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omments1.xml" ContentType="application/vnd.openxmlformats-officedocument.spreadsheetml.comments+xml"/>
  <Override PartName="/xl/customProperty2.bin" ContentType="application/vnd.openxmlformats-officedocument.spreadsheetml.customProperty"/>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omments3.xml" ContentType="application/vnd.openxmlformats-officedocument.spreadsheetml.comments+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2.xml" ContentType="application/vnd.openxmlformats-officedocument.drawing+xml"/>
  <Override PartName="/xl/customProperty14.bin" ContentType="application/vnd.openxmlformats-officedocument.spreadsheetml.customProperty"/>
  <Override PartName="/xl/drawings/drawing3.xml" ContentType="application/vnd.openxmlformats-officedocument.drawing+xml"/>
  <Override PartName="/xl/customProperty15.bin" ContentType="application/vnd.openxmlformats-officedocument.spreadsheetml.customProperty"/>
  <Override PartName="/xl/drawings/drawing4.xml" ContentType="application/vnd.openxmlformats-officedocument.drawing+xml"/>
  <Override PartName="/xl/customProperty16.bin" ContentType="application/vnd.openxmlformats-officedocument.spreadsheetml.customProperty"/>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60" yWindow="888" windowWidth="21888" windowHeight="9024" firstSheet="8" activeTab="14"/>
  </bookViews>
  <sheets>
    <sheet name="CHN $" sheetId="2" state="hidden" r:id="rId1"/>
    <sheet name="Contribution Detail" sheetId="64" state="hidden" r:id="rId2"/>
    <sheet name="Contribution Agg" sheetId="65" state="hidden" r:id="rId3"/>
    <sheet name="Table 1.a (comp)" sheetId="19" state="hidden" r:id="rId4"/>
    <sheet name="Table 1.c (comp)" sheetId="20" state="hidden" r:id="rId5"/>
    <sheet name="Car Rental Price  (2)" sheetId="50" state="hidden" r:id="rId6"/>
    <sheet name="Car Rental Price " sheetId="48" state="hidden" r:id="rId7"/>
    <sheet name="BLS WPS441101 Car Rent" sheetId="49" state="hidden" r:id="rId8"/>
    <sheet name="Table 1a" sheetId="66" r:id="rId9"/>
    <sheet name="Table 1b" sheetId="67" r:id="rId10"/>
    <sheet name="Table 1c" sheetId="68" r:id="rId11"/>
    <sheet name="Table 1c back up" sheetId="86" state="hidden" r:id="rId12"/>
    <sheet name="Table 1d" sheetId="69" r:id="rId13"/>
    <sheet name="Table 2" sheetId="70" r:id="rId14"/>
    <sheet name="Table 3" sheetId="71" r:id="rId15"/>
    <sheet name="Table 4 " sheetId="72" r:id="rId16"/>
    <sheet name="Table 5" sheetId="73" r:id="rId17"/>
    <sheet name="Table 6" sheetId="74" r:id="rId18"/>
    <sheet name="Chart1" sheetId="92" r:id="rId19"/>
    <sheet name="Chart2" sheetId="93" r:id="rId20"/>
    <sheet name="Chart3" sheetId="94" r:id="rId21"/>
    <sheet name="Graphs (2)" sheetId="56" state="hidden" r:id="rId22"/>
    <sheet name="Chained 2015Q3" sheetId="7" state="hidden" r:id="rId23"/>
    <sheet name="2.4.6U" sheetId="17" state="hidden" r:id="rId24"/>
    <sheet name="NOMINAL Q3" sheetId="5" state="hidden" r:id="rId25"/>
    <sheet name="NOMINAL" sheetId="1" state="hidden" r:id="rId26"/>
    <sheet name="Nominal 2015Q3" sheetId="33" state="hidden" r:id="rId27"/>
    <sheet name="2.4.5U" sheetId="16" state="hidden" r:id="rId28"/>
    <sheet name="CTPIs Q3 " sheetId="4" state="hidden" r:id="rId29"/>
    <sheet name="Price 2015Q3" sheetId="34" state="hidden" r:id="rId30"/>
    <sheet name="2.4.4U" sheetId="15" state="hidden" r:id="rId31"/>
    <sheet name="detail_output" sheetId="60" state="hidden" r:id="rId32"/>
    <sheet name="detail_prices (2)" sheetId="61" state="hidden" r:id="rId33"/>
    <sheet name="Direct_Output" sheetId="9" state="hidden" r:id="rId34"/>
    <sheet name="Detail Output" sheetId="18" state="hidden" r:id="rId35"/>
    <sheet name="Direct_Output_2015Q2" sheetId="27" state="hidden" r:id="rId36"/>
    <sheet name="Total_Output" sheetId="10" state="hidden" r:id="rId37"/>
    <sheet name="Price_Indexes" sheetId="11" state="hidden" r:id="rId38"/>
    <sheet name="Detail_prices" sheetId="46" state="hidden" r:id="rId39"/>
    <sheet name="Detail_prices_growth" sheetId="47" state="hidden" r:id="rId40"/>
    <sheet name="Real_Output" sheetId="12" state="hidden" r:id="rId41"/>
    <sheet name="Direct_Employment" sheetId="13" state="hidden" r:id="rId42"/>
    <sheet name="Total_Employment" sheetId="14" state="hidden" r:id="rId43"/>
    <sheet name="E Contributions" sheetId="24" state="hidden" r:id="rId44"/>
    <sheet name="Employment Contributions" sheetId="23" state="hidden" r:id="rId45"/>
    <sheet name="Sheet6" sheetId="25" state="hidden" r:id="rId46"/>
    <sheet name="2.4.4U 2015Q2" sheetId="29" state="hidden" r:id="rId47"/>
    <sheet name="2.4.5U Revisions" sheetId="32" state="hidden" r:id="rId48"/>
    <sheet name="2.4.5U 2015Q2" sheetId="30" state="hidden" r:id="rId49"/>
    <sheet name="2.4.6U 2015Q2" sheetId="31" state="hidden" r:id="rId50"/>
    <sheet name="1.1.1 2015Q3" sheetId="35" state="hidden" r:id="rId51"/>
    <sheet name="WebEx" sheetId="54" state="hidden" r:id="rId52"/>
  </sheets>
  <definedNames>
    <definedName name="detail_emp" localSheetId="18">#REF!</definedName>
    <definedName name="detail_emp" localSheetId="19">#REF!</definedName>
    <definedName name="detail_emp" localSheetId="20">#REF!</definedName>
    <definedName name="detail_emp" localSheetId="21">#REF!</definedName>
    <definedName name="detail_emp" localSheetId="26">#REF!</definedName>
    <definedName name="detail_emp" localSheetId="29">#REF!</definedName>
    <definedName name="detail_emp" localSheetId="11">#REF!</definedName>
    <definedName name="detail_emp">#REF!</definedName>
    <definedName name="detail_output" localSheetId="47">#REF!</definedName>
    <definedName name="detail_output" localSheetId="18">#REF!</definedName>
    <definedName name="detail_output" localSheetId="19">#REF!</definedName>
    <definedName name="detail_output" localSheetId="20">#REF!</definedName>
    <definedName name="detail_output" localSheetId="43">#REF!</definedName>
    <definedName name="detail_output" localSheetId="26">#REF!</definedName>
    <definedName name="detail_output" localSheetId="29">#REF!</definedName>
    <definedName name="detail_output" localSheetId="11">#REF!</definedName>
    <definedName name="detail_output">#REF!</definedName>
    <definedName name="detail_prices" localSheetId="47">#REF!</definedName>
    <definedName name="detail_prices" localSheetId="18">#REF!</definedName>
    <definedName name="detail_prices" localSheetId="19">#REF!</definedName>
    <definedName name="detail_prices" localSheetId="20">#REF!</definedName>
    <definedName name="Detail_prices" localSheetId="39">Detail_prices_growth!$A$1:$BU$26</definedName>
    <definedName name="detail_prices" localSheetId="43">#REF!</definedName>
    <definedName name="detail_prices" localSheetId="26">#REF!</definedName>
    <definedName name="detail_prices" localSheetId="29">#REF!</definedName>
    <definedName name="detail_prices" localSheetId="11">#REF!</definedName>
    <definedName name="detail_prices">#REF!</definedName>
    <definedName name="Direct_Employment" localSheetId="43">#REF!</definedName>
    <definedName name="Direct_Employment">Direct_Employment!$A$1:$CL$11</definedName>
    <definedName name="Direct_Output" localSheetId="35">Direct_Output_2015Q2!$A$1:$CK$10</definedName>
    <definedName name="Direct_Output" localSheetId="43">#REF!</definedName>
    <definedName name="Direct_Output">Direct_Output!$A$1:$CL$10</definedName>
    <definedName name="emp_extrap" localSheetId="18">#REF!</definedName>
    <definedName name="emp_extrap" localSheetId="19">#REF!</definedName>
    <definedName name="emp_extrap" localSheetId="20">#REF!</definedName>
    <definedName name="emp_extrap" localSheetId="21">#REF!</definedName>
    <definedName name="emp_extrap" localSheetId="26">#REF!</definedName>
    <definedName name="emp_extrap" localSheetId="29">#REF!</definedName>
    <definedName name="emp_extrap" localSheetId="11">#REF!</definedName>
    <definedName name="emp_extrap">#REF!</definedName>
    <definedName name="emp_temp" localSheetId="18">#REF!</definedName>
    <definedName name="emp_temp" localSheetId="19">#REF!</definedName>
    <definedName name="emp_temp" localSheetId="20">#REF!</definedName>
    <definedName name="emp_temp" localSheetId="26">#REF!</definedName>
    <definedName name="emp_temp" localSheetId="29">#REF!</definedName>
    <definedName name="emp_temp" localSheetId="11">#REF!</definedName>
    <definedName name="emp_temp">#REF!</definedName>
    <definedName name="Price_Indexes" localSheetId="43">#REF!</definedName>
    <definedName name="Price_Indexes">Price_Indexes!$A$1:$CL$10</definedName>
    <definedName name="_xlnm.Print_Area" localSheetId="0">'CHN $'!$A$1:$L$91</definedName>
    <definedName name="_xlnm.Print_Area" localSheetId="28">'CTPIs Q3 '!$A$1:$K$10</definedName>
    <definedName name="_xlnm.Print_Area" localSheetId="43">'E Contributions'!#REF!</definedName>
    <definedName name="_xlnm.Print_Area" localSheetId="25">NOMINAL!$A$1:$L$91</definedName>
    <definedName name="_xlnm.Print_Area" localSheetId="24">'NOMINAL Q3'!$A$5:$K$10</definedName>
    <definedName name="_xlnm.Print_Area" localSheetId="13">'Table 2'!$A$1:$CQ$17</definedName>
    <definedName name="Real_Output" localSheetId="43">#REF!</definedName>
    <definedName name="Real_Output">Real_Output!$A$1:$CL$10</definedName>
    <definedName name="Total_Employment" localSheetId="43">#REF!</definedName>
    <definedName name="Total_Employment">Total_Employment!$A$1:$CL$11</definedName>
    <definedName name="Total_Output" localSheetId="43">#REF!</definedName>
    <definedName name="Total_Output">Total_Output!$A$1:$CL$10</definedName>
  </definedNames>
  <calcPr calcId="145621"/>
</workbook>
</file>

<file path=xl/calcChain.xml><?xml version="1.0" encoding="utf-8"?>
<calcChain xmlns="http://schemas.openxmlformats.org/spreadsheetml/2006/main">
  <c r="CO6" i="70" l="1"/>
  <c r="CN6" i="70"/>
  <c r="R36" i="92" l="1"/>
  <c r="Q36" i="92"/>
  <c r="P36" i="92"/>
  <c r="O36" i="92"/>
  <c r="N36" i="92"/>
  <c r="M36" i="92"/>
  <c r="L36" i="92"/>
  <c r="K36" i="92"/>
  <c r="J36" i="92"/>
  <c r="I36" i="92"/>
  <c r="H36" i="92"/>
  <c r="G36" i="92"/>
  <c r="F36" i="92"/>
  <c r="E36" i="92"/>
  <c r="D36" i="92"/>
  <c r="C36" i="92"/>
  <c r="R35" i="92"/>
  <c r="Q35" i="92"/>
  <c r="P35" i="92"/>
  <c r="O35" i="92"/>
  <c r="N35" i="92"/>
  <c r="M35" i="92"/>
  <c r="L35" i="92"/>
  <c r="K35" i="92"/>
  <c r="J35" i="92"/>
  <c r="I35" i="92"/>
  <c r="H35" i="92"/>
  <c r="G35" i="92"/>
  <c r="F35" i="92"/>
  <c r="E35" i="92"/>
  <c r="D35" i="92"/>
  <c r="C35" i="92"/>
  <c r="R34" i="92"/>
  <c r="Q34" i="92"/>
  <c r="P34" i="92"/>
  <c r="O34" i="92"/>
  <c r="N34" i="92"/>
  <c r="M34" i="92"/>
  <c r="L34" i="92"/>
  <c r="K34" i="92"/>
  <c r="J34" i="92"/>
  <c r="I34" i="92"/>
  <c r="H34" i="92"/>
  <c r="G34" i="92"/>
  <c r="F34" i="92"/>
  <c r="E34" i="92"/>
  <c r="D34" i="92"/>
  <c r="C34" i="92"/>
  <c r="R33" i="92"/>
  <c r="Q33" i="92"/>
  <c r="P33" i="92"/>
  <c r="O33" i="92"/>
  <c r="N33" i="92"/>
  <c r="M33" i="92"/>
  <c r="L33" i="92"/>
  <c r="K33" i="92"/>
  <c r="J33" i="92"/>
  <c r="I33" i="92"/>
  <c r="H33" i="92"/>
  <c r="G33" i="92"/>
  <c r="F33" i="92"/>
  <c r="E33" i="92"/>
  <c r="D33" i="92"/>
  <c r="C33" i="92"/>
  <c r="R32" i="92"/>
  <c r="Q32" i="92"/>
  <c r="P32" i="92"/>
  <c r="O32" i="92"/>
  <c r="N32" i="92"/>
  <c r="M32" i="92"/>
  <c r="L32" i="92"/>
  <c r="K32" i="92"/>
  <c r="J32" i="92"/>
  <c r="I32" i="92"/>
  <c r="H32" i="92"/>
  <c r="G32" i="92"/>
  <c r="F32" i="92"/>
  <c r="E32" i="92"/>
  <c r="D32" i="92"/>
  <c r="C32" i="92"/>
  <c r="R31" i="92"/>
  <c r="Q31" i="92"/>
  <c r="P31" i="92"/>
  <c r="O31" i="92"/>
  <c r="N31" i="92"/>
  <c r="M31" i="92"/>
  <c r="L31" i="92"/>
  <c r="K31" i="92"/>
  <c r="J31" i="92"/>
  <c r="I31" i="92"/>
  <c r="H31" i="92"/>
  <c r="G31" i="92"/>
  <c r="F31" i="92"/>
  <c r="E31" i="92"/>
  <c r="D31" i="92"/>
  <c r="C31" i="92"/>
  <c r="R30" i="92"/>
  <c r="Q30" i="92"/>
  <c r="P30" i="92"/>
  <c r="O30" i="92"/>
  <c r="N30" i="92"/>
  <c r="M30" i="92"/>
  <c r="L30" i="92"/>
  <c r="K30" i="92"/>
  <c r="J30" i="92"/>
  <c r="I30" i="92"/>
  <c r="H30" i="92"/>
  <c r="G30" i="92"/>
  <c r="F30" i="92"/>
  <c r="E30" i="92"/>
  <c r="D30" i="92"/>
  <c r="C30" i="92"/>
  <c r="R29" i="92"/>
  <c r="Q29" i="92"/>
  <c r="P29" i="92"/>
  <c r="O29" i="92"/>
  <c r="N29" i="92"/>
  <c r="M29" i="92"/>
  <c r="L29" i="92"/>
  <c r="K29" i="92"/>
  <c r="J29" i="92"/>
  <c r="I29" i="92"/>
  <c r="H29" i="92"/>
  <c r="G29" i="92"/>
  <c r="F29" i="92"/>
  <c r="E29" i="92"/>
  <c r="D29" i="92"/>
  <c r="C29" i="92"/>
  <c r="R27" i="92"/>
  <c r="Q27" i="92"/>
  <c r="P27" i="92"/>
  <c r="O27" i="92"/>
  <c r="N27" i="92"/>
  <c r="M27" i="92"/>
  <c r="L27" i="92"/>
  <c r="K27" i="92"/>
  <c r="J27" i="92"/>
  <c r="I27" i="92"/>
  <c r="H27" i="92"/>
  <c r="G27" i="92"/>
  <c r="F27" i="92"/>
  <c r="E27" i="92"/>
  <c r="D27" i="92"/>
  <c r="C27" i="92"/>
  <c r="CM15" i="86" l="1"/>
  <c r="CL15" i="86"/>
  <c r="CK15" i="86"/>
  <c r="CJ15" i="86"/>
  <c r="CI15" i="86"/>
  <c r="CH15" i="86"/>
  <c r="CG15" i="86"/>
  <c r="CF15" i="86"/>
  <c r="CE15" i="86"/>
  <c r="CD15" i="86"/>
  <c r="CC15" i="86"/>
  <c r="CB15" i="86"/>
  <c r="CA15" i="86"/>
  <c r="BZ15" i="86"/>
  <c r="BY15" i="86"/>
  <c r="BX15" i="86"/>
  <c r="BW15" i="86"/>
  <c r="BV15" i="86"/>
  <c r="BU15" i="86"/>
  <c r="BT15" i="86"/>
  <c r="BS15" i="86"/>
  <c r="BR15" i="86"/>
  <c r="BQ15" i="86"/>
  <c r="BP15" i="86"/>
  <c r="BO15" i="86"/>
  <c r="BN15" i="86"/>
  <c r="BM15" i="86"/>
  <c r="BL15" i="86"/>
  <c r="BK15" i="86"/>
  <c r="BJ15" i="86"/>
  <c r="BI15" i="86"/>
  <c r="BH15" i="86"/>
  <c r="BG15" i="86"/>
  <c r="BF15" i="86"/>
  <c r="BE15" i="86"/>
  <c r="BD15" i="86"/>
  <c r="BC15" i="86"/>
  <c r="BB15" i="86"/>
  <c r="BA15" i="86"/>
  <c r="AZ15" i="86"/>
  <c r="AY15" i="86"/>
  <c r="AX15" i="86"/>
  <c r="AW15" i="86"/>
  <c r="AV15" i="86"/>
  <c r="AU15" i="86"/>
  <c r="AT15" i="86"/>
  <c r="AS15" i="86"/>
  <c r="AR15" i="86"/>
  <c r="AQ15" i="86"/>
  <c r="AP15" i="86"/>
  <c r="AO15" i="86"/>
  <c r="AN15" i="86"/>
  <c r="AM15" i="86"/>
  <c r="AL15" i="86"/>
  <c r="AK15" i="86"/>
  <c r="AJ15" i="86"/>
  <c r="AI15" i="86"/>
  <c r="AH15" i="86"/>
  <c r="AG15" i="86"/>
  <c r="AF15" i="86"/>
  <c r="AE15" i="86"/>
  <c r="AD15" i="86"/>
  <c r="AC15" i="86"/>
  <c r="AB15" i="86"/>
  <c r="AA15" i="86"/>
  <c r="Z15" i="86"/>
  <c r="Y15" i="86"/>
  <c r="X15" i="86"/>
  <c r="W15" i="86"/>
  <c r="V15" i="86"/>
  <c r="U15" i="86"/>
  <c r="T15" i="86"/>
  <c r="S15" i="86"/>
  <c r="R15" i="86"/>
  <c r="Q15" i="86"/>
  <c r="P15" i="86"/>
  <c r="O15" i="86"/>
  <c r="N15" i="86"/>
  <c r="M15" i="86"/>
  <c r="L15" i="86"/>
  <c r="K15" i="86"/>
  <c r="J15" i="86"/>
  <c r="I15" i="86"/>
  <c r="H15" i="86"/>
  <c r="G15" i="86"/>
  <c r="F15" i="86"/>
  <c r="E15" i="86"/>
  <c r="D15" i="86"/>
  <c r="C15" i="86"/>
  <c r="B15" i="86"/>
  <c r="CM14" i="86"/>
  <c r="CL14" i="86"/>
  <c r="CK14" i="86"/>
  <c r="CJ14" i="86"/>
  <c r="CI14" i="86"/>
  <c r="CH14" i="86"/>
  <c r="CG14" i="86"/>
  <c r="CF14" i="86"/>
  <c r="CE14" i="86"/>
  <c r="CD14" i="86"/>
  <c r="CC14" i="86"/>
  <c r="CB14" i="86"/>
  <c r="CA14" i="86"/>
  <c r="BZ14" i="86"/>
  <c r="BY14" i="86"/>
  <c r="BX14" i="86"/>
  <c r="BW14" i="86"/>
  <c r="BV14" i="86"/>
  <c r="BU14" i="86"/>
  <c r="BT14" i="86"/>
  <c r="BS14" i="86"/>
  <c r="BR14" i="86"/>
  <c r="BQ14" i="86"/>
  <c r="BP14" i="86"/>
  <c r="BO14" i="86"/>
  <c r="BN14" i="86"/>
  <c r="BM14" i="86"/>
  <c r="BL14" i="86"/>
  <c r="BK14" i="86"/>
  <c r="BJ14" i="86"/>
  <c r="BI14" i="86"/>
  <c r="BH14" i="86"/>
  <c r="BG14" i="86"/>
  <c r="BF14" i="86"/>
  <c r="BE14" i="86"/>
  <c r="BD14" i="86"/>
  <c r="BC14" i="86"/>
  <c r="BB14" i="86"/>
  <c r="BA14" i="86"/>
  <c r="AZ14" i="86"/>
  <c r="AY14" i="86"/>
  <c r="AX14" i="86"/>
  <c r="AW14" i="86"/>
  <c r="AV14" i="86"/>
  <c r="AU14" i="86"/>
  <c r="AT14" i="86"/>
  <c r="AS14" i="86"/>
  <c r="AR14" i="86"/>
  <c r="AQ14" i="86"/>
  <c r="AP14" i="86"/>
  <c r="AO14" i="86"/>
  <c r="AN14" i="86"/>
  <c r="AM14" i="86"/>
  <c r="AL14" i="86"/>
  <c r="AK14" i="86"/>
  <c r="AJ14" i="86"/>
  <c r="AI14" i="86"/>
  <c r="AH14" i="86"/>
  <c r="AG14" i="86"/>
  <c r="AF14" i="86"/>
  <c r="AE14" i="86"/>
  <c r="AD14" i="86"/>
  <c r="AC14" i="86"/>
  <c r="AB14" i="86"/>
  <c r="AA14" i="86"/>
  <c r="Z14" i="86"/>
  <c r="Y14" i="86"/>
  <c r="X14" i="86"/>
  <c r="W14" i="86"/>
  <c r="V14" i="86"/>
  <c r="U14" i="86"/>
  <c r="T14" i="86"/>
  <c r="S14" i="86"/>
  <c r="R14" i="86"/>
  <c r="Q14" i="86"/>
  <c r="P14" i="86"/>
  <c r="O14" i="86"/>
  <c r="N14" i="86"/>
  <c r="M14" i="86"/>
  <c r="L14" i="86"/>
  <c r="K14" i="86"/>
  <c r="J14" i="86"/>
  <c r="I14" i="86"/>
  <c r="H14" i="86"/>
  <c r="G14" i="86"/>
  <c r="F14" i="86"/>
  <c r="E14" i="86"/>
  <c r="D14" i="86"/>
  <c r="C14" i="86"/>
  <c r="B14" i="86"/>
  <c r="CM13" i="86"/>
  <c r="CL13" i="86"/>
  <c r="CK13" i="86"/>
  <c r="CJ13" i="86"/>
  <c r="CI13" i="86"/>
  <c r="CH13" i="86"/>
  <c r="CG13" i="86"/>
  <c r="CF13" i="86"/>
  <c r="CE13" i="86"/>
  <c r="CD13" i="86"/>
  <c r="CC13" i="86"/>
  <c r="CB13" i="86"/>
  <c r="CA13" i="86"/>
  <c r="BZ13" i="86"/>
  <c r="BY13" i="86"/>
  <c r="BX13" i="86"/>
  <c r="BW13" i="86"/>
  <c r="BV13" i="86"/>
  <c r="BU13" i="86"/>
  <c r="BT13" i="86"/>
  <c r="BS13" i="86"/>
  <c r="BR13" i="86"/>
  <c r="BQ13" i="86"/>
  <c r="BP13" i="86"/>
  <c r="BO13" i="86"/>
  <c r="BN13" i="86"/>
  <c r="BM13" i="86"/>
  <c r="BL13" i="86"/>
  <c r="BK13" i="86"/>
  <c r="BJ13" i="86"/>
  <c r="BI13" i="86"/>
  <c r="BH13" i="86"/>
  <c r="BG13" i="86"/>
  <c r="BF13" i="86"/>
  <c r="BE13" i="86"/>
  <c r="BD13" i="86"/>
  <c r="BC13" i="86"/>
  <c r="BB13" i="86"/>
  <c r="BA13" i="86"/>
  <c r="AZ13" i="86"/>
  <c r="AY13" i="86"/>
  <c r="AX13" i="86"/>
  <c r="AW13" i="86"/>
  <c r="AV13" i="86"/>
  <c r="AU13" i="86"/>
  <c r="AT13" i="86"/>
  <c r="AS13" i="86"/>
  <c r="AR13" i="86"/>
  <c r="AQ13" i="86"/>
  <c r="AP13" i="86"/>
  <c r="AO13" i="86"/>
  <c r="AN13" i="86"/>
  <c r="AM13" i="86"/>
  <c r="AL13" i="86"/>
  <c r="AK13" i="86"/>
  <c r="AJ13" i="86"/>
  <c r="AI13" i="86"/>
  <c r="AH13" i="86"/>
  <c r="AG13" i="86"/>
  <c r="AF13" i="86"/>
  <c r="AE13" i="86"/>
  <c r="AD13" i="86"/>
  <c r="AC13" i="86"/>
  <c r="AB13" i="86"/>
  <c r="AA13" i="86"/>
  <c r="Z13" i="86"/>
  <c r="Y13" i="86"/>
  <c r="X13" i="86"/>
  <c r="W13" i="86"/>
  <c r="V13" i="86"/>
  <c r="U13" i="86"/>
  <c r="T13" i="86"/>
  <c r="S13" i="86"/>
  <c r="R13" i="86"/>
  <c r="Q13" i="86"/>
  <c r="P13" i="86"/>
  <c r="O13" i="86"/>
  <c r="N13" i="86"/>
  <c r="M13" i="86"/>
  <c r="L13" i="86"/>
  <c r="K13" i="86"/>
  <c r="J13" i="86"/>
  <c r="I13" i="86"/>
  <c r="H13" i="86"/>
  <c r="G13" i="86"/>
  <c r="F13" i="86"/>
  <c r="E13" i="86"/>
  <c r="D13" i="86"/>
  <c r="C13" i="86"/>
  <c r="B13" i="86"/>
  <c r="CM12" i="86"/>
  <c r="CL12" i="86"/>
  <c r="CK12" i="86"/>
  <c r="CJ12" i="86"/>
  <c r="CI12" i="86"/>
  <c r="CH12" i="86"/>
  <c r="CG12" i="86"/>
  <c r="CF12" i="86"/>
  <c r="CE12" i="86"/>
  <c r="CD12" i="86"/>
  <c r="CC12" i="86"/>
  <c r="CB12" i="86"/>
  <c r="CA12" i="86"/>
  <c r="BZ12" i="86"/>
  <c r="BY12" i="86"/>
  <c r="BX12" i="86"/>
  <c r="BW12" i="86"/>
  <c r="BV12" i="86"/>
  <c r="BU12" i="86"/>
  <c r="BT12" i="86"/>
  <c r="BS12" i="86"/>
  <c r="BR12" i="86"/>
  <c r="BQ12" i="86"/>
  <c r="BP12" i="86"/>
  <c r="BO12" i="86"/>
  <c r="BN12" i="86"/>
  <c r="BM12" i="86"/>
  <c r="BL12" i="86"/>
  <c r="BK12" i="86"/>
  <c r="BJ12" i="86"/>
  <c r="BI12" i="86"/>
  <c r="BH12" i="86"/>
  <c r="BG12" i="86"/>
  <c r="BF12" i="86"/>
  <c r="BE12" i="86"/>
  <c r="BD12" i="86"/>
  <c r="BC12" i="86"/>
  <c r="BB12" i="86"/>
  <c r="BA12" i="86"/>
  <c r="AZ12" i="86"/>
  <c r="AY12" i="86"/>
  <c r="AX12" i="86"/>
  <c r="AW12" i="86"/>
  <c r="AV12" i="86"/>
  <c r="AU12" i="86"/>
  <c r="AT12" i="86"/>
  <c r="AS12" i="86"/>
  <c r="AR12" i="86"/>
  <c r="AQ12" i="86"/>
  <c r="AP12" i="86"/>
  <c r="AO12" i="86"/>
  <c r="AN12" i="86"/>
  <c r="AM12" i="86"/>
  <c r="AL12" i="86"/>
  <c r="AK12" i="86"/>
  <c r="AJ12" i="86"/>
  <c r="AI12" i="86"/>
  <c r="AH12" i="86"/>
  <c r="AG12" i="86"/>
  <c r="AF12" i="86"/>
  <c r="AE12" i="86"/>
  <c r="AD12" i="86"/>
  <c r="AC12" i="86"/>
  <c r="AB12" i="86"/>
  <c r="AA12" i="86"/>
  <c r="Z12" i="86"/>
  <c r="Y12" i="86"/>
  <c r="X12" i="86"/>
  <c r="W12" i="86"/>
  <c r="V12" i="86"/>
  <c r="U12" i="86"/>
  <c r="T12" i="86"/>
  <c r="S12" i="86"/>
  <c r="R12" i="86"/>
  <c r="Q12" i="86"/>
  <c r="P12" i="86"/>
  <c r="O12" i="86"/>
  <c r="N12" i="86"/>
  <c r="M12" i="86"/>
  <c r="L12" i="86"/>
  <c r="K12" i="86"/>
  <c r="J12" i="86"/>
  <c r="I12" i="86"/>
  <c r="H12" i="86"/>
  <c r="G12" i="86"/>
  <c r="F12" i="86"/>
  <c r="E12" i="86"/>
  <c r="D12" i="86"/>
  <c r="C12" i="86"/>
  <c r="B12" i="86"/>
  <c r="CM11" i="86"/>
  <c r="CL11" i="86"/>
  <c r="CK11" i="86"/>
  <c r="CJ11" i="86"/>
  <c r="CI11" i="86"/>
  <c r="CH11" i="86"/>
  <c r="CG11" i="86"/>
  <c r="CF11" i="86"/>
  <c r="CE11" i="86"/>
  <c r="CD11" i="86"/>
  <c r="CC11" i="86"/>
  <c r="CB11" i="86"/>
  <c r="CA11" i="86"/>
  <c r="BZ11" i="86"/>
  <c r="BY11" i="86"/>
  <c r="BX11" i="86"/>
  <c r="BW11" i="86"/>
  <c r="BV11" i="86"/>
  <c r="BU11" i="86"/>
  <c r="BT11" i="86"/>
  <c r="BS11" i="86"/>
  <c r="BR11" i="86"/>
  <c r="BQ11" i="86"/>
  <c r="BP11" i="86"/>
  <c r="BO11" i="86"/>
  <c r="BN11" i="86"/>
  <c r="BM11" i="86"/>
  <c r="BL11" i="86"/>
  <c r="BK11" i="86"/>
  <c r="BJ11" i="86"/>
  <c r="BI11" i="86"/>
  <c r="BH11" i="86"/>
  <c r="BG11" i="86"/>
  <c r="BF11" i="86"/>
  <c r="BE11" i="86"/>
  <c r="BD11" i="86"/>
  <c r="BC11" i="86"/>
  <c r="BB11" i="86"/>
  <c r="BA11" i="86"/>
  <c r="AZ11" i="86"/>
  <c r="AY11" i="86"/>
  <c r="AX11" i="86"/>
  <c r="AW11" i="86"/>
  <c r="AV11" i="86"/>
  <c r="AU11" i="86"/>
  <c r="AT11" i="86"/>
  <c r="AS11" i="86"/>
  <c r="AR11" i="86"/>
  <c r="AQ11" i="86"/>
  <c r="AP11" i="86"/>
  <c r="AO11" i="86"/>
  <c r="AN11" i="86"/>
  <c r="AM11" i="86"/>
  <c r="AL11" i="86"/>
  <c r="AK11" i="86"/>
  <c r="AJ11" i="86"/>
  <c r="AI11" i="86"/>
  <c r="AH11" i="86"/>
  <c r="AG11" i="86"/>
  <c r="AF11" i="86"/>
  <c r="AE11" i="86"/>
  <c r="AD11" i="86"/>
  <c r="AC11" i="86"/>
  <c r="AB11" i="86"/>
  <c r="AA11" i="86"/>
  <c r="Z11" i="86"/>
  <c r="Y11" i="86"/>
  <c r="X11" i="86"/>
  <c r="W11" i="86"/>
  <c r="V11" i="86"/>
  <c r="U11" i="86"/>
  <c r="T11" i="86"/>
  <c r="S11" i="86"/>
  <c r="R11" i="86"/>
  <c r="Q11" i="86"/>
  <c r="P11" i="86"/>
  <c r="O11" i="86"/>
  <c r="N11" i="86"/>
  <c r="M11" i="86"/>
  <c r="L11" i="86"/>
  <c r="K11" i="86"/>
  <c r="J11" i="86"/>
  <c r="I11" i="86"/>
  <c r="H11" i="86"/>
  <c r="G11" i="86"/>
  <c r="F11" i="86"/>
  <c r="E11" i="86"/>
  <c r="D11" i="86"/>
  <c r="C11" i="86"/>
  <c r="B11" i="86"/>
  <c r="CM10" i="86"/>
  <c r="CL10" i="86"/>
  <c r="CK10" i="86"/>
  <c r="CJ10" i="86"/>
  <c r="CI10" i="86"/>
  <c r="CH10" i="86"/>
  <c r="CG10" i="86"/>
  <c r="CF10" i="86"/>
  <c r="CE10" i="86"/>
  <c r="CD10" i="86"/>
  <c r="CC10" i="86"/>
  <c r="CB10" i="86"/>
  <c r="CA10" i="86"/>
  <c r="BZ10" i="86"/>
  <c r="BY10" i="86"/>
  <c r="BX10" i="86"/>
  <c r="BW10" i="86"/>
  <c r="BV10" i="86"/>
  <c r="BU10" i="86"/>
  <c r="BT10" i="86"/>
  <c r="BS10" i="86"/>
  <c r="BR10" i="86"/>
  <c r="BQ10" i="86"/>
  <c r="BP10" i="86"/>
  <c r="BO10" i="86"/>
  <c r="BN10" i="86"/>
  <c r="BM10" i="86"/>
  <c r="BL10" i="86"/>
  <c r="BK10" i="86"/>
  <c r="BJ10" i="86"/>
  <c r="BI10" i="86"/>
  <c r="BH10" i="86"/>
  <c r="BG10" i="86"/>
  <c r="BF10" i="86"/>
  <c r="BE10" i="86"/>
  <c r="BD10" i="86"/>
  <c r="BC10" i="86"/>
  <c r="BB10" i="86"/>
  <c r="BA10" i="86"/>
  <c r="AZ10" i="86"/>
  <c r="AY10" i="86"/>
  <c r="AX10" i="86"/>
  <c r="AW10" i="86"/>
  <c r="AV10" i="86"/>
  <c r="AU10" i="86"/>
  <c r="AT10" i="86"/>
  <c r="AS10" i="86"/>
  <c r="AR10" i="86"/>
  <c r="AQ10" i="86"/>
  <c r="AP10" i="86"/>
  <c r="AO10" i="86"/>
  <c r="AN10" i="86"/>
  <c r="AM10" i="86"/>
  <c r="AL10" i="86"/>
  <c r="AK10" i="86"/>
  <c r="AJ10" i="86"/>
  <c r="AI10" i="86"/>
  <c r="AH10" i="86"/>
  <c r="AG10" i="86"/>
  <c r="AF10" i="86"/>
  <c r="AE10" i="86"/>
  <c r="AD10" i="86"/>
  <c r="AC10" i="86"/>
  <c r="AB10" i="86"/>
  <c r="AA10" i="86"/>
  <c r="Z10" i="86"/>
  <c r="Y10" i="86"/>
  <c r="X10" i="86"/>
  <c r="W10" i="86"/>
  <c r="V10" i="86"/>
  <c r="U10" i="86"/>
  <c r="T10" i="86"/>
  <c r="S10" i="86"/>
  <c r="R10" i="86"/>
  <c r="Q10" i="86"/>
  <c r="P10" i="86"/>
  <c r="O10" i="86"/>
  <c r="N10" i="86"/>
  <c r="M10" i="86"/>
  <c r="L10" i="86"/>
  <c r="K10" i="86"/>
  <c r="J10" i="86"/>
  <c r="I10" i="86"/>
  <c r="H10" i="86"/>
  <c r="G10" i="86"/>
  <c r="F10" i="86"/>
  <c r="E10" i="86"/>
  <c r="D10" i="86"/>
  <c r="C10" i="86"/>
  <c r="B10" i="86"/>
  <c r="CM9" i="86"/>
  <c r="CL9" i="86"/>
  <c r="CK9" i="86"/>
  <c r="CJ9" i="86"/>
  <c r="CI9" i="86"/>
  <c r="CH9" i="86"/>
  <c r="CG9" i="86"/>
  <c r="CF9" i="86"/>
  <c r="CE9" i="86"/>
  <c r="CD9" i="86"/>
  <c r="CC9" i="86"/>
  <c r="CB9" i="86"/>
  <c r="CA9" i="86"/>
  <c r="BZ9" i="86"/>
  <c r="BY9" i="86"/>
  <c r="BX9" i="86"/>
  <c r="BW9" i="86"/>
  <c r="BV9" i="86"/>
  <c r="BU9" i="86"/>
  <c r="BT9" i="86"/>
  <c r="BS9" i="86"/>
  <c r="BR9" i="86"/>
  <c r="BQ9" i="86"/>
  <c r="BP9" i="86"/>
  <c r="BO9" i="86"/>
  <c r="BN9" i="86"/>
  <c r="BM9" i="86"/>
  <c r="BL9" i="86"/>
  <c r="BK9" i="86"/>
  <c r="BJ9" i="86"/>
  <c r="BI9" i="86"/>
  <c r="BH9" i="86"/>
  <c r="BG9" i="86"/>
  <c r="BF9" i="86"/>
  <c r="BE9" i="86"/>
  <c r="BD9" i="86"/>
  <c r="BC9" i="86"/>
  <c r="BB9" i="86"/>
  <c r="BA9" i="86"/>
  <c r="AZ9" i="86"/>
  <c r="AY9" i="86"/>
  <c r="AX9" i="86"/>
  <c r="AW9" i="86"/>
  <c r="AV9" i="86"/>
  <c r="AU9" i="86"/>
  <c r="AT9" i="86"/>
  <c r="AS9" i="86"/>
  <c r="AR9" i="86"/>
  <c r="AQ9" i="86"/>
  <c r="AP9" i="86"/>
  <c r="AO9" i="86"/>
  <c r="AN9" i="86"/>
  <c r="AM9" i="86"/>
  <c r="AL9" i="86"/>
  <c r="AK9" i="86"/>
  <c r="AJ9" i="86"/>
  <c r="AI9" i="86"/>
  <c r="AH9" i="86"/>
  <c r="AG9" i="86"/>
  <c r="AF9" i="86"/>
  <c r="AE9" i="86"/>
  <c r="AD9" i="86"/>
  <c r="AC9" i="86"/>
  <c r="AB9" i="86"/>
  <c r="AA9" i="86"/>
  <c r="Z9" i="86"/>
  <c r="Y9" i="86"/>
  <c r="X9" i="86"/>
  <c r="W9" i="86"/>
  <c r="V9" i="86"/>
  <c r="U9" i="86"/>
  <c r="T9" i="86"/>
  <c r="S9" i="86"/>
  <c r="R9" i="86"/>
  <c r="Q9" i="86"/>
  <c r="P9" i="86"/>
  <c r="O9" i="86"/>
  <c r="N9" i="86"/>
  <c r="M9" i="86"/>
  <c r="L9" i="86"/>
  <c r="K9" i="86"/>
  <c r="J9" i="86"/>
  <c r="I9" i="86"/>
  <c r="H9" i="86"/>
  <c r="G9" i="86"/>
  <c r="F9" i="86"/>
  <c r="E9" i="86"/>
  <c r="D9" i="86"/>
  <c r="C9" i="86"/>
  <c r="B9" i="86"/>
  <c r="CM8" i="86"/>
  <c r="CL8" i="86"/>
  <c r="CK8" i="86"/>
  <c r="CJ8" i="86"/>
  <c r="CI8" i="86"/>
  <c r="CH8" i="86"/>
  <c r="CG8" i="86"/>
  <c r="CF8" i="86"/>
  <c r="CE8" i="86"/>
  <c r="CD8" i="86"/>
  <c r="CC8" i="86"/>
  <c r="CB8" i="86"/>
  <c r="CA8" i="86"/>
  <c r="BZ8" i="86"/>
  <c r="BY8" i="86"/>
  <c r="BX8" i="86"/>
  <c r="BW8" i="86"/>
  <c r="BV8" i="86"/>
  <c r="BU8" i="86"/>
  <c r="BT8" i="86"/>
  <c r="BS8" i="86"/>
  <c r="BR8" i="86"/>
  <c r="BQ8" i="86"/>
  <c r="BP8" i="86"/>
  <c r="BO8" i="86"/>
  <c r="BN8" i="86"/>
  <c r="BM8" i="86"/>
  <c r="BL8" i="86"/>
  <c r="BK8" i="86"/>
  <c r="BJ8" i="86"/>
  <c r="BI8" i="86"/>
  <c r="BH8" i="86"/>
  <c r="BG8" i="86"/>
  <c r="BF8" i="86"/>
  <c r="BE8" i="86"/>
  <c r="BD8" i="86"/>
  <c r="BC8" i="86"/>
  <c r="BB8" i="86"/>
  <c r="BA8" i="86"/>
  <c r="AZ8" i="86"/>
  <c r="AY8" i="86"/>
  <c r="AX8" i="86"/>
  <c r="AW8" i="86"/>
  <c r="AV8" i="86"/>
  <c r="AU8" i="86"/>
  <c r="AT8" i="86"/>
  <c r="AS8" i="86"/>
  <c r="AR8" i="86"/>
  <c r="AQ8" i="86"/>
  <c r="AP8" i="86"/>
  <c r="AO8" i="86"/>
  <c r="AN8" i="86"/>
  <c r="AM8" i="86"/>
  <c r="AL8" i="86"/>
  <c r="AK8" i="86"/>
  <c r="AJ8" i="86"/>
  <c r="AI8" i="86"/>
  <c r="AH8" i="86"/>
  <c r="AG8" i="86"/>
  <c r="AF8" i="86"/>
  <c r="AE8" i="86"/>
  <c r="AD8" i="86"/>
  <c r="AC8" i="86"/>
  <c r="AB8" i="86"/>
  <c r="AA8" i="86"/>
  <c r="Z8" i="86"/>
  <c r="Y8" i="86"/>
  <c r="X8" i="86"/>
  <c r="W8" i="86"/>
  <c r="V8" i="86"/>
  <c r="U8" i="86"/>
  <c r="T8" i="86"/>
  <c r="S8" i="86"/>
  <c r="R8" i="86"/>
  <c r="Q8" i="86"/>
  <c r="P8" i="86"/>
  <c r="O8" i="86"/>
  <c r="N8" i="86"/>
  <c r="M8" i="86"/>
  <c r="L8" i="86"/>
  <c r="K8" i="86"/>
  <c r="J8" i="86"/>
  <c r="I8" i="86"/>
  <c r="H8" i="86"/>
  <c r="G8" i="86"/>
  <c r="F8" i="86"/>
  <c r="E8" i="86"/>
  <c r="D8" i="86"/>
  <c r="C8" i="86"/>
  <c r="B8" i="86"/>
  <c r="CM6" i="86"/>
  <c r="CL6" i="86"/>
  <c r="CK6" i="86"/>
  <c r="CJ6" i="86"/>
  <c r="CI6" i="86"/>
  <c r="CH6" i="86"/>
  <c r="CG6" i="86"/>
  <c r="CF6" i="86"/>
  <c r="CE6" i="86"/>
  <c r="CD6" i="86"/>
  <c r="CC6" i="86"/>
  <c r="CB6" i="86"/>
  <c r="CA6" i="86"/>
  <c r="BZ6" i="86"/>
  <c r="BY6" i="86"/>
  <c r="BX6" i="86"/>
  <c r="BW6" i="86"/>
  <c r="BV6" i="86"/>
  <c r="BU6" i="86"/>
  <c r="BT6" i="86"/>
  <c r="BS6" i="86"/>
  <c r="BR6" i="86"/>
  <c r="BQ6" i="86"/>
  <c r="BP6" i="86"/>
  <c r="BO6" i="86"/>
  <c r="BN6" i="86"/>
  <c r="BM6" i="86"/>
  <c r="BL6" i="86"/>
  <c r="BK6" i="86"/>
  <c r="BJ6" i="86"/>
  <c r="BI6" i="86"/>
  <c r="BH6" i="86"/>
  <c r="BG6" i="86"/>
  <c r="BF6" i="86"/>
  <c r="BE6" i="86"/>
  <c r="BD6" i="86"/>
  <c r="BC6" i="86"/>
  <c r="BB6" i="86"/>
  <c r="BA6" i="86"/>
  <c r="AZ6" i="86"/>
  <c r="AY6" i="86"/>
  <c r="AX6" i="86"/>
  <c r="AW6" i="86"/>
  <c r="AV6" i="86"/>
  <c r="AU6" i="86"/>
  <c r="AT6" i="86"/>
  <c r="AS6" i="86"/>
  <c r="AR6" i="86"/>
  <c r="AQ6" i="86"/>
  <c r="AP6" i="86"/>
  <c r="AO6" i="86"/>
  <c r="AN6" i="86"/>
  <c r="AM6" i="86"/>
  <c r="AL6" i="86"/>
  <c r="AK6" i="86"/>
  <c r="AJ6" i="86"/>
  <c r="AI6" i="86"/>
  <c r="AH6" i="86"/>
  <c r="AG6" i="86"/>
  <c r="AF6" i="86"/>
  <c r="AE6" i="86"/>
  <c r="AD6" i="86"/>
  <c r="AC6" i="86"/>
  <c r="AB6" i="86"/>
  <c r="AA6" i="86"/>
  <c r="Z6" i="86"/>
  <c r="Y6" i="86"/>
  <c r="X6" i="86"/>
  <c r="W6" i="86"/>
  <c r="V6" i="86"/>
  <c r="U6" i="86"/>
  <c r="T6" i="86"/>
  <c r="S6" i="86"/>
  <c r="R6" i="86"/>
  <c r="Q6" i="86"/>
  <c r="P6" i="86"/>
  <c r="O6" i="86"/>
  <c r="N6" i="86"/>
  <c r="M6" i="86"/>
  <c r="L6" i="86"/>
  <c r="K6" i="86"/>
  <c r="J6" i="86"/>
  <c r="I6" i="86"/>
  <c r="H6" i="86"/>
  <c r="G6" i="86"/>
  <c r="F6" i="86"/>
  <c r="E6" i="86"/>
  <c r="D6" i="86"/>
  <c r="C6" i="86"/>
  <c r="B6" i="86"/>
  <c r="F62" i="65" l="1"/>
  <c r="D62" i="65"/>
  <c r="I61" i="65"/>
  <c r="H61" i="65"/>
  <c r="D61" i="65"/>
  <c r="H60" i="65"/>
  <c r="G60" i="65"/>
  <c r="F60" i="65"/>
  <c r="D59" i="65"/>
  <c r="F58" i="65"/>
  <c r="D58" i="65"/>
  <c r="I57" i="65"/>
  <c r="H57" i="65"/>
  <c r="D57" i="65"/>
  <c r="H53" i="65"/>
  <c r="E53" i="65"/>
  <c r="F52" i="65"/>
  <c r="D52" i="65"/>
  <c r="H51" i="65"/>
  <c r="D51" i="65"/>
  <c r="H50" i="65"/>
  <c r="F50" i="65"/>
  <c r="F49" i="65"/>
  <c r="E49" i="65"/>
  <c r="D49" i="65"/>
  <c r="F48" i="65"/>
  <c r="D48" i="65"/>
  <c r="H44" i="65"/>
  <c r="F44" i="65"/>
  <c r="H43" i="65"/>
  <c r="E43" i="65"/>
  <c r="D43" i="65"/>
  <c r="F42" i="65"/>
  <c r="D42" i="65"/>
  <c r="I41" i="65"/>
  <c r="D41" i="65"/>
  <c r="F40" i="65"/>
  <c r="H39" i="65"/>
  <c r="F39" i="65"/>
  <c r="E39" i="65"/>
  <c r="D39" i="65"/>
  <c r="I35" i="65"/>
  <c r="E35" i="65"/>
  <c r="C35" i="65"/>
  <c r="H34" i="65"/>
  <c r="D34" i="65"/>
  <c r="G33" i="65"/>
  <c r="C33" i="65"/>
  <c r="H32" i="65"/>
  <c r="F32" i="65"/>
  <c r="I31" i="65"/>
  <c r="E31" i="65"/>
  <c r="H30" i="65"/>
  <c r="F30" i="65"/>
  <c r="D30" i="65"/>
  <c r="C27" i="65"/>
  <c r="M26" i="65"/>
  <c r="K26" i="65"/>
  <c r="I26" i="65"/>
  <c r="H26" i="65"/>
  <c r="I62" i="65" s="1"/>
  <c r="G26" i="65"/>
  <c r="H62" i="65" s="1"/>
  <c r="F26" i="65"/>
  <c r="G44" i="65" s="1"/>
  <c r="E26" i="65"/>
  <c r="D26" i="65"/>
  <c r="C26" i="65"/>
  <c r="D44" i="65" s="1"/>
  <c r="I25" i="65"/>
  <c r="H25" i="65"/>
  <c r="G25" i="65"/>
  <c r="F25" i="65"/>
  <c r="E25" i="65"/>
  <c r="D25" i="65"/>
  <c r="E61" i="65" s="1"/>
  <c r="C25" i="65"/>
  <c r="C34" i="65" s="1"/>
  <c r="M24" i="65"/>
  <c r="K24" i="65"/>
  <c r="I24" i="65"/>
  <c r="N24" i="65" s="1"/>
  <c r="H24" i="65"/>
  <c r="G24" i="65"/>
  <c r="G51" i="65" s="1"/>
  <c r="F24" i="65"/>
  <c r="E24" i="65"/>
  <c r="D24" i="65"/>
  <c r="C24" i="65"/>
  <c r="D60" i="65" s="1"/>
  <c r="N23" i="65"/>
  <c r="I23" i="65"/>
  <c r="I50" i="65" s="1"/>
  <c r="H23" i="65"/>
  <c r="I59" i="65" s="1"/>
  <c r="G23" i="65"/>
  <c r="F23" i="65"/>
  <c r="E23" i="65"/>
  <c r="F59" i="65" s="1"/>
  <c r="D23" i="65"/>
  <c r="C23" i="65"/>
  <c r="C32" i="65" s="1"/>
  <c r="I22" i="65"/>
  <c r="H22" i="65"/>
  <c r="G22" i="65"/>
  <c r="F22" i="65"/>
  <c r="E22" i="65"/>
  <c r="D22" i="65"/>
  <c r="C22" i="65"/>
  <c r="D40" i="65" s="1"/>
  <c r="L21" i="65"/>
  <c r="K21" i="65"/>
  <c r="I21" i="65"/>
  <c r="H21" i="65"/>
  <c r="G21" i="65"/>
  <c r="F21" i="65"/>
  <c r="G57" i="65" s="1"/>
  <c r="E21" i="65"/>
  <c r="D21" i="65"/>
  <c r="E57" i="65" s="1"/>
  <c r="C21" i="65"/>
  <c r="C30" i="65" s="1"/>
  <c r="N18" i="65"/>
  <c r="M18" i="65"/>
  <c r="L18" i="65"/>
  <c r="K18" i="65"/>
  <c r="N17" i="65"/>
  <c r="M17" i="65"/>
  <c r="L17" i="65"/>
  <c r="K17" i="65"/>
  <c r="N16" i="65"/>
  <c r="M16" i="65"/>
  <c r="L16" i="65"/>
  <c r="K16" i="65"/>
  <c r="N15" i="65"/>
  <c r="M15" i="65"/>
  <c r="L15" i="65"/>
  <c r="K15" i="65"/>
  <c r="N14" i="65"/>
  <c r="M14" i="65"/>
  <c r="L14" i="65"/>
  <c r="K14" i="65"/>
  <c r="N13" i="65"/>
  <c r="M13" i="65"/>
  <c r="L13" i="65"/>
  <c r="K13" i="65"/>
  <c r="I10" i="65"/>
  <c r="H10" i="65"/>
  <c r="G10" i="65"/>
  <c r="F10" i="65"/>
  <c r="E10" i="65"/>
  <c r="D10" i="65"/>
  <c r="C10" i="65"/>
  <c r="S9" i="65"/>
  <c r="R9" i="65"/>
  <c r="Q9" i="65"/>
  <c r="P9" i="65"/>
  <c r="N9" i="65"/>
  <c r="M9" i="65"/>
  <c r="L9" i="65"/>
  <c r="K9" i="65"/>
  <c r="S8" i="65"/>
  <c r="R8" i="65"/>
  <c r="Q8" i="65"/>
  <c r="P8" i="65"/>
  <c r="N8" i="65"/>
  <c r="M8" i="65"/>
  <c r="L8" i="65"/>
  <c r="K8" i="65"/>
  <c r="R7" i="65"/>
  <c r="Q7" i="65"/>
  <c r="N7" i="65"/>
  <c r="M7" i="65"/>
  <c r="L7" i="65"/>
  <c r="K7" i="65"/>
  <c r="S6" i="65"/>
  <c r="R6" i="65"/>
  <c r="Q6" i="65"/>
  <c r="P6" i="65"/>
  <c r="N6" i="65"/>
  <c r="M6" i="65"/>
  <c r="L6" i="65"/>
  <c r="K6" i="65"/>
  <c r="S5" i="65"/>
  <c r="R5" i="65"/>
  <c r="P5" i="65"/>
  <c r="N5" i="65"/>
  <c r="M5" i="65"/>
  <c r="L5" i="65"/>
  <c r="K5" i="65"/>
  <c r="R4" i="65"/>
  <c r="Q4" i="65"/>
  <c r="P4" i="65"/>
  <c r="N4" i="65"/>
  <c r="M4" i="65"/>
  <c r="L4" i="65"/>
  <c r="K4" i="65"/>
  <c r="N1" i="65"/>
  <c r="M1" i="65"/>
  <c r="L1" i="65"/>
  <c r="K1" i="65"/>
  <c r="G188" i="64"/>
  <c r="F188" i="64"/>
  <c r="I187" i="64"/>
  <c r="D187" i="64"/>
  <c r="I186" i="64"/>
  <c r="E186" i="64"/>
  <c r="G185" i="64"/>
  <c r="F185" i="64"/>
  <c r="I184" i="64"/>
  <c r="D184" i="64"/>
  <c r="I183" i="64"/>
  <c r="F183" i="64"/>
  <c r="E183" i="64"/>
  <c r="G182" i="64"/>
  <c r="H180" i="64"/>
  <c r="F180" i="64"/>
  <c r="E180" i="64"/>
  <c r="E179" i="64"/>
  <c r="H178" i="64"/>
  <c r="H177" i="64"/>
  <c r="F177" i="64"/>
  <c r="E177" i="64"/>
  <c r="F176" i="64"/>
  <c r="I175" i="64"/>
  <c r="I174" i="64"/>
  <c r="H174" i="64"/>
  <c r="D174" i="64"/>
  <c r="F173" i="64"/>
  <c r="E173" i="64"/>
  <c r="G172" i="64"/>
  <c r="I171" i="64"/>
  <c r="E171" i="64"/>
  <c r="E170" i="64"/>
  <c r="D170" i="64"/>
  <c r="H169" i="64"/>
  <c r="G169" i="64"/>
  <c r="E167" i="64"/>
  <c r="D167" i="64"/>
  <c r="H166" i="64"/>
  <c r="G166" i="64"/>
  <c r="G165" i="64"/>
  <c r="F161" i="64"/>
  <c r="H160" i="64"/>
  <c r="G160" i="64"/>
  <c r="D160" i="64"/>
  <c r="I159" i="64"/>
  <c r="G158" i="64"/>
  <c r="F158" i="64"/>
  <c r="I156" i="64"/>
  <c r="E156" i="64"/>
  <c r="D156" i="64"/>
  <c r="H155" i="64"/>
  <c r="G155" i="64"/>
  <c r="I154" i="64"/>
  <c r="H154" i="64"/>
  <c r="F154" i="64"/>
  <c r="E154" i="64"/>
  <c r="F153" i="64"/>
  <c r="D153" i="64"/>
  <c r="I152" i="64"/>
  <c r="D152" i="64"/>
  <c r="G151" i="64"/>
  <c r="F150" i="64"/>
  <c r="E150" i="64"/>
  <c r="I148" i="64"/>
  <c r="E148" i="64"/>
  <c r="D148" i="64"/>
  <c r="H147" i="64"/>
  <c r="G147" i="64"/>
  <c r="I146" i="64"/>
  <c r="H146" i="64"/>
  <c r="F146" i="64"/>
  <c r="E146" i="64"/>
  <c r="F145" i="64"/>
  <c r="D145" i="64"/>
  <c r="I144" i="64"/>
  <c r="D144" i="64"/>
  <c r="G143" i="64"/>
  <c r="F142" i="64"/>
  <c r="E142" i="64"/>
  <c r="I140" i="64"/>
  <c r="E140" i="64"/>
  <c r="D140" i="64"/>
  <c r="H139" i="64"/>
  <c r="G139" i="64"/>
  <c r="I138" i="64"/>
  <c r="H138" i="64"/>
  <c r="F138" i="64"/>
  <c r="E138" i="64"/>
  <c r="E134" i="64"/>
  <c r="D134" i="64"/>
  <c r="H133" i="64"/>
  <c r="H132" i="64"/>
  <c r="E132" i="64"/>
  <c r="G131" i="64"/>
  <c r="F131" i="64"/>
  <c r="I130" i="64"/>
  <c r="I128" i="64"/>
  <c r="H128" i="64"/>
  <c r="E128" i="64"/>
  <c r="G127" i="64"/>
  <c r="D127" i="64"/>
  <c r="E126" i="64"/>
  <c r="D126" i="64"/>
  <c r="H125" i="64"/>
  <c r="H124" i="64"/>
  <c r="E124" i="64"/>
  <c r="G123" i="64"/>
  <c r="F123" i="64"/>
  <c r="I122" i="64"/>
  <c r="I120" i="64"/>
  <c r="H120" i="64"/>
  <c r="E120" i="64"/>
  <c r="G119" i="64"/>
  <c r="D119" i="64"/>
  <c r="E118" i="64"/>
  <c r="D118" i="64"/>
  <c r="H117" i="64"/>
  <c r="H116" i="64"/>
  <c r="E116" i="64"/>
  <c r="G115" i="64"/>
  <c r="F115" i="64"/>
  <c r="I114" i="64"/>
  <c r="I112" i="64"/>
  <c r="H112" i="64"/>
  <c r="E112" i="64"/>
  <c r="G111" i="64"/>
  <c r="D111" i="64"/>
  <c r="I107" i="64"/>
  <c r="D107" i="64"/>
  <c r="H106" i="64"/>
  <c r="G106" i="64"/>
  <c r="D106" i="64"/>
  <c r="C106" i="64"/>
  <c r="G105" i="64"/>
  <c r="F104" i="64"/>
  <c r="E104" i="64"/>
  <c r="H103" i="64"/>
  <c r="E103" i="64"/>
  <c r="H102" i="64"/>
  <c r="D102" i="64"/>
  <c r="C102" i="64"/>
  <c r="F101" i="64"/>
  <c r="E101" i="64"/>
  <c r="C101" i="64"/>
  <c r="I100" i="64"/>
  <c r="F100" i="64"/>
  <c r="E100" i="64"/>
  <c r="D100" i="64"/>
  <c r="I99" i="64"/>
  <c r="D99" i="64"/>
  <c r="H98" i="64"/>
  <c r="G98" i="64"/>
  <c r="D98" i="64"/>
  <c r="C98" i="64"/>
  <c r="I97" i="64"/>
  <c r="G97" i="64"/>
  <c r="F97" i="64"/>
  <c r="F96" i="64"/>
  <c r="E96" i="64"/>
  <c r="H95" i="64"/>
  <c r="G95" i="64"/>
  <c r="E95" i="64"/>
  <c r="D94" i="64"/>
  <c r="C94" i="64"/>
  <c r="F93" i="64"/>
  <c r="E93" i="64"/>
  <c r="C93" i="64"/>
  <c r="I92" i="64"/>
  <c r="I91" i="64"/>
  <c r="D91" i="64"/>
  <c r="C91" i="64"/>
  <c r="H90" i="64"/>
  <c r="G90" i="64"/>
  <c r="G89" i="64"/>
  <c r="I88" i="64"/>
  <c r="H88" i="64"/>
  <c r="F88" i="64"/>
  <c r="E88" i="64"/>
  <c r="H87" i="64"/>
  <c r="E87" i="64"/>
  <c r="D86" i="64"/>
  <c r="C86" i="64"/>
  <c r="C297" i="64" s="1"/>
  <c r="D300" i="64" s="1"/>
  <c r="F85" i="64"/>
  <c r="C85" i="64"/>
  <c r="I84" i="64"/>
  <c r="E84" i="64"/>
  <c r="D84" i="64"/>
  <c r="L80" i="64"/>
  <c r="K80" i="64"/>
  <c r="I80" i="64"/>
  <c r="H80" i="64"/>
  <c r="G80" i="64"/>
  <c r="F80" i="64"/>
  <c r="G134" i="64" s="1"/>
  <c r="E80" i="64"/>
  <c r="F134" i="64" s="1"/>
  <c r="D80" i="64"/>
  <c r="E188" i="64" s="1"/>
  <c r="C80" i="64"/>
  <c r="D188" i="64" s="1"/>
  <c r="N79" i="64"/>
  <c r="I79" i="64"/>
  <c r="I160" i="64" s="1"/>
  <c r="H79" i="64"/>
  <c r="I133" i="64" s="1"/>
  <c r="G79" i="64"/>
  <c r="F79" i="64"/>
  <c r="L79" i="64" s="1"/>
  <c r="E79" i="64"/>
  <c r="K79" i="64" s="1"/>
  <c r="D79" i="64"/>
  <c r="C79" i="64"/>
  <c r="D133" i="64" s="1"/>
  <c r="N78" i="64"/>
  <c r="I78" i="64"/>
  <c r="I105" i="64" s="1"/>
  <c r="H78" i="64"/>
  <c r="G78" i="64"/>
  <c r="F78" i="64"/>
  <c r="E78" i="64"/>
  <c r="F132" i="64" s="1"/>
  <c r="D78" i="64"/>
  <c r="D105" i="64" s="1"/>
  <c r="C78" i="64"/>
  <c r="D186" i="64" s="1"/>
  <c r="M77" i="64"/>
  <c r="L77" i="64"/>
  <c r="I77" i="64"/>
  <c r="H77" i="64"/>
  <c r="G77" i="64"/>
  <c r="H185" i="64" s="1"/>
  <c r="F77" i="64"/>
  <c r="K77" i="64" s="1"/>
  <c r="E77" i="64"/>
  <c r="D77" i="64"/>
  <c r="C77" i="64"/>
  <c r="I76" i="64"/>
  <c r="I157" i="64" s="1"/>
  <c r="H76" i="64"/>
  <c r="G76" i="64"/>
  <c r="L76" i="64" s="1"/>
  <c r="F76" i="64"/>
  <c r="P23" i="64" s="1"/>
  <c r="E76" i="64"/>
  <c r="D76" i="64"/>
  <c r="C76" i="64"/>
  <c r="C103" i="64" s="1"/>
  <c r="I75" i="64"/>
  <c r="H75" i="64"/>
  <c r="G75" i="64"/>
  <c r="H129" i="64" s="1"/>
  <c r="F75" i="64"/>
  <c r="E75" i="64"/>
  <c r="E102" i="64" s="1"/>
  <c r="D75" i="64"/>
  <c r="C75" i="64"/>
  <c r="D183" i="64" s="1"/>
  <c r="M74" i="64"/>
  <c r="K74" i="64"/>
  <c r="I74" i="64"/>
  <c r="H74" i="64"/>
  <c r="I182" i="64" s="1"/>
  <c r="G74" i="64"/>
  <c r="H182" i="64" s="1"/>
  <c r="F74" i="64"/>
  <c r="G128" i="64" s="1"/>
  <c r="E74" i="64"/>
  <c r="F128" i="64" s="1"/>
  <c r="D74" i="64"/>
  <c r="C74" i="64"/>
  <c r="D128" i="64" s="1"/>
  <c r="N73" i="64"/>
  <c r="M73" i="64"/>
  <c r="I73" i="64"/>
  <c r="H73" i="64"/>
  <c r="G73" i="64"/>
  <c r="F73" i="64"/>
  <c r="E73" i="64"/>
  <c r="D73" i="64"/>
  <c r="C73" i="64"/>
  <c r="D181" i="64" s="1"/>
  <c r="L72" i="64"/>
  <c r="K72" i="64"/>
  <c r="I72" i="64"/>
  <c r="H72" i="64"/>
  <c r="G72" i="64"/>
  <c r="F72" i="64"/>
  <c r="G126" i="64" s="1"/>
  <c r="E72" i="64"/>
  <c r="F126" i="64" s="1"/>
  <c r="D72" i="64"/>
  <c r="C72" i="64"/>
  <c r="D180" i="64" s="1"/>
  <c r="N71" i="64"/>
  <c r="I71" i="64"/>
  <c r="H71" i="64"/>
  <c r="I125" i="64" s="1"/>
  <c r="G71" i="64"/>
  <c r="F71" i="64"/>
  <c r="L71" i="64" s="1"/>
  <c r="E71" i="64"/>
  <c r="E152" i="64" s="1"/>
  <c r="D71" i="64"/>
  <c r="C71" i="64"/>
  <c r="N70" i="64"/>
  <c r="I70" i="64"/>
  <c r="H70" i="64"/>
  <c r="H151" i="64" s="1"/>
  <c r="G70" i="64"/>
  <c r="F70" i="64"/>
  <c r="E70" i="64"/>
  <c r="D70" i="64"/>
  <c r="E178" i="64" s="1"/>
  <c r="C70" i="64"/>
  <c r="D124" i="64" s="1"/>
  <c r="M69" i="64"/>
  <c r="L69" i="64"/>
  <c r="I69" i="64"/>
  <c r="H69" i="64"/>
  <c r="G69" i="64"/>
  <c r="H123" i="64" s="1"/>
  <c r="F69" i="64"/>
  <c r="G177" i="64" s="1"/>
  <c r="E69" i="64"/>
  <c r="D69" i="64"/>
  <c r="C69" i="64"/>
  <c r="I68" i="64"/>
  <c r="I95" i="64" s="1"/>
  <c r="H68" i="64"/>
  <c r="G68" i="64"/>
  <c r="L68" i="64" s="1"/>
  <c r="F68" i="64"/>
  <c r="P15" i="64" s="1"/>
  <c r="E68" i="64"/>
  <c r="D68" i="64"/>
  <c r="C68" i="64"/>
  <c r="D122" i="64" s="1"/>
  <c r="I67" i="64"/>
  <c r="H67" i="64"/>
  <c r="G67" i="64"/>
  <c r="F67" i="64"/>
  <c r="E67" i="64"/>
  <c r="E94" i="64" s="1"/>
  <c r="D67" i="64"/>
  <c r="C67" i="64"/>
  <c r="D175" i="64" s="1"/>
  <c r="M66" i="64"/>
  <c r="K66" i="64"/>
  <c r="I66" i="64"/>
  <c r="H66" i="64"/>
  <c r="H93" i="64" s="1"/>
  <c r="G66" i="64"/>
  <c r="G93" i="64" s="1"/>
  <c r="F66" i="64"/>
  <c r="G174" i="64" s="1"/>
  <c r="E66" i="64"/>
  <c r="F120" i="64" s="1"/>
  <c r="D66" i="64"/>
  <c r="C66" i="64"/>
  <c r="D120" i="64" s="1"/>
  <c r="N65" i="64"/>
  <c r="M65" i="64"/>
  <c r="I65" i="64"/>
  <c r="H65" i="64"/>
  <c r="G65" i="64"/>
  <c r="F65" i="64"/>
  <c r="E65" i="64"/>
  <c r="D65" i="64"/>
  <c r="C65" i="64"/>
  <c r="D173" i="64" s="1"/>
  <c r="L64" i="64"/>
  <c r="K64" i="64"/>
  <c r="I64" i="64"/>
  <c r="H64" i="64"/>
  <c r="G64" i="64"/>
  <c r="F64" i="64"/>
  <c r="G118" i="64" s="1"/>
  <c r="E64" i="64"/>
  <c r="F118" i="64" s="1"/>
  <c r="D64" i="64"/>
  <c r="C64" i="64"/>
  <c r="D172" i="64" s="1"/>
  <c r="N63" i="64"/>
  <c r="I63" i="64"/>
  <c r="I90" i="64" s="1"/>
  <c r="H63" i="64"/>
  <c r="I117" i="64" s="1"/>
  <c r="G63" i="64"/>
  <c r="F63" i="64"/>
  <c r="L63" i="64" s="1"/>
  <c r="E63" i="64"/>
  <c r="K63" i="64" s="1"/>
  <c r="D63" i="64"/>
  <c r="C63" i="64"/>
  <c r="D117" i="64" s="1"/>
  <c r="N62" i="64"/>
  <c r="I62" i="64"/>
  <c r="I89" i="64" s="1"/>
  <c r="H62" i="64"/>
  <c r="H143" i="64" s="1"/>
  <c r="G62" i="64"/>
  <c r="F62" i="64"/>
  <c r="F89" i="64" s="1"/>
  <c r="E62" i="64"/>
  <c r="D62" i="64"/>
  <c r="D89" i="64" s="1"/>
  <c r="C62" i="64"/>
  <c r="D116" i="64" s="1"/>
  <c r="M61" i="64"/>
  <c r="L61" i="64"/>
  <c r="I61" i="64"/>
  <c r="H61" i="64"/>
  <c r="G61" i="64"/>
  <c r="H115" i="64" s="1"/>
  <c r="F61" i="64"/>
  <c r="K61" i="64" s="1"/>
  <c r="E61" i="64"/>
  <c r="D61" i="64"/>
  <c r="C61" i="64"/>
  <c r="I60" i="64"/>
  <c r="I87" i="64" s="1"/>
  <c r="H60" i="64"/>
  <c r="G60" i="64"/>
  <c r="G87" i="64" s="1"/>
  <c r="F60" i="64"/>
  <c r="E60" i="64"/>
  <c r="D60" i="64"/>
  <c r="C60" i="64"/>
  <c r="C87" i="64" s="1"/>
  <c r="I59" i="64"/>
  <c r="H59" i="64"/>
  <c r="G59" i="64"/>
  <c r="H113" i="64" s="1"/>
  <c r="F59" i="64"/>
  <c r="K59" i="64" s="1"/>
  <c r="E59" i="64"/>
  <c r="F167" i="64" s="1"/>
  <c r="D59" i="64"/>
  <c r="C59" i="64"/>
  <c r="D113" i="64" s="1"/>
  <c r="M58" i="64"/>
  <c r="K58" i="64"/>
  <c r="I58" i="64"/>
  <c r="H58" i="64"/>
  <c r="H85" i="64" s="1"/>
  <c r="G58" i="64"/>
  <c r="G85" i="64" s="1"/>
  <c r="F58" i="64"/>
  <c r="G112" i="64" s="1"/>
  <c r="E58" i="64"/>
  <c r="E85" i="64" s="1"/>
  <c r="D58" i="64"/>
  <c r="C58" i="64"/>
  <c r="D112" i="64" s="1"/>
  <c r="N57" i="64"/>
  <c r="M57" i="64"/>
  <c r="I57" i="64"/>
  <c r="H57" i="64"/>
  <c r="G57" i="64"/>
  <c r="F57" i="64"/>
  <c r="E57" i="64"/>
  <c r="E81" i="64" s="1"/>
  <c r="D57" i="64"/>
  <c r="C57" i="64"/>
  <c r="D165" i="64" s="1"/>
  <c r="N54" i="64"/>
  <c r="M54" i="64"/>
  <c r="L54" i="64"/>
  <c r="K54" i="64"/>
  <c r="N53" i="64"/>
  <c r="M53" i="64"/>
  <c r="L53" i="64"/>
  <c r="K53" i="64"/>
  <c r="N52" i="64"/>
  <c r="M52" i="64"/>
  <c r="L52" i="64"/>
  <c r="K52" i="64"/>
  <c r="N51" i="64"/>
  <c r="M51" i="64"/>
  <c r="L51" i="64"/>
  <c r="K51" i="64"/>
  <c r="N50" i="64"/>
  <c r="M50" i="64"/>
  <c r="L50" i="64"/>
  <c r="K50" i="64"/>
  <c r="N49" i="64"/>
  <c r="M49" i="64"/>
  <c r="L49" i="64"/>
  <c r="K49" i="64"/>
  <c r="N48" i="64"/>
  <c r="M48" i="64"/>
  <c r="L48" i="64"/>
  <c r="K48" i="64"/>
  <c r="N47" i="64"/>
  <c r="M47" i="64"/>
  <c r="L47" i="64"/>
  <c r="K47" i="64"/>
  <c r="N46" i="64"/>
  <c r="M46" i="64"/>
  <c r="L46" i="64"/>
  <c r="K46" i="64"/>
  <c r="N45" i="64"/>
  <c r="M45" i="64"/>
  <c r="L45" i="64"/>
  <c r="K45" i="64"/>
  <c r="N44" i="64"/>
  <c r="M44" i="64"/>
  <c r="L44" i="64"/>
  <c r="K44" i="64"/>
  <c r="N43" i="64"/>
  <c r="M43" i="64"/>
  <c r="L43" i="64"/>
  <c r="K43" i="64"/>
  <c r="N42" i="64"/>
  <c r="M42" i="64"/>
  <c r="L42" i="64"/>
  <c r="K42" i="64"/>
  <c r="N41" i="64"/>
  <c r="M41" i="64"/>
  <c r="L41" i="64"/>
  <c r="K41" i="64"/>
  <c r="N40" i="64"/>
  <c r="M40" i="64"/>
  <c r="L40" i="64"/>
  <c r="K40" i="64"/>
  <c r="N39" i="64"/>
  <c r="M39" i="64"/>
  <c r="L39" i="64"/>
  <c r="K39" i="64"/>
  <c r="N38" i="64"/>
  <c r="M38" i="64"/>
  <c r="L38" i="64"/>
  <c r="K38" i="64"/>
  <c r="N37" i="64"/>
  <c r="M37" i="64"/>
  <c r="L37" i="64"/>
  <c r="K37" i="64"/>
  <c r="N36" i="64"/>
  <c r="M36" i="64"/>
  <c r="L36" i="64"/>
  <c r="K36" i="64"/>
  <c r="N35" i="64"/>
  <c r="M35" i="64"/>
  <c r="L35" i="64"/>
  <c r="K35" i="64"/>
  <c r="N34" i="64"/>
  <c r="M34" i="64"/>
  <c r="L34" i="64"/>
  <c r="K34" i="64"/>
  <c r="N33" i="64"/>
  <c r="M33" i="64"/>
  <c r="L33" i="64"/>
  <c r="K33" i="64"/>
  <c r="N32" i="64"/>
  <c r="M32" i="64"/>
  <c r="L32" i="64"/>
  <c r="K32" i="64"/>
  <c r="N31" i="64"/>
  <c r="M31" i="64"/>
  <c r="L31" i="64"/>
  <c r="K31" i="64"/>
  <c r="S27" i="64"/>
  <c r="Q27" i="64"/>
  <c r="P27" i="64"/>
  <c r="N27" i="64"/>
  <c r="M27" i="64"/>
  <c r="L27" i="64"/>
  <c r="K27" i="64"/>
  <c r="S26" i="64"/>
  <c r="R26" i="64"/>
  <c r="Q26" i="64"/>
  <c r="N26" i="64"/>
  <c r="M26" i="64"/>
  <c r="L26" i="64"/>
  <c r="K26" i="64"/>
  <c r="Q25" i="64"/>
  <c r="P25" i="64"/>
  <c r="N25" i="64"/>
  <c r="M25" i="64"/>
  <c r="L25" i="64"/>
  <c r="K25" i="64"/>
  <c r="Q24" i="64"/>
  <c r="P24" i="64"/>
  <c r="N24" i="64"/>
  <c r="M24" i="64"/>
  <c r="L24" i="64"/>
  <c r="K24" i="64"/>
  <c r="S23" i="64"/>
  <c r="R23" i="64"/>
  <c r="N23" i="64"/>
  <c r="M23" i="64"/>
  <c r="L23" i="64"/>
  <c r="K23" i="64"/>
  <c r="R22" i="64"/>
  <c r="N22" i="64"/>
  <c r="M22" i="64"/>
  <c r="L22" i="64"/>
  <c r="K22" i="64"/>
  <c r="R21" i="64"/>
  <c r="Q21" i="64"/>
  <c r="P21" i="64"/>
  <c r="N21" i="64"/>
  <c r="M21" i="64"/>
  <c r="L21" i="64"/>
  <c r="K21" i="64"/>
  <c r="S20" i="64"/>
  <c r="P20" i="64"/>
  <c r="N20" i="64"/>
  <c r="M20" i="64"/>
  <c r="L20" i="64"/>
  <c r="K20" i="64"/>
  <c r="S19" i="64"/>
  <c r="Q19" i="64"/>
  <c r="P19" i="64"/>
  <c r="N19" i="64"/>
  <c r="M19" i="64"/>
  <c r="L19" i="64"/>
  <c r="K19" i="64"/>
  <c r="S18" i="64"/>
  <c r="R18" i="64"/>
  <c r="Q18" i="64"/>
  <c r="N18" i="64"/>
  <c r="M18" i="64"/>
  <c r="L18" i="64"/>
  <c r="K18" i="64"/>
  <c r="Q17" i="64"/>
  <c r="P17" i="64"/>
  <c r="N17" i="64"/>
  <c r="M17" i="64"/>
  <c r="L17" i="64"/>
  <c r="K17" i="64"/>
  <c r="Q16" i="64"/>
  <c r="P16" i="64"/>
  <c r="N16" i="64"/>
  <c r="M16" i="64"/>
  <c r="L16" i="64"/>
  <c r="K16" i="64"/>
  <c r="S15" i="64"/>
  <c r="R15" i="64"/>
  <c r="N15" i="64"/>
  <c r="M15" i="64"/>
  <c r="L15" i="64"/>
  <c r="K15" i="64"/>
  <c r="R14" i="64"/>
  <c r="N14" i="64"/>
  <c r="M14" i="64"/>
  <c r="L14" i="64"/>
  <c r="K14" i="64"/>
  <c r="R13" i="64"/>
  <c r="Q13" i="64"/>
  <c r="P13" i="64"/>
  <c r="N13" i="64"/>
  <c r="M13" i="64"/>
  <c r="L13" i="64"/>
  <c r="K13" i="64"/>
  <c r="S12" i="64"/>
  <c r="P12" i="64"/>
  <c r="N12" i="64"/>
  <c r="M12" i="64"/>
  <c r="L12" i="64"/>
  <c r="K12" i="64"/>
  <c r="S11" i="64"/>
  <c r="Q11" i="64"/>
  <c r="P11" i="64"/>
  <c r="N11" i="64"/>
  <c r="M11" i="64"/>
  <c r="L11" i="64"/>
  <c r="K11" i="64"/>
  <c r="S10" i="64"/>
  <c r="R10" i="64"/>
  <c r="Q10" i="64"/>
  <c r="N10" i="64"/>
  <c r="M10" i="64"/>
  <c r="L10" i="64"/>
  <c r="K10" i="64"/>
  <c r="Q9" i="64"/>
  <c r="P9" i="64"/>
  <c r="N9" i="64"/>
  <c r="M9" i="64"/>
  <c r="L9" i="64"/>
  <c r="K9" i="64"/>
  <c r="Q8" i="64"/>
  <c r="P8" i="64"/>
  <c r="N8" i="64"/>
  <c r="M8" i="64"/>
  <c r="L8" i="64"/>
  <c r="K8" i="64"/>
  <c r="S7" i="64"/>
  <c r="R7" i="64"/>
  <c r="N7" i="64"/>
  <c r="M7" i="64"/>
  <c r="L7" i="64"/>
  <c r="K7" i="64"/>
  <c r="R6" i="64"/>
  <c r="N6" i="64"/>
  <c r="M6" i="64"/>
  <c r="L6" i="64"/>
  <c r="K6" i="64"/>
  <c r="R5" i="64"/>
  <c r="Q5" i="64"/>
  <c r="P5" i="64"/>
  <c r="N5" i="64"/>
  <c r="M5" i="64"/>
  <c r="L5" i="64"/>
  <c r="K5" i="64"/>
  <c r="S4" i="64"/>
  <c r="P4" i="64"/>
  <c r="N4" i="64"/>
  <c r="M4" i="64"/>
  <c r="L4" i="64"/>
  <c r="K4" i="64"/>
  <c r="N1" i="64"/>
  <c r="M1" i="64"/>
  <c r="L1" i="64"/>
  <c r="K1" i="64"/>
  <c r="L71" i="65" l="1"/>
  <c r="N71" i="65"/>
  <c r="F148" i="64"/>
  <c r="F156" i="64"/>
  <c r="G183" i="64"/>
  <c r="F86" i="64"/>
  <c r="I85" i="64"/>
  <c r="S5" i="64"/>
  <c r="I139" i="64"/>
  <c r="H175" i="64"/>
  <c r="G148" i="64"/>
  <c r="M67" i="64"/>
  <c r="L67" i="64"/>
  <c r="L57" i="64"/>
  <c r="G84" i="64"/>
  <c r="H111" i="64"/>
  <c r="G138" i="64"/>
  <c r="E168" i="64"/>
  <c r="D169" i="64"/>
  <c r="C88" i="64"/>
  <c r="N64" i="64"/>
  <c r="H145" i="64"/>
  <c r="M64" i="64"/>
  <c r="R11" i="64"/>
  <c r="I172" i="64"/>
  <c r="L65" i="64"/>
  <c r="H173" i="64"/>
  <c r="G92" i="64"/>
  <c r="H119" i="64"/>
  <c r="G146" i="64"/>
  <c r="D177" i="64"/>
  <c r="C96" i="64"/>
  <c r="K71" i="64"/>
  <c r="N72" i="64"/>
  <c r="H153" i="64"/>
  <c r="M72" i="64"/>
  <c r="R19" i="64"/>
  <c r="L73" i="64"/>
  <c r="G100" i="64"/>
  <c r="H127" i="64"/>
  <c r="G154" i="64"/>
  <c r="E184" i="64"/>
  <c r="D185" i="64"/>
  <c r="C104" i="64"/>
  <c r="H161" i="64"/>
  <c r="I188" i="64"/>
  <c r="N80" i="64"/>
  <c r="M80" i="64"/>
  <c r="R27" i="64"/>
  <c r="D95" i="64"/>
  <c r="E349" i="64"/>
  <c r="H107" i="64"/>
  <c r="G117" i="64"/>
  <c r="G125" i="64"/>
  <c r="G133" i="64"/>
  <c r="H168" i="64"/>
  <c r="Q4" i="64"/>
  <c r="P10" i="64"/>
  <c r="Q12" i="64"/>
  <c r="P18" i="64"/>
  <c r="Q20" i="64"/>
  <c r="P26" i="64"/>
  <c r="H84" i="64"/>
  <c r="I111" i="64"/>
  <c r="I165" i="64"/>
  <c r="R4" i="64"/>
  <c r="D142" i="64"/>
  <c r="D88" i="64"/>
  <c r="E169" i="64"/>
  <c r="E115" i="64"/>
  <c r="I173" i="64"/>
  <c r="H92" i="64"/>
  <c r="H314" i="64" s="1"/>
  <c r="I119" i="64"/>
  <c r="R12" i="64"/>
  <c r="D150" i="64"/>
  <c r="D96" i="64"/>
  <c r="E123" i="64"/>
  <c r="D125" i="64"/>
  <c r="D179" i="64"/>
  <c r="H100" i="64"/>
  <c r="I127" i="64"/>
  <c r="R20" i="64"/>
  <c r="I181" i="64"/>
  <c r="D104" i="64"/>
  <c r="D158" i="64"/>
  <c r="E185" i="64"/>
  <c r="E131" i="64"/>
  <c r="H99" i="64"/>
  <c r="G103" i="64"/>
  <c r="F112" i="64"/>
  <c r="D115" i="64"/>
  <c r="D123" i="64"/>
  <c r="D131" i="64"/>
  <c r="D141" i="64"/>
  <c r="D299" i="64" s="1"/>
  <c r="D302" i="64" s="1"/>
  <c r="D149" i="64"/>
  <c r="D157" i="64"/>
  <c r="H165" i="64"/>
  <c r="E176" i="64"/>
  <c r="F179" i="64"/>
  <c r="K60" i="64"/>
  <c r="G114" i="64"/>
  <c r="F87" i="64"/>
  <c r="F149" i="64"/>
  <c r="F157" i="64"/>
  <c r="F170" i="64"/>
  <c r="E89" i="64"/>
  <c r="E143" i="64"/>
  <c r="E162" i="64" s="1"/>
  <c r="F178" i="64"/>
  <c r="E97" i="64"/>
  <c r="E151" i="64"/>
  <c r="I101" i="64"/>
  <c r="S21" i="64"/>
  <c r="I155" i="64"/>
  <c r="F90" i="64"/>
  <c r="F144" i="64"/>
  <c r="G178" i="64"/>
  <c r="F151" i="64"/>
  <c r="L70" i="64"/>
  <c r="K70" i="64"/>
  <c r="G124" i="64"/>
  <c r="D87" i="64"/>
  <c r="D297" i="64" s="1"/>
  <c r="G314" i="64"/>
  <c r="G129" i="64"/>
  <c r="G350" i="64" s="1"/>
  <c r="P7" i="64"/>
  <c r="D138" i="64"/>
  <c r="E111" i="64"/>
  <c r="E165" i="64"/>
  <c r="N59" i="64"/>
  <c r="I86" i="64"/>
  <c r="I297" i="64" s="1"/>
  <c r="S6" i="64"/>
  <c r="I115" i="64"/>
  <c r="I315" i="64" s="1"/>
  <c r="R8" i="64"/>
  <c r="I169" i="64"/>
  <c r="D146" i="64"/>
  <c r="E119" i="64"/>
  <c r="N67" i="64"/>
  <c r="I94" i="64"/>
  <c r="S14" i="64"/>
  <c r="I123" i="64"/>
  <c r="R16" i="64"/>
  <c r="D154" i="64"/>
  <c r="E181" i="64"/>
  <c r="E127" i="64"/>
  <c r="N75" i="64"/>
  <c r="I102" i="64"/>
  <c r="S22" i="64"/>
  <c r="I185" i="64"/>
  <c r="I131" i="64"/>
  <c r="R24" i="64"/>
  <c r="H158" i="64"/>
  <c r="G102" i="64"/>
  <c r="H104" i="64"/>
  <c r="F116" i="64"/>
  <c r="H121" i="64"/>
  <c r="F124" i="64"/>
  <c r="D171" i="64"/>
  <c r="I180" i="64"/>
  <c r="H184" i="64"/>
  <c r="H167" i="64"/>
  <c r="G140" i="64"/>
  <c r="G299" i="64" s="1"/>
  <c r="M59" i="64"/>
  <c r="L59" i="64"/>
  <c r="F117" i="64"/>
  <c r="E90" i="64"/>
  <c r="F171" i="64"/>
  <c r="I93" i="64"/>
  <c r="I108" i="64" s="1"/>
  <c r="S13" i="64"/>
  <c r="I147" i="64"/>
  <c r="H183" i="64"/>
  <c r="G156" i="64"/>
  <c r="M75" i="64"/>
  <c r="L75" i="64"/>
  <c r="F186" i="64"/>
  <c r="E105" i="64"/>
  <c r="E144" i="64"/>
  <c r="L78" i="64"/>
  <c r="F159" i="64"/>
  <c r="K78" i="64"/>
  <c r="G132" i="64"/>
  <c r="G186" i="64"/>
  <c r="D81" i="64"/>
  <c r="F102" i="64"/>
  <c r="F349" i="64" s="1"/>
  <c r="I118" i="64"/>
  <c r="I126" i="64"/>
  <c r="I134" i="64"/>
  <c r="P14" i="64"/>
  <c r="P22" i="64"/>
  <c r="K57" i="64"/>
  <c r="F165" i="64"/>
  <c r="E166" i="64"/>
  <c r="D139" i="64"/>
  <c r="D85" i="64"/>
  <c r="N58" i="64"/>
  <c r="L60" i="64"/>
  <c r="S8" i="64"/>
  <c r="N61" i="64"/>
  <c r="I170" i="64"/>
  <c r="M62" i="64"/>
  <c r="R9" i="64"/>
  <c r="H89" i="64"/>
  <c r="K65" i="64"/>
  <c r="D147" i="64"/>
  <c r="D93" i="64"/>
  <c r="E174" i="64"/>
  <c r="N66" i="64"/>
  <c r="K67" i="64"/>
  <c r="S16" i="64"/>
  <c r="N69" i="64"/>
  <c r="M70" i="64"/>
  <c r="R17" i="64"/>
  <c r="H97" i="64"/>
  <c r="I178" i="64"/>
  <c r="F181" i="64"/>
  <c r="K73" i="64"/>
  <c r="D155" i="64"/>
  <c r="D101" i="64"/>
  <c r="N74" i="64"/>
  <c r="K75" i="64"/>
  <c r="S24" i="64"/>
  <c r="N77" i="64"/>
  <c r="H159" i="64"/>
  <c r="H351" i="64" s="1"/>
  <c r="M78" i="64"/>
  <c r="R25" i="64"/>
  <c r="H105" i="64"/>
  <c r="G81" i="64"/>
  <c r="D92" i="64"/>
  <c r="F94" i="64"/>
  <c r="H96" i="64"/>
  <c r="I104" i="64"/>
  <c r="C107" i="64"/>
  <c r="F111" i="64"/>
  <c r="D114" i="64"/>
  <c r="D135" i="64" s="1"/>
  <c r="F119" i="64"/>
  <c r="F127" i="64"/>
  <c r="D130" i="64"/>
  <c r="H142" i="64"/>
  <c r="H150" i="64"/>
  <c r="I158" i="64"/>
  <c r="D168" i="64"/>
  <c r="I177" i="64"/>
  <c r="H181" i="64"/>
  <c r="G167" i="64"/>
  <c r="F140" i="64"/>
  <c r="K68" i="64"/>
  <c r="G122" i="64"/>
  <c r="G176" i="64"/>
  <c r="F95" i="64"/>
  <c r="G184" i="64"/>
  <c r="K76" i="64"/>
  <c r="G130" i="64"/>
  <c r="F103" i="64"/>
  <c r="H350" i="64"/>
  <c r="F141" i="64"/>
  <c r="H114" i="64"/>
  <c r="H298" i="64" s="1"/>
  <c r="H122" i="64"/>
  <c r="H176" i="64"/>
  <c r="F125" i="64"/>
  <c r="E98" i="64"/>
  <c r="H130" i="64"/>
  <c r="F133" i="64"/>
  <c r="F187" i="64"/>
  <c r="E106" i="64"/>
  <c r="E160" i="64"/>
  <c r="G86" i="64"/>
  <c r="G297" i="64" s="1"/>
  <c r="G141" i="64"/>
  <c r="G149" i="64"/>
  <c r="G157" i="64"/>
  <c r="F143" i="64"/>
  <c r="L62" i="64"/>
  <c r="G170" i="64"/>
  <c r="K62" i="64"/>
  <c r="G116" i="64"/>
  <c r="F98" i="64"/>
  <c r="G179" i="64"/>
  <c r="F152" i="64"/>
  <c r="F160" i="64"/>
  <c r="G187" i="64"/>
  <c r="F106" i="64"/>
  <c r="H91" i="64"/>
  <c r="G113" i="64"/>
  <c r="G121" i="64"/>
  <c r="P6" i="64"/>
  <c r="Q7" i="64"/>
  <c r="Q15" i="64"/>
  <c r="Q23" i="64"/>
  <c r="Q6" i="64"/>
  <c r="Q14" i="64"/>
  <c r="Q22" i="64"/>
  <c r="F166" i="64"/>
  <c r="E139" i="64"/>
  <c r="D298" i="64"/>
  <c r="D308" i="64" s="1"/>
  <c r="M60" i="64"/>
  <c r="S9" i="64"/>
  <c r="I143" i="64"/>
  <c r="H118" i="64"/>
  <c r="H315" i="64" s="1"/>
  <c r="G91" i="64"/>
  <c r="H172" i="64"/>
  <c r="F174" i="64"/>
  <c r="E147" i="64"/>
  <c r="C95" i="64"/>
  <c r="D176" i="64"/>
  <c r="M68" i="64"/>
  <c r="S17" i="64"/>
  <c r="I151" i="64"/>
  <c r="H126" i="64"/>
  <c r="G99" i="64"/>
  <c r="F182" i="64"/>
  <c r="E155" i="64"/>
  <c r="E351" i="64" s="1"/>
  <c r="M76" i="64"/>
  <c r="S25" i="64"/>
  <c r="H134" i="64"/>
  <c r="G107" i="64"/>
  <c r="H188" i="64"/>
  <c r="G161" i="64"/>
  <c r="H81" i="64"/>
  <c r="M81" i="64" s="1"/>
  <c r="C90" i="64"/>
  <c r="E92" i="64"/>
  <c r="G94" i="64"/>
  <c r="I96" i="64"/>
  <c r="C99" i="64"/>
  <c r="C349" i="64"/>
  <c r="D103" i="64"/>
  <c r="F105" i="64"/>
  <c r="E114" i="64"/>
  <c r="I116" i="64"/>
  <c r="E122" i="64"/>
  <c r="I124" i="64"/>
  <c r="E130" i="64"/>
  <c r="I132" i="64"/>
  <c r="I350" i="64" s="1"/>
  <c r="I142" i="64"/>
  <c r="I316" i="64" s="1"/>
  <c r="G145" i="64"/>
  <c r="I150" i="64"/>
  <c r="G153" i="64"/>
  <c r="E159" i="64"/>
  <c r="G168" i="64"/>
  <c r="G171" i="64"/>
  <c r="G175" i="64"/>
  <c r="E182" i="64"/>
  <c r="L58" i="64"/>
  <c r="N60" i="64"/>
  <c r="M63" i="64"/>
  <c r="L66" i="64"/>
  <c r="N68" i="64"/>
  <c r="K69" i="64"/>
  <c r="M71" i="64"/>
  <c r="L74" i="64"/>
  <c r="N76" i="64"/>
  <c r="M79" i="64"/>
  <c r="F81" i="64"/>
  <c r="K81" i="64" s="1"/>
  <c r="C84" i="64"/>
  <c r="E86" i="64"/>
  <c r="G88" i="64"/>
  <c r="C92" i="64"/>
  <c r="G96" i="64"/>
  <c r="I98" i="64"/>
  <c r="C100" i="64"/>
  <c r="G104" i="64"/>
  <c r="I106" i="64"/>
  <c r="I113" i="64"/>
  <c r="I298" i="64" s="1"/>
  <c r="G120" i="64"/>
  <c r="I121" i="64"/>
  <c r="I129" i="64"/>
  <c r="E141" i="64"/>
  <c r="E299" i="64" s="1"/>
  <c r="G142" i="64"/>
  <c r="G316" i="64" s="1"/>
  <c r="E145" i="64"/>
  <c r="E149" i="64"/>
  <c r="G150" i="64"/>
  <c r="E153" i="64"/>
  <c r="E157" i="64"/>
  <c r="I161" i="64"/>
  <c r="I166" i="64"/>
  <c r="F168" i="64"/>
  <c r="G180" i="64"/>
  <c r="D182" i="64"/>
  <c r="H186" i="64"/>
  <c r="H171" i="64"/>
  <c r="H179" i="64"/>
  <c r="H157" i="64"/>
  <c r="H187" i="64"/>
  <c r="I81" i="64"/>
  <c r="N81" i="64" s="1"/>
  <c r="F84" i="64"/>
  <c r="H86" i="64"/>
  <c r="H297" i="64" s="1"/>
  <c r="C89" i="64"/>
  <c r="D90" i="64"/>
  <c r="E91" i="64"/>
  <c r="F92" i="64"/>
  <c r="H94" i="64"/>
  <c r="C97" i="64"/>
  <c r="E99" i="64"/>
  <c r="G101" i="64"/>
  <c r="I103" i="64"/>
  <c r="C105" i="64"/>
  <c r="D314" i="64"/>
  <c r="E107" i="64"/>
  <c r="F114" i="64"/>
  <c r="D121" i="64"/>
  <c r="F122" i="64"/>
  <c r="D129" i="64"/>
  <c r="D350" i="64" s="1"/>
  <c r="F130" i="64"/>
  <c r="H131" i="64"/>
  <c r="H141" i="64"/>
  <c r="D143" i="64"/>
  <c r="H149" i="64"/>
  <c r="D151" i="64"/>
  <c r="I168" i="64"/>
  <c r="G173" i="64"/>
  <c r="D178" i="64"/>
  <c r="E187" i="64"/>
  <c r="F91" i="64"/>
  <c r="D97" i="64"/>
  <c r="F99" i="64"/>
  <c r="H101" i="64"/>
  <c r="H349" i="64" s="1"/>
  <c r="F107" i="64"/>
  <c r="E113" i="64"/>
  <c r="E298" i="64" s="1"/>
  <c r="E117" i="64"/>
  <c r="E121" i="64"/>
  <c r="E125" i="64"/>
  <c r="E129" i="64"/>
  <c r="E350" i="64" s="1"/>
  <c r="E133" i="64"/>
  <c r="I141" i="64"/>
  <c r="I299" i="64" s="1"/>
  <c r="G144" i="64"/>
  <c r="I145" i="64"/>
  <c r="I149" i="64"/>
  <c r="G152" i="64"/>
  <c r="I153" i="64"/>
  <c r="G159" i="64"/>
  <c r="D161" i="64"/>
  <c r="D166" i="64"/>
  <c r="H170" i="64"/>
  <c r="E172" i="64"/>
  <c r="E175" i="64"/>
  <c r="I179" i="64"/>
  <c r="F184" i="64"/>
  <c r="D159" i="64"/>
  <c r="C81" i="64"/>
  <c r="F113" i="64"/>
  <c r="F298" i="64" s="1"/>
  <c r="F121" i="64"/>
  <c r="F129" i="64"/>
  <c r="F350" i="64" s="1"/>
  <c r="D132" i="64"/>
  <c r="F139" i="64"/>
  <c r="H140" i="64"/>
  <c r="H144" i="64"/>
  <c r="F147" i="64"/>
  <c r="H148" i="64"/>
  <c r="H152" i="64"/>
  <c r="F155" i="64"/>
  <c r="H156" i="64"/>
  <c r="E158" i="64"/>
  <c r="E161" i="64"/>
  <c r="I167" i="64"/>
  <c r="F169" i="64"/>
  <c r="F172" i="64"/>
  <c r="F175" i="64"/>
  <c r="I176" i="64"/>
  <c r="G181" i="64"/>
  <c r="I48" i="65"/>
  <c r="I30" i="65"/>
  <c r="I36" i="65" s="1"/>
  <c r="I27" i="65"/>
  <c r="N21" i="65"/>
  <c r="S4" i="65"/>
  <c r="I58" i="65"/>
  <c r="I63" i="65" s="1"/>
  <c r="M22" i="65"/>
  <c r="I40" i="65"/>
  <c r="H31" i="65"/>
  <c r="H27" i="65"/>
  <c r="H49" i="65"/>
  <c r="D45" i="65"/>
  <c r="I52" i="65"/>
  <c r="S7" i="65"/>
  <c r="I34" i="65"/>
  <c r="N25" i="65"/>
  <c r="M71" i="65"/>
  <c r="F61" i="65"/>
  <c r="E34" i="65"/>
  <c r="E52" i="65"/>
  <c r="F43" i="65"/>
  <c r="M23" i="65"/>
  <c r="G50" i="65"/>
  <c r="L23" i="65"/>
  <c r="G32" i="65"/>
  <c r="H59" i="65"/>
  <c r="H41" i="65"/>
  <c r="Q5" i="65"/>
  <c r="D63" i="65"/>
  <c r="H58" i="65"/>
  <c r="L22" i="65"/>
  <c r="G49" i="65"/>
  <c r="H40" i="65"/>
  <c r="G31" i="65"/>
  <c r="G27" i="65"/>
  <c r="F45" i="65"/>
  <c r="F74" i="65" s="1"/>
  <c r="C36" i="65"/>
  <c r="D50" i="65"/>
  <c r="D32" i="65"/>
  <c r="E41" i="65"/>
  <c r="E59" i="65"/>
  <c r="E50" i="65"/>
  <c r="E32" i="65"/>
  <c r="F41" i="65"/>
  <c r="E44" i="65"/>
  <c r="E62" i="65"/>
  <c r="D35" i="65"/>
  <c r="D53" i="65"/>
  <c r="D54" i="65" s="1"/>
  <c r="D66" i="65" s="1"/>
  <c r="G58" i="65"/>
  <c r="G63" i="65" s="1"/>
  <c r="E60" i="65"/>
  <c r="D33" i="65"/>
  <c r="E42" i="65"/>
  <c r="L26" i="65"/>
  <c r="E30" i="65"/>
  <c r="E45" i="65"/>
  <c r="I51" i="65"/>
  <c r="N22" i="65"/>
  <c r="G61" i="65"/>
  <c r="P7" i="65"/>
  <c r="F34" i="65"/>
  <c r="K25" i="65"/>
  <c r="G43" i="65"/>
  <c r="G62" i="65"/>
  <c r="F35" i="65"/>
  <c r="K22" i="65"/>
  <c r="I42" i="65"/>
  <c r="I60" i="65"/>
  <c r="G34" i="65"/>
  <c r="L25" i="65"/>
  <c r="G52" i="65"/>
  <c r="F31" i="65"/>
  <c r="F36" i="65" s="1"/>
  <c r="H33" i="65"/>
  <c r="G40" i="65"/>
  <c r="F57" i="65"/>
  <c r="F63" i="65" s="1"/>
  <c r="E27" i="65"/>
  <c r="E48" i="65"/>
  <c r="I33" i="65"/>
  <c r="F53" i="65"/>
  <c r="K71" i="65"/>
  <c r="M21" i="65"/>
  <c r="L24" i="65"/>
  <c r="N26" i="65"/>
  <c r="G30" i="65"/>
  <c r="G36" i="65" s="1"/>
  <c r="I32" i="65"/>
  <c r="G39" i="65"/>
  <c r="I44" i="65"/>
  <c r="G53" i="65"/>
  <c r="E58" i="65"/>
  <c r="G59" i="65"/>
  <c r="D27" i="65"/>
  <c r="I39" i="65"/>
  <c r="G42" i="65"/>
  <c r="I43" i="65"/>
  <c r="G48" i="65"/>
  <c r="I49" i="65"/>
  <c r="E51" i="65"/>
  <c r="I53" i="65"/>
  <c r="C31" i="65"/>
  <c r="E33" i="65"/>
  <c r="G35" i="65"/>
  <c r="H42" i="65"/>
  <c r="H45" i="65" s="1"/>
  <c r="H48" i="65"/>
  <c r="F51" i="65"/>
  <c r="F54" i="65" s="1"/>
  <c r="F66" i="65" s="1"/>
  <c r="H52" i="65"/>
  <c r="K23" i="65"/>
  <c r="M25" i="65"/>
  <c r="F27" i="65"/>
  <c r="K27" i="65" s="1"/>
  <c r="D31" i="65"/>
  <c r="D36" i="65" s="1"/>
  <c r="F33" i="65"/>
  <c r="H35" i="65"/>
  <c r="E40" i="65"/>
  <c r="G41" i="65"/>
  <c r="H332" i="64" l="1"/>
  <c r="F355" i="64"/>
  <c r="F367" i="64"/>
  <c r="G352" i="64"/>
  <c r="G360" i="64" s="1"/>
  <c r="E192" i="64"/>
  <c r="G333" i="64"/>
  <c r="I368" i="64"/>
  <c r="I360" i="64"/>
  <c r="D303" i="64"/>
  <c r="D304" i="64" s="1"/>
  <c r="D306" i="64" s="1"/>
  <c r="D309" i="64"/>
  <c r="D310" i="64" s="1"/>
  <c r="D311" i="64" s="1"/>
  <c r="E300" i="64"/>
  <c r="E302" i="64" s="1"/>
  <c r="G45" i="65"/>
  <c r="G74" i="65" s="1"/>
  <c r="E297" i="64"/>
  <c r="E108" i="64"/>
  <c r="I332" i="64"/>
  <c r="I317" i="64"/>
  <c r="I334" i="64" s="1"/>
  <c r="H331" i="64"/>
  <c r="H320" i="64"/>
  <c r="E367" i="64"/>
  <c r="E361" i="64"/>
  <c r="E355" i="64"/>
  <c r="F352" i="64"/>
  <c r="H36" i="65"/>
  <c r="F189" i="64"/>
  <c r="G368" i="64"/>
  <c r="E54" i="65"/>
  <c r="E317" i="64"/>
  <c r="E334" i="64" s="1"/>
  <c r="D331" i="64"/>
  <c r="G54" i="65"/>
  <c r="G66" i="65" s="1"/>
  <c r="H63" i="65"/>
  <c r="F162" i="64"/>
  <c r="D368" i="64"/>
  <c r="H369" i="64"/>
  <c r="E189" i="64"/>
  <c r="D316" i="64"/>
  <c r="D326" i="64" s="1"/>
  <c r="D75" i="65"/>
  <c r="D67" i="65"/>
  <c r="D68" i="65" s="1"/>
  <c r="G75" i="65"/>
  <c r="G76" i="65" s="1"/>
  <c r="E368" i="64"/>
  <c r="I333" i="64"/>
  <c r="D352" i="64"/>
  <c r="D360" i="64" s="1"/>
  <c r="C367" i="64"/>
  <c r="D370" i="64" s="1"/>
  <c r="H299" i="64"/>
  <c r="H162" i="64"/>
  <c r="F314" i="64"/>
  <c r="E63" i="65"/>
  <c r="E74" i="65" s="1"/>
  <c r="F316" i="64"/>
  <c r="H316" i="64"/>
  <c r="D108" i="64"/>
  <c r="G351" i="64"/>
  <c r="I349" i="64"/>
  <c r="I162" i="64"/>
  <c r="I201" i="64" s="1"/>
  <c r="I202" i="64" s="1"/>
  <c r="H74" i="65"/>
  <c r="E369" i="64"/>
  <c r="H317" i="64"/>
  <c r="G320" i="64"/>
  <c r="G331" i="64"/>
  <c r="G326" i="64"/>
  <c r="I54" i="65"/>
  <c r="I66" i="65" s="1"/>
  <c r="D189" i="64"/>
  <c r="D200" i="64" s="1"/>
  <c r="E36" i="65"/>
  <c r="H368" i="64"/>
  <c r="F67" i="65"/>
  <c r="F68" i="65" s="1"/>
  <c r="F75" i="65"/>
  <c r="F76" i="65" s="1"/>
  <c r="F360" i="64"/>
  <c r="F368" i="64"/>
  <c r="D315" i="64"/>
  <c r="C314" i="64"/>
  <c r="G189" i="64"/>
  <c r="H189" i="64"/>
  <c r="H108" i="64"/>
  <c r="H135" i="64"/>
  <c r="D74" i="65"/>
  <c r="I314" i="64"/>
  <c r="C108" i="64"/>
  <c r="F315" i="64"/>
  <c r="F299" i="64"/>
  <c r="F135" i="64"/>
  <c r="F200" i="64" s="1"/>
  <c r="I351" i="64"/>
  <c r="G108" i="64"/>
  <c r="H54" i="65"/>
  <c r="H66" i="65" s="1"/>
  <c r="I45" i="65"/>
  <c r="I74" i="65" s="1"/>
  <c r="M27" i="65"/>
  <c r="E315" i="64"/>
  <c r="G309" i="64"/>
  <c r="H300" i="64"/>
  <c r="H308" i="64" s="1"/>
  <c r="D349" i="64"/>
  <c r="D162" i="64"/>
  <c r="E135" i="64"/>
  <c r="E200" i="64" s="1"/>
  <c r="L27" i="65"/>
  <c r="F351" i="64"/>
  <c r="F361" i="64" s="1"/>
  <c r="G349" i="64"/>
  <c r="I300" i="64"/>
  <c r="I302" i="64" s="1"/>
  <c r="H309" i="64"/>
  <c r="H303" i="64"/>
  <c r="G298" i="64"/>
  <c r="E316" i="64"/>
  <c r="D351" i="64"/>
  <c r="I189" i="64"/>
  <c r="G315" i="64"/>
  <c r="G162" i="64"/>
  <c r="F297" i="64"/>
  <c r="G135" i="64"/>
  <c r="G200" i="64" s="1"/>
  <c r="H355" i="64"/>
  <c r="H367" i="64"/>
  <c r="H361" i="64"/>
  <c r="I352" i="64"/>
  <c r="N27" i="65"/>
  <c r="F108" i="64"/>
  <c r="E314" i="64"/>
  <c r="L81" i="64"/>
  <c r="I309" i="64"/>
  <c r="I303" i="64"/>
  <c r="I135" i="64"/>
  <c r="I200" i="64" s="1"/>
  <c r="F362" i="64" l="1"/>
  <c r="I259" i="64"/>
  <c r="I255" i="64"/>
  <c r="I251" i="64"/>
  <c r="I247" i="64"/>
  <c r="I243" i="64"/>
  <c r="I239" i="64"/>
  <c r="I232" i="64"/>
  <c r="I228" i="64"/>
  <c r="I261" i="64"/>
  <c r="I257" i="64"/>
  <c r="I253" i="64"/>
  <c r="I249" i="64"/>
  <c r="I245" i="64"/>
  <c r="I241" i="64"/>
  <c r="I230" i="64"/>
  <c r="I226" i="64"/>
  <c r="I254" i="64"/>
  <c r="I246" i="64"/>
  <c r="I238" i="64"/>
  <c r="I227" i="64"/>
  <c r="I225" i="64"/>
  <c r="I222" i="64"/>
  <c r="I218" i="64"/>
  <c r="I214" i="64"/>
  <c r="I210" i="64"/>
  <c r="I256" i="64"/>
  <c r="I248" i="64"/>
  <c r="I240" i="64"/>
  <c r="I229" i="64"/>
  <c r="I223" i="64"/>
  <c r="I219" i="64"/>
  <c r="I215" i="64"/>
  <c r="I211" i="64"/>
  <c r="I260" i="64"/>
  <c r="I252" i="64"/>
  <c r="I244" i="64"/>
  <c r="I233" i="64"/>
  <c r="I258" i="64"/>
  <c r="I242" i="64"/>
  <c r="I224" i="64"/>
  <c r="I216" i="64"/>
  <c r="I250" i="64"/>
  <c r="I231" i="64"/>
  <c r="I220" i="64"/>
  <c r="I212" i="64"/>
  <c r="I217" i="64"/>
  <c r="I221" i="64"/>
  <c r="I213" i="64"/>
  <c r="D332" i="64"/>
  <c r="D386" i="64" s="1"/>
  <c r="D201" i="64"/>
  <c r="D202" i="64" s="1"/>
  <c r="D193" i="64"/>
  <c r="D194" i="64" s="1"/>
  <c r="I304" i="64"/>
  <c r="H319" i="64"/>
  <c r="H333" i="64"/>
  <c r="G67" i="65"/>
  <c r="G68" i="65" s="1"/>
  <c r="D378" i="64"/>
  <c r="D320" i="64"/>
  <c r="H75" i="65"/>
  <c r="H76" i="65" s="1"/>
  <c r="H67" i="65"/>
  <c r="H68" i="65" s="1"/>
  <c r="D192" i="64"/>
  <c r="I75" i="65"/>
  <c r="I76" i="65" s="1"/>
  <c r="F333" i="64"/>
  <c r="I193" i="64"/>
  <c r="D130" i="65"/>
  <c r="D70" i="65"/>
  <c r="D119" i="65"/>
  <c r="D134" i="65"/>
  <c r="D123" i="65"/>
  <c r="D133" i="65"/>
  <c r="D122" i="65"/>
  <c r="D121" i="65"/>
  <c r="D120" i="65"/>
  <c r="D129" i="65"/>
  <c r="D71" i="65"/>
  <c r="D131" i="65"/>
  <c r="D124" i="65"/>
  <c r="D132" i="65"/>
  <c r="F192" i="64"/>
  <c r="I325" i="64"/>
  <c r="E352" i="64"/>
  <c r="D355" i="64"/>
  <c r="D356" i="64" s="1"/>
  <c r="D367" i="64"/>
  <c r="D361" i="64"/>
  <c r="D362" i="64" s="1"/>
  <c r="G201" i="64"/>
  <c r="G202" i="64" s="1"/>
  <c r="G193" i="64"/>
  <c r="H200" i="64"/>
  <c r="F97" i="65"/>
  <c r="F86" i="65"/>
  <c r="F98" i="65"/>
  <c r="F94" i="65"/>
  <c r="F87" i="65"/>
  <c r="F99" i="65"/>
  <c r="F95" i="65"/>
  <c r="F88" i="65"/>
  <c r="F84" i="65"/>
  <c r="F85" i="65"/>
  <c r="F89" i="65"/>
  <c r="F96" i="65"/>
  <c r="I67" i="65"/>
  <c r="I68" i="65" s="1"/>
  <c r="E308" i="64"/>
  <c r="D76" i="65"/>
  <c r="E66" i="65"/>
  <c r="I342" i="64"/>
  <c r="E333" i="64"/>
  <c r="E319" i="64"/>
  <c r="E326" i="64"/>
  <c r="E320" i="64"/>
  <c r="E331" i="64"/>
  <c r="E385" i="64" s="1"/>
  <c r="F317" i="64"/>
  <c r="F309" i="64"/>
  <c r="F303" i="64"/>
  <c r="G300" i="64"/>
  <c r="G302" i="64" s="1"/>
  <c r="F124" i="65"/>
  <c r="F120" i="65"/>
  <c r="F131" i="65"/>
  <c r="F132" i="65"/>
  <c r="F134" i="65"/>
  <c r="F122" i="65"/>
  <c r="F123" i="65"/>
  <c r="F129" i="65"/>
  <c r="F121" i="65"/>
  <c r="F133" i="65"/>
  <c r="F130" i="65"/>
  <c r="F119" i="65"/>
  <c r="F125" i="65" s="1"/>
  <c r="D333" i="64"/>
  <c r="G378" i="64"/>
  <c r="E193" i="64"/>
  <c r="E194" i="64" s="1"/>
  <c r="E201" i="64"/>
  <c r="E202" i="64" s="1"/>
  <c r="G387" i="64"/>
  <c r="G192" i="64"/>
  <c r="H386" i="64"/>
  <c r="F326" i="64"/>
  <c r="F320" i="64"/>
  <c r="G317" i="64"/>
  <c r="F331" i="64"/>
  <c r="E379" i="64"/>
  <c r="F370" i="64"/>
  <c r="F378" i="64" s="1"/>
  <c r="E373" i="64"/>
  <c r="G332" i="64"/>
  <c r="G325" i="64"/>
  <c r="G327" i="64" s="1"/>
  <c r="G355" i="64"/>
  <c r="G356" i="64" s="1"/>
  <c r="G358" i="64" s="1"/>
  <c r="P358" i="64" s="1"/>
  <c r="H352" i="64"/>
  <c r="G367" i="64"/>
  <c r="G361" i="64"/>
  <c r="G362" i="64" s="1"/>
  <c r="G363" i="64" s="1"/>
  <c r="H334" i="64"/>
  <c r="I355" i="64"/>
  <c r="I367" i="64"/>
  <c r="I361" i="64"/>
  <c r="I362" i="64" s="1"/>
  <c r="H387" i="64"/>
  <c r="H192" i="64"/>
  <c r="H326" i="64"/>
  <c r="I308" i="64"/>
  <c r="I310" i="64" s="1"/>
  <c r="H325" i="64"/>
  <c r="D369" i="64"/>
  <c r="D372" i="64" s="1"/>
  <c r="D354" i="64"/>
  <c r="G98" i="65"/>
  <c r="G94" i="65"/>
  <c r="G87" i="65"/>
  <c r="G97" i="65"/>
  <c r="G86" i="65"/>
  <c r="G99" i="65"/>
  <c r="G88" i="65"/>
  <c r="G96" i="65"/>
  <c r="G85" i="65"/>
  <c r="G95" i="65"/>
  <c r="G84" i="65"/>
  <c r="G89" i="65"/>
  <c r="H343" i="64"/>
  <c r="H344" i="64" s="1"/>
  <c r="H337" i="64"/>
  <c r="H385" i="64"/>
  <c r="H373" i="64"/>
  <c r="H379" i="64"/>
  <c r="I370" i="64"/>
  <c r="I331" i="64"/>
  <c r="I326" i="64"/>
  <c r="I327" i="64" s="1"/>
  <c r="I320" i="64"/>
  <c r="H310" i="64"/>
  <c r="I369" i="64"/>
  <c r="I372" i="64" s="1"/>
  <c r="I354" i="64"/>
  <c r="H193" i="64"/>
  <c r="H194" i="64" s="1"/>
  <c r="H201" i="64"/>
  <c r="H202" i="64" s="1"/>
  <c r="G337" i="64"/>
  <c r="G343" i="64"/>
  <c r="I319" i="64"/>
  <c r="F373" i="64"/>
  <c r="G370" i="64"/>
  <c r="F201" i="64"/>
  <c r="F202" i="64" s="1"/>
  <c r="F193" i="64"/>
  <c r="F194" i="64" s="1"/>
  <c r="G303" i="64"/>
  <c r="I387" i="64"/>
  <c r="I192" i="64"/>
  <c r="I336" i="64"/>
  <c r="E309" i="64"/>
  <c r="E310" i="64" s="1"/>
  <c r="E311" i="64" s="1"/>
  <c r="E303" i="64"/>
  <c r="E304" i="64" s="1"/>
  <c r="E306" i="64" s="1"/>
  <c r="F300" i="64"/>
  <c r="F308" i="64" s="1"/>
  <c r="I378" i="64"/>
  <c r="I386" i="64"/>
  <c r="F369" i="64"/>
  <c r="F372" i="64" s="1"/>
  <c r="F354" i="64"/>
  <c r="F356" i="64" s="1"/>
  <c r="E325" i="64"/>
  <c r="E332" i="64"/>
  <c r="E342" i="64" s="1"/>
  <c r="F332" i="64"/>
  <c r="F386" i="64" s="1"/>
  <c r="D317" i="64"/>
  <c r="D334" i="64" s="1"/>
  <c r="C331" i="64"/>
  <c r="E67" i="65"/>
  <c r="E68" i="65" s="1"/>
  <c r="E75" i="65"/>
  <c r="E76" i="65" s="1"/>
  <c r="G354" i="64"/>
  <c r="G369" i="64"/>
  <c r="G372" i="64" s="1"/>
  <c r="H302" i="64"/>
  <c r="H304" i="64" s="1"/>
  <c r="D337" i="64"/>
  <c r="D343" i="64"/>
  <c r="H321" i="64"/>
  <c r="H342" i="64"/>
  <c r="F302" i="64" l="1"/>
  <c r="F304" i="64" s="1"/>
  <c r="F306" i="64" s="1"/>
  <c r="E321" i="64"/>
  <c r="H336" i="64"/>
  <c r="H338" i="64" s="1"/>
  <c r="E327" i="64"/>
  <c r="G304" i="64"/>
  <c r="G306" i="64" s="1"/>
  <c r="H306" i="64" s="1"/>
  <c r="I306" i="64" s="1"/>
  <c r="I356" i="64"/>
  <c r="D319" i="64"/>
  <c r="D321" i="64" s="1"/>
  <c r="D323" i="64" s="1"/>
  <c r="E323" i="64" s="1"/>
  <c r="F334" i="64"/>
  <c r="F336" i="64" s="1"/>
  <c r="G379" i="64"/>
  <c r="G380" i="64" s="1"/>
  <c r="G381" i="64" s="1"/>
  <c r="H370" i="64"/>
  <c r="G385" i="64"/>
  <c r="G373" i="64"/>
  <c r="G374" i="64" s="1"/>
  <c r="G376" i="64" s="1"/>
  <c r="H354" i="64"/>
  <c r="H356" i="64" s="1"/>
  <c r="H358" i="64" s="1"/>
  <c r="Q358" i="64" s="1"/>
  <c r="H360" i="64"/>
  <c r="H362" i="64" s="1"/>
  <c r="H363" i="64" s="1"/>
  <c r="I363" i="64" s="1"/>
  <c r="F397" i="64"/>
  <c r="F407" i="64"/>
  <c r="F401" i="64"/>
  <c r="F440" i="64"/>
  <c r="F405" i="64"/>
  <c r="F411" i="64"/>
  <c r="F398" i="64"/>
  <c r="F396" i="64"/>
  <c r="F402" i="64"/>
  <c r="F404" i="64"/>
  <c r="F425" i="64"/>
  <c r="F416" i="64"/>
  <c r="F406" i="64"/>
  <c r="F427" i="64"/>
  <c r="F430" i="64"/>
  <c r="F432" i="64"/>
  <c r="F444" i="64"/>
  <c r="F434" i="64"/>
  <c r="F418" i="64"/>
  <c r="F400" i="64"/>
  <c r="F442" i="64"/>
  <c r="F399" i="64"/>
  <c r="F409" i="64"/>
  <c r="F415" i="64"/>
  <c r="F410" i="64"/>
  <c r="F408" i="64"/>
  <c r="F403" i="64"/>
  <c r="F435" i="64"/>
  <c r="F417" i="64"/>
  <c r="F446" i="64"/>
  <c r="F428" i="64"/>
  <c r="F413" i="64"/>
  <c r="F447" i="64"/>
  <c r="F419" i="64"/>
  <c r="F431" i="64"/>
  <c r="F441" i="64"/>
  <c r="F414" i="64"/>
  <c r="F438" i="64"/>
  <c r="F412" i="64"/>
  <c r="F436" i="64"/>
  <c r="F437" i="64"/>
  <c r="F443" i="64"/>
  <c r="F429" i="64"/>
  <c r="F424" i="64"/>
  <c r="F433" i="64"/>
  <c r="F439" i="64"/>
  <c r="F445" i="64"/>
  <c r="F426" i="64"/>
  <c r="F343" i="64"/>
  <c r="F337" i="64"/>
  <c r="F90" i="65"/>
  <c r="F103" i="65" s="1"/>
  <c r="D260" i="64"/>
  <c r="D256" i="64"/>
  <c r="D252" i="64"/>
  <c r="D248" i="64"/>
  <c r="D244" i="64"/>
  <c r="D240" i="64"/>
  <c r="D233" i="64"/>
  <c r="D229" i="64"/>
  <c r="D225" i="64"/>
  <c r="D261" i="64"/>
  <c r="D257" i="64"/>
  <c r="D253" i="64"/>
  <c r="D249" i="64"/>
  <c r="D245" i="64"/>
  <c r="D241" i="64"/>
  <c r="D230" i="64"/>
  <c r="D224" i="64"/>
  <c r="D220" i="64"/>
  <c r="D216" i="64"/>
  <c r="D212" i="64"/>
  <c r="D254" i="64"/>
  <c r="D246" i="64"/>
  <c r="D238" i="64"/>
  <c r="D222" i="64"/>
  <c r="D218" i="64"/>
  <c r="D214" i="64"/>
  <c r="D210" i="64"/>
  <c r="D255" i="64"/>
  <c r="D239" i="64"/>
  <c r="D226" i="64"/>
  <c r="D223" i="64"/>
  <c r="D215" i="64"/>
  <c r="D259" i="64"/>
  <c r="D243" i="64"/>
  <c r="D217" i="64"/>
  <c r="D204" i="64"/>
  <c r="E204" i="64" s="1"/>
  <c r="F204" i="64" s="1"/>
  <c r="G204" i="64" s="1"/>
  <c r="H204" i="64" s="1"/>
  <c r="I204" i="64" s="1"/>
  <c r="D251" i="64"/>
  <c r="D232" i="64"/>
  <c r="D227" i="64"/>
  <c r="D221" i="64"/>
  <c r="D213" i="64"/>
  <c r="D211" i="64"/>
  <c r="D250" i="64"/>
  <c r="D231" i="64"/>
  <c r="D247" i="64"/>
  <c r="D258" i="64"/>
  <c r="D228" i="64"/>
  <c r="D242" i="64"/>
  <c r="D219" i="64"/>
  <c r="F325" i="64"/>
  <c r="F327" i="64" s="1"/>
  <c r="F261" i="64"/>
  <c r="F257" i="64"/>
  <c r="F253" i="64"/>
  <c r="F249" i="64"/>
  <c r="F245" i="64"/>
  <c r="F241" i="64"/>
  <c r="F230" i="64"/>
  <c r="F226" i="64"/>
  <c r="F258" i="64"/>
  <c r="F254" i="64"/>
  <c r="F250" i="64"/>
  <c r="F246" i="64"/>
  <c r="F242" i="64"/>
  <c r="F238" i="64"/>
  <c r="F231" i="64"/>
  <c r="F227" i="64"/>
  <c r="F221" i="64"/>
  <c r="F217" i="64"/>
  <c r="F213" i="64"/>
  <c r="F259" i="64"/>
  <c r="F251" i="64"/>
  <c r="F243" i="64"/>
  <c r="F232" i="64"/>
  <c r="F225" i="64"/>
  <c r="F223" i="64"/>
  <c r="F219" i="64"/>
  <c r="F215" i="64"/>
  <c r="F211" i="64"/>
  <c r="F260" i="64"/>
  <c r="F244" i="64"/>
  <c r="F220" i="64"/>
  <c r="F212" i="64"/>
  <c r="F248" i="64"/>
  <c r="F229" i="64"/>
  <c r="F222" i="64"/>
  <c r="F214" i="64"/>
  <c r="F256" i="64"/>
  <c r="F240" i="64"/>
  <c r="F218" i="64"/>
  <c r="F210" i="64"/>
  <c r="F255" i="64"/>
  <c r="F233" i="64"/>
  <c r="F239" i="64"/>
  <c r="F224" i="64"/>
  <c r="F252" i="64"/>
  <c r="F216" i="64"/>
  <c r="F247" i="64"/>
  <c r="F228" i="64"/>
  <c r="I343" i="64"/>
  <c r="I344" i="64" s="1"/>
  <c r="I337" i="64"/>
  <c r="I338" i="64" s="1"/>
  <c r="G90" i="65"/>
  <c r="G334" i="64"/>
  <c r="G336" i="64" s="1"/>
  <c r="G338" i="64" s="1"/>
  <c r="G319" i="64"/>
  <c r="G321" i="64" s="1"/>
  <c r="E261" i="64"/>
  <c r="E257" i="64"/>
  <c r="E253" i="64"/>
  <c r="E249" i="64"/>
  <c r="E245" i="64"/>
  <c r="E241" i="64"/>
  <c r="E230" i="64"/>
  <c r="E259" i="64"/>
  <c r="E255" i="64"/>
  <c r="E251" i="64"/>
  <c r="E247" i="64"/>
  <c r="E243" i="64"/>
  <c r="E239" i="64"/>
  <c r="E232" i="64"/>
  <c r="E228" i="64"/>
  <c r="E260" i="64"/>
  <c r="E252" i="64"/>
  <c r="E244" i="64"/>
  <c r="E233" i="64"/>
  <c r="E224" i="64"/>
  <c r="E220" i="64"/>
  <c r="E216" i="64"/>
  <c r="E212" i="64"/>
  <c r="E254" i="64"/>
  <c r="E246" i="64"/>
  <c r="E238" i="64"/>
  <c r="E227" i="64"/>
  <c r="E221" i="64"/>
  <c r="E217" i="64"/>
  <c r="E213" i="64"/>
  <c r="E258" i="64"/>
  <c r="E250" i="64"/>
  <c r="E242" i="64"/>
  <c r="E231" i="64"/>
  <c r="E225" i="64"/>
  <c r="E248" i="64"/>
  <c r="E229" i="64"/>
  <c r="E222" i="64"/>
  <c r="E214" i="64"/>
  <c r="E256" i="64"/>
  <c r="E240" i="64"/>
  <c r="E218" i="64"/>
  <c r="E210" i="64"/>
  <c r="E234" i="64" s="1"/>
  <c r="E215" i="64"/>
  <c r="E223" i="64"/>
  <c r="E219" i="64"/>
  <c r="E226" i="64"/>
  <c r="E211" i="64"/>
  <c r="F142" i="65"/>
  <c r="D96" i="65"/>
  <c r="D89" i="65"/>
  <c r="D85" i="65"/>
  <c r="D97" i="65"/>
  <c r="D86" i="65"/>
  <c r="D98" i="65"/>
  <c r="D94" i="65"/>
  <c r="D87" i="65"/>
  <c r="D78" i="65"/>
  <c r="D99" i="65"/>
  <c r="D88" i="65"/>
  <c r="D84" i="65"/>
  <c r="D95" i="65"/>
  <c r="D125" i="65"/>
  <c r="D387" i="64"/>
  <c r="D325" i="64"/>
  <c r="D327" i="64" s="1"/>
  <c r="D328" i="64" s="1"/>
  <c r="E328" i="64" s="1"/>
  <c r="D338" i="64"/>
  <c r="D340" i="64" s="1"/>
  <c r="G106" i="65"/>
  <c r="I379" i="64"/>
  <c r="I380" i="64" s="1"/>
  <c r="I385" i="64"/>
  <c r="I373" i="64"/>
  <c r="I374" i="64" s="1"/>
  <c r="E360" i="64"/>
  <c r="E362" i="64" s="1"/>
  <c r="E354" i="64"/>
  <c r="E356" i="64" s="1"/>
  <c r="I268" i="64"/>
  <c r="F342" i="64"/>
  <c r="F379" i="64"/>
  <c r="F380" i="64" s="1"/>
  <c r="H258" i="64"/>
  <c r="H254" i="64"/>
  <c r="H250" i="64"/>
  <c r="H246" i="64"/>
  <c r="H242" i="64"/>
  <c r="H238" i="64"/>
  <c r="H231" i="64"/>
  <c r="H227" i="64"/>
  <c r="H259" i="64"/>
  <c r="H255" i="64"/>
  <c r="H251" i="64"/>
  <c r="H247" i="64"/>
  <c r="H243" i="64"/>
  <c r="H239" i="64"/>
  <c r="H232" i="64"/>
  <c r="H228" i="64"/>
  <c r="H225" i="64"/>
  <c r="H222" i="64"/>
  <c r="H218" i="64"/>
  <c r="H214" i="64"/>
  <c r="H210" i="64"/>
  <c r="H256" i="64"/>
  <c r="H248" i="64"/>
  <c r="H240" i="64"/>
  <c r="H229" i="64"/>
  <c r="H224" i="64"/>
  <c r="H220" i="64"/>
  <c r="H216" i="64"/>
  <c r="H212" i="64"/>
  <c r="H249" i="64"/>
  <c r="H230" i="64"/>
  <c r="H217" i="64"/>
  <c r="H253" i="64"/>
  <c r="H219" i="64"/>
  <c r="H211" i="64"/>
  <c r="H261" i="64"/>
  <c r="H245" i="64"/>
  <c r="H223" i="64"/>
  <c r="H215" i="64"/>
  <c r="H226" i="64"/>
  <c r="H241" i="64"/>
  <c r="H221" i="64"/>
  <c r="H252" i="64"/>
  <c r="H213" i="64"/>
  <c r="H233" i="64"/>
  <c r="H260" i="64"/>
  <c r="H244" i="64"/>
  <c r="H257" i="64"/>
  <c r="G104" i="65"/>
  <c r="H327" i="64"/>
  <c r="G342" i="64"/>
  <c r="G344" i="64" s="1"/>
  <c r="E431" i="64"/>
  <c r="E458" i="64" s="1"/>
  <c r="E430" i="64"/>
  <c r="E445" i="64"/>
  <c r="E404" i="64"/>
  <c r="E399" i="64"/>
  <c r="E396" i="64"/>
  <c r="E440" i="64"/>
  <c r="E433" i="64"/>
  <c r="E441" i="64"/>
  <c r="E468" i="64" s="1"/>
  <c r="E401" i="64"/>
  <c r="E427" i="64"/>
  <c r="E444" i="64"/>
  <c r="E406" i="64"/>
  <c r="E414" i="64"/>
  <c r="E429" i="64"/>
  <c r="E424" i="64"/>
  <c r="E405" i="64"/>
  <c r="E413" i="64"/>
  <c r="E416" i="64"/>
  <c r="E411" i="64"/>
  <c r="E435" i="64"/>
  <c r="E434" i="64"/>
  <c r="E397" i="64"/>
  <c r="E436" i="64"/>
  <c r="E439" i="64"/>
  <c r="E466" i="64" s="1"/>
  <c r="E409" i="64"/>
  <c r="E438" i="64"/>
  <c r="E407" i="64"/>
  <c r="E428" i="64"/>
  <c r="E447" i="64"/>
  <c r="E398" i="64"/>
  <c r="E437" i="64"/>
  <c r="E402" i="64"/>
  <c r="E417" i="64"/>
  <c r="E432" i="64"/>
  <c r="E412" i="64"/>
  <c r="E410" i="64"/>
  <c r="E415" i="64"/>
  <c r="E400" i="64"/>
  <c r="E403" i="64"/>
  <c r="E419" i="64"/>
  <c r="E418" i="64"/>
  <c r="E425" i="64"/>
  <c r="E443" i="64"/>
  <c r="E408" i="64"/>
  <c r="E426" i="64"/>
  <c r="E442" i="64"/>
  <c r="E446" i="64"/>
  <c r="F104" i="65"/>
  <c r="E70" i="65"/>
  <c r="F70" i="65" s="1"/>
  <c r="G70" i="65" s="1"/>
  <c r="H70" i="65" s="1"/>
  <c r="I70" i="65" s="1"/>
  <c r="G308" i="64"/>
  <c r="G310" i="64" s="1"/>
  <c r="G119" i="65"/>
  <c r="G124" i="65"/>
  <c r="G134" i="65"/>
  <c r="G143" i="65" s="1"/>
  <c r="G132" i="65"/>
  <c r="G141" i="65" s="1"/>
  <c r="G131" i="65"/>
  <c r="G140" i="65" s="1"/>
  <c r="G130" i="65"/>
  <c r="G139" i="65" s="1"/>
  <c r="G123" i="65"/>
  <c r="G133" i="65"/>
  <c r="G142" i="65" s="1"/>
  <c r="G129" i="65"/>
  <c r="G138" i="65" s="1"/>
  <c r="G122" i="65"/>
  <c r="G120" i="65"/>
  <c r="G121" i="65"/>
  <c r="D342" i="64"/>
  <c r="D344" i="64" s="1"/>
  <c r="D345" i="64" s="1"/>
  <c r="E345" i="64" s="1"/>
  <c r="E120" i="65"/>
  <c r="E122" i="65"/>
  <c r="E130" i="65"/>
  <c r="E139" i="65" s="1"/>
  <c r="E134" i="65"/>
  <c r="E143" i="65" s="1"/>
  <c r="E124" i="65"/>
  <c r="E121" i="65"/>
  <c r="E119" i="65"/>
  <c r="E123" i="65"/>
  <c r="E131" i="65"/>
  <c r="E132" i="65"/>
  <c r="E141" i="65" s="1"/>
  <c r="E129" i="65"/>
  <c r="E138" i="65" s="1"/>
  <c r="E133" i="65"/>
  <c r="E142" i="65" s="1"/>
  <c r="D379" i="64"/>
  <c r="D380" i="64" s="1"/>
  <c r="D385" i="64"/>
  <c r="D373" i="64"/>
  <c r="D374" i="64" s="1"/>
  <c r="E370" i="64"/>
  <c r="H98" i="65"/>
  <c r="H94" i="65"/>
  <c r="H87" i="65"/>
  <c r="H99" i="65"/>
  <c r="H95" i="65"/>
  <c r="H88" i="65"/>
  <c r="H84" i="65"/>
  <c r="H96" i="65"/>
  <c r="H89" i="65"/>
  <c r="H85" i="65"/>
  <c r="H97" i="65"/>
  <c r="H86" i="65"/>
  <c r="I99" i="65"/>
  <c r="I95" i="65"/>
  <c r="I88" i="65"/>
  <c r="I84" i="65"/>
  <c r="I94" i="65"/>
  <c r="I96" i="65"/>
  <c r="I85" i="65"/>
  <c r="I89" i="65"/>
  <c r="I98" i="65"/>
  <c r="I97" i="65"/>
  <c r="I87" i="65"/>
  <c r="I86" i="65"/>
  <c r="H431" i="64"/>
  <c r="H408" i="64"/>
  <c r="H438" i="64"/>
  <c r="H433" i="64"/>
  <c r="H400" i="64"/>
  <c r="H432" i="64"/>
  <c r="H401" i="64"/>
  <c r="H445" i="64"/>
  <c r="H407" i="64"/>
  <c r="H410" i="64"/>
  <c r="H413" i="64"/>
  <c r="H444" i="64"/>
  <c r="H411" i="64"/>
  <c r="H404" i="64"/>
  <c r="H428" i="64"/>
  <c r="H429" i="64"/>
  <c r="H417" i="64"/>
  <c r="H442" i="64"/>
  <c r="H435" i="64"/>
  <c r="H441" i="64"/>
  <c r="H439" i="64"/>
  <c r="H414" i="64"/>
  <c r="H396" i="64"/>
  <c r="H420" i="64" s="1"/>
  <c r="H440" i="64"/>
  <c r="H416" i="64"/>
  <c r="H437" i="64"/>
  <c r="H426" i="64"/>
  <c r="H415" i="64"/>
  <c r="H402" i="64"/>
  <c r="H403" i="64"/>
  <c r="H412" i="64"/>
  <c r="H436" i="64"/>
  <c r="H447" i="64"/>
  <c r="H398" i="64"/>
  <c r="H406" i="64"/>
  <c r="H399" i="64"/>
  <c r="H409" i="64"/>
  <c r="H427" i="64"/>
  <c r="H430" i="64"/>
  <c r="H446" i="64"/>
  <c r="H418" i="64"/>
  <c r="H405" i="64"/>
  <c r="H424" i="64"/>
  <c r="H443" i="64"/>
  <c r="H397" i="64"/>
  <c r="H425" i="64"/>
  <c r="H419" i="64"/>
  <c r="H434" i="64"/>
  <c r="E386" i="64"/>
  <c r="I124" i="65"/>
  <c r="I121" i="65"/>
  <c r="I131" i="65"/>
  <c r="I120" i="65"/>
  <c r="I123" i="65"/>
  <c r="I122" i="65"/>
  <c r="I133" i="65"/>
  <c r="I119" i="65"/>
  <c r="I130" i="65"/>
  <c r="I129" i="65"/>
  <c r="I134" i="65"/>
  <c r="I132" i="65"/>
  <c r="G194" i="64"/>
  <c r="G105" i="65"/>
  <c r="G107" i="65"/>
  <c r="G386" i="64"/>
  <c r="G258" i="64"/>
  <c r="G254" i="64"/>
  <c r="G250" i="64"/>
  <c r="G246" i="64"/>
  <c r="G242" i="64"/>
  <c r="G238" i="64"/>
  <c r="G231" i="64"/>
  <c r="G260" i="64"/>
  <c r="G256" i="64"/>
  <c r="G252" i="64"/>
  <c r="G248" i="64"/>
  <c r="G244" i="64"/>
  <c r="G240" i="64"/>
  <c r="G233" i="64"/>
  <c r="G229" i="64"/>
  <c r="G225" i="64"/>
  <c r="G257" i="64"/>
  <c r="G249" i="64"/>
  <c r="G241" i="64"/>
  <c r="G230" i="64"/>
  <c r="G221" i="64"/>
  <c r="G217" i="64"/>
  <c r="G213" i="64"/>
  <c r="G259" i="64"/>
  <c r="G251" i="64"/>
  <c r="G243" i="64"/>
  <c r="G232" i="64"/>
  <c r="G227" i="64"/>
  <c r="G222" i="64"/>
  <c r="G218" i="64"/>
  <c r="G214" i="64"/>
  <c r="G210" i="64"/>
  <c r="G255" i="64"/>
  <c r="G247" i="64"/>
  <c r="G239" i="64"/>
  <c r="G228" i="64"/>
  <c r="G226" i="64"/>
  <c r="G253" i="64"/>
  <c r="G219" i="64"/>
  <c r="G211" i="64"/>
  <c r="G261" i="64"/>
  <c r="G245" i="64"/>
  <c r="G223" i="64"/>
  <c r="G215" i="64"/>
  <c r="G224" i="64"/>
  <c r="G216" i="64"/>
  <c r="G220" i="64"/>
  <c r="G212" i="64"/>
  <c r="I194" i="64"/>
  <c r="I283" i="64"/>
  <c r="I273" i="64"/>
  <c r="I284" i="64"/>
  <c r="G108" i="65"/>
  <c r="I321" i="64"/>
  <c r="E343" i="64"/>
  <c r="E344" i="64" s="1"/>
  <c r="E337" i="64"/>
  <c r="D196" i="64"/>
  <c r="E196" i="64" s="1"/>
  <c r="F196" i="64" s="1"/>
  <c r="D197" i="64"/>
  <c r="E197" i="64" s="1"/>
  <c r="F197" i="64" s="1"/>
  <c r="D443" i="64"/>
  <c r="D408" i="64"/>
  <c r="D424" i="64"/>
  <c r="D404" i="64"/>
  <c r="D441" i="64"/>
  <c r="D446" i="64"/>
  <c r="D411" i="64"/>
  <c r="D398" i="64"/>
  <c r="D445" i="64"/>
  <c r="D440" i="64"/>
  <c r="D410" i="64"/>
  <c r="D403" i="64"/>
  <c r="D396" i="64"/>
  <c r="D418" i="64"/>
  <c r="D439" i="64"/>
  <c r="D401" i="64"/>
  <c r="D428" i="64"/>
  <c r="D406" i="64"/>
  <c r="D399" i="64"/>
  <c r="D405" i="64"/>
  <c r="D438" i="64"/>
  <c r="D434" i="64"/>
  <c r="D429" i="64"/>
  <c r="D427" i="64"/>
  <c r="D433" i="64"/>
  <c r="D435" i="64"/>
  <c r="D397" i="64"/>
  <c r="D419" i="64"/>
  <c r="D442" i="64"/>
  <c r="D415" i="64"/>
  <c r="D436" i="64"/>
  <c r="D432" i="64"/>
  <c r="D425" i="64"/>
  <c r="D413" i="64"/>
  <c r="D407" i="64"/>
  <c r="D414" i="64"/>
  <c r="D437" i="64"/>
  <c r="D400" i="64"/>
  <c r="D412" i="64"/>
  <c r="D417" i="64"/>
  <c r="D444" i="64"/>
  <c r="D416" i="64"/>
  <c r="D431" i="64"/>
  <c r="D409" i="64"/>
  <c r="D430" i="64"/>
  <c r="D402" i="64"/>
  <c r="D447" i="64"/>
  <c r="D426" i="64"/>
  <c r="F385" i="64"/>
  <c r="G103" i="65"/>
  <c r="F138" i="65"/>
  <c r="F108" i="65"/>
  <c r="I279" i="64"/>
  <c r="E97" i="65"/>
  <c r="E86" i="65"/>
  <c r="E89" i="65"/>
  <c r="E94" i="65"/>
  <c r="E103" i="65" s="1"/>
  <c r="E78" i="65"/>
  <c r="F78" i="65" s="1"/>
  <c r="G78" i="65" s="1"/>
  <c r="H78" i="65" s="1"/>
  <c r="I78" i="65" s="1"/>
  <c r="E99" i="65"/>
  <c r="E108" i="65" s="1"/>
  <c r="E88" i="65"/>
  <c r="E98" i="65"/>
  <c r="E87" i="65"/>
  <c r="E85" i="65"/>
  <c r="E84" i="65"/>
  <c r="E90" i="65" s="1"/>
  <c r="E96" i="65"/>
  <c r="E105" i="65" s="1"/>
  <c r="E95" i="65"/>
  <c r="E104" i="65" s="1"/>
  <c r="F374" i="64"/>
  <c r="D336" i="64"/>
  <c r="F310" i="64"/>
  <c r="F311" i="64" s="1"/>
  <c r="G311" i="64" s="1"/>
  <c r="H311" i="64" s="1"/>
  <c r="I311" i="64" s="1"/>
  <c r="E336" i="64"/>
  <c r="E387" i="64"/>
  <c r="F105" i="65"/>
  <c r="F387" i="64"/>
  <c r="F319" i="64"/>
  <c r="F321" i="64" s="1"/>
  <c r="H121" i="65"/>
  <c r="H132" i="65"/>
  <c r="H119" i="65"/>
  <c r="H129" i="65"/>
  <c r="H130" i="65"/>
  <c r="H122" i="65"/>
  <c r="H124" i="65"/>
  <c r="H134" i="65"/>
  <c r="H120" i="65"/>
  <c r="H133" i="65"/>
  <c r="H131" i="65"/>
  <c r="H123" i="65"/>
  <c r="I234" i="64"/>
  <c r="I272" i="64" s="1"/>
  <c r="I281" i="64"/>
  <c r="I288" i="64"/>
  <c r="I286" i="64"/>
  <c r="E338" i="64" l="1"/>
  <c r="G417" i="64"/>
  <c r="G401" i="64"/>
  <c r="G424" i="64"/>
  <c r="G412" i="64"/>
  <c r="G400" i="64"/>
  <c r="G402" i="64"/>
  <c r="G433" i="64"/>
  <c r="G428" i="64"/>
  <c r="G440" i="64"/>
  <c r="G398" i="64"/>
  <c r="G414" i="64"/>
  <c r="G407" i="64"/>
  <c r="G415" i="64"/>
  <c r="G437" i="64"/>
  <c r="G430" i="64"/>
  <c r="G405" i="64"/>
  <c r="G447" i="64"/>
  <c r="G418" i="64"/>
  <c r="G426" i="64"/>
  <c r="G442" i="64"/>
  <c r="G469" i="64" s="1"/>
  <c r="G435" i="64"/>
  <c r="G462" i="64" s="1"/>
  <c r="G443" i="64"/>
  <c r="G429" i="64"/>
  <c r="G406" i="64"/>
  <c r="G432" i="64"/>
  <c r="G427" i="64"/>
  <c r="G431" i="64"/>
  <c r="G411" i="64"/>
  <c r="G438" i="64"/>
  <c r="G465" i="64" s="1"/>
  <c r="G397" i="64"/>
  <c r="G416" i="64"/>
  <c r="G434" i="64"/>
  <c r="G404" i="64"/>
  <c r="G399" i="64"/>
  <c r="G410" i="64"/>
  <c r="G444" i="64"/>
  <c r="G471" i="64" s="1"/>
  <c r="G446" i="64"/>
  <c r="G473" i="64" s="1"/>
  <c r="G439" i="64"/>
  <c r="G419" i="64"/>
  <c r="G409" i="64"/>
  <c r="G445" i="64"/>
  <c r="G436" i="64"/>
  <c r="G408" i="64"/>
  <c r="G403" i="64"/>
  <c r="G396" i="64"/>
  <c r="G420" i="64" s="1"/>
  <c r="G425" i="64"/>
  <c r="G441" i="64"/>
  <c r="G413" i="64"/>
  <c r="E276" i="64"/>
  <c r="D269" i="64"/>
  <c r="D420" i="64"/>
  <c r="E460" i="64"/>
  <c r="H234" i="64"/>
  <c r="H459" i="64" s="1"/>
  <c r="E467" i="64"/>
  <c r="E267" i="64"/>
  <c r="E271" i="64"/>
  <c r="F462" i="64"/>
  <c r="I287" i="64"/>
  <c r="I108" i="65"/>
  <c r="H90" i="65"/>
  <c r="H143" i="65" s="1"/>
  <c r="E372" i="64"/>
  <c r="E374" i="64" s="1"/>
  <c r="E378" i="64"/>
  <c r="E380" i="64" s="1"/>
  <c r="E140" i="65"/>
  <c r="E453" i="64"/>
  <c r="E474" i="64"/>
  <c r="E461" i="64"/>
  <c r="E420" i="64"/>
  <c r="H277" i="64"/>
  <c r="F140" i="65"/>
  <c r="F141" i="65"/>
  <c r="E283" i="64"/>
  <c r="E277" i="64"/>
  <c r="E273" i="64"/>
  <c r="E279" i="64"/>
  <c r="E282" i="64"/>
  <c r="E288" i="64"/>
  <c r="F234" i="64"/>
  <c r="F473" i="64" s="1"/>
  <c r="F288" i="64"/>
  <c r="D278" i="64"/>
  <c r="D266" i="64"/>
  <c r="D281" i="64"/>
  <c r="F139" i="65"/>
  <c r="F456" i="64"/>
  <c r="F452" i="64"/>
  <c r="P376" i="64"/>
  <c r="H376" i="64"/>
  <c r="I90" i="65"/>
  <c r="I140" i="65" s="1"/>
  <c r="F328" i="64"/>
  <c r="G328" i="64" s="1"/>
  <c r="H328" i="64" s="1"/>
  <c r="I328" i="64" s="1"/>
  <c r="F273" i="64"/>
  <c r="D465" i="64"/>
  <c r="H452" i="64"/>
  <c r="E463" i="64"/>
  <c r="F469" i="64"/>
  <c r="I143" i="65"/>
  <c r="I104" i="65"/>
  <c r="E456" i="64"/>
  <c r="F323" i="64"/>
  <c r="G323" i="64" s="1"/>
  <c r="H323" i="64" s="1"/>
  <c r="I323" i="64" s="1"/>
  <c r="E278" i="64"/>
  <c r="F275" i="64"/>
  <c r="F451" i="64"/>
  <c r="F467" i="64"/>
  <c r="I138" i="65"/>
  <c r="D467" i="64"/>
  <c r="G272" i="64"/>
  <c r="G270" i="64"/>
  <c r="I139" i="65"/>
  <c r="F107" i="65"/>
  <c r="I274" i="64"/>
  <c r="G125" i="65"/>
  <c r="E462" i="64"/>
  <c r="F106" i="65"/>
  <c r="F109" i="65" s="1"/>
  <c r="E287" i="64"/>
  <c r="F274" i="64"/>
  <c r="H125" i="65"/>
  <c r="E106" i="65"/>
  <c r="E109" i="65" s="1"/>
  <c r="D455" i="64"/>
  <c r="D470" i="64"/>
  <c r="F143" i="65"/>
  <c r="I441" i="64"/>
  <c r="I468" i="64" s="1"/>
  <c r="I417" i="64"/>
  <c r="I431" i="64"/>
  <c r="I458" i="64" s="1"/>
  <c r="I415" i="64"/>
  <c r="I419" i="64"/>
  <c r="I440" i="64"/>
  <c r="I467" i="64" s="1"/>
  <c r="I442" i="64"/>
  <c r="I469" i="64" s="1"/>
  <c r="I408" i="64"/>
  <c r="I401" i="64"/>
  <c r="I437" i="64"/>
  <c r="I464" i="64" s="1"/>
  <c r="I396" i="64"/>
  <c r="I399" i="64"/>
  <c r="I443" i="64"/>
  <c r="I470" i="64" s="1"/>
  <c r="I413" i="64"/>
  <c r="I430" i="64"/>
  <c r="I457" i="64" s="1"/>
  <c r="I397" i="64"/>
  <c r="I414" i="64"/>
  <c r="I436" i="64"/>
  <c r="I463" i="64" s="1"/>
  <c r="I406" i="64"/>
  <c r="I429" i="64"/>
  <c r="I456" i="64" s="1"/>
  <c r="I409" i="64"/>
  <c r="I424" i="64"/>
  <c r="I451" i="64" s="1"/>
  <c r="I412" i="64"/>
  <c r="I427" i="64"/>
  <c r="I454" i="64" s="1"/>
  <c r="I446" i="64"/>
  <c r="I473" i="64" s="1"/>
  <c r="I434" i="64"/>
  <c r="I461" i="64" s="1"/>
  <c r="I418" i="64"/>
  <c r="I398" i="64"/>
  <c r="I428" i="64"/>
  <c r="I455" i="64" s="1"/>
  <c r="I444" i="64"/>
  <c r="I471" i="64" s="1"/>
  <c r="I439" i="64"/>
  <c r="I466" i="64" s="1"/>
  <c r="I432" i="64"/>
  <c r="I459" i="64" s="1"/>
  <c r="I438" i="64"/>
  <c r="I465" i="64" s="1"/>
  <c r="I433" i="64"/>
  <c r="I460" i="64" s="1"/>
  <c r="I410" i="64"/>
  <c r="I402" i="64"/>
  <c r="I407" i="64"/>
  <c r="I447" i="64"/>
  <c r="I474" i="64" s="1"/>
  <c r="I405" i="64"/>
  <c r="I425" i="64"/>
  <c r="I452" i="64" s="1"/>
  <c r="I426" i="64"/>
  <c r="I453" i="64" s="1"/>
  <c r="I400" i="64"/>
  <c r="I411" i="64"/>
  <c r="I435" i="64"/>
  <c r="I462" i="64" s="1"/>
  <c r="I403" i="64"/>
  <c r="I404" i="64"/>
  <c r="I416" i="64"/>
  <c r="I445" i="64"/>
  <c r="I472" i="64" s="1"/>
  <c r="G288" i="64"/>
  <c r="I278" i="64"/>
  <c r="I125" i="65"/>
  <c r="H464" i="64"/>
  <c r="I105" i="65"/>
  <c r="E125" i="65"/>
  <c r="I276" i="64"/>
  <c r="E470" i="64"/>
  <c r="E471" i="64"/>
  <c r="H284" i="64"/>
  <c r="F267" i="64"/>
  <c r="F270" i="64"/>
  <c r="I266" i="64"/>
  <c r="D277" i="64"/>
  <c r="D234" i="64"/>
  <c r="D265" i="64" s="1"/>
  <c r="F344" i="64"/>
  <c r="F345" i="64" s="1"/>
  <c r="G345" i="64" s="1"/>
  <c r="H345" i="64" s="1"/>
  <c r="I345" i="64" s="1"/>
  <c r="F474" i="64"/>
  <c r="F471" i="64"/>
  <c r="H378" i="64"/>
  <c r="H380" i="64" s="1"/>
  <c r="H381" i="64" s="1"/>
  <c r="I381" i="64" s="1"/>
  <c r="H372" i="64"/>
  <c r="H374" i="64" s="1"/>
  <c r="F266" i="64"/>
  <c r="D469" i="64"/>
  <c r="D468" i="64"/>
  <c r="H454" i="64"/>
  <c r="E464" i="64"/>
  <c r="E274" i="64"/>
  <c r="D268" i="64"/>
  <c r="F144" i="65"/>
  <c r="G267" i="64"/>
  <c r="I107" i="65"/>
  <c r="E469" i="64"/>
  <c r="E269" i="64"/>
  <c r="E284" i="64"/>
  <c r="D272" i="64"/>
  <c r="F468" i="64"/>
  <c r="G109" i="65"/>
  <c r="D451" i="64"/>
  <c r="I277" i="64"/>
  <c r="G275" i="64"/>
  <c r="H451" i="64"/>
  <c r="G144" i="65"/>
  <c r="E455" i="64"/>
  <c r="E285" i="64"/>
  <c r="D282" i="64"/>
  <c r="D275" i="64"/>
  <c r="F461" i="64"/>
  <c r="E107" i="65"/>
  <c r="I280" i="64"/>
  <c r="D453" i="64"/>
  <c r="D459" i="64"/>
  <c r="D454" i="64"/>
  <c r="K197" i="64"/>
  <c r="G197" i="64"/>
  <c r="G234" i="64"/>
  <c r="G277" i="64" s="1"/>
  <c r="G283" i="64"/>
  <c r="G285" i="64"/>
  <c r="I275" i="64"/>
  <c r="I142" i="65"/>
  <c r="I267" i="64"/>
  <c r="E452" i="64"/>
  <c r="E459" i="64"/>
  <c r="E465" i="64"/>
  <c r="E454" i="64"/>
  <c r="E472" i="64"/>
  <c r="I270" i="64"/>
  <c r="D90" i="65"/>
  <c r="D103" i="65" s="1"/>
  <c r="E268" i="64"/>
  <c r="I358" i="64"/>
  <c r="F279" i="64"/>
  <c r="F283" i="64"/>
  <c r="F287" i="64"/>
  <c r="F278" i="64"/>
  <c r="F265" i="64"/>
  <c r="F268" i="64"/>
  <c r="I285" i="64"/>
  <c r="D288" i="64"/>
  <c r="F453" i="64"/>
  <c r="F463" i="64"/>
  <c r="F459" i="64"/>
  <c r="F420" i="64"/>
  <c r="I269" i="64"/>
  <c r="E270" i="64"/>
  <c r="F276" i="64"/>
  <c r="F466" i="64"/>
  <c r="F454" i="64"/>
  <c r="D464" i="64"/>
  <c r="I141" i="65"/>
  <c r="E144" i="65"/>
  <c r="E473" i="64"/>
  <c r="E451" i="64"/>
  <c r="E340" i="64"/>
  <c r="F340" i="64" s="1"/>
  <c r="G340" i="64" s="1"/>
  <c r="H340" i="64" s="1"/>
  <c r="I340" i="64" s="1"/>
  <c r="E280" i="64"/>
  <c r="F460" i="64"/>
  <c r="E265" i="64"/>
  <c r="F281" i="64"/>
  <c r="D273" i="64"/>
  <c r="H139" i="65"/>
  <c r="E281" i="64"/>
  <c r="E286" i="64"/>
  <c r="D280" i="64"/>
  <c r="F338" i="64"/>
  <c r="I265" i="64"/>
  <c r="D463" i="64"/>
  <c r="D466" i="64"/>
  <c r="G196" i="64"/>
  <c r="H196" i="64" s="1"/>
  <c r="I196" i="64" s="1"/>
  <c r="I282" i="64"/>
  <c r="I103" i="65"/>
  <c r="I271" i="64"/>
  <c r="E457" i="64"/>
  <c r="E275" i="64"/>
  <c r="E266" i="64"/>
  <c r="E272" i="64"/>
  <c r="F286" i="64"/>
  <c r="F269" i="64"/>
  <c r="F272" i="64"/>
  <c r="D286" i="64"/>
  <c r="F472" i="64"/>
  <c r="F455" i="64"/>
  <c r="F457" i="64"/>
  <c r="I376" i="64" l="1"/>
  <c r="Q376" i="64"/>
  <c r="H456" i="64"/>
  <c r="E475" i="64"/>
  <c r="G284" i="64"/>
  <c r="D107" i="65"/>
  <c r="G268" i="64"/>
  <c r="H140" i="65"/>
  <c r="H460" i="64"/>
  <c r="H273" i="64"/>
  <c r="H103" i="65"/>
  <c r="D108" i="65"/>
  <c r="G458" i="64"/>
  <c r="G453" i="64"/>
  <c r="G451" i="64"/>
  <c r="D287" i="64"/>
  <c r="H275" i="64"/>
  <c r="H467" i="64"/>
  <c r="D456" i="64"/>
  <c r="H282" i="64"/>
  <c r="E289" i="64"/>
  <c r="H266" i="64"/>
  <c r="D283" i="64"/>
  <c r="H267" i="64"/>
  <c r="H108" i="65"/>
  <c r="G286" i="64"/>
  <c r="H281" i="64"/>
  <c r="G274" i="64"/>
  <c r="D285" i="64"/>
  <c r="F280" i="64"/>
  <c r="F465" i="64"/>
  <c r="F464" i="64"/>
  <c r="F271" i="64"/>
  <c r="F289" i="64" s="1"/>
  <c r="G281" i="64"/>
  <c r="I475" i="64"/>
  <c r="D472" i="64"/>
  <c r="F470" i="64"/>
  <c r="F475" i="64" s="1"/>
  <c r="D462" i="64"/>
  <c r="F277" i="64"/>
  <c r="F458" i="64"/>
  <c r="D274" i="64"/>
  <c r="I106" i="65"/>
  <c r="H265" i="64"/>
  <c r="G463" i="64"/>
  <c r="G454" i="64"/>
  <c r="H472" i="64"/>
  <c r="H458" i="64"/>
  <c r="H280" i="64"/>
  <c r="G279" i="64"/>
  <c r="H138" i="65"/>
  <c r="H270" i="64"/>
  <c r="H105" i="65"/>
  <c r="G265" i="64"/>
  <c r="H272" i="64"/>
  <c r="G472" i="64"/>
  <c r="G474" i="64"/>
  <c r="G467" i="64"/>
  <c r="H473" i="64"/>
  <c r="D474" i="64"/>
  <c r="H470" i="64"/>
  <c r="H279" i="64"/>
  <c r="D461" i="64"/>
  <c r="D270" i="64"/>
  <c r="H474" i="64"/>
  <c r="L197" i="64"/>
  <c r="H197" i="64"/>
  <c r="H142" i="65"/>
  <c r="H468" i="64"/>
  <c r="D105" i="65"/>
  <c r="H283" i="64"/>
  <c r="D279" i="64"/>
  <c r="D104" i="65"/>
  <c r="D109" i="65" s="1"/>
  <c r="H104" i="65"/>
  <c r="G276" i="64"/>
  <c r="D460" i="64"/>
  <c r="H462" i="64"/>
  <c r="H278" i="64"/>
  <c r="H288" i="64"/>
  <c r="F285" i="64"/>
  <c r="D267" i="64"/>
  <c r="D289" i="64" s="1"/>
  <c r="G461" i="64"/>
  <c r="G455" i="64"/>
  <c r="D473" i="64"/>
  <c r="D138" i="65"/>
  <c r="D144" i="65" s="1"/>
  <c r="D139" i="65"/>
  <c r="D142" i="65"/>
  <c r="D141" i="65"/>
  <c r="D140" i="65"/>
  <c r="D143" i="65"/>
  <c r="H463" i="64"/>
  <c r="H274" i="64"/>
  <c r="H271" i="64"/>
  <c r="H141" i="65"/>
  <c r="H465" i="64"/>
  <c r="G459" i="64"/>
  <c r="H461" i="64"/>
  <c r="I289" i="64"/>
  <c r="G273" i="64"/>
  <c r="H107" i="65"/>
  <c r="G271" i="64"/>
  <c r="H269" i="64"/>
  <c r="G280" i="64"/>
  <c r="D284" i="64"/>
  <c r="H285" i="64"/>
  <c r="G278" i="64"/>
  <c r="I420" i="64"/>
  <c r="D452" i="64"/>
  <c r="D475" i="64" s="1"/>
  <c r="I144" i="65"/>
  <c r="H455" i="64"/>
  <c r="D271" i="64"/>
  <c r="F284" i="64"/>
  <c r="G269" i="64"/>
  <c r="D457" i="64"/>
  <c r="G468" i="64"/>
  <c r="G456" i="64"/>
  <c r="G457" i="64"/>
  <c r="G460" i="64"/>
  <c r="I109" i="65"/>
  <c r="H287" i="64"/>
  <c r="H471" i="64"/>
  <c r="H457" i="64"/>
  <c r="H276" i="64"/>
  <c r="H106" i="65"/>
  <c r="G287" i="64"/>
  <c r="G266" i="64"/>
  <c r="D106" i="65"/>
  <c r="H453" i="64"/>
  <c r="H475" i="64" s="1"/>
  <c r="H286" i="64"/>
  <c r="H469" i="64"/>
  <c r="G282" i="64"/>
  <c r="D471" i="64"/>
  <c r="H268" i="64"/>
  <c r="D458" i="64"/>
  <c r="H466" i="64"/>
  <c r="D276" i="64"/>
  <c r="F282" i="64"/>
  <c r="G452" i="64"/>
  <c r="G466" i="64"/>
  <c r="G470" i="64"/>
  <c r="G464" i="64"/>
  <c r="I197" i="64" l="1"/>
  <c r="N197" i="64" s="1"/>
  <c r="M197" i="64"/>
  <c r="H144" i="65"/>
  <c r="H289" i="64"/>
  <c r="H109" i="65"/>
  <c r="G475" i="64"/>
  <c r="G289" i="64"/>
  <c r="T92" i="33" l="1"/>
  <c r="U92" i="33"/>
  <c r="T93" i="33"/>
  <c r="U93" i="33"/>
  <c r="T94" i="33"/>
  <c r="U94" i="33"/>
  <c r="T95" i="33"/>
  <c r="U95" i="33"/>
  <c r="T96" i="33"/>
  <c r="U96" i="33"/>
  <c r="T97" i="33"/>
  <c r="U97" i="33"/>
  <c r="T98" i="33"/>
  <c r="U98" i="33"/>
  <c r="T99" i="33"/>
  <c r="U99" i="33"/>
  <c r="T100" i="33"/>
  <c r="U100" i="33"/>
  <c r="T101" i="33"/>
  <c r="U101" i="33"/>
  <c r="T102" i="33"/>
  <c r="U102" i="33"/>
  <c r="T103" i="33"/>
  <c r="U103" i="33"/>
  <c r="T104" i="33"/>
  <c r="U104" i="33"/>
  <c r="T105" i="33"/>
  <c r="U105" i="33"/>
  <c r="T106" i="33"/>
  <c r="U106" i="33"/>
  <c r="T107" i="33"/>
  <c r="U107" i="33"/>
  <c r="T108" i="33"/>
  <c r="U108" i="33"/>
  <c r="T109" i="33"/>
  <c r="U109" i="33"/>
  <c r="T110" i="33"/>
  <c r="U110" i="33"/>
  <c r="T111" i="33"/>
  <c r="U111" i="33"/>
  <c r="T112" i="33"/>
  <c r="U112" i="33"/>
  <c r="T113" i="33"/>
  <c r="U113" i="33"/>
  <c r="T114" i="33"/>
  <c r="U114" i="33"/>
  <c r="T115" i="33"/>
  <c r="U115" i="33"/>
  <c r="T116" i="33"/>
  <c r="U116" i="33"/>
  <c r="T117" i="33"/>
  <c r="U117" i="33"/>
  <c r="T118" i="33"/>
  <c r="U118" i="33"/>
  <c r="T119" i="33"/>
  <c r="U119" i="33"/>
  <c r="T120" i="33"/>
  <c r="U120" i="33"/>
  <c r="T121" i="33"/>
  <c r="U121" i="33"/>
  <c r="T122" i="33"/>
  <c r="U122" i="33"/>
  <c r="T123" i="33"/>
  <c r="U123" i="33"/>
  <c r="T124" i="33"/>
  <c r="U124" i="33"/>
  <c r="T125" i="33"/>
  <c r="U125" i="33"/>
  <c r="T126" i="33"/>
  <c r="U126" i="33"/>
  <c r="T127" i="33"/>
  <c r="U127" i="33"/>
  <c r="T128" i="33"/>
  <c r="U128" i="33"/>
  <c r="T129" i="33"/>
  <c r="U129" i="33"/>
  <c r="T130" i="33"/>
  <c r="U130" i="33"/>
  <c r="T131" i="33"/>
  <c r="U131" i="33"/>
  <c r="T132" i="33"/>
  <c r="U132" i="33"/>
  <c r="T133" i="33"/>
  <c r="U133" i="33"/>
  <c r="T134" i="33"/>
  <c r="U134" i="33"/>
  <c r="T135" i="33"/>
  <c r="U135" i="33"/>
  <c r="T136" i="33"/>
  <c r="U136" i="33"/>
  <c r="T137" i="33"/>
  <c r="U137" i="33"/>
  <c r="T138" i="33"/>
  <c r="U138" i="33"/>
  <c r="T139" i="33"/>
  <c r="U139" i="33"/>
  <c r="T140" i="33"/>
  <c r="U140" i="33"/>
  <c r="T141" i="33"/>
  <c r="U141" i="33"/>
  <c r="T142" i="33"/>
  <c r="U142" i="33"/>
  <c r="T143" i="33"/>
  <c r="U143" i="33"/>
  <c r="T144" i="33"/>
  <c r="U144" i="33"/>
  <c r="T145" i="33"/>
  <c r="U145" i="33"/>
  <c r="T146" i="33"/>
  <c r="U146" i="33"/>
  <c r="T147" i="33"/>
  <c r="U147" i="33"/>
  <c r="T148" i="33"/>
  <c r="U148" i="33"/>
  <c r="T149" i="33"/>
  <c r="U149" i="33"/>
  <c r="T150" i="33"/>
  <c r="U150" i="33"/>
  <c r="T151" i="33"/>
  <c r="U151" i="33"/>
  <c r="T152" i="33"/>
  <c r="U152" i="33"/>
  <c r="T153" i="33"/>
  <c r="U153" i="33"/>
  <c r="T154" i="33"/>
  <c r="U154" i="33"/>
  <c r="T155" i="33"/>
  <c r="U155" i="33"/>
  <c r="T156" i="33"/>
  <c r="U156" i="33"/>
  <c r="T157" i="33"/>
  <c r="U157" i="33"/>
  <c r="T158" i="33"/>
  <c r="U158" i="33"/>
  <c r="T159" i="33"/>
  <c r="U159" i="33"/>
  <c r="T160" i="33"/>
  <c r="U160" i="33"/>
  <c r="T161" i="33"/>
  <c r="U161" i="33"/>
  <c r="T162" i="33"/>
  <c r="U162" i="33"/>
  <c r="T163" i="33"/>
  <c r="U163" i="33"/>
  <c r="T164" i="33"/>
  <c r="U164" i="33"/>
  <c r="T165" i="33"/>
  <c r="U165" i="33"/>
  <c r="T166" i="33"/>
  <c r="U166" i="33"/>
  <c r="T167" i="33"/>
  <c r="U167" i="33"/>
  <c r="T168" i="33"/>
  <c r="U168" i="33"/>
  <c r="T169" i="33"/>
  <c r="U169" i="33"/>
  <c r="T170" i="33"/>
  <c r="U170" i="33"/>
  <c r="T171" i="33"/>
  <c r="U171" i="33"/>
  <c r="T172" i="33"/>
  <c r="U172" i="33"/>
  <c r="T173" i="33"/>
  <c r="U173" i="33"/>
  <c r="T174" i="33"/>
  <c r="U174" i="33"/>
  <c r="T175" i="33"/>
  <c r="U175" i="33"/>
  <c r="T176" i="33"/>
  <c r="U176" i="33"/>
  <c r="T177" i="33"/>
  <c r="U177" i="33"/>
  <c r="T178" i="33"/>
  <c r="U178" i="33"/>
  <c r="T179" i="33"/>
  <c r="U179" i="33"/>
  <c r="T180" i="33"/>
  <c r="U180" i="33"/>
  <c r="T181" i="33"/>
  <c r="U181" i="33"/>
  <c r="T182" i="33"/>
  <c r="U182" i="33"/>
  <c r="T183" i="33"/>
  <c r="U183" i="33"/>
  <c r="T184" i="33"/>
  <c r="U184" i="33"/>
  <c r="T185" i="33"/>
  <c r="U185" i="33"/>
  <c r="T186" i="33"/>
  <c r="U186" i="33"/>
  <c r="T187" i="33"/>
  <c r="U187" i="33"/>
  <c r="T188" i="33"/>
  <c r="U188" i="33"/>
  <c r="T189" i="33"/>
  <c r="U189" i="33"/>
  <c r="T190" i="33"/>
  <c r="U190" i="33"/>
  <c r="T191" i="33"/>
  <c r="U191" i="33"/>
  <c r="T192" i="33"/>
  <c r="U192" i="33"/>
  <c r="T193" i="33"/>
  <c r="U193" i="33"/>
  <c r="T194" i="33"/>
  <c r="U194" i="33"/>
  <c r="T195" i="33"/>
  <c r="U195" i="33"/>
  <c r="T196" i="33"/>
  <c r="U196" i="33"/>
  <c r="T197" i="33"/>
  <c r="U197" i="33"/>
  <c r="T198" i="33"/>
  <c r="U198" i="33"/>
  <c r="T199" i="33"/>
  <c r="U199" i="33"/>
  <c r="T200" i="33"/>
  <c r="U200" i="33"/>
  <c r="T201" i="33"/>
  <c r="U201" i="33"/>
  <c r="T202" i="33"/>
  <c r="U202" i="33"/>
  <c r="T203" i="33"/>
  <c r="U203" i="33"/>
  <c r="T204" i="33"/>
  <c r="U204" i="33"/>
  <c r="T205" i="33"/>
  <c r="U205" i="33"/>
  <c r="T206" i="33"/>
  <c r="U206" i="33"/>
  <c r="T207" i="33"/>
  <c r="U207" i="33"/>
  <c r="T208" i="33"/>
  <c r="U208" i="33"/>
  <c r="T209" i="33"/>
  <c r="U209" i="33"/>
  <c r="T210" i="33"/>
  <c r="U210" i="33"/>
  <c r="T211" i="33"/>
  <c r="U211" i="33"/>
  <c r="T212" i="33"/>
  <c r="U212" i="33"/>
  <c r="T213" i="33"/>
  <c r="U213" i="33"/>
  <c r="T214" i="33"/>
  <c r="U214" i="33"/>
  <c r="T215" i="33"/>
  <c r="U215" i="33"/>
  <c r="T216" i="33"/>
  <c r="U216" i="33"/>
  <c r="T217" i="33"/>
  <c r="U217" i="33"/>
  <c r="T218" i="33"/>
  <c r="U218" i="33"/>
  <c r="T219" i="33"/>
  <c r="U219" i="33"/>
  <c r="T220" i="33"/>
  <c r="U220" i="33"/>
  <c r="T221" i="33"/>
  <c r="U221" i="33"/>
  <c r="T222" i="33"/>
  <c r="U222" i="33"/>
  <c r="T223" i="33"/>
  <c r="U223" i="33"/>
  <c r="T224" i="33"/>
  <c r="U224" i="33"/>
  <c r="T225" i="33"/>
  <c r="U225" i="33"/>
  <c r="T226" i="33"/>
  <c r="U226" i="33"/>
  <c r="T227" i="33"/>
  <c r="U227" i="33"/>
  <c r="T228" i="33"/>
  <c r="U228" i="33"/>
  <c r="T229" i="33"/>
  <c r="U229" i="33"/>
  <c r="T230" i="33"/>
  <c r="U230" i="33"/>
  <c r="T231" i="33"/>
  <c r="U231" i="33"/>
  <c r="T232" i="33"/>
  <c r="U232" i="33"/>
  <c r="T233" i="33"/>
  <c r="U233" i="33"/>
  <c r="T234" i="33"/>
  <c r="U234" i="33"/>
  <c r="T235" i="33"/>
  <c r="U235" i="33"/>
  <c r="T236" i="33"/>
  <c r="U236" i="33"/>
  <c r="T237" i="33"/>
  <c r="U237" i="33"/>
  <c r="T238" i="33"/>
  <c r="U238" i="33"/>
  <c r="T239" i="33"/>
  <c r="U239" i="33"/>
  <c r="T240" i="33"/>
  <c r="U240" i="33"/>
  <c r="T241" i="33"/>
  <c r="U241" i="33"/>
  <c r="T242" i="33"/>
  <c r="U242" i="33"/>
  <c r="T243" i="33"/>
  <c r="U243" i="33"/>
  <c r="T244" i="33"/>
  <c r="U244" i="33"/>
  <c r="T245" i="33"/>
  <c r="U245" i="33"/>
  <c r="T246" i="33"/>
  <c r="U246" i="33"/>
  <c r="T247" i="33"/>
  <c r="U247" i="33"/>
  <c r="T248" i="33"/>
  <c r="U248" i="33"/>
  <c r="T249" i="33"/>
  <c r="U249" i="33"/>
  <c r="T250" i="33"/>
  <c r="U250" i="33"/>
  <c r="T251" i="33"/>
  <c r="U251" i="33"/>
  <c r="T252" i="33"/>
  <c r="U252" i="33"/>
  <c r="T253" i="33"/>
  <c r="U253" i="33"/>
  <c r="T254" i="33"/>
  <c r="U254" i="33"/>
  <c r="T255" i="33"/>
  <c r="U255" i="33"/>
  <c r="T256" i="33"/>
  <c r="U256" i="33"/>
  <c r="T257" i="33"/>
  <c r="U257" i="33"/>
  <c r="T258" i="33"/>
  <c r="U258" i="33"/>
  <c r="T259" i="33"/>
  <c r="U259" i="33"/>
  <c r="T260" i="33"/>
  <c r="U260" i="33"/>
  <c r="T261" i="33"/>
  <c r="U261" i="33"/>
  <c r="T262" i="33"/>
  <c r="U262" i="33"/>
  <c r="T263" i="33"/>
  <c r="U263" i="33"/>
  <c r="T264" i="33"/>
  <c r="U264" i="33"/>
  <c r="T265" i="33"/>
  <c r="U265" i="33"/>
  <c r="T266" i="33"/>
  <c r="U266" i="33"/>
  <c r="T267" i="33"/>
  <c r="U267" i="33"/>
  <c r="T268" i="33"/>
  <c r="U268" i="33"/>
  <c r="T269" i="33"/>
  <c r="U269" i="33"/>
  <c r="T270" i="33"/>
  <c r="U270" i="33"/>
  <c r="T271" i="33"/>
  <c r="U271" i="33"/>
  <c r="T272" i="33"/>
  <c r="U272" i="33"/>
  <c r="T273" i="33"/>
  <c r="U273" i="33"/>
  <c r="T274" i="33"/>
  <c r="U274" i="33"/>
  <c r="T275" i="33"/>
  <c r="U275" i="33"/>
  <c r="T276" i="33"/>
  <c r="U276" i="33"/>
  <c r="T277" i="33"/>
  <c r="U277" i="33"/>
  <c r="T278" i="33"/>
  <c r="U278" i="33"/>
  <c r="T279" i="33"/>
  <c r="U279" i="33"/>
  <c r="T280" i="33"/>
  <c r="U280" i="33"/>
  <c r="T281" i="33"/>
  <c r="U281" i="33"/>
  <c r="T282" i="33"/>
  <c r="U282" i="33"/>
  <c r="T283" i="33"/>
  <c r="U283" i="33"/>
  <c r="T284" i="33"/>
  <c r="U284" i="33"/>
  <c r="T285" i="33"/>
  <c r="U285" i="33"/>
  <c r="T286" i="33"/>
  <c r="U286" i="33"/>
  <c r="T287" i="33"/>
  <c r="U287" i="33"/>
  <c r="T288" i="33"/>
  <c r="U288" i="33"/>
  <c r="T289" i="33"/>
  <c r="U289" i="33"/>
  <c r="T290" i="33"/>
  <c r="U290" i="33"/>
  <c r="T291" i="33"/>
  <c r="U291" i="33"/>
  <c r="T292" i="33"/>
  <c r="U292" i="33"/>
  <c r="T293" i="33"/>
  <c r="U293" i="33"/>
  <c r="T294" i="33"/>
  <c r="U294" i="33"/>
  <c r="T295" i="33"/>
  <c r="U295" i="33"/>
  <c r="T296" i="33"/>
  <c r="U296" i="33"/>
  <c r="T297" i="33"/>
  <c r="U297" i="33"/>
  <c r="T298" i="33"/>
  <c r="U298" i="33"/>
  <c r="T299" i="33"/>
  <c r="U299" i="33"/>
  <c r="T300" i="33"/>
  <c r="U300" i="33"/>
  <c r="T301" i="33"/>
  <c r="U301" i="33"/>
  <c r="T302" i="33"/>
  <c r="U302" i="33"/>
  <c r="T303" i="33"/>
  <c r="U303" i="33"/>
  <c r="T304" i="33"/>
  <c r="U304" i="33"/>
  <c r="T305" i="33"/>
  <c r="U305" i="33"/>
  <c r="T306" i="33"/>
  <c r="U306" i="33"/>
  <c r="T307" i="33"/>
  <c r="U307" i="33"/>
  <c r="T308" i="33"/>
  <c r="U308" i="33"/>
  <c r="T309" i="33"/>
  <c r="U309" i="33"/>
  <c r="T310" i="33"/>
  <c r="U310" i="33"/>
  <c r="T311" i="33"/>
  <c r="U311" i="33"/>
  <c r="T312" i="33"/>
  <c r="U312" i="33"/>
  <c r="T313" i="33"/>
  <c r="U313" i="33"/>
  <c r="T314" i="33"/>
  <c r="U314" i="33"/>
  <c r="T315" i="33"/>
  <c r="U315" i="33"/>
  <c r="T316" i="33"/>
  <c r="U316" i="33"/>
  <c r="T317" i="33"/>
  <c r="U317" i="33"/>
  <c r="T318" i="33"/>
  <c r="U318" i="33"/>
  <c r="T319" i="33"/>
  <c r="U319" i="33"/>
  <c r="T320" i="33"/>
  <c r="U320" i="33"/>
  <c r="T321" i="33"/>
  <c r="U321" i="33"/>
  <c r="T322" i="33"/>
  <c r="U322" i="33"/>
  <c r="T323" i="33"/>
  <c r="U323" i="33"/>
  <c r="T324" i="33"/>
  <c r="U324" i="33"/>
  <c r="T325" i="33"/>
  <c r="U325" i="33"/>
  <c r="T326" i="33"/>
  <c r="U326" i="33"/>
  <c r="T327" i="33"/>
  <c r="U327" i="33"/>
  <c r="T328" i="33"/>
  <c r="U328" i="33"/>
  <c r="T329" i="33"/>
  <c r="U329" i="33"/>
  <c r="T330" i="33"/>
  <c r="U330" i="33"/>
  <c r="T331" i="33"/>
  <c r="U331" i="33"/>
  <c r="T332" i="33"/>
  <c r="U332" i="33"/>
  <c r="T333" i="33"/>
  <c r="U333" i="33"/>
  <c r="T334" i="33"/>
  <c r="U334" i="33"/>
  <c r="T335" i="33"/>
  <c r="U335" i="33"/>
  <c r="T336" i="33"/>
  <c r="U336" i="33"/>
  <c r="T337" i="33"/>
  <c r="U337" i="33"/>
  <c r="T338" i="33"/>
  <c r="U338" i="33"/>
  <c r="T339" i="33"/>
  <c r="U339" i="33"/>
  <c r="T340" i="33"/>
  <c r="U340" i="33"/>
  <c r="T341" i="33"/>
  <c r="U341" i="33"/>
  <c r="T342" i="33"/>
  <c r="U342" i="33"/>
  <c r="V9" i="33"/>
  <c r="V10" i="33"/>
  <c r="V11" i="33"/>
  <c r="V12" i="33"/>
  <c r="V13" i="33"/>
  <c r="V14" i="33"/>
  <c r="V15" i="33"/>
  <c r="V16" i="33"/>
  <c r="V17" i="33"/>
  <c r="V18" i="33"/>
  <c r="V19" i="33"/>
  <c r="V20" i="33"/>
  <c r="V21" i="33"/>
  <c r="V22" i="33"/>
  <c r="V23" i="33"/>
  <c r="V24" i="33"/>
  <c r="V25" i="33"/>
  <c r="V26" i="33"/>
  <c r="V27" i="33"/>
  <c r="V28" i="33"/>
  <c r="V29" i="33"/>
  <c r="V30" i="33"/>
  <c r="V31" i="33"/>
  <c r="V32" i="33"/>
  <c r="V33" i="33"/>
  <c r="V34" i="33"/>
  <c r="V35" i="33"/>
  <c r="V36" i="33"/>
  <c r="V37" i="33"/>
  <c r="V38" i="33"/>
  <c r="V39" i="33"/>
  <c r="V40" i="33"/>
  <c r="V41" i="33"/>
  <c r="V42" i="33"/>
  <c r="V43" i="33"/>
  <c r="V44" i="33"/>
  <c r="V45" i="33"/>
  <c r="V46" i="33"/>
  <c r="V47" i="33"/>
  <c r="V48" i="33"/>
  <c r="V49" i="33"/>
  <c r="V50" i="33"/>
  <c r="V51" i="33"/>
  <c r="V52" i="33"/>
  <c r="V53" i="33"/>
  <c r="V54" i="33"/>
  <c r="V55" i="33"/>
  <c r="V56" i="33"/>
  <c r="V57" i="33"/>
  <c r="V58" i="33"/>
  <c r="V59" i="33"/>
  <c r="V60" i="33"/>
  <c r="V61" i="33"/>
  <c r="V62" i="33"/>
  <c r="V63" i="33"/>
  <c r="V64" i="33"/>
  <c r="V65" i="33"/>
  <c r="V66" i="33"/>
  <c r="V67" i="33"/>
  <c r="V68" i="33"/>
  <c r="V69" i="33"/>
  <c r="V70" i="33"/>
  <c r="V71" i="33"/>
  <c r="V72" i="33"/>
  <c r="V73" i="33"/>
  <c r="V74" i="33"/>
  <c r="V75" i="33"/>
  <c r="V76" i="33"/>
  <c r="V77" i="33"/>
  <c r="V78" i="33"/>
  <c r="V79" i="33"/>
  <c r="V80" i="33"/>
  <c r="V81" i="33"/>
  <c r="V82" i="33"/>
  <c r="V83" i="33"/>
  <c r="V84" i="33"/>
  <c r="V85" i="33"/>
  <c r="V86" i="33"/>
  <c r="V87" i="33"/>
  <c r="V88" i="33"/>
  <c r="V89" i="33"/>
  <c r="V90" i="33"/>
  <c r="V91" i="33"/>
  <c r="V92" i="33"/>
  <c r="V93" i="33"/>
  <c r="V94" i="33"/>
  <c r="V95" i="33"/>
  <c r="V96" i="33"/>
  <c r="V97" i="33"/>
  <c r="V98" i="33"/>
  <c r="V99" i="33"/>
  <c r="V100" i="33"/>
  <c r="V101" i="33"/>
  <c r="V102" i="33"/>
  <c r="V103" i="33"/>
  <c r="V104" i="33"/>
  <c r="V105" i="33"/>
  <c r="V106" i="33"/>
  <c r="V107" i="33"/>
  <c r="V108" i="33"/>
  <c r="V109" i="33"/>
  <c r="V110" i="33"/>
  <c r="V111" i="33"/>
  <c r="V112" i="33"/>
  <c r="V113" i="33"/>
  <c r="V114" i="33"/>
  <c r="V115" i="33"/>
  <c r="V116" i="33"/>
  <c r="V117" i="33"/>
  <c r="V118" i="33"/>
  <c r="V119" i="33"/>
  <c r="V120" i="33"/>
  <c r="V121" i="33"/>
  <c r="V122" i="33"/>
  <c r="V123" i="33"/>
  <c r="V124" i="33"/>
  <c r="V125" i="33"/>
  <c r="V126" i="33"/>
  <c r="V127" i="33"/>
  <c r="V128" i="33"/>
  <c r="V129" i="33"/>
  <c r="V130" i="33"/>
  <c r="V131" i="33"/>
  <c r="V132" i="33"/>
  <c r="V133" i="33"/>
  <c r="V134" i="33"/>
  <c r="V135" i="33"/>
  <c r="V136" i="33"/>
  <c r="V137" i="33"/>
  <c r="V138" i="33"/>
  <c r="V139" i="33"/>
  <c r="V140" i="33"/>
  <c r="V141" i="33"/>
  <c r="V142" i="33"/>
  <c r="V143" i="33"/>
  <c r="V144" i="33"/>
  <c r="V145" i="33"/>
  <c r="V146" i="33"/>
  <c r="V147" i="33"/>
  <c r="V148" i="33"/>
  <c r="V149" i="33"/>
  <c r="V150" i="33"/>
  <c r="V151" i="33"/>
  <c r="V152" i="33"/>
  <c r="V153" i="33"/>
  <c r="V154" i="33"/>
  <c r="V155" i="33"/>
  <c r="V156" i="33"/>
  <c r="V157" i="33"/>
  <c r="V158" i="33"/>
  <c r="V159" i="33"/>
  <c r="V160" i="33"/>
  <c r="V161" i="33"/>
  <c r="V162" i="33"/>
  <c r="V163" i="33"/>
  <c r="V164" i="33"/>
  <c r="V165" i="33"/>
  <c r="V166" i="33"/>
  <c r="V167" i="33"/>
  <c r="V168" i="33"/>
  <c r="V169" i="33"/>
  <c r="V170" i="33"/>
  <c r="V171" i="33"/>
  <c r="V172" i="33"/>
  <c r="V173" i="33"/>
  <c r="V174" i="33"/>
  <c r="V175" i="33"/>
  <c r="V176" i="33"/>
  <c r="V177" i="33"/>
  <c r="V178" i="33"/>
  <c r="V179" i="33"/>
  <c r="V180" i="33"/>
  <c r="V181" i="33"/>
  <c r="V182" i="33"/>
  <c r="V183" i="33"/>
  <c r="V184" i="33"/>
  <c r="V185" i="33"/>
  <c r="V186" i="33"/>
  <c r="V187" i="33"/>
  <c r="V188" i="33"/>
  <c r="V189" i="33"/>
  <c r="V190" i="33"/>
  <c r="V191" i="33"/>
  <c r="V192" i="33"/>
  <c r="V193" i="33"/>
  <c r="V194" i="33"/>
  <c r="V195" i="33"/>
  <c r="V196" i="33"/>
  <c r="V197" i="33"/>
  <c r="V198" i="33"/>
  <c r="V199" i="33"/>
  <c r="V200" i="33"/>
  <c r="V201" i="33"/>
  <c r="V202" i="33"/>
  <c r="V203" i="33"/>
  <c r="V204" i="33"/>
  <c r="V205" i="33"/>
  <c r="V206" i="33"/>
  <c r="V207" i="33"/>
  <c r="V208" i="33"/>
  <c r="V209" i="33"/>
  <c r="V210" i="33"/>
  <c r="V211" i="33"/>
  <c r="V212" i="33"/>
  <c r="V213" i="33"/>
  <c r="V214" i="33"/>
  <c r="V215" i="33"/>
  <c r="V216" i="33"/>
  <c r="V217" i="33"/>
  <c r="V218" i="33"/>
  <c r="V219" i="33"/>
  <c r="V220" i="33"/>
  <c r="V221" i="33"/>
  <c r="V222" i="33"/>
  <c r="V223" i="33"/>
  <c r="V224" i="33"/>
  <c r="V225" i="33"/>
  <c r="V226" i="33"/>
  <c r="V227" i="33"/>
  <c r="V228" i="33"/>
  <c r="V229" i="33"/>
  <c r="V230" i="33"/>
  <c r="V231" i="33"/>
  <c r="V232" i="33"/>
  <c r="V233" i="33"/>
  <c r="V234" i="33"/>
  <c r="V235" i="33"/>
  <c r="V236" i="33"/>
  <c r="V237" i="33"/>
  <c r="V238" i="33"/>
  <c r="V239" i="33"/>
  <c r="V240" i="33"/>
  <c r="V241" i="33"/>
  <c r="V242" i="33"/>
  <c r="V243" i="33"/>
  <c r="V244" i="33"/>
  <c r="V245" i="33"/>
  <c r="V246" i="33"/>
  <c r="V247" i="33"/>
  <c r="V248" i="33"/>
  <c r="V249" i="33"/>
  <c r="V250" i="33"/>
  <c r="V251" i="33"/>
  <c r="V252" i="33"/>
  <c r="V253" i="33"/>
  <c r="V254" i="33"/>
  <c r="V255" i="33"/>
  <c r="V256" i="33"/>
  <c r="V257" i="33"/>
  <c r="V258" i="33"/>
  <c r="V259" i="33"/>
  <c r="V260" i="33"/>
  <c r="V261" i="33"/>
  <c r="V262" i="33"/>
  <c r="V263" i="33"/>
  <c r="V264" i="33"/>
  <c r="V265" i="33"/>
  <c r="V266" i="33"/>
  <c r="V267" i="33"/>
  <c r="V268" i="33"/>
  <c r="V269" i="33"/>
  <c r="V270" i="33"/>
  <c r="V271" i="33"/>
  <c r="V272" i="33"/>
  <c r="V273" i="33"/>
  <c r="V274" i="33"/>
  <c r="V275" i="33"/>
  <c r="V276" i="33"/>
  <c r="V277" i="33"/>
  <c r="V278" i="33"/>
  <c r="V279" i="33"/>
  <c r="V280" i="33"/>
  <c r="V281" i="33"/>
  <c r="V282" i="33"/>
  <c r="V283" i="33"/>
  <c r="V284" i="33"/>
  <c r="V285" i="33"/>
  <c r="V286" i="33"/>
  <c r="V287" i="33"/>
  <c r="V288" i="33"/>
  <c r="V289" i="33"/>
  <c r="V290" i="33"/>
  <c r="V291" i="33"/>
  <c r="V292" i="33"/>
  <c r="V293" i="33"/>
  <c r="V294" i="33"/>
  <c r="V295" i="33"/>
  <c r="V296" i="33"/>
  <c r="V297" i="33"/>
  <c r="V298" i="33"/>
  <c r="V299" i="33"/>
  <c r="V300" i="33"/>
  <c r="V301" i="33"/>
  <c r="V302" i="33"/>
  <c r="V303" i="33"/>
  <c r="V304" i="33"/>
  <c r="V305" i="33"/>
  <c r="V306" i="33"/>
  <c r="V307" i="33"/>
  <c r="V308" i="33"/>
  <c r="V309" i="33"/>
  <c r="V310" i="33"/>
  <c r="V311" i="33"/>
  <c r="V312" i="33"/>
  <c r="V313" i="33"/>
  <c r="V314" i="33"/>
  <c r="V315" i="33"/>
  <c r="V316" i="33"/>
  <c r="V317" i="33"/>
  <c r="V318" i="33"/>
  <c r="V319" i="33"/>
  <c r="V320" i="33"/>
  <c r="V321" i="33"/>
  <c r="V322" i="33"/>
  <c r="V323" i="33"/>
  <c r="V324" i="33"/>
  <c r="V325" i="33"/>
  <c r="V326" i="33"/>
  <c r="V327" i="33"/>
  <c r="V328" i="33"/>
  <c r="V329" i="33"/>
  <c r="V330" i="33"/>
  <c r="V331" i="33"/>
  <c r="V332" i="33"/>
  <c r="V333" i="33"/>
  <c r="V334" i="33"/>
  <c r="V335" i="33"/>
  <c r="V336" i="33"/>
  <c r="V337" i="33"/>
  <c r="V338" i="33"/>
  <c r="V339" i="33"/>
  <c r="V340" i="33"/>
  <c r="V341" i="33"/>
  <c r="V342" i="33"/>
  <c r="V8" i="33"/>
  <c r="T8" i="33"/>
  <c r="T9" i="33"/>
  <c r="T10" i="33"/>
  <c r="T11" i="33"/>
  <c r="T12" i="33"/>
  <c r="T13" i="33"/>
  <c r="T14" i="33"/>
  <c r="T15" i="33"/>
  <c r="T16" i="33"/>
  <c r="T17" i="33"/>
  <c r="T18" i="33"/>
  <c r="T19" i="33"/>
  <c r="T20" i="33"/>
  <c r="T21" i="33"/>
  <c r="T22" i="33"/>
  <c r="T23" i="33"/>
  <c r="T24" i="33"/>
  <c r="T25" i="33"/>
  <c r="T26" i="33"/>
  <c r="T27" i="33"/>
  <c r="T28" i="33"/>
  <c r="T29" i="33"/>
  <c r="T30" i="33"/>
  <c r="T31" i="33"/>
  <c r="T32" i="33"/>
  <c r="T33" i="33"/>
  <c r="T34" i="33"/>
  <c r="T35" i="33"/>
  <c r="T36" i="33"/>
  <c r="T37" i="33"/>
  <c r="T38" i="33"/>
  <c r="T39" i="33"/>
  <c r="T40" i="33"/>
  <c r="T41" i="33"/>
  <c r="T42" i="33"/>
  <c r="T43" i="33"/>
  <c r="T44" i="33"/>
  <c r="T45" i="33"/>
  <c r="T46" i="33"/>
  <c r="T47" i="33"/>
  <c r="T48" i="33"/>
  <c r="T49" i="33"/>
  <c r="T50" i="33"/>
  <c r="T51" i="33"/>
  <c r="T52" i="33"/>
  <c r="T53" i="33"/>
  <c r="T54" i="33"/>
  <c r="T55" i="33"/>
  <c r="T56" i="33"/>
  <c r="T57" i="33"/>
  <c r="T58" i="33"/>
  <c r="T59" i="33"/>
  <c r="T60" i="33"/>
  <c r="T61" i="33"/>
  <c r="T62" i="33"/>
  <c r="T63" i="33"/>
  <c r="T64" i="33"/>
  <c r="T65" i="33"/>
  <c r="T66" i="33"/>
  <c r="T67" i="33"/>
  <c r="T68" i="33"/>
  <c r="T69" i="33"/>
  <c r="T70" i="33"/>
  <c r="T71" i="33"/>
  <c r="T72" i="33"/>
  <c r="T73" i="33"/>
  <c r="T74" i="33"/>
  <c r="T75" i="33"/>
  <c r="T76" i="33"/>
  <c r="T77" i="33"/>
  <c r="T78" i="33"/>
  <c r="T79" i="33"/>
  <c r="T80" i="33"/>
  <c r="T81" i="33"/>
  <c r="T82" i="33"/>
  <c r="T83" i="33"/>
  <c r="T84" i="33"/>
  <c r="T85" i="33"/>
  <c r="T86" i="33"/>
  <c r="T87" i="33"/>
  <c r="T88" i="33"/>
  <c r="T89" i="33"/>
  <c r="T90" i="33"/>
  <c r="T91" i="33"/>
  <c r="CP4" i="18"/>
  <c r="CP5" i="18"/>
  <c r="CP6" i="18"/>
  <c r="CP7" i="18"/>
  <c r="CP8" i="18"/>
  <c r="CP9" i="18"/>
  <c r="CP10" i="18"/>
  <c r="CP11" i="18"/>
  <c r="CP12" i="18"/>
  <c r="CP13" i="18"/>
  <c r="CP14" i="18"/>
  <c r="CP15" i="18"/>
  <c r="CP16" i="18"/>
  <c r="CP17" i="18"/>
  <c r="CP18" i="18"/>
  <c r="CP19" i="18"/>
  <c r="CP20" i="18"/>
  <c r="CP21" i="18"/>
  <c r="CP22" i="18"/>
  <c r="CP23" i="18"/>
  <c r="CP24" i="18"/>
  <c r="CP25" i="18"/>
  <c r="CP26" i="18"/>
  <c r="CP3" i="18"/>
  <c r="L8" i="7" l="1"/>
  <c r="K8" i="7"/>
  <c r="BU26" i="47" l="1"/>
  <c r="BT26" i="47"/>
  <c r="BS26" i="47"/>
  <c r="BR26" i="47"/>
  <c r="BQ26" i="47"/>
  <c r="BP26" i="47"/>
  <c r="BO26" i="47"/>
  <c r="BN26" i="47"/>
  <c r="BM26" i="47"/>
  <c r="BL26" i="47"/>
  <c r="BK26" i="47"/>
  <c r="BJ26" i="47"/>
  <c r="BI26" i="47"/>
  <c r="BH26" i="47"/>
  <c r="BG26" i="47"/>
  <c r="BF26" i="47"/>
  <c r="BE26" i="47"/>
  <c r="BD26" i="47"/>
  <c r="BC26" i="47"/>
  <c r="BB26" i="47"/>
  <c r="BA26" i="47"/>
  <c r="AZ26" i="47"/>
  <c r="AY26" i="47"/>
  <c r="AX26" i="47"/>
  <c r="AW26" i="47"/>
  <c r="AV26" i="47"/>
  <c r="AU26" i="47"/>
  <c r="AT26" i="47"/>
  <c r="AS26" i="47"/>
  <c r="AR26" i="47"/>
  <c r="AQ26" i="47"/>
  <c r="AP26" i="47"/>
  <c r="AO26" i="47"/>
  <c r="AN26" i="47"/>
  <c r="AM26" i="47"/>
  <c r="AL26" i="47"/>
  <c r="AK26" i="47"/>
  <c r="AJ26" i="47"/>
  <c r="AI26" i="47"/>
  <c r="AH26" i="47"/>
  <c r="AG26" i="47"/>
  <c r="AF26" i="47"/>
  <c r="AE26" i="47"/>
  <c r="AD26" i="47"/>
  <c r="AC26" i="47"/>
  <c r="AB26" i="47"/>
  <c r="AA26" i="47"/>
  <c r="Z26" i="47"/>
  <c r="Y26" i="47"/>
  <c r="X26" i="47"/>
  <c r="W26" i="47"/>
  <c r="V26" i="47"/>
  <c r="U26" i="47"/>
  <c r="T26" i="47"/>
  <c r="S26" i="47"/>
  <c r="R26" i="47"/>
  <c r="Q26" i="47"/>
  <c r="P26" i="47"/>
  <c r="O26" i="47"/>
  <c r="N26" i="47"/>
  <c r="M26" i="47"/>
  <c r="L26" i="47"/>
  <c r="K26" i="47"/>
  <c r="J26" i="47"/>
  <c r="I26" i="47"/>
  <c r="H26" i="47"/>
  <c r="G26" i="47"/>
  <c r="F26" i="47"/>
  <c r="E26" i="47"/>
  <c r="D26" i="47"/>
  <c r="BU25" i="47"/>
  <c r="BT25" i="47"/>
  <c r="BS25" i="47"/>
  <c r="BR25" i="47"/>
  <c r="BQ25" i="47"/>
  <c r="BP25" i="47"/>
  <c r="BO25" i="47"/>
  <c r="BN25" i="47"/>
  <c r="BM25" i="47"/>
  <c r="BL25" i="47"/>
  <c r="BK25" i="47"/>
  <c r="BJ25" i="47"/>
  <c r="BI25" i="47"/>
  <c r="BH25" i="47"/>
  <c r="BG25" i="47"/>
  <c r="BF25" i="47"/>
  <c r="BE25" i="47"/>
  <c r="BD25" i="47"/>
  <c r="BC25" i="47"/>
  <c r="BB25" i="47"/>
  <c r="BA25" i="47"/>
  <c r="AZ25" i="47"/>
  <c r="AY25" i="47"/>
  <c r="AX25" i="47"/>
  <c r="AW25" i="47"/>
  <c r="AV25" i="47"/>
  <c r="AU25" i="47"/>
  <c r="AT25" i="47"/>
  <c r="AS25" i="47"/>
  <c r="AR25" i="47"/>
  <c r="AQ25" i="47"/>
  <c r="AP25" i="47"/>
  <c r="AO25" i="47"/>
  <c r="AN25" i="47"/>
  <c r="AM25" i="47"/>
  <c r="AL25" i="47"/>
  <c r="AK25" i="47"/>
  <c r="AJ25" i="47"/>
  <c r="AI25" i="47"/>
  <c r="AH25" i="47"/>
  <c r="AG25" i="47"/>
  <c r="AF25" i="47"/>
  <c r="AE25" i="47"/>
  <c r="AD25" i="47"/>
  <c r="AC25" i="47"/>
  <c r="AB25" i="47"/>
  <c r="AA25" i="47"/>
  <c r="Z25" i="47"/>
  <c r="Y25" i="47"/>
  <c r="X25" i="47"/>
  <c r="W25" i="47"/>
  <c r="V25" i="47"/>
  <c r="U25" i="47"/>
  <c r="T25" i="47"/>
  <c r="S25" i="47"/>
  <c r="R25" i="47"/>
  <c r="Q25" i="47"/>
  <c r="P25" i="47"/>
  <c r="O25" i="47"/>
  <c r="N25" i="47"/>
  <c r="M25" i="47"/>
  <c r="L25" i="47"/>
  <c r="K25" i="47"/>
  <c r="J25" i="47"/>
  <c r="I25" i="47"/>
  <c r="H25" i="47"/>
  <c r="G25" i="47"/>
  <c r="F25" i="47"/>
  <c r="E25" i="47"/>
  <c r="D25" i="47"/>
  <c r="BU24" i="47"/>
  <c r="BT24" i="47"/>
  <c r="BS24" i="47"/>
  <c r="BR24" i="47"/>
  <c r="BQ24" i="47"/>
  <c r="BP24" i="47"/>
  <c r="BO24" i="47"/>
  <c r="BN24" i="47"/>
  <c r="BM24" i="47"/>
  <c r="BL24" i="47"/>
  <c r="BK24" i="47"/>
  <c r="BJ24" i="47"/>
  <c r="BI24" i="47"/>
  <c r="BH24" i="47"/>
  <c r="BG24" i="47"/>
  <c r="BF24" i="47"/>
  <c r="BE24" i="47"/>
  <c r="BD24" i="47"/>
  <c r="BC24" i="47"/>
  <c r="BB24" i="47"/>
  <c r="BA24" i="47"/>
  <c r="AZ24" i="47"/>
  <c r="AY24" i="47"/>
  <c r="AX24" i="47"/>
  <c r="AW24" i="47"/>
  <c r="AV24" i="47"/>
  <c r="AU24" i="47"/>
  <c r="AT24" i="47"/>
  <c r="AS24" i="47"/>
  <c r="AR24" i="47"/>
  <c r="AQ24" i="47"/>
  <c r="AP24" i="47"/>
  <c r="AO24" i="47"/>
  <c r="AN24" i="47"/>
  <c r="AM24" i="47"/>
  <c r="AL24" i="47"/>
  <c r="AK24" i="47"/>
  <c r="AJ24" i="47"/>
  <c r="AI24" i="47"/>
  <c r="AH24" i="47"/>
  <c r="AG24" i="47"/>
  <c r="AF24" i="47"/>
  <c r="AE24" i="47"/>
  <c r="AD24" i="47"/>
  <c r="AC24" i="47"/>
  <c r="AB24" i="47"/>
  <c r="AA24" i="47"/>
  <c r="Z24" i="47"/>
  <c r="Y24" i="47"/>
  <c r="X24" i="47"/>
  <c r="W24" i="47"/>
  <c r="V24" i="47"/>
  <c r="U24" i="47"/>
  <c r="T24" i="47"/>
  <c r="S24" i="47"/>
  <c r="R24" i="47"/>
  <c r="Q24" i="47"/>
  <c r="P24" i="47"/>
  <c r="O24" i="47"/>
  <c r="N24" i="47"/>
  <c r="M24" i="47"/>
  <c r="L24" i="47"/>
  <c r="K24" i="47"/>
  <c r="J24" i="47"/>
  <c r="I24" i="47"/>
  <c r="H24" i="47"/>
  <c r="G24" i="47"/>
  <c r="F24" i="47"/>
  <c r="E24" i="47"/>
  <c r="D24" i="47"/>
  <c r="BU23" i="47"/>
  <c r="BT23" i="47"/>
  <c r="BS23" i="47"/>
  <c r="BR23" i="47"/>
  <c r="BQ23" i="47"/>
  <c r="BP23" i="47"/>
  <c r="BO23" i="47"/>
  <c r="BN23" i="47"/>
  <c r="BM23" i="47"/>
  <c r="BL23" i="47"/>
  <c r="BK23" i="47"/>
  <c r="BJ23" i="47"/>
  <c r="BI23" i="47"/>
  <c r="BH23" i="47"/>
  <c r="BG23" i="47"/>
  <c r="BF23" i="47"/>
  <c r="BE23" i="47"/>
  <c r="BD23" i="47"/>
  <c r="BC23" i="47"/>
  <c r="BB23" i="47"/>
  <c r="BA23" i="47"/>
  <c r="AZ23" i="47"/>
  <c r="AY23" i="47"/>
  <c r="AX23" i="47"/>
  <c r="AW23" i="47"/>
  <c r="AV23" i="47"/>
  <c r="AU23" i="47"/>
  <c r="AT23" i="47"/>
  <c r="AS23" i="47"/>
  <c r="AR23" i="47"/>
  <c r="AQ23" i="47"/>
  <c r="AP23" i="47"/>
  <c r="AO23" i="47"/>
  <c r="AN23" i="47"/>
  <c r="AM23" i="47"/>
  <c r="AL23" i="47"/>
  <c r="AK23" i="47"/>
  <c r="AJ23" i="47"/>
  <c r="AI23" i="47"/>
  <c r="AH23" i="47"/>
  <c r="AG23" i="47"/>
  <c r="AF23" i="47"/>
  <c r="AE23" i="47"/>
  <c r="AD23" i="47"/>
  <c r="AC23" i="47"/>
  <c r="AB23" i="47"/>
  <c r="AA23" i="47"/>
  <c r="Z23" i="47"/>
  <c r="Y23" i="47"/>
  <c r="X23" i="47"/>
  <c r="W23" i="47"/>
  <c r="V23" i="47"/>
  <c r="U23" i="47"/>
  <c r="T23" i="47"/>
  <c r="S23" i="47"/>
  <c r="R23" i="47"/>
  <c r="Q23" i="47"/>
  <c r="P23" i="47"/>
  <c r="O23" i="47"/>
  <c r="N23" i="47"/>
  <c r="M23" i="47"/>
  <c r="L23" i="47"/>
  <c r="K23" i="47"/>
  <c r="J23" i="47"/>
  <c r="I23" i="47"/>
  <c r="H23" i="47"/>
  <c r="G23" i="47"/>
  <c r="F23" i="47"/>
  <c r="E23" i="47"/>
  <c r="D23" i="47"/>
  <c r="BU22" i="47"/>
  <c r="BT22" i="47"/>
  <c r="BS22" i="47"/>
  <c r="BR22" i="47"/>
  <c r="BQ22" i="47"/>
  <c r="BP22" i="47"/>
  <c r="BO22" i="47"/>
  <c r="BN22" i="47"/>
  <c r="BM22" i="47"/>
  <c r="BL22" i="47"/>
  <c r="BK22" i="47"/>
  <c r="BJ22" i="47"/>
  <c r="BI22" i="47"/>
  <c r="BH22" i="47"/>
  <c r="BG22" i="47"/>
  <c r="BF22" i="47"/>
  <c r="BE22" i="47"/>
  <c r="BD22" i="47"/>
  <c r="BC22" i="47"/>
  <c r="BB22" i="47"/>
  <c r="BA22" i="47"/>
  <c r="AZ22" i="47"/>
  <c r="AY22" i="47"/>
  <c r="AX22" i="47"/>
  <c r="AW22" i="47"/>
  <c r="AV22" i="47"/>
  <c r="AU22" i="47"/>
  <c r="AT22" i="47"/>
  <c r="AS22" i="47"/>
  <c r="AR22" i="47"/>
  <c r="AQ22" i="47"/>
  <c r="AP22" i="47"/>
  <c r="AO22" i="47"/>
  <c r="AN22" i="47"/>
  <c r="AM22" i="47"/>
  <c r="AL22" i="47"/>
  <c r="AK22" i="47"/>
  <c r="AJ22" i="47"/>
  <c r="AI22" i="47"/>
  <c r="AH22" i="47"/>
  <c r="AG22" i="47"/>
  <c r="AF22" i="47"/>
  <c r="AE22" i="47"/>
  <c r="AD22" i="47"/>
  <c r="AC22" i="47"/>
  <c r="AB22" i="47"/>
  <c r="AA22" i="47"/>
  <c r="Z22" i="47"/>
  <c r="Y22" i="47"/>
  <c r="X22" i="47"/>
  <c r="W22" i="47"/>
  <c r="V22" i="47"/>
  <c r="U22" i="47"/>
  <c r="T22" i="47"/>
  <c r="S22" i="47"/>
  <c r="R22" i="47"/>
  <c r="Q22" i="47"/>
  <c r="P22" i="47"/>
  <c r="O22" i="47"/>
  <c r="N22" i="47"/>
  <c r="M22" i="47"/>
  <c r="L22" i="47"/>
  <c r="K22" i="47"/>
  <c r="J22" i="47"/>
  <c r="I22" i="47"/>
  <c r="H22" i="47"/>
  <c r="G22" i="47"/>
  <c r="F22" i="47"/>
  <c r="E22" i="47"/>
  <c r="D22" i="47"/>
  <c r="BU21" i="47"/>
  <c r="BT21" i="47"/>
  <c r="BS21" i="47"/>
  <c r="BR21" i="47"/>
  <c r="BQ21" i="47"/>
  <c r="BP21" i="47"/>
  <c r="BO21" i="47"/>
  <c r="BN21" i="47"/>
  <c r="BM21" i="47"/>
  <c r="BL21" i="47"/>
  <c r="BK21" i="47"/>
  <c r="BJ21" i="47"/>
  <c r="BI21" i="47"/>
  <c r="BH21" i="47"/>
  <c r="BG21" i="47"/>
  <c r="BF21" i="47"/>
  <c r="BE21" i="47"/>
  <c r="BD21" i="47"/>
  <c r="BC21" i="47"/>
  <c r="BB21" i="47"/>
  <c r="BA21" i="47"/>
  <c r="AZ21" i="47"/>
  <c r="AY21" i="47"/>
  <c r="AX21" i="47"/>
  <c r="AW21" i="47"/>
  <c r="AV21" i="47"/>
  <c r="AU21" i="47"/>
  <c r="AT21" i="47"/>
  <c r="AS21" i="47"/>
  <c r="AR21" i="47"/>
  <c r="AQ21" i="47"/>
  <c r="AP21" i="47"/>
  <c r="AO21" i="47"/>
  <c r="AN21" i="47"/>
  <c r="AM21" i="47"/>
  <c r="AL21" i="47"/>
  <c r="AK21" i="47"/>
  <c r="AJ21" i="47"/>
  <c r="AI21" i="47"/>
  <c r="AH21" i="47"/>
  <c r="AG21" i="47"/>
  <c r="AF21" i="47"/>
  <c r="AE21" i="47"/>
  <c r="AD21" i="47"/>
  <c r="AC21" i="47"/>
  <c r="AB21" i="47"/>
  <c r="AA21" i="47"/>
  <c r="Z21" i="47"/>
  <c r="Y21" i="47"/>
  <c r="X21" i="47"/>
  <c r="W21" i="47"/>
  <c r="V21" i="47"/>
  <c r="U21" i="47"/>
  <c r="T21" i="47"/>
  <c r="S21" i="47"/>
  <c r="R21" i="47"/>
  <c r="Q21" i="47"/>
  <c r="P21" i="47"/>
  <c r="O21" i="47"/>
  <c r="N21" i="47"/>
  <c r="M21" i="47"/>
  <c r="L21" i="47"/>
  <c r="K21" i="47"/>
  <c r="J21" i="47"/>
  <c r="I21" i="47"/>
  <c r="H21" i="47"/>
  <c r="G21" i="47"/>
  <c r="F21" i="47"/>
  <c r="E21" i="47"/>
  <c r="D21" i="47"/>
  <c r="BU20" i="47"/>
  <c r="BT20" i="47"/>
  <c r="BS20" i="47"/>
  <c r="BR20" i="47"/>
  <c r="BQ20" i="47"/>
  <c r="BP20" i="47"/>
  <c r="BO20" i="47"/>
  <c r="BN20" i="47"/>
  <c r="BM20" i="47"/>
  <c r="BL20" i="47"/>
  <c r="BK20" i="47"/>
  <c r="BJ20" i="47"/>
  <c r="BI20" i="47"/>
  <c r="BH20" i="47"/>
  <c r="BG20" i="47"/>
  <c r="BF20" i="47"/>
  <c r="BE20" i="47"/>
  <c r="BD20" i="47"/>
  <c r="BC20" i="47"/>
  <c r="BB20" i="47"/>
  <c r="BA20" i="47"/>
  <c r="AZ20" i="47"/>
  <c r="AY20" i="47"/>
  <c r="AX20" i="47"/>
  <c r="AW20" i="47"/>
  <c r="AV20" i="47"/>
  <c r="AU20" i="47"/>
  <c r="AT20" i="47"/>
  <c r="AS20" i="47"/>
  <c r="AR20" i="47"/>
  <c r="AQ20" i="47"/>
  <c r="AP20" i="47"/>
  <c r="AO20" i="47"/>
  <c r="AN20" i="47"/>
  <c r="AM20" i="47"/>
  <c r="AL20" i="47"/>
  <c r="AK20" i="47"/>
  <c r="AJ20" i="47"/>
  <c r="AI20" i="47"/>
  <c r="AH20" i="47"/>
  <c r="AG20" i="47"/>
  <c r="AF20" i="47"/>
  <c r="AE20" i="47"/>
  <c r="AD20" i="47"/>
  <c r="AC20" i="47"/>
  <c r="AB20" i="47"/>
  <c r="AA20" i="47"/>
  <c r="Z20" i="47"/>
  <c r="Y20" i="47"/>
  <c r="X20" i="47"/>
  <c r="W20" i="47"/>
  <c r="V20" i="47"/>
  <c r="U20" i="47"/>
  <c r="T20" i="47"/>
  <c r="S20" i="47"/>
  <c r="R20" i="47"/>
  <c r="Q20" i="47"/>
  <c r="P20" i="47"/>
  <c r="O20" i="47"/>
  <c r="N20" i="47"/>
  <c r="M20" i="47"/>
  <c r="L20" i="47"/>
  <c r="K20" i="47"/>
  <c r="J20" i="47"/>
  <c r="I20" i="47"/>
  <c r="H20" i="47"/>
  <c r="G20" i="47"/>
  <c r="F20" i="47"/>
  <c r="E20" i="47"/>
  <c r="D20" i="47"/>
  <c r="BU19" i="47"/>
  <c r="BT19" i="47"/>
  <c r="BS19" i="47"/>
  <c r="BR19" i="47"/>
  <c r="BQ19" i="47"/>
  <c r="BP19" i="47"/>
  <c r="BO19" i="47"/>
  <c r="BN19" i="47"/>
  <c r="BM19" i="47"/>
  <c r="BL19" i="47"/>
  <c r="BK19" i="47"/>
  <c r="BJ19" i="47"/>
  <c r="BI19" i="47"/>
  <c r="BH19" i="47"/>
  <c r="BG19" i="47"/>
  <c r="BF19" i="47"/>
  <c r="BE19" i="47"/>
  <c r="BD19" i="47"/>
  <c r="BC19" i="47"/>
  <c r="BB19" i="47"/>
  <c r="BA19" i="47"/>
  <c r="AZ19" i="47"/>
  <c r="AY19" i="47"/>
  <c r="AX19" i="47"/>
  <c r="AW19" i="47"/>
  <c r="AV19" i="47"/>
  <c r="AU19" i="47"/>
  <c r="AT19" i="47"/>
  <c r="AS19" i="47"/>
  <c r="AR19" i="47"/>
  <c r="AQ19" i="47"/>
  <c r="AP19" i="47"/>
  <c r="AO19" i="47"/>
  <c r="AN19" i="47"/>
  <c r="AM19" i="47"/>
  <c r="AL19" i="47"/>
  <c r="AK19" i="47"/>
  <c r="AJ19" i="47"/>
  <c r="AI19" i="47"/>
  <c r="AH19" i="47"/>
  <c r="AG19" i="47"/>
  <c r="AF19" i="47"/>
  <c r="AE19" i="47"/>
  <c r="AD19" i="47"/>
  <c r="AC19" i="47"/>
  <c r="AB19" i="47"/>
  <c r="AA19" i="47"/>
  <c r="Z19" i="47"/>
  <c r="Y19" i="47"/>
  <c r="X19" i="47"/>
  <c r="W19" i="47"/>
  <c r="V19" i="47"/>
  <c r="U19" i="47"/>
  <c r="T19" i="47"/>
  <c r="S19" i="47"/>
  <c r="R19" i="47"/>
  <c r="Q19" i="47"/>
  <c r="P19" i="47"/>
  <c r="O19" i="47"/>
  <c r="N19" i="47"/>
  <c r="M19" i="47"/>
  <c r="L19" i="47"/>
  <c r="K19" i="47"/>
  <c r="J19" i="47"/>
  <c r="I19" i="47"/>
  <c r="H19" i="47"/>
  <c r="G19" i="47"/>
  <c r="F19" i="47"/>
  <c r="E19" i="47"/>
  <c r="D19" i="47"/>
  <c r="BU18" i="47"/>
  <c r="BT18" i="47"/>
  <c r="BS18" i="47"/>
  <c r="BR18" i="47"/>
  <c r="BQ18" i="47"/>
  <c r="BP18" i="47"/>
  <c r="BO18" i="47"/>
  <c r="BN18" i="47"/>
  <c r="BM18" i="47"/>
  <c r="BL18" i="47"/>
  <c r="BK18" i="47"/>
  <c r="BJ18" i="47"/>
  <c r="BI18" i="47"/>
  <c r="BH18" i="47"/>
  <c r="BG18" i="47"/>
  <c r="BF18" i="47"/>
  <c r="BE18" i="47"/>
  <c r="BD18" i="47"/>
  <c r="BC18" i="47"/>
  <c r="BB18" i="47"/>
  <c r="BA18" i="47"/>
  <c r="AZ18" i="47"/>
  <c r="AY18" i="47"/>
  <c r="AX18" i="47"/>
  <c r="AW18" i="47"/>
  <c r="AV18" i="47"/>
  <c r="AU18" i="47"/>
  <c r="AT18" i="47"/>
  <c r="AS18" i="47"/>
  <c r="AR18" i="47"/>
  <c r="AQ18" i="47"/>
  <c r="AP18" i="47"/>
  <c r="AO18" i="47"/>
  <c r="AN18" i="47"/>
  <c r="AM18" i="47"/>
  <c r="AL18" i="47"/>
  <c r="AK18" i="47"/>
  <c r="AJ18" i="47"/>
  <c r="AI18" i="47"/>
  <c r="AH18" i="47"/>
  <c r="AG18" i="47"/>
  <c r="AF18" i="47"/>
  <c r="AE18" i="47"/>
  <c r="AD18" i="47"/>
  <c r="AC18" i="47"/>
  <c r="AB18" i="47"/>
  <c r="AA18" i="47"/>
  <c r="Z18" i="47"/>
  <c r="Y18" i="47"/>
  <c r="X18" i="47"/>
  <c r="W18" i="47"/>
  <c r="V18" i="47"/>
  <c r="U18" i="47"/>
  <c r="T18" i="47"/>
  <c r="S18" i="47"/>
  <c r="R18" i="47"/>
  <c r="Q18" i="47"/>
  <c r="P18" i="47"/>
  <c r="O18" i="47"/>
  <c r="N18" i="47"/>
  <c r="M18" i="47"/>
  <c r="L18" i="47"/>
  <c r="K18" i="47"/>
  <c r="J18" i="47"/>
  <c r="I18" i="47"/>
  <c r="H18" i="47"/>
  <c r="G18" i="47"/>
  <c r="F18" i="47"/>
  <c r="E18" i="47"/>
  <c r="D18" i="47"/>
  <c r="BU17" i="47"/>
  <c r="BT17" i="47"/>
  <c r="BS17" i="47"/>
  <c r="BR17" i="47"/>
  <c r="BQ17" i="47"/>
  <c r="BP17" i="47"/>
  <c r="BO17" i="47"/>
  <c r="BN17" i="47"/>
  <c r="BM17" i="47"/>
  <c r="BL17" i="47"/>
  <c r="BK17" i="47"/>
  <c r="BJ17" i="47"/>
  <c r="BI17" i="47"/>
  <c r="BH17" i="47"/>
  <c r="BG17" i="47"/>
  <c r="BF17" i="47"/>
  <c r="BE17" i="47"/>
  <c r="BD17" i="47"/>
  <c r="BC17" i="47"/>
  <c r="BB17" i="47"/>
  <c r="BA17" i="47"/>
  <c r="AZ17" i="47"/>
  <c r="AY17" i="47"/>
  <c r="AX17" i="47"/>
  <c r="AW17" i="47"/>
  <c r="AV17" i="47"/>
  <c r="AU17" i="47"/>
  <c r="AT17" i="47"/>
  <c r="AS17" i="47"/>
  <c r="AR17" i="47"/>
  <c r="AQ17" i="47"/>
  <c r="AP17" i="47"/>
  <c r="AO17" i="47"/>
  <c r="AN17" i="47"/>
  <c r="AM17" i="47"/>
  <c r="AL17" i="47"/>
  <c r="AK17" i="47"/>
  <c r="AJ17" i="47"/>
  <c r="AI17" i="47"/>
  <c r="AH17" i="47"/>
  <c r="AG17" i="47"/>
  <c r="AF17" i="47"/>
  <c r="AE17" i="47"/>
  <c r="AD17" i="47"/>
  <c r="AC17" i="47"/>
  <c r="AB17" i="47"/>
  <c r="AA17" i="47"/>
  <c r="Z17" i="47"/>
  <c r="Y17" i="47"/>
  <c r="X17" i="47"/>
  <c r="W17" i="47"/>
  <c r="V17" i="47"/>
  <c r="U17" i="47"/>
  <c r="T17" i="47"/>
  <c r="S17" i="47"/>
  <c r="R17" i="47"/>
  <c r="Q17" i="47"/>
  <c r="P17" i="47"/>
  <c r="O17" i="47"/>
  <c r="N17" i="47"/>
  <c r="M17" i="47"/>
  <c r="L17" i="47"/>
  <c r="K17" i="47"/>
  <c r="J17" i="47"/>
  <c r="I17" i="47"/>
  <c r="H17" i="47"/>
  <c r="G17" i="47"/>
  <c r="F17" i="47"/>
  <c r="E17" i="47"/>
  <c r="D17" i="47"/>
  <c r="BU16" i="47"/>
  <c r="BT16" i="47"/>
  <c r="BS16" i="47"/>
  <c r="BR16" i="47"/>
  <c r="BQ16" i="47"/>
  <c r="BP16" i="47"/>
  <c r="BO16" i="47"/>
  <c r="BN16" i="47"/>
  <c r="BM16" i="47"/>
  <c r="BL16" i="47"/>
  <c r="BK16" i="47"/>
  <c r="BJ16" i="47"/>
  <c r="BI16" i="47"/>
  <c r="BH16" i="47"/>
  <c r="BG16" i="47"/>
  <c r="BF16" i="47"/>
  <c r="BE16" i="47"/>
  <c r="BD16" i="47"/>
  <c r="BC16" i="47"/>
  <c r="BB16" i="47"/>
  <c r="BA16" i="47"/>
  <c r="AZ16" i="47"/>
  <c r="AY16" i="47"/>
  <c r="AX16" i="47"/>
  <c r="AW16" i="47"/>
  <c r="AV16" i="47"/>
  <c r="AU16" i="47"/>
  <c r="AT16" i="47"/>
  <c r="AS16" i="47"/>
  <c r="AR16" i="47"/>
  <c r="AQ16" i="47"/>
  <c r="AP16" i="47"/>
  <c r="AO16" i="47"/>
  <c r="AN16" i="47"/>
  <c r="AM16" i="47"/>
  <c r="AL16" i="47"/>
  <c r="AK16" i="47"/>
  <c r="AJ16" i="47"/>
  <c r="AI16" i="47"/>
  <c r="AH16" i="47"/>
  <c r="AG16" i="47"/>
  <c r="AF16" i="47"/>
  <c r="AE16" i="47"/>
  <c r="AD16" i="47"/>
  <c r="AC16" i="47"/>
  <c r="AB16" i="47"/>
  <c r="AA16" i="47"/>
  <c r="Z16" i="47"/>
  <c r="Y16" i="47"/>
  <c r="X16" i="47"/>
  <c r="W16" i="47"/>
  <c r="V16" i="47"/>
  <c r="U16" i="47"/>
  <c r="T16" i="47"/>
  <c r="S16" i="47"/>
  <c r="R16" i="47"/>
  <c r="Q16" i="47"/>
  <c r="P16" i="47"/>
  <c r="O16" i="47"/>
  <c r="N16" i="47"/>
  <c r="M16" i="47"/>
  <c r="L16" i="47"/>
  <c r="K16" i="47"/>
  <c r="J16" i="47"/>
  <c r="I16" i="47"/>
  <c r="H16" i="47"/>
  <c r="G16" i="47"/>
  <c r="F16" i="47"/>
  <c r="E16" i="47"/>
  <c r="D16" i="47"/>
  <c r="BU15" i="47"/>
  <c r="BT15" i="47"/>
  <c r="BS15" i="47"/>
  <c r="BR15" i="47"/>
  <c r="BQ15" i="47"/>
  <c r="BP15" i="47"/>
  <c r="BO15" i="47"/>
  <c r="BN15" i="47"/>
  <c r="BM15" i="47"/>
  <c r="BL15" i="47"/>
  <c r="BK15" i="47"/>
  <c r="BJ15" i="47"/>
  <c r="BI15" i="47"/>
  <c r="BH15" i="47"/>
  <c r="BG15" i="47"/>
  <c r="BF15" i="47"/>
  <c r="BE15" i="47"/>
  <c r="BD15" i="47"/>
  <c r="BC15" i="47"/>
  <c r="BB15" i="47"/>
  <c r="BA15" i="47"/>
  <c r="AZ15" i="47"/>
  <c r="AY15" i="47"/>
  <c r="AX15" i="47"/>
  <c r="AW15" i="47"/>
  <c r="AV15" i="47"/>
  <c r="AU15" i="47"/>
  <c r="AT15" i="47"/>
  <c r="AS15" i="47"/>
  <c r="AR15" i="47"/>
  <c r="AQ15" i="47"/>
  <c r="AP15" i="47"/>
  <c r="AO15" i="47"/>
  <c r="AN15" i="47"/>
  <c r="AM15" i="47"/>
  <c r="AL15" i="47"/>
  <c r="AK15" i="47"/>
  <c r="AJ15" i="47"/>
  <c r="AI15" i="47"/>
  <c r="AH15" i="47"/>
  <c r="AG15" i="47"/>
  <c r="AF15" i="47"/>
  <c r="AE15" i="47"/>
  <c r="AD15" i="47"/>
  <c r="AC15" i="47"/>
  <c r="AB15" i="47"/>
  <c r="AA15" i="47"/>
  <c r="Z15" i="47"/>
  <c r="Y15" i="47"/>
  <c r="X15" i="47"/>
  <c r="W15" i="47"/>
  <c r="V15" i="47"/>
  <c r="U15" i="47"/>
  <c r="T15" i="47"/>
  <c r="S15" i="47"/>
  <c r="R15" i="47"/>
  <c r="Q15" i="47"/>
  <c r="P15" i="47"/>
  <c r="O15" i="47"/>
  <c r="N15" i="47"/>
  <c r="M15" i="47"/>
  <c r="L15" i="47"/>
  <c r="K15" i="47"/>
  <c r="J15" i="47"/>
  <c r="I15" i="47"/>
  <c r="H15" i="47"/>
  <c r="G15" i="47"/>
  <c r="F15" i="47"/>
  <c r="E15" i="47"/>
  <c r="D15" i="47"/>
  <c r="BU14" i="47"/>
  <c r="BT14" i="47"/>
  <c r="BS14" i="47"/>
  <c r="BR14" i="47"/>
  <c r="BQ14" i="47"/>
  <c r="BP14" i="47"/>
  <c r="BO14" i="47"/>
  <c r="BN14" i="47"/>
  <c r="BM14" i="47"/>
  <c r="BL14" i="47"/>
  <c r="BK14" i="47"/>
  <c r="BJ14" i="47"/>
  <c r="BI14" i="47"/>
  <c r="BH14" i="47"/>
  <c r="BG14" i="47"/>
  <c r="BF14" i="47"/>
  <c r="BE14" i="47"/>
  <c r="BD14" i="47"/>
  <c r="BC14" i="47"/>
  <c r="BB14" i="47"/>
  <c r="BA14" i="47"/>
  <c r="AZ14" i="47"/>
  <c r="AY14" i="47"/>
  <c r="AX14" i="47"/>
  <c r="AW14" i="47"/>
  <c r="AV14" i="47"/>
  <c r="AU14" i="47"/>
  <c r="AT14" i="47"/>
  <c r="AS14" i="47"/>
  <c r="AR14" i="47"/>
  <c r="AQ14" i="47"/>
  <c r="AP14" i="47"/>
  <c r="AO14" i="47"/>
  <c r="AN14" i="47"/>
  <c r="AM14" i="47"/>
  <c r="AL14" i="47"/>
  <c r="AK14" i="47"/>
  <c r="AJ14" i="47"/>
  <c r="AI14" i="47"/>
  <c r="AH14" i="47"/>
  <c r="AG14" i="47"/>
  <c r="AF14" i="47"/>
  <c r="AE14" i="47"/>
  <c r="AD14" i="47"/>
  <c r="AC14" i="47"/>
  <c r="AB14" i="47"/>
  <c r="AA14" i="47"/>
  <c r="Z14" i="47"/>
  <c r="Y14" i="47"/>
  <c r="X14" i="47"/>
  <c r="W14" i="47"/>
  <c r="V14" i="47"/>
  <c r="U14" i="47"/>
  <c r="T14" i="47"/>
  <c r="S14" i="47"/>
  <c r="R14" i="47"/>
  <c r="Q14" i="47"/>
  <c r="P14" i="47"/>
  <c r="O14" i="47"/>
  <c r="N14" i="47"/>
  <c r="M14" i="47"/>
  <c r="L14" i="47"/>
  <c r="K14" i="47"/>
  <c r="J14" i="47"/>
  <c r="I14" i="47"/>
  <c r="H14" i="47"/>
  <c r="G14" i="47"/>
  <c r="F14" i="47"/>
  <c r="E14" i="47"/>
  <c r="D14" i="47"/>
  <c r="BU13" i="47"/>
  <c r="BT13" i="47"/>
  <c r="BS13" i="47"/>
  <c r="BR13" i="47"/>
  <c r="BQ13" i="47"/>
  <c r="BP13" i="47"/>
  <c r="BO13" i="47"/>
  <c r="BN13" i="47"/>
  <c r="BM13" i="47"/>
  <c r="BL13" i="47"/>
  <c r="BK13" i="47"/>
  <c r="BJ13" i="47"/>
  <c r="BI13" i="47"/>
  <c r="BH13" i="47"/>
  <c r="BG13" i="47"/>
  <c r="BF13" i="47"/>
  <c r="BE13" i="47"/>
  <c r="BD13" i="47"/>
  <c r="BC13" i="47"/>
  <c r="BB13" i="47"/>
  <c r="BA13" i="47"/>
  <c r="AZ13" i="47"/>
  <c r="AY13" i="47"/>
  <c r="AX13" i="47"/>
  <c r="AW13" i="47"/>
  <c r="AV13" i="47"/>
  <c r="AU13" i="47"/>
  <c r="AT13" i="47"/>
  <c r="AS13" i="47"/>
  <c r="AR13" i="47"/>
  <c r="AQ13" i="47"/>
  <c r="AP13" i="47"/>
  <c r="AO13" i="47"/>
  <c r="AN13" i="47"/>
  <c r="AM13" i="47"/>
  <c r="AL13" i="47"/>
  <c r="AK13" i="47"/>
  <c r="AJ13" i="47"/>
  <c r="AI13" i="47"/>
  <c r="AH13" i="47"/>
  <c r="AG13" i="47"/>
  <c r="AF13" i="47"/>
  <c r="AE13" i="47"/>
  <c r="AD13" i="47"/>
  <c r="AC13" i="47"/>
  <c r="AB13" i="47"/>
  <c r="AA13" i="47"/>
  <c r="Z13" i="47"/>
  <c r="Y13" i="47"/>
  <c r="X13" i="47"/>
  <c r="W13" i="47"/>
  <c r="V13" i="47"/>
  <c r="U13" i="47"/>
  <c r="T13" i="47"/>
  <c r="S13" i="47"/>
  <c r="R13" i="47"/>
  <c r="Q13" i="47"/>
  <c r="P13" i="47"/>
  <c r="O13" i="47"/>
  <c r="N13" i="47"/>
  <c r="M13" i="47"/>
  <c r="L13" i="47"/>
  <c r="K13" i="47"/>
  <c r="J13" i="47"/>
  <c r="I13" i="47"/>
  <c r="H13" i="47"/>
  <c r="G13" i="47"/>
  <c r="F13" i="47"/>
  <c r="E13" i="47"/>
  <c r="D13" i="47"/>
  <c r="BU12" i="47"/>
  <c r="BT12" i="47"/>
  <c r="BS12" i="47"/>
  <c r="BR12" i="47"/>
  <c r="BQ12" i="47"/>
  <c r="BP12" i="47"/>
  <c r="BO12" i="47"/>
  <c r="BN12" i="47"/>
  <c r="BM12" i="47"/>
  <c r="BL12" i="47"/>
  <c r="BK12" i="47"/>
  <c r="BJ12" i="47"/>
  <c r="BI12" i="47"/>
  <c r="BH12" i="47"/>
  <c r="BG12" i="47"/>
  <c r="BF12" i="47"/>
  <c r="BE12" i="47"/>
  <c r="BD12" i="47"/>
  <c r="BC12" i="47"/>
  <c r="BB12" i="47"/>
  <c r="BA12" i="47"/>
  <c r="AZ12" i="47"/>
  <c r="AY12" i="47"/>
  <c r="AX12" i="47"/>
  <c r="AW12" i="47"/>
  <c r="AV12" i="47"/>
  <c r="AU12" i="47"/>
  <c r="AT12" i="47"/>
  <c r="AS12" i="47"/>
  <c r="AR12" i="47"/>
  <c r="AQ12" i="47"/>
  <c r="AP12" i="47"/>
  <c r="AO12" i="47"/>
  <c r="AN12" i="47"/>
  <c r="AM12" i="47"/>
  <c r="AL12" i="47"/>
  <c r="AK12" i="47"/>
  <c r="AJ12" i="47"/>
  <c r="AI12" i="47"/>
  <c r="AH12" i="47"/>
  <c r="AG12" i="47"/>
  <c r="AF12" i="47"/>
  <c r="AE12" i="47"/>
  <c r="AD12" i="47"/>
  <c r="AC12" i="47"/>
  <c r="AB12" i="47"/>
  <c r="AA12" i="47"/>
  <c r="Z12" i="47"/>
  <c r="Y12" i="47"/>
  <c r="X12" i="47"/>
  <c r="W12" i="47"/>
  <c r="V12" i="47"/>
  <c r="U12" i="47"/>
  <c r="T12" i="47"/>
  <c r="S12" i="47"/>
  <c r="R12" i="47"/>
  <c r="Q12" i="47"/>
  <c r="P12" i="47"/>
  <c r="O12" i="47"/>
  <c r="N12" i="47"/>
  <c r="M12" i="47"/>
  <c r="L12" i="47"/>
  <c r="K12" i="47"/>
  <c r="J12" i="47"/>
  <c r="I12" i="47"/>
  <c r="H12" i="47"/>
  <c r="G12" i="47"/>
  <c r="F12" i="47"/>
  <c r="E12" i="47"/>
  <c r="D12" i="47"/>
  <c r="BU11" i="47"/>
  <c r="BT11" i="47"/>
  <c r="BS11" i="47"/>
  <c r="BR11" i="47"/>
  <c r="BQ11" i="47"/>
  <c r="BP11" i="47"/>
  <c r="BO11" i="47"/>
  <c r="BN11" i="47"/>
  <c r="BM11" i="47"/>
  <c r="BL11" i="47"/>
  <c r="BK11" i="47"/>
  <c r="BJ11" i="47"/>
  <c r="BI11" i="47"/>
  <c r="BH11" i="47"/>
  <c r="BG11" i="47"/>
  <c r="BF11" i="47"/>
  <c r="BE11" i="47"/>
  <c r="BD11" i="47"/>
  <c r="BC11" i="47"/>
  <c r="BB11" i="47"/>
  <c r="BA11" i="47"/>
  <c r="AZ11" i="47"/>
  <c r="AY11" i="47"/>
  <c r="AX11" i="47"/>
  <c r="AW11" i="47"/>
  <c r="AV11" i="47"/>
  <c r="AU11" i="47"/>
  <c r="AT11" i="47"/>
  <c r="AS11" i="47"/>
  <c r="AR11" i="47"/>
  <c r="AQ11" i="47"/>
  <c r="AP11" i="47"/>
  <c r="AO11" i="47"/>
  <c r="AN11" i="47"/>
  <c r="AM11" i="47"/>
  <c r="AL11" i="47"/>
  <c r="AK11" i="47"/>
  <c r="AJ11" i="47"/>
  <c r="AI11" i="47"/>
  <c r="AH11" i="47"/>
  <c r="AG11" i="47"/>
  <c r="AF11" i="47"/>
  <c r="AE11" i="47"/>
  <c r="AD11" i="47"/>
  <c r="AC11" i="47"/>
  <c r="AB11" i="47"/>
  <c r="AA11" i="47"/>
  <c r="Z11" i="47"/>
  <c r="Y11" i="47"/>
  <c r="X11" i="47"/>
  <c r="W11" i="47"/>
  <c r="V11" i="47"/>
  <c r="U11" i="47"/>
  <c r="T11" i="47"/>
  <c r="S11" i="47"/>
  <c r="R11" i="47"/>
  <c r="Q11" i="47"/>
  <c r="P11" i="47"/>
  <c r="O11" i="47"/>
  <c r="N11" i="47"/>
  <c r="M11" i="47"/>
  <c r="L11" i="47"/>
  <c r="K11" i="47"/>
  <c r="J11" i="47"/>
  <c r="I11" i="47"/>
  <c r="H11" i="47"/>
  <c r="G11" i="47"/>
  <c r="F11" i="47"/>
  <c r="E11" i="47"/>
  <c r="D11" i="47"/>
  <c r="BU10" i="47"/>
  <c r="BT10" i="47"/>
  <c r="BS10" i="47"/>
  <c r="BR10" i="47"/>
  <c r="BQ10" i="47"/>
  <c r="BP10" i="47"/>
  <c r="BO10" i="47"/>
  <c r="BN10" i="47"/>
  <c r="BM10" i="47"/>
  <c r="BL10" i="47"/>
  <c r="BK10" i="47"/>
  <c r="BJ10" i="47"/>
  <c r="BI10" i="47"/>
  <c r="BH10" i="47"/>
  <c r="BG10" i="47"/>
  <c r="BF10" i="47"/>
  <c r="BE10" i="47"/>
  <c r="BD10" i="47"/>
  <c r="BC10" i="47"/>
  <c r="BB10" i="47"/>
  <c r="BA10" i="47"/>
  <c r="AZ10" i="47"/>
  <c r="AY10" i="47"/>
  <c r="AX10" i="47"/>
  <c r="AW10" i="47"/>
  <c r="AV10" i="47"/>
  <c r="AU10" i="47"/>
  <c r="AT10" i="47"/>
  <c r="AS10" i="47"/>
  <c r="AR10" i="47"/>
  <c r="AQ10" i="47"/>
  <c r="AP10" i="47"/>
  <c r="AO10" i="47"/>
  <c r="AN10" i="47"/>
  <c r="AM10" i="47"/>
  <c r="AL10" i="47"/>
  <c r="AK10" i="47"/>
  <c r="AJ10" i="47"/>
  <c r="AI10" i="47"/>
  <c r="AH10" i="47"/>
  <c r="AG10" i="47"/>
  <c r="AF10" i="47"/>
  <c r="AE10" i="47"/>
  <c r="AD10" i="47"/>
  <c r="AC10" i="47"/>
  <c r="AB10" i="47"/>
  <c r="AA10" i="47"/>
  <c r="Z10" i="47"/>
  <c r="Y10" i="47"/>
  <c r="X10" i="47"/>
  <c r="W10" i="47"/>
  <c r="V10" i="47"/>
  <c r="U10" i="47"/>
  <c r="T10" i="47"/>
  <c r="S10" i="47"/>
  <c r="R10" i="47"/>
  <c r="Q10" i="47"/>
  <c r="P10" i="47"/>
  <c r="O10" i="47"/>
  <c r="N10" i="47"/>
  <c r="M10" i="47"/>
  <c r="L10" i="47"/>
  <c r="K10" i="47"/>
  <c r="J10" i="47"/>
  <c r="I10" i="47"/>
  <c r="H10" i="47"/>
  <c r="G10" i="47"/>
  <c r="F10" i="47"/>
  <c r="E10" i="47"/>
  <c r="D10" i="47"/>
  <c r="BU9" i="47"/>
  <c r="BT9" i="47"/>
  <c r="BS9" i="47"/>
  <c r="BR9" i="47"/>
  <c r="BQ9" i="47"/>
  <c r="BP9" i="47"/>
  <c r="BO9" i="47"/>
  <c r="BN9" i="47"/>
  <c r="BM9" i="47"/>
  <c r="BL9" i="47"/>
  <c r="BK9" i="47"/>
  <c r="BJ9" i="47"/>
  <c r="BI9" i="47"/>
  <c r="BH9" i="47"/>
  <c r="BG9" i="47"/>
  <c r="BF9" i="47"/>
  <c r="BE9" i="47"/>
  <c r="BD9" i="47"/>
  <c r="BC9" i="47"/>
  <c r="BB9" i="47"/>
  <c r="BA9" i="47"/>
  <c r="AZ9" i="47"/>
  <c r="AY9" i="47"/>
  <c r="AX9" i="47"/>
  <c r="AW9" i="47"/>
  <c r="AV9" i="47"/>
  <c r="AU9" i="47"/>
  <c r="AT9" i="47"/>
  <c r="AS9" i="47"/>
  <c r="AR9" i="47"/>
  <c r="AQ9" i="47"/>
  <c r="AP9" i="47"/>
  <c r="AO9" i="47"/>
  <c r="AN9" i="47"/>
  <c r="AM9" i="47"/>
  <c r="AL9" i="47"/>
  <c r="AK9" i="47"/>
  <c r="AJ9" i="47"/>
  <c r="AI9" i="47"/>
  <c r="AH9" i="47"/>
  <c r="AG9" i="47"/>
  <c r="AF9" i="47"/>
  <c r="AE9" i="47"/>
  <c r="AD9" i="47"/>
  <c r="AC9" i="47"/>
  <c r="AB9" i="47"/>
  <c r="AA9" i="47"/>
  <c r="Z9" i="47"/>
  <c r="Y9" i="47"/>
  <c r="X9" i="47"/>
  <c r="W9" i="47"/>
  <c r="V9" i="47"/>
  <c r="U9" i="47"/>
  <c r="T9" i="47"/>
  <c r="S9" i="47"/>
  <c r="R9" i="47"/>
  <c r="Q9" i="47"/>
  <c r="P9" i="47"/>
  <c r="O9" i="47"/>
  <c r="N9" i="47"/>
  <c r="M9" i="47"/>
  <c r="L9" i="47"/>
  <c r="K9" i="47"/>
  <c r="J9" i="47"/>
  <c r="I9" i="47"/>
  <c r="H9" i="47"/>
  <c r="G9" i="47"/>
  <c r="F9" i="47"/>
  <c r="E9" i="47"/>
  <c r="D9" i="47"/>
  <c r="BU8" i="47"/>
  <c r="BT8" i="47"/>
  <c r="BS8" i="47"/>
  <c r="BR8" i="47"/>
  <c r="BQ8" i="47"/>
  <c r="BP8" i="47"/>
  <c r="BO8" i="47"/>
  <c r="BN8" i="47"/>
  <c r="BM8" i="47"/>
  <c r="BL8" i="47"/>
  <c r="BK8" i="47"/>
  <c r="BJ8" i="47"/>
  <c r="BI8" i="47"/>
  <c r="BH8" i="47"/>
  <c r="BG8" i="47"/>
  <c r="BF8" i="47"/>
  <c r="BE8" i="47"/>
  <c r="BD8" i="47"/>
  <c r="BC8" i="47"/>
  <c r="BB8" i="47"/>
  <c r="BA8" i="47"/>
  <c r="AZ8" i="47"/>
  <c r="AY8" i="47"/>
  <c r="AX8" i="47"/>
  <c r="AW8" i="47"/>
  <c r="AV8" i="47"/>
  <c r="AU8" i="47"/>
  <c r="AT8" i="47"/>
  <c r="AS8" i="47"/>
  <c r="AR8" i="47"/>
  <c r="AQ8" i="47"/>
  <c r="AP8" i="47"/>
  <c r="AO8" i="47"/>
  <c r="AN8" i="47"/>
  <c r="AM8" i="47"/>
  <c r="AL8" i="47"/>
  <c r="AK8" i="47"/>
  <c r="AJ8" i="47"/>
  <c r="AI8" i="47"/>
  <c r="AH8" i="47"/>
  <c r="AG8" i="47"/>
  <c r="AF8" i="47"/>
  <c r="AE8" i="47"/>
  <c r="AD8" i="47"/>
  <c r="AC8" i="47"/>
  <c r="AB8" i="47"/>
  <c r="AA8" i="47"/>
  <c r="Z8" i="47"/>
  <c r="Y8" i="47"/>
  <c r="X8" i="47"/>
  <c r="W8" i="47"/>
  <c r="V8" i="47"/>
  <c r="U8" i="47"/>
  <c r="T8" i="47"/>
  <c r="S8" i="47"/>
  <c r="R8" i="47"/>
  <c r="Q8" i="47"/>
  <c r="P8" i="47"/>
  <c r="O8" i="47"/>
  <c r="N8" i="47"/>
  <c r="M8" i="47"/>
  <c r="L8" i="47"/>
  <c r="K8" i="47"/>
  <c r="J8" i="47"/>
  <c r="I8" i="47"/>
  <c r="H8" i="47"/>
  <c r="G8" i="47"/>
  <c r="F8" i="47"/>
  <c r="E8" i="47"/>
  <c r="D8" i="47"/>
  <c r="BU7" i="47"/>
  <c r="BT7" i="47"/>
  <c r="BS7" i="47"/>
  <c r="BR7" i="47"/>
  <c r="BQ7" i="47"/>
  <c r="BP7" i="47"/>
  <c r="BO7" i="47"/>
  <c r="BN7" i="47"/>
  <c r="BM7" i="47"/>
  <c r="BL7" i="47"/>
  <c r="BK7" i="47"/>
  <c r="BJ7" i="47"/>
  <c r="BI7" i="47"/>
  <c r="BH7" i="47"/>
  <c r="BG7" i="47"/>
  <c r="BF7" i="47"/>
  <c r="BE7" i="47"/>
  <c r="BD7" i="47"/>
  <c r="BC7" i="47"/>
  <c r="BB7" i="47"/>
  <c r="BA7" i="47"/>
  <c r="AZ7" i="47"/>
  <c r="AY7" i="47"/>
  <c r="AX7" i="47"/>
  <c r="AW7" i="47"/>
  <c r="AV7" i="47"/>
  <c r="AU7" i="47"/>
  <c r="AT7" i="47"/>
  <c r="AS7" i="47"/>
  <c r="AR7" i="47"/>
  <c r="AQ7" i="47"/>
  <c r="AP7" i="47"/>
  <c r="AO7" i="47"/>
  <c r="AN7" i="47"/>
  <c r="AM7" i="47"/>
  <c r="AL7" i="47"/>
  <c r="AK7" i="47"/>
  <c r="AJ7" i="47"/>
  <c r="AI7" i="47"/>
  <c r="AH7" i="47"/>
  <c r="AG7" i="47"/>
  <c r="AF7" i="47"/>
  <c r="AE7" i="47"/>
  <c r="AD7" i="47"/>
  <c r="AC7" i="47"/>
  <c r="AB7" i="47"/>
  <c r="AA7" i="47"/>
  <c r="Z7" i="47"/>
  <c r="Y7" i="47"/>
  <c r="X7" i="47"/>
  <c r="W7" i="47"/>
  <c r="V7" i="47"/>
  <c r="U7" i="47"/>
  <c r="T7" i="47"/>
  <c r="S7" i="47"/>
  <c r="R7" i="47"/>
  <c r="Q7" i="47"/>
  <c r="P7" i="47"/>
  <c r="O7" i="47"/>
  <c r="N7" i="47"/>
  <c r="M7" i="47"/>
  <c r="L7" i="47"/>
  <c r="K7" i="47"/>
  <c r="J7" i="47"/>
  <c r="I7" i="47"/>
  <c r="H7" i="47"/>
  <c r="G7" i="47"/>
  <c r="F7" i="47"/>
  <c r="E7" i="47"/>
  <c r="D7" i="47"/>
  <c r="BU6" i="47"/>
  <c r="BT6" i="47"/>
  <c r="BS6" i="47"/>
  <c r="BR6" i="47"/>
  <c r="BQ6" i="47"/>
  <c r="BP6" i="47"/>
  <c r="BO6" i="47"/>
  <c r="BN6" i="47"/>
  <c r="BM6" i="47"/>
  <c r="BL6" i="47"/>
  <c r="BK6" i="47"/>
  <c r="BJ6" i="47"/>
  <c r="BI6" i="47"/>
  <c r="BH6" i="47"/>
  <c r="BG6" i="47"/>
  <c r="BF6" i="47"/>
  <c r="BE6" i="47"/>
  <c r="BD6" i="47"/>
  <c r="BC6" i="47"/>
  <c r="BB6" i="47"/>
  <c r="BA6" i="47"/>
  <c r="AZ6" i="47"/>
  <c r="AY6" i="47"/>
  <c r="AX6" i="47"/>
  <c r="AW6" i="47"/>
  <c r="AV6" i="47"/>
  <c r="AU6" i="47"/>
  <c r="AT6" i="47"/>
  <c r="AS6" i="47"/>
  <c r="AR6" i="47"/>
  <c r="AQ6" i="47"/>
  <c r="AP6" i="47"/>
  <c r="AO6" i="47"/>
  <c r="AN6" i="47"/>
  <c r="AM6" i="47"/>
  <c r="AL6" i="47"/>
  <c r="AK6" i="47"/>
  <c r="AJ6" i="47"/>
  <c r="AI6" i="47"/>
  <c r="AH6" i="47"/>
  <c r="AG6" i="47"/>
  <c r="AF6" i="47"/>
  <c r="AE6" i="47"/>
  <c r="AD6" i="47"/>
  <c r="AC6" i="47"/>
  <c r="AB6" i="47"/>
  <c r="AA6" i="47"/>
  <c r="Z6" i="47"/>
  <c r="Y6" i="47"/>
  <c r="X6" i="47"/>
  <c r="W6" i="47"/>
  <c r="V6" i="47"/>
  <c r="U6" i="47"/>
  <c r="T6" i="47"/>
  <c r="S6" i="47"/>
  <c r="R6" i="47"/>
  <c r="Q6" i="47"/>
  <c r="P6" i="47"/>
  <c r="O6" i="47"/>
  <c r="N6" i="47"/>
  <c r="M6" i="47"/>
  <c r="L6" i="47"/>
  <c r="K6" i="47"/>
  <c r="J6" i="47"/>
  <c r="I6" i="47"/>
  <c r="H6" i="47"/>
  <c r="G6" i="47"/>
  <c r="F6" i="47"/>
  <c r="E6" i="47"/>
  <c r="D6" i="47"/>
  <c r="BU5" i="47"/>
  <c r="BT5" i="47"/>
  <c r="BS5" i="47"/>
  <c r="BR5" i="47"/>
  <c r="BQ5" i="47"/>
  <c r="BP5" i="47"/>
  <c r="BO5" i="47"/>
  <c r="BN5" i="47"/>
  <c r="BM5" i="47"/>
  <c r="BL5" i="47"/>
  <c r="BK5" i="47"/>
  <c r="BJ5" i="47"/>
  <c r="BI5" i="47"/>
  <c r="BH5" i="47"/>
  <c r="BG5" i="47"/>
  <c r="BF5" i="47"/>
  <c r="BE5" i="47"/>
  <c r="BD5" i="47"/>
  <c r="BC5" i="47"/>
  <c r="BB5" i="47"/>
  <c r="BA5" i="47"/>
  <c r="AZ5" i="47"/>
  <c r="AY5" i="47"/>
  <c r="AX5" i="47"/>
  <c r="AW5" i="47"/>
  <c r="AV5" i="47"/>
  <c r="AU5" i="47"/>
  <c r="AT5" i="47"/>
  <c r="AS5" i="47"/>
  <c r="AR5" i="47"/>
  <c r="AQ5" i="47"/>
  <c r="AP5" i="47"/>
  <c r="AO5" i="47"/>
  <c r="AN5" i="47"/>
  <c r="AM5" i="47"/>
  <c r="AL5" i="47"/>
  <c r="AK5" i="47"/>
  <c r="AJ5" i="47"/>
  <c r="AI5" i="47"/>
  <c r="AH5" i="47"/>
  <c r="AG5" i="47"/>
  <c r="AF5" i="47"/>
  <c r="AE5" i="47"/>
  <c r="AD5" i="47"/>
  <c r="AC5" i="47"/>
  <c r="AB5" i="47"/>
  <c r="AA5" i="47"/>
  <c r="Z5" i="47"/>
  <c r="Y5" i="47"/>
  <c r="X5" i="47"/>
  <c r="W5" i="47"/>
  <c r="V5" i="47"/>
  <c r="U5" i="47"/>
  <c r="T5" i="47"/>
  <c r="S5" i="47"/>
  <c r="R5" i="47"/>
  <c r="Q5" i="47"/>
  <c r="P5" i="47"/>
  <c r="O5" i="47"/>
  <c r="N5" i="47"/>
  <c r="M5" i="47"/>
  <c r="L5" i="47"/>
  <c r="K5" i="47"/>
  <c r="J5" i="47"/>
  <c r="I5" i="47"/>
  <c r="H5" i="47"/>
  <c r="G5" i="47"/>
  <c r="F5" i="47"/>
  <c r="E5" i="47"/>
  <c r="D5" i="47"/>
  <c r="BU4" i="47"/>
  <c r="BT4" i="47"/>
  <c r="BS4" i="47"/>
  <c r="BR4" i="47"/>
  <c r="BQ4" i="47"/>
  <c r="BP4" i="47"/>
  <c r="BO4" i="47"/>
  <c r="BN4" i="47"/>
  <c r="BM4" i="47"/>
  <c r="BL4" i="47"/>
  <c r="BK4" i="47"/>
  <c r="BJ4" i="47"/>
  <c r="BI4" i="47"/>
  <c r="BH4" i="47"/>
  <c r="BG4" i="47"/>
  <c r="BF4" i="47"/>
  <c r="BE4" i="47"/>
  <c r="BD4" i="47"/>
  <c r="BC4" i="47"/>
  <c r="BB4" i="47"/>
  <c r="BA4" i="47"/>
  <c r="AZ4" i="47"/>
  <c r="AY4" i="47"/>
  <c r="AX4" i="47"/>
  <c r="AW4" i="47"/>
  <c r="AV4" i="47"/>
  <c r="AU4" i="47"/>
  <c r="AT4" i="47"/>
  <c r="AS4" i="47"/>
  <c r="AR4" i="47"/>
  <c r="AQ4" i="47"/>
  <c r="AP4" i="47"/>
  <c r="AO4" i="47"/>
  <c r="AN4" i="47"/>
  <c r="AM4" i="47"/>
  <c r="AL4" i="47"/>
  <c r="AK4" i="47"/>
  <c r="AJ4" i="47"/>
  <c r="AI4" i="47"/>
  <c r="AH4" i="47"/>
  <c r="AG4" i="47"/>
  <c r="AF4" i="47"/>
  <c r="AE4" i="47"/>
  <c r="AD4" i="47"/>
  <c r="AC4" i="47"/>
  <c r="AB4" i="47"/>
  <c r="AA4" i="47"/>
  <c r="Z4" i="47"/>
  <c r="Y4" i="47"/>
  <c r="X4" i="47"/>
  <c r="W4" i="47"/>
  <c r="V4" i="47"/>
  <c r="U4" i="47"/>
  <c r="T4" i="47"/>
  <c r="S4" i="47"/>
  <c r="R4" i="47"/>
  <c r="Q4" i="47"/>
  <c r="P4" i="47"/>
  <c r="O4" i="47"/>
  <c r="N4" i="47"/>
  <c r="M4" i="47"/>
  <c r="L4" i="47"/>
  <c r="K4" i="47"/>
  <c r="J4" i="47"/>
  <c r="I4" i="47"/>
  <c r="H4" i="47"/>
  <c r="G4" i="47"/>
  <c r="F4" i="47"/>
  <c r="E4" i="47"/>
  <c r="D4" i="47"/>
  <c r="BE3" i="47"/>
  <c r="BD3" i="47"/>
  <c r="BC3" i="47"/>
  <c r="BB3" i="47"/>
  <c r="BA3" i="47"/>
  <c r="AZ3" i="47"/>
  <c r="AY3" i="47"/>
  <c r="AX3" i="47"/>
  <c r="AW3" i="47"/>
  <c r="AV3" i="47"/>
  <c r="AU3" i="47"/>
  <c r="AT3" i="47"/>
  <c r="AS3" i="47"/>
  <c r="AR3" i="47"/>
  <c r="AQ3" i="47"/>
  <c r="AP3" i="47"/>
  <c r="AO3" i="47"/>
  <c r="AN3" i="47"/>
  <c r="AM3" i="47"/>
  <c r="AL3" i="47"/>
  <c r="AK3" i="47"/>
  <c r="AJ3" i="47"/>
  <c r="AI3" i="47"/>
  <c r="AH3" i="47"/>
  <c r="AG3" i="47"/>
  <c r="AF3" i="47"/>
  <c r="AE3" i="47"/>
  <c r="AD3" i="47"/>
  <c r="AC3" i="47"/>
  <c r="AB3" i="47"/>
  <c r="AA3" i="47"/>
  <c r="Z3" i="47"/>
  <c r="Y3" i="47"/>
  <c r="X3" i="47"/>
  <c r="W3" i="47"/>
  <c r="V3" i="47"/>
  <c r="U3" i="47"/>
  <c r="T3" i="47"/>
  <c r="S3" i="47"/>
  <c r="R3" i="47"/>
  <c r="Q3" i="47"/>
  <c r="P3" i="47"/>
  <c r="O3" i="47"/>
  <c r="N3" i="47"/>
  <c r="M3" i="47"/>
  <c r="L3" i="47"/>
  <c r="K3" i="47"/>
  <c r="J3" i="47"/>
  <c r="I3" i="47"/>
  <c r="H3" i="47"/>
  <c r="G3" i="47"/>
  <c r="F3" i="47"/>
  <c r="E3" i="47"/>
  <c r="D3" i="47"/>
  <c r="BU2" i="47"/>
  <c r="BT2" i="47"/>
  <c r="BS2" i="47"/>
  <c r="BR2" i="47"/>
  <c r="BQ2" i="47"/>
  <c r="BP2" i="47"/>
  <c r="BO2" i="47"/>
  <c r="BN2" i="47"/>
  <c r="BM2" i="47"/>
  <c r="BL2" i="47"/>
  <c r="BK2" i="47"/>
  <c r="BJ2" i="47"/>
  <c r="BI2" i="47"/>
  <c r="BH2" i="47"/>
  <c r="BG2" i="47"/>
  <c r="BF2" i="47"/>
  <c r="BE2" i="47"/>
  <c r="BD2" i="47"/>
  <c r="BC2" i="47"/>
  <c r="BB2" i="47"/>
  <c r="BA2" i="47"/>
  <c r="AZ2" i="47"/>
  <c r="AY2" i="47"/>
  <c r="AX2" i="47"/>
  <c r="AW2" i="47"/>
  <c r="AV2" i="47"/>
  <c r="AU2" i="47"/>
  <c r="AT2" i="47"/>
  <c r="AS2" i="47"/>
  <c r="AR2" i="47"/>
  <c r="AQ2" i="47"/>
  <c r="AP2" i="47"/>
  <c r="AO2" i="47"/>
  <c r="AN2" i="47"/>
  <c r="AM2" i="47"/>
  <c r="AL2" i="47"/>
  <c r="AK2" i="47"/>
  <c r="AJ2" i="47"/>
  <c r="AI2" i="47"/>
  <c r="AH2" i="47"/>
  <c r="AG2" i="47"/>
  <c r="AF2" i="47"/>
  <c r="AE2" i="47"/>
  <c r="AD2" i="47"/>
  <c r="AC2" i="47"/>
  <c r="AB2" i="47"/>
  <c r="AA2" i="47"/>
  <c r="Z2" i="47"/>
  <c r="Y2" i="47"/>
  <c r="X2" i="47"/>
  <c r="W2" i="47"/>
  <c r="V2" i="47"/>
  <c r="U2" i="47"/>
  <c r="T2" i="47"/>
  <c r="S2" i="47"/>
  <c r="R2" i="47"/>
  <c r="Q2" i="47"/>
  <c r="P2" i="47"/>
  <c r="O2" i="47"/>
  <c r="N2" i="47"/>
  <c r="M2" i="47"/>
  <c r="L2" i="47"/>
  <c r="K2" i="47"/>
  <c r="J2" i="47"/>
  <c r="I2" i="47"/>
  <c r="H2" i="47"/>
  <c r="G2" i="47"/>
  <c r="F2" i="47"/>
  <c r="E2" i="47"/>
  <c r="D2" i="47"/>
  <c r="H269" i="34" l="1"/>
  <c r="G269" i="34"/>
  <c r="H268" i="34"/>
  <c r="G268" i="34"/>
  <c r="H267" i="34"/>
  <c r="G267" i="34"/>
  <c r="H266" i="34"/>
  <c r="G266" i="34"/>
  <c r="H265" i="34"/>
  <c r="G265" i="34"/>
  <c r="H264" i="34"/>
  <c r="G264" i="34"/>
  <c r="H263" i="34"/>
  <c r="G263" i="34"/>
  <c r="H262" i="34"/>
  <c r="G262" i="34"/>
  <c r="H260" i="34"/>
  <c r="G260" i="34"/>
  <c r="H259" i="34"/>
  <c r="G259" i="34"/>
  <c r="H258" i="34"/>
  <c r="G258" i="34"/>
  <c r="H257" i="34"/>
  <c r="G257" i="34"/>
  <c r="H256" i="34"/>
  <c r="G256" i="34"/>
  <c r="H255" i="34"/>
  <c r="G255" i="34"/>
  <c r="H254" i="34"/>
  <c r="G254" i="34"/>
  <c r="H253" i="34"/>
  <c r="G253" i="34"/>
  <c r="H252" i="34"/>
  <c r="G252" i="34"/>
  <c r="H251" i="34"/>
  <c r="G251" i="34"/>
  <c r="H250" i="34"/>
  <c r="G250" i="34"/>
  <c r="H249" i="34"/>
  <c r="G249" i="34"/>
  <c r="H248" i="34"/>
  <c r="G248" i="34"/>
  <c r="H247" i="34"/>
  <c r="G247" i="34"/>
  <c r="H246" i="34"/>
  <c r="G246" i="34"/>
  <c r="H245" i="34"/>
  <c r="G245" i="34"/>
  <c r="H244" i="34"/>
  <c r="G244" i="34"/>
  <c r="H243" i="34"/>
  <c r="G243" i="34"/>
  <c r="H242" i="34"/>
  <c r="G242" i="34"/>
  <c r="H241" i="34"/>
  <c r="G241" i="34"/>
  <c r="H240" i="34"/>
  <c r="G240" i="34"/>
  <c r="H239" i="34"/>
  <c r="G239" i="34"/>
  <c r="H238" i="34"/>
  <c r="G238" i="34"/>
  <c r="H237" i="34"/>
  <c r="G237" i="34"/>
  <c r="H236" i="34"/>
  <c r="G236" i="34"/>
  <c r="H235" i="34"/>
  <c r="G235" i="34"/>
  <c r="H234" i="34"/>
  <c r="G234" i="34"/>
  <c r="H233" i="34"/>
  <c r="G233" i="34"/>
  <c r="H232" i="34"/>
  <c r="G232" i="34"/>
  <c r="H231" i="34"/>
  <c r="G231" i="34"/>
  <c r="H230" i="34"/>
  <c r="G230" i="34"/>
  <c r="H229" i="34"/>
  <c r="G229" i="34"/>
  <c r="H228" i="34"/>
  <c r="G228" i="34"/>
  <c r="H227" i="34"/>
  <c r="G227" i="34"/>
  <c r="H226" i="34"/>
  <c r="G226" i="34"/>
  <c r="H225" i="34"/>
  <c r="G225" i="34"/>
  <c r="H224" i="34"/>
  <c r="G224" i="34"/>
  <c r="H223" i="34"/>
  <c r="G223" i="34"/>
  <c r="H222" i="34"/>
  <c r="G222" i="34"/>
  <c r="H221" i="34"/>
  <c r="G221" i="34"/>
  <c r="H220" i="34"/>
  <c r="G220" i="34"/>
  <c r="H219" i="34"/>
  <c r="G219" i="34"/>
  <c r="H218" i="34"/>
  <c r="G218" i="34"/>
  <c r="H217" i="34"/>
  <c r="G217" i="34"/>
  <c r="H216" i="34"/>
  <c r="G216" i="34"/>
  <c r="H215" i="34"/>
  <c r="G215" i="34"/>
  <c r="H214" i="34"/>
  <c r="G214" i="34"/>
  <c r="H213" i="34"/>
  <c r="G213" i="34"/>
  <c r="H212" i="34"/>
  <c r="G212" i="34"/>
  <c r="H211" i="34"/>
  <c r="G211" i="34"/>
  <c r="H210" i="34"/>
  <c r="G210" i="34"/>
  <c r="H209" i="34"/>
  <c r="G209" i="34"/>
  <c r="H208" i="34"/>
  <c r="G208" i="34"/>
  <c r="H207" i="34"/>
  <c r="G207" i="34"/>
  <c r="H206" i="34"/>
  <c r="G206" i="34"/>
  <c r="H205" i="34"/>
  <c r="G205" i="34"/>
  <c r="H204" i="34"/>
  <c r="G204" i="34"/>
  <c r="H203" i="34"/>
  <c r="G203" i="34"/>
  <c r="H202" i="34"/>
  <c r="G202" i="34"/>
  <c r="H201" i="34"/>
  <c r="G201" i="34"/>
  <c r="H200" i="34"/>
  <c r="G200" i="34"/>
  <c r="H199" i="34"/>
  <c r="G199" i="34"/>
  <c r="H198" i="34"/>
  <c r="G198" i="34"/>
  <c r="H197" i="34"/>
  <c r="G197" i="34"/>
  <c r="H196" i="34"/>
  <c r="G196" i="34"/>
  <c r="H195" i="34"/>
  <c r="G195" i="34"/>
  <c r="H194" i="34"/>
  <c r="G194" i="34"/>
  <c r="H193" i="34"/>
  <c r="G193" i="34"/>
  <c r="H192" i="34"/>
  <c r="G192" i="34"/>
  <c r="H191" i="34"/>
  <c r="G191" i="34"/>
  <c r="H190" i="34"/>
  <c r="G190" i="34"/>
  <c r="H189" i="34"/>
  <c r="G189" i="34"/>
  <c r="H188" i="34"/>
  <c r="G188" i="34"/>
  <c r="H187" i="34"/>
  <c r="G187" i="34"/>
  <c r="H186" i="34"/>
  <c r="G186" i="34"/>
  <c r="H185" i="34"/>
  <c r="G185" i="34"/>
  <c r="H184" i="34"/>
  <c r="G184" i="34"/>
  <c r="H183" i="34"/>
  <c r="G183" i="34"/>
  <c r="H182" i="34"/>
  <c r="G182" i="34"/>
  <c r="H181" i="34"/>
  <c r="G181" i="34"/>
  <c r="H180" i="34"/>
  <c r="G180" i="34"/>
  <c r="H179" i="34"/>
  <c r="G179" i="34"/>
  <c r="H178" i="34"/>
  <c r="G178" i="34"/>
  <c r="H177" i="34"/>
  <c r="G177" i="34"/>
  <c r="H176" i="34"/>
  <c r="G176" i="34"/>
  <c r="H175" i="34"/>
  <c r="G175" i="34"/>
  <c r="H174" i="34"/>
  <c r="G174" i="34"/>
  <c r="H173" i="34"/>
  <c r="G173" i="34"/>
  <c r="H172" i="34"/>
  <c r="G172" i="34"/>
  <c r="H171" i="34"/>
  <c r="G171" i="34"/>
  <c r="H170" i="34"/>
  <c r="G170" i="34"/>
  <c r="H169" i="34"/>
  <c r="G169" i="34"/>
  <c r="H168" i="34"/>
  <c r="G168" i="34"/>
  <c r="H167" i="34"/>
  <c r="G167" i="34"/>
  <c r="H166" i="34"/>
  <c r="G166" i="34"/>
  <c r="H165" i="34"/>
  <c r="G165" i="34"/>
  <c r="H164" i="34"/>
  <c r="G164" i="34"/>
  <c r="H163" i="34"/>
  <c r="G163" i="34"/>
  <c r="H162" i="34"/>
  <c r="G162" i="34"/>
  <c r="H161" i="34"/>
  <c r="G161" i="34"/>
  <c r="H160" i="34"/>
  <c r="G160" i="34"/>
  <c r="H159" i="34"/>
  <c r="G159" i="34"/>
  <c r="H158" i="34"/>
  <c r="G158" i="34"/>
  <c r="H157" i="34"/>
  <c r="G157" i="34"/>
  <c r="H156" i="34"/>
  <c r="G156" i="34"/>
  <c r="H155" i="34"/>
  <c r="G155" i="34"/>
  <c r="H154" i="34"/>
  <c r="G154" i="34"/>
  <c r="H153" i="34"/>
  <c r="G153" i="34"/>
  <c r="H152" i="34"/>
  <c r="G152" i="34"/>
  <c r="H151" i="34"/>
  <c r="G151" i="34"/>
  <c r="H150" i="34"/>
  <c r="G150" i="34"/>
  <c r="H149" i="34"/>
  <c r="G149" i="34"/>
  <c r="H148" i="34"/>
  <c r="G148" i="34"/>
  <c r="H147" i="34"/>
  <c r="G147" i="34"/>
  <c r="H146" i="34"/>
  <c r="G146" i="34"/>
  <c r="H145" i="34"/>
  <c r="G145" i="34"/>
  <c r="H144" i="34"/>
  <c r="G144" i="34"/>
  <c r="H143" i="34"/>
  <c r="G143" i="34"/>
  <c r="H142" i="34"/>
  <c r="G142" i="34"/>
  <c r="H141" i="34"/>
  <c r="G141" i="34"/>
  <c r="H140" i="34"/>
  <c r="G140" i="34"/>
  <c r="H139" i="34"/>
  <c r="G139" i="34"/>
  <c r="H138" i="34"/>
  <c r="G138" i="34"/>
  <c r="H137" i="34"/>
  <c r="G137" i="34"/>
  <c r="H136" i="34"/>
  <c r="G136" i="34"/>
  <c r="H135" i="34"/>
  <c r="G135" i="34"/>
  <c r="H134" i="34"/>
  <c r="G134" i="34"/>
  <c r="H133" i="34"/>
  <c r="G133" i="34"/>
  <c r="H132" i="34"/>
  <c r="G132" i="34"/>
  <c r="H131" i="34"/>
  <c r="G131" i="34"/>
  <c r="H130" i="34"/>
  <c r="G130" i="34"/>
  <c r="H129" i="34"/>
  <c r="G129" i="34"/>
  <c r="H128" i="34"/>
  <c r="G128" i="34"/>
  <c r="H127" i="34"/>
  <c r="G127" i="34"/>
  <c r="H126" i="34"/>
  <c r="G126" i="34"/>
  <c r="H125" i="34"/>
  <c r="G125" i="34"/>
  <c r="H124" i="34"/>
  <c r="G124" i="34"/>
  <c r="H123" i="34"/>
  <c r="G123" i="34"/>
  <c r="H122" i="34"/>
  <c r="G122" i="34"/>
  <c r="H121" i="34"/>
  <c r="G121" i="34"/>
  <c r="H120" i="34"/>
  <c r="G120" i="34"/>
  <c r="H119" i="34"/>
  <c r="G119" i="34"/>
  <c r="H118" i="34"/>
  <c r="G118" i="34"/>
  <c r="H117" i="34"/>
  <c r="G117" i="34"/>
  <c r="H116" i="34"/>
  <c r="G116" i="34"/>
  <c r="H115" i="34"/>
  <c r="G115" i="34"/>
  <c r="H114" i="34"/>
  <c r="G114" i="34"/>
  <c r="H113" i="34"/>
  <c r="G113" i="34"/>
  <c r="H112" i="34"/>
  <c r="G112" i="34"/>
  <c r="H111" i="34"/>
  <c r="G111" i="34"/>
  <c r="H110" i="34"/>
  <c r="G110" i="34"/>
  <c r="H109" i="34"/>
  <c r="G109" i="34"/>
  <c r="H108" i="34"/>
  <c r="G108" i="34"/>
  <c r="H107" i="34"/>
  <c r="G107" i="34"/>
  <c r="H106" i="34"/>
  <c r="G106" i="34"/>
  <c r="H105" i="34"/>
  <c r="G105" i="34"/>
  <c r="H104" i="34"/>
  <c r="G104" i="34"/>
  <c r="H103" i="34"/>
  <c r="G103" i="34"/>
  <c r="H102" i="34"/>
  <c r="G102" i="34"/>
  <c r="H101" i="34"/>
  <c r="G101" i="34"/>
  <c r="H100" i="34"/>
  <c r="G100" i="34"/>
  <c r="H99" i="34"/>
  <c r="G99" i="34"/>
  <c r="H98" i="34"/>
  <c r="G98" i="34"/>
  <c r="H97" i="34"/>
  <c r="G97" i="34"/>
  <c r="H96" i="34"/>
  <c r="G96" i="34"/>
  <c r="H95" i="34"/>
  <c r="G95" i="34"/>
  <c r="H94" i="34"/>
  <c r="G94" i="34"/>
  <c r="H93" i="34"/>
  <c r="G93" i="34"/>
  <c r="H92" i="34"/>
  <c r="G92" i="34"/>
  <c r="H91" i="34"/>
  <c r="G91" i="34"/>
  <c r="H90" i="34"/>
  <c r="G90" i="34"/>
  <c r="H89" i="34"/>
  <c r="G89" i="34"/>
  <c r="H88" i="34"/>
  <c r="G88" i="34"/>
  <c r="H87" i="34"/>
  <c r="G87" i="34"/>
  <c r="H86" i="34"/>
  <c r="G86" i="34"/>
  <c r="H85" i="34"/>
  <c r="G85" i="34"/>
  <c r="H84" i="34"/>
  <c r="G84" i="34"/>
  <c r="H83" i="34"/>
  <c r="G83" i="34"/>
  <c r="H82" i="34"/>
  <c r="G82" i="34"/>
  <c r="H81" i="34"/>
  <c r="G81" i="34"/>
  <c r="H80" i="34"/>
  <c r="G80" i="34"/>
  <c r="H79" i="34"/>
  <c r="G79" i="34"/>
  <c r="H78" i="34"/>
  <c r="G78" i="34"/>
  <c r="H76" i="34"/>
  <c r="G76" i="34"/>
  <c r="H75" i="34"/>
  <c r="G75" i="34"/>
  <c r="H74" i="34"/>
  <c r="G74" i="34"/>
  <c r="H73" i="34"/>
  <c r="G73" i="34"/>
  <c r="H72" i="34"/>
  <c r="G72" i="34"/>
  <c r="H71" i="34"/>
  <c r="G71" i="34"/>
  <c r="H70" i="34"/>
  <c r="G70" i="34"/>
  <c r="H69" i="34"/>
  <c r="G69" i="34"/>
  <c r="H68" i="34"/>
  <c r="G68" i="34"/>
  <c r="H67" i="34"/>
  <c r="G67" i="34"/>
  <c r="H66" i="34"/>
  <c r="G66" i="34"/>
  <c r="H65" i="34"/>
  <c r="G65" i="34"/>
  <c r="H64" i="34"/>
  <c r="G64" i="34"/>
  <c r="H63" i="34"/>
  <c r="G63" i="34"/>
  <c r="H62" i="34"/>
  <c r="G62" i="34"/>
  <c r="H61" i="34"/>
  <c r="G61" i="34"/>
  <c r="H60" i="34"/>
  <c r="G60" i="34"/>
  <c r="H59" i="34"/>
  <c r="G59" i="34"/>
  <c r="H58" i="34"/>
  <c r="G58" i="34"/>
  <c r="H57" i="34"/>
  <c r="G57" i="34"/>
  <c r="H56" i="34"/>
  <c r="G56" i="34"/>
  <c r="H55" i="34"/>
  <c r="G55" i="34"/>
  <c r="H54" i="34"/>
  <c r="G54" i="34"/>
  <c r="H53" i="34"/>
  <c r="G53" i="34"/>
  <c r="H52" i="34"/>
  <c r="G52" i="34"/>
  <c r="H51" i="34"/>
  <c r="G51" i="34"/>
  <c r="H50" i="34"/>
  <c r="G50" i="34"/>
  <c r="H49" i="34"/>
  <c r="G49" i="34"/>
  <c r="H48" i="34"/>
  <c r="G48" i="34"/>
  <c r="H47" i="34"/>
  <c r="G47" i="34"/>
  <c r="H46" i="34"/>
  <c r="G46" i="34"/>
  <c r="H45" i="34"/>
  <c r="G45" i="34"/>
  <c r="H44" i="34"/>
  <c r="G44" i="34"/>
  <c r="H43" i="34"/>
  <c r="G43" i="34"/>
  <c r="H42" i="34"/>
  <c r="G42" i="34"/>
  <c r="H41" i="34"/>
  <c r="G41" i="34"/>
  <c r="H40" i="34"/>
  <c r="G40" i="34"/>
  <c r="H39" i="34"/>
  <c r="G39" i="34"/>
  <c r="H38" i="34"/>
  <c r="G38" i="34"/>
  <c r="H37" i="34"/>
  <c r="G37" i="34"/>
  <c r="H36" i="34"/>
  <c r="G36" i="34"/>
  <c r="H35" i="34"/>
  <c r="G35" i="34"/>
  <c r="H34" i="34"/>
  <c r="G34" i="34"/>
  <c r="H33" i="34"/>
  <c r="G33" i="34"/>
  <c r="H32" i="34"/>
  <c r="G32" i="34"/>
  <c r="H31" i="34"/>
  <c r="G31" i="34"/>
  <c r="H30" i="34"/>
  <c r="G30" i="34"/>
  <c r="H29" i="34"/>
  <c r="G29" i="34"/>
  <c r="H28" i="34"/>
  <c r="G28" i="34"/>
  <c r="H27" i="34"/>
  <c r="G27" i="34"/>
  <c r="H26" i="34"/>
  <c r="G26" i="34"/>
  <c r="H25" i="34"/>
  <c r="G25" i="34"/>
  <c r="H24" i="34"/>
  <c r="G24" i="34"/>
  <c r="H23" i="34"/>
  <c r="G23" i="34"/>
  <c r="H22" i="34"/>
  <c r="G22" i="34"/>
  <c r="H21" i="34"/>
  <c r="G21" i="34"/>
  <c r="H20" i="34"/>
  <c r="G20" i="34"/>
  <c r="H19" i="34"/>
  <c r="G19" i="34"/>
  <c r="H18" i="34"/>
  <c r="G18" i="34"/>
  <c r="H17" i="34"/>
  <c r="G17" i="34"/>
  <c r="H16" i="34"/>
  <c r="G16" i="34"/>
  <c r="H15" i="34"/>
  <c r="G15" i="34"/>
  <c r="H14" i="34"/>
  <c r="G14" i="34"/>
  <c r="H13" i="34"/>
  <c r="G13" i="34"/>
  <c r="H12" i="34"/>
  <c r="G12" i="34"/>
  <c r="H11" i="34"/>
  <c r="G11" i="34"/>
  <c r="H10" i="34"/>
  <c r="G10" i="34"/>
  <c r="H9" i="34"/>
  <c r="G9" i="34"/>
  <c r="H8" i="34"/>
  <c r="G8" i="34"/>
  <c r="U9" i="33"/>
  <c r="U10" i="33"/>
  <c r="U11" i="33"/>
  <c r="U12" i="33"/>
  <c r="U13" i="33"/>
  <c r="U14" i="33"/>
  <c r="U15" i="33"/>
  <c r="U16" i="33"/>
  <c r="U17" i="33"/>
  <c r="U18" i="33"/>
  <c r="U19" i="33"/>
  <c r="U20" i="33"/>
  <c r="U21" i="33"/>
  <c r="U22" i="33"/>
  <c r="U23" i="33"/>
  <c r="U24" i="33"/>
  <c r="U25" i="33"/>
  <c r="U26" i="33"/>
  <c r="U27" i="33"/>
  <c r="U28" i="33"/>
  <c r="U29" i="33"/>
  <c r="U30" i="33"/>
  <c r="U31" i="33"/>
  <c r="U32" i="33"/>
  <c r="U33" i="33"/>
  <c r="U34" i="33"/>
  <c r="U35" i="33"/>
  <c r="U36" i="33"/>
  <c r="U37" i="33"/>
  <c r="U38" i="33"/>
  <c r="U39" i="33"/>
  <c r="U40" i="33"/>
  <c r="U41" i="33"/>
  <c r="U42" i="33"/>
  <c r="U43" i="33"/>
  <c r="U44" i="33"/>
  <c r="U45" i="33"/>
  <c r="U46" i="33"/>
  <c r="U47" i="33"/>
  <c r="U48" i="33"/>
  <c r="U49" i="33"/>
  <c r="U50" i="33"/>
  <c r="U51" i="33"/>
  <c r="U52" i="33"/>
  <c r="U53" i="33"/>
  <c r="U54" i="33"/>
  <c r="U55" i="33"/>
  <c r="U56" i="33"/>
  <c r="U57" i="33"/>
  <c r="U58" i="33"/>
  <c r="U59" i="33"/>
  <c r="U60" i="33"/>
  <c r="U61" i="33"/>
  <c r="U62" i="33"/>
  <c r="U63" i="33"/>
  <c r="U64" i="33"/>
  <c r="U65" i="33"/>
  <c r="U66" i="33"/>
  <c r="U67" i="33"/>
  <c r="U68" i="33"/>
  <c r="U69" i="33"/>
  <c r="U70" i="33"/>
  <c r="U71" i="33"/>
  <c r="U72" i="33"/>
  <c r="U73" i="33"/>
  <c r="U74" i="33"/>
  <c r="U75" i="33"/>
  <c r="U76" i="33"/>
  <c r="U77" i="33"/>
  <c r="U78" i="33"/>
  <c r="U79" i="33"/>
  <c r="U80" i="33"/>
  <c r="U81" i="33"/>
  <c r="U82" i="33"/>
  <c r="U83" i="33"/>
  <c r="U84" i="33"/>
  <c r="U85" i="33"/>
  <c r="U86" i="33"/>
  <c r="U87" i="33"/>
  <c r="U88" i="33"/>
  <c r="U89" i="33"/>
  <c r="U90" i="33"/>
  <c r="U91" i="33"/>
  <c r="U8" i="33"/>
  <c r="D136" i="32" l="1"/>
  <c r="E136" i="32"/>
  <c r="F136" i="32"/>
  <c r="G136" i="32"/>
  <c r="H136" i="32"/>
  <c r="I136" i="32"/>
  <c r="D137" i="32"/>
  <c r="E137" i="32"/>
  <c r="F137" i="32"/>
  <c r="G137" i="32"/>
  <c r="H137" i="32"/>
  <c r="I137" i="32"/>
  <c r="D138" i="32"/>
  <c r="E138" i="32"/>
  <c r="F138" i="32"/>
  <c r="G138" i="32"/>
  <c r="H138" i="32"/>
  <c r="I138" i="32"/>
  <c r="D139" i="32"/>
  <c r="E139" i="32"/>
  <c r="F139" i="32"/>
  <c r="G139" i="32"/>
  <c r="H139" i="32"/>
  <c r="I139" i="32"/>
  <c r="D140" i="32"/>
  <c r="E140" i="32"/>
  <c r="F140" i="32"/>
  <c r="G140" i="32"/>
  <c r="H140" i="32"/>
  <c r="I140" i="32"/>
  <c r="D141" i="32"/>
  <c r="E141" i="32"/>
  <c r="F141" i="32"/>
  <c r="G141" i="32"/>
  <c r="H141" i="32"/>
  <c r="I141" i="32"/>
  <c r="D142" i="32"/>
  <c r="E142" i="32"/>
  <c r="F142" i="32"/>
  <c r="G142" i="32"/>
  <c r="H142" i="32"/>
  <c r="I142" i="32"/>
  <c r="D143" i="32"/>
  <c r="E143" i="32"/>
  <c r="F143" i="32"/>
  <c r="G143" i="32"/>
  <c r="H143" i="32"/>
  <c r="I143" i="32"/>
  <c r="D144" i="32"/>
  <c r="E144" i="32"/>
  <c r="F144" i="32"/>
  <c r="G144" i="32"/>
  <c r="H144" i="32"/>
  <c r="I144" i="32"/>
  <c r="D145" i="32"/>
  <c r="E145" i="32"/>
  <c r="F145" i="32"/>
  <c r="G145" i="32"/>
  <c r="H145" i="32"/>
  <c r="I145" i="32"/>
  <c r="D146" i="32"/>
  <c r="E146" i="32"/>
  <c r="F146" i="32"/>
  <c r="G146" i="32"/>
  <c r="H146" i="32"/>
  <c r="I146" i="32"/>
  <c r="D147" i="32"/>
  <c r="E147" i="32"/>
  <c r="F147" i="32"/>
  <c r="G147" i="32"/>
  <c r="H147" i="32"/>
  <c r="I147" i="32"/>
  <c r="D148" i="32"/>
  <c r="E148" i="32"/>
  <c r="F148" i="32"/>
  <c r="G148" i="32"/>
  <c r="H148" i="32"/>
  <c r="I148" i="32"/>
  <c r="D149" i="32"/>
  <c r="E149" i="32"/>
  <c r="F149" i="32"/>
  <c r="G149" i="32"/>
  <c r="H149" i="32"/>
  <c r="I149" i="32"/>
  <c r="D150" i="32"/>
  <c r="E150" i="32"/>
  <c r="F150" i="32"/>
  <c r="G150" i="32"/>
  <c r="H150" i="32"/>
  <c r="I150" i="32"/>
  <c r="D151" i="32"/>
  <c r="E151" i="32"/>
  <c r="F151" i="32"/>
  <c r="G151" i="32"/>
  <c r="H151" i="32"/>
  <c r="I151" i="32"/>
  <c r="D152" i="32"/>
  <c r="E152" i="32"/>
  <c r="F152" i="32"/>
  <c r="G152" i="32"/>
  <c r="H152" i="32"/>
  <c r="I152" i="32"/>
  <c r="D153" i="32"/>
  <c r="E153" i="32"/>
  <c r="F153" i="32"/>
  <c r="G153" i="32"/>
  <c r="H153" i="32"/>
  <c r="I153" i="32"/>
  <c r="D154" i="32"/>
  <c r="E154" i="32"/>
  <c r="F154" i="32"/>
  <c r="G154" i="32"/>
  <c r="H154" i="32"/>
  <c r="I154" i="32"/>
  <c r="D155" i="32"/>
  <c r="E155" i="32"/>
  <c r="F155" i="32"/>
  <c r="G155" i="32"/>
  <c r="H155" i="32"/>
  <c r="I155" i="32"/>
  <c r="D156" i="32"/>
  <c r="E156" i="32"/>
  <c r="F156" i="32"/>
  <c r="G156" i="32"/>
  <c r="H156" i="32"/>
  <c r="I156" i="32"/>
  <c r="D157" i="32"/>
  <c r="E157" i="32"/>
  <c r="F157" i="32"/>
  <c r="G157" i="32"/>
  <c r="H157" i="32"/>
  <c r="I157" i="32"/>
  <c r="D158" i="32"/>
  <c r="E158" i="32"/>
  <c r="F158" i="32"/>
  <c r="G158" i="32"/>
  <c r="H158" i="32"/>
  <c r="I158" i="32"/>
  <c r="D159" i="32"/>
  <c r="E159" i="32"/>
  <c r="F159" i="32"/>
  <c r="G159" i="32"/>
  <c r="H159" i="32"/>
  <c r="I159" i="32"/>
  <c r="D160" i="32"/>
  <c r="E160" i="32"/>
  <c r="F160" i="32"/>
  <c r="G160" i="32"/>
  <c r="H160" i="32"/>
  <c r="I160" i="32"/>
  <c r="D161" i="32"/>
  <c r="E161" i="32"/>
  <c r="F161" i="32"/>
  <c r="G161" i="32"/>
  <c r="H161" i="32"/>
  <c r="I161" i="32"/>
  <c r="D162" i="32"/>
  <c r="E162" i="32"/>
  <c r="F162" i="32"/>
  <c r="G162" i="32"/>
  <c r="H162" i="32"/>
  <c r="I162" i="32"/>
  <c r="D163" i="32"/>
  <c r="E163" i="32"/>
  <c r="F163" i="32"/>
  <c r="G163" i="32"/>
  <c r="H163" i="32"/>
  <c r="I163" i="32"/>
  <c r="D164" i="32"/>
  <c r="E164" i="32"/>
  <c r="F164" i="32"/>
  <c r="G164" i="32"/>
  <c r="H164" i="32"/>
  <c r="I164" i="32"/>
  <c r="D165" i="32"/>
  <c r="E165" i="32"/>
  <c r="F165" i="32"/>
  <c r="G165" i="32"/>
  <c r="H165" i="32"/>
  <c r="I165" i="32"/>
  <c r="D166" i="32"/>
  <c r="E166" i="32"/>
  <c r="F166" i="32"/>
  <c r="G166" i="32"/>
  <c r="H166" i="32"/>
  <c r="I166" i="32"/>
  <c r="D167" i="32"/>
  <c r="E167" i="32"/>
  <c r="F167" i="32"/>
  <c r="G167" i="32"/>
  <c r="H167" i="32"/>
  <c r="I167" i="32"/>
  <c r="D168" i="32"/>
  <c r="E168" i="32"/>
  <c r="F168" i="32"/>
  <c r="G168" i="32"/>
  <c r="H168" i="32"/>
  <c r="I168" i="32"/>
  <c r="D169" i="32"/>
  <c r="E169" i="32"/>
  <c r="F169" i="32"/>
  <c r="G169" i="32"/>
  <c r="H169" i="32"/>
  <c r="I169" i="32"/>
  <c r="D170" i="32"/>
  <c r="E170" i="32"/>
  <c r="F170" i="32"/>
  <c r="G170" i="32"/>
  <c r="H170" i="32"/>
  <c r="I170" i="32"/>
  <c r="D171" i="32"/>
  <c r="E171" i="32"/>
  <c r="F171" i="32"/>
  <c r="G171" i="32"/>
  <c r="H171" i="32"/>
  <c r="I171" i="32"/>
  <c r="D172" i="32"/>
  <c r="E172" i="32"/>
  <c r="F172" i="32"/>
  <c r="G172" i="32"/>
  <c r="H172" i="32"/>
  <c r="I172" i="32"/>
  <c r="D173" i="32"/>
  <c r="E173" i="32"/>
  <c r="F173" i="32"/>
  <c r="G173" i="32"/>
  <c r="H173" i="32"/>
  <c r="I173" i="32"/>
  <c r="D174" i="32"/>
  <c r="E174" i="32"/>
  <c r="F174" i="32"/>
  <c r="G174" i="32"/>
  <c r="H174" i="32"/>
  <c r="I174" i="32"/>
  <c r="D175" i="32"/>
  <c r="E175" i="32"/>
  <c r="F175" i="32"/>
  <c r="G175" i="32"/>
  <c r="H175" i="32"/>
  <c r="I175" i="32"/>
  <c r="D176" i="32"/>
  <c r="E176" i="32"/>
  <c r="F176" i="32"/>
  <c r="G176" i="32"/>
  <c r="H176" i="32"/>
  <c r="I176" i="32"/>
  <c r="D177" i="32"/>
  <c r="E177" i="32"/>
  <c r="F177" i="32"/>
  <c r="G177" i="32"/>
  <c r="H177" i="32"/>
  <c r="I177" i="32"/>
  <c r="D178" i="32"/>
  <c r="E178" i="32"/>
  <c r="F178" i="32"/>
  <c r="G178" i="32"/>
  <c r="H178" i="32"/>
  <c r="I178" i="32"/>
  <c r="D179" i="32"/>
  <c r="E179" i="32"/>
  <c r="F179" i="32"/>
  <c r="G179" i="32"/>
  <c r="H179" i="32"/>
  <c r="I179" i="32"/>
  <c r="D180" i="32"/>
  <c r="E180" i="32"/>
  <c r="F180" i="32"/>
  <c r="G180" i="32"/>
  <c r="H180" i="32"/>
  <c r="I180" i="32"/>
  <c r="D181" i="32"/>
  <c r="E181" i="32"/>
  <c r="F181" i="32"/>
  <c r="G181" i="32"/>
  <c r="H181" i="32"/>
  <c r="I181" i="32"/>
  <c r="D182" i="32"/>
  <c r="E182" i="32"/>
  <c r="F182" i="32"/>
  <c r="G182" i="32"/>
  <c r="H182" i="32"/>
  <c r="I182" i="32"/>
  <c r="D183" i="32"/>
  <c r="E183" i="32"/>
  <c r="F183" i="32"/>
  <c r="G183" i="32"/>
  <c r="H183" i="32"/>
  <c r="I183" i="32"/>
  <c r="D184" i="32"/>
  <c r="E184" i="32"/>
  <c r="F184" i="32"/>
  <c r="G184" i="32"/>
  <c r="H184" i="32"/>
  <c r="I184" i="32"/>
  <c r="D185" i="32"/>
  <c r="E185" i="32"/>
  <c r="F185" i="32"/>
  <c r="G185" i="32"/>
  <c r="H185" i="32"/>
  <c r="I185" i="32"/>
  <c r="D186" i="32"/>
  <c r="E186" i="32"/>
  <c r="F186" i="32"/>
  <c r="G186" i="32"/>
  <c r="H186" i="32"/>
  <c r="I186" i="32"/>
  <c r="D187" i="32"/>
  <c r="E187" i="32"/>
  <c r="F187" i="32"/>
  <c r="G187" i="32"/>
  <c r="H187" i="32"/>
  <c r="I187" i="32"/>
  <c r="D188" i="32"/>
  <c r="E188" i="32"/>
  <c r="F188" i="32"/>
  <c r="G188" i="32"/>
  <c r="H188" i="32"/>
  <c r="I188" i="32"/>
  <c r="D189" i="32"/>
  <c r="E189" i="32"/>
  <c r="F189" i="32"/>
  <c r="G189" i="32"/>
  <c r="H189" i="32"/>
  <c r="I189" i="32"/>
  <c r="D190" i="32"/>
  <c r="E190" i="32"/>
  <c r="F190" i="32"/>
  <c r="G190" i="32"/>
  <c r="H190" i="32"/>
  <c r="I190" i="32"/>
  <c r="D191" i="32"/>
  <c r="E191" i="32"/>
  <c r="F191" i="32"/>
  <c r="G191" i="32"/>
  <c r="H191" i="32"/>
  <c r="I191" i="32"/>
  <c r="D192" i="32"/>
  <c r="E192" i="32"/>
  <c r="F192" i="32"/>
  <c r="G192" i="32"/>
  <c r="H192" i="32"/>
  <c r="I192" i="32"/>
  <c r="D193" i="32"/>
  <c r="E193" i="32"/>
  <c r="F193" i="32"/>
  <c r="G193" i="32"/>
  <c r="H193" i="32"/>
  <c r="I193" i="32"/>
  <c r="D194" i="32"/>
  <c r="E194" i="32"/>
  <c r="F194" i="32"/>
  <c r="G194" i="32"/>
  <c r="H194" i="32"/>
  <c r="I194" i="32"/>
  <c r="D195" i="32"/>
  <c r="E195" i="32"/>
  <c r="F195" i="32"/>
  <c r="G195" i="32"/>
  <c r="H195" i="32"/>
  <c r="I195" i="32"/>
  <c r="D196" i="32"/>
  <c r="E196" i="32"/>
  <c r="F196" i="32"/>
  <c r="G196" i="32"/>
  <c r="H196" i="32"/>
  <c r="I196" i="32"/>
  <c r="D197" i="32"/>
  <c r="E197" i="32"/>
  <c r="F197" i="32"/>
  <c r="G197" i="32"/>
  <c r="H197" i="32"/>
  <c r="I197" i="32"/>
  <c r="D198" i="32"/>
  <c r="E198" i="32"/>
  <c r="F198" i="32"/>
  <c r="G198" i="32"/>
  <c r="H198" i="32"/>
  <c r="I198" i="32"/>
  <c r="D199" i="32"/>
  <c r="E199" i="32"/>
  <c r="F199" i="32"/>
  <c r="G199" i="32"/>
  <c r="H199" i="32"/>
  <c r="I199" i="32"/>
  <c r="D200" i="32"/>
  <c r="E200" i="32"/>
  <c r="F200" i="32"/>
  <c r="G200" i="32"/>
  <c r="H200" i="32"/>
  <c r="I200" i="32"/>
  <c r="D201" i="32"/>
  <c r="E201" i="32"/>
  <c r="F201" i="32"/>
  <c r="G201" i="32"/>
  <c r="H201" i="32"/>
  <c r="I201" i="32"/>
  <c r="D202" i="32"/>
  <c r="E202" i="32"/>
  <c r="F202" i="32"/>
  <c r="G202" i="32"/>
  <c r="H202" i="32"/>
  <c r="I202" i="32"/>
  <c r="D203" i="32"/>
  <c r="E203" i="32"/>
  <c r="F203" i="32"/>
  <c r="G203" i="32"/>
  <c r="H203" i="32"/>
  <c r="I203" i="32"/>
  <c r="D204" i="32"/>
  <c r="E204" i="32"/>
  <c r="F204" i="32"/>
  <c r="G204" i="32"/>
  <c r="H204" i="32"/>
  <c r="I204" i="32"/>
  <c r="D205" i="32"/>
  <c r="E205" i="32"/>
  <c r="F205" i="32"/>
  <c r="G205" i="32"/>
  <c r="H205" i="32"/>
  <c r="I205" i="32"/>
  <c r="D206" i="32"/>
  <c r="E206" i="32"/>
  <c r="F206" i="32"/>
  <c r="G206" i="32"/>
  <c r="H206" i="32"/>
  <c r="I206" i="32"/>
  <c r="D207" i="32"/>
  <c r="E207" i="32"/>
  <c r="F207" i="32"/>
  <c r="G207" i="32"/>
  <c r="H207" i="32"/>
  <c r="I207" i="32"/>
  <c r="D208" i="32"/>
  <c r="E208" i="32"/>
  <c r="F208" i="32"/>
  <c r="G208" i="32"/>
  <c r="H208" i="32"/>
  <c r="I208" i="32"/>
  <c r="D209" i="32"/>
  <c r="E209" i="32"/>
  <c r="F209" i="32"/>
  <c r="G209" i="32"/>
  <c r="H209" i="32"/>
  <c r="I209" i="32"/>
  <c r="D210" i="32"/>
  <c r="E210" i="32"/>
  <c r="F210" i="32"/>
  <c r="G210" i="32"/>
  <c r="H210" i="32"/>
  <c r="I210" i="32"/>
  <c r="D211" i="32"/>
  <c r="E211" i="32"/>
  <c r="F211" i="32"/>
  <c r="G211" i="32"/>
  <c r="H211" i="32"/>
  <c r="I211" i="32"/>
  <c r="D212" i="32"/>
  <c r="E212" i="32"/>
  <c r="F212" i="32"/>
  <c r="G212" i="32"/>
  <c r="H212" i="32"/>
  <c r="I212" i="32"/>
  <c r="D213" i="32"/>
  <c r="E213" i="32"/>
  <c r="F213" i="32"/>
  <c r="G213" i="32"/>
  <c r="H213" i="32"/>
  <c r="I213" i="32"/>
  <c r="D214" i="32"/>
  <c r="E214" i="32"/>
  <c r="F214" i="32"/>
  <c r="G214" i="32"/>
  <c r="H214" i="32"/>
  <c r="I214" i="32"/>
  <c r="D215" i="32"/>
  <c r="E215" i="32"/>
  <c r="F215" i="32"/>
  <c r="G215" i="32"/>
  <c r="H215" i="32"/>
  <c r="I215" i="32"/>
  <c r="D216" i="32"/>
  <c r="E216" i="32"/>
  <c r="F216" i="32"/>
  <c r="G216" i="32"/>
  <c r="H216" i="32"/>
  <c r="I216" i="32"/>
  <c r="D217" i="32"/>
  <c r="E217" i="32"/>
  <c r="F217" i="32"/>
  <c r="G217" i="32"/>
  <c r="H217" i="32"/>
  <c r="I217" i="32"/>
  <c r="D218" i="32"/>
  <c r="E218" i="32"/>
  <c r="F218" i="32"/>
  <c r="G218" i="32"/>
  <c r="H218" i="32"/>
  <c r="I218" i="32"/>
  <c r="D219" i="32"/>
  <c r="E219" i="32"/>
  <c r="F219" i="32"/>
  <c r="G219" i="32"/>
  <c r="H219" i="32"/>
  <c r="I219" i="32"/>
  <c r="D220" i="32"/>
  <c r="E220" i="32"/>
  <c r="F220" i="32"/>
  <c r="G220" i="32"/>
  <c r="H220" i="32"/>
  <c r="I220" i="32"/>
  <c r="D221" i="32"/>
  <c r="E221" i="32"/>
  <c r="F221" i="32"/>
  <c r="G221" i="32"/>
  <c r="H221" i="32"/>
  <c r="I221" i="32"/>
  <c r="D222" i="32"/>
  <c r="E222" i="32"/>
  <c r="F222" i="32"/>
  <c r="G222" i="32"/>
  <c r="H222" i="32"/>
  <c r="I222" i="32"/>
  <c r="D223" i="32"/>
  <c r="E223" i="32"/>
  <c r="F223" i="32"/>
  <c r="G223" i="32"/>
  <c r="H223" i="32"/>
  <c r="I223" i="32"/>
  <c r="D224" i="32"/>
  <c r="E224" i="32"/>
  <c r="F224" i="32"/>
  <c r="G224" i="32"/>
  <c r="H224" i="32"/>
  <c r="I224" i="32"/>
  <c r="D225" i="32"/>
  <c r="E225" i="32"/>
  <c r="F225" i="32"/>
  <c r="G225" i="32"/>
  <c r="H225" i="32"/>
  <c r="I225" i="32"/>
  <c r="D226" i="32"/>
  <c r="E226" i="32"/>
  <c r="F226" i="32"/>
  <c r="G226" i="32"/>
  <c r="H226" i="32"/>
  <c r="I226" i="32"/>
  <c r="D227" i="32"/>
  <c r="E227" i="32"/>
  <c r="F227" i="32"/>
  <c r="G227" i="32"/>
  <c r="H227" i="32"/>
  <c r="I227" i="32"/>
  <c r="D228" i="32"/>
  <c r="E228" i="32"/>
  <c r="F228" i="32"/>
  <c r="G228" i="32"/>
  <c r="H228" i="32"/>
  <c r="I228" i="32"/>
  <c r="D229" i="32"/>
  <c r="E229" i="32"/>
  <c r="F229" i="32"/>
  <c r="G229" i="32"/>
  <c r="H229" i="32"/>
  <c r="I229" i="32"/>
  <c r="D230" i="32"/>
  <c r="E230" i="32"/>
  <c r="F230" i="32"/>
  <c r="G230" i="32"/>
  <c r="H230" i="32"/>
  <c r="I230" i="32"/>
  <c r="D231" i="32"/>
  <c r="E231" i="32"/>
  <c r="F231" i="32"/>
  <c r="G231" i="32"/>
  <c r="H231" i="32"/>
  <c r="I231" i="32"/>
  <c r="D232" i="32"/>
  <c r="E232" i="32"/>
  <c r="F232" i="32"/>
  <c r="G232" i="32"/>
  <c r="H232" i="32"/>
  <c r="I232" i="32"/>
  <c r="D233" i="32"/>
  <c r="E233" i="32"/>
  <c r="F233" i="32"/>
  <c r="G233" i="32"/>
  <c r="H233" i="32"/>
  <c r="I233" i="32"/>
  <c r="D234" i="32"/>
  <c r="E234" i="32"/>
  <c r="F234" i="32"/>
  <c r="G234" i="32"/>
  <c r="H234" i="32"/>
  <c r="I234" i="32"/>
  <c r="D235" i="32"/>
  <c r="E235" i="32"/>
  <c r="F235" i="32"/>
  <c r="G235" i="32"/>
  <c r="H235" i="32"/>
  <c r="I235" i="32"/>
  <c r="D236" i="32"/>
  <c r="E236" i="32"/>
  <c r="F236" i="32"/>
  <c r="G236" i="32"/>
  <c r="H236" i="32"/>
  <c r="I236" i="32"/>
  <c r="D237" i="32"/>
  <c r="E237" i="32"/>
  <c r="F237" i="32"/>
  <c r="G237" i="32"/>
  <c r="H237" i="32"/>
  <c r="I237" i="32"/>
  <c r="D238" i="32"/>
  <c r="E238" i="32"/>
  <c r="F238" i="32"/>
  <c r="G238" i="32"/>
  <c r="H238" i="32"/>
  <c r="I238" i="32"/>
  <c r="D239" i="32"/>
  <c r="E239" i="32"/>
  <c r="F239" i="32"/>
  <c r="G239" i="32"/>
  <c r="H239" i="32"/>
  <c r="I239" i="32"/>
  <c r="D240" i="32"/>
  <c r="E240" i="32"/>
  <c r="F240" i="32"/>
  <c r="G240" i="32"/>
  <c r="H240" i="32"/>
  <c r="I240" i="32"/>
  <c r="D241" i="32"/>
  <c r="E241" i="32"/>
  <c r="F241" i="32"/>
  <c r="G241" i="32"/>
  <c r="H241" i="32"/>
  <c r="I241" i="32"/>
  <c r="D242" i="32"/>
  <c r="E242" i="32"/>
  <c r="F242" i="32"/>
  <c r="G242" i="32"/>
  <c r="H242" i="32"/>
  <c r="I242" i="32"/>
  <c r="D243" i="32"/>
  <c r="E243" i="32"/>
  <c r="F243" i="32"/>
  <c r="G243" i="32"/>
  <c r="H243" i="32"/>
  <c r="I243" i="32"/>
  <c r="D244" i="32"/>
  <c r="E244" i="32"/>
  <c r="F244" i="32"/>
  <c r="G244" i="32"/>
  <c r="H244" i="32"/>
  <c r="I244" i="32"/>
  <c r="D245" i="32"/>
  <c r="E245" i="32"/>
  <c r="F245" i="32"/>
  <c r="G245" i="32"/>
  <c r="H245" i="32"/>
  <c r="I245" i="32"/>
  <c r="D246" i="32"/>
  <c r="E246" i="32"/>
  <c r="F246" i="32"/>
  <c r="G246" i="32"/>
  <c r="H246" i="32"/>
  <c r="I246" i="32"/>
  <c r="D247" i="32"/>
  <c r="E247" i="32"/>
  <c r="F247" i="32"/>
  <c r="G247" i="32"/>
  <c r="H247" i="32"/>
  <c r="I247" i="32"/>
  <c r="D248" i="32"/>
  <c r="E248" i="32"/>
  <c r="F248" i="32"/>
  <c r="G248" i="32"/>
  <c r="H248" i="32"/>
  <c r="I248" i="32"/>
  <c r="D249" i="32"/>
  <c r="E249" i="32"/>
  <c r="F249" i="32"/>
  <c r="G249" i="32"/>
  <c r="H249" i="32"/>
  <c r="I249" i="32"/>
  <c r="D250" i="32"/>
  <c r="E250" i="32"/>
  <c r="F250" i="32"/>
  <c r="G250" i="32"/>
  <c r="H250" i="32"/>
  <c r="I250" i="32"/>
  <c r="D251" i="32"/>
  <c r="E251" i="32"/>
  <c r="F251" i="32"/>
  <c r="G251" i="32"/>
  <c r="H251" i="32"/>
  <c r="I251" i="32"/>
  <c r="D252" i="32"/>
  <c r="E252" i="32"/>
  <c r="F252" i="32"/>
  <c r="G252" i="32"/>
  <c r="H252" i="32"/>
  <c r="I252" i="32"/>
  <c r="D253" i="32"/>
  <c r="E253" i="32"/>
  <c r="F253" i="32"/>
  <c r="G253" i="32"/>
  <c r="H253" i="32"/>
  <c r="I253" i="32"/>
  <c r="D254" i="32"/>
  <c r="E254" i="32"/>
  <c r="F254" i="32"/>
  <c r="G254" i="32"/>
  <c r="H254" i="32"/>
  <c r="I254" i="32"/>
  <c r="D255" i="32"/>
  <c r="E255" i="32"/>
  <c r="F255" i="32"/>
  <c r="G255" i="32"/>
  <c r="H255" i="32"/>
  <c r="I255" i="32"/>
  <c r="D256" i="32"/>
  <c r="E256" i="32"/>
  <c r="F256" i="32"/>
  <c r="G256" i="32"/>
  <c r="H256" i="32"/>
  <c r="I256" i="32"/>
  <c r="D257" i="32"/>
  <c r="E257" i="32"/>
  <c r="F257" i="32"/>
  <c r="G257" i="32"/>
  <c r="H257" i="32"/>
  <c r="I257" i="32"/>
  <c r="D258" i="32"/>
  <c r="E258" i="32"/>
  <c r="F258" i="32"/>
  <c r="G258" i="32"/>
  <c r="H258" i="32"/>
  <c r="I258" i="32"/>
  <c r="D259" i="32"/>
  <c r="E259" i="32"/>
  <c r="F259" i="32"/>
  <c r="G259" i="32"/>
  <c r="H259" i="32"/>
  <c r="I259" i="32"/>
  <c r="D260" i="32"/>
  <c r="E260" i="32"/>
  <c r="F260" i="32"/>
  <c r="G260" i="32"/>
  <c r="H260" i="32"/>
  <c r="I260" i="32"/>
  <c r="D261" i="32"/>
  <c r="E261" i="32"/>
  <c r="F261" i="32"/>
  <c r="G261" i="32"/>
  <c r="H261" i="32"/>
  <c r="I261" i="32"/>
  <c r="D262" i="32"/>
  <c r="E262" i="32"/>
  <c r="F262" i="32"/>
  <c r="G262" i="32"/>
  <c r="H262" i="32"/>
  <c r="I262" i="32"/>
  <c r="D263" i="32"/>
  <c r="E263" i="32"/>
  <c r="F263" i="32"/>
  <c r="G263" i="32"/>
  <c r="H263" i="32"/>
  <c r="I263" i="32"/>
  <c r="D264" i="32"/>
  <c r="E264" i="32"/>
  <c r="F264" i="32"/>
  <c r="G264" i="32"/>
  <c r="H264" i="32"/>
  <c r="I264" i="32"/>
  <c r="D265" i="32"/>
  <c r="E265" i="32"/>
  <c r="F265" i="32"/>
  <c r="G265" i="32"/>
  <c r="H265" i="32"/>
  <c r="I265" i="32"/>
  <c r="D266" i="32"/>
  <c r="E266" i="32"/>
  <c r="F266" i="32"/>
  <c r="G266" i="32"/>
  <c r="H266" i="32"/>
  <c r="I266" i="32"/>
  <c r="D267" i="32"/>
  <c r="E267" i="32"/>
  <c r="F267" i="32"/>
  <c r="G267" i="32"/>
  <c r="H267" i="32"/>
  <c r="I267" i="32"/>
  <c r="D268" i="32"/>
  <c r="E268" i="32"/>
  <c r="F268" i="32"/>
  <c r="G268" i="32"/>
  <c r="H268" i="32"/>
  <c r="I268" i="32"/>
  <c r="D269" i="32"/>
  <c r="E269" i="32"/>
  <c r="F269" i="32"/>
  <c r="G269" i="32"/>
  <c r="H269" i="32"/>
  <c r="I269" i="32"/>
  <c r="D270" i="32"/>
  <c r="E270" i="32"/>
  <c r="F270" i="32"/>
  <c r="G270" i="32"/>
  <c r="H270" i="32"/>
  <c r="I270" i="32"/>
  <c r="D271" i="32"/>
  <c r="E271" i="32"/>
  <c r="F271" i="32"/>
  <c r="G271" i="32"/>
  <c r="H271" i="32"/>
  <c r="I271" i="32"/>
  <c r="D272" i="32"/>
  <c r="E272" i="32"/>
  <c r="F272" i="32"/>
  <c r="G272" i="32"/>
  <c r="H272" i="32"/>
  <c r="I272" i="32"/>
  <c r="D273" i="32"/>
  <c r="E273" i="32"/>
  <c r="F273" i="32"/>
  <c r="G273" i="32"/>
  <c r="H273" i="32"/>
  <c r="I273" i="32"/>
  <c r="D274" i="32"/>
  <c r="E274" i="32"/>
  <c r="F274" i="32"/>
  <c r="G274" i="32"/>
  <c r="H274" i="32"/>
  <c r="I274" i="32"/>
  <c r="D275" i="32"/>
  <c r="E275" i="32"/>
  <c r="F275" i="32"/>
  <c r="G275" i="32"/>
  <c r="H275" i="32"/>
  <c r="I275" i="32"/>
  <c r="D276" i="32"/>
  <c r="E276" i="32"/>
  <c r="F276" i="32"/>
  <c r="G276" i="32"/>
  <c r="H276" i="32"/>
  <c r="I276" i="32"/>
  <c r="D277" i="32"/>
  <c r="E277" i="32"/>
  <c r="F277" i="32"/>
  <c r="G277" i="32"/>
  <c r="H277" i="32"/>
  <c r="I277" i="32"/>
  <c r="D278" i="32"/>
  <c r="E278" i="32"/>
  <c r="F278" i="32"/>
  <c r="G278" i="32"/>
  <c r="H278" i="32"/>
  <c r="I278" i="32"/>
  <c r="D279" i="32"/>
  <c r="E279" i="32"/>
  <c r="F279" i="32"/>
  <c r="G279" i="32"/>
  <c r="H279" i="32"/>
  <c r="I279" i="32"/>
  <c r="D280" i="32"/>
  <c r="E280" i="32"/>
  <c r="F280" i="32"/>
  <c r="G280" i="32"/>
  <c r="H280" i="32"/>
  <c r="I280" i="32"/>
  <c r="D281" i="32"/>
  <c r="E281" i="32"/>
  <c r="F281" i="32"/>
  <c r="G281" i="32"/>
  <c r="H281" i="32"/>
  <c r="I281" i="32"/>
  <c r="D282" i="32"/>
  <c r="E282" i="32"/>
  <c r="F282" i="32"/>
  <c r="G282" i="32"/>
  <c r="H282" i="32"/>
  <c r="I282" i="32"/>
  <c r="D283" i="32"/>
  <c r="E283" i="32"/>
  <c r="F283" i="32"/>
  <c r="G283" i="32"/>
  <c r="H283" i="32"/>
  <c r="I283" i="32"/>
  <c r="D284" i="32"/>
  <c r="E284" i="32"/>
  <c r="F284" i="32"/>
  <c r="G284" i="32"/>
  <c r="H284" i="32"/>
  <c r="I284" i="32"/>
  <c r="D285" i="32"/>
  <c r="E285" i="32"/>
  <c r="F285" i="32"/>
  <c r="G285" i="32"/>
  <c r="H285" i="32"/>
  <c r="I285" i="32"/>
  <c r="D286" i="32"/>
  <c r="E286" i="32"/>
  <c r="F286" i="32"/>
  <c r="G286" i="32"/>
  <c r="H286" i="32"/>
  <c r="I286" i="32"/>
  <c r="D287" i="32"/>
  <c r="E287" i="32"/>
  <c r="F287" i="32"/>
  <c r="G287" i="32"/>
  <c r="H287" i="32"/>
  <c r="I287" i="32"/>
  <c r="D288" i="32"/>
  <c r="E288" i="32"/>
  <c r="F288" i="32"/>
  <c r="G288" i="32"/>
  <c r="H288" i="32"/>
  <c r="I288" i="32"/>
  <c r="D289" i="32"/>
  <c r="E289" i="32"/>
  <c r="F289" i="32"/>
  <c r="G289" i="32"/>
  <c r="H289" i="32"/>
  <c r="I289" i="32"/>
  <c r="D290" i="32"/>
  <c r="E290" i="32"/>
  <c r="F290" i="32"/>
  <c r="G290" i="32"/>
  <c r="H290" i="32"/>
  <c r="I290" i="32"/>
  <c r="D291" i="32"/>
  <c r="E291" i="32"/>
  <c r="F291" i="32"/>
  <c r="G291" i="32"/>
  <c r="H291" i="32"/>
  <c r="I291" i="32"/>
  <c r="D292" i="32"/>
  <c r="E292" i="32"/>
  <c r="F292" i="32"/>
  <c r="G292" i="32"/>
  <c r="H292" i="32"/>
  <c r="I292" i="32"/>
  <c r="D293" i="32"/>
  <c r="E293" i="32"/>
  <c r="F293" i="32"/>
  <c r="G293" i="32"/>
  <c r="H293" i="32"/>
  <c r="I293" i="32"/>
  <c r="D294" i="32"/>
  <c r="E294" i="32"/>
  <c r="F294" i="32"/>
  <c r="G294" i="32"/>
  <c r="H294" i="32"/>
  <c r="I294" i="32"/>
  <c r="D295" i="32"/>
  <c r="E295" i="32"/>
  <c r="F295" i="32"/>
  <c r="G295" i="32"/>
  <c r="H295" i="32"/>
  <c r="I295" i="32"/>
  <c r="D296" i="32"/>
  <c r="E296" i="32"/>
  <c r="F296" i="32"/>
  <c r="G296" i="32"/>
  <c r="H296" i="32"/>
  <c r="I296" i="32"/>
  <c r="D297" i="32"/>
  <c r="E297" i="32"/>
  <c r="F297" i="32"/>
  <c r="G297" i="32"/>
  <c r="H297" i="32"/>
  <c r="I297" i="32"/>
  <c r="D298" i="32"/>
  <c r="E298" i="32"/>
  <c r="F298" i="32"/>
  <c r="G298" i="32"/>
  <c r="H298" i="32"/>
  <c r="I298" i="32"/>
  <c r="D299" i="32"/>
  <c r="E299" i="32"/>
  <c r="F299" i="32"/>
  <c r="G299" i="32"/>
  <c r="H299" i="32"/>
  <c r="I299" i="32"/>
  <c r="D300" i="32"/>
  <c r="E300" i="32"/>
  <c r="F300" i="32"/>
  <c r="G300" i="32"/>
  <c r="H300" i="32"/>
  <c r="I300" i="32"/>
  <c r="D301" i="32"/>
  <c r="E301" i="32"/>
  <c r="F301" i="32"/>
  <c r="G301" i="32"/>
  <c r="H301" i="32"/>
  <c r="I301" i="32"/>
  <c r="D302" i="32"/>
  <c r="E302" i="32"/>
  <c r="F302" i="32"/>
  <c r="G302" i="32"/>
  <c r="H302" i="32"/>
  <c r="I302" i="32"/>
  <c r="D303" i="32"/>
  <c r="E303" i="32"/>
  <c r="F303" i="32"/>
  <c r="G303" i="32"/>
  <c r="H303" i="32"/>
  <c r="I303" i="32"/>
  <c r="D304" i="32"/>
  <c r="E304" i="32"/>
  <c r="F304" i="32"/>
  <c r="G304" i="32"/>
  <c r="H304" i="32"/>
  <c r="I304" i="32"/>
  <c r="D305" i="32"/>
  <c r="E305" i="32"/>
  <c r="F305" i="32"/>
  <c r="G305" i="32"/>
  <c r="H305" i="32"/>
  <c r="I305" i="32"/>
  <c r="D306" i="32"/>
  <c r="E306" i="32"/>
  <c r="F306" i="32"/>
  <c r="G306" i="32"/>
  <c r="H306" i="32"/>
  <c r="I306" i="32"/>
  <c r="D307" i="32"/>
  <c r="E307" i="32"/>
  <c r="F307" i="32"/>
  <c r="G307" i="32"/>
  <c r="H307" i="32"/>
  <c r="I307" i="32"/>
  <c r="D308" i="32"/>
  <c r="E308" i="32"/>
  <c r="F308" i="32"/>
  <c r="G308" i="32"/>
  <c r="H308" i="32"/>
  <c r="I308" i="32"/>
  <c r="D309" i="32"/>
  <c r="E309" i="32"/>
  <c r="F309" i="32"/>
  <c r="G309" i="32"/>
  <c r="H309" i="32"/>
  <c r="I309" i="32"/>
  <c r="D310" i="32"/>
  <c r="E310" i="32"/>
  <c r="F310" i="32"/>
  <c r="G310" i="32"/>
  <c r="H310" i="32"/>
  <c r="I310" i="32"/>
  <c r="D311" i="32"/>
  <c r="E311" i="32"/>
  <c r="F311" i="32"/>
  <c r="G311" i="32"/>
  <c r="H311" i="32"/>
  <c r="I311" i="32"/>
  <c r="D312" i="32"/>
  <c r="E312" i="32"/>
  <c r="F312" i="32"/>
  <c r="G312" i="32"/>
  <c r="H312" i="32"/>
  <c r="I312" i="32"/>
  <c r="D313" i="32"/>
  <c r="E313" i="32"/>
  <c r="F313" i="32"/>
  <c r="G313" i="32"/>
  <c r="H313" i="32"/>
  <c r="I313" i="32"/>
  <c r="D314" i="32"/>
  <c r="E314" i="32"/>
  <c r="F314" i="32"/>
  <c r="G314" i="32"/>
  <c r="H314" i="32"/>
  <c r="I314" i="32"/>
  <c r="D315" i="32"/>
  <c r="E315" i="32"/>
  <c r="F315" i="32"/>
  <c r="G315" i="32"/>
  <c r="H315" i="32"/>
  <c r="I315" i="32"/>
  <c r="D316" i="32"/>
  <c r="E316" i="32"/>
  <c r="F316" i="32"/>
  <c r="G316" i="32"/>
  <c r="H316" i="32"/>
  <c r="I316" i="32"/>
  <c r="D317" i="32"/>
  <c r="E317" i="32"/>
  <c r="F317" i="32"/>
  <c r="G317" i="32"/>
  <c r="H317" i="32"/>
  <c r="I317" i="32"/>
  <c r="D318" i="32"/>
  <c r="E318" i="32"/>
  <c r="F318" i="32"/>
  <c r="G318" i="32"/>
  <c r="H318" i="32"/>
  <c r="I318" i="32"/>
  <c r="D319" i="32"/>
  <c r="E319" i="32"/>
  <c r="F319" i="32"/>
  <c r="G319" i="32"/>
  <c r="H319" i="32"/>
  <c r="I319" i="32"/>
  <c r="D320" i="32"/>
  <c r="E320" i="32"/>
  <c r="F320" i="32"/>
  <c r="G320" i="32"/>
  <c r="H320" i="32"/>
  <c r="I320" i="32"/>
  <c r="D321" i="32"/>
  <c r="E321" i="32"/>
  <c r="F321" i="32"/>
  <c r="G321" i="32"/>
  <c r="H321" i="32"/>
  <c r="I321" i="32"/>
  <c r="D322" i="32"/>
  <c r="E322" i="32"/>
  <c r="F322" i="32"/>
  <c r="G322" i="32"/>
  <c r="H322" i="32"/>
  <c r="I322" i="32"/>
  <c r="D323" i="32"/>
  <c r="E323" i="32"/>
  <c r="F323" i="32"/>
  <c r="G323" i="32"/>
  <c r="H323" i="32"/>
  <c r="I323" i="32"/>
  <c r="D324" i="32"/>
  <c r="E324" i="32"/>
  <c r="F324" i="32"/>
  <c r="G324" i="32"/>
  <c r="H324" i="32"/>
  <c r="I324" i="32"/>
  <c r="D325" i="32"/>
  <c r="E325" i="32"/>
  <c r="F325" i="32"/>
  <c r="G325" i="32"/>
  <c r="H325" i="32"/>
  <c r="I325" i="32"/>
  <c r="D326" i="32"/>
  <c r="E326" i="32"/>
  <c r="F326" i="32"/>
  <c r="G326" i="32"/>
  <c r="H326" i="32"/>
  <c r="I326" i="32"/>
  <c r="D327" i="32"/>
  <c r="E327" i="32"/>
  <c r="F327" i="32"/>
  <c r="G327" i="32"/>
  <c r="H327" i="32"/>
  <c r="I327" i="32"/>
  <c r="D328" i="32"/>
  <c r="E328" i="32"/>
  <c r="F328" i="32"/>
  <c r="G328" i="32"/>
  <c r="H328" i="32"/>
  <c r="I328" i="32"/>
  <c r="D329" i="32"/>
  <c r="E329" i="32"/>
  <c r="F329" i="32"/>
  <c r="G329" i="32"/>
  <c r="H329" i="32"/>
  <c r="I329" i="32"/>
  <c r="D330" i="32"/>
  <c r="E330" i="32"/>
  <c r="F330" i="32"/>
  <c r="G330" i="32"/>
  <c r="H330" i="32"/>
  <c r="I330" i="32"/>
  <c r="D331" i="32"/>
  <c r="E331" i="32"/>
  <c r="F331" i="32"/>
  <c r="G331" i="32"/>
  <c r="H331" i="32"/>
  <c r="I331" i="32"/>
  <c r="D332" i="32"/>
  <c r="E332" i="32"/>
  <c r="F332" i="32"/>
  <c r="G332" i="32"/>
  <c r="H332" i="32"/>
  <c r="I332" i="32"/>
  <c r="D333" i="32"/>
  <c r="E333" i="32"/>
  <c r="F333" i="32"/>
  <c r="G333" i="32"/>
  <c r="H333" i="32"/>
  <c r="I333" i="32"/>
  <c r="D334" i="32"/>
  <c r="E334" i="32"/>
  <c r="F334" i="32"/>
  <c r="G334" i="32"/>
  <c r="H334" i="32"/>
  <c r="I334" i="32"/>
  <c r="D335" i="32"/>
  <c r="E335" i="32"/>
  <c r="F335" i="32"/>
  <c r="G335" i="32"/>
  <c r="H335" i="32"/>
  <c r="I335" i="32"/>
  <c r="D336" i="32"/>
  <c r="E336" i="32"/>
  <c r="F336" i="32"/>
  <c r="G336" i="32"/>
  <c r="H336" i="32"/>
  <c r="I336" i="32"/>
  <c r="D337" i="32"/>
  <c r="E337" i="32"/>
  <c r="F337" i="32"/>
  <c r="G337" i="32"/>
  <c r="H337" i="32"/>
  <c r="I337" i="32"/>
  <c r="D338" i="32"/>
  <c r="E338" i="32"/>
  <c r="F338" i="32"/>
  <c r="G338" i="32"/>
  <c r="H338" i="32"/>
  <c r="I338" i="32"/>
  <c r="D339" i="32"/>
  <c r="E339" i="32"/>
  <c r="F339" i="32"/>
  <c r="G339" i="32"/>
  <c r="H339" i="32"/>
  <c r="I339" i="32"/>
  <c r="D340" i="32"/>
  <c r="E340" i="32"/>
  <c r="F340" i="32"/>
  <c r="G340" i="32"/>
  <c r="H340" i="32"/>
  <c r="I340" i="32"/>
  <c r="D341" i="32"/>
  <c r="E341" i="32"/>
  <c r="F341" i="32"/>
  <c r="G341" i="32"/>
  <c r="H341" i="32"/>
  <c r="I341" i="32"/>
  <c r="D342" i="32"/>
  <c r="E342" i="32"/>
  <c r="F342" i="32"/>
  <c r="G342" i="32"/>
  <c r="H342" i="32"/>
  <c r="I342" i="32"/>
  <c r="D343" i="32"/>
  <c r="E343" i="32"/>
  <c r="F343" i="32"/>
  <c r="G343" i="32"/>
  <c r="H343" i="32"/>
  <c r="I343" i="32"/>
  <c r="D344" i="32"/>
  <c r="E344" i="32"/>
  <c r="F344" i="32"/>
  <c r="G344" i="32"/>
  <c r="H344" i="32"/>
  <c r="I344" i="32"/>
  <c r="D345" i="32"/>
  <c r="E345" i="32"/>
  <c r="F345" i="32"/>
  <c r="G345" i="32"/>
  <c r="H345" i="32"/>
  <c r="I345" i="32"/>
  <c r="D346" i="32"/>
  <c r="E346" i="32"/>
  <c r="F346" i="32"/>
  <c r="G346" i="32"/>
  <c r="H346" i="32"/>
  <c r="I346" i="32"/>
  <c r="D347" i="32"/>
  <c r="E347" i="32"/>
  <c r="F347" i="32"/>
  <c r="G347" i="32"/>
  <c r="H347" i="32"/>
  <c r="I347" i="32"/>
  <c r="D348" i="32"/>
  <c r="E348" i="32"/>
  <c r="F348" i="32"/>
  <c r="G348" i="32"/>
  <c r="H348" i="32"/>
  <c r="I348" i="32"/>
  <c r="D349" i="32"/>
  <c r="E349" i="32"/>
  <c r="F349" i="32"/>
  <c r="G349" i="32"/>
  <c r="H349" i="32"/>
  <c r="I349" i="32"/>
  <c r="D350" i="32"/>
  <c r="E350" i="32"/>
  <c r="F350" i="32"/>
  <c r="G350" i="32"/>
  <c r="H350" i="32"/>
  <c r="I350" i="32"/>
  <c r="D351" i="32"/>
  <c r="E351" i="32"/>
  <c r="F351" i="32"/>
  <c r="G351" i="32"/>
  <c r="H351" i="32"/>
  <c r="I351" i="32"/>
  <c r="D352" i="32"/>
  <c r="E352" i="32"/>
  <c r="F352" i="32"/>
  <c r="G352" i="32"/>
  <c r="H352" i="32"/>
  <c r="I352" i="32"/>
  <c r="D353" i="32"/>
  <c r="E353" i="32"/>
  <c r="F353" i="32"/>
  <c r="G353" i="32"/>
  <c r="H353" i="32"/>
  <c r="I353" i="32"/>
  <c r="D354" i="32"/>
  <c r="E354" i="32"/>
  <c r="F354" i="32"/>
  <c r="G354" i="32"/>
  <c r="H354" i="32"/>
  <c r="I354" i="32"/>
  <c r="D355" i="32"/>
  <c r="E355" i="32"/>
  <c r="F355" i="32"/>
  <c r="G355" i="32"/>
  <c r="H355" i="32"/>
  <c r="I355" i="32"/>
  <c r="D356" i="32"/>
  <c r="E356" i="32"/>
  <c r="F356" i="32"/>
  <c r="G356" i="32"/>
  <c r="H356" i="32"/>
  <c r="I356" i="32"/>
  <c r="D357" i="32"/>
  <c r="E357" i="32"/>
  <c r="F357" i="32"/>
  <c r="G357" i="32"/>
  <c r="H357" i="32"/>
  <c r="I357" i="32"/>
  <c r="D358" i="32"/>
  <c r="E358" i="32"/>
  <c r="F358" i="32"/>
  <c r="G358" i="32"/>
  <c r="H358" i="32"/>
  <c r="I358" i="32"/>
  <c r="D359" i="32"/>
  <c r="E359" i="32"/>
  <c r="F359" i="32"/>
  <c r="G359" i="32"/>
  <c r="H359" i="32"/>
  <c r="I359" i="32"/>
  <c r="D360" i="32"/>
  <c r="E360" i="32"/>
  <c r="F360" i="32"/>
  <c r="G360" i="32"/>
  <c r="H360" i="32"/>
  <c r="I360" i="32"/>
  <c r="D361" i="32"/>
  <c r="E361" i="32"/>
  <c r="F361" i="32"/>
  <c r="G361" i="32"/>
  <c r="H361" i="32"/>
  <c r="I361" i="32"/>
  <c r="D362" i="32"/>
  <c r="E362" i="32"/>
  <c r="F362" i="32"/>
  <c r="G362" i="32"/>
  <c r="H362" i="32"/>
  <c r="I362" i="32"/>
  <c r="D363" i="32"/>
  <c r="E363" i="32"/>
  <c r="F363" i="32"/>
  <c r="G363" i="32"/>
  <c r="H363" i="32"/>
  <c r="I363" i="32"/>
  <c r="D364" i="32"/>
  <c r="E364" i="32"/>
  <c r="F364" i="32"/>
  <c r="G364" i="32"/>
  <c r="H364" i="32"/>
  <c r="I364" i="32"/>
  <c r="D365" i="32"/>
  <c r="E365" i="32"/>
  <c r="F365" i="32"/>
  <c r="G365" i="32"/>
  <c r="H365" i="32"/>
  <c r="I365" i="32"/>
  <c r="D366" i="32"/>
  <c r="E366" i="32"/>
  <c r="F366" i="32"/>
  <c r="G366" i="32"/>
  <c r="H366" i="32"/>
  <c r="I366" i="32"/>
  <c r="D367" i="32"/>
  <c r="E367" i="32"/>
  <c r="F367" i="32"/>
  <c r="G367" i="32"/>
  <c r="H367" i="32"/>
  <c r="I367" i="32"/>
  <c r="D368" i="32"/>
  <c r="E368" i="32"/>
  <c r="F368" i="32"/>
  <c r="G368" i="32"/>
  <c r="H368" i="32"/>
  <c r="I368" i="32"/>
  <c r="D369" i="32"/>
  <c r="E369" i="32"/>
  <c r="F369" i="32"/>
  <c r="G369" i="32"/>
  <c r="H369" i="32"/>
  <c r="I369" i="32"/>
  <c r="D370" i="32"/>
  <c r="E370" i="32"/>
  <c r="F370" i="32"/>
  <c r="G370" i="32"/>
  <c r="H370" i="32"/>
  <c r="I370" i="32"/>
  <c r="D371" i="32"/>
  <c r="E371" i="32"/>
  <c r="F371" i="32"/>
  <c r="G371" i="32"/>
  <c r="H371" i="32"/>
  <c r="I371" i="32"/>
  <c r="D372" i="32"/>
  <c r="E372" i="32"/>
  <c r="F372" i="32"/>
  <c r="G372" i="32"/>
  <c r="H372" i="32"/>
  <c r="I372" i="32"/>
  <c r="D373" i="32"/>
  <c r="E373" i="32"/>
  <c r="F373" i="32"/>
  <c r="G373" i="32"/>
  <c r="H373" i="32"/>
  <c r="I373" i="32"/>
  <c r="D374" i="32"/>
  <c r="E374" i="32"/>
  <c r="F374" i="32"/>
  <c r="G374" i="32"/>
  <c r="H374" i="32"/>
  <c r="I374" i="32"/>
  <c r="D375" i="32"/>
  <c r="E375" i="32"/>
  <c r="F375" i="32"/>
  <c r="G375" i="32"/>
  <c r="H375" i="32"/>
  <c r="I375" i="32"/>
  <c r="D376" i="32"/>
  <c r="E376" i="32"/>
  <c r="F376" i="32"/>
  <c r="G376" i="32"/>
  <c r="H376" i="32"/>
  <c r="I376" i="32"/>
  <c r="D377" i="32"/>
  <c r="E377" i="32"/>
  <c r="F377" i="32"/>
  <c r="G377" i="32"/>
  <c r="H377" i="32"/>
  <c r="I377" i="32"/>
  <c r="D378" i="32"/>
  <c r="E378" i="32"/>
  <c r="F378" i="32"/>
  <c r="G378" i="32"/>
  <c r="H378" i="32"/>
  <c r="I378" i="32"/>
  <c r="D379" i="32"/>
  <c r="E379" i="32"/>
  <c r="F379" i="32"/>
  <c r="G379" i="32"/>
  <c r="H379" i="32"/>
  <c r="I379" i="32"/>
  <c r="D380" i="32"/>
  <c r="E380" i="32"/>
  <c r="F380" i="32"/>
  <c r="G380" i="32"/>
  <c r="H380" i="32"/>
  <c r="I380" i="32"/>
  <c r="D381" i="32"/>
  <c r="E381" i="32"/>
  <c r="F381" i="32"/>
  <c r="G381" i="32"/>
  <c r="H381" i="32"/>
  <c r="I381" i="32"/>
  <c r="D382" i="32"/>
  <c r="E382" i="32"/>
  <c r="F382" i="32"/>
  <c r="G382" i="32"/>
  <c r="H382" i="32"/>
  <c r="I382" i="32"/>
  <c r="D383" i="32"/>
  <c r="E383" i="32"/>
  <c r="F383" i="32"/>
  <c r="G383" i="32"/>
  <c r="H383" i="32"/>
  <c r="I383" i="32"/>
  <c r="D384" i="32"/>
  <c r="E384" i="32"/>
  <c r="F384" i="32"/>
  <c r="G384" i="32"/>
  <c r="H384" i="32"/>
  <c r="I384" i="32"/>
  <c r="D385" i="32"/>
  <c r="E385" i="32"/>
  <c r="F385" i="32"/>
  <c r="G385" i="32"/>
  <c r="H385" i="32"/>
  <c r="I385" i="32"/>
  <c r="D386" i="32"/>
  <c r="E386" i="32"/>
  <c r="F386" i="32"/>
  <c r="G386" i="32"/>
  <c r="H386" i="32"/>
  <c r="I386" i="32"/>
  <c r="D387" i="32"/>
  <c r="E387" i="32"/>
  <c r="F387" i="32"/>
  <c r="G387" i="32"/>
  <c r="H387" i="32"/>
  <c r="I387" i="32"/>
  <c r="D388" i="32"/>
  <c r="E388" i="32"/>
  <c r="F388" i="32"/>
  <c r="G388" i="32"/>
  <c r="H388" i="32"/>
  <c r="I388" i="32"/>
  <c r="D389" i="32"/>
  <c r="E389" i="32"/>
  <c r="F389" i="32"/>
  <c r="G389" i="32"/>
  <c r="H389" i="32"/>
  <c r="I389" i="32"/>
  <c r="D390" i="32"/>
  <c r="E390" i="32"/>
  <c r="F390" i="32"/>
  <c r="G390" i="32"/>
  <c r="H390" i="32"/>
  <c r="I390" i="32"/>
  <c r="D391" i="32"/>
  <c r="E391" i="32"/>
  <c r="F391" i="32"/>
  <c r="G391" i="32"/>
  <c r="H391" i="32"/>
  <c r="I391" i="32"/>
  <c r="D392" i="32"/>
  <c r="E392" i="32"/>
  <c r="F392" i="32"/>
  <c r="G392" i="32"/>
  <c r="H392" i="32"/>
  <c r="I392" i="32"/>
  <c r="D393" i="32"/>
  <c r="E393" i="32"/>
  <c r="F393" i="32"/>
  <c r="G393" i="32"/>
  <c r="H393" i="32"/>
  <c r="I393" i="32"/>
  <c r="D394" i="32"/>
  <c r="E394" i="32"/>
  <c r="F394" i="32"/>
  <c r="G394" i="32"/>
  <c r="H394" i="32"/>
  <c r="I394" i="32"/>
  <c r="D395" i="32"/>
  <c r="E395" i="32"/>
  <c r="F395" i="32"/>
  <c r="G395" i="32"/>
  <c r="H395" i="32"/>
  <c r="I395" i="32"/>
  <c r="D396" i="32"/>
  <c r="E396" i="32"/>
  <c r="F396" i="32"/>
  <c r="G396" i="32"/>
  <c r="H396" i="32"/>
  <c r="I396" i="32"/>
  <c r="D397" i="32"/>
  <c r="E397" i="32"/>
  <c r="F397" i="32"/>
  <c r="G397" i="32"/>
  <c r="H397" i="32"/>
  <c r="I397" i="32"/>
  <c r="D398" i="32"/>
  <c r="E398" i="32"/>
  <c r="F398" i="32"/>
  <c r="G398" i="32"/>
  <c r="H398" i="32"/>
  <c r="I398" i="32"/>
  <c r="D399" i="32"/>
  <c r="E399" i="32"/>
  <c r="F399" i="32"/>
  <c r="G399" i="32"/>
  <c r="H399" i="32"/>
  <c r="I399" i="32"/>
  <c r="D400" i="32"/>
  <c r="E400" i="32"/>
  <c r="F400" i="32"/>
  <c r="G400" i="32"/>
  <c r="H400" i="32"/>
  <c r="I400" i="32"/>
  <c r="D401" i="32"/>
  <c r="E401" i="32"/>
  <c r="F401" i="32"/>
  <c r="G401" i="32"/>
  <c r="H401" i="32"/>
  <c r="I401" i="32"/>
  <c r="D402" i="32"/>
  <c r="E402" i="32"/>
  <c r="F402" i="32"/>
  <c r="G402" i="32"/>
  <c r="H402" i="32"/>
  <c r="I402" i="32"/>
  <c r="D403" i="32"/>
  <c r="E403" i="32"/>
  <c r="F403" i="32"/>
  <c r="G403" i="32"/>
  <c r="H403" i="32"/>
  <c r="I403" i="32"/>
  <c r="D404" i="32"/>
  <c r="E404" i="32"/>
  <c r="F404" i="32"/>
  <c r="G404" i="32"/>
  <c r="H404" i="32"/>
  <c r="I404" i="32"/>
  <c r="D405" i="32"/>
  <c r="E405" i="32"/>
  <c r="F405" i="32"/>
  <c r="G405" i="32"/>
  <c r="H405" i="32"/>
  <c r="I405" i="32"/>
  <c r="D406" i="32"/>
  <c r="E406" i="32"/>
  <c r="F406" i="32"/>
  <c r="G406" i="32"/>
  <c r="H406" i="32"/>
  <c r="I406" i="32"/>
  <c r="D407" i="32"/>
  <c r="E407" i="32"/>
  <c r="F407" i="32"/>
  <c r="G407" i="32"/>
  <c r="H407" i="32"/>
  <c r="I407" i="32"/>
  <c r="D408" i="32"/>
  <c r="E408" i="32"/>
  <c r="F408" i="32"/>
  <c r="G408" i="32"/>
  <c r="H408" i="32"/>
  <c r="I408" i="32"/>
  <c r="D39" i="32"/>
  <c r="E39" i="32"/>
  <c r="F39" i="32"/>
  <c r="G39" i="32"/>
  <c r="H39" i="32"/>
  <c r="I39" i="32"/>
  <c r="D40" i="32"/>
  <c r="E40" i="32"/>
  <c r="F40" i="32"/>
  <c r="G40" i="32"/>
  <c r="H40" i="32"/>
  <c r="I40" i="32"/>
  <c r="D41" i="32"/>
  <c r="E41" i="32"/>
  <c r="F41" i="32"/>
  <c r="G41" i="32"/>
  <c r="H41" i="32"/>
  <c r="I41" i="32"/>
  <c r="D42" i="32"/>
  <c r="E42" i="32"/>
  <c r="F42" i="32"/>
  <c r="G42" i="32"/>
  <c r="H42" i="32"/>
  <c r="I42" i="32"/>
  <c r="D43" i="32"/>
  <c r="E43" i="32"/>
  <c r="F43" i="32"/>
  <c r="G43" i="32"/>
  <c r="H43" i="32"/>
  <c r="I43" i="32"/>
  <c r="D44" i="32"/>
  <c r="E44" i="32"/>
  <c r="F44" i="32"/>
  <c r="G44" i="32"/>
  <c r="H44" i="32"/>
  <c r="I44" i="32"/>
  <c r="D45" i="32"/>
  <c r="E45" i="32"/>
  <c r="F45" i="32"/>
  <c r="G45" i="32"/>
  <c r="H45" i="32"/>
  <c r="I45" i="32"/>
  <c r="D46" i="32"/>
  <c r="E46" i="32"/>
  <c r="F46" i="32"/>
  <c r="G46" i="32"/>
  <c r="H46" i="32"/>
  <c r="I46" i="32"/>
  <c r="D47" i="32"/>
  <c r="E47" i="32"/>
  <c r="F47" i="32"/>
  <c r="G47" i="32"/>
  <c r="H47" i="32"/>
  <c r="I47" i="32"/>
  <c r="D48" i="32"/>
  <c r="E48" i="32"/>
  <c r="F48" i="32"/>
  <c r="G48" i="32"/>
  <c r="H48" i="32"/>
  <c r="I48" i="32"/>
  <c r="D49" i="32"/>
  <c r="E49" i="32"/>
  <c r="F49" i="32"/>
  <c r="G49" i="32"/>
  <c r="H49" i="32"/>
  <c r="I49" i="32"/>
  <c r="D50" i="32"/>
  <c r="E50" i="32"/>
  <c r="F50" i="32"/>
  <c r="G50" i="32"/>
  <c r="H50" i="32"/>
  <c r="I50" i="32"/>
  <c r="D51" i="32"/>
  <c r="E51" i="32"/>
  <c r="F51" i="32"/>
  <c r="G51" i="32"/>
  <c r="H51" i="32"/>
  <c r="I51" i="32"/>
  <c r="D52" i="32"/>
  <c r="E52" i="32"/>
  <c r="F52" i="32"/>
  <c r="G52" i="32"/>
  <c r="H52" i="32"/>
  <c r="I52" i="32"/>
  <c r="D53" i="32"/>
  <c r="E53" i="32"/>
  <c r="F53" i="32"/>
  <c r="G53" i="32"/>
  <c r="H53" i="32"/>
  <c r="I53" i="32"/>
  <c r="D54" i="32"/>
  <c r="E54" i="32"/>
  <c r="F54" i="32"/>
  <c r="G54" i="32"/>
  <c r="H54" i="32"/>
  <c r="I54" i="32"/>
  <c r="D55" i="32"/>
  <c r="E55" i="32"/>
  <c r="F55" i="32"/>
  <c r="G55" i="32"/>
  <c r="H55" i="32"/>
  <c r="I55" i="32"/>
  <c r="D56" i="32"/>
  <c r="E56" i="32"/>
  <c r="F56" i="32"/>
  <c r="G56" i="32"/>
  <c r="H56" i="32"/>
  <c r="I56" i="32"/>
  <c r="D57" i="32"/>
  <c r="E57" i="32"/>
  <c r="F57" i="32"/>
  <c r="G57" i="32"/>
  <c r="H57" i="32"/>
  <c r="I57" i="32"/>
  <c r="D58" i="32"/>
  <c r="E58" i="32"/>
  <c r="F58" i="32"/>
  <c r="G58" i="32"/>
  <c r="H58" i="32"/>
  <c r="I58" i="32"/>
  <c r="D59" i="32"/>
  <c r="E59" i="32"/>
  <c r="F59" i="32"/>
  <c r="G59" i="32"/>
  <c r="H59" i="32"/>
  <c r="I59" i="32"/>
  <c r="D60" i="32"/>
  <c r="E60" i="32"/>
  <c r="F60" i="32"/>
  <c r="G60" i="32"/>
  <c r="H60" i="32"/>
  <c r="I60" i="32"/>
  <c r="D61" i="32"/>
  <c r="E61" i="32"/>
  <c r="F61" i="32"/>
  <c r="G61" i="32"/>
  <c r="H61" i="32"/>
  <c r="I61" i="32"/>
  <c r="D62" i="32"/>
  <c r="E62" i="32"/>
  <c r="F62" i="32"/>
  <c r="G62" i="32"/>
  <c r="H62" i="32"/>
  <c r="I62" i="32"/>
  <c r="D63" i="32"/>
  <c r="E63" i="32"/>
  <c r="F63" i="32"/>
  <c r="G63" i="32"/>
  <c r="H63" i="32"/>
  <c r="I63" i="32"/>
  <c r="D64" i="32"/>
  <c r="E64" i="32"/>
  <c r="F64" i="32"/>
  <c r="G64" i="32"/>
  <c r="H64" i="32"/>
  <c r="I64" i="32"/>
  <c r="D65" i="32"/>
  <c r="E65" i="32"/>
  <c r="F65" i="32"/>
  <c r="G65" i="32"/>
  <c r="H65" i="32"/>
  <c r="I65" i="32"/>
  <c r="D66" i="32"/>
  <c r="E66" i="32"/>
  <c r="F66" i="32"/>
  <c r="G66" i="32"/>
  <c r="H66" i="32"/>
  <c r="I66" i="32"/>
  <c r="D67" i="32"/>
  <c r="E67" i="32"/>
  <c r="F67" i="32"/>
  <c r="G67" i="32"/>
  <c r="H67" i="32"/>
  <c r="I67" i="32"/>
  <c r="D68" i="32"/>
  <c r="E68" i="32"/>
  <c r="F68" i="32"/>
  <c r="G68" i="32"/>
  <c r="H68" i="32"/>
  <c r="I68" i="32"/>
  <c r="D69" i="32"/>
  <c r="E69" i="32"/>
  <c r="F69" i="32"/>
  <c r="G69" i="32"/>
  <c r="H69" i="32"/>
  <c r="I69" i="32"/>
  <c r="D70" i="32"/>
  <c r="E70" i="32"/>
  <c r="F70" i="32"/>
  <c r="G70" i="32"/>
  <c r="H70" i="32"/>
  <c r="I70" i="32"/>
  <c r="D71" i="32"/>
  <c r="E71" i="32"/>
  <c r="F71" i="32"/>
  <c r="G71" i="32"/>
  <c r="H71" i="32"/>
  <c r="I71" i="32"/>
  <c r="D72" i="32"/>
  <c r="E72" i="32"/>
  <c r="F72" i="32"/>
  <c r="G72" i="32"/>
  <c r="H72" i="32"/>
  <c r="I72" i="32"/>
  <c r="D73" i="32"/>
  <c r="E73" i="32"/>
  <c r="F73" i="32"/>
  <c r="G73" i="32"/>
  <c r="H73" i="32"/>
  <c r="I73" i="32"/>
  <c r="D74" i="32"/>
  <c r="E74" i="32"/>
  <c r="F74" i="32"/>
  <c r="G74" i="32"/>
  <c r="H74" i="32"/>
  <c r="I74" i="32"/>
  <c r="D75" i="32"/>
  <c r="E75" i="32"/>
  <c r="F75" i="32"/>
  <c r="G75" i="32"/>
  <c r="H75" i="32"/>
  <c r="I75" i="32"/>
  <c r="D76" i="32"/>
  <c r="E76" i="32"/>
  <c r="F76" i="32"/>
  <c r="G76" i="32"/>
  <c r="H76" i="32"/>
  <c r="I76" i="32"/>
  <c r="D77" i="32"/>
  <c r="E77" i="32"/>
  <c r="F77" i="32"/>
  <c r="G77" i="32"/>
  <c r="H77" i="32"/>
  <c r="I77" i="32"/>
  <c r="D78" i="32"/>
  <c r="E78" i="32"/>
  <c r="F78" i="32"/>
  <c r="G78" i="32"/>
  <c r="H78" i="32"/>
  <c r="I78" i="32"/>
  <c r="D79" i="32"/>
  <c r="E79" i="32"/>
  <c r="F79" i="32"/>
  <c r="G79" i="32"/>
  <c r="H79" i="32"/>
  <c r="I79" i="32"/>
  <c r="D80" i="32"/>
  <c r="E80" i="32"/>
  <c r="F80" i="32"/>
  <c r="G80" i="32"/>
  <c r="H80" i="32"/>
  <c r="I80" i="32"/>
  <c r="D81" i="32"/>
  <c r="E81" i="32"/>
  <c r="F81" i="32"/>
  <c r="G81" i="32"/>
  <c r="H81" i="32"/>
  <c r="I81" i="32"/>
  <c r="D82" i="32"/>
  <c r="E82" i="32"/>
  <c r="F82" i="32"/>
  <c r="G82" i="32"/>
  <c r="H82" i="32"/>
  <c r="I82" i="32"/>
  <c r="D83" i="32"/>
  <c r="E83" i="32"/>
  <c r="F83" i="32"/>
  <c r="G83" i="32"/>
  <c r="H83" i="32"/>
  <c r="I83" i="32"/>
  <c r="D84" i="32"/>
  <c r="E84" i="32"/>
  <c r="F84" i="32"/>
  <c r="G84" i="32"/>
  <c r="H84" i="32"/>
  <c r="I84" i="32"/>
  <c r="D85" i="32"/>
  <c r="E85" i="32"/>
  <c r="F85" i="32"/>
  <c r="G85" i="32"/>
  <c r="H85" i="32"/>
  <c r="I85" i="32"/>
  <c r="D86" i="32"/>
  <c r="E86" i="32"/>
  <c r="F86" i="32"/>
  <c r="G86" i="32"/>
  <c r="H86" i="32"/>
  <c r="I86" i="32"/>
  <c r="D87" i="32"/>
  <c r="E87" i="32"/>
  <c r="F87" i="32"/>
  <c r="G87" i="32"/>
  <c r="H87" i="32"/>
  <c r="I87" i="32"/>
  <c r="D88" i="32"/>
  <c r="E88" i="32"/>
  <c r="F88" i="32"/>
  <c r="G88" i="32"/>
  <c r="H88" i="32"/>
  <c r="I88" i="32"/>
  <c r="D89" i="32"/>
  <c r="E89" i="32"/>
  <c r="F89" i="32"/>
  <c r="G89" i="32"/>
  <c r="H89" i="32"/>
  <c r="I89" i="32"/>
  <c r="D90" i="32"/>
  <c r="E90" i="32"/>
  <c r="F90" i="32"/>
  <c r="G90" i="32"/>
  <c r="H90" i="32"/>
  <c r="I90" i="32"/>
  <c r="D91" i="32"/>
  <c r="E91" i="32"/>
  <c r="F91" i="32"/>
  <c r="G91" i="32"/>
  <c r="H91" i="32"/>
  <c r="I91" i="32"/>
  <c r="D92" i="32"/>
  <c r="E92" i="32"/>
  <c r="F92" i="32"/>
  <c r="G92" i="32"/>
  <c r="H92" i="32"/>
  <c r="I92" i="32"/>
  <c r="D93" i="32"/>
  <c r="E93" i="32"/>
  <c r="F93" i="32"/>
  <c r="G93" i="32"/>
  <c r="H93" i="32"/>
  <c r="I93" i="32"/>
  <c r="D94" i="32"/>
  <c r="E94" i="32"/>
  <c r="F94" i="32"/>
  <c r="G94" i="32"/>
  <c r="H94" i="32"/>
  <c r="I94" i="32"/>
  <c r="D95" i="32"/>
  <c r="E95" i="32"/>
  <c r="F95" i="32"/>
  <c r="G95" i="32"/>
  <c r="H95" i="32"/>
  <c r="I95" i="32"/>
  <c r="D96" i="32"/>
  <c r="E96" i="32"/>
  <c r="F96" i="32"/>
  <c r="G96" i="32"/>
  <c r="H96" i="32"/>
  <c r="I96" i="32"/>
  <c r="D97" i="32"/>
  <c r="E97" i="32"/>
  <c r="F97" i="32"/>
  <c r="G97" i="32"/>
  <c r="H97" i="32"/>
  <c r="I97" i="32"/>
  <c r="D98" i="32"/>
  <c r="E98" i="32"/>
  <c r="F98" i="32"/>
  <c r="G98" i="32"/>
  <c r="H98" i="32"/>
  <c r="I98" i="32"/>
  <c r="D99" i="32"/>
  <c r="E99" i="32"/>
  <c r="F99" i="32"/>
  <c r="G99" i="32"/>
  <c r="H99" i="32"/>
  <c r="I99" i="32"/>
  <c r="D100" i="32"/>
  <c r="E100" i="32"/>
  <c r="F100" i="32"/>
  <c r="G100" i="32"/>
  <c r="H100" i="32"/>
  <c r="I100" i="32"/>
  <c r="D101" i="32"/>
  <c r="E101" i="32"/>
  <c r="F101" i="32"/>
  <c r="G101" i="32"/>
  <c r="H101" i="32"/>
  <c r="I101" i="32"/>
  <c r="D102" i="32"/>
  <c r="E102" i="32"/>
  <c r="F102" i="32"/>
  <c r="G102" i="32"/>
  <c r="H102" i="32"/>
  <c r="I102" i="32"/>
  <c r="D103" i="32"/>
  <c r="E103" i="32"/>
  <c r="F103" i="32"/>
  <c r="G103" i="32"/>
  <c r="H103" i="32"/>
  <c r="I103" i="32"/>
  <c r="D104" i="32"/>
  <c r="E104" i="32"/>
  <c r="F104" i="32"/>
  <c r="G104" i="32"/>
  <c r="H104" i="32"/>
  <c r="I104" i="32"/>
  <c r="D105" i="32"/>
  <c r="E105" i="32"/>
  <c r="F105" i="32"/>
  <c r="G105" i="32"/>
  <c r="H105" i="32"/>
  <c r="I105" i="32"/>
  <c r="D106" i="32"/>
  <c r="E106" i="32"/>
  <c r="F106" i="32"/>
  <c r="G106" i="32"/>
  <c r="H106" i="32"/>
  <c r="I106" i="32"/>
  <c r="D107" i="32"/>
  <c r="E107" i="32"/>
  <c r="F107" i="32"/>
  <c r="G107" i="32"/>
  <c r="H107" i="32"/>
  <c r="I107" i="32"/>
  <c r="D108" i="32"/>
  <c r="E108" i="32"/>
  <c r="F108" i="32"/>
  <c r="G108" i="32"/>
  <c r="H108" i="32"/>
  <c r="I108" i="32"/>
  <c r="D109" i="32"/>
  <c r="E109" i="32"/>
  <c r="F109" i="32"/>
  <c r="G109" i="32"/>
  <c r="H109" i="32"/>
  <c r="I109" i="32"/>
  <c r="D110" i="32"/>
  <c r="E110" i="32"/>
  <c r="F110" i="32"/>
  <c r="G110" i="32"/>
  <c r="H110" i="32"/>
  <c r="I110" i="32"/>
  <c r="D111" i="32"/>
  <c r="E111" i="32"/>
  <c r="F111" i="32"/>
  <c r="G111" i="32"/>
  <c r="H111" i="32"/>
  <c r="I111" i="32"/>
  <c r="D112" i="32"/>
  <c r="E112" i="32"/>
  <c r="F112" i="32"/>
  <c r="G112" i="32"/>
  <c r="H112" i="32"/>
  <c r="I112" i="32"/>
  <c r="D113" i="32"/>
  <c r="E113" i="32"/>
  <c r="F113" i="32"/>
  <c r="G113" i="32"/>
  <c r="H113" i="32"/>
  <c r="I113" i="32"/>
  <c r="D114" i="32"/>
  <c r="E114" i="32"/>
  <c r="F114" i="32"/>
  <c r="G114" i="32"/>
  <c r="H114" i="32"/>
  <c r="I114" i="32"/>
  <c r="D115" i="32"/>
  <c r="E115" i="32"/>
  <c r="F115" i="32"/>
  <c r="G115" i="32"/>
  <c r="H115" i="32"/>
  <c r="I115" i="32"/>
  <c r="D116" i="32"/>
  <c r="E116" i="32"/>
  <c r="F116" i="32"/>
  <c r="G116" i="32"/>
  <c r="H116" i="32"/>
  <c r="I116" i="32"/>
  <c r="D117" i="32"/>
  <c r="E117" i="32"/>
  <c r="F117" i="32"/>
  <c r="G117" i="32"/>
  <c r="H117" i="32"/>
  <c r="I117" i="32"/>
  <c r="D118" i="32"/>
  <c r="E118" i="32"/>
  <c r="F118" i="32"/>
  <c r="G118" i="32"/>
  <c r="H118" i="32"/>
  <c r="I118" i="32"/>
  <c r="D119" i="32"/>
  <c r="E119" i="32"/>
  <c r="F119" i="32"/>
  <c r="G119" i="32"/>
  <c r="H119" i="32"/>
  <c r="I119" i="32"/>
  <c r="D120" i="32"/>
  <c r="E120" i="32"/>
  <c r="F120" i="32"/>
  <c r="G120" i="32"/>
  <c r="H120" i="32"/>
  <c r="I120" i="32"/>
  <c r="D121" i="32"/>
  <c r="E121" i="32"/>
  <c r="F121" i="32"/>
  <c r="G121" i="32"/>
  <c r="H121" i="32"/>
  <c r="I121" i="32"/>
  <c r="D122" i="32"/>
  <c r="E122" i="32"/>
  <c r="F122" i="32"/>
  <c r="G122" i="32"/>
  <c r="H122" i="32"/>
  <c r="I122" i="32"/>
  <c r="D123" i="32"/>
  <c r="E123" i="32"/>
  <c r="F123" i="32"/>
  <c r="G123" i="32"/>
  <c r="H123" i="32"/>
  <c r="I123" i="32"/>
  <c r="D124" i="32"/>
  <c r="E124" i="32"/>
  <c r="F124" i="32"/>
  <c r="G124" i="32"/>
  <c r="H124" i="32"/>
  <c r="I124" i="32"/>
  <c r="D125" i="32"/>
  <c r="E125" i="32"/>
  <c r="F125" i="32"/>
  <c r="G125" i="32"/>
  <c r="H125" i="32"/>
  <c r="I125" i="32"/>
  <c r="D126" i="32"/>
  <c r="E126" i="32"/>
  <c r="F126" i="32"/>
  <c r="G126" i="32"/>
  <c r="H126" i="32"/>
  <c r="I126" i="32"/>
  <c r="D127" i="32"/>
  <c r="E127" i="32"/>
  <c r="F127" i="32"/>
  <c r="G127" i="32"/>
  <c r="H127" i="32"/>
  <c r="I127" i="32"/>
  <c r="D128" i="32"/>
  <c r="E128" i="32"/>
  <c r="F128" i="32"/>
  <c r="G128" i="32"/>
  <c r="H128" i="32"/>
  <c r="I128" i="32"/>
  <c r="D129" i="32"/>
  <c r="E129" i="32"/>
  <c r="F129" i="32"/>
  <c r="G129" i="32"/>
  <c r="H129" i="32"/>
  <c r="I129" i="32"/>
  <c r="D130" i="32"/>
  <c r="E130" i="32"/>
  <c r="F130" i="32"/>
  <c r="G130" i="32"/>
  <c r="H130" i="32"/>
  <c r="I130" i="32"/>
  <c r="D131" i="32"/>
  <c r="E131" i="32"/>
  <c r="F131" i="32"/>
  <c r="G131" i="32"/>
  <c r="H131" i="32"/>
  <c r="I131" i="32"/>
  <c r="D132" i="32"/>
  <c r="E132" i="32"/>
  <c r="F132" i="32"/>
  <c r="G132" i="32"/>
  <c r="H132" i="32"/>
  <c r="I132" i="32"/>
  <c r="D133" i="32"/>
  <c r="E133" i="32"/>
  <c r="F133" i="32"/>
  <c r="G133" i="32"/>
  <c r="H133" i="32"/>
  <c r="I133" i="32"/>
  <c r="D134" i="32"/>
  <c r="E134" i="32"/>
  <c r="F134" i="32"/>
  <c r="G134" i="32"/>
  <c r="H134" i="32"/>
  <c r="I134" i="32"/>
  <c r="D135" i="32"/>
  <c r="E135" i="32"/>
  <c r="F135" i="32"/>
  <c r="G135" i="32"/>
  <c r="H135" i="32"/>
  <c r="I135" i="32"/>
  <c r="D38" i="32"/>
  <c r="E38" i="32"/>
  <c r="F38" i="32"/>
  <c r="G38" i="32"/>
  <c r="H38" i="32"/>
  <c r="H9" i="32"/>
  <c r="I9" i="32"/>
  <c r="H10" i="32"/>
  <c r="I10" i="32"/>
  <c r="H11" i="32"/>
  <c r="I11" i="32"/>
  <c r="H12" i="32"/>
  <c r="I12" i="32"/>
  <c r="H13" i="32"/>
  <c r="I13" i="32"/>
  <c r="H14" i="32"/>
  <c r="I14" i="32"/>
  <c r="H15" i="32"/>
  <c r="I15" i="32"/>
  <c r="H16" i="32"/>
  <c r="I16" i="32"/>
  <c r="H17" i="32"/>
  <c r="I17" i="32"/>
  <c r="H18" i="32"/>
  <c r="I18" i="32"/>
  <c r="H19" i="32"/>
  <c r="I19" i="32"/>
  <c r="H20" i="32"/>
  <c r="I20" i="32"/>
  <c r="H21" i="32"/>
  <c r="I21" i="32"/>
  <c r="H22" i="32"/>
  <c r="I22" i="32"/>
  <c r="H23" i="32"/>
  <c r="I23" i="32"/>
  <c r="H24" i="32"/>
  <c r="I24" i="32"/>
  <c r="H25" i="32"/>
  <c r="I25" i="32"/>
  <c r="H26" i="32"/>
  <c r="I26" i="32"/>
  <c r="H27" i="32"/>
  <c r="I27" i="32"/>
  <c r="H28" i="32"/>
  <c r="I28" i="32"/>
  <c r="H29" i="32"/>
  <c r="I29" i="32"/>
  <c r="H30" i="32"/>
  <c r="I30" i="32"/>
  <c r="H31" i="32"/>
  <c r="I31" i="32"/>
  <c r="H32" i="32"/>
  <c r="I32" i="32"/>
  <c r="H33" i="32"/>
  <c r="I33" i="32"/>
  <c r="H34" i="32"/>
  <c r="I34" i="32"/>
  <c r="H35" i="32"/>
  <c r="I35" i="32"/>
  <c r="H36" i="32"/>
  <c r="I36" i="32"/>
  <c r="H37" i="32"/>
  <c r="I37" i="32"/>
  <c r="I38" i="32"/>
  <c r="H8" i="32"/>
  <c r="I8" i="32"/>
  <c r="S771" i="31"/>
  <c r="R771" i="31"/>
  <c r="Q771" i="31"/>
  <c r="P771" i="31"/>
  <c r="O771" i="31"/>
  <c r="N771" i="31"/>
  <c r="M771" i="31"/>
  <c r="L771" i="31"/>
  <c r="K771" i="31"/>
  <c r="J771" i="31"/>
  <c r="I771" i="31"/>
  <c r="H771" i="31"/>
  <c r="G771" i="31"/>
  <c r="F771" i="31"/>
  <c r="E771" i="31"/>
  <c r="D771" i="31"/>
  <c r="C771" i="31"/>
  <c r="S770" i="31"/>
  <c r="R770" i="31"/>
  <c r="Q770" i="31"/>
  <c r="P770" i="31"/>
  <c r="O770" i="31"/>
  <c r="N770" i="31"/>
  <c r="M770" i="31"/>
  <c r="L770" i="31"/>
  <c r="K770" i="31"/>
  <c r="J770" i="31"/>
  <c r="I770" i="31"/>
  <c r="H770" i="31"/>
  <c r="G770" i="31"/>
  <c r="F770" i="31"/>
  <c r="E770" i="31"/>
  <c r="D770" i="31"/>
  <c r="C770" i="31"/>
  <c r="S769" i="31"/>
  <c r="R769" i="31"/>
  <c r="Q769" i="31"/>
  <c r="P769" i="31"/>
  <c r="O769" i="31"/>
  <c r="N769" i="31"/>
  <c r="M769" i="31"/>
  <c r="L769" i="31"/>
  <c r="K769" i="31"/>
  <c r="J769" i="31"/>
  <c r="I769" i="31"/>
  <c r="H769" i="31"/>
  <c r="G769" i="31"/>
  <c r="F769" i="31"/>
  <c r="E769" i="31"/>
  <c r="D769" i="31"/>
  <c r="C769" i="31"/>
  <c r="S768" i="31"/>
  <c r="R768" i="31"/>
  <c r="Q768" i="31"/>
  <c r="P768" i="31"/>
  <c r="O768" i="31"/>
  <c r="N768" i="31"/>
  <c r="M768" i="31"/>
  <c r="L768" i="31"/>
  <c r="K768" i="31"/>
  <c r="J768" i="31"/>
  <c r="I768" i="31"/>
  <c r="H768" i="31"/>
  <c r="G768" i="31"/>
  <c r="F768" i="31"/>
  <c r="E768" i="31"/>
  <c r="D768" i="31"/>
  <c r="C768" i="31"/>
  <c r="S767" i="31"/>
  <c r="R767" i="31"/>
  <c r="Q767" i="31"/>
  <c r="P767" i="31"/>
  <c r="O767" i="31"/>
  <c r="N767" i="31"/>
  <c r="M767" i="31"/>
  <c r="L767" i="31"/>
  <c r="K767" i="31"/>
  <c r="J767" i="31"/>
  <c r="I767" i="31"/>
  <c r="H767" i="31"/>
  <c r="G767" i="31"/>
  <c r="F767" i="31"/>
  <c r="E767" i="31"/>
  <c r="D767" i="31"/>
  <c r="C767" i="31"/>
  <c r="S766" i="31"/>
  <c r="R766" i="31"/>
  <c r="Q766" i="31"/>
  <c r="P766" i="31"/>
  <c r="O766" i="31"/>
  <c r="N766" i="31"/>
  <c r="M766" i="31"/>
  <c r="L766" i="31"/>
  <c r="K766" i="31"/>
  <c r="J766" i="31"/>
  <c r="I766" i="31"/>
  <c r="H766" i="31"/>
  <c r="G766" i="31"/>
  <c r="F766" i="31"/>
  <c r="E766" i="31"/>
  <c r="D766" i="31"/>
  <c r="C766" i="31"/>
  <c r="S765" i="31"/>
  <c r="R765" i="31"/>
  <c r="Q765" i="31"/>
  <c r="P765" i="31"/>
  <c r="O765" i="31"/>
  <c r="N765" i="31"/>
  <c r="M765" i="31"/>
  <c r="L765" i="31"/>
  <c r="K765" i="31"/>
  <c r="J765" i="31"/>
  <c r="I765" i="31"/>
  <c r="H765" i="31"/>
  <c r="G765" i="31"/>
  <c r="F765" i="31"/>
  <c r="E765" i="31"/>
  <c r="D765" i="31"/>
  <c r="C765" i="31"/>
  <c r="S764" i="31"/>
  <c r="R764" i="31"/>
  <c r="Q764" i="31"/>
  <c r="P764" i="31"/>
  <c r="O764" i="31"/>
  <c r="N764" i="31"/>
  <c r="M764" i="31"/>
  <c r="L764" i="31"/>
  <c r="K764" i="31"/>
  <c r="J764" i="31"/>
  <c r="I764" i="31"/>
  <c r="H764" i="31"/>
  <c r="G764" i="31"/>
  <c r="F764" i="31"/>
  <c r="E764" i="31"/>
  <c r="D764" i="31"/>
  <c r="C764" i="31"/>
  <c r="S763" i="31"/>
  <c r="R763" i="31"/>
  <c r="Q763" i="31"/>
  <c r="P763" i="31"/>
  <c r="O763" i="31"/>
  <c r="N763" i="31"/>
  <c r="M763" i="31"/>
  <c r="L763" i="31"/>
  <c r="K763" i="31"/>
  <c r="J763" i="31"/>
  <c r="I763" i="31"/>
  <c r="H763" i="31"/>
  <c r="G763" i="31"/>
  <c r="F763" i="31"/>
  <c r="E763" i="31"/>
  <c r="D763" i="31"/>
  <c r="C763" i="31"/>
  <c r="S762" i="31"/>
  <c r="R762" i="31"/>
  <c r="Q762" i="31"/>
  <c r="P762" i="31"/>
  <c r="O762" i="31"/>
  <c r="N762" i="31"/>
  <c r="M762" i="31"/>
  <c r="L762" i="31"/>
  <c r="K762" i="31"/>
  <c r="J762" i="31"/>
  <c r="I762" i="31"/>
  <c r="H762" i="31"/>
  <c r="G762" i="31"/>
  <c r="F762" i="31"/>
  <c r="E762" i="31"/>
  <c r="D762" i="31"/>
  <c r="C762" i="31"/>
  <c r="S761" i="31"/>
  <c r="R761" i="31"/>
  <c r="Q761" i="31"/>
  <c r="P761" i="31"/>
  <c r="O761" i="31"/>
  <c r="N761" i="31"/>
  <c r="M761" i="31"/>
  <c r="L761" i="31"/>
  <c r="K761" i="31"/>
  <c r="J761" i="31"/>
  <c r="I761" i="31"/>
  <c r="H761" i="31"/>
  <c r="G761" i="31"/>
  <c r="F761" i="31"/>
  <c r="E761" i="31"/>
  <c r="D761" i="31"/>
  <c r="C761" i="31"/>
  <c r="S760" i="31"/>
  <c r="R760" i="31"/>
  <c r="Q760" i="31"/>
  <c r="P760" i="31"/>
  <c r="O760" i="31"/>
  <c r="N760" i="31"/>
  <c r="M760" i="31"/>
  <c r="L760" i="31"/>
  <c r="K760" i="31"/>
  <c r="J760" i="31"/>
  <c r="I760" i="31"/>
  <c r="H760" i="31"/>
  <c r="G760" i="31"/>
  <c r="F760" i="31"/>
  <c r="E760" i="31"/>
  <c r="D760" i="31"/>
  <c r="C760" i="31"/>
  <c r="S759" i="31"/>
  <c r="R759" i="31"/>
  <c r="Q759" i="31"/>
  <c r="P759" i="31"/>
  <c r="O759" i="31"/>
  <c r="N759" i="31"/>
  <c r="M759" i="31"/>
  <c r="L759" i="31"/>
  <c r="K759" i="31"/>
  <c r="J759" i="31"/>
  <c r="I759" i="31"/>
  <c r="H759" i="31"/>
  <c r="G759" i="31"/>
  <c r="F759" i="31"/>
  <c r="E759" i="31"/>
  <c r="D759" i="31"/>
  <c r="C759" i="31"/>
  <c r="S758" i="31"/>
  <c r="R758" i="31"/>
  <c r="Q758" i="31"/>
  <c r="P758" i="31"/>
  <c r="O758" i="31"/>
  <c r="N758" i="31"/>
  <c r="M758" i="31"/>
  <c r="L758" i="31"/>
  <c r="K758" i="31"/>
  <c r="J758" i="31"/>
  <c r="I758" i="31"/>
  <c r="H758" i="31"/>
  <c r="G758" i="31"/>
  <c r="F758" i="31"/>
  <c r="E758" i="31"/>
  <c r="D758" i="31"/>
  <c r="C758" i="31"/>
  <c r="S757" i="31"/>
  <c r="R757" i="31"/>
  <c r="Q757" i="31"/>
  <c r="P757" i="31"/>
  <c r="O757" i="31"/>
  <c r="N757" i="31"/>
  <c r="M757" i="31"/>
  <c r="L757" i="31"/>
  <c r="K757" i="31"/>
  <c r="J757" i="31"/>
  <c r="I757" i="31"/>
  <c r="H757" i="31"/>
  <c r="G757" i="31"/>
  <c r="F757" i="31"/>
  <c r="E757" i="31"/>
  <c r="D757" i="31"/>
  <c r="C757" i="31"/>
  <c r="S756" i="31"/>
  <c r="R756" i="31"/>
  <c r="Q756" i="31"/>
  <c r="P756" i="31"/>
  <c r="O756" i="31"/>
  <c r="N756" i="31"/>
  <c r="M756" i="31"/>
  <c r="L756" i="31"/>
  <c r="K756" i="31"/>
  <c r="J756" i="31"/>
  <c r="I756" i="31"/>
  <c r="H756" i="31"/>
  <c r="G756" i="31"/>
  <c r="F756" i="31"/>
  <c r="E756" i="31"/>
  <c r="D756" i="31"/>
  <c r="C756" i="31"/>
  <c r="S755" i="31"/>
  <c r="R755" i="31"/>
  <c r="Q755" i="31"/>
  <c r="P755" i="31"/>
  <c r="O755" i="31"/>
  <c r="N755" i="31"/>
  <c r="M755" i="31"/>
  <c r="L755" i="31"/>
  <c r="K755" i="31"/>
  <c r="J755" i="31"/>
  <c r="I755" i="31"/>
  <c r="H755" i="31"/>
  <c r="G755" i="31"/>
  <c r="F755" i="31"/>
  <c r="E755" i="31"/>
  <c r="D755" i="31"/>
  <c r="C755" i="31"/>
  <c r="S754" i="31"/>
  <c r="R754" i="31"/>
  <c r="Q754" i="31"/>
  <c r="P754" i="31"/>
  <c r="O754" i="31"/>
  <c r="N754" i="31"/>
  <c r="M754" i="31"/>
  <c r="L754" i="31"/>
  <c r="K754" i="31"/>
  <c r="J754" i="31"/>
  <c r="I754" i="31"/>
  <c r="H754" i="31"/>
  <c r="G754" i="31"/>
  <c r="F754" i="31"/>
  <c r="E754" i="31"/>
  <c r="D754" i="31"/>
  <c r="C754" i="31"/>
  <c r="S753" i="31"/>
  <c r="R753" i="31"/>
  <c r="Q753" i="31"/>
  <c r="P753" i="31"/>
  <c r="O753" i="31"/>
  <c r="N753" i="31"/>
  <c r="M753" i="31"/>
  <c r="L753" i="31"/>
  <c r="K753" i="31"/>
  <c r="J753" i="31"/>
  <c r="I753" i="31"/>
  <c r="H753" i="31"/>
  <c r="G753" i="31"/>
  <c r="F753" i="31"/>
  <c r="E753" i="31"/>
  <c r="D753" i="31"/>
  <c r="C753" i="31"/>
  <c r="S752" i="31"/>
  <c r="R752" i="31"/>
  <c r="Q752" i="31"/>
  <c r="P752" i="31"/>
  <c r="O752" i="31"/>
  <c r="N752" i="31"/>
  <c r="M752" i="31"/>
  <c r="L752" i="31"/>
  <c r="K752" i="31"/>
  <c r="J752" i="31"/>
  <c r="I752" i="31"/>
  <c r="H752" i="31"/>
  <c r="G752" i="31"/>
  <c r="F752" i="31"/>
  <c r="E752" i="31"/>
  <c r="D752" i="31"/>
  <c r="C752" i="31"/>
  <c r="S751" i="31"/>
  <c r="R751" i="31"/>
  <c r="Q751" i="31"/>
  <c r="P751" i="31"/>
  <c r="O751" i="31"/>
  <c r="N751" i="31"/>
  <c r="M751" i="31"/>
  <c r="L751" i="31"/>
  <c r="K751" i="31"/>
  <c r="J751" i="31"/>
  <c r="I751" i="31"/>
  <c r="H751" i="31"/>
  <c r="G751" i="31"/>
  <c r="F751" i="31"/>
  <c r="E751" i="31"/>
  <c r="D751" i="31"/>
  <c r="C751" i="31"/>
  <c r="S750" i="31"/>
  <c r="R750" i="31"/>
  <c r="Q750" i="31"/>
  <c r="P750" i="31"/>
  <c r="O750" i="31"/>
  <c r="N750" i="31"/>
  <c r="M750" i="31"/>
  <c r="L750" i="31"/>
  <c r="K750" i="31"/>
  <c r="J750" i="31"/>
  <c r="I750" i="31"/>
  <c r="H750" i="31"/>
  <c r="G750" i="31"/>
  <c r="F750" i="31"/>
  <c r="E750" i="31"/>
  <c r="D750" i="31"/>
  <c r="C750" i="31"/>
  <c r="S749" i="31"/>
  <c r="R749" i="31"/>
  <c r="Q749" i="31"/>
  <c r="P749" i="31"/>
  <c r="O749" i="31"/>
  <c r="N749" i="31"/>
  <c r="M749" i="31"/>
  <c r="L749" i="31"/>
  <c r="K749" i="31"/>
  <c r="J749" i="31"/>
  <c r="I749" i="31"/>
  <c r="H749" i="31"/>
  <c r="G749" i="31"/>
  <c r="F749" i="31"/>
  <c r="E749" i="31"/>
  <c r="D749" i="31"/>
  <c r="C749" i="31"/>
  <c r="S748" i="31"/>
  <c r="R748" i="31"/>
  <c r="Q748" i="31"/>
  <c r="P748" i="31"/>
  <c r="O748" i="31"/>
  <c r="N748" i="31"/>
  <c r="M748" i="31"/>
  <c r="L748" i="31"/>
  <c r="K748" i="31"/>
  <c r="J748" i="31"/>
  <c r="I748" i="31"/>
  <c r="H748" i="31"/>
  <c r="G748" i="31"/>
  <c r="F748" i="31"/>
  <c r="E748" i="31"/>
  <c r="D748" i="31"/>
  <c r="C748" i="31"/>
  <c r="S747" i="31"/>
  <c r="R747" i="31"/>
  <c r="Q747" i="31"/>
  <c r="P747" i="31"/>
  <c r="O747" i="31"/>
  <c r="N747" i="31"/>
  <c r="M747" i="31"/>
  <c r="L747" i="31"/>
  <c r="K747" i="31"/>
  <c r="J747" i="31"/>
  <c r="I747" i="31"/>
  <c r="H747" i="31"/>
  <c r="G747" i="31"/>
  <c r="F747" i="31"/>
  <c r="E747" i="31"/>
  <c r="D747" i="31"/>
  <c r="C747" i="31"/>
  <c r="S746" i="31"/>
  <c r="R746" i="31"/>
  <c r="Q746" i="31"/>
  <c r="P746" i="31"/>
  <c r="O746" i="31"/>
  <c r="N746" i="31"/>
  <c r="M746" i="31"/>
  <c r="L746" i="31"/>
  <c r="K746" i="31"/>
  <c r="J746" i="31"/>
  <c r="I746" i="31"/>
  <c r="H746" i="31"/>
  <c r="G746" i="31"/>
  <c r="F746" i="31"/>
  <c r="E746" i="31"/>
  <c r="D746" i="31"/>
  <c r="C746" i="31"/>
  <c r="S745" i="31"/>
  <c r="R745" i="31"/>
  <c r="Q745" i="31"/>
  <c r="P745" i="31"/>
  <c r="O745" i="31"/>
  <c r="N745" i="31"/>
  <c r="M745" i="31"/>
  <c r="L745" i="31"/>
  <c r="K745" i="31"/>
  <c r="J745" i="31"/>
  <c r="I745" i="31"/>
  <c r="H745" i="31"/>
  <c r="G745" i="31"/>
  <c r="F745" i="31"/>
  <c r="E745" i="31"/>
  <c r="D745" i="31"/>
  <c r="C745" i="31"/>
  <c r="S744" i="31"/>
  <c r="R744" i="31"/>
  <c r="Q744" i="31"/>
  <c r="P744" i="31"/>
  <c r="O744" i="31"/>
  <c r="N744" i="31"/>
  <c r="M744" i="31"/>
  <c r="L744" i="31"/>
  <c r="K744" i="31"/>
  <c r="J744" i="31"/>
  <c r="I744" i="31"/>
  <c r="H744" i="31"/>
  <c r="G744" i="31"/>
  <c r="F744" i="31"/>
  <c r="E744" i="31"/>
  <c r="D744" i="31"/>
  <c r="C744" i="31"/>
  <c r="S743" i="31"/>
  <c r="R743" i="31"/>
  <c r="Q743" i="31"/>
  <c r="P743" i="31"/>
  <c r="O743" i="31"/>
  <c r="N743" i="31"/>
  <c r="M743" i="31"/>
  <c r="L743" i="31"/>
  <c r="K743" i="31"/>
  <c r="J743" i="31"/>
  <c r="I743" i="31"/>
  <c r="H743" i="31"/>
  <c r="G743" i="31"/>
  <c r="F743" i="31"/>
  <c r="E743" i="31"/>
  <c r="D743" i="31"/>
  <c r="C743" i="31"/>
  <c r="S742" i="31"/>
  <c r="R742" i="31"/>
  <c r="Q742" i="31"/>
  <c r="P742" i="31"/>
  <c r="O742" i="31"/>
  <c r="N742" i="31"/>
  <c r="M742" i="31"/>
  <c r="L742" i="31"/>
  <c r="K742" i="31"/>
  <c r="J742" i="31"/>
  <c r="I742" i="31"/>
  <c r="H742" i="31"/>
  <c r="G742" i="31"/>
  <c r="F742" i="31"/>
  <c r="E742" i="31"/>
  <c r="D742" i="31"/>
  <c r="C742" i="31"/>
  <c r="S741" i="31"/>
  <c r="R741" i="31"/>
  <c r="Q741" i="31"/>
  <c r="P741" i="31"/>
  <c r="O741" i="31"/>
  <c r="N741" i="31"/>
  <c r="M741" i="31"/>
  <c r="L741" i="31"/>
  <c r="K741" i="31"/>
  <c r="J741" i="31"/>
  <c r="I741" i="31"/>
  <c r="H741" i="31"/>
  <c r="G741" i="31"/>
  <c r="F741" i="31"/>
  <c r="E741" i="31"/>
  <c r="D741" i="31"/>
  <c r="C741" i="31"/>
  <c r="S740" i="31"/>
  <c r="R740" i="31"/>
  <c r="Q740" i="31"/>
  <c r="P740" i="31"/>
  <c r="O740" i="31"/>
  <c r="N740" i="31"/>
  <c r="M740" i="31"/>
  <c r="L740" i="31"/>
  <c r="K740" i="31"/>
  <c r="J740" i="31"/>
  <c r="I740" i="31"/>
  <c r="H740" i="31"/>
  <c r="G740" i="31"/>
  <c r="F740" i="31"/>
  <c r="E740" i="31"/>
  <c r="D740" i="31"/>
  <c r="C740" i="31"/>
  <c r="S739" i="31"/>
  <c r="R739" i="31"/>
  <c r="Q739" i="31"/>
  <c r="P739" i="31"/>
  <c r="O739" i="31"/>
  <c r="N739" i="31"/>
  <c r="M739" i="31"/>
  <c r="L739" i="31"/>
  <c r="K739" i="31"/>
  <c r="J739" i="31"/>
  <c r="I739" i="31"/>
  <c r="H739" i="31"/>
  <c r="G739" i="31"/>
  <c r="F739" i="31"/>
  <c r="E739" i="31"/>
  <c r="D739" i="31"/>
  <c r="C739" i="31"/>
  <c r="S738" i="31"/>
  <c r="R738" i="31"/>
  <c r="Q738" i="31"/>
  <c r="P738" i="31"/>
  <c r="O738" i="31"/>
  <c r="N738" i="31"/>
  <c r="M738" i="31"/>
  <c r="L738" i="31"/>
  <c r="K738" i="31"/>
  <c r="J738" i="31"/>
  <c r="I738" i="31"/>
  <c r="H738" i="31"/>
  <c r="G738" i="31"/>
  <c r="F738" i="31"/>
  <c r="E738" i="31"/>
  <c r="D738" i="31"/>
  <c r="C738" i="31"/>
  <c r="S737" i="31"/>
  <c r="R737" i="31"/>
  <c r="Q737" i="31"/>
  <c r="P737" i="31"/>
  <c r="O737" i="31"/>
  <c r="N737" i="31"/>
  <c r="M737" i="31"/>
  <c r="L737" i="31"/>
  <c r="K737" i="31"/>
  <c r="J737" i="31"/>
  <c r="I737" i="31"/>
  <c r="H737" i="31"/>
  <c r="G737" i="31"/>
  <c r="F737" i="31"/>
  <c r="E737" i="31"/>
  <c r="D737" i="31"/>
  <c r="C737" i="31"/>
  <c r="S736" i="31"/>
  <c r="R736" i="31"/>
  <c r="Q736" i="31"/>
  <c r="P736" i="31"/>
  <c r="O736" i="31"/>
  <c r="N736" i="31"/>
  <c r="M736" i="31"/>
  <c r="L736" i="31"/>
  <c r="K736" i="31"/>
  <c r="J736" i="31"/>
  <c r="I736" i="31"/>
  <c r="H736" i="31"/>
  <c r="G736" i="31"/>
  <c r="F736" i="31"/>
  <c r="E736" i="31"/>
  <c r="D736" i="31"/>
  <c r="C736" i="31"/>
  <c r="S735" i="31"/>
  <c r="R735" i="31"/>
  <c r="Q735" i="31"/>
  <c r="P735" i="31"/>
  <c r="O735" i="31"/>
  <c r="N735" i="31"/>
  <c r="M735" i="31"/>
  <c r="L735" i="31"/>
  <c r="K735" i="31"/>
  <c r="J735" i="31"/>
  <c r="I735" i="31"/>
  <c r="H735" i="31"/>
  <c r="G735" i="31"/>
  <c r="F735" i="31"/>
  <c r="E735" i="31"/>
  <c r="D735" i="31"/>
  <c r="C735" i="31"/>
  <c r="S734" i="31"/>
  <c r="R734" i="31"/>
  <c r="Q734" i="31"/>
  <c r="P734" i="31"/>
  <c r="O734" i="31"/>
  <c r="N734" i="31"/>
  <c r="M734" i="31"/>
  <c r="L734" i="31"/>
  <c r="K734" i="31"/>
  <c r="J734" i="31"/>
  <c r="I734" i="31"/>
  <c r="H734" i="31"/>
  <c r="G734" i="31"/>
  <c r="F734" i="31"/>
  <c r="E734" i="31"/>
  <c r="D734" i="31"/>
  <c r="C734" i="31"/>
  <c r="S733" i="31"/>
  <c r="R733" i="31"/>
  <c r="Q733" i="31"/>
  <c r="P733" i="31"/>
  <c r="O733" i="31"/>
  <c r="N733" i="31"/>
  <c r="M733" i="31"/>
  <c r="L733" i="31"/>
  <c r="K733" i="31"/>
  <c r="J733" i="31"/>
  <c r="I733" i="31"/>
  <c r="H733" i="31"/>
  <c r="G733" i="31"/>
  <c r="F733" i="31"/>
  <c r="E733" i="31"/>
  <c r="D733" i="31"/>
  <c r="C733" i="31"/>
  <c r="S732" i="31"/>
  <c r="R732" i="31"/>
  <c r="Q732" i="31"/>
  <c r="P732" i="31"/>
  <c r="O732" i="31"/>
  <c r="N732" i="31"/>
  <c r="M732" i="31"/>
  <c r="L732" i="31"/>
  <c r="K732" i="31"/>
  <c r="J732" i="31"/>
  <c r="I732" i="31"/>
  <c r="H732" i="31"/>
  <c r="G732" i="31"/>
  <c r="F732" i="31"/>
  <c r="E732" i="31"/>
  <c r="D732" i="31"/>
  <c r="C732" i="31"/>
  <c r="S731" i="31"/>
  <c r="R731" i="31"/>
  <c r="Q731" i="31"/>
  <c r="P731" i="31"/>
  <c r="O731" i="31"/>
  <c r="N731" i="31"/>
  <c r="M731" i="31"/>
  <c r="L731" i="31"/>
  <c r="K731" i="31"/>
  <c r="J731" i="31"/>
  <c r="I731" i="31"/>
  <c r="H731" i="31"/>
  <c r="G731" i="31"/>
  <c r="F731" i="31"/>
  <c r="E731" i="31"/>
  <c r="D731" i="31"/>
  <c r="C731" i="31"/>
  <c r="S730" i="31"/>
  <c r="R730" i="31"/>
  <c r="Q730" i="31"/>
  <c r="P730" i="31"/>
  <c r="O730" i="31"/>
  <c r="N730" i="31"/>
  <c r="M730" i="31"/>
  <c r="L730" i="31"/>
  <c r="K730" i="31"/>
  <c r="J730" i="31"/>
  <c r="I730" i="31"/>
  <c r="H730" i="31"/>
  <c r="G730" i="31"/>
  <c r="F730" i="31"/>
  <c r="E730" i="31"/>
  <c r="D730" i="31"/>
  <c r="C730" i="31"/>
  <c r="S729" i="31"/>
  <c r="R729" i="31"/>
  <c r="Q729" i="31"/>
  <c r="P729" i="31"/>
  <c r="O729" i="31"/>
  <c r="N729" i="31"/>
  <c r="M729" i="31"/>
  <c r="L729" i="31"/>
  <c r="K729" i="31"/>
  <c r="J729" i="31"/>
  <c r="I729" i="31"/>
  <c r="H729" i="31"/>
  <c r="G729" i="31"/>
  <c r="F729" i="31"/>
  <c r="E729" i="31"/>
  <c r="D729" i="31"/>
  <c r="C729" i="31"/>
  <c r="S728" i="31"/>
  <c r="R728" i="31"/>
  <c r="Q728" i="31"/>
  <c r="P728" i="31"/>
  <c r="O728" i="31"/>
  <c r="N728" i="31"/>
  <c r="M728" i="31"/>
  <c r="L728" i="31"/>
  <c r="K728" i="31"/>
  <c r="J728" i="31"/>
  <c r="I728" i="31"/>
  <c r="H728" i="31"/>
  <c r="G728" i="31"/>
  <c r="F728" i="31"/>
  <c r="E728" i="31"/>
  <c r="D728" i="31"/>
  <c r="C728" i="31"/>
  <c r="S727" i="31"/>
  <c r="R727" i="31"/>
  <c r="Q727" i="31"/>
  <c r="P727" i="31"/>
  <c r="O727" i="31"/>
  <c r="N727" i="31"/>
  <c r="M727" i="31"/>
  <c r="L727" i="31"/>
  <c r="K727" i="31"/>
  <c r="J727" i="31"/>
  <c r="I727" i="31"/>
  <c r="H727" i="31"/>
  <c r="G727" i="31"/>
  <c r="F727" i="31"/>
  <c r="E727" i="31"/>
  <c r="D727" i="31"/>
  <c r="C727" i="31"/>
  <c r="S726" i="31"/>
  <c r="R726" i="31"/>
  <c r="Q726" i="31"/>
  <c r="P726" i="31"/>
  <c r="O726" i="31"/>
  <c r="N726" i="31"/>
  <c r="M726" i="31"/>
  <c r="L726" i="31"/>
  <c r="K726" i="31"/>
  <c r="J726" i="31"/>
  <c r="I726" i="31"/>
  <c r="H726" i="31"/>
  <c r="G726" i="31"/>
  <c r="F726" i="31"/>
  <c r="E726" i="31"/>
  <c r="D726" i="31"/>
  <c r="C726" i="31"/>
  <c r="S725" i="31"/>
  <c r="R725" i="31"/>
  <c r="Q725" i="31"/>
  <c r="P725" i="31"/>
  <c r="O725" i="31"/>
  <c r="N725" i="31"/>
  <c r="M725" i="31"/>
  <c r="L725" i="31"/>
  <c r="K725" i="31"/>
  <c r="J725" i="31"/>
  <c r="I725" i="31"/>
  <c r="H725" i="31"/>
  <c r="G725" i="31"/>
  <c r="F725" i="31"/>
  <c r="E725" i="31"/>
  <c r="D725" i="31"/>
  <c r="C725" i="31"/>
  <c r="S724" i="31"/>
  <c r="R724" i="31"/>
  <c r="Q724" i="31"/>
  <c r="P724" i="31"/>
  <c r="O724" i="31"/>
  <c r="N724" i="31"/>
  <c r="M724" i="31"/>
  <c r="L724" i="31"/>
  <c r="K724" i="31"/>
  <c r="J724" i="31"/>
  <c r="I724" i="31"/>
  <c r="H724" i="31"/>
  <c r="G724" i="31"/>
  <c r="F724" i="31"/>
  <c r="E724" i="31"/>
  <c r="D724" i="31"/>
  <c r="C724" i="31"/>
  <c r="S723" i="31"/>
  <c r="R723" i="31"/>
  <c r="Q723" i="31"/>
  <c r="P723" i="31"/>
  <c r="O723" i="31"/>
  <c r="N723" i="31"/>
  <c r="M723" i="31"/>
  <c r="L723" i="31"/>
  <c r="K723" i="31"/>
  <c r="J723" i="31"/>
  <c r="I723" i="31"/>
  <c r="H723" i="31"/>
  <c r="G723" i="31"/>
  <c r="F723" i="31"/>
  <c r="E723" i="31"/>
  <c r="D723" i="31"/>
  <c r="C723" i="31"/>
  <c r="S722" i="31"/>
  <c r="R722" i="31"/>
  <c r="Q722" i="31"/>
  <c r="P722" i="31"/>
  <c r="O722" i="31"/>
  <c r="N722" i="31"/>
  <c r="M722" i="31"/>
  <c r="L722" i="31"/>
  <c r="K722" i="31"/>
  <c r="J722" i="31"/>
  <c r="I722" i="31"/>
  <c r="H722" i="31"/>
  <c r="G722" i="31"/>
  <c r="F722" i="31"/>
  <c r="E722" i="31"/>
  <c r="D722" i="31"/>
  <c r="C722" i="31"/>
  <c r="S721" i="31"/>
  <c r="R721" i="31"/>
  <c r="Q721" i="31"/>
  <c r="P721" i="31"/>
  <c r="O721" i="31"/>
  <c r="N721" i="31"/>
  <c r="M721" i="31"/>
  <c r="L721" i="31"/>
  <c r="K721" i="31"/>
  <c r="J721" i="31"/>
  <c r="I721" i="31"/>
  <c r="H721" i="31"/>
  <c r="G721" i="31"/>
  <c r="F721" i="31"/>
  <c r="E721" i="31"/>
  <c r="D721" i="31"/>
  <c r="C721" i="31"/>
  <c r="S720" i="31"/>
  <c r="R720" i="31"/>
  <c r="Q720" i="31"/>
  <c r="P720" i="31"/>
  <c r="O720" i="31"/>
  <c r="N720" i="31"/>
  <c r="M720" i="31"/>
  <c r="L720" i="31"/>
  <c r="K720" i="31"/>
  <c r="J720" i="31"/>
  <c r="I720" i="31"/>
  <c r="H720" i="31"/>
  <c r="G720" i="31"/>
  <c r="F720" i="31"/>
  <c r="E720" i="31"/>
  <c r="D720" i="31"/>
  <c r="C720" i="31"/>
  <c r="S719" i="31"/>
  <c r="R719" i="31"/>
  <c r="Q719" i="31"/>
  <c r="P719" i="31"/>
  <c r="O719" i="31"/>
  <c r="N719" i="31"/>
  <c r="M719" i="31"/>
  <c r="L719" i="31"/>
  <c r="K719" i="31"/>
  <c r="J719" i="31"/>
  <c r="I719" i="31"/>
  <c r="H719" i="31"/>
  <c r="G719" i="31"/>
  <c r="F719" i="31"/>
  <c r="E719" i="31"/>
  <c r="D719" i="31"/>
  <c r="C719" i="31"/>
  <c r="S718" i="31"/>
  <c r="R718" i="31"/>
  <c r="Q718" i="31"/>
  <c r="P718" i="31"/>
  <c r="O718" i="31"/>
  <c r="N718" i="31"/>
  <c r="M718" i="31"/>
  <c r="L718" i="31"/>
  <c r="K718" i="31"/>
  <c r="J718" i="31"/>
  <c r="I718" i="31"/>
  <c r="H718" i="31"/>
  <c r="G718" i="31"/>
  <c r="F718" i="31"/>
  <c r="E718" i="31"/>
  <c r="D718" i="31"/>
  <c r="C718" i="31"/>
  <c r="S717" i="31"/>
  <c r="R717" i="31"/>
  <c r="Q717" i="31"/>
  <c r="P717" i="31"/>
  <c r="O717" i="31"/>
  <c r="N717" i="31"/>
  <c r="M717" i="31"/>
  <c r="L717" i="31"/>
  <c r="K717" i="31"/>
  <c r="J717" i="31"/>
  <c r="I717" i="31"/>
  <c r="H717" i="31"/>
  <c r="G717" i="31"/>
  <c r="F717" i="31"/>
  <c r="E717" i="31"/>
  <c r="D717" i="31"/>
  <c r="C717" i="31"/>
  <c r="S716" i="31"/>
  <c r="R716" i="31"/>
  <c r="Q716" i="31"/>
  <c r="P716" i="31"/>
  <c r="O716" i="31"/>
  <c r="N716" i="31"/>
  <c r="M716" i="31"/>
  <c r="L716" i="31"/>
  <c r="K716" i="31"/>
  <c r="J716" i="31"/>
  <c r="I716" i="31"/>
  <c r="H716" i="31"/>
  <c r="G716" i="31"/>
  <c r="F716" i="31"/>
  <c r="E716" i="31"/>
  <c r="D716" i="31"/>
  <c r="C716" i="31"/>
  <c r="S715" i="31"/>
  <c r="R715" i="31"/>
  <c r="Q715" i="31"/>
  <c r="P715" i="31"/>
  <c r="O715" i="31"/>
  <c r="N715" i="31"/>
  <c r="M715" i="31"/>
  <c r="L715" i="31"/>
  <c r="K715" i="31"/>
  <c r="J715" i="31"/>
  <c r="I715" i="31"/>
  <c r="H715" i="31"/>
  <c r="G715" i="31"/>
  <c r="F715" i="31"/>
  <c r="E715" i="31"/>
  <c r="D715" i="31"/>
  <c r="C715" i="31"/>
  <c r="S714" i="31"/>
  <c r="R714" i="31"/>
  <c r="Q714" i="31"/>
  <c r="P714" i="31"/>
  <c r="O714" i="31"/>
  <c r="N714" i="31"/>
  <c r="M714" i="31"/>
  <c r="L714" i="31"/>
  <c r="K714" i="31"/>
  <c r="J714" i="31"/>
  <c r="I714" i="31"/>
  <c r="H714" i="31"/>
  <c r="G714" i="31"/>
  <c r="F714" i="31"/>
  <c r="E714" i="31"/>
  <c r="D714" i="31"/>
  <c r="C714" i="31"/>
  <c r="S713" i="31"/>
  <c r="R713" i="31"/>
  <c r="Q713" i="31"/>
  <c r="P713" i="31"/>
  <c r="O713" i="31"/>
  <c r="N713" i="31"/>
  <c r="M713" i="31"/>
  <c r="L713" i="31"/>
  <c r="K713" i="31"/>
  <c r="J713" i="31"/>
  <c r="I713" i="31"/>
  <c r="H713" i="31"/>
  <c r="G713" i="31"/>
  <c r="F713" i="31"/>
  <c r="E713" i="31"/>
  <c r="D713" i="31"/>
  <c r="C713" i="31"/>
  <c r="S712" i="31"/>
  <c r="R712" i="31"/>
  <c r="Q712" i="31"/>
  <c r="P712" i="31"/>
  <c r="O712" i="31"/>
  <c r="N712" i="31"/>
  <c r="M712" i="31"/>
  <c r="L712" i="31"/>
  <c r="K712" i="31"/>
  <c r="J712" i="31"/>
  <c r="I712" i="31"/>
  <c r="H712" i="31"/>
  <c r="G712" i="31"/>
  <c r="F712" i="31"/>
  <c r="E712" i="31"/>
  <c r="D712" i="31"/>
  <c r="C712" i="31"/>
  <c r="S711" i="31"/>
  <c r="R711" i="31"/>
  <c r="Q711" i="31"/>
  <c r="P711" i="31"/>
  <c r="O711" i="31"/>
  <c r="N711" i="31"/>
  <c r="M711" i="31"/>
  <c r="L711" i="31"/>
  <c r="K711" i="31"/>
  <c r="J711" i="31"/>
  <c r="I711" i="31"/>
  <c r="H711" i="31"/>
  <c r="G711" i="31"/>
  <c r="F711" i="31"/>
  <c r="E711" i="31"/>
  <c r="D711" i="31"/>
  <c r="C711" i="31"/>
  <c r="S710" i="31"/>
  <c r="R710" i="31"/>
  <c r="Q710" i="31"/>
  <c r="P710" i="31"/>
  <c r="O710" i="31"/>
  <c r="N710" i="31"/>
  <c r="M710" i="31"/>
  <c r="L710" i="31"/>
  <c r="K710" i="31"/>
  <c r="J710" i="31"/>
  <c r="I710" i="31"/>
  <c r="H710" i="31"/>
  <c r="G710" i="31"/>
  <c r="F710" i="31"/>
  <c r="E710" i="31"/>
  <c r="D710" i="31"/>
  <c r="C710" i="31"/>
  <c r="S709" i="31"/>
  <c r="R709" i="31"/>
  <c r="Q709" i="31"/>
  <c r="P709" i="31"/>
  <c r="O709" i="31"/>
  <c r="N709" i="31"/>
  <c r="M709" i="31"/>
  <c r="L709" i="31"/>
  <c r="K709" i="31"/>
  <c r="J709" i="31"/>
  <c r="I709" i="31"/>
  <c r="H709" i="31"/>
  <c r="G709" i="31"/>
  <c r="F709" i="31"/>
  <c r="E709" i="31"/>
  <c r="D709" i="31"/>
  <c r="C709" i="31"/>
  <c r="S708" i="31"/>
  <c r="R708" i="31"/>
  <c r="Q708" i="31"/>
  <c r="P708" i="31"/>
  <c r="O708" i="31"/>
  <c r="N708" i="31"/>
  <c r="M708" i="31"/>
  <c r="L708" i="31"/>
  <c r="K708" i="31"/>
  <c r="J708" i="31"/>
  <c r="I708" i="31"/>
  <c r="H708" i="31"/>
  <c r="G708" i="31"/>
  <c r="F708" i="31"/>
  <c r="E708" i="31"/>
  <c r="D708" i="31"/>
  <c r="C708" i="31"/>
  <c r="S707" i="31"/>
  <c r="R707" i="31"/>
  <c r="Q707" i="31"/>
  <c r="P707" i="31"/>
  <c r="O707" i="31"/>
  <c r="N707" i="31"/>
  <c r="M707" i="31"/>
  <c r="L707" i="31"/>
  <c r="K707" i="31"/>
  <c r="J707" i="31"/>
  <c r="I707" i="31"/>
  <c r="H707" i="31"/>
  <c r="G707" i="31"/>
  <c r="F707" i="31"/>
  <c r="E707" i="31"/>
  <c r="D707" i="31"/>
  <c r="C707" i="31"/>
  <c r="S706" i="31"/>
  <c r="R706" i="31"/>
  <c r="Q706" i="31"/>
  <c r="P706" i="31"/>
  <c r="O706" i="31"/>
  <c r="N706" i="31"/>
  <c r="M706" i="31"/>
  <c r="L706" i="31"/>
  <c r="K706" i="31"/>
  <c r="J706" i="31"/>
  <c r="I706" i="31"/>
  <c r="H706" i="31"/>
  <c r="G706" i="31"/>
  <c r="F706" i="31"/>
  <c r="E706" i="31"/>
  <c r="D706" i="31"/>
  <c r="C706" i="31"/>
  <c r="S705" i="31"/>
  <c r="R705" i="31"/>
  <c r="Q705" i="31"/>
  <c r="P705" i="31"/>
  <c r="O705" i="31"/>
  <c r="N705" i="31"/>
  <c r="M705" i="31"/>
  <c r="L705" i="31"/>
  <c r="K705" i="31"/>
  <c r="J705" i="31"/>
  <c r="I705" i="31"/>
  <c r="H705" i="31"/>
  <c r="G705" i="31"/>
  <c r="F705" i="31"/>
  <c r="E705" i="31"/>
  <c r="D705" i="31"/>
  <c r="C705" i="31"/>
  <c r="S704" i="31"/>
  <c r="R704" i="31"/>
  <c r="Q704" i="31"/>
  <c r="P704" i="31"/>
  <c r="O704" i="31"/>
  <c r="N704" i="31"/>
  <c r="M704" i="31"/>
  <c r="L704" i="31"/>
  <c r="K704" i="31"/>
  <c r="J704" i="31"/>
  <c r="I704" i="31"/>
  <c r="H704" i="31"/>
  <c r="G704" i="31"/>
  <c r="F704" i="31"/>
  <c r="E704" i="31"/>
  <c r="D704" i="31"/>
  <c r="C704" i="31"/>
  <c r="S703" i="31"/>
  <c r="R703" i="31"/>
  <c r="Q703" i="31"/>
  <c r="P703" i="31"/>
  <c r="O703" i="31"/>
  <c r="N703" i="31"/>
  <c r="M703" i="31"/>
  <c r="L703" i="31"/>
  <c r="K703" i="31"/>
  <c r="J703" i="31"/>
  <c r="I703" i="31"/>
  <c r="H703" i="31"/>
  <c r="G703" i="31"/>
  <c r="F703" i="31"/>
  <c r="E703" i="31"/>
  <c r="D703" i="31"/>
  <c r="C703" i="31"/>
  <c r="S702" i="31"/>
  <c r="R702" i="31"/>
  <c r="Q702" i="31"/>
  <c r="P702" i="31"/>
  <c r="O702" i="31"/>
  <c r="N702" i="31"/>
  <c r="M702" i="31"/>
  <c r="L702" i="31"/>
  <c r="K702" i="31"/>
  <c r="J702" i="31"/>
  <c r="I702" i="31"/>
  <c r="H702" i="31"/>
  <c r="G702" i="31"/>
  <c r="F702" i="31"/>
  <c r="E702" i="31"/>
  <c r="D702" i="31"/>
  <c r="C702" i="31"/>
  <c r="S701" i="31"/>
  <c r="R701" i="31"/>
  <c r="Q701" i="31"/>
  <c r="P701" i="31"/>
  <c r="O701" i="31"/>
  <c r="N701" i="31"/>
  <c r="M701" i="31"/>
  <c r="L701" i="31"/>
  <c r="K701" i="31"/>
  <c r="J701" i="31"/>
  <c r="I701" i="31"/>
  <c r="H701" i="31"/>
  <c r="G701" i="31"/>
  <c r="F701" i="31"/>
  <c r="E701" i="31"/>
  <c r="D701" i="31"/>
  <c r="C701" i="31"/>
  <c r="S700" i="31"/>
  <c r="R700" i="31"/>
  <c r="Q700" i="31"/>
  <c r="P700" i="31"/>
  <c r="O700" i="31"/>
  <c r="N700" i="31"/>
  <c r="M700" i="31"/>
  <c r="L700" i="31"/>
  <c r="K700" i="31"/>
  <c r="J700" i="31"/>
  <c r="I700" i="31"/>
  <c r="H700" i="31"/>
  <c r="G700" i="31"/>
  <c r="F700" i="31"/>
  <c r="E700" i="31"/>
  <c r="D700" i="31"/>
  <c r="C700" i="31"/>
  <c r="S699" i="31"/>
  <c r="R699" i="31"/>
  <c r="Q699" i="31"/>
  <c r="P699" i="31"/>
  <c r="O699" i="31"/>
  <c r="N699" i="31"/>
  <c r="M699" i="31"/>
  <c r="L699" i="31"/>
  <c r="K699" i="31"/>
  <c r="J699" i="31"/>
  <c r="I699" i="31"/>
  <c r="H699" i="31"/>
  <c r="G699" i="31"/>
  <c r="F699" i="31"/>
  <c r="E699" i="31"/>
  <c r="D699" i="31"/>
  <c r="C699" i="31"/>
  <c r="S698" i="31"/>
  <c r="R698" i="31"/>
  <c r="Q698" i="31"/>
  <c r="P698" i="31"/>
  <c r="O698" i="31"/>
  <c r="N698" i="31"/>
  <c r="M698" i="31"/>
  <c r="L698" i="31"/>
  <c r="K698" i="31"/>
  <c r="J698" i="31"/>
  <c r="I698" i="31"/>
  <c r="H698" i="31"/>
  <c r="G698" i="31"/>
  <c r="F698" i="31"/>
  <c r="E698" i="31"/>
  <c r="D698" i="31"/>
  <c r="C698" i="31"/>
  <c r="S697" i="31"/>
  <c r="R697" i="31"/>
  <c r="Q697" i="31"/>
  <c r="P697" i="31"/>
  <c r="O697" i="31"/>
  <c r="N697" i="31"/>
  <c r="M697" i="31"/>
  <c r="L697" i="31"/>
  <c r="K697" i="31"/>
  <c r="J697" i="31"/>
  <c r="I697" i="31"/>
  <c r="H697" i="31"/>
  <c r="G697" i="31"/>
  <c r="F697" i="31"/>
  <c r="E697" i="31"/>
  <c r="D697" i="31"/>
  <c r="C697" i="31"/>
  <c r="S696" i="31"/>
  <c r="R696" i="31"/>
  <c r="Q696" i="31"/>
  <c r="P696" i="31"/>
  <c r="O696" i="31"/>
  <c r="N696" i="31"/>
  <c r="M696" i="31"/>
  <c r="L696" i="31"/>
  <c r="K696" i="31"/>
  <c r="J696" i="31"/>
  <c r="I696" i="31"/>
  <c r="H696" i="31"/>
  <c r="G696" i="31"/>
  <c r="F696" i="31"/>
  <c r="E696" i="31"/>
  <c r="D696" i="31"/>
  <c r="C696" i="31"/>
  <c r="S695" i="31"/>
  <c r="R695" i="31"/>
  <c r="Q695" i="31"/>
  <c r="P695" i="31"/>
  <c r="O695" i="31"/>
  <c r="N695" i="31"/>
  <c r="M695" i="31"/>
  <c r="L695" i="31"/>
  <c r="K695" i="31"/>
  <c r="J695" i="31"/>
  <c r="I695" i="31"/>
  <c r="H695" i="31"/>
  <c r="G695" i="31"/>
  <c r="F695" i="31"/>
  <c r="E695" i="31"/>
  <c r="D695" i="31"/>
  <c r="C695" i="31"/>
  <c r="S694" i="31"/>
  <c r="R694" i="31"/>
  <c r="Q694" i="31"/>
  <c r="P694" i="31"/>
  <c r="O694" i="31"/>
  <c r="N694" i="31"/>
  <c r="M694" i="31"/>
  <c r="L694" i="31"/>
  <c r="K694" i="31"/>
  <c r="J694" i="31"/>
  <c r="I694" i="31"/>
  <c r="H694" i="31"/>
  <c r="G694" i="31"/>
  <c r="F694" i="31"/>
  <c r="E694" i="31"/>
  <c r="D694" i="31"/>
  <c r="C694" i="31"/>
  <c r="S693" i="31"/>
  <c r="R693" i="31"/>
  <c r="Q693" i="31"/>
  <c r="P693" i="31"/>
  <c r="O693" i="31"/>
  <c r="N693" i="31"/>
  <c r="M693" i="31"/>
  <c r="L693" i="31"/>
  <c r="K693" i="31"/>
  <c r="J693" i="31"/>
  <c r="I693" i="31"/>
  <c r="H693" i="31"/>
  <c r="G693" i="31"/>
  <c r="F693" i="31"/>
  <c r="E693" i="31"/>
  <c r="D693" i="31"/>
  <c r="C693" i="31"/>
  <c r="S692" i="31"/>
  <c r="R692" i="31"/>
  <c r="Q692" i="31"/>
  <c r="P692" i="31"/>
  <c r="O692" i="31"/>
  <c r="N692" i="31"/>
  <c r="M692" i="31"/>
  <c r="L692" i="31"/>
  <c r="K692" i="31"/>
  <c r="J692" i="31"/>
  <c r="I692" i="31"/>
  <c r="H692" i="31"/>
  <c r="G692" i="31"/>
  <c r="F692" i="31"/>
  <c r="E692" i="31"/>
  <c r="D692" i="31"/>
  <c r="C692" i="31"/>
  <c r="S691" i="31"/>
  <c r="R691" i="31"/>
  <c r="Q691" i="31"/>
  <c r="P691" i="31"/>
  <c r="O691" i="31"/>
  <c r="N691" i="31"/>
  <c r="M691" i="31"/>
  <c r="L691" i="31"/>
  <c r="K691" i="31"/>
  <c r="J691" i="31"/>
  <c r="I691" i="31"/>
  <c r="H691" i="31"/>
  <c r="G691" i="31"/>
  <c r="F691" i="31"/>
  <c r="E691" i="31"/>
  <c r="D691" i="31"/>
  <c r="C691" i="31"/>
  <c r="S690" i="31"/>
  <c r="R690" i="31"/>
  <c r="Q690" i="31"/>
  <c r="P690" i="31"/>
  <c r="O690" i="31"/>
  <c r="N690" i="31"/>
  <c r="M690" i="31"/>
  <c r="L690" i="31"/>
  <c r="K690" i="31"/>
  <c r="J690" i="31"/>
  <c r="I690" i="31"/>
  <c r="H690" i="31"/>
  <c r="G690" i="31"/>
  <c r="F690" i="31"/>
  <c r="E690" i="31"/>
  <c r="D690" i="31"/>
  <c r="C690" i="31"/>
  <c r="S689" i="31"/>
  <c r="R689" i="31"/>
  <c r="Q689" i="31"/>
  <c r="P689" i="31"/>
  <c r="O689" i="31"/>
  <c r="N689" i="31"/>
  <c r="M689" i="31"/>
  <c r="L689" i="31"/>
  <c r="K689" i="31"/>
  <c r="J689" i="31"/>
  <c r="I689" i="31"/>
  <c r="H689" i="31"/>
  <c r="G689" i="31"/>
  <c r="F689" i="31"/>
  <c r="E689" i="31"/>
  <c r="D689" i="31"/>
  <c r="C689" i="31"/>
  <c r="S688" i="31"/>
  <c r="R688" i="31"/>
  <c r="Q688" i="31"/>
  <c r="P688" i="31"/>
  <c r="O688" i="31"/>
  <c r="N688" i="31"/>
  <c r="M688" i="31"/>
  <c r="L688" i="31"/>
  <c r="K688" i="31"/>
  <c r="J688" i="31"/>
  <c r="I688" i="31"/>
  <c r="H688" i="31"/>
  <c r="G688" i="31"/>
  <c r="F688" i="31"/>
  <c r="E688" i="31"/>
  <c r="D688" i="31"/>
  <c r="C688" i="31"/>
  <c r="S687" i="31"/>
  <c r="R687" i="31"/>
  <c r="Q687" i="31"/>
  <c r="P687" i="31"/>
  <c r="O687" i="31"/>
  <c r="N687" i="31"/>
  <c r="M687" i="31"/>
  <c r="L687" i="31"/>
  <c r="K687" i="31"/>
  <c r="J687" i="31"/>
  <c r="I687" i="31"/>
  <c r="H687" i="31"/>
  <c r="G687" i="31"/>
  <c r="F687" i="31"/>
  <c r="E687" i="31"/>
  <c r="D687" i="31"/>
  <c r="C687" i="31"/>
  <c r="S686" i="31"/>
  <c r="R686" i="31"/>
  <c r="Q686" i="31"/>
  <c r="P686" i="31"/>
  <c r="O686" i="31"/>
  <c r="N686" i="31"/>
  <c r="M686" i="31"/>
  <c r="L686" i="31"/>
  <c r="K686" i="31"/>
  <c r="J686" i="31"/>
  <c r="I686" i="31"/>
  <c r="H686" i="31"/>
  <c r="G686" i="31"/>
  <c r="F686" i="31"/>
  <c r="E686" i="31"/>
  <c r="D686" i="31"/>
  <c r="C686" i="31"/>
  <c r="S685" i="31"/>
  <c r="R685" i="31"/>
  <c r="Q685" i="31"/>
  <c r="P685" i="31"/>
  <c r="O685" i="31"/>
  <c r="N685" i="31"/>
  <c r="M685" i="31"/>
  <c r="L685" i="31"/>
  <c r="K685" i="31"/>
  <c r="J685" i="31"/>
  <c r="I685" i="31"/>
  <c r="H685" i="31"/>
  <c r="G685" i="31"/>
  <c r="F685" i="31"/>
  <c r="E685" i="31"/>
  <c r="D685" i="31"/>
  <c r="C685" i="31"/>
  <c r="S684" i="31"/>
  <c r="R684" i="31"/>
  <c r="Q684" i="31"/>
  <c r="P684" i="31"/>
  <c r="O684" i="31"/>
  <c r="N684" i="31"/>
  <c r="M684" i="31"/>
  <c r="L684" i="31"/>
  <c r="K684" i="31"/>
  <c r="J684" i="31"/>
  <c r="I684" i="31"/>
  <c r="H684" i="31"/>
  <c r="G684" i="31"/>
  <c r="F684" i="31"/>
  <c r="E684" i="31"/>
  <c r="D684" i="31"/>
  <c r="C684" i="31"/>
  <c r="S683" i="31"/>
  <c r="R683" i="31"/>
  <c r="Q683" i="31"/>
  <c r="P683" i="31"/>
  <c r="O683" i="31"/>
  <c r="N683" i="31"/>
  <c r="M683" i="31"/>
  <c r="L683" i="31"/>
  <c r="K683" i="31"/>
  <c r="J683" i="31"/>
  <c r="I683" i="31"/>
  <c r="H683" i="31"/>
  <c r="G683" i="31"/>
  <c r="F683" i="31"/>
  <c r="E683" i="31"/>
  <c r="D683" i="31"/>
  <c r="C683" i="31"/>
  <c r="S682" i="31"/>
  <c r="R682" i="31"/>
  <c r="Q682" i="31"/>
  <c r="P682" i="31"/>
  <c r="O682" i="31"/>
  <c r="N682" i="31"/>
  <c r="M682" i="31"/>
  <c r="L682" i="31"/>
  <c r="K682" i="31"/>
  <c r="J682" i="31"/>
  <c r="I682" i="31"/>
  <c r="H682" i="31"/>
  <c r="G682" i="31"/>
  <c r="F682" i="31"/>
  <c r="E682" i="31"/>
  <c r="D682" i="31"/>
  <c r="C682" i="31"/>
  <c r="S681" i="31"/>
  <c r="R681" i="31"/>
  <c r="Q681" i="31"/>
  <c r="P681" i="31"/>
  <c r="O681" i="31"/>
  <c r="N681" i="31"/>
  <c r="M681" i="31"/>
  <c r="L681" i="31"/>
  <c r="K681" i="31"/>
  <c r="J681" i="31"/>
  <c r="I681" i="31"/>
  <c r="H681" i="31"/>
  <c r="G681" i="31"/>
  <c r="F681" i="31"/>
  <c r="E681" i="31"/>
  <c r="D681" i="31"/>
  <c r="C681" i="31"/>
  <c r="S680" i="31"/>
  <c r="R680" i="31"/>
  <c r="Q680" i="31"/>
  <c r="P680" i="31"/>
  <c r="O680" i="31"/>
  <c r="N680" i="31"/>
  <c r="M680" i="31"/>
  <c r="L680" i="31"/>
  <c r="K680" i="31"/>
  <c r="J680" i="31"/>
  <c r="I680" i="31"/>
  <c r="H680" i="31"/>
  <c r="G680" i="31"/>
  <c r="F680" i="31"/>
  <c r="E680" i="31"/>
  <c r="D680" i="31"/>
  <c r="C680" i="31"/>
  <c r="S679" i="31"/>
  <c r="R679" i="31"/>
  <c r="Q679" i="31"/>
  <c r="P679" i="31"/>
  <c r="O679" i="31"/>
  <c r="N679" i="31"/>
  <c r="M679" i="31"/>
  <c r="L679" i="31"/>
  <c r="K679" i="31"/>
  <c r="J679" i="31"/>
  <c r="I679" i="31"/>
  <c r="H679" i="31"/>
  <c r="G679" i="31"/>
  <c r="F679" i="31"/>
  <c r="E679" i="31"/>
  <c r="D679" i="31"/>
  <c r="C679" i="31"/>
  <c r="S678" i="31"/>
  <c r="R678" i="31"/>
  <c r="Q678" i="31"/>
  <c r="P678" i="31"/>
  <c r="O678" i="31"/>
  <c r="N678" i="31"/>
  <c r="M678" i="31"/>
  <c r="L678" i="31"/>
  <c r="K678" i="31"/>
  <c r="J678" i="31"/>
  <c r="I678" i="31"/>
  <c r="H678" i="31"/>
  <c r="G678" i="31"/>
  <c r="F678" i="31"/>
  <c r="E678" i="31"/>
  <c r="D678" i="31"/>
  <c r="C678" i="31"/>
  <c r="S677" i="31"/>
  <c r="R677" i="31"/>
  <c r="Q677" i="31"/>
  <c r="P677" i="31"/>
  <c r="O677" i="31"/>
  <c r="N677" i="31"/>
  <c r="M677" i="31"/>
  <c r="L677" i="31"/>
  <c r="K677" i="31"/>
  <c r="J677" i="31"/>
  <c r="I677" i="31"/>
  <c r="H677" i="31"/>
  <c r="G677" i="31"/>
  <c r="F677" i="31"/>
  <c r="E677" i="31"/>
  <c r="D677" i="31"/>
  <c r="C677" i="31"/>
  <c r="S676" i="31"/>
  <c r="R676" i="31"/>
  <c r="Q676" i="31"/>
  <c r="P676" i="31"/>
  <c r="O676" i="31"/>
  <c r="N676" i="31"/>
  <c r="M676" i="31"/>
  <c r="L676" i="31"/>
  <c r="K676" i="31"/>
  <c r="J676" i="31"/>
  <c r="I676" i="31"/>
  <c r="H676" i="31"/>
  <c r="G676" i="31"/>
  <c r="F676" i="31"/>
  <c r="E676" i="31"/>
  <c r="D676" i="31"/>
  <c r="C676" i="31"/>
  <c r="S675" i="31"/>
  <c r="R675" i="31"/>
  <c r="Q675" i="31"/>
  <c r="P675" i="31"/>
  <c r="O675" i="31"/>
  <c r="N675" i="31"/>
  <c r="M675" i="31"/>
  <c r="L675" i="31"/>
  <c r="K675" i="31"/>
  <c r="J675" i="31"/>
  <c r="I675" i="31"/>
  <c r="H675" i="31"/>
  <c r="G675" i="31"/>
  <c r="F675" i="31"/>
  <c r="E675" i="31"/>
  <c r="D675" i="31"/>
  <c r="C675" i="31"/>
  <c r="S674" i="31"/>
  <c r="R674" i="31"/>
  <c r="Q674" i="31"/>
  <c r="P674" i="31"/>
  <c r="O674" i="31"/>
  <c r="N674" i="31"/>
  <c r="M674" i="31"/>
  <c r="L674" i="31"/>
  <c r="K674" i="31"/>
  <c r="J674" i="31"/>
  <c r="I674" i="31"/>
  <c r="H674" i="31"/>
  <c r="G674" i="31"/>
  <c r="F674" i="31"/>
  <c r="E674" i="31"/>
  <c r="D674" i="31"/>
  <c r="C674" i="31"/>
  <c r="S673" i="31"/>
  <c r="R673" i="31"/>
  <c r="Q673" i="31"/>
  <c r="P673" i="31"/>
  <c r="O673" i="31"/>
  <c r="N673" i="31"/>
  <c r="M673" i="31"/>
  <c r="L673" i="31"/>
  <c r="K673" i="31"/>
  <c r="J673" i="31"/>
  <c r="I673" i="31"/>
  <c r="H673" i="31"/>
  <c r="G673" i="31"/>
  <c r="F673" i="31"/>
  <c r="E673" i="31"/>
  <c r="D673" i="31"/>
  <c r="C673" i="31"/>
  <c r="S672" i="31"/>
  <c r="R672" i="31"/>
  <c r="Q672" i="31"/>
  <c r="P672" i="31"/>
  <c r="O672" i="31"/>
  <c r="N672" i="31"/>
  <c r="M672" i="31"/>
  <c r="L672" i="31"/>
  <c r="K672" i="31"/>
  <c r="J672" i="31"/>
  <c r="I672" i="31"/>
  <c r="H672" i="31"/>
  <c r="G672" i="31"/>
  <c r="F672" i="31"/>
  <c r="E672" i="31"/>
  <c r="D672" i="31"/>
  <c r="C672" i="31"/>
  <c r="S671" i="31"/>
  <c r="R671" i="31"/>
  <c r="Q671" i="31"/>
  <c r="P671" i="31"/>
  <c r="O671" i="31"/>
  <c r="N671" i="31"/>
  <c r="M671" i="31"/>
  <c r="L671" i="31"/>
  <c r="K671" i="31"/>
  <c r="J671" i="31"/>
  <c r="I671" i="31"/>
  <c r="H671" i="31"/>
  <c r="G671" i="31"/>
  <c r="F671" i="31"/>
  <c r="E671" i="31"/>
  <c r="D671" i="31"/>
  <c r="C671" i="31"/>
  <c r="S670" i="31"/>
  <c r="R670" i="31"/>
  <c r="Q670" i="31"/>
  <c r="P670" i="31"/>
  <c r="O670" i="31"/>
  <c r="N670" i="31"/>
  <c r="M670" i="31"/>
  <c r="L670" i="31"/>
  <c r="K670" i="31"/>
  <c r="J670" i="31"/>
  <c r="I670" i="31"/>
  <c r="H670" i="31"/>
  <c r="G670" i="31"/>
  <c r="F670" i="31"/>
  <c r="E670" i="31"/>
  <c r="D670" i="31"/>
  <c r="C670" i="31"/>
  <c r="S669" i="31"/>
  <c r="R669" i="31"/>
  <c r="Q669" i="31"/>
  <c r="P669" i="31"/>
  <c r="O669" i="31"/>
  <c r="N669" i="31"/>
  <c r="M669" i="31"/>
  <c r="L669" i="31"/>
  <c r="K669" i="31"/>
  <c r="J669" i="31"/>
  <c r="I669" i="31"/>
  <c r="H669" i="31"/>
  <c r="G669" i="31"/>
  <c r="F669" i="31"/>
  <c r="E669" i="31"/>
  <c r="D669" i="31"/>
  <c r="C669" i="31"/>
  <c r="S668" i="31"/>
  <c r="R668" i="31"/>
  <c r="Q668" i="31"/>
  <c r="P668" i="31"/>
  <c r="O668" i="31"/>
  <c r="N668" i="31"/>
  <c r="M668" i="31"/>
  <c r="L668" i="31"/>
  <c r="K668" i="31"/>
  <c r="J668" i="31"/>
  <c r="I668" i="31"/>
  <c r="H668" i="31"/>
  <c r="G668" i="31"/>
  <c r="F668" i="31"/>
  <c r="E668" i="31"/>
  <c r="D668" i="31"/>
  <c r="C668" i="31"/>
  <c r="S667" i="31"/>
  <c r="R667" i="31"/>
  <c r="Q667" i="31"/>
  <c r="P667" i="31"/>
  <c r="O667" i="31"/>
  <c r="N667" i="31"/>
  <c r="M667" i="31"/>
  <c r="L667" i="31"/>
  <c r="K667" i="31"/>
  <c r="J667" i="31"/>
  <c r="I667" i="31"/>
  <c r="H667" i="31"/>
  <c r="G667" i="31"/>
  <c r="F667" i="31"/>
  <c r="E667" i="31"/>
  <c r="D667" i="31"/>
  <c r="C667" i="31"/>
  <c r="S666" i="31"/>
  <c r="R666" i="31"/>
  <c r="Q666" i="31"/>
  <c r="P666" i="31"/>
  <c r="O666" i="31"/>
  <c r="N666" i="31"/>
  <c r="M666" i="31"/>
  <c r="L666" i="31"/>
  <c r="K666" i="31"/>
  <c r="J666" i="31"/>
  <c r="I666" i="31"/>
  <c r="H666" i="31"/>
  <c r="G666" i="31"/>
  <c r="F666" i="31"/>
  <c r="E666" i="31"/>
  <c r="D666" i="31"/>
  <c r="C666" i="31"/>
  <c r="S665" i="31"/>
  <c r="R665" i="31"/>
  <c r="Q665" i="31"/>
  <c r="P665" i="31"/>
  <c r="O665" i="31"/>
  <c r="N665" i="31"/>
  <c r="M665" i="31"/>
  <c r="L665" i="31"/>
  <c r="K665" i="31"/>
  <c r="J665" i="31"/>
  <c r="I665" i="31"/>
  <c r="H665" i="31"/>
  <c r="G665" i="31"/>
  <c r="F665" i="31"/>
  <c r="E665" i="31"/>
  <c r="D665" i="31"/>
  <c r="C665" i="31"/>
  <c r="S664" i="31"/>
  <c r="R664" i="31"/>
  <c r="Q664" i="31"/>
  <c r="P664" i="31"/>
  <c r="O664" i="31"/>
  <c r="N664" i="31"/>
  <c r="M664" i="31"/>
  <c r="L664" i="31"/>
  <c r="K664" i="31"/>
  <c r="J664" i="31"/>
  <c r="I664" i="31"/>
  <c r="H664" i="31"/>
  <c r="G664" i="31"/>
  <c r="F664" i="31"/>
  <c r="E664" i="31"/>
  <c r="D664" i="31"/>
  <c r="C664" i="31"/>
  <c r="S663" i="31"/>
  <c r="R663" i="31"/>
  <c r="Q663" i="31"/>
  <c r="P663" i="31"/>
  <c r="O663" i="31"/>
  <c r="N663" i="31"/>
  <c r="M663" i="31"/>
  <c r="L663" i="31"/>
  <c r="K663" i="31"/>
  <c r="J663" i="31"/>
  <c r="I663" i="31"/>
  <c r="H663" i="31"/>
  <c r="G663" i="31"/>
  <c r="F663" i="31"/>
  <c r="E663" i="31"/>
  <c r="D663" i="31"/>
  <c r="C663" i="31"/>
  <c r="S662" i="31"/>
  <c r="R662" i="31"/>
  <c r="Q662" i="31"/>
  <c r="P662" i="31"/>
  <c r="O662" i="31"/>
  <c r="N662" i="31"/>
  <c r="M662" i="31"/>
  <c r="L662" i="31"/>
  <c r="K662" i="31"/>
  <c r="J662" i="31"/>
  <c r="I662" i="31"/>
  <c r="H662" i="31"/>
  <c r="G662" i="31"/>
  <c r="F662" i="31"/>
  <c r="E662" i="31"/>
  <c r="D662" i="31"/>
  <c r="C662" i="31"/>
  <c r="S661" i="31"/>
  <c r="R661" i="31"/>
  <c r="Q661" i="31"/>
  <c r="P661" i="31"/>
  <c r="O661" i="31"/>
  <c r="N661" i="31"/>
  <c r="M661" i="31"/>
  <c r="L661" i="31"/>
  <c r="K661" i="31"/>
  <c r="J661" i="31"/>
  <c r="I661" i="31"/>
  <c r="H661" i="31"/>
  <c r="G661" i="31"/>
  <c r="F661" i="31"/>
  <c r="E661" i="31"/>
  <c r="D661" i="31"/>
  <c r="C661" i="31"/>
  <c r="S660" i="31"/>
  <c r="R660" i="31"/>
  <c r="Q660" i="31"/>
  <c r="P660" i="31"/>
  <c r="O660" i="31"/>
  <c r="N660" i="31"/>
  <c r="M660" i="31"/>
  <c r="L660" i="31"/>
  <c r="K660" i="31"/>
  <c r="J660" i="31"/>
  <c r="I660" i="31"/>
  <c r="H660" i="31"/>
  <c r="G660" i="31"/>
  <c r="F660" i="31"/>
  <c r="E660" i="31"/>
  <c r="D660" i="31"/>
  <c r="C660" i="31"/>
  <c r="S659" i="31"/>
  <c r="R659" i="31"/>
  <c r="Q659" i="31"/>
  <c r="P659" i="31"/>
  <c r="O659" i="31"/>
  <c r="N659" i="31"/>
  <c r="M659" i="31"/>
  <c r="L659" i="31"/>
  <c r="K659" i="31"/>
  <c r="J659" i="31"/>
  <c r="I659" i="31"/>
  <c r="H659" i="31"/>
  <c r="G659" i="31"/>
  <c r="F659" i="31"/>
  <c r="E659" i="31"/>
  <c r="D659" i="31"/>
  <c r="C659" i="31"/>
  <c r="S658" i="31"/>
  <c r="R658" i="31"/>
  <c r="Q658" i="31"/>
  <c r="P658" i="31"/>
  <c r="O658" i="31"/>
  <c r="N658" i="31"/>
  <c r="M658" i="31"/>
  <c r="L658" i="31"/>
  <c r="K658" i="31"/>
  <c r="J658" i="31"/>
  <c r="I658" i="31"/>
  <c r="H658" i="31"/>
  <c r="G658" i="31"/>
  <c r="F658" i="31"/>
  <c r="E658" i="31"/>
  <c r="D658" i="31"/>
  <c r="C658" i="31"/>
  <c r="S657" i="31"/>
  <c r="R657" i="31"/>
  <c r="Q657" i="31"/>
  <c r="P657" i="31"/>
  <c r="O657" i="31"/>
  <c r="N657" i="31"/>
  <c r="M657" i="31"/>
  <c r="L657" i="31"/>
  <c r="K657" i="31"/>
  <c r="J657" i="31"/>
  <c r="I657" i="31"/>
  <c r="H657" i="31"/>
  <c r="G657" i="31"/>
  <c r="F657" i="31"/>
  <c r="E657" i="31"/>
  <c r="D657" i="31"/>
  <c r="C657" i="31"/>
  <c r="S656" i="31"/>
  <c r="R656" i="31"/>
  <c r="Q656" i="31"/>
  <c r="P656" i="31"/>
  <c r="O656" i="31"/>
  <c r="N656" i="31"/>
  <c r="M656" i="31"/>
  <c r="L656" i="31"/>
  <c r="K656" i="31"/>
  <c r="J656" i="31"/>
  <c r="I656" i="31"/>
  <c r="H656" i="31"/>
  <c r="G656" i="31"/>
  <c r="F656" i="31"/>
  <c r="E656" i="31"/>
  <c r="D656" i="31"/>
  <c r="C656" i="31"/>
  <c r="S655" i="31"/>
  <c r="R655" i="31"/>
  <c r="Q655" i="31"/>
  <c r="P655" i="31"/>
  <c r="O655" i="31"/>
  <c r="N655" i="31"/>
  <c r="M655" i="31"/>
  <c r="L655" i="31"/>
  <c r="K655" i="31"/>
  <c r="J655" i="31"/>
  <c r="I655" i="31"/>
  <c r="H655" i="31"/>
  <c r="G655" i="31"/>
  <c r="F655" i="31"/>
  <c r="E655" i="31"/>
  <c r="D655" i="31"/>
  <c r="C655" i="31"/>
  <c r="S654" i="31"/>
  <c r="R654" i="31"/>
  <c r="Q654" i="31"/>
  <c r="P654" i="31"/>
  <c r="O654" i="31"/>
  <c r="N654" i="31"/>
  <c r="M654" i="31"/>
  <c r="L654" i="31"/>
  <c r="K654" i="31"/>
  <c r="J654" i="31"/>
  <c r="I654" i="31"/>
  <c r="H654" i="31"/>
  <c r="G654" i="31"/>
  <c r="F654" i="31"/>
  <c r="E654" i="31"/>
  <c r="D654" i="31"/>
  <c r="C654" i="31"/>
  <c r="S653" i="31"/>
  <c r="R653" i="31"/>
  <c r="Q653" i="31"/>
  <c r="P653" i="31"/>
  <c r="O653" i="31"/>
  <c r="N653" i="31"/>
  <c r="M653" i="31"/>
  <c r="L653" i="31"/>
  <c r="K653" i="31"/>
  <c r="J653" i="31"/>
  <c r="I653" i="31"/>
  <c r="H653" i="31"/>
  <c r="G653" i="31"/>
  <c r="F653" i="31"/>
  <c r="E653" i="31"/>
  <c r="D653" i="31"/>
  <c r="C653" i="31"/>
  <c r="S652" i="31"/>
  <c r="R652" i="31"/>
  <c r="Q652" i="31"/>
  <c r="P652" i="31"/>
  <c r="O652" i="31"/>
  <c r="N652" i="31"/>
  <c r="M652" i="31"/>
  <c r="L652" i="31"/>
  <c r="K652" i="31"/>
  <c r="J652" i="31"/>
  <c r="I652" i="31"/>
  <c r="H652" i="31"/>
  <c r="G652" i="31"/>
  <c r="F652" i="31"/>
  <c r="E652" i="31"/>
  <c r="D652" i="31"/>
  <c r="C652" i="31"/>
  <c r="S651" i="31"/>
  <c r="R651" i="31"/>
  <c r="Q651" i="31"/>
  <c r="P651" i="31"/>
  <c r="O651" i="31"/>
  <c r="N651" i="31"/>
  <c r="M651" i="31"/>
  <c r="L651" i="31"/>
  <c r="K651" i="31"/>
  <c r="J651" i="31"/>
  <c r="I651" i="31"/>
  <c r="H651" i="31"/>
  <c r="G651" i="31"/>
  <c r="F651" i="31"/>
  <c r="E651" i="31"/>
  <c r="D651" i="31"/>
  <c r="C651" i="31"/>
  <c r="S650" i="31"/>
  <c r="R650" i="31"/>
  <c r="Q650" i="31"/>
  <c r="P650" i="31"/>
  <c r="O650" i="31"/>
  <c r="N650" i="31"/>
  <c r="M650" i="31"/>
  <c r="L650" i="31"/>
  <c r="K650" i="31"/>
  <c r="J650" i="31"/>
  <c r="I650" i="31"/>
  <c r="H650" i="31"/>
  <c r="G650" i="31"/>
  <c r="F650" i="31"/>
  <c r="E650" i="31"/>
  <c r="D650" i="31"/>
  <c r="C650" i="31"/>
  <c r="S649" i="31"/>
  <c r="R649" i="31"/>
  <c r="Q649" i="31"/>
  <c r="P649" i="31"/>
  <c r="O649" i="31"/>
  <c r="N649" i="31"/>
  <c r="M649" i="31"/>
  <c r="L649" i="31"/>
  <c r="K649" i="31"/>
  <c r="J649" i="31"/>
  <c r="I649" i="31"/>
  <c r="H649" i="31"/>
  <c r="G649" i="31"/>
  <c r="F649" i="31"/>
  <c r="E649" i="31"/>
  <c r="D649" i="31"/>
  <c r="C649" i="31"/>
  <c r="S648" i="31"/>
  <c r="R648" i="31"/>
  <c r="Q648" i="31"/>
  <c r="P648" i="31"/>
  <c r="O648" i="31"/>
  <c r="N648" i="31"/>
  <c r="M648" i="31"/>
  <c r="L648" i="31"/>
  <c r="K648" i="31"/>
  <c r="J648" i="31"/>
  <c r="I648" i="31"/>
  <c r="H648" i="31"/>
  <c r="G648" i="31"/>
  <c r="F648" i="31"/>
  <c r="E648" i="31"/>
  <c r="D648" i="31"/>
  <c r="C648" i="31"/>
  <c r="S647" i="31"/>
  <c r="R647" i="31"/>
  <c r="Q647" i="31"/>
  <c r="P647" i="31"/>
  <c r="O647" i="31"/>
  <c r="N647" i="31"/>
  <c r="M647" i="31"/>
  <c r="L647" i="31"/>
  <c r="K647" i="31"/>
  <c r="J647" i="31"/>
  <c r="I647" i="31"/>
  <c r="H647" i="31"/>
  <c r="G647" i="31"/>
  <c r="F647" i="31"/>
  <c r="E647" i="31"/>
  <c r="D647" i="31"/>
  <c r="C647" i="31"/>
  <c r="S646" i="31"/>
  <c r="R646" i="31"/>
  <c r="Q646" i="31"/>
  <c r="P646" i="31"/>
  <c r="O646" i="31"/>
  <c r="N646" i="31"/>
  <c r="M646" i="31"/>
  <c r="L646" i="31"/>
  <c r="K646" i="31"/>
  <c r="J646" i="31"/>
  <c r="I646" i="31"/>
  <c r="H646" i="31"/>
  <c r="G646" i="31"/>
  <c r="F646" i="31"/>
  <c r="E646" i="31"/>
  <c r="D646" i="31"/>
  <c r="C646" i="31"/>
  <c r="S645" i="31"/>
  <c r="R645" i="31"/>
  <c r="Q645" i="31"/>
  <c r="P645" i="31"/>
  <c r="O645" i="31"/>
  <c r="N645" i="31"/>
  <c r="M645" i="31"/>
  <c r="L645" i="31"/>
  <c r="K645" i="31"/>
  <c r="J645" i="31"/>
  <c r="I645" i="31"/>
  <c r="H645" i="31"/>
  <c r="G645" i="31"/>
  <c r="F645" i="31"/>
  <c r="E645" i="31"/>
  <c r="D645" i="31"/>
  <c r="C645" i="31"/>
  <c r="S644" i="31"/>
  <c r="R644" i="31"/>
  <c r="Q644" i="31"/>
  <c r="P644" i="31"/>
  <c r="O644" i="31"/>
  <c r="N644" i="31"/>
  <c r="M644" i="31"/>
  <c r="L644" i="31"/>
  <c r="K644" i="31"/>
  <c r="J644" i="31"/>
  <c r="I644" i="31"/>
  <c r="H644" i="31"/>
  <c r="G644" i="31"/>
  <c r="F644" i="31"/>
  <c r="E644" i="31"/>
  <c r="D644" i="31"/>
  <c r="C644" i="31"/>
  <c r="S643" i="31"/>
  <c r="R643" i="31"/>
  <c r="Q643" i="31"/>
  <c r="P643" i="31"/>
  <c r="O643" i="31"/>
  <c r="N643" i="31"/>
  <c r="M643" i="31"/>
  <c r="L643" i="31"/>
  <c r="K643" i="31"/>
  <c r="J643" i="31"/>
  <c r="I643" i="31"/>
  <c r="H643" i="31"/>
  <c r="G643" i="31"/>
  <c r="F643" i="31"/>
  <c r="E643" i="31"/>
  <c r="D643" i="31"/>
  <c r="C643" i="31"/>
  <c r="S642" i="31"/>
  <c r="R642" i="31"/>
  <c r="Q642" i="31"/>
  <c r="P642" i="31"/>
  <c r="O642" i="31"/>
  <c r="N642" i="31"/>
  <c r="M642" i="31"/>
  <c r="L642" i="31"/>
  <c r="K642" i="31"/>
  <c r="J642" i="31"/>
  <c r="I642" i="31"/>
  <c r="H642" i="31"/>
  <c r="G642" i="31"/>
  <c r="F642" i="31"/>
  <c r="E642" i="31"/>
  <c r="D642" i="31"/>
  <c r="C642" i="31"/>
  <c r="S641" i="31"/>
  <c r="R641" i="31"/>
  <c r="Q641" i="31"/>
  <c r="P641" i="31"/>
  <c r="O641" i="31"/>
  <c r="N641" i="31"/>
  <c r="M641" i="31"/>
  <c r="L641" i="31"/>
  <c r="K641" i="31"/>
  <c r="J641" i="31"/>
  <c r="I641" i="31"/>
  <c r="H641" i="31"/>
  <c r="G641" i="31"/>
  <c r="F641" i="31"/>
  <c r="E641" i="31"/>
  <c r="D641" i="31"/>
  <c r="C641" i="31"/>
  <c r="S640" i="31"/>
  <c r="R640" i="31"/>
  <c r="Q640" i="31"/>
  <c r="P640" i="31"/>
  <c r="O640" i="31"/>
  <c r="N640" i="31"/>
  <c r="M640" i="31"/>
  <c r="L640" i="31"/>
  <c r="K640" i="31"/>
  <c r="J640" i="31"/>
  <c r="I640" i="31"/>
  <c r="H640" i="31"/>
  <c r="G640" i="31"/>
  <c r="F640" i="31"/>
  <c r="E640" i="31"/>
  <c r="D640" i="31"/>
  <c r="C640" i="31"/>
  <c r="S639" i="31"/>
  <c r="R639" i="31"/>
  <c r="Q639" i="31"/>
  <c r="P639" i="31"/>
  <c r="O639" i="31"/>
  <c r="N639" i="31"/>
  <c r="M639" i="31"/>
  <c r="L639" i="31"/>
  <c r="K639" i="31"/>
  <c r="J639" i="31"/>
  <c r="I639" i="31"/>
  <c r="H639" i="31"/>
  <c r="G639" i="31"/>
  <c r="F639" i="31"/>
  <c r="E639" i="31"/>
  <c r="D639" i="31"/>
  <c r="C639" i="31"/>
  <c r="S638" i="31"/>
  <c r="R638" i="31"/>
  <c r="Q638" i="31"/>
  <c r="P638" i="31"/>
  <c r="O638" i="31"/>
  <c r="N638" i="31"/>
  <c r="M638" i="31"/>
  <c r="L638" i="31"/>
  <c r="K638" i="31"/>
  <c r="J638" i="31"/>
  <c r="I638" i="31"/>
  <c r="H638" i="31"/>
  <c r="G638" i="31"/>
  <c r="F638" i="31"/>
  <c r="E638" i="31"/>
  <c r="D638" i="31"/>
  <c r="C638" i="31"/>
  <c r="S637" i="31"/>
  <c r="R637" i="31"/>
  <c r="Q637" i="31"/>
  <c r="P637" i="31"/>
  <c r="O637" i="31"/>
  <c r="N637" i="31"/>
  <c r="M637" i="31"/>
  <c r="L637" i="31"/>
  <c r="K637" i="31"/>
  <c r="J637" i="31"/>
  <c r="I637" i="31"/>
  <c r="H637" i="31"/>
  <c r="G637" i="31"/>
  <c r="F637" i="31"/>
  <c r="E637" i="31"/>
  <c r="D637" i="31"/>
  <c r="C637" i="31"/>
  <c r="S636" i="31"/>
  <c r="R636" i="31"/>
  <c r="Q636" i="31"/>
  <c r="P636" i="31"/>
  <c r="O636" i="31"/>
  <c r="N636" i="31"/>
  <c r="M636" i="31"/>
  <c r="L636" i="31"/>
  <c r="K636" i="31"/>
  <c r="J636" i="31"/>
  <c r="I636" i="31"/>
  <c r="H636" i="31"/>
  <c r="G636" i="31"/>
  <c r="F636" i="31"/>
  <c r="E636" i="31"/>
  <c r="D636" i="31"/>
  <c r="C636" i="31"/>
  <c r="S635" i="31"/>
  <c r="R635" i="31"/>
  <c r="Q635" i="31"/>
  <c r="P635" i="31"/>
  <c r="O635" i="31"/>
  <c r="N635" i="31"/>
  <c r="M635" i="31"/>
  <c r="L635" i="31"/>
  <c r="K635" i="31"/>
  <c r="J635" i="31"/>
  <c r="I635" i="31"/>
  <c r="H635" i="31"/>
  <c r="G635" i="31"/>
  <c r="F635" i="31"/>
  <c r="E635" i="31"/>
  <c r="D635" i="31"/>
  <c r="C635" i="31"/>
  <c r="S634" i="31"/>
  <c r="R634" i="31"/>
  <c r="Q634" i="31"/>
  <c r="P634" i="31"/>
  <c r="O634" i="31"/>
  <c r="N634" i="31"/>
  <c r="M634" i="31"/>
  <c r="L634" i="31"/>
  <c r="K634" i="31"/>
  <c r="J634" i="31"/>
  <c r="I634" i="31"/>
  <c r="H634" i="31"/>
  <c r="G634" i="31"/>
  <c r="F634" i="31"/>
  <c r="E634" i="31"/>
  <c r="D634" i="31"/>
  <c r="C634" i="31"/>
  <c r="S633" i="31"/>
  <c r="R633" i="31"/>
  <c r="Q633" i="31"/>
  <c r="P633" i="31"/>
  <c r="O633" i="31"/>
  <c r="N633" i="31"/>
  <c r="M633" i="31"/>
  <c r="L633" i="31"/>
  <c r="K633" i="31"/>
  <c r="J633" i="31"/>
  <c r="I633" i="31"/>
  <c r="H633" i="31"/>
  <c r="G633" i="31"/>
  <c r="F633" i="31"/>
  <c r="E633" i="31"/>
  <c r="D633" i="31"/>
  <c r="C633" i="31"/>
  <c r="S632" i="31"/>
  <c r="R632" i="31"/>
  <c r="Q632" i="31"/>
  <c r="P632" i="31"/>
  <c r="O632" i="31"/>
  <c r="N632" i="31"/>
  <c r="M632" i="31"/>
  <c r="L632" i="31"/>
  <c r="K632" i="31"/>
  <c r="J632" i="31"/>
  <c r="I632" i="31"/>
  <c r="H632" i="31"/>
  <c r="G632" i="31"/>
  <c r="F632" i="31"/>
  <c r="E632" i="31"/>
  <c r="D632" i="31"/>
  <c r="C632" i="31"/>
  <c r="S631" i="31"/>
  <c r="R631" i="31"/>
  <c r="Q631" i="31"/>
  <c r="P631" i="31"/>
  <c r="O631" i="31"/>
  <c r="N631" i="31"/>
  <c r="M631" i="31"/>
  <c r="L631" i="31"/>
  <c r="K631" i="31"/>
  <c r="J631" i="31"/>
  <c r="I631" i="31"/>
  <c r="H631" i="31"/>
  <c r="G631" i="31"/>
  <c r="F631" i="31"/>
  <c r="E631" i="31"/>
  <c r="D631" i="31"/>
  <c r="C631" i="31"/>
  <c r="S630" i="31"/>
  <c r="R630" i="31"/>
  <c r="Q630" i="31"/>
  <c r="P630" i="31"/>
  <c r="O630" i="31"/>
  <c r="N630" i="31"/>
  <c r="M630" i="31"/>
  <c r="L630" i="31"/>
  <c r="K630" i="31"/>
  <c r="J630" i="31"/>
  <c r="I630" i="31"/>
  <c r="H630" i="31"/>
  <c r="G630" i="31"/>
  <c r="F630" i="31"/>
  <c r="E630" i="31"/>
  <c r="D630" i="31"/>
  <c r="C630" i="31"/>
  <c r="S629" i="31"/>
  <c r="R629" i="31"/>
  <c r="Q629" i="31"/>
  <c r="P629" i="31"/>
  <c r="O629" i="31"/>
  <c r="N629" i="31"/>
  <c r="M629" i="31"/>
  <c r="L629" i="31"/>
  <c r="K629" i="31"/>
  <c r="J629" i="31"/>
  <c r="I629" i="31"/>
  <c r="H629" i="31"/>
  <c r="G629" i="31"/>
  <c r="F629" i="31"/>
  <c r="E629" i="31"/>
  <c r="D629" i="31"/>
  <c r="C629" i="31"/>
  <c r="S628" i="31"/>
  <c r="R628" i="31"/>
  <c r="Q628" i="31"/>
  <c r="P628" i="31"/>
  <c r="O628" i="31"/>
  <c r="N628" i="31"/>
  <c r="M628" i="31"/>
  <c r="L628" i="31"/>
  <c r="K628" i="31"/>
  <c r="J628" i="31"/>
  <c r="I628" i="31"/>
  <c r="H628" i="31"/>
  <c r="G628" i="31"/>
  <c r="F628" i="31"/>
  <c r="E628" i="31"/>
  <c r="D628" i="31"/>
  <c r="C628" i="31"/>
  <c r="S627" i="31"/>
  <c r="R627" i="31"/>
  <c r="Q627" i="31"/>
  <c r="P627" i="31"/>
  <c r="O627" i="31"/>
  <c r="N627" i="31"/>
  <c r="M627" i="31"/>
  <c r="L627" i="31"/>
  <c r="K627" i="31"/>
  <c r="J627" i="31"/>
  <c r="I627" i="31"/>
  <c r="H627" i="31"/>
  <c r="G627" i="31"/>
  <c r="F627" i="31"/>
  <c r="E627" i="31"/>
  <c r="D627" i="31"/>
  <c r="C627" i="31"/>
  <c r="S626" i="31"/>
  <c r="R626" i="31"/>
  <c r="Q626" i="31"/>
  <c r="P626" i="31"/>
  <c r="O626" i="31"/>
  <c r="N626" i="31"/>
  <c r="M626" i="31"/>
  <c r="L626" i="31"/>
  <c r="K626" i="31"/>
  <c r="J626" i="31"/>
  <c r="I626" i="31"/>
  <c r="H626" i="31"/>
  <c r="G626" i="31"/>
  <c r="F626" i="31"/>
  <c r="E626" i="31"/>
  <c r="D626" i="31"/>
  <c r="C626" i="31"/>
  <c r="S625" i="31"/>
  <c r="R625" i="31"/>
  <c r="Q625" i="31"/>
  <c r="P625" i="31"/>
  <c r="O625" i="31"/>
  <c r="N625" i="31"/>
  <c r="M625" i="31"/>
  <c r="L625" i="31"/>
  <c r="K625" i="31"/>
  <c r="J625" i="31"/>
  <c r="I625" i="31"/>
  <c r="H625" i="31"/>
  <c r="G625" i="31"/>
  <c r="F625" i="31"/>
  <c r="E625" i="31"/>
  <c r="D625" i="31"/>
  <c r="C625" i="31"/>
  <c r="S624" i="31"/>
  <c r="R624" i="31"/>
  <c r="Q624" i="31"/>
  <c r="P624" i="31"/>
  <c r="O624" i="31"/>
  <c r="N624" i="31"/>
  <c r="M624" i="31"/>
  <c r="L624" i="31"/>
  <c r="K624" i="31"/>
  <c r="J624" i="31"/>
  <c r="I624" i="31"/>
  <c r="H624" i="31"/>
  <c r="G624" i="31"/>
  <c r="F624" i="31"/>
  <c r="E624" i="31"/>
  <c r="D624" i="31"/>
  <c r="C624" i="31"/>
  <c r="S623" i="31"/>
  <c r="R623" i="31"/>
  <c r="Q623" i="31"/>
  <c r="P623" i="31"/>
  <c r="O623" i="31"/>
  <c r="N623" i="31"/>
  <c r="M623" i="31"/>
  <c r="L623" i="31"/>
  <c r="K623" i="31"/>
  <c r="J623" i="31"/>
  <c r="I623" i="31"/>
  <c r="H623" i="31"/>
  <c r="G623" i="31"/>
  <c r="F623" i="31"/>
  <c r="E623" i="31"/>
  <c r="D623" i="31"/>
  <c r="C623" i="31"/>
  <c r="S622" i="31"/>
  <c r="R622" i="31"/>
  <c r="Q622" i="31"/>
  <c r="P622" i="31"/>
  <c r="O622" i="31"/>
  <c r="N622" i="31"/>
  <c r="M622" i="31"/>
  <c r="L622" i="31"/>
  <c r="K622" i="31"/>
  <c r="J622" i="31"/>
  <c r="I622" i="31"/>
  <c r="H622" i="31"/>
  <c r="G622" i="31"/>
  <c r="F622" i="31"/>
  <c r="E622" i="31"/>
  <c r="D622" i="31"/>
  <c r="C622" i="31"/>
  <c r="S621" i="31"/>
  <c r="R621" i="31"/>
  <c r="Q621" i="31"/>
  <c r="P621" i="31"/>
  <c r="O621" i="31"/>
  <c r="N621" i="31"/>
  <c r="M621" i="31"/>
  <c r="L621" i="31"/>
  <c r="K621" i="31"/>
  <c r="J621" i="31"/>
  <c r="I621" i="31"/>
  <c r="H621" i="31"/>
  <c r="G621" i="31"/>
  <c r="F621" i="31"/>
  <c r="E621" i="31"/>
  <c r="D621" i="31"/>
  <c r="C621" i="31"/>
  <c r="S620" i="31"/>
  <c r="R620" i="31"/>
  <c r="Q620" i="31"/>
  <c r="P620" i="31"/>
  <c r="O620" i="31"/>
  <c r="N620" i="31"/>
  <c r="M620" i="31"/>
  <c r="L620" i="31"/>
  <c r="K620" i="31"/>
  <c r="J620" i="31"/>
  <c r="I620" i="31"/>
  <c r="H620" i="31"/>
  <c r="G620" i="31"/>
  <c r="F620" i="31"/>
  <c r="E620" i="31"/>
  <c r="D620" i="31"/>
  <c r="C620" i="31"/>
  <c r="S619" i="31"/>
  <c r="R619" i="31"/>
  <c r="Q619" i="31"/>
  <c r="P619" i="31"/>
  <c r="O619" i="31"/>
  <c r="N619" i="31"/>
  <c r="M619" i="31"/>
  <c r="L619" i="31"/>
  <c r="K619" i="31"/>
  <c r="J619" i="31"/>
  <c r="I619" i="31"/>
  <c r="H619" i="31"/>
  <c r="G619" i="31"/>
  <c r="F619" i="31"/>
  <c r="E619" i="31"/>
  <c r="D619" i="31"/>
  <c r="C619" i="31"/>
  <c r="S618" i="31"/>
  <c r="R618" i="31"/>
  <c r="Q618" i="31"/>
  <c r="P618" i="31"/>
  <c r="O618" i="31"/>
  <c r="N618" i="31"/>
  <c r="M618" i="31"/>
  <c r="L618" i="31"/>
  <c r="K618" i="31"/>
  <c r="J618" i="31"/>
  <c r="I618" i="31"/>
  <c r="H618" i="31"/>
  <c r="G618" i="31"/>
  <c r="F618" i="31"/>
  <c r="E618" i="31"/>
  <c r="D618" i="31"/>
  <c r="C618" i="31"/>
  <c r="S617" i="31"/>
  <c r="R617" i="31"/>
  <c r="Q617" i="31"/>
  <c r="P617" i="31"/>
  <c r="O617" i="31"/>
  <c r="N617" i="31"/>
  <c r="M617" i="31"/>
  <c r="L617" i="31"/>
  <c r="K617" i="31"/>
  <c r="J617" i="31"/>
  <c r="I617" i="31"/>
  <c r="H617" i="31"/>
  <c r="G617" i="31"/>
  <c r="F617" i="31"/>
  <c r="E617" i="31"/>
  <c r="D617" i="31"/>
  <c r="C617" i="31"/>
  <c r="S616" i="31"/>
  <c r="R616" i="31"/>
  <c r="Q616" i="31"/>
  <c r="P616" i="31"/>
  <c r="O616" i="31"/>
  <c r="N616" i="31"/>
  <c r="M616" i="31"/>
  <c r="L616" i="31"/>
  <c r="K616" i="31"/>
  <c r="J616" i="31"/>
  <c r="I616" i="31"/>
  <c r="H616" i="31"/>
  <c r="G616" i="31"/>
  <c r="F616" i="31"/>
  <c r="E616" i="31"/>
  <c r="D616" i="31"/>
  <c r="C616" i="31"/>
  <c r="S615" i="31"/>
  <c r="R615" i="31"/>
  <c r="Q615" i="31"/>
  <c r="P615" i="31"/>
  <c r="O615" i="31"/>
  <c r="N615" i="31"/>
  <c r="M615" i="31"/>
  <c r="L615" i="31"/>
  <c r="K615" i="31"/>
  <c r="J615" i="31"/>
  <c r="I615" i="31"/>
  <c r="H615" i="31"/>
  <c r="G615" i="31"/>
  <c r="F615" i="31"/>
  <c r="E615" i="31"/>
  <c r="D615" i="31"/>
  <c r="C615" i="31"/>
  <c r="S614" i="31"/>
  <c r="R614" i="31"/>
  <c r="Q614" i="31"/>
  <c r="P614" i="31"/>
  <c r="O614" i="31"/>
  <c r="N614" i="31"/>
  <c r="M614" i="31"/>
  <c r="L614" i="31"/>
  <c r="K614" i="31"/>
  <c r="J614" i="31"/>
  <c r="I614" i="31"/>
  <c r="H614" i="31"/>
  <c r="G614" i="31"/>
  <c r="F614" i="31"/>
  <c r="E614" i="31"/>
  <c r="D614" i="31"/>
  <c r="C614" i="31"/>
  <c r="S613" i="31"/>
  <c r="R613" i="31"/>
  <c r="Q613" i="31"/>
  <c r="P613" i="31"/>
  <c r="O613" i="31"/>
  <c r="N613" i="31"/>
  <c r="M613" i="31"/>
  <c r="L613" i="31"/>
  <c r="K613" i="31"/>
  <c r="J613" i="31"/>
  <c r="I613" i="31"/>
  <c r="H613" i="31"/>
  <c r="G613" i="31"/>
  <c r="F613" i="31"/>
  <c r="E613" i="31"/>
  <c r="D613" i="31"/>
  <c r="C613" i="31"/>
  <c r="S612" i="31"/>
  <c r="R612" i="31"/>
  <c r="Q612" i="31"/>
  <c r="P612" i="31"/>
  <c r="O612" i="31"/>
  <c r="N612" i="31"/>
  <c r="M612" i="31"/>
  <c r="L612" i="31"/>
  <c r="K612" i="31"/>
  <c r="J612" i="31"/>
  <c r="I612" i="31"/>
  <c r="H612" i="31"/>
  <c r="G612" i="31"/>
  <c r="F612" i="31"/>
  <c r="E612" i="31"/>
  <c r="D612" i="31"/>
  <c r="C612" i="31"/>
  <c r="S611" i="31"/>
  <c r="R611" i="31"/>
  <c r="Q611" i="31"/>
  <c r="P611" i="31"/>
  <c r="O611" i="31"/>
  <c r="N611" i="31"/>
  <c r="M611" i="31"/>
  <c r="L611" i="31"/>
  <c r="K611" i="31"/>
  <c r="J611" i="31"/>
  <c r="I611" i="31"/>
  <c r="H611" i="31"/>
  <c r="G611" i="31"/>
  <c r="F611" i="31"/>
  <c r="E611" i="31"/>
  <c r="D611" i="31"/>
  <c r="C611" i="31"/>
  <c r="S610" i="31"/>
  <c r="R610" i="31"/>
  <c r="Q610" i="31"/>
  <c r="P610" i="31"/>
  <c r="O610" i="31"/>
  <c r="N610" i="31"/>
  <c r="M610" i="31"/>
  <c r="L610" i="31"/>
  <c r="K610" i="31"/>
  <c r="J610" i="31"/>
  <c r="I610" i="31"/>
  <c r="H610" i="31"/>
  <c r="G610" i="31"/>
  <c r="F610" i="31"/>
  <c r="E610" i="31"/>
  <c r="D610" i="31"/>
  <c r="C610" i="31"/>
  <c r="S609" i="31"/>
  <c r="R609" i="31"/>
  <c r="Q609" i="31"/>
  <c r="P609" i="31"/>
  <c r="O609" i="31"/>
  <c r="N609" i="31"/>
  <c r="M609" i="31"/>
  <c r="L609" i="31"/>
  <c r="K609" i="31"/>
  <c r="J609" i="31"/>
  <c r="I609" i="31"/>
  <c r="H609" i="31"/>
  <c r="G609" i="31"/>
  <c r="F609" i="31"/>
  <c r="E609" i="31"/>
  <c r="D609" i="31"/>
  <c r="C609" i="31"/>
  <c r="S608" i="31"/>
  <c r="R608" i="31"/>
  <c r="Q608" i="31"/>
  <c r="P608" i="31"/>
  <c r="O608" i="31"/>
  <c r="N608" i="31"/>
  <c r="M608" i="31"/>
  <c r="L608" i="31"/>
  <c r="K608" i="31"/>
  <c r="J608" i="31"/>
  <c r="I608" i="31"/>
  <c r="H608" i="31"/>
  <c r="G608" i="31"/>
  <c r="F608" i="31"/>
  <c r="E608" i="31"/>
  <c r="D608" i="31"/>
  <c r="C608" i="31"/>
  <c r="S607" i="31"/>
  <c r="R607" i="31"/>
  <c r="Q607" i="31"/>
  <c r="P607" i="31"/>
  <c r="O607" i="31"/>
  <c r="N607" i="31"/>
  <c r="M607" i="31"/>
  <c r="L607" i="31"/>
  <c r="K607" i="31"/>
  <c r="J607" i="31"/>
  <c r="I607" i="31"/>
  <c r="H607" i="31"/>
  <c r="G607" i="31"/>
  <c r="F607" i="31"/>
  <c r="E607" i="31"/>
  <c r="D607" i="31"/>
  <c r="C607" i="31"/>
  <c r="S606" i="31"/>
  <c r="R606" i="31"/>
  <c r="Q606" i="31"/>
  <c r="P606" i="31"/>
  <c r="O606" i="31"/>
  <c r="N606" i="31"/>
  <c r="M606" i="31"/>
  <c r="L606" i="31"/>
  <c r="K606" i="31"/>
  <c r="J606" i="31"/>
  <c r="I606" i="31"/>
  <c r="H606" i="31"/>
  <c r="G606" i="31"/>
  <c r="F606" i="31"/>
  <c r="E606" i="31"/>
  <c r="D606" i="31"/>
  <c r="C606" i="31"/>
  <c r="S605" i="31"/>
  <c r="R605" i="31"/>
  <c r="Q605" i="31"/>
  <c r="P605" i="31"/>
  <c r="O605" i="31"/>
  <c r="N605" i="31"/>
  <c r="M605" i="31"/>
  <c r="L605" i="31"/>
  <c r="K605" i="31"/>
  <c r="J605" i="31"/>
  <c r="I605" i="31"/>
  <c r="H605" i="31"/>
  <c r="G605" i="31"/>
  <c r="F605" i="31"/>
  <c r="E605" i="31"/>
  <c r="D605" i="31"/>
  <c r="C605" i="31"/>
  <c r="S604" i="31"/>
  <c r="R604" i="31"/>
  <c r="Q604" i="31"/>
  <c r="P604" i="31"/>
  <c r="O604" i="31"/>
  <c r="N604" i="31"/>
  <c r="M604" i="31"/>
  <c r="L604" i="31"/>
  <c r="K604" i="31"/>
  <c r="J604" i="31"/>
  <c r="I604" i="31"/>
  <c r="H604" i="31"/>
  <c r="G604" i="31"/>
  <c r="F604" i="31"/>
  <c r="E604" i="31"/>
  <c r="D604" i="31"/>
  <c r="C604" i="31"/>
  <c r="S603" i="31"/>
  <c r="R603" i="31"/>
  <c r="Q603" i="31"/>
  <c r="P603" i="31"/>
  <c r="O603" i="31"/>
  <c r="N603" i="31"/>
  <c r="M603" i="31"/>
  <c r="L603" i="31"/>
  <c r="K603" i="31"/>
  <c r="J603" i="31"/>
  <c r="I603" i="31"/>
  <c r="H603" i="31"/>
  <c r="G603" i="31"/>
  <c r="F603" i="31"/>
  <c r="E603" i="31"/>
  <c r="D603" i="31"/>
  <c r="C603" i="31"/>
  <c r="S602" i="31"/>
  <c r="R602" i="31"/>
  <c r="Q602" i="31"/>
  <c r="P602" i="31"/>
  <c r="O602" i="31"/>
  <c r="N602" i="31"/>
  <c r="M602" i="31"/>
  <c r="L602" i="31"/>
  <c r="K602" i="31"/>
  <c r="J602" i="31"/>
  <c r="I602" i="31"/>
  <c r="H602" i="31"/>
  <c r="G602" i="31"/>
  <c r="F602" i="31"/>
  <c r="E602" i="31"/>
  <c r="D602" i="31"/>
  <c r="C602" i="31"/>
  <c r="S601" i="31"/>
  <c r="R601" i="31"/>
  <c r="Q601" i="31"/>
  <c r="P601" i="31"/>
  <c r="O601" i="31"/>
  <c r="N601" i="31"/>
  <c r="M601" i="31"/>
  <c r="L601" i="31"/>
  <c r="K601" i="31"/>
  <c r="J601" i="31"/>
  <c r="I601" i="31"/>
  <c r="H601" i="31"/>
  <c r="G601" i="31"/>
  <c r="F601" i="31"/>
  <c r="E601" i="31"/>
  <c r="D601" i="31"/>
  <c r="C601" i="31"/>
  <c r="S600" i="31"/>
  <c r="R600" i="31"/>
  <c r="Q600" i="31"/>
  <c r="P600" i="31"/>
  <c r="O600" i="31"/>
  <c r="N600" i="31"/>
  <c r="M600" i="31"/>
  <c r="L600" i="31"/>
  <c r="K600" i="31"/>
  <c r="J600" i="31"/>
  <c r="I600" i="31"/>
  <c r="H600" i="31"/>
  <c r="G600" i="31"/>
  <c r="F600" i="31"/>
  <c r="E600" i="31"/>
  <c r="D600" i="31"/>
  <c r="C600" i="31"/>
  <c r="S599" i="31"/>
  <c r="R599" i="31"/>
  <c r="Q599" i="31"/>
  <c r="P599" i="31"/>
  <c r="O599" i="31"/>
  <c r="N599" i="31"/>
  <c r="M599" i="31"/>
  <c r="L599" i="31"/>
  <c r="K599" i="31"/>
  <c r="J599" i="31"/>
  <c r="I599" i="31"/>
  <c r="H599" i="31"/>
  <c r="G599" i="31"/>
  <c r="F599" i="31"/>
  <c r="E599" i="31"/>
  <c r="D599" i="31"/>
  <c r="C599" i="31"/>
  <c r="S598" i="31"/>
  <c r="R598" i="31"/>
  <c r="Q598" i="31"/>
  <c r="P598" i="31"/>
  <c r="O598" i="31"/>
  <c r="N598" i="31"/>
  <c r="M598" i="31"/>
  <c r="L598" i="31"/>
  <c r="K598" i="31"/>
  <c r="J598" i="31"/>
  <c r="I598" i="31"/>
  <c r="H598" i="31"/>
  <c r="G598" i="31"/>
  <c r="F598" i="31"/>
  <c r="E598" i="31"/>
  <c r="D598" i="31"/>
  <c r="C598" i="31"/>
  <c r="S597" i="31"/>
  <c r="R597" i="31"/>
  <c r="Q597" i="31"/>
  <c r="P597" i="31"/>
  <c r="O597" i="31"/>
  <c r="N597" i="31"/>
  <c r="M597" i="31"/>
  <c r="L597" i="31"/>
  <c r="K597" i="31"/>
  <c r="J597" i="31"/>
  <c r="I597" i="31"/>
  <c r="H597" i="31"/>
  <c r="G597" i="31"/>
  <c r="F597" i="31"/>
  <c r="E597" i="31"/>
  <c r="D597" i="31"/>
  <c r="C597" i="31"/>
  <c r="S596" i="31"/>
  <c r="R596" i="31"/>
  <c r="Q596" i="31"/>
  <c r="P596" i="31"/>
  <c r="O596" i="31"/>
  <c r="N596" i="31"/>
  <c r="M596" i="31"/>
  <c r="L596" i="31"/>
  <c r="K596" i="31"/>
  <c r="J596" i="31"/>
  <c r="I596" i="31"/>
  <c r="H596" i="31"/>
  <c r="G596" i="31"/>
  <c r="F596" i="31"/>
  <c r="E596" i="31"/>
  <c r="D596" i="31"/>
  <c r="C596" i="31"/>
  <c r="S595" i="31"/>
  <c r="R595" i="31"/>
  <c r="Q595" i="31"/>
  <c r="P595" i="31"/>
  <c r="O595" i="31"/>
  <c r="N595" i="31"/>
  <c r="M595" i="31"/>
  <c r="L595" i="31"/>
  <c r="K595" i="31"/>
  <c r="J595" i="31"/>
  <c r="I595" i="31"/>
  <c r="H595" i="31"/>
  <c r="G595" i="31"/>
  <c r="F595" i="31"/>
  <c r="E595" i="31"/>
  <c r="D595" i="31"/>
  <c r="C595" i="31"/>
  <c r="S594" i="31"/>
  <c r="R594" i="31"/>
  <c r="Q594" i="31"/>
  <c r="P594" i="31"/>
  <c r="O594" i="31"/>
  <c r="N594" i="31"/>
  <c r="M594" i="31"/>
  <c r="L594" i="31"/>
  <c r="K594" i="31"/>
  <c r="J594" i="31"/>
  <c r="I594" i="31"/>
  <c r="H594" i="31"/>
  <c r="G594" i="31"/>
  <c r="F594" i="31"/>
  <c r="E594" i="31"/>
  <c r="D594" i="31"/>
  <c r="C594" i="31"/>
  <c r="S593" i="31"/>
  <c r="R593" i="31"/>
  <c r="Q593" i="31"/>
  <c r="P593" i="31"/>
  <c r="O593" i="31"/>
  <c r="N593" i="31"/>
  <c r="M593" i="31"/>
  <c r="L593" i="31"/>
  <c r="K593" i="31"/>
  <c r="J593" i="31"/>
  <c r="I593" i="31"/>
  <c r="H593" i="31"/>
  <c r="G593" i="31"/>
  <c r="F593" i="31"/>
  <c r="E593" i="31"/>
  <c r="D593" i="31"/>
  <c r="C593" i="31"/>
  <c r="S592" i="31"/>
  <c r="R592" i="31"/>
  <c r="Q592" i="31"/>
  <c r="P592" i="31"/>
  <c r="O592" i="31"/>
  <c r="N592" i="31"/>
  <c r="M592" i="31"/>
  <c r="L592" i="31"/>
  <c r="K592" i="31"/>
  <c r="J592" i="31"/>
  <c r="I592" i="31"/>
  <c r="H592" i="31"/>
  <c r="G592" i="31"/>
  <c r="F592" i="31"/>
  <c r="E592" i="31"/>
  <c r="D592" i="31"/>
  <c r="C592" i="31"/>
  <c r="S591" i="31"/>
  <c r="R591" i="31"/>
  <c r="Q591" i="31"/>
  <c r="P591" i="31"/>
  <c r="O591" i="31"/>
  <c r="N591" i="31"/>
  <c r="M591" i="31"/>
  <c r="L591" i="31"/>
  <c r="K591" i="31"/>
  <c r="J591" i="31"/>
  <c r="I591" i="31"/>
  <c r="H591" i="31"/>
  <c r="G591" i="31"/>
  <c r="F591" i="31"/>
  <c r="E591" i="31"/>
  <c r="D591" i="31"/>
  <c r="C591" i="31"/>
  <c r="S590" i="31"/>
  <c r="R590" i="31"/>
  <c r="Q590" i="31"/>
  <c r="P590" i="31"/>
  <c r="O590" i="31"/>
  <c r="N590" i="31"/>
  <c r="M590" i="31"/>
  <c r="L590" i="31"/>
  <c r="K590" i="31"/>
  <c r="J590" i="31"/>
  <c r="I590" i="31"/>
  <c r="H590" i="31"/>
  <c r="G590" i="31"/>
  <c r="F590" i="31"/>
  <c r="E590" i="31"/>
  <c r="D590" i="31"/>
  <c r="C590" i="31"/>
  <c r="S589" i="31"/>
  <c r="R589" i="31"/>
  <c r="Q589" i="31"/>
  <c r="P589" i="31"/>
  <c r="O589" i="31"/>
  <c r="N589" i="31"/>
  <c r="M589" i="31"/>
  <c r="L589" i="31"/>
  <c r="K589" i="31"/>
  <c r="J589" i="31"/>
  <c r="I589" i="31"/>
  <c r="H589" i="31"/>
  <c r="G589" i="31"/>
  <c r="F589" i="31"/>
  <c r="E589" i="31"/>
  <c r="D589" i="31"/>
  <c r="C589" i="31"/>
  <c r="S588" i="31"/>
  <c r="R588" i="31"/>
  <c r="Q588" i="31"/>
  <c r="P588" i="31"/>
  <c r="O588" i="31"/>
  <c r="N588" i="31"/>
  <c r="M588" i="31"/>
  <c r="L588" i="31"/>
  <c r="K588" i="31"/>
  <c r="J588" i="31"/>
  <c r="I588" i="31"/>
  <c r="H588" i="31"/>
  <c r="G588" i="31"/>
  <c r="F588" i="31"/>
  <c r="E588" i="31"/>
  <c r="D588" i="31"/>
  <c r="C588" i="31"/>
  <c r="S587" i="31"/>
  <c r="R587" i="31"/>
  <c r="Q587" i="31"/>
  <c r="P587" i="31"/>
  <c r="O587" i="31"/>
  <c r="N587" i="31"/>
  <c r="M587" i="31"/>
  <c r="L587" i="31"/>
  <c r="K587" i="31"/>
  <c r="J587" i="31"/>
  <c r="I587" i="31"/>
  <c r="H587" i="31"/>
  <c r="G587" i="31"/>
  <c r="F587" i="31"/>
  <c r="E587" i="31"/>
  <c r="D587" i="31"/>
  <c r="C587" i="31"/>
  <c r="S586" i="31"/>
  <c r="R586" i="31"/>
  <c r="Q586" i="31"/>
  <c r="P586" i="31"/>
  <c r="O586" i="31"/>
  <c r="N586" i="31"/>
  <c r="M586" i="31"/>
  <c r="L586" i="31"/>
  <c r="K586" i="31"/>
  <c r="J586" i="31"/>
  <c r="I586" i="31"/>
  <c r="H586" i="31"/>
  <c r="G586" i="31"/>
  <c r="F586" i="31"/>
  <c r="E586" i="31"/>
  <c r="D586" i="31"/>
  <c r="C586" i="31"/>
  <c r="S585" i="31"/>
  <c r="R585" i="31"/>
  <c r="Q585" i="31"/>
  <c r="P585" i="31"/>
  <c r="O585" i="31"/>
  <c r="N585" i="31"/>
  <c r="M585" i="31"/>
  <c r="L585" i="31"/>
  <c r="K585" i="31"/>
  <c r="J585" i="31"/>
  <c r="I585" i="31"/>
  <c r="H585" i="31"/>
  <c r="G585" i="31"/>
  <c r="F585" i="31"/>
  <c r="E585" i="31"/>
  <c r="D585" i="31"/>
  <c r="C585" i="31"/>
  <c r="S584" i="31"/>
  <c r="R584" i="31"/>
  <c r="Q584" i="31"/>
  <c r="P584" i="31"/>
  <c r="O584" i="31"/>
  <c r="N584" i="31"/>
  <c r="M584" i="31"/>
  <c r="L584" i="31"/>
  <c r="K584" i="31"/>
  <c r="J584" i="31"/>
  <c r="I584" i="31"/>
  <c r="H584" i="31"/>
  <c r="G584" i="31"/>
  <c r="F584" i="31"/>
  <c r="E584" i="31"/>
  <c r="D584" i="31"/>
  <c r="C584" i="31"/>
  <c r="S583" i="31"/>
  <c r="R583" i="31"/>
  <c r="Q583" i="31"/>
  <c r="P583" i="31"/>
  <c r="O583" i="31"/>
  <c r="N583" i="31"/>
  <c r="M583" i="31"/>
  <c r="L583" i="31"/>
  <c r="K583" i="31"/>
  <c r="J583" i="31"/>
  <c r="I583" i="31"/>
  <c r="H583" i="31"/>
  <c r="G583" i="31"/>
  <c r="F583" i="31"/>
  <c r="E583" i="31"/>
  <c r="D583" i="31"/>
  <c r="C583" i="31"/>
  <c r="S582" i="31"/>
  <c r="R582" i="31"/>
  <c r="Q582" i="31"/>
  <c r="P582" i="31"/>
  <c r="O582" i="31"/>
  <c r="N582" i="31"/>
  <c r="M582" i="31"/>
  <c r="L582" i="31"/>
  <c r="K582" i="31"/>
  <c r="J582" i="31"/>
  <c r="I582" i="31"/>
  <c r="H582" i="31"/>
  <c r="G582" i="31"/>
  <c r="F582" i="31"/>
  <c r="E582" i="31"/>
  <c r="D582" i="31"/>
  <c r="C582" i="31"/>
  <c r="S581" i="31"/>
  <c r="R581" i="31"/>
  <c r="Q581" i="31"/>
  <c r="P581" i="31"/>
  <c r="O581" i="31"/>
  <c r="N581" i="31"/>
  <c r="M581" i="31"/>
  <c r="L581" i="31"/>
  <c r="K581" i="31"/>
  <c r="J581" i="31"/>
  <c r="I581" i="31"/>
  <c r="H581" i="31"/>
  <c r="G581" i="31"/>
  <c r="F581" i="31"/>
  <c r="E581" i="31"/>
  <c r="D581" i="31"/>
  <c r="C581" i="31"/>
  <c r="S580" i="31"/>
  <c r="R580" i="31"/>
  <c r="Q580" i="31"/>
  <c r="P580" i="31"/>
  <c r="O580" i="31"/>
  <c r="N580" i="31"/>
  <c r="M580" i="31"/>
  <c r="L580" i="31"/>
  <c r="K580" i="31"/>
  <c r="J580" i="31"/>
  <c r="I580" i="31"/>
  <c r="H580" i="31"/>
  <c r="G580" i="31"/>
  <c r="F580" i="31"/>
  <c r="E580" i="31"/>
  <c r="D580" i="31"/>
  <c r="C580" i="31"/>
  <c r="S579" i="31"/>
  <c r="R579" i="31"/>
  <c r="Q579" i="31"/>
  <c r="P579" i="31"/>
  <c r="O579" i="31"/>
  <c r="N579" i="31"/>
  <c r="M579" i="31"/>
  <c r="L579" i="31"/>
  <c r="K579" i="31"/>
  <c r="J579" i="31"/>
  <c r="I579" i="31"/>
  <c r="H579" i="31"/>
  <c r="G579" i="31"/>
  <c r="F579" i="31"/>
  <c r="E579" i="31"/>
  <c r="D579" i="31"/>
  <c r="C579" i="31"/>
  <c r="S578" i="31"/>
  <c r="R578" i="31"/>
  <c r="Q578" i="31"/>
  <c r="P578" i="31"/>
  <c r="O578" i="31"/>
  <c r="N578" i="31"/>
  <c r="M578" i="31"/>
  <c r="L578" i="31"/>
  <c r="K578" i="31"/>
  <c r="J578" i="31"/>
  <c r="I578" i="31"/>
  <c r="H578" i="31"/>
  <c r="G578" i="31"/>
  <c r="F578" i="31"/>
  <c r="E578" i="31"/>
  <c r="D578" i="31"/>
  <c r="C578" i="31"/>
  <c r="S577" i="31"/>
  <c r="R577" i="31"/>
  <c r="Q577" i="31"/>
  <c r="P577" i="31"/>
  <c r="O577" i="31"/>
  <c r="N577" i="31"/>
  <c r="M577" i="31"/>
  <c r="L577" i="31"/>
  <c r="K577" i="31"/>
  <c r="J577" i="31"/>
  <c r="I577" i="31"/>
  <c r="H577" i="31"/>
  <c r="G577" i="31"/>
  <c r="F577" i="31"/>
  <c r="E577" i="31"/>
  <c r="D577" i="31"/>
  <c r="C577" i="31"/>
  <c r="S576" i="31"/>
  <c r="R576" i="31"/>
  <c r="Q576" i="31"/>
  <c r="P576" i="31"/>
  <c r="O576" i="31"/>
  <c r="N576" i="31"/>
  <c r="M576" i="31"/>
  <c r="L576" i="31"/>
  <c r="K576" i="31"/>
  <c r="J576" i="31"/>
  <c r="I576" i="31"/>
  <c r="H576" i="31"/>
  <c r="G576" i="31"/>
  <c r="F576" i="31"/>
  <c r="E576" i="31"/>
  <c r="D576" i="31"/>
  <c r="C576" i="31"/>
  <c r="S575" i="31"/>
  <c r="R575" i="31"/>
  <c r="Q575" i="31"/>
  <c r="P575" i="31"/>
  <c r="O575" i="31"/>
  <c r="N575" i="31"/>
  <c r="M575" i="31"/>
  <c r="L575" i="31"/>
  <c r="K575" i="31"/>
  <c r="J575" i="31"/>
  <c r="I575" i="31"/>
  <c r="H575" i="31"/>
  <c r="G575" i="31"/>
  <c r="F575" i="31"/>
  <c r="E575" i="31"/>
  <c r="D575" i="31"/>
  <c r="C575" i="31"/>
  <c r="S574" i="31"/>
  <c r="R574" i="31"/>
  <c r="Q574" i="31"/>
  <c r="P574" i="31"/>
  <c r="O574" i="31"/>
  <c r="N574" i="31"/>
  <c r="M574" i="31"/>
  <c r="L574" i="31"/>
  <c r="K574" i="31"/>
  <c r="J574" i="31"/>
  <c r="I574" i="31"/>
  <c r="H574" i="31"/>
  <c r="G574" i="31"/>
  <c r="F574" i="31"/>
  <c r="E574" i="31"/>
  <c r="D574" i="31"/>
  <c r="C574" i="31"/>
  <c r="S573" i="31"/>
  <c r="R573" i="31"/>
  <c r="Q573" i="31"/>
  <c r="P573" i="31"/>
  <c r="O573" i="31"/>
  <c r="N573" i="31"/>
  <c r="M573" i="31"/>
  <c r="L573" i="31"/>
  <c r="K573" i="31"/>
  <c r="J573" i="31"/>
  <c r="I573" i="31"/>
  <c r="H573" i="31"/>
  <c r="G573" i="31"/>
  <c r="F573" i="31"/>
  <c r="E573" i="31"/>
  <c r="D573" i="31"/>
  <c r="C573" i="31"/>
  <c r="S572" i="31"/>
  <c r="R572" i="31"/>
  <c r="Q572" i="31"/>
  <c r="P572" i="31"/>
  <c r="O572" i="31"/>
  <c r="N572" i="31"/>
  <c r="M572" i="31"/>
  <c r="L572" i="31"/>
  <c r="K572" i="31"/>
  <c r="J572" i="31"/>
  <c r="I572" i="31"/>
  <c r="H572" i="31"/>
  <c r="G572" i="31"/>
  <c r="F572" i="31"/>
  <c r="E572" i="31"/>
  <c r="D572" i="31"/>
  <c r="C572" i="31"/>
  <c r="S571" i="31"/>
  <c r="R571" i="31"/>
  <c r="Q571" i="31"/>
  <c r="P571" i="31"/>
  <c r="O571" i="31"/>
  <c r="N571" i="31"/>
  <c r="M571" i="31"/>
  <c r="L571" i="31"/>
  <c r="K571" i="31"/>
  <c r="J571" i="31"/>
  <c r="I571" i="31"/>
  <c r="H571" i="31"/>
  <c r="G571" i="31"/>
  <c r="F571" i="31"/>
  <c r="E571" i="31"/>
  <c r="D571" i="31"/>
  <c r="C571" i="31"/>
  <c r="S570" i="31"/>
  <c r="R570" i="31"/>
  <c r="Q570" i="31"/>
  <c r="P570" i="31"/>
  <c r="O570" i="31"/>
  <c r="N570" i="31"/>
  <c r="M570" i="31"/>
  <c r="L570" i="31"/>
  <c r="K570" i="31"/>
  <c r="J570" i="31"/>
  <c r="I570" i="31"/>
  <c r="H570" i="31"/>
  <c r="G570" i="31"/>
  <c r="F570" i="31"/>
  <c r="E570" i="31"/>
  <c r="D570" i="31"/>
  <c r="C570" i="31"/>
  <c r="S569" i="31"/>
  <c r="R569" i="31"/>
  <c r="Q569" i="31"/>
  <c r="P569" i="31"/>
  <c r="O569" i="31"/>
  <c r="N569" i="31"/>
  <c r="M569" i="31"/>
  <c r="L569" i="31"/>
  <c r="K569" i="31"/>
  <c r="J569" i="31"/>
  <c r="I569" i="31"/>
  <c r="H569" i="31"/>
  <c r="G569" i="31"/>
  <c r="F569" i="31"/>
  <c r="E569" i="31"/>
  <c r="D569" i="31"/>
  <c r="C569" i="31"/>
  <c r="S568" i="31"/>
  <c r="R568" i="31"/>
  <c r="Q568" i="31"/>
  <c r="P568" i="31"/>
  <c r="O568" i="31"/>
  <c r="N568" i="31"/>
  <c r="M568" i="31"/>
  <c r="L568" i="31"/>
  <c r="K568" i="31"/>
  <c r="J568" i="31"/>
  <c r="I568" i="31"/>
  <c r="H568" i="31"/>
  <c r="G568" i="31"/>
  <c r="F568" i="31"/>
  <c r="E568" i="31"/>
  <c r="D568" i="31"/>
  <c r="C568" i="31"/>
  <c r="S567" i="31"/>
  <c r="R567" i="31"/>
  <c r="Q567" i="31"/>
  <c r="P567" i="31"/>
  <c r="O567" i="31"/>
  <c r="N567" i="31"/>
  <c r="M567" i="31"/>
  <c r="L567" i="31"/>
  <c r="K567" i="31"/>
  <c r="J567" i="31"/>
  <c r="I567" i="31"/>
  <c r="H567" i="31"/>
  <c r="G567" i="31"/>
  <c r="F567" i="31"/>
  <c r="E567" i="31"/>
  <c r="D567" i="31"/>
  <c r="C567" i="31"/>
  <c r="S566" i="31"/>
  <c r="R566" i="31"/>
  <c r="Q566" i="31"/>
  <c r="P566" i="31"/>
  <c r="O566" i="31"/>
  <c r="N566" i="31"/>
  <c r="M566" i="31"/>
  <c r="L566" i="31"/>
  <c r="K566" i="31"/>
  <c r="J566" i="31"/>
  <c r="I566" i="31"/>
  <c r="H566" i="31"/>
  <c r="G566" i="31"/>
  <c r="F566" i="31"/>
  <c r="E566" i="31"/>
  <c r="D566" i="31"/>
  <c r="C566" i="31"/>
  <c r="S565" i="31"/>
  <c r="R565" i="31"/>
  <c r="Q565" i="31"/>
  <c r="P565" i="31"/>
  <c r="O565" i="31"/>
  <c r="N565" i="31"/>
  <c r="M565" i="31"/>
  <c r="L565" i="31"/>
  <c r="K565" i="31"/>
  <c r="J565" i="31"/>
  <c r="I565" i="31"/>
  <c r="H565" i="31"/>
  <c r="G565" i="31"/>
  <c r="F565" i="31"/>
  <c r="E565" i="31"/>
  <c r="D565" i="31"/>
  <c r="C565" i="31"/>
  <c r="S564" i="31"/>
  <c r="R564" i="31"/>
  <c r="Q564" i="31"/>
  <c r="P564" i="31"/>
  <c r="O564" i="31"/>
  <c r="N564" i="31"/>
  <c r="M564" i="31"/>
  <c r="L564" i="31"/>
  <c r="K564" i="31"/>
  <c r="J564" i="31"/>
  <c r="I564" i="31"/>
  <c r="H564" i="31"/>
  <c r="G564" i="31"/>
  <c r="F564" i="31"/>
  <c r="E564" i="31"/>
  <c r="D564" i="31"/>
  <c r="C564" i="31"/>
  <c r="S563" i="31"/>
  <c r="R563" i="31"/>
  <c r="Q563" i="31"/>
  <c r="P563" i="31"/>
  <c r="O563" i="31"/>
  <c r="N563" i="31"/>
  <c r="M563" i="31"/>
  <c r="L563" i="31"/>
  <c r="K563" i="31"/>
  <c r="J563" i="31"/>
  <c r="I563" i="31"/>
  <c r="H563" i="31"/>
  <c r="G563" i="31"/>
  <c r="F563" i="31"/>
  <c r="E563" i="31"/>
  <c r="D563" i="31"/>
  <c r="C563" i="31"/>
  <c r="S562" i="31"/>
  <c r="R562" i="31"/>
  <c r="Q562" i="31"/>
  <c r="P562" i="31"/>
  <c r="O562" i="31"/>
  <c r="N562" i="31"/>
  <c r="M562" i="31"/>
  <c r="L562" i="31"/>
  <c r="K562" i="31"/>
  <c r="J562" i="31"/>
  <c r="I562" i="31"/>
  <c r="H562" i="31"/>
  <c r="G562" i="31"/>
  <c r="F562" i="31"/>
  <c r="E562" i="31"/>
  <c r="D562" i="31"/>
  <c r="C562" i="31"/>
  <c r="S561" i="31"/>
  <c r="R561" i="31"/>
  <c r="Q561" i="31"/>
  <c r="P561" i="31"/>
  <c r="O561" i="31"/>
  <c r="N561" i="31"/>
  <c r="M561" i="31"/>
  <c r="L561" i="31"/>
  <c r="K561" i="31"/>
  <c r="J561" i="31"/>
  <c r="I561" i="31"/>
  <c r="H561" i="31"/>
  <c r="G561" i="31"/>
  <c r="F561" i="31"/>
  <c r="E561" i="31"/>
  <c r="D561" i="31"/>
  <c r="C561" i="31"/>
  <c r="S560" i="31"/>
  <c r="R560" i="31"/>
  <c r="Q560" i="31"/>
  <c r="P560" i="31"/>
  <c r="O560" i="31"/>
  <c r="N560" i="31"/>
  <c r="M560" i="31"/>
  <c r="L560" i="31"/>
  <c r="K560" i="31"/>
  <c r="J560" i="31"/>
  <c r="I560" i="31"/>
  <c r="H560" i="31"/>
  <c r="G560" i="31"/>
  <c r="F560" i="31"/>
  <c r="E560" i="31"/>
  <c r="D560" i="31"/>
  <c r="C560" i="31"/>
  <c r="S559" i="31"/>
  <c r="R559" i="31"/>
  <c r="Q559" i="31"/>
  <c r="P559" i="31"/>
  <c r="O559" i="31"/>
  <c r="N559" i="31"/>
  <c r="M559" i="31"/>
  <c r="L559" i="31"/>
  <c r="K559" i="31"/>
  <c r="J559" i="31"/>
  <c r="I559" i="31"/>
  <c r="H559" i="31"/>
  <c r="G559" i="31"/>
  <c r="F559" i="31"/>
  <c r="E559" i="31"/>
  <c r="D559" i="31"/>
  <c r="C559" i="31"/>
  <c r="S558" i="31"/>
  <c r="R558" i="31"/>
  <c r="Q558" i="31"/>
  <c r="P558" i="31"/>
  <c r="O558" i="31"/>
  <c r="N558" i="31"/>
  <c r="M558" i="31"/>
  <c r="L558" i="31"/>
  <c r="K558" i="31"/>
  <c r="J558" i="31"/>
  <c r="I558" i="31"/>
  <c r="H558" i="31"/>
  <c r="G558" i="31"/>
  <c r="F558" i="31"/>
  <c r="E558" i="31"/>
  <c r="D558" i="31"/>
  <c r="C558" i="31"/>
  <c r="S557" i="31"/>
  <c r="R557" i="31"/>
  <c r="Q557" i="31"/>
  <c r="P557" i="31"/>
  <c r="O557" i="31"/>
  <c r="N557" i="31"/>
  <c r="M557" i="31"/>
  <c r="L557" i="31"/>
  <c r="K557" i="31"/>
  <c r="J557" i="31"/>
  <c r="I557" i="31"/>
  <c r="H557" i="31"/>
  <c r="G557" i="31"/>
  <c r="F557" i="31"/>
  <c r="E557" i="31"/>
  <c r="D557" i="31"/>
  <c r="C557" i="31"/>
  <c r="S556" i="31"/>
  <c r="R556" i="31"/>
  <c r="Q556" i="31"/>
  <c r="P556" i="31"/>
  <c r="O556" i="31"/>
  <c r="N556" i="31"/>
  <c r="M556" i="31"/>
  <c r="L556" i="31"/>
  <c r="K556" i="31"/>
  <c r="J556" i="31"/>
  <c r="I556" i="31"/>
  <c r="H556" i="31"/>
  <c r="G556" i="31"/>
  <c r="F556" i="31"/>
  <c r="E556" i="31"/>
  <c r="D556" i="31"/>
  <c r="C556" i="31"/>
  <c r="S555" i="31"/>
  <c r="R555" i="31"/>
  <c r="Q555" i="31"/>
  <c r="P555" i="31"/>
  <c r="O555" i="31"/>
  <c r="N555" i="31"/>
  <c r="M555" i="31"/>
  <c r="L555" i="31"/>
  <c r="K555" i="31"/>
  <c r="J555" i="31"/>
  <c r="I555" i="31"/>
  <c r="H555" i="31"/>
  <c r="G555" i="31"/>
  <c r="F555" i="31"/>
  <c r="E555" i="31"/>
  <c r="D555" i="31"/>
  <c r="C555" i="31"/>
  <c r="S554" i="31"/>
  <c r="R554" i="31"/>
  <c r="Q554" i="31"/>
  <c r="P554" i="31"/>
  <c r="O554" i="31"/>
  <c r="N554" i="31"/>
  <c r="M554" i="31"/>
  <c r="L554" i="31"/>
  <c r="K554" i="31"/>
  <c r="J554" i="31"/>
  <c r="I554" i="31"/>
  <c r="H554" i="31"/>
  <c r="G554" i="31"/>
  <c r="F554" i="31"/>
  <c r="E554" i="31"/>
  <c r="D554" i="31"/>
  <c r="C554" i="31"/>
  <c r="S553" i="31"/>
  <c r="R553" i="31"/>
  <c r="Q553" i="31"/>
  <c r="P553" i="31"/>
  <c r="O553" i="31"/>
  <c r="N553" i="31"/>
  <c r="M553" i="31"/>
  <c r="L553" i="31"/>
  <c r="K553" i="31"/>
  <c r="J553" i="31"/>
  <c r="I553" i="31"/>
  <c r="H553" i="31"/>
  <c r="G553" i="31"/>
  <c r="F553" i="31"/>
  <c r="E553" i="31"/>
  <c r="D553" i="31"/>
  <c r="C553" i="31"/>
  <c r="S552" i="31"/>
  <c r="R552" i="31"/>
  <c r="Q552" i="31"/>
  <c r="P552" i="31"/>
  <c r="O552" i="31"/>
  <c r="N552" i="31"/>
  <c r="M552" i="31"/>
  <c r="L552" i="31"/>
  <c r="K552" i="31"/>
  <c r="J552" i="31"/>
  <c r="I552" i="31"/>
  <c r="H552" i="31"/>
  <c r="G552" i="31"/>
  <c r="F552" i="31"/>
  <c r="E552" i="31"/>
  <c r="D552" i="31"/>
  <c r="C552" i="31"/>
  <c r="S551" i="31"/>
  <c r="R551" i="31"/>
  <c r="Q551" i="31"/>
  <c r="P551" i="31"/>
  <c r="O551" i="31"/>
  <c r="N551" i="31"/>
  <c r="M551" i="31"/>
  <c r="L551" i="31"/>
  <c r="K551" i="31"/>
  <c r="J551" i="31"/>
  <c r="I551" i="31"/>
  <c r="H551" i="31"/>
  <c r="G551" i="31"/>
  <c r="F551" i="31"/>
  <c r="E551" i="31"/>
  <c r="D551" i="31"/>
  <c r="C551" i="31"/>
  <c r="S550" i="31"/>
  <c r="R550" i="31"/>
  <c r="Q550" i="31"/>
  <c r="P550" i="31"/>
  <c r="O550" i="31"/>
  <c r="N550" i="31"/>
  <c r="M550" i="31"/>
  <c r="L550" i="31"/>
  <c r="K550" i="31"/>
  <c r="J550" i="31"/>
  <c r="I550" i="31"/>
  <c r="H550" i="31"/>
  <c r="G550" i="31"/>
  <c r="F550" i="31"/>
  <c r="E550" i="31"/>
  <c r="D550" i="31"/>
  <c r="C550" i="31"/>
  <c r="S549" i="31"/>
  <c r="R549" i="31"/>
  <c r="Q549" i="31"/>
  <c r="P549" i="31"/>
  <c r="O549" i="31"/>
  <c r="N549" i="31"/>
  <c r="M549" i="31"/>
  <c r="L549" i="31"/>
  <c r="K549" i="31"/>
  <c r="J549" i="31"/>
  <c r="I549" i="31"/>
  <c r="H549" i="31"/>
  <c r="G549" i="31"/>
  <c r="F549" i="31"/>
  <c r="E549" i="31"/>
  <c r="D549" i="31"/>
  <c r="C549" i="31"/>
  <c r="S548" i="31"/>
  <c r="R548" i="31"/>
  <c r="Q548" i="31"/>
  <c r="P548" i="31"/>
  <c r="O548" i="31"/>
  <c r="N548" i="31"/>
  <c r="M548" i="31"/>
  <c r="L548" i="31"/>
  <c r="K548" i="31"/>
  <c r="J548" i="31"/>
  <c r="I548" i="31"/>
  <c r="H548" i="31"/>
  <c r="G548" i="31"/>
  <c r="F548" i="31"/>
  <c r="E548" i="31"/>
  <c r="D548" i="31"/>
  <c r="C548" i="31"/>
  <c r="S547" i="31"/>
  <c r="R547" i="31"/>
  <c r="Q547" i="31"/>
  <c r="P547" i="31"/>
  <c r="O547" i="31"/>
  <c r="N547" i="31"/>
  <c r="M547" i="31"/>
  <c r="L547" i="31"/>
  <c r="K547" i="31"/>
  <c r="J547" i="31"/>
  <c r="I547" i="31"/>
  <c r="H547" i="31"/>
  <c r="G547" i="31"/>
  <c r="F547" i="31"/>
  <c r="E547" i="31"/>
  <c r="D547" i="31"/>
  <c r="C547" i="31"/>
  <c r="S546" i="31"/>
  <c r="R546" i="31"/>
  <c r="Q546" i="31"/>
  <c r="P546" i="31"/>
  <c r="O546" i="31"/>
  <c r="N546" i="31"/>
  <c r="M546" i="31"/>
  <c r="L546" i="31"/>
  <c r="K546" i="31"/>
  <c r="J546" i="31"/>
  <c r="I546" i="31"/>
  <c r="H546" i="31"/>
  <c r="G546" i="31"/>
  <c r="F546" i="31"/>
  <c r="E546" i="31"/>
  <c r="D546" i="31"/>
  <c r="C546" i="31"/>
  <c r="S545" i="31"/>
  <c r="R545" i="31"/>
  <c r="Q545" i="31"/>
  <c r="P545" i="31"/>
  <c r="O545" i="31"/>
  <c r="N545" i="31"/>
  <c r="M545" i="31"/>
  <c r="L545" i="31"/>
  <c r="K545" i="31"/>
  <c r="J545" i="31"/>
  <c r="I545" i="31"/>
  <c r="H545" i="31"/>
  <c r="G545" i="31"/>
  <c r="F545" i="31"/>
  <c r="E545" i="31"/>
  <c r="D545" i="31"/>
  <c r="C545" i="31"/>
  <c r="S544" i="31"/>
  <c r="R544" i="31"/>
  <c r="Q544" i="31"/>
  <c r="P544" i="31"/>
  <c r="O544" i="31"/>
  <c r="N544" i="31"/>
  <c r="M544" i="31"/>
  <c r="L544" i="31"/>
  <c r="K544" i="31"/>
  <c r="J544" i="31"/>
  <c r="I544" i="31"/>
  <c r="H544" i="31"/>
  <c r="G544" i="31"/>
  <c r="F544" i="31"/>
  <c r="E544" i="31"/>
  <c r="D544" i="31"/>
  <c r="C544" i="31"/>
  <c r="S543" i="31"/>
  <c r="R543" i="31"/>
  <c r="Q543" i="31"/>
  <c r="P543" i="31"/>
  <c r="O543" i="31"/>
  <c r="N543" i="31"/>
  <c r="M543" i="31"/>
  <c r="L543" i="31"/>
  <c r="K543" i="31"/>
  <c r="J543" i="31"/>
  <c r="I543" i="31"/>
  <c r="H543" i="31"/>
  <c r="G543" i="31"/>
  <c r="F543" i="31"/>
  <c r="E543" i="31"/>
  <c r="D543" i="31"/>
  <c r="C543" i="31"/>
  <c r="S542" i="31"/>
  <c r="R542" i="31"/>
  <c r="Q542" i="31"/>
  <c r="P542" i="31"/>
  <c r="O542" i="31"/>
  <c r="N542" i="31"/>
  <c r="M542" i="31"/>
  <c r="L542" i="31"/>
  <c r="K542" i="31"/>
  <c r="J542" i="31"/>
  <c r="I542" i="31"/>
  <c r="H542" i="31"/>
  <c r="G542" i="31"/>
  <c r="F542" i="31"/>
  <c r="E542" i="31"/>
  <c r="D542" i="31"/>
  <c r="C542" i="31"/>
  <c r="S541" i="31"/>
  <c r="R541" i="31"/>
  <c r="Q541" i="31"/>
  <c r="P541" i="31"/>
  <c r="O541" i="31"/>
  <c r="N541" i="31"/>
  <c r="M541" i="31"/>
  <c r="L541" i="31"/>
  <c r="K541" i="31"/>
  <c r="J541" i="31"/>
  <c r="I541" i="31"/>
  <c r="H541" i="31"/>
  <c r="G541" i="31"/>
  <c r="F541" i="31"/>
  <c r="E541" i="31"/>
  <c r="D541" i="31"/>
  <c r="C541" i="31"/>
  <c r="S540" i="31"/>
  <c r="R540" i="31"/>
  <c r="Q540" i="31"/>
  <c r="P540" i="31"/>
  <c r="O540" i="31"/>
  <c r="N540" i="31"/>
  <c r="M540" i="31"/>
  <c r="L540" i="31"/>
  <c r="K540" i="31"/>
  <c r="J540" i="31"/>
  <c r="I540" i="31"/>
  <c r="H540" i="31"/>
  <c r="G540" i="31"/>
  <c r="F540" i="31"/>
  <c r="E540" i="31"/>
  <c r="D540" i="31"/>
  <c r="C540" i="31"/>
  <c r="S539" i="31"/>
  <c r="R539" i="31"/>
  <c r="Q539" i="31"/>
  <c r="P539" i="31"/>
  <c r="O539" i="31"/>
  <c r="N539" i="31"/>
  <c r="M539" i="31"/>
  <c r="L539" i="31"/>
  <c r="K539" i="31"/>
  <c r="J539" i="31"/>
  <c r="I539" i="31"/>
  <c r="H539" i="31"/>
  <c r="G539" i="31"/>
  <c r="F539" i="31"/>
  <c r="E539" i="31"/>
  <c r="D539" i="31"/>
  <c r="C539" i="31"/>
  <c r="S538" i="31"/>
  <c r="R538" i="31"/>
  <c r="Q538" i="31"/>
  <c r="P538" i="31"/>
  <c r="O538" i="31"/>
  <c r="N538" i="31"/>
  <c r="M538" i="31"/>
  <c r="L538" i="31"/>
  <c r="K538" i="31"/>
  <c r="J538" i="31"/>
  <c r="I538" i="31"/>
  <c r="H538" i="31"/>
  <c r="G538" i="31"/>
  <c r="F538" i="31"/>
  <c r="E538" i="31"/>
  <c r="D538" i="31"/>
  <c r="C538" i="31"/>
  <c r="S537" i="31"/>
  <c r="R537" i="31"/>
  <c r="Q537" i="31"/>
  <c r="P537" i="31"/>
  <c r="O537" i="31"/>
  <c r="N537" i="31"/>
  <c r="M537" i="31"/>
  <c r="L537" i="31"/>
  <c r="K537" i="31"/>
  <c r="J537" i="31"/>
  <c r="I537" i="31"/>
  <c r="H537" i="31"/>
  <c r="G537" i="31"/>
  <c r="F537" i="31"/>
  <c r="E537" i="31"/>
  <c r="D537" i="31"/>
  <c r="C537" i="31"/>
  <c r="S536" i="31"/>
  <c r="R536" i="31"/>
  <c r="Q536" i="31"/>
  <c r="P536" i="31"/>
  <c r="O536" i="31"/>
  <c r="N536" i="31"/>
  <c r="M536" i="31"/>
  <c r="L536" i="31"/>
  <c r="K536" i="31"/>
  <c r="J536" i="31"/>
  <c r="I536" i="31"/>
  <c r="H536" i="31"/>
  <c r="G536" i="31"/>
  <c r="F536" i="31"/>
  <c r="E536" i="31"/>
  <c r="D536" i="31"/>
  <c r="C536" i="31"/>
  <c r="S535" i="31"/>
  <c r="R535" i="31"/>
  <c r="Q535" i="31"/>
  <c r="P535" i="31"/>
  <c r="O535" i="31"/>
  <c r="N535" i="31"/>
  <c r="M535" i="31"/>
  <c r="L535" i="31"/>
  <c r="K535" i="31"/>
  <c r="J535" i="31"/>
  <c r="I535" i="31"/>
  <c r="H535" i="31"/>
  <c r="G535" i="31"/>
  <c r="F535" i="31"/>
  <c r="E535" i="31"/>
  <c r="D535" i="31"/>
  <c r="C535" i="31"/>
  <c r="S534" i="31"/>
  <c r="R534" i="31"/>
  <c r="Q534" i="31"/>
  <c r="P534" i="31"/>
  <c r="O534" i="31"/>
  <c r="N534" i="31"/>
  <c r="M534" i="31"/>
  <c r="L534" i="31"/>
  <c r="K534" i="31"/>
  <c r="J534" i="31"/>
  <c r="I534" i="31"/>
  <c r="H534" i="31"/>
  <c r="G534" i="31"/>
  <c r="F534" i="31"/>
  <c r="E534" i="31"/>
  <c r="D534" i="31"/>
  <c r="C534" i="31"/>
  <c r="S533" i="31"/>
  <c r="R533" i="31"/>
  <c r="Q533" i="31"/>
  <c r="P533" i="31"/>
  <c r="O533" i="31"/>
  <c r="N533" i="31"/>
  <c r="M533" i="31"/>
  <c r="L533" i="31"/>
  <c r="K533" i="31"/>
  <c r="J533" i="31"/>
  <c r="I533" i="31"/>
  <c r="H533" i="31"/>
  <c r="G533" i="31"/>
  <c r="F533" i="31"/>
  <c r="E533" i="31"/>
  <c r="D533" i="31"/>
  <c r="C533" i="31"/>
  <c r="S532" i="31"/>
  <c r="R532" i="31"/>
  <c r="Q532" i="31"/>
  <c r="P532" i="31"/>
  <c r="O532" i="31"/>
  <c r="N532" i="31"/>
  <c r="M532" i="31"/>
  <c r="L532" i="31"/>
  <c r="K532" i="31"/>
  <c r="J532" i="31"/>
  <c r="I532" i="31"/>
  <c r="H532" i="31"/>
  <c r="G532" i="31"/>
  <c r="F532" i="31"/>
  <c r="E532" i="31"/>
  <c r="D532" i="31"/>
  <c r="C532" i="31"/>
  <c r="S531" i="31"/>
  <c r="R531" i="31"/>
  <c r="Q531" i="31"/>
  <c r="P531" i="31"/>
  <c r="O531" i="31"/>
  <c r="N531" i="31"/>
  <c r="M531" i="31"/>
  <c r="L531" i="31"/>
  <c r="K531" i="31"/>
  <c r="J531" i="31"/>
  <c r="I531" i="31"/>
  <c r="H531" i="31"/>
  <c r="G531" i="31"/>
  <c r="F531" i="31"/>
  <c r="E531" i="31"/>
  <c r="D531" i="31"/>
  <c r="C531" i="31"/>
  <c r="S530" i="31"/>
  <c r="R530" i="31"/>
  <c r="Q530" i="31"/>
  <c r="P530" i="31"/>
  <c r="O530" i="31"/>
  <c r="N530" i="31"/>
  <c r="M530" i="31"/>
  <c r="L530" i="31"/>
  <c r="K530" i="31"/>
  <c r="J530" i="31"/>
  <c r="I530" i="31"/>
  <c r="H530" i="31"/>
  <c r="G530" i="31"/>
  <c r="F530" i="31"/>
  <c r="E530" i="31"/>
  <c r="D530" i="31"/>
  <c r="C530" i="31"/>
  <c r="S529" i="31"/>
  <c r="R529" i="31"/>
  <c r="Q529" i="31"/>
  <c r="P529" i="31"/>
  <c r="O529" i="31"/>
  <c r="N529" i="31"/>
  <c r="M529" i="31"/>
  <c r="L529" i="31"/>
  <c r="K529" i="31"/>
  <c r="J529" i="31"/>
  <c r="I529" i="31"/>
  <c r="H529" i="31"/>
  <c r="G529" i="31"/>
  <c r="F529" i="31"/>
  <c r="E529" i="31"/>
  <c r="D529" i="31"/>
  <c r="C529" i="31"/>
  <c r="S528" i="31"/>
  <c r="R528" i="31"/>
  <c r="Q528" i="31"/>
  <c r="P528" i="31"/>
  <c r="O528" i="31"/>
  <c r="N528" i="31"/>
  <c r="M528" i="31"/>
  <c r="L528" i="31"/>
  <c r="K528" i="31"/>
  <c r="J528" i="31"/>
  <c r="I528" i="31"/>
  <c r="H528" i="31"/>
  <c r="G528" i="31"/>
  <c r="F528" i="31"/>
  <c r="E528" i="31"/>
  <c r="D528" i="31"/>
  <c r="C528" i="31"/>
  <c r="S527" i="31"/>
  <c r="R527" i="31"/>
  <c r="Q527" i="31"/>
  <c r="P527" i="31"/>
  <c r="O527" i="31"/>
  <c r="N527" i="31"/>
  <c r="M527" i="31"/>
  <c r="L527" i="31"/>
  <c r="K527" i="31"/>
  <c r="J527" i="31"/>
  <c r="I527" i="31"/>
  <c r="H527" i="31"/>
  <c r="G527" i="31"/>
  <c r="F527" i="31"/>
  <c r="E527" i="31"/>
  <c r="D527" i="31"/>
  <c r="C527" i="31"/>
  <c r="S526" i="31"/>
  <c r="R526" i="31"/>
  <c r="Q526" i="31"/>
  <c r="P526" i="31"/>
  <c r="O526" i="31"/>
  <c r="N526" i="31"/>
  <c r="M526" i="31"/>
  <c r="L526" i="31"/>
  <c r="K526" i="31"/>
  <c r="J526" i="31"/>
  <c r="I526" i="31"/>
  <c r="H526" i="31"/>
  <c r="G526" i="31"/>
  <c r="F526" i="31"/>
  <c r="E526" i="31"/>
  <c r="D526" i="31"/>
  <c r="C526" i="31"/>
  <c r="S525" i="31"/>
  <c r="R525" i="31"/>
  <c r="Q525" i="31"/>
  <c r="P525" i="31"/>
  <c r="O525" i="31"/>
  <c r="N525" i="31"/>
  <c r="M525" i="31"/>
  <c r="L525" i="31"/>
  <c r="K525" i="31"/>
  <c r="J525" i="31"/>
  <c r="I525" i="31"/>
  <c r="H525" i="31"/>
  <c r="G525" i="31"/>
  <c r="F525" i="31"/>
  <c r="E525" i="31"/>
  <c r="D525" i="31"/>
  <c r="C525" i="31"/>
  <c r="S524" i="31"/>
  <c r="R524" i="31"/>
  <c r="Q524" i="31"/>
  <c r="P524" i="31"/>
  <c r="O524" i="31"/>
  <c r="N524" i="31"/>
  <c r="M524" i="31"/>
  <c r="L524" i="31"/>
  <c r="K524" i="31"/>
  <c r="J524" i="31"/>
  <c r="I524" i="31"/>
  <c r="H524" i="31"/>
  <c r="G524" i="31"/>
  <c r="F524" i="31"/>
  <c r="E524" i="31"/>
  <c r="D524" i="31"/>
  <c r="C524" i="31"/>
  <c r="S523" i="31"/>
  <c r="R523" i="31"/>
  <c r="Q523" i="31"/>
  <c r="P523" i="31"/>
  <c r="O523" i="31"/>
  <c r="N523" i="31"/>
  <c r="M523" i="31"/>
  <c r="L523" i="31"/>
  <c r="K523" i="31"/>
  <c r="J523" i="31"/>
  <c r="I523" i="31"/>
  <c r="H523" i="31"/>
  <c r="G523" i="31"/>
  <c r="F523" i="31"/>
  <c r="E523" i="31"/>
  <c r="D523" i="31"/>
  <c r="C523" i="31"/>
  <c r="S522" i="31"/>
  <c r="R522" i="31"/>
  <c r="Q522" i="31"/>
  <c r="P522" i="31"/>
  <c r="O522" i="31"/>
  <c r="N522" i="31"/>
  <c r="M522" i="31"/>
  <c r="L522" i="31"/>
  <c r="K522" i="31"/>
  <c r="J522" i="31"/>
  <c r="I522" i="31"/>
  <c r="H522" i="31"/>
  <c r="G522" i="31"/>
  <c r="F522" i="31"/>
  <c r="E522" i="31"/>
  <c r="D522" i="31"/>
  <c r="C522" i="31"/>
  <c r="S521" i="31"/>
  <c r="R521" i="31"/>
  <c r="Q521" i="31"/>
  <c r="P521" i="31"/>
  <c r="O521" i="31"/>
  <c r="N521" i="31"/>
  <c r="M521" i="31"/>
  <c r="L521" i="31"/>
  <c r="K521" i="31"/>
  <c r="J521" i="31"/>
  <c r="I521" i="31"/>
  <c r="H521" i="31"/>
  <c r="G521" i="31"/>
  <c r="F521" i="31"/>
  <c r="E521" i="31"/>
  <c r="D521" i="31"/>
  <c r="C521" i="31"/>
  <c r="S520" i="31"/>
  <c r="R520" i="31"/>
  <c r="Q520" i="31"/>
  <c r="P520" i="31"/>
  <c r="O520" i="31"/>
  <c r="N520" i="31"/>
  <c r="M520" i="31"/>
  <c r="L520" i="31"/>
  <c r="K520" i="31"/>
  <c r="J520" i="31"/>
  <c r="I520" i="31"/>
  <c r="H520" i="31"/>
  <c r="G520" i="31"/>
  <c r="F520" i="31"/>
  <c r="E520" i="31"/>
  <c r="D520" i="31"/>
  <c r="C520" i="31"/>
  <c r="S519" i="31"/>
  <c r="R519" i="31"/>
  <c r="Q519" i="31"/>
  <c r="P519" i="31"/>
  <c r="O519" i="31"/>
  <c r="N519" i="31"/>
  <c r="M519" i="31"/>
  <c r="L519" i="31"/>
  <c r="K519" i="31"/>
  <c r="J519" i="31"/>
  <c r="I519" i="31"/>
  <c r="H519" i="31"/>
  <c r="G519" i="31"/>
  <c r="F519" i="31"/>
  <c r="E519" i="31"/>
  <c r="D519" i="31"/>
  <c r="C519" i="31"/>
  <c r="S518" i="31"/>
  <c r="R518" i="31"/>
  <c r="Q518" i="31"/>
  <c r="P518" i="31"/>
  <c r="O518" i="31"/>
  <c r="N518" i="31"/>
  <c r="M518" i="31"/>
  <c r="L518" i="31"/>
  <c r="K518" i="31"/>
  <c r="J518" i="31"/>
  <c r="I518" i="31"/>
  <c r="H518" i="31"/>
  <c r="G518" i="31"/>
  <c r="F518" i="31"/>
  <c r="E518" i="31"/>
  <c r="D518" i="31"/>
  <c r="C518" i="31"/>
  <c r="S517" i="31"/>
  <c r="R517" i="31"/>
  <c r="Q517" i="31"/>
  <c r="P517" i="31"/>
  <c r="O517" i="31"/>
  <c r="N517" i="31"/>
  <c r="M517" i="31"/>
  <c r="L517" i="31"/>
  <c r="K517" i="31"/>
  <c r="J517" i="31"/>
  <c r="I517" i="31"/>
  <c r="H517" i="31"/>
  <c r="G517" i="31"/>
  <c r="F517" i="31"/>
  <c r="E517" i="31"/>
  <c r="D517" i="31"/>
  <c r="C517" i="31"/>
  <c r="S516" i="31"/>
  <c r="R516" i="31"/>
  <c r="Q516" i="31"/>
  <c r="P516" i="31"/>
  <c r="O516" i="31"/>
  <c r="N516" i="31"/>
  <c r="M516" i="31"/>
  <c r="L516" i="31"/>
  <c r="K516" i="31"/>
  <c r="J516" i="31"/>
  <c r="I516" i="31"/>
  <c r="H516" i="31"/>
  <c r="G516" i="31"/>
  <c r="F516" i="31"/>
  <c r="E516" i="31"/>
  <c r="D516" i="31"/>
  <c r="C516" i="31"/>
  <c r="S515" i="31"/>
  <c r="R515" i="31"/>
  <c r="Q515" i="31"/>
  <c r="P515" i="31"/>
  <c r="O515" i="31"/>
  <c r="N515" i="31"/>
  <c r="M515" i="31"/>
  <c r="L515" i="31"/>
  <c r="K515" i="31"/>
  <c r="J515" i="31"/>
  <c r="I515" i="31"/>
  <c r="H515" i="31"/>
  <c r="G515" i="31"/>
  <c r="F515" i="31"/>
  <c r="E515" i="31"/>
  <c r="D515" i="31"/>
  <c r="C515" i="31"/>
  <c r="S514" i="31"/>
  <c r="R514" i="31"/>
  <c r="Q514" i="31"/>
  <c r="P514" i="31"/>
  <c r="O514" i="31"/>
  <c r="N514" i="31"/>
  <c r="M514" i="31"/>
  <c r="L514" i="31"/>
  <c r="K514" i="31"/>
  <c r="J514" i="31"/>
  <c r="I514" i="31"/>
  <c r="H514" i="31"/>
  <c r="G514" i="31"/>
  <c r="F514" i="31"/>
  <c r="E514" i="31"/>
  <c r="D514" i="31"/>
  <c r="C514" i="31"/>
  <c r="S513" i="31"/>
  <c r="R513" i="31"/>
  <c r="Q513" i="31"/>
  <c r="P513" i="31"/>
  <c r="O513" i="31"/>
  <c r="N513" i="31"/>
  <c r="M513" i="31"/>
  <c r="L513" i="31"/>
  <c r="K513" i="31"/>
  <c r="J513" i="31"/>
  <c r="I513" i="31"/>
  <c r="H513" i="31"/>
  <c r="G513" i="31"/>
  <c r="F513" i="31"/>
  <c r="E513" i="31"/>
  <c r="D513" i="31"/>
  <c r="C513" i="31"/>
  <c r="S512" i="31"/>
  <c r="R512" i="31"/>
  <c r="Q512" i="31"/>
  <c r="P512" i="31"/>
  <c r="O512" i="31"/>
  <c r="N512" i="31"/>
  <c r="M512" i="31"/>
  <c r="L512" i="31"/>
  <c r="K512" i="31"/>
  <c r="J512" i="31"/>
  <c r="I512" i="31"/>
  <c r="H512" i="31"/>
  <c r="G512" i="31"/>
  <c r="F512" i="31"/>
  <c r="E512" i="31"/>
  <c r="D512" i="31"/>
  <c r="C512" i="31"/>
  <c r="S511" i="31"/>
  <c r="R511" i="31"/>
  <c r="Q511" i="31"/>
  <c r="P511" i="31"/>
  <c r="O511" i="31"/>
  <c r="N511" i="31"/>
  <c r="M511" i="31"/>
  <c r="L511" i="31"/>
  <c r="K511" i="31"/>
  <c r="J511" i="31"/>
  <c r="I511" i="31"/>
  <c r="H511" i="31"/>
  <c r="G511" i="31"/>
  <c r="F511" i="31"/>
  <c r="E511" i="31"/>
  <c r="D511" i="31"/>
  <c r="C511" i="31"/>
  <c r="S510" i="31"/>
  <c r="R510" i="31"/>
  <c r="Q510" i="31"/>
  <c r="P510" i="31"/>
  <c r="O510" i="31"/>
  <c r="N510" i="31"/>
  <c r="M510" i="31"/>
  <c r="L510" i="31"/>
  <c r="K510" i="31"/>
  <c r="J510" i="31"/>
  <c r="I510" i="31"/>
  <c r="H510" i="31"/>
  <c r="G510" i="31"/>
  <c r="F510" i="31"/>
  <c r="E510" i="31"/>
  <c r="D510" i="31"/>
  <c r="C510" i="31"/>
  <c r="S509" i="31"/>
  <c r="R509" i="31"/>
  <c r="Q509" i="31"/>
  <c r="P509" i="31"/>
  <c r="O509" i="31"/>
  <c r="N509" i="31"/>
  <c r="M509" i="31"/>
  <c r="L509" i="31"/>
  <c r="K509" i="31"/>
  <c r="J509" i="31"/>
  <c r="I509" i="31"/>
  <c r="H509" i="31"/>
  <c r="G509" i="31"/>
  <c r="F509" i="31"/>
  <c r="E509" i="31"/>
  <c r="D509" i="31"/>
  <c r="C509" i="31"/>
  <c r="S508" i="31"/>
  <c r="R508" i="31"/>
  <c r="Q508" i="31"/>
  <c r="P508" i="31"/>
  <c r="O508" i="31"/>
  <c r="N508" i="31"/>
  <c r="M508" i="31"/>
  <c r="L508" i="31"/>
  <c r="K508" i="31"/>
  <c r="J508" i="31"/>
  <c r="I508" i="31"/>
  <c r="H508" i="31"/>
  <c r="G508" i="31"/>
  <c r="F508" i="31"/>
  <c r="E508" i="31"/>
  <c r="D508" i="31"/>
  <c r="C508" i="31"/>
  <c r="S507" i="31"/>
  <c r="R507" i="31"/>
  <c r="Q507" i="31"/>
  <c r="P507" i="31"/>
  <c r="O507" i="31"/>
  <c r="N507" i="31"/>
  <c r="M507" i="31"/>
  <c r="L507" i="31"/>
  <c r="K507" i="31"/>
  <c r="J507" i="31"/>
  <c r="I507" i="31"/>
  <c r="H507" i="31"/>
  <c r="G507" i="31"/>
  <c r="F507" i="31"/>
  <c r="E507" i="31"/>
  <c r="D507" i="31"/>
  <c r="C507" i="31"/>
  <c r="S506" i="31"/>
  <c r="R506" i="31"/>
  <c r="Q506" i="31"/>
  <c r="P506" i="31"/>
  <c r="O506" i="31"/>
  <c r="N506" i="31"/>
  <c r="M506" i="31"/>
  <c r="L506" i="31"/>
  <c r="K506" i="31"/>
  <c r="J506" i="31"/>
  <c r="I506" i="31"/>
  <c r="H506" i="31"/>
  <c r="G506" i="31"/>
  <c r="F506" i="31"/>
  <c r="E506" i="31"/>
  <c r="D506" i="31"/>
  <c r="C506" i="31"/>
  <c r="S505" i="31"/>
  <c r="R505" i="31"/>
  <c r="Q505" i="31"/>
  <c r="P505" i="31"/>
  <c r="O505" i="31"/>
  <c r="N505" i="31"/>
  <c r="M505" i="31"/>
  <c r="L505" i="31"/>
  <c r="K505" i="31"/>
  <c r="J505" i="31"/>
  <c r="I505" i="31"/>
  <c r="H505" i="31"/>
  <c r="G505" i="31"/>
  <c r="F505" i="31"/>
  <c r="E505" i="31"/>
  <c r="D505" i="31"/>
  <c r="C505" i="31"/>
  <c r="S504" i="31"/>
  <c r="R504" i="31"/>
  <c r="Q504" i="31"/>
  <c r="P504" i="31"/>
  <c r="O504" i="31"/>
  <c r="N504" i="31"/>
  <c r="M504" i="31"/>
  <c r="L504" i="31"/>
  <c r="K504" i="31"/>
  <c r="J504" i="31"/>
  <c r="I504" i="31"/>
  <c r="H504" i="31"/>
  <c r="G504" i="31"/>
  <c r="F504" i="31"/>
  <c r="E504" i="31"/>
  <c r="D504" i="31"/>
  <c r="C504" i="31"/>
  <c r="S503" i="31"/>
  <c r="R503" i="31"/>
  <c r="Q503" i="31"/>
  <c r="P503" i="31"/>
  <c r="O503" i="31"/>
  <c r="N503" i="31"/>
  <c r="M503" i="31"/>
  <c r="L503" i="31"/>
  <c r="K503" i="31"/>
  <c r="J503" i="31"/>
  <c r="I503" i="31"/>
  <c r="H503" i="31"/>
  <c r="G503" i="31"/>
  <c r="F503" i="31"/>
  <c r="E503" i="31"/>
  <c r="D503" i="31"/>
  <c r="C503" i="31"/>
  <c r="S502" i="31"/>
  <c r="R502" i="31"/>
  <c r="Q502" i="31"/>
  <c r="P502" i="31"/>
  <c r="O502" i="31"/>
  <c r="N502" i="31"/>
  <c r="M502" i="31"/>
  <c r="L502" i="31"/>
  <c r="K502" i="31"/>
  <c r="J502" i="31"/>
  <c r="I502" i="31"/>
  <c r="H502" i="31"/>
  <c r="G502" i="31"/>
  <c r="F502" i="31"/>
  <c r="E502" i="31"/>
  <c r="D502" i="31"/>
  <c r="C502" i="31"/>
  <c r="S501" i="31"/>
  <c r="R501" i="31"/>
  <c r="Q501" i="31"/>
  <c r="P501" i="31"/>
  <c r="O501" i="31"/>
  <c r="N501" i="31"/>
  <c r="M501" i="31"/>
  <c r="L501" i="31"/>
  <c r="K501" i="31"/>
  <c r="J501" i="31"/>
  <c r="I501" i="31"/>
  <c r="H501" i="31"/>
  <c r="G501" i="31"/>
  <c r="F501" i="31"/>
  <c r="E501" i="31"/>
  <c r="D501" i="31"/>
  <c r="C501" i="31"/>
  <c r="S500" i="31"/>
  <c r="R500" i="31"/>
  <c r="Q500" i="31"/>
  <c r="P500" i="31"/>
  <c r="O500" i="31"/>
  <c r="N500" i="31"/>
  <c r="M500" i="31"/>
  <c r="L500" i="31"/>
  <c r="K500" i="31"/>
  <c r="J500" i="31"/>
  <c r="I500" i="31"/>
  <c r="H500" i="31"/>
  <c r="G500" i="31"/>
  <c r="F500" i="31"/>
  <c r="E500" i="31"/>
  <c r="D500" i="31"/>
  <c r="C500" i="31"/>
  <c r="S499" i="31"/>
  <c r="R499" i="31"/>
  <c r="Q499" i="31"/>
  <c r="P499" i="31"/>
  <c r="O499" i="31"/>
  <c r="N499" i="31"/>
  <c r="M499" i="31"/>
  <c r="L499" i="31"/>
  <c r="K499" i="31"/>
  <c r="J499" i="31"/>
  <c r="I499" i="31"/>
  <c r="H499" i="31"/>
  <c r="G499" i="31"/>
  <c r="F499" i="31"/>
  <c r="E499" i="31"/>
  <c r="D499" i="31"/>
  <c r="C499" i="31"/>
  <c r="S498" i="31"/>
  <c r="R498" i="31"/>
  <c r="Q498" i="31"/>
  <c r="P498" i="31"/>
  <c r="O498" i="31"/>
  <c r="N498" i="31"/>
  <c r="M498" i="31"/>
  <c r="L498" i="31"/>
  <c r="K498" i="31"/>
  <c r="J498" i="31"/>
  <c r="I498" i="31"/>
  <c r="H498" i="31"/>
  <c r="G498" i="31"/>
  <c r="F498" i="31"/>
  <c r="E498" i="31"/>
  <c r="D498" i="31"/>
  <c r="C498" i="31"/>
  <c r="S497" i="31"/>
  <c r="R497" i="31"/>
  <c r="Q497" i="31"/>
  <c r="P497" i="31"/>
  <c r="O497" i="31"/>
  <c r="N497" i="31"/>
  <c r="M497" i="31"/>
  <c r="L497" i="31"/>
  <c r="K497" i="31"/>
  <c r="J497" i="31"/>
  <c r="I497" i="31"/>
  <c r="H497" i="31"/>
  <c r="G497" i="31"/>
  <c r="F497" i="31"/>
  <c r="E497" i="31"/>
  <c r="D497" i="31"/>
  <c r="C497" i="31"/>
  <c r="S496" i="31"/>
  <c r="R496" i="31"/>
  <c r="Q496" i="31"/>
  <c r="P496" i="31"/>
  <c r="O496" i="31"/>
  <c r="N496" i="31"/>
  <c r="M496" i="31"/>
  <c r="L496" i="31"/>
  <c r="K496" i="31"/>
  <c r="J496" i="31"/>
  <c r="I496" i="31"/>
  <c r="H496" i="31"/>
  <c r="G496" i="31"/>
  <c r="F496" i="31"/>
  <c r="E496" i="31"/>
  <c r="D496" i="31"/>
  <c r="C496" i="31"/>
  <c r="S495" i="31"/>
  <c r="R495" i="31"/>
  <c r="Q495" i="31"/>
  <c r="P495" i="31"/>
  <c r="O495" i="31"/>
  <c r="N495" i="31"/>
  <c r="M495" i="31"/>
  <c r="L495" i="31"/>
  <c r="K495" i="31"/>
  <c r="J495" i="31"/>
  <c r="I495" i="31"/>
  <c r="H495" i="31"/>
  <c r="G495" i="31"/>
  <c r="F495" i="31"/>
  <c r="E495" i="31"/>
  <c r="D495" i="31"/>
  <c r="C495" i="31"/>
  <c r="S494" i="31"/>
  <c r="R494" i="31"/>
  <c r="Q494" i="31"/>
  <c r="P494" i="31"/>
  <c r="O494" i="31"/>
  <c r="N494" i="31"/>
  <c r="M494" i="31"/>
  <c r="L494" i="31"/>
  <c r="K494" i="31"/>
  <c r="J494" i="31"/>
  <c r="I494" i="31"/>
  <c r="H494" i="31"/>
  <c r="G494" i="31"/>
  <c r="F494" i="31"/>
  <c r="E494" i="31"/>
  <c r="D494" i="31"/>
  <c r="C494" i="31"/>
  <c r="S493" i="31"/>
  <c r="R493" i="31"/>
  <c r="Q493" i="31"/>
  <c r="P493" i="31"/>
  <c r="O493" i="31"/>
  <c r="N493" i="31"/>
  <c r="M493" i="31"/>
  <c r="L493" i="31"/>
  <c r="K493" i="31"/>
  <c r="J493" i="31"/>
  <c r="I493" i="31"/>
  <c r="H493" i="31"/>
  <c r="G493" i="31"/>
  <c r="F493" i="31"/>
  <c r="E493" i="31"/>
  <c r="D493" i="31"/>
  <c r="C493" i="31"/>
  <c r="S492" i="31"/>
  <c r="R492" i="31"/>
  <c r="Q492" i="31"/>
  <c r="P492" i="31"/>
  <c r="O492" i="31"/>
  <c r="N492" i="31"/>
  <c r="M492" i="31"/>
  <c r="L492" i="31"/>
  <c r="K492" i="31"/>
  <c r="J492" i="31"/>
  <c r="I492" i="31"/>
  <c r="H492" i="31"/>
  <c r="G492" i="31"/>
  <c r="F492" i="31"/>
  <c r="E492" i="31"/>
  <c r="D492" i="31"/>
  <c r="C492" i="31"/>
  <c r="S491" i="31"/>
  <c r="R491" i="31"/>
  <c r="Q491" i="31"/>
  <c r="P491" i="31"/>
  <c r="O491" i="31"/>
  <c r="N491" i="31"/>
  <c r="M491" i="31"/>
  <c r="L491" i="31"/>
  <c r="K491" i="31"/>
  <c r="J491" i="31"/>
  <c r="I491" i="31"/>
  <c r="H491" i="31"/>
  <c r="G491" i="31"/>
  <c r="F491" i="31"/>
  <c r="E491" i="31"/>
  <c r="D491" i="31"/>
  <c r="C491" i="31"/>
  <c r="S490" i="31"/>
  <c r="R490" i="31"/>
  <c r="Q490" i="31"/>
  <c r="P490" i="31"/>
  <c r="O490" i="31"/>
  <c r="N490" i="31"/>
  <c r="M490" i="31"/>
  <c r="L490" i="31"/>
  <c r="K490" i="31"/>
  <c r="J490" i="31"/>
  <c r="I490" i="31"/>
  <c r="H490" i="31"/>
  <c r="G490" i="31"/>
  <c r="F490" i="31"/>
  <c r="E490" i="31"/>
  <c r="D490" i="31"/>
  <c r="C490" i="31"/>
  <c r="S489" i="31"/>
  <c r="R489" i="31"/>
  <c r="Q489" i="31"/>
  <c r="P489" i="31"/>
  <c r="O489" i="31"/>
  <c r="N489" i="31"/>
  <c r="M489" i="31"/>
  <c r="L489" i="31"/>
  <c r="K489" i="31"/>
  <c r="J489" i="31"/>
  <c r="I489" i="31"/>
  <c r="H489" i="31"/>
  <c r="G489" i="31"/>
  <c r="F489" i="31"/>
  <c r="E489" i="31"/>
  <c r="D489" i="31"/>
  <c r="C489" i="31"/>
  <c r="S488" i="31"/>
  <c r="R488" i="31"/>
  <c r="Q488" i="31"/>
  <c r="P488" i="31"/>
  <c r="O488" i="31"/>
  <c r="N488" i="31"/>
  <c r="M488" i="31"/>
  <c r="L488" i="31"/>
  <c r="K488" i="31"/>
  <c r="J488" i="31"/>
  <c r="I488" i="31"/>
  <c r="H488" i="31"/>
  <c r="G488" i="31"/>
  <c r="F488" i="31"/>
  <c r="E488" i="31"/>
  <c r="D488" i="31"/>
  <c r="C488" i="31"/>
  <c r="S487" i="31"/>
  <c r="R487" i="31"/>
  <c r="Q487" i="31"/>
  <c r="P487" i="31"/>
  <c r="O487" i="31"/>
  <c r="N487" i="31"/>
  <c r="M487" i="31"/>
  <c r="L487" i="31"/>
  <c r="K487" i="31"/>
  <c r="J487" i="31"/>
  <c r="I487" i="31"/>
  <c r="H487" i="31"/>
  <c r="G487" i="31"/>
  <c r="F487" i="31"/>
  <c r="E487" i="31"/>
  <c r="D487" i="31"/>
  <c r="C487" i="31"/>
  <c r="S486" i="31"/>
  <c r="R486" i="31"/>
  <c r="Q486" i="31"/>
  <c r="P486" i="31"/>
  <c r="O486" i="31"/>
  <c r="N486" i="31"/>
  <c r="M486" i="31"/>
  <c r="L486" i="31"/>
  <c r="K486" i="31"/>
  <c r="J486" i="31"/>
  <c r="I486" i="31"/>
  <c r="H486" i="31"/>
  <c r="G486" i="31"/>
  <c r="F486" i="31"/>
  <c r="E486" i="31"/>
  <c r="D486" i="31"/>
  <c r="C486" i="31"/>
  <c r="S485" i="31"/>
  <c r="R485" i="31"/>
  <c r="Q485" i="31"/>
  <c r="P485" i="31"/>
  <c r="O485" i="31"/>
  <c r="N485" i="31"/>
  <c r="M485" i="31"/>
  <c r="L485" i="31"/>
  <c r="K485" i="31"/>
  <c r="J485" i="31"/>
  <c r="I485" i="31"/>
  <c r="H485" i="31"/>
  <c r="G485" i="31"/>
  <c r="F485" i="31"/>
  <c r="E485" i="31"/>
  <c r="D485" i="31"/>
  <c r="C485" i="31"/>
  <c r="S484" i="31"/>
  <c r="R484" i="31"/>
  <c r="Q484" i="31"/>
  <c r="P484" i="31"/>
  <c r="O484" i="31"/>
  <c r="N484" i="31"/>
  <c r="M484" i="31"/>
  <c r="L484" i="31"/>
  <c r="K484" i="31"/>
  <c r="J484" i="31"/>
  <c r="I484" i="31"/>
  <c r="H484" i="31"/>
  <c r="G484" i="31"/>
  <c r="F484" i="31"/>
  <c r="E484" i="31"/>
  <c r="D484" i="31"/>
  <c r="C484" i="31"/>
  <c r="S483" i="31"/>
  <c r="R483" i="31"/>
  <c r="Q483" i="31"/>
  <c r="P483" i="31"/>
  <c r="O483" i="31"/>
  <c r="N483" i="31"/>
  <c r="M483" i="31"/>
  <c r="L483" i="31"/>
  <c r="K483" i="31"/>
  <c r="J483" i="31"/>
  <c r="I483" i="31"/>
  <c r="H483" i="31"/>
  <c r="G483" i="31"/>
  <c r="F483" i="31"/>
  <c r="E483" i="31"/>
  <c r="D483" i="31"/>
  <c r="C483" i="31"/>
  <c r="S482" i="31"/>
  <c r="R482" i="31"/>
  <c r="Q482" i="31"/>
  <c r="P482" i="31"/>
  <c r="O482" i="31"/>
  <c r="N482" i="31"/>
  <c r="M482" i="31"/>
  <c r="L482" i="31"/>
  <c r="K482" i="31"/>
  <c r="J482" i="31"/>
  <c r="I482" i="31"/>
  <c r="H482" i="31"/>
  <c r="G482" i="31"/>
  <c r="F482" i="31"/>
  <c r="E482" i="31"/>
  <c r="D482" i="31"/>
  <c r="C482" i="31"/>
  <c r="S481" i="31"/>
  <c r="R481" i="31"/>
  <c r="Q481" i="31"/>
  <c r="P481" i="31"/>
  <c r="O481" i="31"/>
  <c r="N481" i="31"/>
  <c r="M481" i="31"/>
  <c r="L481" i="31"/>
  <c r="K481" i="31"/>
  <c r="J481" i="31"/>
  <c r="I481" i="31"/>
  <c r="H481" i="31"/>
  <c r="G481" i="31"/>
  <c r="F481" i="31"/>
  <c r="E481" i="31"/>
  <c r="D481" i="31"/>
  <c r="C481" i="31"/>
  <c r="S480" i="31"/>
  <c r="R480" i="31"/>
  <c r="Q480" i="31"/>
  <c r="P480" i="31"/>
  <c r="O480" i="31"/>
  <c r="N480" i="31"/>
  <c r="M480" i="31"/>
  <c r="L480" i="31"/>
  <c r="K480" i="31"/>
  <c r="J480" i="31"/>
  <c r="I480" i="31"/>
  <c r="H480" i="31"/>
  <c r="G480" i="31"/>
  <c r="F480" i="31"/>
  <c r="E480" i="31"/>
  <c r="D480" i="31"/>
  <c r="C480" i="31"/>
  <c r="S479" i="31"/>
  <c r="R479" i="31"/>
  <c r="Q479" i="31"/>
  <c r="P479" i="31"/>
  <c r="O479" i="31"/>
  <c r="N479" i="31"/>
  <c r="M479" i="31"/>
  <c r="L479" i="31"/>
  <c r="K479" i="31"/>
  <c r="J479" i="31"/>
  <c r="I479" i="31"/>
  <c r="H479" i="31"/>
  <c r="G479" i="31"/>
  <c r="F479" i="31"/>
  <c r="E479" i="31"/>
  <c r="D479" i="31"/>
  <c r="C479" i="31"/>
  <c r="S478" i="31"/>
  <c r="R478" i="31"/>
  <c r="Q478" i="31"/>
  <c r="P478" i="31"/>
  <c r="O478" i="31"/>
  <c r="N478" i="31"/>
  <c r="M478" i="31"/>
  <c r="L478" i="31"/>
  <c r="K478" i="31"/>
  <c r="J478" i="31"/>
  <c r="I478" i="31"/>
  <c r="H478" i="31"/>
  <c r="G478" i="31"/>
  <c r="F478" i="31"/>
  <c r="E478" i="31"/>
  <c r="D478" i="31"/>
  <c r="C478" i="31"/>
  <c r="S477" i="31"/>
  <c r="R477" i="31"/>
  <c r="Q477" i="31"/>
  <c r="P477" i="31"/>
  <c r="O477" i="31"/>
  <c r="N477" i="31"/>
  <c r="M477" i="31"/>
  <c r="L477" i="31"/>
  <c r="K477" i="31"/>
  <c r="J477" i="31"/>
  <c r="I477" i="31"/>
  <c r="H477" i="31"/>
  <c r="G477" i="31"/>
  <c r="F477" i="31"/>
  <c r="E477" i="31"/>
  <c r="D477" i="31"/>
  <c r="C477" i="31"/>
  <c r="S476" i="31"/>
  <c r="R476" i="31"/>
  <c r="Q476" i="31"/>
  <c r="P476" i="31"/>
  <c r="O476" i="31"/>
  <c r="N476" i="31"/>
  <c r="M476" i="31"/>
  <c r="L476" i="31"/>
  <c r="K476" i="31"/>
  <c r="J476" i="31"/>
  <c r="I476" i="31"/>
  <c r="H476" i="31"/>
  <c r="G476" i="31"/>
  <c r="F476" i="31"/>
  <c r="E476" i="31"/>
  <c r="D476" i="31"/>
  <c r="C476" i="31"/>
  <c r="S475" i="31"/>
  <c r="R475" i="31"/>
  <c r="Q475" i="31"/>
  <c r="P475" i="31"/>
  <c r="O475" i="31"/>
  <c r="N475" i="31"/>
  <c r="M475" i="31"/>
  <c r="L475" i="31"/>
  <c r="K475" i="31"/>
  <c r="J475" i="31"/>
  <c r="I475" i="31"/>
  <c r="H475" i="31"/>
  <c r="G475" i="31"/>
  <c r="F475" i="31"/>
  <c r="E475" i="31"/>
  <c r="D475" i="31"/>
  <c r="C475" i="31"/>
  <c r="S474" i="31"/>
  <c r="R474" i="31"/>
  <c r="Q474" i="31"/>
  <c r="P474" i="31"/>
  <c r="O474" i="31"/>
  <c r="N474" i="31"/>
  <c r="M474" i="31"/>
  <c r="L474" i="31"/>
  <c r="K474" i="31"/>
  <c r="J474" i="31"/>
  <c r="I474" i="31"/>
  <c r="H474" i="31"/>
  <c r="G474" i="31"/>
  <c r="F474" i="31"/>
  <c r="E474" i="31"/>
  <c r="D474" i="31"/>
  <c r="C474" i="31"/>
  <c r="S473" i="31"/>
  <c r="R473" i="31"/>
  <c r="Q473" i="31"/>
  <c r="P473" i="31"/>
  <c r="O473" i="31"/>
  <c r="N473" i="31"/>
  <c r="M473" i="31"/>
  <c r="L473" i="31"/>
  <c r="K473" i="31"/>
  <c r="J473" i="31"/>
  <c r="I473" i="31"/>
  <c r="H473" i="31"/>
  <c r="G473" i="31"/>
  <c r="F473" i="31"/>
  <c r="E473" i="31"/>
  <c r="D473" i="31"/>
  <c r="C473" i="31"/>
  <c r="S472" i="31"/>
  <c r="R472" i="31"/>
  <c r="Q472" i="31"/>
  <c r="P472" i="31"/>
  <c r="O472" i="31"/>
  <c r="N472" i="31"/>
  <c r="M472" i="31"/>
  <c r="L472" i="31"/>
  <c r="K472" i="31"/>
  <c r="J472" i="31"/>
  <c r="I472" i="31"/>
  <c r="H472" i="31"/>
  <c r="G472" i="31"/>
  <c r="F472" i="31"/>
  <c r="E472" i="31"/>
  <c r="D472" i="31"/>
  <c r="C472" i="31"/>
  <c r="S471" i="31"/>
  <c r="R471" i="31"/>
  <c r="Q471" i="31"/>
  <c r="P471" i="31"/>
  <c r="O471" i="31"/>
  <c r="N471" i="31"/>
  <c r="M471" i="31"/>
  <c r="L471" i="31"/>
  <c r="K471" i="31"/>
  <c r="J471" i="31"/>
  <c r="I471" i="31"/>
  <c r="H471" i="31"/>
  <c r="G471" i="31"/>
  <c r="F471" i="31"/>
  <c r="E471" i="31"/>
  <c r="D471" i="31"/>
  <c r="C471" i="31"/>
  <c r="S470" i="31"/>
  <c r="R470" i="31"/>
  <c r="Q470" i="31"/>
  <c r="P470" i="31"/>
  <c r="O470" i="31"/>
  <c r="N470" i="31"/>
  <c r="M470" i="31"/>
  <c r="L470" i="31"/>
  <c r="K470" i="31"/>
  <c r="J470" i="31"/>
  <c r="I470" i="31"/>
  <c r="H470" i="31"/>
  <c r="G470" i="31"/>
  <c r="F470" i="31"/>
  <c r="E470" i="31"/>
  <c r="D470" i="31"/>
  <c r="C470" i="31"/>
  <c r="S469" i="31"/>
  <c r="R469" i="31"/>
  <c r="Q469" i="31"/>
  <c r="P469" i="31"/>
  <c r="O469" i="31"/>
  <c r="N469" i="31"/>
  <c r="M469" i="31"/>
  <c r="L469" i="31"/>
  <c r="K469" i="31"/>
  <c r="J469" i="31"/>
  <c r="I469" i="31"/>
  <c r="H469" i="31"/>
  <c r="G469" i="31"/>
  <c r="F469" i="31"/>
  <c r="E469" i="31"/>
  <c r="D469" i="31"/>
  <c r="C469" i="31"/>
  <c r="S468" i="31"/>
  <c r="R468" i="31"/>
  <c r="Q468" i="31"/>
  <c r="P468" i="31"/>
  <c r="O468" i="31"/>
  <c r="N468" i="31"/>
  <c r="M468" i="31"/>
  <c r="L468" i="31"/>
  <c r="K468" i="31"/>
  <c r="J468" i="31"/>
  <c r="I468" i="31"/>
  <c r="H468" i="31"/>
  <c r="G468" i="31"/>
  <c r="F468" i="31"/>
  <c r="E468" i="31"/>
  <c r="D468" i="31"/>
  <c r="C468" i="31"/>
  <c r="S467" i="31"/>
  <c r="R467" i="31"/>
  <c r="Q467" i="31"/>
  <c r="P467" i="31"/>
  <c r="O467" i="31"/>
  <c r="N467" i="31"/>
  <c r="M467" i="31"/>
  <c r="L467" i="31"/>
  <c r="K467" i="31"/>
  <c r="J467" i="31"/>
  <c r="I467" i="31"/>
  <c r="H467" i="31"/>
  <c r="G467" i="31"/>
  <c r="F467" i="31"/>
  <c r="E467" i="31"/>
  <c r="D467" i="31"/>
  <c r="C467" i="31"/>
  <c r="S466" i="31"/>
  <c r="R466" i="31"/>
  <c r="Q466" i="31"/>
  <c r="P466" i="31"/>
  <c r="O466" i="31"/>
  <c r="N466" i="31"/>
  <c r="M466" i="31"/>
  <c r="L466" i="31"/>
  <c r="K466" i="31"/>
  <c r="J466" i="31"/>
  <c r="I466" i="31"/>
  <c r="H466" i="31"/>
  <c r="G466" i="31"/>
  <c r="F466" i="31"/>
  <c r="E466" i="31"/>
  <c r="D466" i="31"/>
  <c r="C466" i="31"/>
  <c r="S465" i="31"/>
  <c r="R465" i="31"/>
  <c r="Q465" i="31"/>
  <c r="P465" i="31"/>
  <c r="O465" i="31"/>
  <c r="N465" i="31"/>
  <c r="M465" i="31"/>
  <c r="L465" i="31"/>
  <c r="K465" i="31"/>
  <c r="J465" i="31"/>
  <c r="I465" i="31"/>
  <c r="H465" i="31"/>
  <c r="G465" i="31"/>
  <c r="F465" i="31"/>
  <c r="E465" i="31"/>
  <c r="D465" i="31"/>
  <c r="C465" i="31"/>
  <c r="S464" i="31"/>
  <c r="R464" i="31"/>
  <c r="Q464" i="31"/>
  <c r="P464" i="31"/>
  <c r="O464" i="31"/>
  <c r="N464" i="31"/>
  <c r="M464" i="31"/>
  <c r="L464" i="31"/>
  <c r="K464" i="31"/>
  <c r="J464" i="31"/>
  <c r="I464" i="31"/>
  <c r="H464" i="31"/>
  <c r="G464" i="31"/>
  <c r="F464" i="31"/>
  <c r="E464" i="31"/>
  <c r="D464" i="31"/>
  <c r="C464" i="31"/>
  <c r="S463" i="31"/>
  <c r="R463" i="31"/>
  <c r="Q463" i="31"/>
  <c r="P463" i="31"/>
  <c r="O463" i="31"/>
  <c r="N463" i="31"/>
  <c r="M463" i="31"/>
  <c r="L463" i="31"/>
  <c r="K463" i="31"/>
  <c r="J463" i="31"/>
  <c r="I463" i="31"/>
  <c r="H463" i="31"/>
  <c r="G463" i="31"/>
  <c r="F463" i="31"/>
  <c r="E463" i="31"/>
  <c r="D463" i="31"/>
  <c r="C463" i="31"/>
  <c r="S462" i="31"/>
  <c r="R462" i="31"/>
  <c r="Q462" i="31"/>
  <c r="P462" i="31"/>
  <c r="O462" i="31"/>
  <c r="N462" i="31"/>
  <c r="M462" i="31"/>
  <c r="L462" i="31"/>
  <c r="K462" i="31"/>
  <c r="J462" i="31"/>
  <c r="I462" i="31"/>
  <c r="H462" i="31"/>
  <c r="G462" i="31"/>
  <c r="F462" i="31"/>
  <c r="E462" i="31"/>
  <c r="D462" i="31"/>
  <c r="C462" i="31"/>
  <c r="S461" i="31"/>
  <c r="R461" i="31"/>
  <c r="Q461" i="31"/>
  <c r="P461" i="31"/>
  <c r="O461" i="31"/>
  <c r="N461" i="31"/>
  <c r="M461" i="31"/>
  <c r="L461" i="31"/>
  <c r="K461" i="31"/>
  <c r="J461" i="31"/>
  <c r="I461" i="31"/>
  <c r="H461" i="31"/>
  <c r="G461" i="31"/>
  <c r="F461" i="31"/>
  <c r="E461" i="31"/>
  <c r="D461" i="31"/>
  <c r="C461" i="31"/>
  <c r="S460" i="31"/>
  <c r="R460" i="31"/>
  <c r="Q460" i="31"/>
  <c r="P460" i="31"/>
  <c r="O460" i="31"/>
  <c r="N460" i="31"/>
  <c r="M460" i="31"/>
  <c r="L460" i="31"/>
  <c r="K460" i="31"/>
  <c r="J460" i="31"/>
  <c r="I460" i="31"/>
  <c r="H460" i="31"/>
  <c r="G460" i="31"/>
  <c r="F460" i="31"/>
  <c r="E460" i="31"/>
  <c r="D460" i="31"/>
  <c r="C460" i="31"/>
  <c r="S459" i="31"/>
  <c r="R459" i="31"/>
  <c r="Q459" i="31"/>
  <c r="P459" i="31"/>
  <c r="O459" i="31"/>
  <c r="N459" i="31"/>
  <c r="M459" i="31"/>
  <c r="L459" i="31"/>
  <c r="K459" i="31"/>
  <c r="J459" i="31"/>
  <c r="I459" i="31"/>
  <c r="H459" i="31"/>
  <c r="G459" i="31"/>
  <c r="F459" i="31"/>
  <c r="E459" i="31"/>
  <c r="D459" i="31"/>
  <c r="C459" i="31"/>
  <c r="S458" i="31"/>
  <c r="R458" i="31"/>
  <c r="Q458" i="31"/>
  <c r="P458" i="31"/>
  <c r="O458" i="31"/>
  <c r="N458" i="31"/>
  <c r="M458" i="31"/>
  <c r="L458" i="31"/>
  <c r="K458" i="31"/>
  <c r="J458" i="31"/>
  <c r="I458" i="31"/>
  <c r="H458" i="31"/>
  <c r="G458" i="31"/>
  <c r="F458" i="31"/>
  <c r="E458" i="31"/>
  <c r="D458" i="31"/>
  <c r="C458" i="31"/>
  <c r="S457" i="31"/>
  <c r="R457" i="31"/>
  <c r="Q457" i="31"/>
  <c r="P457" i="31"/>
  <c r="O457" i="31"/>
  <c r="N457" i="31"/>
  <c r="M457" i="31"/>
  <c r="L457" i="31"/>
  <c r="K457" i="31"/>
  <c r="J457" i="31"/>
  <c r="I457" i="31"/>
  <c r="H457" i="31"/>
  <c r="G457" i="31"/>
  <c r="F457" i="31"/>
  <c r="E457" i="31"/>
  <c r="D457" i="31"/>
  <c r="C457" i="31"/>
  <c r="S456" i="31"/>
  <c r="R456" i="31"/>
  <c r="Q456" i="31"/>
  <c r="P456" i="31"/>
  <c r="O456" i="31"/>
  <c r="N456" i="31"/>
  <c r="M456" i="31"/>
  <c r="L456" i="31"/>
  <c r="K456" i="31"/>
  <c r="J456" i="31"/>
  <c r="I456" i="31"/>
  <c r="H456" i="31"/>
  <c r="G456" i="31"/>
  <c r="F456" i="31"/>
  <c r="E456" i="31"/>
  <c r="D456" i="31"/>
  <c r="C456" i="31"/>
  <c r="S455" i="31"/>
  <c r="R455" i="31"/>
  <c r="Q455" i="31"/>
  <c r="P455" i="31"/>
  <c r="O455" i="31"/>
  <c r="N455" i="31"/>
  <c r="M455" i="31"/>
  <c r="L455" i="31"/>
  <c r="K455" i="31"/>
  <c r="J455" i="31"/>
  <c r="I455" i="31"/>
  <c r="H455" i="31"/>
  <c r="G455" i="31"/>
  <c r="F455" i="31"/>
  <c r="E455" i="31"/>
  <c r="D455" i="31"/>
  <c r="C455" i="31"/>
  <c r="S454" i="31"/>
  <c r="R454" i="31"/>
  <c r="Q454" i="31"/>
  <c r="P454" i="31"/>
  <c r="O454" i="31"/>
  <c r="N454" i="31"/>
  <c r="M454" i="31"/>
  <c r="L454" i="31"/>
  <c r="K454" i="31"/>
  <c r="J454" i="31"/>
  <c r="I454" i="31"/>
  <c r="H454" i="31"/>
  <c r="G454" i="31"/>
  <c r="F454" i="31"/>
  <c r="E454" i="31"/>
  <c r="D454" i="31"/>
  <c r="C454" i="31"/>
  <c r="S453" i="31"/>
  <c r="R453" i="31"/>
  <c r="Q453" i="31"/>
  <c r="P453" i="31"/>
  <c r="O453" i="31"/>
  <c r="N453" i="31"/>
  <c r="M453" i="31"/>
  <c r="L453" i="31"/>
  <c r="K453" i="31"/>
  <c r="J453" i="31"/>
  <c r="I453" i="31"/>
  <c r="H453" i="31"/>
  <c r="G453" i="31"/>
  <c r="F453" i="31"/>
  <c r="E453" i="31"/>
  <c r="D453" i="31"/>
  <c r="C453" i="31"/>
  <c r="S452" i="31"/>
  <c r="R452" i="31"/>
  <c r="Q452" i="31"/>
  <c r="P452" i="31"/>
  <c r="O452" i="31"/>
  <c r="N452" i="31"/>
  <c r="M452" i="31"/>
  <c r="L452" i="31"/>
  <c r="K452" i="31"/>
  <c r="J452" i="31"/>
  <c r="I452" i="31"/>
  <c r="H452" i="31"/>
  <c r="G452" i="31"/>
  <c r="F452" i="31"/>
  <c r="E452" i="31"/>
  <c r="D452" i="31"/>
  <c r="C452" i="31"/>
  <c r="S451" i="31"/>
  <c r="R451" i="31"/>
  <c r="Q451" i="31"/>
  <c r="P451" i="31"/>
  <c r="O451" i="31"/>
  <c r="N451" i="31"/>
  <c r="M451" i="31"/>
  <c r="L451" i="31"/>
  <c r="K451" i="31"/>
  <c r="J451" i="31"/>
  <c r="I451" i="31"/>
  <c r="H451" i="31"/>
  <c r="G451" i="31"/>
  <c r="F451" i="31"/>
  <c r="E451" i="31"/>
  <c r="D451" i="31"/>
  <c r="C451" i="31"/>
  <c r="S450" i="31"/>
  <c r="R450" i="31"/>
  <c r="Q450" i="31"/>
  <c r="P450" i="31"/>
  <c r="O450" i="31"/>
  <c r="N450" i="31"/>
  <c r="M450" i="31"/>
  <c r="L450" i="31"/>
  <c r="K450" i="31"/>
  <c r="J450" i="31"/>
  <c r="I450" i="31"/>
  <c r="H450" i="31"/>
  <c r="G450" i="31"/>
  <c r="F450" i="31"/>
  <c r="E450" i="31"/>
  <c r="D450" i="31"/>
  <c r="C450" i="31"/>
  <c r="S449" i="31"/>
  <c r="R449" i="31"/>
  <c r="Q449" i="31"/>
  <c r="P449" i="31"/>
  <c r="O449" i="31"/>
  <c r="N449" i="31"/>
  <c r="M449" i="31"/>
  <c r="L449" i="31"/>
  <c r="K449" i="31"/>
  <c r="J449" i="31"/>
  <c r="I449" i="31"/>
  <c r="H449" i="31"/>
  <c r="G449" i="31"/>
  <c r="F449" i="31"/>
  <c r="E449" i="31"/>
  <c r="D449" i="31"/>
  <c r="C449" i="31"/>
  <c r="S448" i="31"/>
  <c r="R448" i="31"/>
  <c r="Q448" i="31"/>
  <c r="P448" i="31"/>
  <c r="O448" i="31"/>
  <c r="N448" i="31"/>
  <c r="M448" i="31"/>
  <c r="L448" i="31"/>
  <c r="K448" i="31"/>
  <c r="J448" i="31"/>
  <c r="I448" i="31"/>
  <c r="H448" i="31"/>
  <c r="G448" i="31"/>
  <c r="F448" i="31"/>
  <c r="E448" i="31"/>
  <c r="D448" i="31"/>
  <c r="C448" i="31"/>
  <c r="S447" i="31"/>
  <c r="R447" i="31"/>
  <c r="Q447" i="31"/>
  <c r="P447" i="31"/>
  <c r="O447" i="31"/>
  <c r="N447" i="31"/>
  <c r="M447" i="31"/>
  <c r="L447" i="31"/>
  <c r="K447" i="31"/>
  <c r="J447" i="31"/>
  <c r="I447" i="31"/>
  <c r="H447" i="31"/>
  <c r="G447" i="31"/>
  <c r="F447" i="31"/>
  <c r="E447" i="31"/>
  <c r="D447" i="31"/>
  <c r="C447" i="31"/>
  <c r="S446" i="31"/>
  <c r="R446" i="31"/>
  <c r="Q446" i="31"/>
  <c r="P446" i="31"/>
  <c r="O446" i="31"/>
  <c r="N446" i="31"/>
  <c r="M446" i="31"/>
  <c r="L446" i="31"/>
  <c r="K446" i="31"/>
  <c r="J446" i="31"/>
  <c r="I446" i="31"/>
  <c r="H446" i="31"/>
  <c r="G446" i="31"/>
  <c r="F446" i="31"/>
  <c r="E446" i="31"/>
  <c r="D446" i="31"/>
  <c r="C446" i="31"/>
  <c r="S445" i="31"/>
  <c r="R445" i="31"/>
  <c r="Q445" i="31"/>
  <c r="P445" i="31"/>
  <c r="O445" i="31"/>
  <c r="N445" i="31"/>
  <c r="M445" i="31"/>
  <c r="L445" i="31"/>
  <c r="K445" i="31"/>
  <c r="J445" i="31"/>
  <c r="I445" i="31"/>
  <c r="H445" i="31"/>
  <c r="G445" i="31"/>
  <c r="F445" i="31"/>
  <c r="E445" i="31"/>
  <c r="D445" i="31"/>
  <c r="C445" i="31"/>
  <c r="S444" i="31"/>
  <c r="R444" i="31"/>
  <c r="Q444" i="31"/>
  <c r="P444" i="31"/>
  <c r="O444" i="31"/>
  <c r="N444" i="31"/>
  <c r="M444" i="31"/>
  <c r="L444" i="31"/>
  <c r="K444" i="31"/>
  <c r="J444" i="31"/>
  <c r="I444" i="31"/>
  <c r="H444" i="31"/>
  <c r="G444" i="31"/>
  <c r="F444" i="31"/>
  <c r="E444" i="31"/>
  <c r="D444" i="31"/>
  <c r="C444" i="31"/>
  <c r="S443" i="31"/>
  <c r="R443" i="31"/>
  <c r="Q443" i="31"/>
  <c r="P443" i="31"/>
  <c r="O443" i="31"/>
  <c r="N443" i="31"/>
  <c r="M443" i="31"/>
  <c r="L443" i="31"/>
  <c r="K443" i="31"/>
  <c r="J443" i="31"/>
  <c r="I443" i="31"/>
  <c r="H443" i="31"/>
  <c r="G443" i="31"/>
  <c r="F443" i="31"/>
  <c r="E443" i="31"/>
  <c r="D443" i="31"/>
  <c r="C443" i="31"/>
  <c r="S442" i="31"/>
  <c r="R442" i="31"/>
  <c r="Q442" i="31"/>
  <c r="P442" i="31"/>
  <c r="O442" i="31"/>
  <c r="N442" i="31"/>
  <c r="M442" i="31"/>
  <c r="L442" i="31"/>
  <c r="K442" i="31"/>
  <c r="J442" i="31"/>
  <c r="I442" i="31"/>
  <c r="H442" i="31"/>
  <c r="G442" i="31"/>
  <c r="F442" i="31"/>
  <c r="E442" i="31"/>
  <c r="D442" i="31"/>
  <c r="C442" i="31"/>
  <c r="S441" i="31"/>
  <c r="R441" i="31"/>
  <c r="Q441" i="31"/>
  <c r="P441" i="31"/>
  <c r="O441" i="31"/>
  <c r="N441" i="31"/>
  <c r="M441" i="31"/>
  <c r="L441" i="31"/>
  <c r="K441" i="31"/>
  <c r="J441" i="31"/>
  <c r="I441" i="31"/>
  <c r="H441" i="31"/>
  <c r="G441" i="31"/>
  <c r="F441" i="31"/>
  <c r="E441" i="31"/>
  <c r="D441" i="31"/>
  <c r="C441" i="31"/>
  <c r="S440" i="31"/>
  <c r="R440" i="31"/>
  <c r="Q440" i="31"/>
  <c r="P440" i="31"/>
  <c r="O440" i="31"/>
  <c r="N440" i="31"/>
  <c r="M440" i="31"/>
  <c r="L440" i="31"/>
  <c r="K440" i="31"/>
  <c r="J440" i="31"/>
  <c r="I440" i="31"/>
  <c r="H440" i="31"/>
  <c r="G440" i="31"/>
  <c r="F440" i="31"/>
  <c r="E440" i="31"/>
  <c r="D440" i="31"/>
  <c r="C440" i="31"/>
  <c r="S439" i="31"/>
  <c r="R439" i="31"/>
  <c r="Q439" i="31"/>
  <c r="P439" i="31"/>
  <c r="O439" i="31"/>
  <c r="N439" i="31"/>
  <c r="M439" i="31"/>
  <c r="L439" i="31"/>
  <c r="K439" i="31"/>
  <c r="J439" i="31"/>
  <c r="I439" i="31"/>
  <c r="H439" i="31"/>
  <c r="G439" i="31"/>
  <c r="F439" i="31"/>
  <c r="E439" i="31"/>
  <c r="D439" i="31"/>
  <c r="C439" i="31"/>
  <c r="S438" i="31"/>
  <c r="R438" i="31"/>
  <c r="Q438" i="31"/>
  <c r="P438" i="31"/>
  <c r="O438" i="31"/>
  <c r="N438" i="31"/>
  <c r="M438" i="31"/>
  <c r="L438" i="31"/>
  <c r="K438" i="31"/>
  <c r="J438" i="31"/>
  <c r="I438" i="31"/>
  <c r="H438" i="31"/>
  <c r="G438" i="31"/>
  <c r="F438" i="31"/>
  <c r="E438" i="31"/>
  <c r="D438" i="31"/>
  <c r="C438" i="31"/>
  <c r="S437" i="31"/>
  <c r="R437" i="31"/>
  <c r="Q437" i="31"/>
  <c r="P437" i="31"/>
  <c r="O437" i="31"/>
  <c r="N437" i="31"/>
  <c r="M437" i="31"/>
  <c r="L437" i="31"/>
  <c r="K437" i="31"/>
  <c r="J437" i="31"/>
  <c r="I437" i="31"/>
  <c r="H437" i="31"/>
  <c r="G437" i="31"/>
  <c r="F437" i="31"/>
  <c r="E437" i="31"/>
  <c r="D437" i="31"/>
  <c r="C437" i="31"/>
  <c r="S436" i="31"/>
  <c r="R436" i="31"/>
  <c r="Q436" i="31"/>
  <c r="P436" i="31"/>
  <c r="O436" i="31"/>
  <c r="N436" i="31"/>
  <c r="M436" i="31"/>
  <c r="L436" i="31"/>
  <c r="K436" i="31"/>
  <c r="J436" i="31"/>
  <c r="I436" i="31"/>
  <c r="H436" i="31"/>
  <c r="G436" i="31"/>
  <c r="F436" i="31"/>
  <c r="E436" i="31"/>
  <c r="D436" i="31"/>
  <c r="C436" i="31"/>
  <c r="S435" i="31"/>
  <c r="R435" i="31"/>
  <c r="Q435" i="31"/>
  <c r="P435" i="31"/>
  <c r="O435" i="31"/>
  <c r="N435" i="31"/>
  <c r="M435" i="31"/>
  <c r="L435" i="31"/>
  <c r="K435" i="31"/>
  <c r="J435" i="31"/>
  <c r="I435" i="31"/>
  <c r="H435" i="31"/>
  <c r="G435" i="31"/>
  <c r="F435" i="31"/>
  <c r="E435" i="31"/>
  <c r="D435" i="31"/>
  <c r="C435" i="31"/>
  <c r="S434" i="31"/>
  <c r="R434" i="31"/>
  <c r="Q434" i="31"/>
  <c r="P434" i="31"/>
  <c r="O434" i="31"/>
  <c r="N434" i="31"/>
  <c r="M434" i="31"/>
  <c r="L434" i="31"/>
  <c r="K434" i="31"/>
  <c r="J434" i="31"/>
  <c r="I434" i="31"/>
  <c r="H434" i="31"/>
  <c r="G434" i="31"/>
  <c r="F434" i="31"/>
  <c r="E434" i="31"/>
  <c r="D434" i="31"/>
  <c r="C434" i="31"/>
  <c r="S433" i="31"/>
  <c r="R433" i="31"/>
  <c r="Q433" i="31"/>
  <c r="P433" i="31"/>
  <c r="O433" i="31"/>
  <c r="N433" i="31"/>
  <c r="M433" i="31"/>
  <c r="L433" i="31"/>
  <c r="K433" i="31"/>
  <c r="J433" i="31"/>
  <c r="I433" i="31"/>
  <c r="H433" i="31"/>
  <c r="G433" i="31"/>
  <c r="F433" i="31"/>
  <c r="E433" i="31"/>
  <c r="D433" i="31"/>
  <c r="C433" i="31"/>
  <c r="S432" i="31"/>
  <c r="R432" i="31"/>
  <c r="Q432" i="31"/>
  <c r="P432" i="31"/>
  <c r="O432" i="31"/>
  <c r="N432" i="31"/>
  <c r="M432" i="31"/>
  <c r="L432" i="31"/>
  <c r="K432" i="31"/>
  <c r="J432" i="31"/>
  <c r="I432" i="31"/>
  <c r="H432" i="31"/>
  <c r="G432" i="31"/>
  <c r="F432" i="31"/>
  <c r="E432" i="31"/>
  <c r="D432" i="31"/>
  <c r="C432" i="31"/>
  <c r="S431" i="31"/>
  <c r="R431" i="31"/>
  <c r="Q431" i="31"/>
  <c r="P431" i="31"/>
  <c r="O431" i="31"/>
  <c r="N431" i="31"/>
  <c r="M431" i="31"/>
  <c r="L431" i="31"/>
  <c r="K431" i="31"/>
  <c r="J431" i="31"/>
  <c r="I431" i="31"/>
  <c r="H431" i="31"/>
  <c r="G431" i="31"/>
  <c r="F431" i="31"/>
  <c r="E431" i="31"/>
  <c r="D431" i="31"/>
  <c r="C431" i="31"/>
  <c r="S430" i="31"/>
  <c r="R430" i="31"/>
  <c r="Q430" i="31"/>
  <c r="P430" i="31"/>
  <c r="O430" i="31"/>
  <c r="N430" i="31"/>
  <c r="M430" i="31"/>
  <c r="L430" i="31"/>
  <c r="K430" i="31"/>
  <c r="J430" i="31"/>
  <c r="I430" i="31"/>
  <c r="H430" i="31"/>
  <c r="G430" i="31"/>
  <c r="F430" i="31"/>
  <c r="E430" i="31"/>
  <c r="D430" i="31"/>
  <c r="C430" i="31"/>
  <c r="S429" i="31"/>
  <c r="R429" i="31"/>
  <c r="Q429" i="31"/>
  <c r="P429" i="31"/>
  <c r="O429" i="31"/>
  <c r="N429" i="31"/>
  <c r="M429" i="31"/>
  <c r="L429" i="31"/>
  <c r="K429" i="31"/>
  <c r="J429" i="31"/>
  <c r="I429" i="31"/>
  <c r="H429" i="31"/>
  <c r="G429" i="31"/>
  <c r="F429" i="31"/>
  <c r="E429" i="31"/>
  <c r="D429" i="31"/>
  <c r="C429" i="31"/>
  <c r="S428" i="31"/>
  <c r="R428" i="31"/>
  <c r="Q428" i="31"/>
  <c r="P428" i="31"/>
  <c r="O428" i="31"/>
  <c r="N428" i="31"/>
  <c r="M428" i="31"/>
  <c r="L428" i="31"/>
  <c r="K428" i="31"/>
  <c r="J428" i="31"/>
  <c r="I428" i="31"/>
  <c r="H428" i="31"/>
  <c r="G428" i="31"/>
  <c r="F428" i="31"/>
  <c r="E428" i="31"/>
  <c r="D428" i="31"/>
  <c r="C428" i="31"/>
  <c r="S427" i="31"/>
  <c r="R427" i="31"/>
  <c r="Q427" i="31"/>
  <c r="P427" i="31"/>
  <c r="O427" i="31"/>
  <c r="N427" i="31"/>
  <c r="M427" i="31"/>
  <c r="L427" i="31"/>
  <c r="K427" i="31"/>
  <c r="J427" i="31"/>
  <c r="I427" i="31"/>
  <c r="H427" i="31"/>
  <c r="G427" i="31"/>
  <c r="F427" i="31"/>
  <c r="E427" i="31"/>
  <c r="D427" i="31"/>
  <c r="C427" i="31"/>
  <c r="S426" i="31"/>
  <c r="R426" i="31"/>
  <c r="Q426" i="31"/>
  <c r="P426" i="31"/>
  <c r="O426" i="31"/>
  <c r="N426" i="31"/>
  <c r="M426" i="31"/>
  <c r="L426" i="31"/>
  <c r="K426" i="31"/>
  <c r="J426" i="31"/>
  <c r="I426" i="31"/>
  <c r="H426" i="31"/>
  <c r="G426" i="31"/>
  <c r="F426" i="31"/>
  <c r="E426" i="31"/>
  <c r="D426" i="31"/>
  <c r="C426" i="31"/>
  <c r="S425" i="31"/>
  <c r="R425" i="31"/>
  <c r="Q425" i="31"/>
  <c r="P425" i="31"/>
  <c r="O425" i="31"/>
  <c r="N425" i="31"/>
  <c r="M425" i="31"/>
  <c r="L425" i="31"/>
  <c r="K425" i="31"/>
  <c r="J425" i="31"/>
  <c r="I425" i="31"/>
  <c r="H425" i="31"/>
  <c r="G425" i="31"/>
  <c r="F425" i="31"/>
  <c r="E425" i="31"/>
  <c r="D425" i="31"/>
  <c r="C425" i="31"/>
  <c r="S424" i="31"/>
  <c r="R424" i="31"/>
  <c r="Q424" i="31"/>
  <c r="P424" i="31"/>
  <c r="O424" i="31"/>
  <c r="N424" i="31"/>
  <c r="M424" i="31"/>
  <c r="L424" i="31"/>
  <c r="K424" i="31"/>
  <c r="J424" i="31"/>
  <c r="I424" i="31"/>
  <c r="H424" i="31"/>
  <c r="G424" i="31"/>
  <c r="F424" i="31"/>
  <c r="E424" i="31"/>
  <c r="D424" i="31"/>
  <c r="C424" i="31"/>
  <c r="S423" i="31"/>
  <c r="R423" i="31"/>
  <c r="Q423" i="31"/>
  <c r="P423" i="31"/>
  <c r="O423" i="31"/>
  <c r="N423" i="31"/>
  <c r="M423" i="31"/>
  <c r="L423" i="31"/>
  <c r="K423" i="31"/>
  <c r="J423" i="31"/>
  <c r="I423" i="31"/>
  <c r="H423" i="31"/>
  <c r="G423" i="31"/>
  <c r="F423" i="31"/>
  <c r="E423" i="31"/>
  <c r="D423" i="31"/>
  <c r="C423" i="31"/>
  <c r="S422" i="31"/>
  <c r="R422" i="31"/>
  <c r="Q422" i="31"/>
  <c r="P422" i="31"/>
  <c r="O422" i="31"/>
  <c r="N422" i="31"/>
  <c r="M422" i="31"/>
  <c r="L422" i="31"/>
  <c r="K422" i="31"/>
  <c r="J422" i="31"/>
  <c r="I422" i="31"/>
  <c r="H422" i="31"/>
  <c r="G422" i="31"/>
  <c r="F422" i="31"/>
  <c r="E422" i="31"/>
  <c r="D422" i="31"/>
  <c r="C422" i="31"/>
  <c r="S421" i="31"/>
  <c r="R421" i="31"/>
  <c r="Q421" i="31"/>
  <c r="P421" i="31"/>
  <c r="O421" i="31"/>
  <c r="N421" i="31"/>
  <c r="M421" i="31"/>
  <c r="L421" i="31"/>
  <c r="K421" i="31"/>
  <c r="J421" i="31"/>
  <c r="I421" i="31"/>
  <c r="H421" i="31"/>
  <c r="G421" i="31"/>
  <c r="F421" i="31"/>
  <c r="E421" i="31"/>
  <c r="D421" i="31"/>
  <c r="C421" i="31"/>
  <c r="S420" i="31"/>
  <c r="R420" i="31"/>
  <c r="Q420" i="31"/>
  <c r="P420" i="31"/>
  <c r="O420" i="31"/>
  <c r="N420" i="31"/>
  <c r="M420" i="31"/>
  <c r="L420" i="31"/>
  <c r="K420" i="31"/>
  <c r="J420" i="31"/>
  <c r="I420" i="31"/>
  <c r="H420" i="31"/>
  <c r="G420" i="31"/>
  <c r="F420" i="31"/>
  <c r="E420" i="31"/>
  <c r="D420" i="31"/>
  <c r="C420" i="31"/>
  <c r="S419" i="31"/>
  <c r="R419" i="31"/>
  <c r="Q419" i="31"/>
  <c r="P419" i="31"/>
  <c r="O419" i="31"/>
  <c r="N419" i="31"/>
  <c r="M419" i="31"/>
  <c r="L419" i="31"/>
  <c r="K419" i="31"/>
  <c r="J419" i="31"/>
  <c r="I419" i="31"/>
  <c r="H419" i="31"/>
  <c r="G419" i="31"/>
  <c r="F419" i="31"/>
  <c r="E419" i="31"/>
  <c r="D419" i="31"/>
  <c r="C419" i="31"/>
  <c r="S418" i="31"/>
  <c r="R418" i="31"/>
  <c r="Q418" i="31"/>
  <c r="P418" i="31"/>
  <c r="O418" i="31"/>
  <c r="N418" i="31"/>
  <c r="M418" i="31"/>
  <c r="L418" i="31"/>
  <c r="K418" i="31"/>
  <c r="J418" i="31"/>
  <c r="I418" i="31"/>
  <c r="H418" i="31"/>
  <c r="G418" i="31"/>
  <c r="F418" i="31"/>
  <c r="E418" i="31"/>
  <c r="D418" i="31"/>
  <c r="C418" i="31"/>
  <c r="S417" i="31"/>
  <c r="R417" i="31"/>
  <c r="Q417" i="31"/>
  <c r="P417" i="31"/>
  <c r="O417" i="31"/>
  <c r="N417" i="31"/>
  <c r="M417" i="31"/>
  <c r="L417" i="31"/>
  <c r="K417" i="31"/>
  <c r="J417" i="31"/>
  <c r="I417" i="31"/>
  <c r="H417" i="31"/>
  <c r="G417" i="31"/>
  <c r="F417" i="31"/>
  <c r="E417" i="31"/>
  <c r="D417" i="31"/>
  <c r="C417" i="31"/>
  <c r="S416" i="31"/>
  <c r="R416" i="31"/>
  <c r="Q416" i="31"/>
  <c r="P416" i="31"/>
  <c r="O416" i="31"/>
  <c r="N416" i="31"/>
  <c r="M416" i="31"/>
  <c r="L416" i="31"/>
  <c r="K416" i="31"/>
  <c r="J416" i="31"/>
  <c r="I416" i="31"/>
  <c r="H416" i="31"/>
  <c r="G416" i="31"/>
  <c r="F416" i="31"/>
  <c r="E416" i="31"/>
  <c r="D416" i="31"/>
  <c r="C416" i="31"/>
  <c r="S415" i="31"/>
  <c r="R415" i="31"/>
  <c r="Q415" i="31"/>
  <c r="P415" i="31"/>
  <c r="O415" i="31"/>
  <c r="N415" i="31"/>
  <c r="M415" i="31"/>
  <c r="L415" i="31"/>
  <c r="K415" i="31"/>
  <c r="J415" i="31"/>
  <c r="I415" i="31"/>
  <c r="H415" i="31"/>
  <c r="G415" i="31"/>
  <c r="F415" i="31"/>
  <c r="E415" i="31"/>
  <c r="D415" i="31"/>
  <c r="C415" i="31"/>
  <c r="S414" i="31"/>
  <c r="R414" i="31"/>
  <c r="Q414" i="31"/>
  <c r="P414" i="31"/>
  <c r="O414" i="31"/>
  <c r="N414" i="31"/>
  <c r="M414" i="31"/>
  <c r="L414" i="31"/>
  <c r="K414" i="31"/>
  <c r="J414" i="31"/>
  <c r="I414" i="31"/>
  <c r="H414" i="31"/>
  <c r="G414" i="31"/>
  <c r="F414" i="31"/>
  <c r="E414" i="31"/>
  <c r="D414" i="31"/>
  <c r="C414" i="31"/>
  <c r="S413" i="31"/>
  <c r="R413" i="31"/>
  <c r="Q413" i="31"/>
  <c r="P413" i="31"/>
  <c r="O413" i="31"/>
  <c r="N413" i="31"/>
  <c r="M413" i="31"/>
  <c r="L413" i="31"/>
  <c r="K413" i="31"/>
  <c r="J413" i="31"/>
  <c r="I413" i="31"/>
  <c r="H413" i="31"/>
  <c r="G413" i="31"/>
  <c r="F413" i="31"/>
  <c r="E413" i="31"/>
  <c r="D413" i="31"/>
  <c r="C413" i="31"/>
  <c r="S412" i="31"/>
  <c r="R412" i="31"/>
  <c r="Q412" i="31"/>
  <c r="P412" i="31"/>
  <c r="O412" i="31"/>
  <c r="N412" i="31"/>
  <c r="M412" i="31"/>
  <c r="L412" i="31"/>
  <c r="K412" i="31"/>
  <c r="J412" i="31"/>
  <c r="I412" i="31"/>
  <c r="H412" i="31"/>
  <c r="G412" i="31"/>
  <c r="F412" i="31"/>
  <c r="E412" i="31"/>
  <c r="D412" i="31"/>
  <c r="C412" i="31"/>
  <c r="S411" i="31"/>
  <c r="R411" i="31"/>
  <c r="Q411" i="31"/>
  <c r="P411" i="31"/>
  <c r="O411" i="31"/>
  <c r="N411" i="31"/>
  <c r="M411" i="31"/>
  <c r="L411" i="31"/>
  <c r="K411" i="31"/>
  <c r="J411" i="31"/>
  <c r="I411" i="31"/>
  <c r="H411" i="31"/>
  <c r="G411" i="31"/>
  <c r="F411" i="31"/>
  <c r="E411" i="31"/>
  <c r="D411" i="31"/>
  <c r="C411" i="31"/>
  <c r="S410" i="31"/>
  <c r="R410" i="31"/>
  <c r="Q410" i="31"/>
  <c r="P410" i="31"/>
  <c r="O410" i="31"/>
  <c r="N410" i="31"/>
  <c r="M410" i="31"/>
  <c r="L410" i="31"/>
  <c r="K410" i="31"/>
  <c r="J410" i="31"/>
  <c r="I410" i="31"/>
  <c r="H410" i="31"/>
  <c r="G410" i="31"/>
  <c r="F410" i="31"/>
  <c r="E410" i="31"/>
  <c r="D410" i="31"/>
  <c r="C410" i="31"/>
  <c r="V366" i="31"/>
  <c r="U366" i="31"/>
  <c r="V365" i="31"/>
  <c r="U365" i="31"/>
  <c r="V364" i="31"/>
  <c r="U364" i="31"/>
  <c r="V363" i="31"/>
  <c r="U363" i="31"/>
  <c r="V362" i="31"/>
  <c r="U362" i="31"/>
  <c r="V361" i="31"/>
  <c r="U361" i="31"/>
  <c r="V360" i="31"/>
  <c r="U360" i="31"/>
  <c r="V359" i="31"/>
  <c r="U359" i="31"/>
  <c r="V358" i="31"/>
  <c r="U358" i="31"/>
  <c r="V357" i="31"/>
  <c r="U357" i="31"/>
  <c r="V356" i="31"/>
  <c r="U356" i="31"/>
  <c r="V355" i="31"/>
  <c r="U355" i="31"/>
  <c r="V354" i="31"/>
  <c r="U354" i="31"/>
  <c r="V353" i="31"/>
  <c r="U353" i="31"/>
  <c r="V352" i="31"/>
  <c r="U352" i="31"/>
  <c r="V351" i="31"/>
  <c r="U351" i="31"/>
  <c r="V350" i="31"/>
  <c r="U350" i="31"/>
  <c r="V349" i="31"/>
  <c r="U349" i="31"/>
  <c r="V348" i="31"/>
  <c r="U348" i="31"/>
  <c r="V347" i="31"/>
  <c r="U347" i="31"/>
  <c r="V346" i="31"/>
  <c r="U346" i="31"/>
  <c r="V345" i="31"/>
  <c r="U345" i="31"/>
  <c r="V344" i="31"/>
  <c r="U344" i="31"/>
  <c r="V343" i="31"/>
  <c r="U343" i="31"/>
  <c r="V342" i="31"/>
  <c r="U342" i="31"/>
  <c r="V341" i="31"/>
  <c r="U341" i="31"/>
  <c r="V340" i="31"/>
  <c r="U340" i="31"/>
  <c r="V339" i="31"/>
  <c r="U339" i="31"/>
  <c r="V338" i="31"/>
  <c r="U338" i="31"/>
  <c r="V337" i="31"/>
  <c r="U337" i="31"/>
  <c r="V336" i="31"/>
  <c r="U336" i="31"/>
  <c r="V335" i="31"/>
  <c r="U335" i="31"/>
  <c r="V334" i="31"/>
  <c r="U334" i="31"/>
  <c r="V333" i="31"/>
  <c r="U333" i="31"/>
  <c r="V332" i="31"/>
  <c r="U332" i="31"/>
  <c r="V331" i="31"/>
  <c r="U331" i="31"/>
  <c r="V330" i="31"/>
  <c r="U330" i="31"/>
  <c r="V329" i="31"/>
  <c r="U329" i="31"/>
  <c r="V328" i="31"/>
  <c r="U328" i="31"/>
  <c r="V327" i="31"/>
  <c r="U327" i="31"/>
  <c r="V326" i="31"/>
  <c r="U326" i="31"/>
  <c r="V325" i="31"/>
  <c r="U325" i="31"/>
  <c r="V324" i="31"/>
  <c r="U324" i="31"/>
  <c r="V323" i="31"/>
  <c r="U323" i="31"/>
  <c r="V322" i="31"/>
  <c r="U322" i="31"/>
  <c r="V321" i="31"/>
  <c r="U321" i="31"/>
  <c r="V320" i="31"/>
  <c r="U320" i="31"/>
  <c r="V319" i="31"/>
  <c r="U319" i="31"/>
  <c r="V318" i="31"/>
  <c r="U318" i="31"/>
  <c r="V317" i="31"/>
  <c r="U317" i="31"/>
  <c r="V316" i="31"/>
  <c r="U316" i="31"/>
  <c r="V315" i="31"/>
  <c r="U315" i="31"/>
  <c r="V314" i="31"/>
  <c r="U314" i="31"/>
  <c r="V313" i="31"/>
  <c r="U313" i="31"/>
  <c r="V312" i="31"/>
  <c r="U312" i="31"/>
  <c r="V311" i="31"/>
  <c r="U311" i="31"/>
  <c r="V310" i="31"/>
  <c r="U310" i="31"/>
  <c r="V309" i="31"/>
  <c r="U309" i="31"/>
  <c r="V308" i="31"/>
  <c r="U308" i="31"/>
  <c r="V307" i="31"/>
  <c r="U307" i="31"/>
  <c r="V306" i="31"/>
  <c r="U306" i="31"/>
  <c r="V305" i="31"/>
  <c r="U305" i="31"/>
  <c r="V304" i="31"/>
  <c r="U304" i="31"/>
  <c r="V303" i="31"/>
  <c r="U303" i="31"/>
  <c r="V302" i="31"/>
  <c r="U302" i="31"/>
  <c r="V301" i="31"/>
  <c r="U301" i="31"/>
  <c r="V300" i="31"/>
  <c r="U300" i="31"/>
  <c r="V299" i="31"/>
  <c r="U299" i="31"/>
  <c r="V298" i="31"/>
  <c r="U298" i="31"/>
  <c r="V297" i="31"/>
  <c r="U297" i="31"/>
  <c r="V296" i="31"/>
  <c r="U296" i="31"/>
  <c r="V295" i="31"/>
  <c r="U295" i="31"/>
  <c r="V294" i="31"/>
  <c r="U294" i="31"/>
  <c r="V293" i="31"/>
  <c r="U293" i="31"/>
  <c r="V292" i="31"/>
  <c r="U292" i="31"/>
  <c r="V291" i="31"/>
  <c r="U291" i="31"/>
  <c r="V290" i="31"/>
  <c r="U290" i="31"/>
  <c r="V289" i="31"/>
  <c r="U289" i="31"/>
  <c r="V288" i="31"/>
  <c r="U288" i="31"/>
  <c r="V287" i="31"/>
  <c r="U287" i="31"/>
  <c r="V286" i="31"/>
  <c r="U286" i="31"/>
  <c r="V285" i="31"/>
  <c r="U285" i="31"/>
  <c r="V284" i="31"/>
  <c r="U284" i="31"/>
  <c r="V283" i="31"/>
  <c r="U283" i="31"/>
  <c r="V282" i="31"/>
  <c r="U282" i="31"/>
  <c r="V281" i="31"/>
  <c r="U281" i="31"/>
  <c r="V280" i="31"/>
  <c r="U280" i="31"/>
  <c r="V279" i="31"/>
  <c r="U279" i="31"/>
  <c r="V278" i="31"/>
  <c r="U278" i="31"/>
  <c r="V277" i="31"/>
  <c r="U277" i="31"/>
  <c r="V276" i="31"/>
  <c r="U276" i="31"/>
  <c r="V275" i="31"/>
  <c r="U275" i="31"/>
  <c r="V274" i="31"/>
  <c r="U274" i="31"/>
  <c r="V273" i="31"/>
  <c r="U273" i="31"/>
  <c r="V272" i="31"/>
  <c r="U272" i="31"/>
  <c r="V271" i="31"/>
  <c r="U271" i="31"/>
  <c r="V270" i="31"/>
  <c r="U270" i="31"/>
  <c r="V269" i="31"/>
  <c r="U269" i="31"/>
  <c r="V268" i="31"/>
  <c r="U268" i="31"/>
  <c r="V267" i="31"/>
  <c r="U267" i="31"/>
  <c r="V266" i="31"/>
  <c r="U266" i="31"/>
  <c r="V265" i="31"/>
  <c r="U265" i="31"/>
  <c r="V264" i="31"/>
  <c r="U264" i="31"/>
  <c r="V263" i="31"/>
  <c r="U263" i="31"/>
  <c r="V262" i="31"/>
  <c r="U262" i="31"/>
  <c r="V261" i="31"/>
  <c r="U261" i="31"/>
  <c r="V260" i="31"/>
  <c r="U260" i="31"/>
  <c r="V259" i="31"/>
  <c r="U259" i="31"/>
  <c r="V258" i="31"/>
  <c r="U258" i="31"/>
  <c r="V257" i="31"/>
  <c r="U257" i="31"/>
  <c r="V256" i="31"/>
  <c r="U256" i="31"/>
  <c r="V255" i="31"/>
  <c r="U255" i="31"/>
  <c r="V254" i="31"/>
  <c r="U254" i="31"/>
  <c r="V253" i="31"/>
  <c r="U253" i="31"/>
  <c r="V252" i="31"/>
  <c r="U252" i="31"/>
  <c r="V251" i="31"/>
  <c r="U251" i="31"/>
  <c r="V250" i="31"/>
  <c r="U250" i="31"/>
  <c r="V249" i="31"/>
  <c r="U249" i="31"/>
  <c r="V248" i="31"/>
  <c r="U248" i="31"/>
  <c r="V247" i="31"/>
  <c r="U247" i="31"/>
  <c r="V246" i="31"/>
  <c r="U246" i="31"/>
  <c r="V245" i="31"/>
  <c r="U245" i="31"/>
  <c r="V244" i="31"/>
  <c r="U244" i="31"/>
  <c r="V243" i="31"/>
  <c r="U243" i="31"/>
  <c r="V242" i="31"/>
  <c r="U242" i="31"/>
  <c r="V241" i="31"/>
  <c r="U241" i="31"/>
  <c r="V240" i="31"/>
  <c r="U240" i="31"/>
  <c r="V239" i="31"/>
  <c r="U239" i="31"/>
  <c r="V238" i="31"/>
  <c r="U238" i="31"/>
  <c r="V237" i="31"/>
  <c r="U237" i="31"/>
  <c r="V236" i="31"/>
  <c r="U236" i="31"/>
  <c r="V235" i="31"/>
  <c r="U235" i="31"/>
  <c r="V234" i="31"/>
  <c r="U234" i="31"/>
  <c r="V233" i="31"/>
  <c r="U233" i="31"/>
  <c r="V232" i="31"/>
  <c r="U232" i="31"/>
  <c r="V231" i="31"/>
  <c r="U231" i="31"/>
  <c r="V230" i="31"/>
  <c r="U230" i="31"/>
  <c r="V229" i="31"/>
  <c r="U229" i="31"/>
  <c r="V228" i="31"/>
  <c r="U228" i="31"/>
  <c r="V227" i="31"/>
  <c r="U227" i="31"/>
  <c r="V226" i="31"/>
  <c r="U226" i="31"/>
  <c r="V225" i="31"/>
  <c r="U225" i="31"/>
  <c r="V224" i="31"/>
  <c r="U224" i="31"/>
  <c r="V223" i="31"/>
  <c r="U223" i="31"/>
  <c r="V222" i="31"/>
  <c r="U222" i="31"/>
  <c r="V221" i="31"/>
  <c r="U221" i="31"/>
  <c r="V220" i="31"/>
  <c r="U220" i="31"/>
  <c r="V219" i="31"/>
  <c r="U219" i="31"/>
  <c r="V218" i="31"/>
  <c r="U218" i="31"/>
  <c r="V217" i="31"/>
  <c r="U217" i="31"/>
  <c r="V216" i="31"/>
  <c r="U216" i="31"/>
  <c r="V215" i="31"/>
  <c r="U215" i="31"/>
  <c r="V214" i="31"/>
  <c r="U214" i="31"/>
  <c r="V213" i="31"/>
  <c r="U213" i="31"/>
  <c r="V212" i="31"/>
  <c r="U212" i="31"/>
  <c r="V211" i="31"/>
  <c r="U211" i="31"/>
  <c r="V210" i="31"/>
  <c r="U210" i="31"/>
  <c r="V209" i="31"/>
  <c r="U209" i="31"/>
  <c r="V208" i="31"/>
  <c r="U208" i="31"/>
  <c r="V207" i="31"/>
  <c r="U207" i="31"/>
  <c r="V206" i="31"/>
  <c r="U206" i="31"/>
  <c r="V205" i="31"/>
  <c r="U205" i="31"/>
  <c r="V204" i="31"/>
  <c r="U204" i="31"/>
  <c r="V203" i="31"/>
  <c r="U203" i="31"/>
  <c r="V202" i="31"/>
  <c r="U202" i="31"/>
  <c r="V201" i="31"/>
  <c r="U201" i="31"/>
  <c r="V200" i="31"/>
  <c r="U200" i="31"/>
  <c r="V199" i="31"/>
  <c r="U199" i="31"/>
  <c r="V198" i="31"/>
  <c r="U198" i="31"/>
  <c r="V197" i="31"/>
  <c r="U197" i="31"/>
  <c r="V196" i="31"/>
  <c r="U196" i="31"/>
  <c r="V195" i="31"/>
  <c r="U195" i="31"/>
  <c r="V194" i="31"/>
  <c r="U194" i="31"/>
  <c r="V193" i="31"/>
  <c r="U193" i="31"/>
  <c r="V192" i="31"/>
  <c r="U192" i="31"/>
  <c r="V191" i="31"/>
  <c r="U191" i="31"/>
  <c r="V190" i="31"/>
  <c r="U190" i="31"/>
  <c r="V189" i="31"/>
  <c r="U189" i="31"/>
  <c r="V188" i="31"/>
  <c r="U188" i="31"/>
  <c r="V187" i="31"/>
  <c r="U187" i="31"/>
  <c r="V186" i="31"/>
  <c r="U186" i="31"/>
  <c r="V185" i="31"/>
  <c r="U185" i="31"/>
  <c r="V184" i="31"/>
  <c r="U184" i="31"/>
  <c r="V183" i="31"/>
  <c r="U183" i="31"/>
  <c r="V182" i="31"/>
  <c r="U182" i="31"/>
  <c r="V181" i="31"/>
  <c r="U181" i="31"/>
  <c r="V180" i="31"/>
  <c r="U180" i="31"/>
  <c r="V179" i="31"/>
  <c r="U179" i="31"/>
  <c r="V178" i="31"/>
  <c r="U178" i="31"/>
  <c r="V177" i="31"/>
  <c r="U177" i="31"/>
  <c r="V176" i="31"/>
  <c r="U176" i="31"/>
  <c r="V175" i="31"/>
  <c r="U175" i="31"/>
  <c r="V174" i="31"/>
  <c r="U174" i="31"/>
  <c r="V173" i="31"/>
  <c r="U173" i="31"/>
  <c r="V172" i="31"/>
  <c r="U172" i="31"/>
  <c r="V171" i="31"/>
  <c r="U171" i="31"/>
  <c r="V170" i="31"/>
  <c r="U170" i="31"/>
  <c r="V169" i="31"/>
  <c r="U169" i="31"/>
  <c r="V168" i="31"/>
  <c r="U168" i="31"/>
  <c r="V167" i="31"/>
  <c r="U167" i="31"/>
  <c r="V166" i="31"/>
  <c r="U166" i="31"/>
  <c r="V165" i="31"/>
  <c r="U165" i="31"/>
  <c r="V164" i="31"/>
  <c r="U164" i="31"/>
  <c r="V163" i="31"/>
  <c r="U163" i="31"/>
  <c r="V162" i="31"/>
  <c r="U162" i="31"/>
  <c r="V161" i="31"/>
  <c r="U161" i="31"/>
  <c r="V160" i="31"/>
  <c r="U160" i="31"/>
  <c r="V159" i="31"/>
  <c r="U159" i="31"/>
  <c r="V158" i="31"/>
  <c r="U158" i="31"/>
  <c r="V157" i="31"/>
  <c r="U157" i="31"/>
  <c r="V156" i="31"/>
  <c r="U156" i="31"/>
  <c r="V155" i="31"/>
  <c r="U155" i="31"/>
  <c r="V154" i="31"/>
  <c r="U154" i="31"/>
  <c r="V153" i="31"/>
  <c r="U153" i="31"/>
  <c r="V152" i="31"/>
  <c r="U152" i="31"/>
  <c r="V151" i="31"/>
  <c r="U151" i="31"/>
  <c r="V150" i="31"/>
  <c r="U150" i="31"/>
  <c r="V149" i="31"/>
  <c r="U149" i="31"/>
  <c r="V148" i="31"/>
  <c r="U148" i="31"/>
  <c r="V147" i="31"/>
  <c r="U147" i="31"/>
  <c r="V146" i="31"/>
  <c r="U146" i="31"/>
  <c r="V145" i="31"/>
  <c r="U145" i="31"/>
  <c r="V144" i="31"/>
  <c r="U144" i="31"/>
  <c r="V143" i="31"/>
  <c r="U143" i="31"/>
  <c r="V142" i="31"/>
  <c r="U142" i="31"/>
  <c r="V141" i="31"/>
  <c r="U141" i="31"/>
  <c r="V140" i="31"/>
  <c r="U140" i="31"/>
  <c r="V139" i="31"/>
  <c r="U139" i="31"/>
  <c r="V138" i="31"/>
  <c r="U138" i="31"/>
  <c r="V137" i="31"/>
  <c r="U137" i="31"/>
  <c r="V136" i="31"/>
  <c r="U136" i="31"/>
  <c r="V135" i="31"/>
  <c r="U135" i="31"/>
  <c r="V134" i="31"/>
  <c r="U134" i="31"/>
  <c r="V133" i="31"/>
  <c r="U133" i="31"/>
  <c r="V132" i="31"/>
  <c r="U132" i="31"/>
  <c r="V131" i="31"/>
  <c r="U131" i="31"/>
  <c r="V130" i="31"/>
  <c r="U130" i="31"/>
  <c r="V129" i="31"/>
  <c r="U129" i="31"/>
  <c r="V128" i="31"/>
  <c r="U128" i="31"/>
  <c r="V127" i="31"/>
  <c r="U127" i="31"/>
  <c r="V126" i="31"/>
  <c r="U126" i="31"/>
  <c r="V125" i="31"/>
  <c r="U125" i="31"/>
  <c r="V124" i="31"/>
  <c r="U124" i="31"/>
  <c r="V123" i="31"/>
  <c r="U123" i="31"/>
  <c r="V122" i="31"/>
  <c r="U122" i="31"/>
  <c r="V121" i="31"/>
  <c r="U121" i="31"/>
  <c r="V120" i="31"/>
  <c r="U120" i="31"/>
  <c r="V119" i="31"/>
  <c r="U119" i="31"/>
  <c r="V118" i="31"/>
  <c r="U118" i="31"/>
  <c r="V117" i="31"/>
  <c r="U117" i="31"/>
  <c r="V116" i="31"/>
  <c r="U116" i="31"/>
  <c r="V115" i="31"/>
  <c r="U115" i="31"/>
  <c r="V114" i="31"/>
  <c r="U114" i="31"/>
  <c r="V113" i="31"/>
  <c r="U113" i="31"/>
  <c r="V112" i="31"/>
  <c r="U112" i="31"/>
  <c r="V111" i="31"/>
  <c r="U111" i="31"/>
  <c r="V110" i="31"/>
  <c r="U110" i="31"/>
  <c r="V109" i="31"/>
  <c r="U109" i="31"/>
  <c r="V108" i="31"/>
  <c r="U108" i="31"/>
  <c r="V107" i="31"/>
  <c r="U107" i="31"/>
  <c r="V106" i="31"/>
  <c r="U106" i="31"/>
  <c r="V105" i="31"/>
  <c r="U105" i="31"/>
  <c r="V104" i="31"/>
  <c r="U104" i="31"/>
  <c r="V103" i="31"/>
  <c r="U103" i="31"/>
  <c r="V102" i="31"/>
  <c r="U102" i="31"/>
  <c r="V101" i="31"/>
  <c r="U101" i="31"/>
  <c r="V100" i="31"/>
  <c r="U100" i="31"/>
  <c r="V99" i="31"/>
  <c r="U99" i="31"/>
  <c r="V98" i="31"/>
  <c r="U98" i="31"/>
  <c r="V97" i="31"/>
  <c r="U97" i="31"/>
  <c r="V96" i="31"/>
  <c r="U96" i="31"/>
  <c r="V95" i="31"/>
  <c r="U95" i="31"/>
  <c r="V94" i="31"/>
  <c r="U94" i="31"/>
  <c r="V93" i="31"/>
  <c r="U93" i="31"/>
  <c r="V92" i="31"/>
  <c r="U92" i="31"/>
  <c r="V91" i="31"/>
  <c r="U91" i="31"/>
  <c r="V90" i="31"/>
  <c r="U90" i="31"/>
  <c r="V89" i="31"/>
  <c r="U89" i="31"/>
  <c r="V88" i="31"/>
  <c r="U88" i="31"/>
  <c r="V87" i="31"/>
  <c r="U87" i="31"/>
  <c r="V86" i="31"/>
  <c r="U86" i="31"/>
  <c r="V85" i="31"/>
  <c r="U85" i="31"/>
  <c r="V84" i="31"/>
  <c r="U84" i="31"/>
  <c r="V83" i="31"/>
  <c r="U83" i="31"/>
  <c r="V82" i="31"/>
  <c r="U82" i="31"/>
  <c r="V81" i="31"/>
  <c r="U81" i="31"/>
  <c r="V80" i="31"/>
  <c r="U80" i="31"/>
  <c r="V79" i="31"/>
  <c r="U79" i="31"/>
  <c r="V78" i="31"/>
  <c r="U78" i="31"/>
  <c r="V77" i="31"/>
  <c r="U77" i="31"/>
  <c r="V76" i="31"/>
  <c r="U76" i="31"/>
  <c r="V75" i="31"/>
  <c r="U75" i="31"/>
  <c r="V74" i="31"/>
  <c r="U74" i="31"/>
  <c r="V73" i="31"/>
  <c r="U73" i="31"/>
  <c r="V72" i="31"/>
  <c r="U72" i="31"/>
  <c r="V71" i="31"/>
  <c r="U71" i="31"/>
  <c r="V70" i="31"/>
  <c r="U70" i="31"/>
  <c r="V69" i="31"/>
  <c r="U69" i="31"/>
  <c r="V68" i="31"/>
  <c r="U68" i="31"/>
  <c r="V67" i="31"/>
  <c r="U67" i="31"/>
  <c r="V66" i="31"/>
  <c r="U66" i="31"/>
  <c r="V65" i="31"/>
  <c r="U65" i="31"/>
  <c r="V64" i="31"/>
  <c r="U64" i="31"/>
  <c r="V63" i="31"/>
  <c r="U63" i="31"/>
  <c r="V62" i="31"/>
  <c r="U62" i="31"/>
  <c r="V61" i="31"/>
  <c r="U61" i="31"/>
  <c r="V60" i="31"/>
  <c r="U60" i="31"/>
  <c r="V59" i="31"/>
  <c r="U59" i="31"/>
  <c r="V58" i="31"/>
  <c r="U58" i="31"/>
  <c r="V57" i="31"/>
  <c r="U57" i="31"/>
  <c r="V56" i="31"/>
  <c r="U56" i="31"/>
  <c r="V55" i="31"/>
  <c r="U55" i="31"/>
  <c r="V54" i="31"/>
  <c r="U54" i="31"/>
  <c r="V53" i="31"/>
  <c r="U53" i="31"/>
  <c r="V52" i="31"/>
  <c r="U52" i="31"/>
  <c r="V51" i="31"/>
  <c r="U51" i="31"/>
  <c r="V50" i="31"/>
  <c r="U50" i="31"/>
  <c r="V49" i="31"/>
  <c r="U49" i="31"/>
  <c r="V48" i="31"/>
  <c r="U48" i="31"/>
  <c r="V47" i="31"/>
  <c r="U47" i="31"/>
  <c r="V46" i="31"/>
  <c r="U46" i="31"/>
  <c r="V45" i="31"/>
  <c r="U45" i="31"/>
  <c r="V44" i="31"/>
  <c r="U44" i="31"/>
  <c r="V43" i="31"/>
  <c r="U43" i="31"/>
  <c r="V42" i="31"/>
  <c r="U42" i="31"/>
  <c r="V41" i="31"/>
  <c r="U41" i="31"/>
  <c r="V40" i="31"/>
  <c r="U40" i="31"/>
  <c r="V39" i="31"/>
  <c r="U39" i="31"/>
  <c r="V38" i="31"/>
  <c r="U38" i="31"/>
  <c r="V37" i="31"/>
  <c r="U37" i="31"/>
  <c r="V36" i="31"/>
  <c r="U36" i="31"/>
  <c r="V35" i="31"/>
  <c r="U35" i="31"/>
  <c r="V34" i="31"/>
  <c r="U34" i="31"/>
  <c r="V33" i="31"/>
  <c r="U33" i="31"/>
  <c r="V32" i="31"/>
  <c r="U32" i="31"/>
  <c r="V31" i="31"/>
  <c r="U31" i="31"/>
  <c r="V30" i="31"/>
  <c r="U30" i="31"/>
  <c r="V29" i="31"/>
  <c r="U29" i="31"/>
  <c r="V28" i="31"/>
  <c r="U28" i="31"/>
  <c r="V27" i="31"/>
  <c r="U27" i="31"/>
  <c r="V26" i="31"/>
  <c r="U26" i="31"/>
  <c r="V25" i="31"/>
  <c r="U25" i="31"/>
  <c r="V24" i="31"/>
  <c r="U24" i="31"/>
  <c r="V23" i="31"/>
  <c r="U23" i="31"/>
  <c r="V22" i="31"/>
  <c r="U22" i="31"/>
  <c r="V21" i="31"/>
  <c r="U21" i="31"/>
  <c r="V20" i="31"/>
  <c r="U20" i="31"/>
  <c r="V19" i="31"/>
  <c r="U19" i="31"/>
  <c r="V18" i="31"/>
  <c r="U18" i="31"/>
  <c r="V17" i="31"/>
  <c r="U17" i="31"/>
  <c r="V16" i="31"/>
  <c r="U16" i="31"/>
  <c r="V15" i="31"/>
  <c r="U15" i="31"/>
  <c r="V14" i="31"/>
  <c r="U14" i="31"/>
  <c r="V13" i="31"/>
  <c r="U13" i="31"/>
  <c r="V12" i="31"/>
  <c r="U12" i="31"/>
  <c r="V11" i="31"/>
  <c r="U11" i="31"/>
  <c r="V10" i="31"/>
  <c r="U10" i="31"/>
  <c r="V9" i="31"/>
  <c r="U9" i="31"/>
  <c r="V8" i="31"/>
  <c r="U8" i="31"/>
  <c r="V7" i="31"/>
  <c r="U7" i="31"/>
  <c r="V6" i="31"/>
  <c r="U6" i="31"/>
  <c r="V5" i="31"/>
  <c r="U5" i="31"/>
  <c r="S771" i="30"/>
  <c r="R771" i="30"/>
  <c r="Q771" i="30"/>
  <c r="P771" i="30"/>
  <c r="O771" i="30"/>
  <c r="N771" i="30"/>
  <c r="M771" i="30"/>
  <c r="L771" i="30"/>
  <c r="K771" i="30"/>
  <c r="J771" i="30"/>
  <c r="I771" i="30"/>
  <c r="H771" i="30"/>
  <c r="G771" i="30"/>
  <c r="F771" i="30"/>
  <c r="E771" i="30"/>
  <c r="D771" i="30"/>
  <c r="C771" i="30"/>
  <c r="S770" i="30"/>
  <c r="R770" i="30"/>
  <c r="Q770" i="30"/>
  <c r="P770" i="30"/>
  <c r="O770" i="30"/>
  <c r="N770" i="30"/>
  <c r="M770" i="30"/>
  <c r="L770" i="30"/>
  <c r="K770" i="30"/>
  <c r="J770" i="30"/>
  <c r="I770" i="30"/>
  <c r="H770" i="30"/>
  <c r="G770" i="30"/>
  <c r="F770" i="30"/>
  <c r="E770" i="30"/>
  <c r="D770" i="30"/>
  <c r="C770" i="30"/>
  <c r="S769" i="30"/>
  <c r="R769" i="30"/>
  <c r="Q769" i="30"/>
  <c r="P769" i="30"/>
  <c r="O769" i="30"/>
  <c r="N769" i="30"/>
  <c r="M769" i="30"/>
  <c r="L769" i="30"/>
  <c r="K769" i="30"/>
  <c r="J769" i="30"/>
  <c r="I769" i="30"/>
  <c r="H769" i="30"/>
  <c r="G769" i="30"/>
  <c r="F769" i="30"/>
  <c r="E769" i="30"/>
  <c r="D769" i="30"/>
  <c r="C769" i="30"/>
  <c r="S768" i="30"/>
  <c r="R768" i="30"/>
  <c r="Q768" i="30"/>
  <c r="P768" i="30"/>
  <c r="O768" i="30"/>
  <c r="N768" i="30"/>
  <c r="M768" i="30"/>
  <c r="L768" i="30"/>
  <c r="K768" i="30"/>
  <c r="J768" i="30"/>
  <c r="I768" i="30"/>
  <c r="H768" i="30"/>
  <c r="G768" i="30"/>
  <c r="F768" i="30"/>
  <c r="E768" i="30"/>
  <c r="D768" i="30"/>
  <c r="C768" i="30"/>
  <c r="S767" i="30"/>
  <c r="R767" i="30"/>
  <c r="Q767" i="30"/>
  <c r="P767" i="30"/>
  <c r="O767" i="30"/>
  <c r="N767" i="30"/>
  <c r="M767" i="30"/>
  <c r="L767" i="30"/>
  <c r="K767" i="30"/>
  <c r="J767" i="30"/>
  <c r="I767" i="30"/>
  <c r="H767" i="30"/>
  <c r="G767" i="30"/>
  <c r="F767" i="30"/>
  <c r="E767" i="30"/>
  <c r="D767" i="30"/>
  <c r="C767" i="30"/>
  <c r="S766" i="30"/>
  <c r="R766" i="30"/>
  <c r="Q766" i="30"/>
  <c r="P766" i="30"/>
  <c r="O766" i="30"/>
  <c r="N766" i="30"/>
  <c r="M766" i="30"/>
  <c r="L766" i="30"/>
  <c r="K766" i="30"/>
  <c r="J766" i="30"/>
  <c r="I766" i="30"/>
  <c r="H766" i="30"/>
  <c r="G766" i="30"/>
  <c r="F766" i="30"/>
  <c r="E766" i="30"/>
  <c r="D766" i="30"/>
  <c r="C766" i="30"/>
  <c r="S765" i="30"/>
  <c r="R765" i="30"/>
  <c r="Q765" i="30"/>
  <c r="P765" i="30"/>
  <c r="O765" i="30"/>
  <c r="N765" i="30"/>
  <c r="M765" i="30"/>
  <c r="L765" i="30"/>
  <c r="K765" i="30"/>
  <c r="J765" i="30"/>
  <c r="I765" i="30"/>
  <c r="H765" i="30"/>
  <c r="G765" i="30"/>
  <c r="F765" i="30"/>
  <c r="E765" i="30"/>
  <c r="D765" i="30"/>
  <c r="C765" i="30"/>
  <c r="S764" i="30"/>
  <c r="R764" i="30"/>
  <c r="Q764" i="30"/>
  <c r="P764" i="30"/>
  <c r="O764" i="30"/>
  <c r="N764" i="30"/>
  <c r="M764" i="30"/>
  <c r="L764" i="30"/>
  <c r="K764" i="30"/>
  <c r="J764" i="30"/>
  <c r="I764" i="30"/>
  <c r="H764" i="30"/>
  <c r="G764" i="30"/>
  <c r="F764" i="30"/>
  <c r="E764" i="30"/>
  <c r="D764" i="30"/>
  <c r="C764" i="30"/>
  <c r="S763" i="30"/>
  <c r="R763" i="30"/>
  <c r="Q763" i="30"/>
  <c r="P763" i="30"/>
  <c r="O763" i="30"/>
  <c r="N763" i="30"/>
  <c r="M763" i="30"/>
  <c r="L763" i="30"/>
  <c r="K763" i="30"/>
  <c r="J763" i="30"/>
  <c r="I763" i="30"/>
  <c r="H763" i="30"/>
  <c r="G763" i="30"/>
  <c r="F763" i="30"/>
  <c r="E763" i="30"/>
  <c r="D763" i="30"/>
  <c r="C763" i="30"/>
  <c r="S762" i="30"/>
  <c r="R762" i="30"/>
  <c r="Q762" i="30"/>
  <c r="P762" i="30"/>
  <c r="O762" i="30"/>
  <c r="N762" i="30"/>
  <c r="M762" i="30"/>
  <c r="L762" i="30"/>
  <c r="K762" i="30"/>
  <c r="J762" i="30"/>
  <c r="I762" i="30"/>
  <c r="H762" i="30"/>
  <c r="G762" i="30"/>
  <c r="F762" i="30"/>
  <c r="E762" i="30"/>
  <c r="D762" i="30"/>
  <c r="C762" i="30"/>
  <c r="S761" i="30"/>
  <c r="R761" i="30"/>
  <c r="Q761" i="30"/>
  <c r="P761" i="30"/>
  <c r="O761" i="30"/>
  <c r="N761" i="30"/>
  <c r="M761" i="30"/>
  <c r="L761" i="30"/>
  <c r="K761" i="30"/>
  <c r="J761" i="30"/>
  <c r="I761" i="30"/>
  <c r="H761" i="30"/>
  <c r="G761" i="30"/>
  <c r="F761" i="30"/>
  <c r="E761" i="30"/>
  <c r="D761" i="30"/>
  <c r="C761" i="30"/>
  <c r="S760" i="30"/>
  <c r="R760" i="30"/>
  <c r="Q760" i="30"/>
  <c r="P760" i="30"/>
  <c r="O760" i="30"/>
  <c r="N760" i="30"/>
  <c r="M760" i="30"/>
  <c r="L760" i="30"/>
  <c r="K760" i="30"/>
  <c r="J760" i="30"/>
  <c r="I760" i="30"/>
  <c r="H760" i="30"/>
  <c r="G760" i="30"/>
  <c r="F760" i="30"/>
  <c r="E760" i="30"/>
  <c r="D760" i="30"/>
  <c r="C760" i="30"/>
  <c r="S759" i="30"/>
  <c r="R759" i="30"/>
  <c r="Q759" i="30"/>
  <c r="P759" i="30"/>
  <c r="O759" i="30"/>
  <c r="N759" i="30"/>
  <c r="M759" i="30"/>
  <c r="L759" i="30"/>
  <c r="K759" i="30"/>
  <c r="J759" i="30"/>
  <c r="I759" i="30"/>
  <c r="H759" i="30"/>
  <c r="G759" i="30"/>
  <c r="F759" i="30"/>
  <c r="E759" i="30"/>
  <c r="D759" i="30"/>
  <c r="C759" i="30"/>
  <c r="S758" i="30"/>
  <c r="R758" i="30"/>
  <c r="Q758" i="30"/>
  <c r="P758" i="30"/>
  <c r="O758" i="30"/>
  <c r="N758" i="30"/>
  <c r="M758" i="30"/>
  <c r="L758" i="30"/>
  <c r="K758" i="30"/>
  <c r="J758" i="30"/>
  <c r="I758" i="30"/>
  <c r="H758" i="30"/>
  <c r="G758" i="30"/>
  <c r="F758" i="30"/>
  <c r="E758" i="30"/>
  <c r="D758" i="30"/>
  <c r="C758" i="30"/>
  <c r="S757" i="30"/>
  <c r="R757" i="30"/>
  <c r="Q757" i="30"/>
  <c r="P757" i="30"/>
  <c r="O757" i="30"/>
  <c r="N757" i="30"/>
  <c r="M757" i="30"/>
  <c r="L757" i="30"/>
  <c r="K757" i="30"/>
  <c r="J757" i="30"/>
  <c r="I757" i="30"/>
  <c r="H757" i="30"/>
  <c r="G757" i="30"/>
  <c r="F757" i="30"/>
  <c r="E757" i="30"/>
  <c r="D757" i="30"/>
  <c r="C757" i="30"/>
  <c r="S756" i="30"/>
  <c r="R756" i="30"/>
  <c r="Q756" i="30"/>
  <c r="P756" i="30"/>
  <c r="O756" i="30"/>
  <c r="N756" i="30"/>
  <c r="M756" i="30"/>
  <c r="L756" i="30"/>
  <c r="K756" i="30"/>
  <c r="J756" i="30"/>
  <c r="I756" i="30"/>
  <c r="H756" i="30"/>
  <c r="G756" i="30"/>
  <c r="F756" i="30"/>
  <c r="E756" i="30"/>
  <c r="D756" i="30"/>
  <c r="C756" i="30"/>
  <c r="S755" i="30"/>
  <c r="R755" i="30"/>
  <c r="Q755" i="30"/>
  <c r="P755" i="30"/>
  <c r="O755" i="30"/>
  <c r="N755" i="30"/>
  <c r="M755" i="30"/>
  <c r="L755" i="30"/>
  <c r="K755" i="30"/>
  <c r="J755" i="30"/>
  <c r="I755" i="30"/>
  <c r="H755" i="30"/>
  <c r="G755" i="30"/>
  <c r="F755" i="30"/>
  <c r="E755" i="30"/>
  <c r="D755" i="30"/>
  <c r="C755" i="30"/>
  <c r="S754" i="30"/>
  <c r="R754" i="30"/>
  <c r="Q754" i="30"/>
  <c r="P754" i="30"/>
  <c r="O754" i="30"/>
  <c r="N754" i="30"/>
  <c r="M754" i="30"/>
  <c r="L754" i="30"/>
  <c r="K754" i="30"/>
  <c r="J754" i="30"/>
  <c r="I754" i="30"/>
  <c r="H754" i="30"/>
  <c r="G754" i="30"/>
  <c r="F754" i="30"/>
  <c r="E754" i="30"/>
  <c r="D754" i="30"/>
  <c r="C754" i="30"/>
  <c r="S753" i="30"/>
  <c r="R753" i="30"/>
  <c r="Q753" i="30"/>
  <c r="P753" i="30"/>
  <c r="O753" i="30"/>
  <c r="N753" i="30"/>
  <c r="M753" i="30"/>
  <c r="L753" i="30"/>
  <c r="K753" i="30"/>
  <c r="J753" i="30"/>
  <c r="I753" i="30"/>
  <c r="H753" i="30"/>
  <c r="G753" i="30"/>
  <c r="F753" i="30"/>
  <c r="E753" i="30"/>
  <c r="D753" i="30"/>
  <c r="C753" i="30"/>
  <c r="S752" i="30"/>
  <c r="R752" i="30"/>
  <c r="Q752" i="30"/>
  <c r="P752" i="30"/>
  <c r="O752" i="30"/>
  <c r="N752" i="30"/>
  <c r="M752" i="30"/>
  <c r="L752" i="30"/>
  <c r="K752" i="30"/>
  <c r="J752" i="30"/>
  <c r="I752" i="30"/>
  <c r="H752" i="30"/>
  <c r="G752" i="30"/>
  <c r="F752" i="30"/>
  <c r="E752" i="30"/>
  <c r="D752" i="30"/>
  <c r="C752" i="30"/>
  <c r="S751" i="30"/>
  <c r="R751" i="30"/>
  <c r="Q751" i="30"/>
  <c r="P751" i="30"/>
  <c r="O751" i="30"/>
  <c r="N751" i="30"/>
  <c r="M751" i="30"/>
  <c r="L751" i="30"/>
  <c r="K751" i="30"/>
  <c r="J751" i="30"/>
  <c r="I751" i="30"/>
  <c r="H751" i="30"/>
  <c r="G751" i="30"/>
  <c r="F751" i="30"/>
  <c r="E751" i="30"/>
  <c r="D751" i="30"/>
  <c r="C751" i="30"/>
  <c r="S750" i="30"/>
  <c r="R750" i="30"/>
  <c r="Q750" i="30"/>
  <c r="P750" i="30"/>
  <c r="O750" i="30"/>
  <c r="N750" i="30"/>
  <c r="M750" i="30"/>
  <c r="L750" i="30"/>
  <c r="K750" i="30"/>
  <c r="J750" i="30"/>
  <c r="I750" i="30"/>
  <c r="H750" i="30"/>
  <c r="G750" i="30"/>
  <c r="F750" i="30"/>
  <c r="E750" i="30"/>
  <c r="D750" i="30"/>
  <c r="C750" i="30"/>
  <c r="S749" i="30"/>
  <c r="R749" i="30"/>
  <c r="Q749" i="30"/>
  <c r="P749" i="30"/>
  <c r="O749" i="30"/>
  <c r="N749" i="30"/>
  <c r="M749" i="30"/>
  <c r="L749" i="30"/>
  <c r="K749" i="30"/>
  <c r="J749" i="30"/>
  <c r="I749" i="30"/>
  <c r="H749" i="30"/>
  <c r="G749" i="30"/>
  <c r="F749" i="30"/>
  <c r="E749" i="30"/>
  <c r="D749" i="30"/>
  <c r="C749" i="30"/>
  <c r="S748" i="30"/>
  <c r="R748" i="30"/>
  <c r="Q748" i="30"/>
  <c r="P748" i="30"/>
  <c r="O748" i="30"/>
  <c r="N748" i="30"/>
  <c r="M748" i="30"/>
  <c r="L748" i="30"/>
  <c r="K748" i="30"/>
  <c r="J748" i="30"/>
  <c r="I748" i="30"/>
  <c r="H748" i="30"/>
  <c r="G748" i="30"/>
  <c r="F748" i="30"/>
  <c r="E748" i="30"/>
  <c r="D748" i="30"/>
  <c r="C748" i="30"/>
  <c r="S747" i="30"/>
  <c r="R747" i="30"/>
  <c r="Q747" i="30"/>
  <c r="P747" i="30"/>
  <c r="O747" i="30"/>
  <c r="N747" i="30"/>
  <c r="M747" i="30"/>
  <c r="L747" i="30"/>
  <c r="K747" i="30"/>
  <c r="J747" i="30"/>
  <c r="I747" i="30"/>
  <c r="H747" i="30"/>
  <c r="G747" i="30"/>
  <c r="F747" i="30"/>
  <c r="E747" i="30"/>
  <c r="D747" i="30"/>
  <c r="C747" i="30"/>
  <c r="S746" i="30"/>
  <c r="R746" i="30"/>
  <c r="Q746" i="30"/>
  <c r="P746" i="30"/>
  <c r="O746" i="30"/>
  <c r="N746" i="30"/>
  <c r="M746" i="30"/>
  <c r="L746" i="30"/>
  <c r="K746" i="30"/>
  <c r="J746" i="30"/>
  <c r="I746" i="30"/>
  <c r="H746" i="30"/>
  <c r="G746" i="30"/>
  <c r="F746" i="30"/>
  <c r="E746" i="30"/>
  <c r="D746" i="30"/>
  <c r="C746" i="30"/>
  <c r="S745" i="30"/>
  <c r="R745" i="30"/>
  <c r="Q745" i="30"/>
  <c r="P745" i="30"/>
  <c r="O745" i="30"/>
  <c r="N745" i="30"/>
  <c r="M745" i="30"/>
  <c r="L745" i="30"/>
  <c r="K745" i="30"/>
  <c r="J745" i="30"/>
  <c r="I745" i="30"/>
  <c r="H745" i="30"/>
  <c r="G745" i="30"/>
  <c r="F745" i="30"/>
  <c r="E745" i="30"/>
  <c r="D745" i="30"/>
  <c r="C745" i="30"/>
  <c r="S744" i="30"/>
  <c r="R744" i="30"/>
  <c r="Q744" i="30"/>
  <c r="P744" i="30"/>
  <c r="O744" i="30"/>
  <c r="N744" i="30"/>
  <c r="M744" i="30"/>
  <c r="L744" i="30"/>
  <c r="K744" i="30"/>
  <c r="J744" i="30"/>
  <c r="I744" i="30"/>
  <c r="H744" i="30"/>
  <c r="G744" i="30"/>
  <c r="F744" i="30"/>
  <c r="E744" i="30"/>
  <c r="D744" i="30"/>
  <c r="C744" i="30"/>
  <c r="S743" i="30"/>
  <c r="R743" i="30"/>
  <c r="Q743" i="30"/>
  <c r="P743" i="30"/>
  <c r="O743" i="30"/>
  <c r="N743" i="30"/>
  <c r="M743" i="30"/>
  <c r="L743" i="30"/>
  <c r="K743" i="30"/>
  <c r="J743" i="30"/>
  <c r="I743" i="30"/>
  <c r="H743" i="30"/>
  <c r="G743" i="30"/>
  <c r="F743" i="30"/>
  <c r="E743" i="30"/>
  <c r="D743" i="30"/>
  <c r="C743" i="30"/>
  <c r="S742" i="30"/>
  <c r="R742" i="30"/>
  <c r="Q742" i="30"/>
  <c r="P742" i="30"/>
  <c r="O742" i="30"/>
  <c r="N742" i="30"/>
  <c r="M742" i="30"/>
  <c r="L742" i="30"/>
  <c r="K742" i="30"/>
  <c r="J742" i="30"/>
  <c r="I742" i="30"/>
  <c r="H742" i="30"/>
  <c r="G742" i="30"/>
  <c r="F742" i="30"/>
  <c r="E742" i="30"/>
  <c r="D742" i="30"/>
  <c r="C742" i="30"/>
  <c r="S741" i="30"/>
  <c r="R741" i="30"/>
  <c r="Q741" i="30"/>
  <c r="P741" i="30"/>
  <c r="O741" i="30"/>
  <c r="N741" i="30"/>
  <c r="M741" i="30"/>
  <c r="L741" i="30"/>
  <c r="K741" i="30"/>
  <c r="J741" i="30"/>
  <c r="I741" i="30"/>
  <c r="H741" i="30"/>
  <c r="G741" i="30"/>
  <c r="F741" i="30"/>
  <c r="E741" i="30"/>
  <c r="D741" i="30"/>
  <c r="C741" i="30"/>
  <c r="S740" i="30"/>
  <c r="R740" i="30"/>
  <c r="Q740" i="30"/>
  <c r="P740" i="30"/>
  <c r="O740" i="30"/>
  <c r="N740" i="30"/>
  <c r="M740" i="30"/>
  <c r="L740" i="30"/>
  <c r="K740" i="30"/>
  <c r="J740" i="30"/>
  <c r="I740" i="30"/>
  <c r="H740" i="30"/>
  <c r="G740" i="30"/>
  <c r="F740" i="30"/>
  <c r="E740" i="30"/>
  <c r="D740" i="30"/>
  <c r="C740" i="30"/>
  <c r="S739" i="30"/>
  <c r="R739" i="30"/>
  <c r="Q739" i="30"/>
  <c r="P739" i="30"/>
  <c r="O739" i="30"/>
  <c r="N739" i="30"/>
  <c r="M739" i="30"/>
  <c r="L739" i="30"/>
  <c r="K739" i="30"/>
  <c r="J739" i="30"/>
  <c r="I739" i="30"/>
  <c r="H739" i="30"/>
  <c r="G739" i="30"/>
  <c r="F739" i="30"/>
  <c r="E739" i="30"/>
  <c r="D739" i="30"/>
  <c r="C739" i="30"/>
  <c r="S738" i="30"/>
  <c r="R738" i="30"/>
  <c r="Q738" i="30"/>
  <c r="P738" i="30"/>
  <c r="O738" i="30"/>
  <c r="N738" i="30"/>
  <c r="M738" i="30"/>
  <c r="L738" i="30"/>
  <c r="K738" i="30"/>
  <c r="J738" i="30"/>
  <c r="I738" i="30"/>
  <c r="H738" i="30"/>
  <c r="G738" i="30"/>
  <c r="F738" i="30"/>
  <c r="E738" i="30"/>
  <c r="D738" i="30"/>
  <c r="C738" i="30"/>
  <c r="S737" i="30"/>
  <c r="R737" i="30"/>
  <c r="Q737" i="30"/>
  <c r="P737" i="30"/>
  <c r="O737" i="30"/>
  <c r="N737" i="30"/>
  <c r="M737" i="30"/>
  <c r="L737" i="30"/>
  <c r="K737" i="30"/>
  <c r="J737" i="30"/>
  <c r="I737" i="30"/>
  <c r="H737" i="30"/>
  <c r="G737" i="30"/>
  <c r="F737" i="30"/>
  <c r="E737" i="30"/>
  <c r="D737" i="30"/>
  <c r="C737" i="30"/>
  <c r="S736" i="30"/>
  <c r="R736" i="30"/>
  <c r="Q736" i="30"/>
  <c r="P736" i="30"/>
  <c r="O736" i="30"/>
  <c r="N736" i="30"/>
  <c r="M736" i="30"/>
  <c r="L736" i="30"/>
  <c r="K736" i="30"/>
  <c r="J736" i="30"/>
  <c r="I736" i="30"/>
  <c r="H736" i="30"/>
  <c r="G736" i="30"/>
  <c r="F736" i="30"/>
  <c r="E736" i="30"/>
  <c r="D736" i="30"/>
  <c r="C736" i="30"/>
  <c r="S735" i="30"/>
  <c r="R735" i="30"/>
  <c r="Q735" i="30"/>
  <c r="P735" i="30"/>
  <c r="O735" i="30"/>
  <c r="N735" i="30"/>
  <c r="M735" i="30"/>
  <c r="L735" i="30"/>
  <c r="K735" i="30"/>
  <c r="J735" i="30"/>
  <c r="I735" i="30"/>
  <c r="H735" i="30"/>
  <c r="G735" i="30"/>
  <c r="F735" i="30"/>
  <c r="E735" i="30"/>
  <c r="D735" i="30"/>
  <c r="C735" i="30"/>
  <c r="S734" i="30"/>
  <c r="R734" i="30"/>
  <c r="Q734" i="30"/>
  <c r="P734" i="30"/>
  <c r="O734" i="30"/>
  <c r="N734" i="30"/>
  <c r="M734" i="30"/>
  <c r="L734" i="30"/>
  <c r="K734" i="30"/>
  <c r="J734" i="30"/>
  <c r="I734" i="30"/>
  <c r="H734" i="30"/>
  <c r="G734" i="30"/>
  <c r="F734" i="30"/>
  <c r="E734" i="30"/>
  <c r="D734" i="30"/>
  <c r="C734" i="30"/>
  <c r="S733" i="30"/>
  <c r="R733" i="30"/>
  <c r="Q733" i="30"/>
  <c r="P733" i="30"/>
  <c r="O733" i="30"/>
  <c r="N733" i="30"/>
  <c r="M733" i="30"/>
  <c r="L733" i="30"/>
  <c r="K733" i="30"/>
  <c r="J733" i="30"/>
  <c r="I733" i="30"/>
  <c r="H733" i="30"/>
  <c r="G733" i="30"/>
  <c r="F733" i="30"/>
  <c r="E733" i="30"/>
  <c r="D733" i="30"/>
  <c r="C733" i="30"/>
  <c r="S732" i="30"/>
  <c r="R732" i="30"/>
  <c r="Q732" i="30"/>
  <c r="P732" i="30"/>
  <c r="O732" i="30"/>
  <c r="N732" i="30"/>
  <c r="M732" i="30"/>
  <c r="L732" i="30"/>
  <c r="K732" i="30"/>
  <c r="J732" i="30"/>
  <c r="I732" i="30"/>
  <c r="H732" i="30"/>
  <c r="G732" i="30"/>
  <c r="F732" i="30"/>
  <c r="E732" i="30"/>
  <c r="D732" i="30"/>
  <c r="C732" i="30"/>
  <c r="S731" i="30"/>
  <c r="R731" i="30"/>
  <c r="Q731" i="30"/>
  <c r="P731" i="30"/>
  <c r="O731" i="30"/>
  <c r="N731" i="30"/>
  <c r="M731" i="30"/>
  <c r="L731" i="30"/>
  <c r="K731" i="30"/>
  <c r="J731" i="30"/>
  <c r="I731" i="30"/>
  <c r="H731" i="30"/>
  <c r="G731" i="30"/>
  <c r="F731" i="30"/>
  <c r="E731" i="30"/>
  <c r="D731" i="30"/>
  <c r="C731" i="30"/>
  <c r="S730" i="30"/>
  <c r="R730" i="30"/>
  <c r="Q730" i="30"/>
  <c r="P730" i="30"/>
  <c r="O730" i="30"/>
  <c r="N730" i="30"/>
  <c r="M730" i="30"/>
  <c r="L730" i="30"/>
  <c r="K730" i="30"/>
  <c r="J730" i="30"/>
  <c r="I730" i="30"/>
  <c r="H730" i="30"/>
  <c r="G730" i="30"/>
  <c r="F730" i="30"/>
  <c r="E730" i="30"/>
  <c r="D730" i="30"/>
  <c r="C730" i="30"/>
  <c r="S729" i="30"/>
  <c r="R729" i="30"/>
  <c r="Q729" i="30"/>
  <c r="P729" i="30"/>
  <c r="O729" i="30"/>
  <c r="N729" i="30"/>
  <c r="M729" i="30"/>
  <c r="L729" i="30"/>
  <c r="K729" i="30"/>
  <c r="J729" i="30"/>
  <c r="I729" i="30"/>
  <c r="H729" i="30"/>
  <c r="G729" i="30"/>
  <c r="F729" i="30"/>
  <c r="E729" i="30"/>
  <c r="D729" i="30"/>
  <c r="C729" i="30"/>
  <c r="S728" i="30"/>
  <c r="R728" i="30"/>
  <c r="Q728" i="30"/>
  <c r="P728" i="30"/>
  <c r="O728" i="30"/>
  <c r="N728" i="30"/>
  <c r="M728" i="30"/>
  <c r="L728" i="30"/>
  <c r="K728" i="30"/>
  <c r="J728" i="30"/>
  <c r="I728" i="30"/>
  <c r="H728" i="30"/>
  <c r="G728" i="30"/>
  <c r="F728" i="30"/>
  <c r="E728" i="30"/>
  <c r="D728" i="30"/>
  <c r="C728" i="30"/>
  <c r="S727" i="30"/>
  <c r="R727" i="30"/>
  <c r="Q727" i="30"/>
  <c r="P727" i="30"/>
  <c r="O727" i="30"/>
  <c r="N727" i="30"/>
  <c r="M727" i="30"/>
  <c r="L727" i="30"/>
  <c r="K727" i="30"/>
  <c r="J727" i="30"/>
  <c r="I727" i="30"/>
  <c r="H727" i="30"/>
  <c r="G727" i="30"/>
  <c r="F727" i="30"/>
  <c r="E727" i="30"/>
  <c r="D727" i="30"/>
  <c r="C727" i="30"/>
  <c r="S726" i="30"/>
  <c r="R726" i="30"/>
  <c r="Q726" i="30"/>
  <c r="P726" i="30"/>
  <c r="O726" i="30"/>
  <c r="N726" i="30"/>
  <c r="M726" i="30"/>
  <c r="L726" i="30"/>
  <c r="K726" i="30"/>
  <c r="J726" i="30"/>
  <c r="I726" i="30"/>
  <c r="H726" i="30"/>
  <c r="G726" i="30"/>
  <c r="F726" i="30"/>
  <c r="E726" i="30"/>
  <c r="D726" i="30"/>
  <c r="C726" i="30"/>
  <c r="S725" i="30"/>
  <c r="R725" i="30"/>
  <c r="Q725" i="30"/>
  <c r="P725" i="30"/>
  <c r="O725" i="30"/>
  <c r="N725" i="30"/>
  <c r="M725" i="30"/>
  <c r="L725" i="30"/>
  <c r="K725" i="30"/>
  <c r="J725" i="30"/>
  <c r="I725" i="30"/>
  <c r="H725" i="30"/>
  <c r="G725" i="30"/>
  <c r="F725" i="30"/>
  <c r="E725" i="30"/>
  <c r="D725" i="30"/>
  <c r="C725" i="30"/>
  <c r="S724" i="30"/>
  <c r="R724" i="30"/>
  <c r="Q724" i="30"/>
  <c r="P724" i="30"/>
  <c r="O724" i="30"/>
  <c r="N724" i="30"/>
  <c r="M724" i="30"/>
  <c r="L724" i="30"/>
  <c r="K724" i="30"/>
  <c r="J724" i="30"/>
  <c r="I724" i="30"/>
  <c r="H724" i="30"/>
  <c r="G724" i="30"/>
  <c r="F724" i="30"/>
  <c r="E724" i="30"/>
  <c r="D724" i="30"/>
  <c r="C724" i="30"/>
  <c r="S723" i="30"/>
  <c r="R723" i="30"/>
  <c r="Q723" i="30"/>
  <c r="P723" i="30"/>
  <c r="O723" i="30"/>
  <c r="N723" i="30"/>
  <c r="M723" i="30"/>
  <c r="L723" i="30"/>
  <c r="K723" i="30"/>
  <c r="J723" i="30"/>
  <c r="I723" i="30"/>
  <c r="H723" i="30"/>
  <c r="G723" i="30"/>
  <c r="F723" i="30"/>
  <c r="E723" i="30"/>
  <c r="D723" i="30"/>
  <c r="C723" i="30"/>
  <c r="S722" i="30"/>
  <c r="R722" i="30"/>
  <c r="Q722" i="30"/>
  <c r="P722" i="30"/>
  <c r="O722" i="30"/>
  <c r="N722" i="30"/>
  <c r="M722" i="30"/>
  <c r="L722" i="30"/>
  <c r="K722" i="30"/>
  <c r="J722" i="30"/>
  <c r="I722" i="30"/>
  <c r="H722" i="30"/>
  <c r="G722" i="30"/>
  <c r="F722" i="30"/>
  <c r="E722" i="30"/>
  <c r="D722" i="30"/>
  <c r="C722" i="30"/>
  <c r="S721" i="30"/>
  <c r="R721" i="30"/>
  <c r="Q721" i="30"/>
  <c r="P721" i="30"/>
  <c r="O721" i="30"/>
  <c r="N721" i="30"/>
  <c r="M721" i="30"/>
  <c r="L721" i="30"/>
  <c r="K721" i="30"/>
  <c r="J721" i="30"/>
  <c r="I721" i="30"/>
  <c r="H721" i="30"/>
  <c r="G721" i="30"/>
  <c r="F721" i="30"/>
  <c r="E721" i="30"/>
  <c r="D721" i="30"/>
  <c r="C721" i="30"/>
  <c r="S720" i="30"/>
  <c r="R720" i="30"/>
  <c r="Q720" i="30"/>
  <c r="P720" i="30"/>
  <c r="O720" i="30"/>
  <c r="N720" i="30"/>
  <c r="M720" i="30"/>
  <c r="L720" i="30"/>
  <c r="K720" i="30"/>
  <c r="J720" i="30"/>
  <c r="I720" i="30"/>
  <c r="H720" i="30"/>
  <c r="G720" i="30"/>
  <c r="F720" i="30"/>
  <c r="E720" i="30"/>
  <c r="D720" i="30"/>
  <c r="C720" i="30"/>
  <c r="S719" i="30"/>
  <c r="R719" i="30"/>
  <c r="Q719" i="30"/>
  <c r="P719" i="30"/>
  <c r="O719" i="30"/>
  <c r="N719" i="30"/>
  <c r="M719" i="30"/>
  <c r="L719" i="30"/>
  <c r="K719" i="30"/>
  <c r="J719" i="30"/>
  <c r="I719" i="30"/>
  <c r="H719" i="30"/>
  <c r="G719" i="30"/>
  <c r="F719" i="30"/>
  <c r="E719" i="30"/>
  <c r="D719" i="30"/>
  <c r="C719" i="30"/>
  <c r="S718" i="30"/>
  <c r="R718" i="30"/>
  <c r="Q718" i="30"/>
  <c r="P718" i="30"/>
  <c r="O718" i="30"/>
  <c r="N718" i="30"/>
  <c r="M718" i="30"/>
  <c r="L718" i="30"/>
  <c r="K718" i="30"/>
  <c r="J718" i="30"/>
  <c r="I718" i="30"/>
  <c r="H718" i="30"/>
  <c r="G718" i="30"/>
  <c r="F718" i="30"/>
  <c r="E718" i="30"/>
  <c r="D718" i="30"/>
  <c r="C718" i="30"/>
  <c r="S717" i="30"/>
  <c r="R717" i="30"/>
  <c r="Q717" i="30"/>
  <c r="P717" i="30"/>
  <c r="O717" i="30"/>
  <c r="N717" i="30"/>
  <c r="M717" i="30"/>
  <c r="L717" i="30"/>
  <c r="K717" i="30"/>
  <c r="J717" i="30"/>
  <c r="I717" i="30"/>
  <c r="H717" i="30"/>
  <c r="G717" i="30"/>
  <c r="F717" i="30"/>
  <c r="E717" i="30"/>
  <c r="D717" i="30"/>
  <c r="C717" i="30"/>
  <c r="S716" i="30"/>
  <c r="R716" i="30"/>
  <c r="Q716" i="30"/>
  <c r="P716" i="30"/>
  <c r="O716" i="30"/>
  <c r="N716" i="30"/>
  <c r="M716" i="30"/>
  <c r="L716" i="30"/>
  <c r="K716" i="30"/>
  <c r="J716" i="30"/>
  <c r="I716" i="30"/>
  <c r="H716" i="30"/>
  <c r="G716" i="30"/>
  <c r="F716" i="30"/>
  <c r="E716" i="30"/>
  <c r="D716" i="30"/>
  <c r="C716" i="30"/>
  <c r="S715" i="30"/>
  <c r="R715" i="30"/>
  <c r="Q715" i="30"/>
  <c r="P715" i="30"/>
  <c r="O715" i="30"/>
  <c r="N715" i="30"/>
  <c r="M715" i="30"/>
  <c r="L715" i="30"/>
  <c r="K715" i="30"/>
  <c r="J715" i="30"/>
  <c r="I715" i="30"/>
  <c r="H715" i="30"/>
  <c r="G715" i="30"/>
  <c r="F715" i="30"/>
  <c r="E715" i="30"/>
  <c r="D715" i="30"/>
  <c r="C715" i="30"/>
  <c r="S714" i="30"/>
  <c r="R714" i="30"/>
  <c r="Q714" i="30"/>
  <c r="P714" i="30"/>
  <c r="O714" i="30"/>
  <c r="N714" i="30"/>
  <c r="M714" i="30"/>
  <c r="L714" i="30"/>
  <c r="K714" i="30"/>
  <c r="J714" i="30"/>
  <c r="I714" i="30"/>
  <c r="H714" i="30"/>
  <c r="G714" i="30"/>
  <c r="F714" i="30"/>
  <c r="E714" i="30"/>
  <c r="D714" i="30"/>
  <c r="C714" i="30"/>
  <c r="S713" i="30"/>
  <c r="R713" i="30"/>
  <c r="Q713" i="30"/>
  <c r="P713" i="30"/>
  <c r="O713" i="30"/>
  <c r="N713" i="30"/>
  <c r="M713" i="30"/>
  <c r="L713" i="30"/>
  <c r="K713" i="30"/>
  <c r="J713" i="30"/>
  <c r="I713" i="30"/>
  <c r="H713" i="30"/>
  <c r="G713" i="30"/>
  <c r="F713" i="30"/>
  <c r="E713" i="30"/>
  <c r="D713" i="30"/>
  <c r="C713" i="30"/>
  <c r="S712" i="30"/>
  <c r="R712" i="30"/>
  <c r="Q712" i="30"/>
  <c r="P712" i="30"/>
  <c r="O712" i="30"/>
  <c r="N712" i="30"/>
  <c r="M712" i="30"/>
  <c r="L712" i="30"/>
  <c r="K712" i="30"/>
  <c r="J712" i="30"/>
  <c r="I712" i="30"/>
  <c r="H712" i="30"/>
  <c r="G712" i="30"/>
  <c r="F712" i="30"/>
  <c r="E712" i="30"/>
  <c r="D712" i="30"/>
  <c r="C712" i="30"/>
  <c r="S711" i="30"/>
  <c r="R711" i="30"/>
  <c r="Q711" i="30"/>
  <c r="P711" i="30"/>
  <c r="O711" i="30"/>
  <c r="N711" i="30"/>
  <c r="M711" i="30"/>
  <c r="L711" i="30"/>
  <c r="K711" i="30"/>
  <c r="J711" i="30"/>
  <c r="I711" i="30"/>
  <c r="H711" i="30"/>
  <c r="G711" i="30"/>
  <c r="F711" i="30"/>
  <c r="E711" i="30"/>
  <c r="D711" i="30"/>
  <c r="C711" i="30"/>
  <c r="S710" i="30"/>
  <c r="R710" i="30"/>
  <c r="Q710" i="30"/>
  <c r="P710" i="30"/>
  <c r="O710" i="30"/>
  <c r="N710" i="30"/>
  <c r="M710" i="30"/>
  <c r="L710" i="30"/>
  <c r="K710" i="30"/>
  <c r="J710" i="30"/>
  <c r="I710" i="30"/>
  <c r="H710" i="30"/>
  <c r="G710" i="30"/>
  <c r="F710" i="30"/>
  <c r="E710" i="30"/>
  <c r="D710" i="30"/>
  <c r="C710" i="30"/>
  <c r="S709" i="30"/>
  <c r="R709" i="30"/>
  <c r="Q709" i="30"/>
  <c r="P709" i="30"/>
  <c r="O709" i="30"/>
  <c r="N709" i="30"/>
  <c r="M709" i="30"/>
  <c r="L709" i="30"/>
  <c r="K709" i="30"/>
  <c r="J709" i="30"/>
  <c r="I709" i="30"/>
  <c r="H709" i="30"/>
  <c r="G709" i="30"/>
  <c r="F709" i="30"/>
  <c r="E709" i="30"/>
  <c r="D709" i="30"/>
  <c r="C709" i="30"/>
  <c r="S708" i="30"/>
  <c r="R708" i="30"/>
  <c r="Q708" i="30"/>
  <c r="P708" i="30"/>
  <c r="O708" i="30"/>
  <c r="N708" i="30"/>
  <c r="M708" i="30"/>
  <c r="L708" i="30"/>
  <c r="K708" i="30"/>
  <c r="J708" i="30"/>
  <c r="I708" i="30"/>
  <c r="H708" i="30"/>
  <c r="G708" i="30"/>
  <c r="F708" i="30"/>
  <c r="E708" i="30"/>
  <c r="D708" i="30"/>
  <c r="C708" i="30"/>
  <c r="S707" i="30"/>
  <c r="R707" i="30"/>
  <c r="Q707" i="30"/>
  <c r="P707" i="30"/>
  <c r="O707" i="30"/>
  <c r="N707" i="30"/>
  <c r="M707" i="30"/>
  <c r="L707" i="30"/>
  <c r="K707" i="30"/>
  <c r="J707" i="30"/>
  <c r="I707" i="30"/>
  <c r="H707" i="30"/>
  <c r="G707" i="30"/>
  <c r="F707" i="30"/>
  <c r="E707" i="30"/>
  <c r="D707" i="30"/>
  <c r="C707" i="30"/>
  <c r="S706" i="30"/>
  <c r="R706" i="30"/>
  <c r="Q706" i="30"/>
  <c r="P706" i="30"/>
  <c r="O706" i="30"/>
  <c r="N706" i="30"/>
  <c r="M706" i="30"/>
  <c r="L706" i="30"/>
  <c r="K706" i="30"/>
  <c r="J706" i="30"/>
  <c r="I706" i="30"/>
  <c r="H706" i="30"/>
  <c r="G706" i="30"/>
  <c r="F706" i="30"/>
  <c r="E706" i="30"/>
  <c r="D706" i="30"/>
  <c r="C706" i="30"/>
  <c r="S705" i="30"/>
  <c r="R705" i="30"/>
  <c r="Q705" i="30"/>
  <c r="P705" i="30"/>
  <c r="O705" i="30"/>
  <c r="N705" i="30"/>
  <c r="M705" i="30"/>
  <c r="L705" i="30"/>
  <c r="K705" i="30"/>
  <c r="J705" i="30"/>
  <c r="I705" i="30"/>
  <c r="H705" i="30"/>
  <c r="G705" i="30"/>
  <c r="F705" i="30"/>
  <c r="E705" i="30"/>
  <c r="D705" i="30"/>
  <c r="C705" i="30"/>
  <c r="S704" i="30"/>
  <c r="R704" i="30"/>
  <c r="Q704" i="30"/>
  <c r="P704" i="30"/>
  <c r="O704" i="30"/>
  <c r="N704" i="30"/>
  <c r="M704" i="30"/>
  <c r="L704" i="30"/>
  <c r="K704" i="30"/>
  <c r="J704" i="30"/>
  <c r="I704" i="30"/>
  <c r="H704" i="30"/>
  <c r="G704" i="30"/>
  <c r="F704" i="30"/>
  <c r="E704" i="30"/>
  <c r="D704" i="30"/>
  <c r="C704" i="30"/>
  <c r="S703" i="30"/>
  <c r="R703" i="30"/>
  <c r="Q703" i="30"/>
  <c r="P703" i="30"/>
  <c r="O703" i="30"/>
  <c r="N703" i="30"/>
  <c r="M703" i="30"/>
  <c r="L703" i="30"/>
  <c r="K703" i="30"/>
  <c r="J703" i="30"/>
  <c r="I703" i="30"/>
  <c r="H703" i="30"/>
  <c r="G703" i="30"/>
  <c r="F703" i="30"/>
  <c r="E703" i="30"/>
  <c r="D703" i="30"/>
  <c r="C703" i="30"/>
  <c r="S702" i="30"/>
  <c r="R702" i="30"/>
  <c r="Q702" i="30"/>
  <c r="P702" i="30"/>
  <c r="O702" i="30"/>
  <c r="N702" i="30"/>
  <c r="M702" i="30"/>
  <c r="L702" i="30"/>
  <c r="K702" i="30"/>
  <c r="J702" i="30"/>
  <c r="I702" i="30"/>
  <c r="H702" i="30"/>
  <c r="G702" i="30"/>
  <c r="F702" i="30"/>
  <c r="E702" i="30"/>
  <c r="D702" i="30"/>
  <c r="C702" i="30"/>
  <c r="S701" i="30"/>
  <c r="R701" i="30"/>
  <c r="Q701" i="30"/>
  <c r="P701" i="30"/>
  <c r="O701" i="30"/>
  <c r="N701" i="30"/>
  <c r="M701" i="30"/>
  <c r="L701" i="30"/>
  <c r="K701" i="30"/>
  <c r="J701" i="30"/>
  <c r="I701" i="30"/>
  <c r="H701" i="30"/>
  <c r="G701" i="30"/>
  <c r="F701" i="30"/>
  <c r="E701" i="30"/>
  <c r="D701" i="30"/>
  <c r="C701" i="30"/>
  <c r="S700" i="30"/>
  <c r="R700" i="30"/>
  <c r="Q700" i="30"/>
  <c r="P700" i="30"/>
  <c r="O700" i="30"/>
  <c r="N700" i="30"/>
  <c r="M700" i="30"/>
  <c r="L700" i="30"/>
  <c r="K700" i="30"/>
  <c r="J700" i="30"/>
  <c r="I700" i="30"/>
  <c r="H700" i="30"/>
  <c r="G700" i="30"/>
  <c r="F700" i="30"/>
  <c r="E700" i="30"/>
  <c r="D700" i="30"/>
  <c r="C700" i="30"/>
  <c r="S699" i="30"/>
  <c r="R699" i="30"/>
  <c r="Q699" i="30"/>
  <c r="P699" i="30"/>
  <c r="O699" i="30"/>
  <c r="N699" i="30"/>
  <c r="M699" i="30"/>
  <c r="L699" i="30"/>
  <c r="K699" i="30"/>
  <c r="J699" i="30"/>
  <c r="I699" i="30"/>
  <c r="H699" i="30"/>
  <c r="G699" i="30"/>
  <c r="F699" i="30"/>
  <c r="E699" i="30"/>
  <c r="D699" i="30"/>
  <c r="C699" i="30"/>
  <c r="S698" i="30"/>
  <c r="R698" i="30"/>
  <c r="Q698" i="30"/>
  <c r="P698" i="30"/>
  <c r="O698" i="30"/>
  <c r="N698" i="30"/>
  <c r="M698" i="30"/>
  <c r="L698" i="30"/>
  <c r="K698" i="30"/>
  <c r="J698" i="30"/>
  <c r="I698" i="30"/>
  <c r="H698" i="30"/>
  <c r="G698" i="30"/>
  <c r="F698" i="30"/>
  <c r="E698" i="30"/>
  <c r="D698" i="30"/>
  <c r="C698" i="30"/>
  <c r="S697" i="30"/>
  <c r="R697" i="30"/>
  <c r="Q697" i="30"/>
  <c r="P697" i="30"/>
  <c r="O697" i="30"/>
  <c r="N697" i="30"/>
  <c r="M697" i="30"/>
  <c r="L697" i="30"/>
  <c r="K697" i="30"/>
  <c r="J697" i="30"/>
  <c r="I697" i="30"/>
  <c r="H697" i="30"/>
  <c r="G697" i="30"/>
  <c r="F697" i="30"/>
  <c r="E697" i="30"/>
  <c r="D697" i="30"/>
  <c r="C697" i="30"/>
  <c r="S696" i="30"/>
  <c r="R696" i="30"/>
  <c r="Q696" i="30"/>
  <c r="P696" i="30"/>
  <c r="O696" i="30"/>
  <c r="N696" i="30"/>
  <c r="M696" i="30"/>
  <c r="L696" i="30"/>
  <c r="K696" i="30"/>
  <c r="J696" i="30"/>
  <c r="I696" i="30"/>
  <c r="H696" i="30"/>
  <c r="G696" i="30"/>
  <c r="F696" i="30"/>
  <c r="E696" i="30"/>
  <c r="D696" i="30"/>
  <c r="C696" i="30"/>
  <c r="S695" i="30"/>
  <c r="R695" i="30"/>
  <c r="Q695" i="30"/>
  <c r="P695" i="30"/>
  <c r="O695" i="30"/>
  <c r="N695" i="30"/>
  <c r="M695" i="30"/>
  <c r="L695" i="30"/>
  <c r="K695" i="30"/>
  <c r="J695" i="30"/>
  <c r="I695" i="30"/>
  <c r="H695" i="30"/>
  <c r="G695" i="30"/>
  <c r="F695" i="30"/>
  <c r="E695" i="30"/>
  <c r="D695" i="30"/>
  <c r="C695" i="30"/>
  <c r="S694" i="30"/>
  <c r="R694" i="30"/>
  <c r="Q694" i="30"/>
  <c r="P694" i="30"/>
  <c r="O694" i="30"/>
  <c r="N694" i="30"/>
  <c r="M694" i="30"/>
  <c r="L694" i="30"/>
  <c r="K694" i="30"/>
  <c r="J694" i="30"/>
  <c r="I694" i="30"/>
  <c r="H694" i="30"/>
  <c r="G694" i="30"/>
  <c r="F694" i="30"/>
  <c r="E694" i="30"/>
  <c r="D694" i="30"/>
  <c r="C694" i="30"/>
  <c r="S693" i="30"/>
  <c r="R693" i="30"/>
  <c r="Q693" i="30"/>
  <c r="P693" i="30"/>
  <c r="O693" i="30"/>
  <c r="N693" i="30"/>
  <c r="M693" i="30"/>
  <c r="L693" i="30"/>
  <c r="K693" i="30"/>
  <c r="J693" i="30"/>
  <c r="I693" i="30"/>
  <c r="H693" i="30"/>
  <c r="G693" i="30"/>
  <c r="F693" i="30"/>
  <c r="E693" i="30"/>
  <c r="D693" i="30"/>
  <c r="C693" i="30"/>
  <c r="S692" i="30"/>
  <c r="R692" i="30"/>
  <c r="Q692" i="30"/>
  <c r="P692" i="30"/>
  <c r="O692" i="30"/>
  <c r="N692" i="30"/>
  <c r="M692" i="30"/>
  <c r="L692" i="30"/>
  <c r="K692" i="30"/>
  <c r="J692" i="30"/>
  <c r="I692" i="30"/>
  <c r="H692" i="30"/>
  <c r="G692" i="30"/>
  <c r="F692" i="30"/>
  <c r="E692" i="30"/>
  <c r="D692" i="30"/>
  <c r="C692" i="30"/>
  <c r="S691" i="30"/>
  <c r="R691" i="30"/>
  <c r="Q691" i="30"/>
  <c r="P691" i="30"/>
  <c r="O691" i="30"/>
  <c r="N691" i="30"/>
  <c r="M691" i="30"/>
  <c r="L691" i="30"/>
  <c r="K691" i="30"/>
  <c r="J691" i="30"/>
  <c r="I691" i="30"/>
  <c r="H691" i="30"/>
  <c r="G691" i="30"/>
  <c r="F691" i="30"/>
  <c r="E691" i="30"/>
  <c r="D691" i="30"/>
  <c r="C691" i="30"/>
  <c r="S690" i="30"/>
  <c r="R690" i="30"/>
  <c r="Q690" i="30"/>
  <c r="P690" i="30"/>
  <c r="O690" i="30"/>
  <c r="N690" i="30"/>
  <c r="M690" i="30"/>
  <c r="L690" i="30"/>
  <c r="K690" i="30"/>
  <c r="J690" i="30"/>
  <c r="I690" i="30"/>
  <c r="H690" i="30"/>
  <c r="G690" i="30"/>
  <c r="F690" i="30"/>
  <c r="E690" i="30"/>
  <c r="D690" i="30"/>
  <c r="C690" i="30"/>
  <c r="S689" i="30"/>
  <c r="R689" i="30"/>
  <c r="Q689" i="30"/>
  <c r="P689" i="30"/>
  <c r="O689" i="30"/>
  <c r="N689" i="30"/>
  <c r="M689" i="30"/>
  <c r="L689" i="30"/>
  <c r="K689" i="30"/>
  <c r="J689" i="30"/>
  <c r="I689" i="30"/>
  <c r="H689" i="30"/>
  <c r="G689" i="30"/>
  <c r="F689" i="30"/>
  <c r="E689" i="30"/>
  <c r="D689" i="30"/>
  <c r="C689" i="30"/>
  <c r="S688" i="30"/>
  <c r="R688" i="30"/>
  <c r="Q688" i="30"/>
  <c r="P688" i="30"/>
  <c r="O688" i="30"/>
  <c r="N688" i="30"/>
  <c r="M688" i="30"/>
  <c r="L688" i="30"/>
  <c r="K688" i="30"/>
  <c r="J688" i="30"/>
  <c r="I688" i="30"/>
  <c r="H688" i="30"/>
  <c r="G688" i="30"/>
  <c r="F688" i="30"/>
  <c r="E688" i="30"/>
  <c r="D688" i="30"/>
  <c r="C688" i="30"/>
  <c r="S687" i="30"/>
  <c r="R687" i="30"/>
  <c r="Q687" i="30"/>
  <c r="P687" i="30"/>
  <c r="O687" i="30"/>
  <c r="N687" i="30"/>
  <c r="M687" i="30"/>
  <c r="L687" i="30"/>
  <c r="K687" i="30"/>
  <c r="J687" i="30"/>
  <c r="I687" i="30"/>
  <c r="H687" i="30"/>
  <c r="G687" i="30"/>
  <c r="F687" i="30"/>
  <c r="E687" i="30"/>
  <c r="D687" i="30"/>
  <c r="C687" i="30"/>
  <c r="S686" i="30"/>
  <c r="R686" i="30"/>
  <c r="Q686" i="30"/>
  <c r="P686" i="30"/>
  <c r="O686" i="30"/>
  <c r="N686" i="30"/>
  <c r="M686" i="30"/>
  <c r="L686" i="30"/>
  <c r="K686" i="30"/>
  <c r="J686" i="30"/>
  <c r="I686" i="30"/>
  <c r="H686" i="30"/>
  <c r="G686" i="30"/>
  <c r="F686" i="30"/>
  <c r="E686" i="30"/>
  <c r="D686" i="30"/>
  <c r="C686" i="30"/>
  <c r="S685" i="30"/>
  <c r="R685" i="30"/>
  <c r="Q685" i="30"/>
  <c r="P685" i="30"/>
  <c r="O685" i="30"/>
  <c r="N685" i="30"/>
  <c r="M685" i="30"/>
  <c r="L685" i="30"/>
  <c r="K685" i="30"/>
  <c r="J685" i="30"/>
  <c r="I685" i="30"/>
  <c r="H685" i="30"/>
  <c r="G685" i="30"/>
  <c r="F685" i="30"/>
  <c r="E685" i="30"/>
  <c r="D685" i="30"/>
  <c r="C685" i="30"/>
  <c r="S684" i="30"/>
  <c r="R684" i="30"/>
  <c r="Q684" i="30"/>
  <c r="P684" i="30"/>
  <c r="O684" i="30"/>
  <c r="N684" i="30"/>
  <c r="M684" i="30"/>
  <c r="L684" i="30"/>
  <c r="K684" i="30"/>
  <c r="J684" i="30"/>
  <c r="I684" i="30"/>
  <c r="H684" i="30"/>
  <c r="G684" i="30"/>
  <c r="F684" i="30"/>
  <c r="E684" i="30"/>
  <c r="D684" i="30"/>
  <c r="C684" i="30"/>
  <c r="S683" i="30"/>
  <c r="R683" i="30"/>
  <c r="Q683" i="30"/>
  <c r="P683" i="30"/>
  <c r="O683" i="30"/>
  <c r="N683" i="30"/>
  <c r="M683" i="30"/>
  <c r="L683" i="30"/>
  <c r="K683" i="30"/>
  <c r="J683" i="30"/>
  <c r="I683" i="30"/>
  <c r="H683" i="30"/>
  <c r="G683" i="30"/>
  <c r="F683" i="30"/>
  <c r="E683" i="30"/>
  <c r="D683" i="30"/>
  <c r="C683" i="30"/>
  <c r="S682" i="30"/>
  <c r="R682" i="30"/>
  <c r="Q682" i="30"/>
  <c r="P682" i="30"/>
  <c r="O682" i="30"/>
  <c r="N682" i="30"/>
  <c r="M682" i="30"/>
  <c r="L682" i="30"/>
  <c r="K682" i="30"/>
  <c r="J682" i="30"/>
  <c r="I682" i="30"/>
  <c r="H682" i="30"/>
  <c r="G682" i="30"/>
  <c r="F682" i="30"/>
  <c r="E682" i="30"/>
  <c r="D682" i="30"/>
  <c r="C682" i="30"/>
  <c r="S681" i="30"/>
  <c r="R681" i="30"/>
  <c r="Q681" i="30"/>
  <c r="P681" i="30"/>
  <c r="O681" i="30"/>
  <c r="N681" i="30"/>
  <c r="M681" i="30"/>
  <c r="L681" i="30"/>
  <c r="K681" i="30"/>
  <c r="J681" i="30"/>
  <c r="I681" i="30"/>
  <c r="H681" i="30"/>
  <c r="G681" i="30"/>
  <c r="F681" i="30"/>
  <c r="E681" i="30"/>
  <c r="D681" i="30"/>
  <c r="C681" i="30"/>
  <c r="S680" i="30"/>
  <c r="R680" i="30"/>
  <c r="Q680" i="30"/>
  <c r="P680" i="30"/>
  <c r="O680" i="30"/>
  <c r="N680" i="30"/>
  <c r="M680" i="30"/>
  <c r="L680" i="30"/>
  <c r="K680" i="30"/>
  <c r="J680" i="30"/>
  <c r="I680" i="30"/>
  <c r="H680" i="30"/>
  <c r="G680" i="30"/>
  <c r="F680" i="30"/>
  <c r="E680" i="30"/>
  <c r="D680" i="30"/>
  <c r="C680" i="30"/>
  <c r="S679" i="30"/>
  <c r="R679" i="30"/>
  <c r="Q679" i="30"/>
  <c r="P679" i="30"/>
  <c r="O679" i="30"/>
  <c r="N679" i="30"/>
  <c r="M679" i="30"/>
  <c r="L679" i="30"/>
  <c r="K679" i="30"/>
  <c r="J679" i="30"/>
  <c r="I679" i="30"/>
  <c r="H679" i="30"/>
  <c r="G679" i="30"/>
  <c r="F679" i="30"/>
  <c r="E679" i="30"/>
  <c r="D679" i="30"/>
  <c r="C679" i="30"/>
  <c r="S678" i="30"/>
  <c r="R678" i="30"/>
  <c r="Q678" i="30"/>
  <c r="P678" i="30"/>
  <c r="O678" i="30"/>
  <c r="N678" i="30"/>
  <c r="M678" i="30"/>
  <c r="L678" i="30"/>
  <c r="K678" i="30"/>
  <c r="J678" i="30"/>
  <c r="I678" i="30"/>
  <c r="H678" i="30"/>
  <c r="G678" i="30"/>
  <c r="F678" i="30"/>
  <c r="E678" i="30"/>
  <c r="D678" i="30"/>
  <c r="C678" i="30"/>
  <c r="S677" i="30"/>
  <c r="R677" i="30"/>
  <c r="Q677" i="30"/>
  <c r="P677" i="30"/>
  <c r="O677" i="30"/>
  <c r="N677" i="30"/>
  <c r="M677" i="30"/>
  <c r="L677" i="30"/>
  <c r="K677" i="30"/>
  <c r="J677" i="30"/>
  <c r="I677" i="30"/>
  <c r="H677" i="30"/>
  <c r="G677" i="30"/>
  <c r="F677" i="30"/>
  <c r="E677" i="30"/>
  <c r="D677" i="30"/>
  <c r="C677" i="30"/>
  <c r="S676" i="30"/>
  <c r="R676" i="30"/>
  <c r="Q676" i="30"/>
  <c r="P676" i="30"/>
  <c r="O676" i="30"/>
  <c r="N676" i="30"/>
  <c r="M676" i="30"/>
  <c r="L676" i="30"/>
  <c r="K676" i="30"/>
  <c r="J676" i="30"/>
  <c r="I676" i="30"/>
  <c r="H676" i="30"/>
  <c r="G676" i="30"/>
  <c r="F676" i="30"/>
  <c r="E676" i="30"/>
  <c r="D676" i="30"/>
  <c r="C676" i="30"/>
  <c r="S675" i="30"/>
  <c r="R675" i="30"/>
  <c r="Q675" i="30"/>
  <c r="P675" i="30"/>
  <c r="O675" i="30"/>
  <c r="N675" i="30"/>
  <c r="M675" i="30"/>
  <c r="L675" i="30"/>
  <c r="K675" i="30"/>
  <c r="J675" i="30"/>
  <c r="I675" i="30"/>
  <c r="H675" i="30"/>
  <c r="G675" i="30"/>
  <c r="F675" i="30"/>
  <c r="E675" i="30"/>
  <c r="D675" i="30"/>
  <c r="C675" i="30"/>
  <c r="S674" i="30"/>
  <c r="R674" i="30"/>
  <c r="Q674" i="30"/>
  <c r="P674" i="30"/>
  <c r="O674" i="30"/>
  <c r="N674" i="30"/>
  <c r="M674" i="30"/>
  <c r="L674" i="30"/>
  <c r="K674" i="30"/>
  <c r="J674" i="30"/>
  <c r="I674" i="30"/>
  <c r="H674" i="30"/>
  <c r="G674" i="30"/>
  <c r="F674" i="30"/>
  <c r="E674" i="30"/>
  <c r="D674" i="30"/>
  <c r="C674" i="30"/>
  <c r="S673" i="30"/>
  <c r="R673" i="30"/>
  <c r="Q673" i="30"/>
  <c r="P673" i="30"/>
  <c r="O673" i="30"/>
  <c r="N673" i="30"/>
  <c r="M673" i="30"/>
  <c r="L673" i="30"/>
  <c r="K673" i="30"/>
  <c r="J673" i="30"/>
  <c r="I673" i="30"/>
  <c r="H673" i="30"/>
  <c r="G673" i="30"/>
  <c r="F673" i="30"/>
  <c r="E673" i="30"/>
  <c r="D673" i="30"/>
  <c r="C673" i="30"/>
  <c r="S672" i="30"/>
  <c r="R672" i="30"/>
  <c r="Q672" i="30"/>
  <c r="P672" i="30"/>
  <c r="O672" i="30"/>
  <c r="N672" i="30"/>
  <c r="M672" i="30"/>
  <c r="L672" i="30"/>
  <c r="K672" i="30"/>
  <c r="J672" i="30"/>
  <c r="I672" i="30"/>
  <c r="H672" i="30"/>
  <c r="G672" i="30"/>
  <c r="F672" i="30"/>
  <c r="E672" i="30"/>
  <c r="D672" i="30"/>
  <c r="C672" i="30"/>
  <c r="S671" i="30"/>
  <c r="R671" i="30"/>
  <c r="Q671" i="30"/>
  <c r="P671" i="30"/>
  <c r="O671" i="30"/>
  <c r="N671" i="30"/>
  <c r="M671" i="30"/>
  <c r="L671" i="30"/>
  <c r="K671" i="30"/>
  <c r="J671" i="30"/>
  <c r="I671" i="30"/>
  <c r="H671" i="30"/>
  <c r="G671" i="30"/>
  <c r="F671" i="30"/>
  <c r="E671" i="30"/>
  <c r="D671" i="30"/>
  <c r="C671" i="30"/>
  <c r="S670" i="30"/>
  <c r="R670" i="30"/>
  <c r="Q670" i="30"/>
  <c r="P670" i="30"/>
  <c r="O670" i="30"/>
  <c r="N670" i="30"/>
  <c r="M670" i="30"/>
  <c r="L670" i="30"/>
  <c r="K670" i="30"/>
  <c r="J670" i="30"/>
  <c r="I670" i="30"/>
  <c r="H670" i="30"/>
  <c r="G670" i="30"/>
  <c r="F670" i="30"/>
  <c r="E670" i="30"/>
  <c r="D670" i="30"/>
  <c r="C670" i="30"/>
  <c r="S669" i="30"/>
  <c r="R669" i="30"/>
  <c r="Q669" i="30"/>
  <c r="P669" i="30"/>
  <c r="O669" i="30"/>
  <c r="N669" i="30"/>
  <c r="M669" i="30"/>
  <c r="L669" i="30"/>
  <c r="K669" i="30"/>
  <c r="J669" i="30"/>
  <c r="I669" i="30"/>
  <c r="H669" i="30"/>
  <c r="G669" i="30"/>
  <c r="F669" i="30"/>
  <c r="E669" i="30"/>
  <c r="D669" i="30"/>
  <c r="C669" i="30"/>
  <c r="S668" i="30"/>
  <c r="R668" i="30"/>
  <c r="Q668" i="30"/>
  <c r="P668" i="30"/>
  <c r="O668" i="30"/>
  <c r="N668" i="30"/>
  <c r="M668" i="30"/>
  <c r="L668" i="30"/>
  <c r="K668" i="30"/>
  <c r="J668" i="30"/>
  <c r="I668" i="30"/>
  <c r="H668" i="30"/>
  <c r="G668" i="30"/>
  <c r="F668" i="30"/>
  <c r="E668" i="30"/>
  <c r="D668" i="30"/>
  <c r="C668" i="30"/>
  <c r="S667" i="30"/>
  <c r="R667" i="30"/>
  <c r="Q667" i="30"/>
  <c r="P667" i="30"/>
  <c r="O667" i="30"/>
  <c r="N667" i="30"/>
  <c r="M667" i="30"/>
  <c r="L667" i="30"/>
  <c r="K667" i="30"/>
  <c r="J667" i="30"/>
  <c r="I667" i="30"/>
  <c r="H667" i="30"/>
  <c r="G667" i="30"/>
  <c r="F667" i="30"/>
  <c r="E667" i="30"/>
  <c r="D667" i="30"/>
  <c r="C667" i="30"/>
  <c r="S666" i="30"/>
  <c r="R666" i="30"/>
  <c r="Q666" i="30"/>
  <c r="P666" i="30"/>
  <c r="O666" i="30"/>
  <c r="N666" i="30"/>
  <c r="M666" i="30"/>
  <c r="L666" i="30"/>
  <c r="K666" i="30"/>
  <c r="J666" i="30"/>
  <c r="I666" i="30"/>
  <c r="H666" i="30"/>
  <c r="G666" i="30"/>
  <c r="F666" i="30"/>
  <c r="E666" i="30"/>
  <c r="D666" i="30"/>
  <c r="C666" i="30"/>
  <c r="S665" i="30"/>
  <c r="R665" i="30"/>
  <c r="Q665" i="30"/>
  <c r="P665" i="30"/>
  <c r="O665" i="30"/>
  <c r="N665" i="30"/>
  <c r="M665" i="30"/>
  <c r="L665" i="30"/>
  <c r="K665" i="30"/>
  <c r="J665" i="30"/>
  <c r="I665" i="30"/>
  <c r="H665" i="30"/>
  <c r="G665" i="30"/>
  <c r="F665" i="30"/>
  <c r="E665" i="30"/>
  <c r="D665" i="30"/>
  <c r="C665" i="30"/>
  <c r="S664" i="30"/>
  <c r="R664" i="30"/>
  <c r="Q664" i="30"/>
  <c r="P664" i="30"/>
  <c r="O664" i="30"/>
  <c r="N664" i="30"/>
  <c r="M664" i="30"/>
  <c r="L664" i="30"/>
  <c r="K664" i="30"/>
  <c r="J664" i="30"/>
  <c r="I664" i="30"/>
  <c r="H664" i="30"/>
  <c r="G664" i="30"/>
  <c r="F664" i="30"/>
  <c r="E664" i="30"/>
  <c r="D664" i="30"/>
  <c r="C664" i="30"/>
  <c r="S663" i="30"/>
  <c r="R663" i="30"/>
  <c r="Q663" i="30"/>
  <c r="P663" i="30"/>
  <c r="O663" i="30"/>
  <c r="N663" i="30"/>
  <c r="M663" i="30"/>
  <c r="L663" i="30"/>
  <c r="K663" i="30"/>
  <c r="J663" i="30"/>
  <c r="I663" i="30"/>
  <c r="H663" i="30"/>
  <c r="G663" i="30"/>
  <c r="F663" i="30"/>
  <c r="E663" i="30"/>
  <c r="D663" i="30"/>
  <c r="C663" i="30"/>
  <c r="S662" i="30"/>
  <c r="R662" i="30"/>
  <c r="Q662" i="30"/>
  <c r="P662" i="30"/>
  <c r="O662" i="30"/>
  <c r="N662" i="30"/>
  <c r="M662" i="30"/>
  <c r="L662" i="30"/>
  <c r="K662" i="30"/>
  <c r="J662" i="30"/>
  <c r="I662" i="30"/>
  <c r="H662" i="30"/>
  <c r="G662" i="30"/>
  <c r="F662" i="30"/>
  <c r="E662" i="30"/>
  <c r="D662" i="30"/>
  <c r="C662" i="30"/>
  <c r="S661" i="30"/>
  <c r="R661" i="30"/>
  <c r="Q661" i="30"/>
  <c r="P661" i="30"/>
  <c r="O661" i="30"/>
  <c r="N661" i="30"/>
  <c r="M661" i="30"/>
  <c r="L661" i="30"/>
  <c r="K661" i="30"/>
  <c r="J661" i="30"/>
  <c r="I661" i="30"/>
  <c r="H661" i="30"/>
  <c r="G661" i="30"/>
  <c r="F661" i="30"/>
  <c r="E661" i="30"/>
  <c r="D661" i="30"/>
  <c r="C661" i="30"/>
  <c r="S660" i="30"/>
  <c r="R660" i="30"/>
  <c r="Q660" i="30"/>
  <c r="P660" i="30"/>
  <c r="O660" i="30"/>
  <c r="N660" i="30"/>
  <c r="M660" i="30"/>
  <c r="L660" i="30"/>
  <c r="K660" i="30"/>
  <c r="J660" i="30"/>
  <c r="I660" i="30"/>
  <c r="H660" i="30"/>
  <c r="G660" i="30"/>
  <c r="F660" i="30"/>
  <c r="E660" i="30"/>
  <c r="D660" i="30"/>
  <c r="C660" i="30"/>
  <c r="S659" i="30"/>
  <c r="R659" i="30"/>
  <c r="Q659" i="30"/>
  <c r="P659" i="30"/>
  <c r="O659" i="30"/>
  <c r="N659" i="30"/>
  <c r="M659" i="30"/>
  <c r="L659" i="30"/>
  <c r="K659" i="30"/>
  <c r="J659" i="30"/>
  <c r="I659" i="30"/>
  <c r="H659" i="30"/>
  <c r="G659" i="30"/>
  <c r="F659" i="30"/>
  <c r="E659" i="30"/>
  <c r="D659" i="30"/>
  <c r="C659" i="30"/>
  <c r="S658" i="30"/>
  <c r="R658" i="30"/>
  <c r="Q658" i="30"/>
  <c r="P658" i="30"/>
  <c r="O658" i="30"/>
  <c r="N658" i="30"/>
  <c r="M658" i="30"/>
  <c r="L658" i="30"/>
  <c r="K658" i="30"/>
  <c r="J658" i="30"/>
  <c r="I658" i="30"/>
  <c r="H658" i="30"/>
  <c r="G658" i="30"/>
  <c r="F658" i="30"/>
  <c r="E658" i="30"/>
  <c r="D658" i="30"/>
  <c r="C658" i="30"/>
  <c r="S657" i="30"/>
  <c r="R657" i="30"/>
  <c r="Q657" i="30"/>
  <c r="P657" i="30"/>
  <c r="O657" i="30"/>
  <c r="N657" i="30"/>
  <c r="M657" i="30"/>
  <c r="L657" i="30"/>
  <c r="K657" i="30"/>
  <c r="J657" i="30"/>
  <c r="I657" i="30"/>
  <c r="H657" i="30"/>
  <c r="G657" i="30"/>
  <c r="F657" i="30"/>
  <c r="E657" i="30"/>
  <c r="D657" i="30"/>
  <c r="C657" i="30"/>
  <c r="S656" i="30"/>
  <c r="R656" i="30"/>
  <c r="Q656" i="30"/>
  <c r="P656" i="30"/>
  <c r="O656" i="30"/>
  <c r="N656" i="30"/>
  <c r="M656" i="30"/>
  <c r="L656" i="30"/>
  <c r="K656" i="30"/>
  <c r="J656" i="30"/>
  <c r="I656" i="30"/>
  <c r="H656" i="30"/>
  <c r="G656" i="30"/>
  <c r="F656" i="30"/>
  <c r="E656" i="30"/>
  <c r="D656" i="30"/>
  <c r="C656" i="30"/>
  <c r="S655" i="30"/>
  <c r="R655" i="30"/>
  <c r="Q655" i="30"/>
  <c r="P655" i="30"/>
  <c r="O655" i="30"/>
  <c r="N655" i="30"/>
  <c r="M655" i="30"/>
  <c r="L655" i="30"/>
  <c r="K655" i="30"/>
  <c r="J655" i="30"/>
  <c r="I655" i="30"/>
  <c r="H655" i="30"/>
  <c r="G655" i="30"/>
  <c r="F655" i="30"/>
  <c r="E655" i="30"/>
  <c r="D655" i="30"/>
  <c r="C655" i="30"/>
  <c r="S654" i="30"/>
  <c r="R654" i="30"/>
  <c r="Q654" i="30"/>
  <c r="P654" i="30"/>
  <c r="O654" i="30"/>
  <c r="N654" i="30"/>
  <c r="M654" i="30"/>
  <c r="L654" i="30"/>
  <c r="K654" i="30"/>
  <c r="J654" i="30"/>
  <c r="I654" i="30"/>
  <c r="H654" i="30"/>
  <c r="G654" i="30"/>
  <c r="F654" i="30"/>
  <c r="E654" i="30"/>
  <c r="D654" i="30"/>
  <c r="C654" i="30"/>
  <c r="S653" i="30"/>
  <c r="R653" i="30"/>
  <c r="Q653" i="30"/>
  <c r="P653" i="30"/>
  <c r="O653" i="30"/>
  <c r="N653" i="30"/>
  <c r="M653" i="30"/>
  <c r="L653" i="30"/>
  <c r="K653" i="30"/>
  <c r="J653" i="30"/>
  <c r="I653" i="30"/>
  <c r="H653" i="30"/>
  <c r="G653" i="30"/>
  <c r="F653" i="30"/>
  <c r="E653" i="30"/>
  <c r="D653" i="30"/>
  <c r="C653" i="30"/>
  <c r="S652" i="30"/>
  <c r="R652" i="30"/>
  <c r="Q652" i="30"/>
  <c r="P652" i="30"/>
  <c r="O652" i="30"/>
  <c r="N652" i="30"/>
  <c r="M652" i="30"/>
  <c r="L652" i="30"/>
  <c r="K652" i="30"/>
  <c r="J652" i="30"/>
  <c r="I652" i="30"/>
  <c r="H652" i="30"/>
  <c r="G652" i="30"/>
  <c r="F652" i="30"/>
  <c r="E652" i="30"/>
  <c r="D652" i="30"/>
  <c r="C652" i="30"/>
  <c r="S651" i="30"/>
  <c r="R651" i="30"/>
  <c r="Q651" i="30"/>
  <c r="P651" i="30"/>
  <c r="O651" i="30"/>
  <c r="N651" i="30"/>
  <c r="M651" i="30"/>
  <c r="L651" i="30"/>
  <c r="K651" i="30"/>
  <c r="J651" i="30"/>
  <c r="I651" i="30"/>
  <c r="H651" i="30"/>
  <c r="G651" i="30"/>
  <c r="F651" i="30"/>
  <c r="E651" i="30"/>
  <c r="D651" i="30"/>
  <c r="C651" i="30"/>
  <c r="S650" i="30"/>
  <c r="R650" i="30"/>
  <c r="Q650" i="30"/>
  <c r="P650" i="30"/>
  <c r="O650" i="30"/>
  <c r="N650" i="30"/>
  <c r="M650" i="30"/>
  <c r="L650" i="30"/>
  <c r="K650" i="30"/>
  <c r="J650" i="30"/>
  <c r="I650" i="30"/>
  <c r="H650" i="30"/>
  <c r="G650" i="30"/>
  <c r="F650" i="30"/>
  <c r="E650" i="30"/>
  <c r="D650" i="30"/>
  <c r="C650" i="30"/>
  <c r="S649" i="30"/>
  <c r="R649" i="30"/>
  <c r="Q649" i="30"/>
  <c r="P649" i="30"/>
  <c r="O649" i="30"/>
  <c r="N649" i="30"/>
  <c r="M649" i="30"/>
  <c r="L649" i="30"/>
  <c r="K649" i="30"/>
  <c r="J649" i="30"/>
  <c r="I649" i="30"/>
  <c r="H649" i="30"/>
  <c r="G649" i="30"/>
  <c r="F649" i="30"/>
  <c r="E649" i="30"/>
  <c r="D649" i="30"/>
  <c r="C649" i="30"/>
  <c r="S648" i="30"/>
  <c r="R648" i="30"/>
  <c r="Q648" i="30"/>
  <c r="P648" i="30"/>
  <c r="O648" i="30"/>
  <c r="N648" i="30"/>
  <c r="M648" i="30"/>
  <c r="L648" i="30"/>
  <c r="K648" i="30"/>
  <c r="J648" i="30"/>
  <c r="I648" i="30"/>
  <c r="H648" i="30"/>
  <c r="G648" i="30"/>
  <c r="F648" i="30"/>
  <c r="E648" i="30"/>
  <c r="D648" i="30"/>
  <c r="C648" i="30"/>
  <c r="S647" i="30"/>
  <c r="R647" i="30"/>
  <c r="Q647" i="30"/>
  <c r="P647" i="30"/>
  <c r="O647" i="30"/>
  <c r="N647" i="30"/>
  <c r="M647" i="30"/>
  <c r="L647" i="30"/>
  <c r="K647" i="30"/>
  <c r="J647" i="30"/>
  <c r="I647" i="30"/>
  <c r="H647" i="30"/>
  <c r="G647" i="30"/>
  <c r="F647" i="30"/>
  <c r="E647" i="30"/>
  <c r="D647" i="30"/>
  <c r="C647" i="30"/>
  <c r="S646" i="30"/>
  <c r="R646" i="30"/>
  <c r="Q646" i="30"/>
  <c r="P646" i="30"/>
  <c r="O646" i="30"/>
  <c r="N646" i="30"/>
  <c r="M646" i="30"/>
  <c r="L646" i="30"/>
  <c r="K646" i="30"/>
  <c r="J646" i="30"/>
  <c r="I646" i="30"/>
  <c r="H646" i="30"/>
  <c r="G646" i="30"/>
  <c r="F646" i="30"/>
  <c r="E646" i="30"/>
  <c r="D646" i="30"/>
  <c r="C646" i="30"/>
  <c r="S645" i="30"/>
  <c r="R645" i="30"/>
  <c r="Q645" i="30"/>
  <c r="P645" i="30"/>
  <c r="O645" i="30"/>
  <c r="N645" i="30"/>
  <c r="M645" i="30"/>
  <c r="L645" i="30"/>
  <c r="K645" i="30"/>
  <c r="J645" i="30"/>
  <c r="I645" i="30"/>
  <c r="H645" i="30"/>
  <c r="G645" i="30"/>
  <c r="F645" i="30"/>
  <c r="E645" i="30"/>
  <c r="D645" i="30"/>
  <c r="C645" i="30"/>
  <c r="S644" i="30"/>
  <c r="R644" i="30"/>
  <c r="Q644" i="30"/>
  <c r="P644" i="30"/>
  <c r="O644" i="30"/>
  <c r="N644" i="30"/>
  <c r="M644" i="30"/>
  <c r="L644" i="30"/>
  <c r="K644" i="30"/>
  <c r="J644" i="30"/>
  <c r="I644" i="30"/>
  <c r="H644" i="30"/>
  <c r="G644" i="30"/>
  <c r="F644" i="30"/>
  <c r="E644" i="30"/>
  <c r="D644" i="30"/>
  <c r="C644" i="30"/>
  <c r="S643" i="30"/>
  <c r="R643" i="30"/>
  <c r="Q643" i="30"/>
  <c r="P643" i="30"/>
  <c r="O643" i="30"/>
  <c r="N643" i="30"/>
  <c r="M643" i="30"/>
  <c r="L643" i="30"/>
  <c r="K643" i="30"/>
  <c r="J643" i="30"/>
  <c r="I643" i="30"/>
  <c r="H643" i="30"/>
  <c r="G643" i="30"/>
  <c r="F643" i="30"/>
  <c r="E643" i="30"/>
  <c r="D643" i="30"/>
  <c r="C643" i="30"/>
  <c r="S642" i="30"/>
  <c r="R642" i="30"/>
  <c r="Q642" i="30"/>
  <c r="P642" i="30"/>
  <c r="O642" i="30"/>
  <c r="N642" i="30"/>
  <c r="M642" i="30"/>
  <c r="L642" i="30"/>
  <c r="K642" i="30"/>
  <c r="J642" i="30"/>
  <c r="I642" i="30"/>
  <c r="H642" i="30"/>
  <c r="G642" i="30"/>
  <c r="F642" i="30"/>
  <c r="E642" i="30"/>
  <c r="D642" i="30"/>
  <c r="C642" i="30"/>
  <c r="S641" i="30"/>
  <c r="R641" i="30"/>
  <c r="Q641" i="30"/>
  <c r="P641" i="30"/>
  <c r="O641" i="30"/>
  <c r="N641" i="30"/>
  <c r="M641" i="30"/>
  <c r="L641" i="30"/>
  <c r="K641" i="30"/>
  <c r="J641" i="30"/>
  <c r="I641" i="30"/>
  <c r="H641" i="30"/>
  <c r="G641" i="30"/>
  <c r="F641" i="30"/>
  <c r="E641" i="30"/>
  <c r="D641" i="30"/>
  <c r="C641" i="30"/>
  <c r="S640" i="30"/>
  <c r="R640" i="30"/>
  <c r="Q640" i="30"/>
  <c r="P640" i="30"/>
  <c r="O640" i="30"/>
  <c r="N640" i="30"/>
  <c r="M640" i="30"/>
  <c r="L640" i="30"/>
  <c r="K640" i="30"/>
  <c r="J640" i="30"/>
  <c r="I640" i="30"/>
  <c r="H640" i="30"/>
  <c r="G640" i="30"/>
  <c r="F640" i="30"/>
  <c r="E640" i="30"/>
  <c r="D640" i="30"/>
  <c r="C640" i="30"/>
  <c r="S639" i="30"/>
  <c r="R639" i="30"/>
  <c r="Q639" i="30"/>
  <c r="P639" i="30"/>
  <c r="O639" i="30"/>
  <c r="N639" i="30"/>
  <c r="M639" i="30"/>
  <c r="L639" i="30"/>
  <c r="K639" i="30"/>
  <c r="J639" i="30"/>
  <c r="I639" i="30"/>
  <c r="H639" i="30"/>
  <c r="G639" i="30"/>
  <c r="F639" i="30"/>
  <c r="E639" i="30"/>
  <c r="D639" i="30"/>
  <c r="C639" i="30"/>
  <c r="S638" i="30"/>
  <c r="R638" i="30"/>
  <c r="Q638" i="30"/>
  <c r="P638" i="30"/>
  <c r="O638" i="30"/>
  <c r="N638" i="30"/>
  <c r="M638" i="30"/>
  <c r="L638" i="30"/>
  <c r="K638" i="30"/>
  <c r="J638" i="30"/>
  <c r="I638" i="30"/>
  <c r="H638" i="30"/>
  <c r="G638" i="30"/>
  <c r="F638" i="30"/>
  <c r="E638" i="30"/>
  <c r="D638" i="30"/>
  <c r="C638" i="30"/>
  <c r="S637" i="30"/>
  <c r="R637" i="30"/>
  <c r="Q637" i="30"/>
  <c r="P637" i="30"/>
  <c r="O637" i="30"/>
  <c r="N637" i="30"/>
  <c r="M637" i="30"/>
  <c r="L637" i="30"/>
  <c r="K637" i="30"/>
  <c r="J637" i="30"/>
  <c r="I637" i="30"/>
  <c r="H637" i="30"/>
  <c r="G637" i="30"/>
  <c r="F637" i="30"/>
  <c r="E637" i="30"/>
  <c r="D637" i="30"/>
  <c r="C637" i="30"/>
  <c r="S636" i="30"/>
  <c r="R636" i="30"/>
  <c r="Q636" i="30"/>
  <c r="P636" i="30"/>
  <c r="O636" i="30"/>
  <c r="N636" i="30"/>
  <c r="M636" i="30"/>
  <c r="L636" i="30"/>
  <c r="K636" i="30"/>
  <c r="J636" i="30"/>
  <c r="I636" i="30"/>
  <c r="H636" i="30"/>
  <c r="G636" i="30"/>
  <c r="F636" i="30"/>
  <c r="E636" i="30"/>
  <c r="D636" i="30"/>
  <c r="C636" i="30"/>
  <c r="S635" i="30"/>
  <c r="R635" i="30"/>
  <c r="Q635" i="30"/>
  <c r="P635" i="30"/>
  <c r="O635" i="30"/>
  <c r="N635" i="30"/>
  <c r="M635" i="30"/>
  <c r="L635" i="30"/>
  <c r="K635" i="30"/>
  <c r="J635" i="30"/>
  <c r="I635" i="30"/>
  <c r="H635" i="30"/>
  <c r="G635" i="30"/>
  <c r="F635" i="30"/>
  <c r="E635" i="30"/>
  <c r="D635" i="30"/>
  <c r="C635" i="30"/>
  <c r="S634" i="30"/>
  <c r="R634" i="30"/>
  <c r="Q634" i="30"/>
  <c r="P634" i="30"/>
  <c r="O634" i="30"/>
  <c r="N634" i="30"/>
  <c r="M634" i="30"/>
  <c r="L634" i="30"/>
  <c r="K634" i="30"/>
  <c r="J634" i="30"/>
  <c r="I634" i="30"/>
  <c r="H634" i="30"/>
  <c r="G634" i="30"/>
  <c r="F634" i="30"/>
  <c r="E634" i="30"/>
  <c r="D634" i="30"/>
  <c r="C634" i="30"/>
  <c r="S633" i="30"/>
  <c r="R633" i="30"/>
  <c r="Q633" i="30"/>
  <c r="P633" i="30"/>
  <c r="O633" i="30"/>
  <c r="N633" i="30"/>
  <c r="M633" i="30"/>
  <c r="L633" i="30"/>
  <c r="K633" i="30"/>
  <c r="J633" i="30"/>
  <c r="I633" i="30"/>
  <c r="H633" i="30"/>
  <c r="G633" i="30"/>
  <c r="F633" i="30"/>
  <c r="E633" i="30"/>
  <c r="D633" i="30"/>
  <c r="C633" i="30"/>
  <c r="S632" i="30"/>
  <c r="R632" i="30"/>
  <c r="Q632" i="30"/>
  <c r="P632" i="30"/>
  <c r="O632" i="30"/>
  <c r="N632" i="30"/>
  <c r="M632" i="30"/>
  <c r="L632" i="30"/>
  <c r="K632" i="30"/>
  <c r="J632" i="30"/>
  <c r="I632" i="30"/>
  <c r="H632" i="30"/>
  <c r="G632" i="30"/>
  <c r="F632" i="30"/>
  <c r="E632" i="30"/>
  <c r="D632" i="30"/>
  <c r="C632" i="30"/>
  <c r="S631" i="30"/>
  <c r="R631" i="30"/>
  <c r="Q631" i="30"/>
  <c r="P631" i="30"/>
  <c r="O631" i="30"/>
  <c r="N631" i="30"/>
  <c r="M631" i="30"/>
  <c r="L631" i="30"/>
  <c r="K631" i="30"/>
  <c r="J631" i="30"/>
  <c r="I631" i="30"/>
  <c r="H631" i="30"/>
  <c r="G631" i="30"/>
  <c r="F631" i="30"/>
  <c r="E631" i="30"/>
  <c r="D631" i="30"/>
  <c r="C631" i="30"/>
  <c r="S630" i="30"/>
  <c r="R630" i="30"/>
  <c r="Q630" i="30"/>
  <c r="P630" i="30"/>
  <c r="O630" i="30"/>
  <c r="N630" i="30"/>
  <c r="M630" i="30"/>
  <c r="L630" i="30"/>
  <c r="K630" i="30"/>
  <c r="J630" i="30"/>
  <c r="I630" i="30"/>
  <c r="H630" i="30"/>
  <c r="G630" i="30"/>
  <c r="F630" i="30"/>
  <c r="E630" i="30"/>
  <c r="D630" i="30"/>
  <c r="C630" i="30"/>
  <c r="S629" i="30"/>
  <c r="R629" i="30"/>
  <c r="Q629" i="30"/>
  <c r="P629" i="30"/>
  <c r="O629" i="30"/>
  <c r="N629" i="30"/>
  <c r="M629" i="30"/>
  <c r="L629" i="30"/>
  <c r="K629" i="30"/>
  <c r="J629" i="30"/>
  <c r="I629" i="30"/>
  <c r="H629" i="30"/>
  <c r="G629" i="30"/>
  <c r="F629" i="30"/>
  <c r="E629" i="30"/>
  <c r="D629" i="30"/>
  <c r="C629" i="30"/>
  <c r="S628" i="30"/>
  <c r="R628" i="30"/>
  <c r="Q628" i="30"/>
  <c r="P628" i="30"/>
  <c r="O628" i="30"/>
  <c r="N628" i="30"/>
  <c r="M628" i="30"/>
  <c r="L628" i="30"/>
  <c r="K628" i="30"/>
  <c r="J628" i="30"/>
  <c r="I628" i="30"/>
  <c r="H628" i="30"/>
  <c r="G628" i="30"/>
  <c r="F628" i="30"/>
  <c r="E628" i="30"/>
  <c r="D628" i="30"/>
  <c r="C628" i="30"/>
  <c r="S627" i="30"/>
  <c r="R627" i="30"/>
  <c r="Q627" i="30"/>
  <c r="P627" i="30"/>
  <c r="O627" i="30"/>
  <c r="N627" i="30"/>
  <c r="M627" i="30"/>
  <c r="L627" i="30"/>
  <c r="K627" i="30"/>
  <c r="J627" i="30"/>
  <c r="I627" i="30"/>
  <c r="H627" i="30"/>
  <c r="G627" i="30"/>
  <c r="F627" i="30"/>
  <c r="E627" i="30"/>
  <c r="D627" i="30"/>
  <c r="C627" i="30"/>
  <c r="S626" i="30"/>
  <c r="R626" i="30"/>
  <c r="Q626" i="30"/>
  <c r="P626" i="30"/>
  <c r="O626" i="30"/>
  <c r="N626" i="30"/>
  <c r="M626" i="30"/>
  <c r="L626" i="30"/>
  <c r="K626" i="30"/>
  <c r="J626" i="30"/>
  <c r="I626" i="30"/>
  <c r="H626" i="30"/>
  <c r="G626" i="30"/>
  <c r="F626" i="30"/>
  <c r="E626" i="30"/>
  <c r="D626" i="30"/>
  <c r="C626" i="30"/>
  <c r="S625" i="30"/>
  <c r="R625" i="30"/>
  <c r="Q625" i="30"/>
  <c r="P625" i="30"/>
  <c r="O625" i="30"/>
  <c r="N625" i="30"/>
  <c r="M625" i="30"/>
  <c r="L625" i="30"/>
  <c r="K625" i="30"/>
  <c r="J625" i="30"/>
  <c r="I625" i="30"/>
  <c r="H625" i="30"/>
  <c r="G625" i="30"/>
  <c r="F625" i="30"/>
  <c r="E625" i="30"/>
  <c r="D625" i="30"/>
  <c r="C625" i="30"/>
  <c r="S624" i="30"/>
  <c r="R624" i="30"/>
  <c r="Q624" i="30"/>
  <c r="P624" i="30"/>
  <c r="O624" i="30"/>
  <c r="N624" i="30"/>
  <c r="M624" i="30"/>
  <c r="L624" i="30"/>
  <c r="K624" i="30"/>
  <c r="J624" i="30"/>
  <c r="I624" i="30"/>
  <c r="H624" i="30"/>
  <c r="G624" i="30"/>
  <c r="F624" i="30"/>
  <c r="E624" i="30"/>
  <c r="D624" i="30"/>
  <c r="C624" i="30"/>
  <c r="S623" i="30"/>
  <c r="R623" i="30"/>
  <c r="Q623" i="30"/>
  <c r="P623" i="30"/>
  <c r="O623" i="30"/>
  <c r="N623" i="30"/>
  <c r="M623" i="30"/>
  <c r="L623" i="30"/>
  <c r="K623" i="30"/>
  <c r="J623" i="30"/>
  <c r="I623" i="30"/>
  <c r="H623" i="30"/>
  <c r="G623" i="30"/>
  <c r="F623" i="30"/>
  <c r="E623" i="30"/>
  <c r="D623" i="30"/>
  <c r="C623" i="30"/>
  <c r="S622" i="30"/>
  <c r="R622" i="30"/>
  <c r="Q622" i="30"/>
  <c r="P622" i="30"/>
  <c r="O622" i="30"/>
  <c r="N622" i="30"/>
  <c r="M622" i="30"/>
  <c r="L622" i="30"/>
  <c r="K622" i="30"/>
  <c r="J622" i="30"/>
  <c r="I622" i="30"/>
  <c r="H622" i="30"/>
  <c r="G622" i="30"/>
  <c r="F622" i="30"/>
  <c r="E622" i="30"/>
  <c r="D622" i="30"/>
  <c r="C622" i="30"/>
  <c r="S621" i="30"/>
  <c r="R621" i="30"/>
  <c r="Q621" i="30"/>
  <c r="P621" i="30"/>
  <c r="O621" i="30"/>
  <c r="N621" i="30"/>
  <c r="M621" i="30"/>
  <c r="L621" i="30"/>
  <c r="K621" i="30"/>
  <c r="J621" i="30"/>
  <c r="I621" i="30"/>
  <c r="H621" i="30"/>
  <c r="G621" i="30"/>
  <c r="F621" i="30"/>
  <c r="E621" i="30"/>
  <c r="D621" i="30"/>
  <c r="C621" i="30"/>
  <c r="S620" i="30"/>
  <c r="R620" i="30"/>
  <c r="Q620" i="30"/>
  <c r="P620" i="30"/>
  <c r="O620" i="30"/>
  <c r="N620" i="30"/>
  <c r="M620" i="30"/>
  <c r="L620" i="30"/>
  <c r="K620" i="30"/>
  <c r="J620" i="30"/>
  <c r="I620" i="30"/>
  <c r="H620" i="30"/>
  <c r="G620" i="30"/>
  <c r="F620" i="30"/>
  <c r="E620" i="30"/>
  <c r="D620" i="30"/>
  <c r="C620" i="30"/>
  <c r="S619" i="30"/>
  <c r="R619" i="30"/>
  <c r="Q619" i="30"/>
  <c r="P619" i="30"/>
  <c r="O619" i="30"/>
  <c r="N619" i="30"/>
  <c r="M619" i="30"/>
  <c r="L619" i="30"/>
  <c r="K619" i="30"/>
  <c r="J619" i="30"/>
  <c r="I619" i="30"/>
  <c r="H619" i="30"/>
  <c r="G619" i="30"/>
  <c r="F619" i="30"/>
  <c r="E619" i="30"/>
  <c r="D619" i="30"/>
  <c r="C619" i="30"/>
  <c r="S618" i="30"/>
  <c r="R618" i="30"/>
  <c r="Q618" i="30"/>
  <c r="P618" i="30"/>
  <c r="O618" i="30"/>
  <c r="N618" i="30"/>
  <c r="M618" i="30"/>
  <c r="L618" i="30"/>
  <c r="K618" i="30"/>
  <c r="J618" i="30"/>
  <c r="I618" i="30"/>
  <c r="H618" i="30"/>
  <c r="G618" i="30"/>
  <c r="F618" i="30"/>
  <c r="E618" i="30"/>
  <c r="D618" i="30"/>
  <c r="C618" i="30"/>
  <c r="S617" i="30"/>
  <c r="R617" i="30"/>
  <c r="Q617" i="30"/>
  <c r="P617" i="30"/>
  <c r="O617" i="30"/>
  <c r="N617" i="30"/>
  <c r="M617" i="30"/>
  <c r="L617" i="30"/>
  <c r="K617" i="30"/>
  <c r="J617" i="30"/>
  <c r="I617" i="30"/>
  <c r="H617" i="30"/>
  <c r="G617" i="30"/>
  <c r="F617" i="30"/>
  <c r="E617" i="30"/>
  <c r="D617" i="30"/>
  <c r="C617" i="30"/>
  <c r="S616" i="30"/>
  <c r="R616" i="30"/>
  <c r="Q616" i="30"/>
  <c r="P616" i="30"/>
  <c r="O616" i="30"/>
  <c r="N616" i="30"/>
  <c r="M616" i="30"/>
  <c r="L616" i="30"/>
  <c r="K616" i="30"/>
  <c r="J616" i="30"/>
  <c r="I616" i="30"/>
  <c r="H616" i="30"/>
  <c r="G616" i="30"/>
  <c r="F616" i="30"/>
  <c r="E616" i="30"/>
  <c r="D616" i="30"/>
  <c r="C616" i="30"/>
  <c r="S615" i="30"/>
  <c r="R615" i="30"/>
  <c r="Q615" i="30"/>
  <c r="P615" i="30"/>
  <c r="O615" i="30"/>
  <c r="N615" i="30"/>
  <c r="M615" i="30"/>
  <c r="L615" i="30"/>
  <c r="K615" i="30"/>
  <c r="J615" i="30"/>
  <c r="I615" i="30"/>
  <c r="H615" i="30"/>
  <c r="G615" i="30"/>
  <c r="F615" i="30"/>
  <c r="E615" i="30"/>
  <c r="D615" i="30"/>
  <c r="C615" i="30"/>
  <c r="S614" i="30"/>
  <c r="R614" i="30"/>
  <c r="Q614" i="30"/>
  <c r="P614" i="30"/>
  <c r="O614" i="30"/>
  <c r="N614" i="30"/>
  <c r="M614" i="30"/>
  <c r="L614" i="30"/>
  <c r="K614" i="30"/>
  <c r="J614" i="30"/>
  <c r="I614" i="30"/>
  <c r="H614" i="30"/>
  <c r="G614" i="30"/>
  <c r="F614" i="30"/>
  <c r="E614" i="30"/>
  <c r="D614" i="30"/>
  <c r="C614" i="30"/>
  <c r="S613" i="30"/>
  <c r="R613" i="30"/>
  <c r="Q613" i="30"/>
  <c r="P613" i="30"/>
  <c r="O613" i="30"/>
  <c r="N613" i="30"/>
  <c r="M613" i="30"/>
  <c r="L613" i="30"/>
  <c r="K613" i="30"/>
  <c r="J613" i="30"/>
  <c r="I613" i="30"/>
  <c r="H613" i="30"/>
  <c r="G613" i="30"/>
  <c r="F613" i="30"/>
  <c r="E613" i="30"/>
  <c r="D613" i="30"/>
  <c r="C613" i="30"/>
  <c r="S612" i="30"/>
  <c r="R612" i="30"/>
  <c r="Q612" i="30"/>
  <c r="P612" i="30"/>
  <c r="O612" i="30"/>
  <c r="N612" i="30"/>
  <c r="M612" i="30"/>
  <c r="L612" i="30"/>
  <c r="K612" i="30"/>
  <c r="J612" i="30"/>
  <c r="I612" i="30"/>
  <c r="H612" i="30"/>
  <c r="G612" i="30"/>
  <c r="F612" i="30"/>
  <c r="E612" i="30"/>
  <c r="D612" i="30"/>
  <c r="C612" i="30"/>
  <c r="S611" i="30"/>
  <c r="R611" i="30"/>
  <c r="Q611" i="30"/>
  <c r="P611" i="30"/>
  <c r="O611" i="30"/>
  <c r="N611" i="30"/>
  <c r="M611" i="30"/>
  <c r="L611" i="30"/>
  <c r="K611" i="30"/>
  <c r="J611" i="30"/>
  <c r="I611" i="30"/>
  <c r="H611" i="30"/>
  <c r="G611" i="30"/>
  <c r="F611" i="30"/>
  <c r="E611" i="30"/>
  <c r="D611" i="30"/>
  <c r="C611" i="30"/>
  <c r="S610" i="30"/>
  <c r="R610" i="30"/>
  <c r="Q610" i="30"/>
  <c r="P610" i="30"/>
  <c r="O610" i="30"/>
  <c r="N610" i="30"/>
  <c r="M610" i="30"/>
  <c r="L610" i="30"/>
  <c r="K610" i="30"/>
  <c r="J610" i="30"/>
  <c r="I610" i="30"/>
  <c r="H610" i="30"/>
  <c r="G610" i="30"/>
  <c r="F610" i="30"/>
  <c r="E610" i="30"/>
  <c r="D610" i="30"/>
  <c r="C610" i="30"/>
  <c r="S609" i="30"/>
  <c r="R609" i="30"/>
  <c r="Q609" i="30"/>
  <c r="P609" i="30"/>
  <c r="O609" i="30"/>
  <c r="N609" i="30"/>
  <c r="M609" i="30"/>
  <c r="L609" i="30"/>
  <c r="K609" i="30"/>
  <c r="J609" i="30"/>
  <c r="I609" i="30"/>
  <c r="H609" i="30"/>
  <c r="G609" i="30"/>
  <c r="F609" i="30"/>
  <c r="E609" i="30"/>
  <c r="D609" i="30"/>
  <c r="C609" i="30"/>
  <c r="S608" i="30"/>
  <c r="R608" i="30"/>
  <c r="Q608" i="30"/>
  <c r="P608" i="30"/>
  <c r="O608" i="30"/>
  <c r="N608" i="30"/>
  <c r="M608" i="30"/>
  <c r="L608" i="30"/>
  <c r="K608" i="30"/>
  <c r="J608" i="30"/>
  <c r="I608" i="30"/>
  <c r="H608" i="30"/>
  <c r="G608" i="30"/>
  <c r="F608" i="30"/>
  <c r="E608" i="30"/>
  <c r="D608" i="30"/>
  <c r="C608" i="30"/>
  <c r="S607" i="30"/>
  <c r="R607" i="30"/>
  <c r="Q607" i="30"/>
  <c r="P607" i="30"/>
  <c r="O607" i="30"/>
  <c r="N607" i="30"/>
  <c r="M607" i="30"/>
  <c r="L607" i="30"/>
  <c r="K607" i="30"/>
  <c r="J607" i="30"/>
  <c r="I607" i="30"/>
  <c r="H607" i="30"/>
  <c r="G607" i="30"/>
  <c r="F607" i="30"/>
  <c r="E607" i="30"/>
  <c r="D607" i="30"/>
  <c r="C607" i="30"/>
  <c r="S606" i="30"/>
  <c r="R606" i="30"/>
  <c r="Q606" i="30"/>
  <c r="P606" i="30"/>
  <c r="O606" i="30"/>
  <c r="N606" i="30"/>
  <c r="M606" i="30"/>
  <c r="L606" i="30"/>
  <c r="K606" i="30"/>
  <c r="J606" i="30"/>
  <c r="I606" i="30"/>
  <c r="H606" i="30"/>
  <c r="G606" i="30"/>
  <c r="F606" i="30"/>
  <c r="E606" i="30"/>
  <c r="D606" i="30"/>
  <c r="C606" i="30"/>
  <c r="S605" i="30"/>
  <c r="R605" i="30"/>
  <c r="Q605" i="30"/>
  <c r="P605" i="30"/>
  <c r="O605" i="30"/>
  <c r="N605" i="30"/>
  <c r="M605" i="30"/>
  <c r="L605" i="30"/>
  <c r="K605" i="30"/>
  <c r="J605" i="30"/>
  <c r="I605" i="30"/>
  <c r="H605" i="30"/>
  <c r="G605" i="30"/>
  <c r="F605" i="30"/>
  <c r="E605" i="30"/>
  <c r="D605" i="30"/>
  <c r="C605" i="30"/>
  <c r="S604" i="30"/>
  <c r="R604" i="30"/>
  <c r="Q604" i="30"/>
  <c r="P604" i="30"/>
  <c r="O604" i="30"/>
  <c r="N604" i="30"/>
  <c r="M604" i="30"/>
  <c r="L604" i="30"/>
  <c r="K604" i="30"/>
  <c r="J604" i="30"/>
  <c r="I604" i="30"/>
  <c r="H604" i="30"/>
  <c r="G604" i="30"/>
  <c r="F604" i="30"/>
  <c r="E604" i="30"/>
  <c r="D604" i="30"/>
  <c r="C604" i="30"/>
  <c r="S603" i="30"/>
  <c r="R603" i="30"/>
  <c r="Q603" i="30"/>
  <c r="P603" i="30"/>
  <c r="O603" i="30"/>
  <c r="N603" i="30"/>
  <c r="M603" i="30"/>
  <c r="L603" i="30"/>
  <c r="K603" i="30"/>
  <c r="J603" i="30"/>
  <c r="I603" i="30"/>
  <c r="H603" i="30"/>
  <c r="G603" i="30"/>
  <c r="F603" i="30"/>
  <c r="E603" i="30"/>
  <c r="D603" i="30"/>
  <c r="C603" i="30"/>
  <c r="S602" i="30"/>
  <c r="R602" i="30"/>
  <c r="Q602" i="30"/>
  <c r="P602" i="30"/>
  <c r="O602" i="30"/>
  <c r="N602" i="30"/>
  <c r="M602" i="30"/>
  <c r="L602" i="30"/>
  <c r="K602" i="30"/>
  <c r="J602" i="30"/>
  <c r="I602" i="30"/>
  <c r="H602" i="30"/>
  <c r="G602" i="30"/>
  <c r="F602" i="30"/>
  <c r="E602" i="30"/>
  <c r="D602" i="30"/>
  <c r="C602" i="30"/>
  <c r="S601" i="30"/>
  <c r="R601" i="30"/>
  <c r="Q601" i="30"/>
  <c r="P601" i="30"/>
  <c r="O601" i="30"/>
  <c r="N601" i="30"/>
  <c r="M601" i="30"/>
  <c r="L601" i="30"/>
  <c r="K601" i="30"/>
  <c r="J601" i="30"/>
  <c r="I601" i="30"/>
  <c r="H601" i="30"/>
  <c r="G601" i="30"/>
  <c r="F601" i="30"/>
  <c r="E601" i="30"/>
  <c r="D601" i="30"/>
  <c r="C601" i="30"/>
  <c r="S600" i="30"/>
  <c r="R600" i="30"/>
  <c r="Q600" i="30"/>
  <c r="P600" i="30"/>
  <c r="O600" i="30"/>
  <c r="N600" i="30"/>
  <c r="M600" i="30"/>
  <c r="L600" i="30"/>
  <c r="K600" i="30"/>
  <c r="J600" i="30"/>
  <c r="I600" i="30"/>
  <c r="H600" i="30"/>
  <c r="G600" i="30"/>
  <c r="F600" i="30"/>
  <c r="E600" i="30"/>
  <c r="D600" i="30"/>
  <c r="C600" i="30"/>
  <c r="S599" i="30"/>
  <c r="R599" i="30"/>
  <c r="Q599" i="30"/>
  <c r="P599" i="30"/>
  <c r="O599" i="30"/>
  <c r="N599" i="30"/>
  <c r="M599" i="30"/>
  <c r="L599" i="30"/>
  <c r="K599" i="30"/>
  <c r="J599" i="30"/>
  <c r="I599" i="30"/>
  <c r="H599" i="30"/>
  <c r="G599" i="30"/>
  <c r="F599" i="30"/>
  <c r="E599" i="30"/>
  <c r="D599" i="30"/>
  <c r="C599" i="30"/>
  <c r="S598" i="30"/>
  <c r="R598" i="30"/>
  <c r="Q598" i="30"/>
  <c r="P598" i="30"/>
  <c r="O598" i="30"/>
  <c r="N598" i="30"/>
  <c r="M598" i="30"/>
  <c r="L598" i="30"/>
  <c r="K598" i="30"/>
  <c r="J598" i="30"/>
  <c r="I598" i="30"/>
  <c r="H598" i="30"/>
  <c r="G598" i="30"/>
  <c r="F598" i="30"/>
  <c r="E598" i="30"/>
  <c r="D598" i="30"/>
  <c r="C598" i="30"/>
  <c r="S597" i="30"/>
  <c r="R597" i="30"/>
  <c r="Q597" i="30"/>
  <c r="P597" i="30"/>
  <c r="O597" i="30"/>
  <c r="N597" i="30"/>
  <c r="M597" i="30"/>
  <c r="L597" i="30"/>
  <c r="K597" i="30"/>
  <c r="J597" i="30"/>
  <c r="I597" i="30"/>
  <c r="H597" i="30"/>
  <c r="G597" i="30"/>
  <c r="F597" i="30"/>
  <c r="E597" i="30"/>
  <c r="D597" i="30"/>
  <c r="C597" i="30"/>
  <c r="S596" i="30"/>
  <c r="R596" i="30"/>
  <c r="Q596" i="30"/>
  <c r="P596" i="30"/>
  <c r="O596" i="30"/>
  <c r="N596" i="30"/>
  <c r="M596" i="30"/>
  <c r="L596" i="30"/>
  <c r="K596" i="30"/>
  <c r="J596" i="30"/>
  <c r="I596" i="30"/>
  <c r="H596" i="30"/>
  <c r="G596" i="30"/>
  <c r="F596" i="30"/>
  <c r="E596" i="30"/>
  <c r="D596" i="30"/>
  <c r="C596" i="30"/>
  <c r="S595" i="30"/>
  <c r="R595" i="30"/>
  <c r="Q595" i="30"/>
  <c r="P595" i="30"/>
  <c r="O595" i="30"/>
  <c r="N595" i="30"/>
  <c r="M595" i="30"/>
  <c r="L595" i="30"/>
  <c r="K595" i="30"/>
  <c r="J595" i="30"/>
  <c r="I595" i="30"/>
  <c r="H595" i="30"/>
  <c r="G595" i="30"/>
  <c r="F595" i="30"/>
  <c r="E595" i="30"/>
  <c r="D595" i="30"/>
  <c r="C595" i="30"/>
  <c r="S594" i="30"/>
  <c r="R594" i="30"/>
  <c r="Q594" i="30"/>
  <c r="P594" i="30"/>
  <c r="O594" i="30"/>
  <c r="N594" i="30"/>
  <c r="M594" i="30"/>
  <c r="L594" i="30"/>
  <c r="K594" i="30"/>
  <c r="J594" i="30"/>
  <c r="I594" i="30"/>
  <c r="H594" i="30"/>
  <c r="G594" i="30"/>
  <c r="F594" i="30"/>
  <c r="E594" i="30"/>
  <c r="D594" i="30"/>
  <c r="C594" i="30"/>
  <c r="S593" i="30"/>
  <c r="R593" i="30"/>
  <c r="Q593" i="30"/>
  <c r="P593" i="30"/>
  <c r="O593" i="30"/>
  <c r="N593" i="30"/>
  <c r="M593" i="30"/>
  <c r="L593" i="30"/>
  <c r="K593" i="30"/>
  <c r="J593" i="30"/>
  <c r="I593" i="30"/>
  <c r="H593" i="30"/>
  <c r="G593" i="30"/>
  <c r="F593" i="30"/>
  <c r="E593" i="30"/>
  <c r="D593" i="30"/>
  <c r="C593" i="30"/>
  <c r="S592" i="30"/>
  <c r="R592" i="30"/>
  <c r="Q592" i="30"/>
  <c r="P592" i="30"/>
  <c r="O592" i="30"/>
  <c r="N592" i="30"/>
  <c r="M592" i="30"/>
  <c r="L592" i="30"/>
  <c r="K592" i="30"/>
  <c r="J592" i="30"/>
  <c r="I592" i="30"/>
  <c r="H592" i="30"/>
  <c r="G592" i="30"/>
  <c r="F592" i="30"/>
  <c r="E592" i="30"/>
  <c r="D592" i="30"/>
  <c r="C592" i="30"/>
  <c r="S591" i="30"/>
  <c r="R591" i="30"/>
  <c r="Q591" i="30"/>
  <c r="P591" i="30"/>
  <c r="O591" i="30"/>
  <c r="N591" i="30"/>
  <c r="M591" i="30"/>
  <c r="L591" i="30"/>
  <c r="K591" i="30"/>
  <c r="J591" i="30"/>
  <c r="I591" i="30"/>
  <c r="H591" i="30"/>
  <c r="G591" i="30"/>
  <c r="F591" i="30"/>
  <c r="E591" i="30"/>
  <c r="D591" i="30"/>
  <c r="C591" i="30"/>
  <c r="S590" i="30"/>
  <c r="R590" i="30"/>
  <c r="Q590" i="30"/>
  <c r="P590" i="30"/>
  <c r="O590" i="30"/>
  <c r="N590" i="30"/>
  <c r="M590" i="30"/>
  <c r="L590" i="30"/>
  <c r="K590" i="30"/>
  <c r="J590" i="30"/>
  <c r="I590" i="30"/>
  <c r="H590" i="30"/>
  <c r="G590" i="30"/>
  <c r="F590" i="30"/>
  <c r="E590" i="30"/>
  <c r="D590" i="30"/>
  <c r="C590" i="30"/>
  <c r="S589" i="30"/>
  <c r="R589" i="30"/>
  <c r="Q589" i="30"/>
  <c r="P589" i="30"/>
  <c r="O589" i="30"/>
  <c r="N589" i="30"/>
  <c r="M589" i="30"/>
  <c r="L589" i="30"/>
  <c r="K589" i="30"/>
  <c r="J589" i="30"/>
  <c r="I589" i="30"/>
  <c r="H589" i="30"/>
  <c r="G589" i="30"/>
  <c r="F589" i="30"/>
  <c r="E589" i="30"/>
  <c r="D589" i="30"/>
  <c r="C589" i="30"/>
  <c r="S588" i="30"/>
  <c r="R588" i="30"/>
  <c r="Q588" i="30"/>
  <c r="P588" i="30"/>
  <c r="O588" i="30"/>
  <c r="N588" i="30"/>
  <c r="M588" i="30"/>
  <c r="L588" i="30"/>
  <c r="K588" i="30"/>
  <c r="J588" i="30"/>
  <c r="I588" i="30"/>
  <c r="H588" i="30"/>
  <c r="G588" i="30"/>
  <c r="F588" i="30"/>
  <c r="E588" i="30"/>
  <c r="D588" i="30"/>
  <c r="C588" i="30"/>
  <c r="S587" i="30"/>
  <c r="R587" i="30"/>
  <c r="Q587" i="30"/>
  <c r="P587" i="30"/>
  <c r="O587" i="30"/>
  <c r="N587" i="30"/>
  <c r="M587" i="30"/>
  <c r="L587" i="30"/>
  <c r="K587" i="30"/>
  <c r="J587" i="30"/>
  <c r="I587" i="30"/>
  <c r="H587" i="30"/>
  <c r="G587" i="30"/>
  <c r="F587" i="30"/>
  <c r="E587" i="30"/>
  <c r="D587" i="30"/>
  <c r="C587" i="30"/>
  <c r="S586" i="30"/>
  <c r="R586" i="30"/>
  <c r="Q586" i="30"/>
  <c r="P586" i="30"/>
  <c r="O586" i="30"/>
  <c r="N586" i="30"/>
  <c r="M586" i="30"/>
  <c r="L586" i="30"/>
  <c r="K586" i="30"/>
  <c r="J586" i="30"/>
  <c r="I586" i="30"/>
  <c r="H586" i="30"/>
  <c r="G586" i="30"/>
  <c r="F586" i="30"/>
  <c r="E586" i="30"/>
  <c r="D586" i="30"/>
  <c r="C586" i="30"/>
  <c r="S585" i="30"/>
  <c r="R585" i="30"/>
  <c r="Q585" i="30"/>
  <c r="P585" i="30"/>
  <c r="O585" i="30"/>
  <c r="N585" i="30"/>
  <c r="M585" i="30"/>
  <c r="L585" i="30"/>
  <c r="K585" i="30"/>
  <c r="J585" i="30"/>
  <c r="I585" i="30"/>
  <c r="H585" i="30"/>
  <c r="G585" i="30"/>
  <c r="F585" i="30"/>
  <c r="E585" i="30"/>
  <c r="D585" i="30"/>
  <c r="C585" i="30"/>
  <c r="S584" i="30"/>
  <c r="R584" i="30"/>
  <c r="Q584" i="30"/>
  <c r="P584" i="30"/>
  <c r="O584" i="30"/>
  <c r="N584" i="30"/>
  <c r="M584" i="30"/>
  <c r="L584" i="30"/>
  <c r="K584" i="30"/>
  <c r="J584" i="30"/>
  <c r="I584" i="30"/>
  <c r="H584" i="30"/>
  <c r="G584" i="30"/>
  <c r="F584" i="30"/>
  <c r="E584" i="30"/>
  <c r="D584" i="30"/>
  <c r="C584" i="30"/>
  <c r="S583" i="30"/>
  <c r="R583" i="30"/>
  <c r="Q583" i="30"/>
  <c r="P583" i="30"/>
  <c r="O583" i="30"/>
  <c r="N583" i="30"/>
  <c r="M583" i="30"/>
  <c r="L583" i="30"/>
  <c r="K583" i="30"/>
  <c r="J583" i="30"/>
  <c r="I583" i="30"/>
  <c r="H583" i="30"/>
  <c r="G583" i="30"/>
  <c r="F583" i="30"/>
  <c r="E583" i="30"/>
  <c r="D583" i="30"/>
  <c r="C583" i="30"/>
  <c r="S582" i="30"/>
  <c r="R582" i="30"/>
  <c r="Q582" i="30"/>
  <c r="P582" i="30"/>
  <c r="O582" i="30"/>
  <c r="N582" i="30"/>
  <c r="M582" i="30"/>
  <c r="L582" i="30"/>
  <c r="K582" i="30"/>
  <c r="J582" i="30"/>
  <c r="I582" i="30"/>
  <c r="H582" i="30"/>
  <c r="G582" i="30"/>
  <c r="F582" i="30"/>
  <c r="E582" i="30"/>
  <c r="D582" i="30"/>
  <c r="C582" i="30"/>
  <c r="S581" i="30"/>
  <c r="R581" i="30"/>
  <c r="Q581" i="30"/>
  <c r="P581" i="30"/>
  <c r="O581" i="30"/>
  <c r="N581" i="30"/>
  <c r="M581" i="30"/>
  <c r="L581" i="30"/>
  <c r="K581" i="30"/>
  <c r="J581" i="30"/>
  <c r="I581" i="30"/>
  <c r="H581" i="30"/>
  <c r="G581" i="30"/>
  <c r="F581" i="30"/>
  <c r="E581" i="30"/>
  <c r="D581" i="30"/>
  <c r="C581" i="30"/>
  <c r="S580" i="30"/>
  <c r="R580" i="30"/>
  <c r="Q580" i="30"/>
  <c r="P580" i="30"/>
  <c r="O580" i="30"/>
  <c r="N580" i="30"/>
  <c r="M580" i="30"/>
  <c r="L580" i="30"/>
  <c r="K580" i="30"/>
  <c r="J580" i="30"/>
  <c r="I580" i="30"/>
  <c r="H580" i="30"/>
  <c r="G580" i="30"/>
  <c r="F580" i="30"/>
  <c r="E580" i="30"/>
  <c r="D580" i="30"/>
  <c r="C580" i="30"/>
  <c r="S579" i="30"/>
  <c r="R579" i="30"/>
  <c r="Q579" i="30"/>
  <c r="P579" i="30"/>
  <c r="O579" i="30"/>
  <c r="N579" i="30"/>
  <c r="M579" i="30"/>
  <c r="L579" i="30"/>
  <c r="K579" i="30"/>
  <c r="J579" i="30"/>
  <c r="I579" i="30"/>
  <c r="H579" i="30"/>
  <c r="G579" i="30"/>
  <c r="F579" i="30"/>
  <c r="E579" i="30"/>
  <c r="D579" i="30"/>
  <c r="C579" i="30"/>
  <c r="S578" i="30"/>
  <c r="R578" i="30"/>
  <c r="Q578" i="30"/>
  <c r="P578" i="30"/>
  <c r="O578" i="30"/>
  <c r="N578" i="30"/>
  <c r="M578" i="30"/>
  <c r="L578" i="30"/>
  <c r="K578" i="30"/>
  <c r="J578" i="30"/>
  <c r="I578" i="30"/>
  <c r="H578" i="30"/>
  <c r="G578" i="30"/>
  <c r="F578" i="30"/>
  <c r="E578" i="30"/>
  <c r="D578" i="30"/>
  <c r="C578" i="30"/>
  <c r="S577" i="30"/>
  <c r="R577" i="30"/>
  <c r="Q577" i="30"/>
  <c r="P577" i="30"/>
  <c r="O577" i="30"/>
  <c r="N577" i="30"/>
  <c r="M577" i="30"/>
  <c r="L577" i="30"/>
  <c r="K577" i="30"/>
  <c r="J577" i="30"/>
  <c r="I577" i="30"/>
  <c r="H577" i="30"/>
  <c r="G577" i="30"/>
  <c r="F577" i="30"/>
  <c r="E577" i="30"/>
  <c r="D577" i="30"/>
  <c r="C577" i="30"/>
  <c r="S576" i="30"/>
  <c r="R576" i="30"/>
  <c r="Q576" i="30"/>
  <c r="P576" i="30"/>
  <c r="O576" i="30"/>
  <c r="N576" i="30"/>
  <c r="M576" i="30"/>
  <c r="L576" i="30"/>
  <c r="K576" i="30"/>
  <c r="J576" i="30"/>
  <c r="I576" i="30"/>
  <c r="H576" i="30"/>
  <c r="G576" i="30"/>
  <c r="F576" i="30"/>
  <c r="E576" i="30"/>
  <c r="D576" i="30"/>
  <c r="C576" i="30"/>
  <c r="S575" i="30"/>
  <c r="R575" i="30"/>
  <c r="Q575" i="30"/>
  <c r="P575" i="30"/>
  <c r="O575" i="30"/>
  <c r="N575" i="30"/>
  <c r="M575" i="30"/>
  <c r="L575" i="30"/>
  <c r="K575" i="30"/>
  <c r="J575" i="30"/>
  <c r="I575" i="30"/>
  <c r="H575" i="30"/>
  <c r="G575" i="30"/>
  <c r="F575" i="30"/>
  <c r="E575" i="30"/>
  <c r="D575" i="30"/>
  <c r="C575" i="30"/>
  <c r="S574" i="30"/>
  <c r="R574" i="30"/>
  <c r="Q574" i="30"/>
  <c r="P574" i="30"/>
  <c r="O574" i="30"/>
  <c r="N574" i="30"/>
  <c r="M574" i="30"/>
  <c r="L574" i="30"/>
  <c r="K574" i="30"/>
  <c r="J574" i="30"/>
  <c r="I574" i="30"/>
  <c r="H574" i="30"/>
  <c r="G574" i="30"/>
  <c r="F574" i="30"/>
  <c r="E574" i="30"/>
  <c r="D574" i="30"/>
  <c r="C574" i="30"/>
  <c r="S573" i="30"/>
  <c r="R573" i="30"/>
  <c r="Q573" i="30"/>
  <c r="P573" i="30"/>
  <c r="O573" i="30"/>
  <c r="N573" i="30"/>
  <c r="M573" i="30"/>
  <c r="L573" i="30"/>
  <c r="K573" i="30"/>
  <c r="J573" i="30"/>
  <c r="I573" i="30"/>
  <c r="H573" i="30"/>
  <c r="G573" i="30"/>
  <c r="F573" i="30"/>
  <c r="E573" i="30"/>
  <c r="D573" i="30"/>
  <c r="C573" i="30"/>
  <c r="S572" i="30"/>
  <c r="R572" i="30"/>
  <c r="Q572" i="30"/>
  <c r="P572" i="30"/>
  <c r="O572" i="30"/>
  <c r="N572" i="30"/>
  <c r="M572" i="30"/>
  <c r="L572" i="30"/>
  <c r="K572" i="30"/>
  <c r="J572" i="30"/>
  <c r="I572" i="30"/>
  <c r="H572" i="30"/>
  <c r="G572" i="30"/>
  <c r="F572" i="30"/>
  <c r="E572" i="30"/>
  <c r="D572" i="30"/>
  <c r="C572" i="30"/>
  <c r="S571" i="30"/>
  <c r="R571" i="30"/>
  <c r="Q571" i="30"/>
  <c r="P571" i="30"/>
  <c r="O571" i="30"/>
  <c r="N571" i="30"/>
  <c r="M571" i="30"/>
  <c r="L571" i="30"/>
  <c r="K571" i="30"/>
  <c r="J571" i="30"/>
  <c r="I571" i="30"/>
  <c r="H571" i="30"/>
  <c r="G571" i="30"/>
  <c r="F571" i="30"/>
  <c r="E571" i="30"/>
  <c r="D571" i="30"/>
  <c r="C571" i="30"/>
  <c r="S570" i="30"/>
  <c r="R570" i="30"/>
  <c r="Q570" i="30"/>
  <c r="P570" i="30"/>
  <c r="O570" i="30"/>
  <c r="N570" i="30"/>
  <c r="M570" i="30"/>
  <c r="L570" i="30"/>
  <c r="K570" i="30"/>
  <c r="J570" i="30"/>
  <c r="I570" i="30"/>
  <c r="H570" i="30"/>
  <c r="G570" i="30"/>
  <c r="F570" i="30"/>
  <c r="E570" i="30"/>
  <c r="D570" i="30"/>
  <c r="C570" i="30"/>
  <c r="S569" i="30"/>
  <c r="R569" i="30"/>
  <c r="Q569" i="30"/>
  <c r="P569" i="30"/>
  <c r="O569" i="30"/>
  <c r="N569" i="30"/>
  <c r="M569" i="30"/>
  <c r="L569" i="30"/>
  <c r="K569" i="30"/>
  <c r="J569" i="30"/>
  <c r="I569" i="30"/>
  <c r="H569" i="30"/>
  <c r="G569" i="30"/>
  <c r="F569" i="30"/>
  <c r="E569" i="30"/>
  <c r="D569" i="30"/>
  <c r="C569" i="30"/>
  <c r="S568" i="30"/>
  <c r="R568" i="30"/>
  <c r="Q568" i="30"/>
  <c r="P568" i="30"/>
  <c r="O568" i="30"/>
  <c r="N568" i="30"/>
  <c r="M568" i="30"/>
  <c r="L568" i="30"/>
  <c r="K568" i="30"/>
  <c r="J568" i="30"/>
  <c r="I568" i="30"/>
  <c r="H568" i="30"/>
  <c r="G568" i="30"/>
  <c r="F568" i="30"/>
  <c r="E568" i="30"/>
  <c r="D568" i="30"/>
  <c r="C568" i="30"/>
  <c r="S567" i="30"/>
  <c r="R567" i="30"/>
  <c r="Q567" i="30"/>
  <c r="P567" i="30"/>
  <c r="O567" i="30"/>
  <c r="N567" i="30"/>
  <c r="M567" i="30"/>
  <c r="L567" i="30"/>
  <c r="K567" i="30"/>
  <c r="J567" i="30"/>
  <c r="I567" i="30"/>
  <c r="H567" i="30"/>
  <c r="G567" i="30"/>
  <c r="F567" i="30"/>
  <c r="E567" i="30"/>
  <c r="D567" i="30"/>
  <c r="C567" i="30"/>
  <c r="S566" i="30"/>
  <c r="R566" i="30"/>
  <c r="Q566" i="30"/>
  <c r="P566" i="30"/>
  <c r="O566" i="30"/>
  <c r="N566" i="30"/>
  <c r="M566" i="30"/>
  <c r="L566" i="30"/>
  <c r="K566" i="30"/>
  <c r="J566" i="30"/>
  <c r="I566" i="30"/>
  <c r="H566" i="30"/>
  <c r="G566" i="30"/>
  <c r="F566" i="30"/>
  <c r="E566" i="30"/>
  <c r="D566" i="30"/>
  <c r="C566" i="30"/>
  <c r="S565" i="30"/>
  <c r="R565" i="30"/>
  <c r="Q565" i="30"/>
  <c r="P565" i="30"/>
  <c r="O565" i="30"/>
  <c r="N565" i="30"/>
  <c r="M565" i="30"/>
  <c r="L565" i="30"/>
  <c r="K565" i="30"/>
  <c r="J565" i="30"/>
  <c r="I565" i="30"/>
  <c r="H565" i="30"/>
  <c r="G565" i="30"/>
  <c r="F565" i="30"/>
  <c r="E565" i="30"/>
  <c r="D565" i="30"/>
  <c r="C565" i="30"/>
  <c r="S564" i="30"/>
  <c r="R564" i="30"/>
  <c r="Q564" i="30"/>
  <c r="P564" i="30"/>
  <c r="O564" i="30"/>
  <c r="N564" i="30"/>
  <c r="M564" i="30"/>
  <c r="L564" i="30"/>
  <c r="K564" i="30"/>
  <c r="J564" i="30"/>
  <c r="I564" i="30"/>
  <c r="H564" i="30"/>
  <c r="G564" i="30"/>
  <c r="F564" i="30"/>
  <c r="E564" i="30"/>
  <c r="D564" i="30"/>
  <c r="C564" i="30"/>
  <c r="S563" i="30"/>
  <c r="R563" i="30"/>
  <c r="Q563" i="30"/>
  <c r="P563" i="30"/>
  <c r="O563" i="30"/>
  <c r="N563" i="30"/>
  <c r="M563" i="30"/>
  <c r="L563" i="30"/>
  <c r="K563" i="30"/>
  <c r="J563" i="30"/>
  <c r="I563" i="30"/>
  <c r="H563" i="30"/>
  <c r="G563" i="30"/>
  <c r="F563" i="30"/>
  <c r="E563" i="30"/>
  <c r="D563" i="30"/>
  <c r="C563" i="30"/>
  <c r="S562" i="30"/>
  <c r="R562" i="30"/>
  <c r="Q562" i="30"/>
  <c r="P562" i="30"/>
  <c r="O562" i="30"/>
  <c r="N562" i="30"/>
  <c r="M562" i="30"/>
  <c r="L562" i="30"/>
  <c r="K562" i="30"/>
  <c r="J562" i="30"/>
  <c r="I562" i="30"/>
  <c r="H562" i="30"/>
  <c r="G562" i="30"/>
  <c r="F562" i="30"/>
  <c r="E562" i="30"/>
  <c r="D562" i="30"/>
  <c r="C562" i="30"/>
  <c r="S561" i="30"/>
  <c r="R561" i="30"/>
  <c r="Q561" i="30"/>
  <c r="P561" i="30"/>
  <c r="O561" i="30"/>
  <c r="N561" i="30"/>
  <c r="M561" i="30"/>
  <c r="L561" i="30"/>
  <c r="K561" i="30"/>
  <c r="J561" i="30"/>
  <c r="I561" i="30"/>
  <c r="H561" i="30"/>
  <c r="G561" i="30"/>
  <c r="F561" i="30"/>
  <c r="E561" i="30"/>
  <c r="D561" i="30"/>
  <c r="C561" i="30"/>
  <c r="S560" i="30"/>
  <c r="R560" i="30"/>
  <c r="Q560" i="30"/>
  <c r="P560" i="30"/>
  <c r="O560" i="30"/>
  <c r="N560" i="30"/>
  <c r="M560" i="30"/>
  <c r="L560" i="30"/>
  <c r="K560" i="30"/>
  <c r="J560" i="30"/>
  <c r="I560" i="30"/>
  <c r="H560" i="30"/>
  <c r="G560" i="30"/>
  <c r="F560" i="30"/>
  <c r="E560" i="30"/>
  <c r="D560" i="30"/>
  <c r="C560" i="30"/>
  <c r="S559" i="30"/>
  <c r="R559" i="30"/>
  <c r="Q559" i="30"/>
  <c r="P559" i="30"/>
  <c r="O559" i="30"/>
  <c r="N559" i="30"/>
  <c r="M559" i="30"/>
  <c r="L559" i="30"/>
  <c r="K559" i="30"/>
  <c r="J559" i="30"/>
  <c r="I559" i="30"/>
  <c r="H559" i="30"/>
  <c r="G559" i="30"/>
  <c r="F559" i="30"/>
  <c r="E559" i="30"/>
  <c r="D559" i="30"/>
  <c r="C559" i="30"/>
  <c r="S558" i="30"/>
  <c r="R558" i="30"/>
  <c r="Q558" i="30"/>
  <c r="P558" i="30"/>
  <c r="O558" i="30"/>
  <c r="N558" i="30"/>
  <c r="M558" i="30"/>
  <c r="L558" i="30"/>
  <c r="K558" i="30"/>
  <c r="J558" i="30"/>
  <c r="I558" i="30"/>
  <c r="H558" i="30"/>
  <c r="G558" i="30"/>
  <c r="F558" i="30"/>
  <c r="E558" i="30"/>
  <c r="D558" i="30"/>
  <c r="C558" i="30"/>
  <c r="S557" i="30"/>
  <c r="R557" i="30"/>
  <c r="Q557" i="30"/>
  <c r="P557" i="30"/>
  <c r="O557" i="30"/>
  <c r="N557" i="30"/>
  <c r="M557" i="30"/>
  <c r="L557" i="30"/>
  <c r="K557" i="30"/>
  <c r="J557" i="30"/>
  <c r="I557" i="30"/>
  <c r="H557" i="30"/>
  <c r="G557" i="30"/>
  <c r="F557" i="30"/>
  <c r="E557" i="30"/>
  <c r="D557" i="30"/>
  <c r="C557" i="30"/>
  <c r="S556" i="30"/>
  <c r="R556" i="30"/>
  <c r="Q556" i="30"/>
  <c r="P556" i="30"/>
  <c r="O556" i="30"/>
  <c r="N556" i="30"/>
  <c r="M556" i="30"/>
  <c r="L556" i="30"/>
  <c r="K556" i="30"/>
  <c r="J556" i="30"/>
  <c r="I556" i="30"/>
  <c r="H556" i="30"/>
  <c r="G556" i="30"/>
  <c r="F556" i="30"/>
  <c r="E556" i="30"/>
  <c r="D556" i="30"/>
  <c r="C556" i="30"/>
  <c r="S555" i="30"/>
  <c r="R555" i="30"/>
  <c r="Q555" i="30"/>
  <c r="P555" i="30"/>
  <c r="O555" i="30"/>
  <c r="N555" i="30"/>
  <c r="M555" i="30"/>
  <c r="L555" i="30"/>
  <c r="K555" i="30"/>
  <c r="J555" i="30"/>
  <c r="I555" i="30"/>
  <c r="H555" i="30"/>
  <c r="G555" i="30"/>
  <c r="F555" i="30"/>
  <c r="E555" i="30"/>
  <c r="D555" i="30"/>
  <c r="C555" i="30"/>
  <c r="S554" i="30"/>
  <c r="R554" i="30"/>
  <c r="Q554" i="30"/>
  <c r="P554" i="30"/>
  <c r="O554" i="30"/>
  <c r="N554" i="30"/>
  <c r="M554" i="30"/>
  <c r="L554" i="30"/>
  <c r="K554" i="30"/>
  <c r="J554" i="30"/>
  <c r="I554" i="30"/>
  <c r="H554" i="30"/>
  <c r="G554" i="30"/>
  <c r="F554" i="30"/>
  <c r="E554" i="30"/>
  <c r="D554" i="30"/>
  <c r="C554" i="30"/>
  <c r="S553" i="30"/>
  <c r="R553" i="30"/>
  <c r="Q553" i="30"/>
  <c r="P553" i="30"/>
  <c r="O553" i="30"/>
  <c r="N553" i="30"/>
  <c r="M553" i="30"/>
  <c r="L553" i="30"/>
  <c r="K553" i="30"/>
  <c r="J553" i="30"/>
  <c r="I553" i="30"/>
  <c r="H553" i="30"/>
  <c r="G553" i="30"/>
  <c r="F553" i="30"/>
  <c r="E553" i="30"/>
  <c r="D553" i="30"/>
  <c r="C553" i="30"/>
  <c r="S552" i="30"/>
  <c r="R552" i="30"/>
  <c r="Q552" i="30"/>
  <c r="P552" i="30"/>
  <c r="O552" i="30"/>
  <c r="N552" i="30"/>
  <c r="M552" i="30"/>
  <c r="L552" i="30"/>
  <c r="K552" i="30"/>
  <c r="J552" i="30"/>
  <c r="I552" i="30"/>
  <c r="H552" i="30"/>
  <c r="G552" i="30"/>
  <c r="F552" i="30"/>
  <c r="E552" i="30"/>
  <c r="D552" i="30"/>
  <c r="C552" i="30"/>
  <c r="S551" i="30"/>
  <c r="R551" i="30"/>
  <c r="Q551" i="30"/>
  <c r="P551" i="30"/>
  <c r="O551" i="30"/>
  <c r="N551" i="30"/>
  <c r="M551" i="30"/>
  <c r="L551" i="30"/>
  <c r="K551" i="30"/>
  <c r="J551" i="30"/>
  <c r="I551" i="30"/>
  <c r="H551" i="30"/>
  <c r="G551" i="30"/>
  <c r="F551" i="30"/>
  <c r="E551" i="30"/>
  <c r="D551" i="30"/>
  <c r="C551" i="30"/>
  <c r="S550" i="30"/>
  <c r="R550" i="30"/>
  <c r="Q550" i="30"/>
  <c r="P550" i="30"/>
  <c r="O550" i="30"/>
  <c r="N550" i="30"/>
  <c r="M550" i="30"/>
  <c r="L550" i="30"/>
  <c r="K550" i="30"/>
  <c r="J550" i="30"/>
  <c r="I550" i="30"/>
  <c r="H550" i="30"/>
  <c r="G550" i="30"/>
  <c r="F550" i="30"/>
  <c r="E550" i="30"/>
  <c r="D550" i="30"/>
  <c r="C550" i="30"/>
  <c r="S549" i="30"/>
  <c r="R549" i="30"/>
  <c r="Q549" i="30"/>
  <c r="P549" i="30"/>
  <c r="O549" i="30"/>
  <c r="N549" i="30"/>
  <c r="M549" i="30"/>
  <c r="L549" i="30"/>
  <c r="K549" i="30"/>
  <c r="J549" i="30"/>
  <c r="I549" i="30"/>
  <c r="H549" i="30"/>
  <c r="G549" i="30"/>
  <c r="F549" i="30"/>
  <c r="E549" i="30"/>
  <c r="D549" i="30"/>
  <c r="C549" i="30"/>
  <c r="S548" i="30"/>
  <c r="R548" i="30"/>
  <c r="Q548" i="30"/>
  <c r="P548" i="30"/>
  <c r="O548" i="30"/>
  <c r="N548" i="30"/>
  <c r="M548" i="30"/>
  <c r="L548" i="30"/>
  <c r="K548" i="30"/>
  <c r="J548" i="30"/>
  <c r="I548" i="30"/>
  <c r="H548" i="30"/>
  <c r="G548" i="30"/>
  <c r="F548" i="30"/>
  <c r="E548" i="30"/>
  <c r="D548" i="30"/>
  <c r="C548" i="30"/>
  <c r="S547" i="30"/>
  <c r="R547" i="30"/>
  <c r="Q547" i="30"/>
  <c r="P547" i="30"/>
  <c r="O547" i="30"/>
  <c r="N547" i="30"/>
  <c r="M547" i="30"/>
  <c r="L547" i="30"/>
  <c r="K547" i="30"/>
  <c r="J547" i="30"/>
  <c r="I547" i="30"/>
  <c r="H547" i="30"/>
  <c r="G547" i="30"/>
  <c r="F547" i="30"/>
  <c r="E547" i="30"/>
  <c r="D547" i="30"/>
  <c r="C547" i="30"/>
  <c r="S546" i="30"/>
  <c r="R546" i="30"/>
  <c r="Q546" i="30"/>
  <c r="P546" i="30"/>
  <c r="O546" i="30"/>
  <c r="N546" i="30"/>
  <c r="M546" i="30"/>
  <c r="L546" i="30"/>
  <c r="K546" i="30"/>
  <c r="J546" i="30"/>
  <c r="I546" i="30"/>
  <c r="H546" i="30"/>
  <c r="G546" i="30"/>
  <c r="F546" i="30"/>
  <c r="E546" i="30"/>
  <c r="D546" i="30"/>
  <c r="C546" i="30"/>
  <c r="S545" i="30"/>
  <c r="R545" i="30"/>
  <c r="Q545" i="30"/>
  <c r="P545" i="30"/>
  <c r="O545" i="30"/>
  <c r="N545" i="30"/>
  <c r="M545" i="30"/>
  <c r="L545" i="30"/>
  <c r="K545" i="30"/>
  <c r="J545" i="30"/>
  <c r="I545" i="30"/>
  <c r="H545" i="30"/>
  <c r="G545" i="30"/>
  <c r="F545" i="30"/>
  <c r="E545" i="30"/>
  <c r="D545" i="30"/>
  <c r="C545" i="30"/>
  <c r="S544" i="30"/>
  <c r="R544" i="30"/>
  <c r="Q544" i="30"/>
  <c r="P544" i="30"/>
  <c r="O544" i="30"/>
  <c r="N544" i="30"/>
  <c r="M544" i="30"/>
  <c r="L544" i="30"/>
  <c r="K544" i="30"/>
  <c r="J544" i="30"/>
  <c r="I544" i="30"/>
  <c r="H544" i="30"/>
  <c r="G544" i="30"/>
  <c r="F544" i="30"/>
  <c r="E544" i="30"/>
  <c r="D544" i="30"/>
  <c r="C544" i="30"/>
  <c r="S543" i="30"/>
  <c r="R543" i="30"/>
  <c r="Q543" i="30"/>
  <c r="P543" i="30"/>
  <c r="O543" i="30"/>
  <c r="N543" i="30"/>
  <c r="M543" i="30"/>
  <c r="L543" i="30"/>
  <c r="K543" i="30"/>
  <c r="J543" i="30"/>
  <c r="I543" i="30"/>
  <c r="H543" i="30"/>
  <c r="G543" i="30"/>
  <c r="F543" i="30"/>
  <c r="E543" i="30"/>
  <c r="D543" i="30"/>
  <c r="C543" i="30"/>
  <c r="S542" i="30"/>
  <c r="R542" i="30"/>
  <c r="Q542" i="30"/>
  <c r="P542" i="30"/>
  <c r="O542" i="30"/>
  <c r="N542" i="30"/>
  <c r="M542" i="30"/>
  <c r="L542" i="30"/>
  <c r="K542" i="30"/>
  <c r="J542" i="30"/>
  <c r="I542" i="30"/>
  <c r="H542" i="30"/>
  <c r="G542" i="30"/>
  <c r="F542" i="30"/>
  <c r="E542" i="30"/>
  <c r="D542" i="30"/>
  <c r="C542" i="30"/>
  <c r="S541" i="30"/>
  <c r="R541" i="30"/>
  <c r="Q541" i="30"/>
  <c r="P541" i="30"/>
  <c r="O541" i="30"/>
  <c r="N541" i="30"/>
  <c r="M541" i="30"/>
  <c r="L541" i="30"/>
  <c r="K541" i="30"/>
  <c r="J541" i="30"/>
  <c r="I541" i="30"/>
  <c r="H541" i="30"/>
  <c r="G541" i="30"/>
  <c r="F541" i="30"/>
  <c r="E541" i="30"/>
  <c r="D541" i="30"/>
  <c r="C541" i="30"/>
  <c r="S540" i="30"/>
  <c r="R540" i="30"/>
  <c r="Q540" i="30"/>
  <c r="P540" i="30"/>
  <c r="O540" i="30"/>
  <c r="N540" i="30"/>
  <c r="M540" i="30"/>
  <c r="L540" i="30"/>
  <c r="K540" i="30"/>
  <c r="J540" i="30"/>
  <c r="I540" i="30"/>
  <c r="H540" i="30"/>
  <c r="G540" i="30"/>
  <c r="F540" i="30"/>
  <c r="E540" i="30"/>
  <c r="D540" i="30"/>
  <c r="C540" i="30"/>
  <c r="S539" i="30"/>
  <c r="R539" i="30"/>
  <c r="Q539" i="30"/>
  <c r="P539" i="30"/>
  <c r="O539" i="30"/>
  <c r="N539" i="30"/>
  <c r="M539" i="30"/>
  <c r="L539" i="30"/>
  <c r="K539" i="30"/>
  <c r="J539" i="30"/>
  <c r="I539" i="30"/>
  <c r="H539" i="30"/>
  <c r="G539" i="30"/>
  <c r="F539" i="30"/>
  <c r="E539" i="30"/>
  <c r="D539" i="30"/>
  <c r="C539" i="30"/>
  <c r="S538" i="30"/>
  <c r="R538" i="30"/>
  <c r="Q538" i="30"/>
  <c r="P538" i="30"/>
  <c r="O538" i="30"/>
  <c r="N538" i="30"/>
  <c r="M538" i="30"/>
  <c r="L538" i="30"/>
  <c r="K538" i="30"/>
  <c r="J538" i="30"/>
  <c r="I538" i="30"/>
  <c r="H538" i="30"/>
  <c r="G538" i="30"/>
  <c r="F538" i="30"/>
  <c r="E538" i="30"/>
  <c r="D538" i="30"/>
  <c r="C538" i="30"/>
  <c r="S537" i="30"/>
  <c r="R537" i="30"/>
  <c r="Q537" i="30"/>
  <c r="P537" i="30"/>
  <c r="O537" i="30"/>
  <c r="N537" i="30"/>
  <c r="M537" i="30"/>
  <c r="L537" i="30"/>
  <c r="K537" i="30"/>
  <c r="J537" i="30"/>
  <c r="I537" i="30"/>
  <c r="H537" i="30"/>
  <c r="G537" i="30"/>
  <c r="F537" i="30"/>
  <c r="E537" i="30"/>
  <c r="D537" i="30"/>
  <c r="C537" i="30"/>
  <c r="S536" i="30"/>
  <c r="R536" i="30"/>
  <c r="Q536" i="30"/>
  <c r="P536" i="30"/>
  <c r="O536" i="30"/>
  <c r="N536" i="30"/>
  <c r="M536" i="30"/>
  <c r="L536" i="30"/>
  <c r="K536" i="30"/>
  <c r="J536" i="30"/>
  <c r="I536" i="30"/>
  <c r="H536" i="30"/>
  <c r="G536" i="30"/>
  <c r="F536" i="30"/>
  <c r="E536" i="30"/>
  <c r="D536" i="30"/>
  <c r="C536" i="30"/>
  <c r="S535" i="30"/>
  <c r="R535" i="30"/>
  <c r="Q535" i="30"/>
  <c r="P535" i="30"/>
  <c r="O535" i="30"/>
  <c r="N535" i="30"/>
  <c r="M535" i="30"/>
  <c r="L535" i="30"/>
  <c r="K535" i="30"/>
  <c r="J535" i="30"/>
  <c r="I535" i="30"/>
  <c r="H535" i="30"/>
  <c r="G535" i="30"/>
  <c r="F535" i="30"/>
  <c r="E535" i="30"/>
  <c r="D535" i="30"/>
  <c r="C535" i="30"/>
  <c r="S534" i="30"/>
  <c r="R534" i="30"/>
  <c r="Q534" i="30"/>
  <c r="P534" i="30"/>
  <c r="O534" i="30"/>
  <c r="N534" i="30"/>
  <c r="M534" i="30"/>
  <c r="L534" i="30"/>
  <c r="K534" i="30"/>
  <c r="J534" i="30"/>
  <c r="I534" i="30"/>
  <c r="H534" i="30"/>
  <c r="G534" i="30"/>
  <c r="F534" i="30"/>
  <c r="E534" i="30"/>
  <c r="D534" i="30"/>
  <c r="C534" i="30"/>
  <c r="S533" i="30"/>
  <c r="R533" i="30"/>
  <c r="Q533" i="30"/>
  <c r="P533" i="30"/>
  <c r="O533" i="30"/>
  <c r="N533" i="30"/>
  <c r="M533" i="30"/>
  <c r="L533" i="30"/>
  <c r="K533" i="30"/>
  <c r="J533" i="30"/>
  <c r="I533" i="30"/>
  <c r="H533" i="30"/>
  <c r="G533" i="30"/>
  <c r="F533" i="30"/>
  <c r="E533" i="30"/>
  <c r="D533" i="30"/>
  <c r="C533" i="30"/>
  <c r="S532" i="30"/>
  <c r="R532" i="30"/>
  <c r="Q532" i="30"/>
  <c r="P532" i="30"/>
  <c r="O532" i="30"/>
  <c r="N532" i="30"/>
  <c r="M532" i="30"/>
  <c r="L532" i="30"/>
  <c r="K532" i="30"/>
  <c r="J532" i="30"/>
  <c r="I532" i="30"/>
  <c r="H532" i="30"/>
  <c r="G532" i="30"/>
  <c r="F532" i="30"/>
  <c r="E532" i="30"/>
  <c r="D532" i="30"/>
  <c r="C532" i="30"/>
  <c r="S531" i="30"/>
  <c r="R531" i="30"/>
  <c r="Q531" i="30"/>
  <c r="P531" i="30"/>
  <c r="O531" i="30"/>
  <c r="N531" i="30"/>
  <c r="M531" i="30"/>
  <c r="L531" i="30"/>
  <c r="K531" i="30"/>
  <c r="J531" i="30"/>
  <c r="I531" i="30"/>
  <c r="H531" i="30"/>
  <c r="G531" i="30"/>
  <c r="F531" i="30"/>
  <c r="E531" i="30"/>
  <c r="D531" i="30"/>
  <c r="C531" i="30"/>
  <c r="S530" i="30"/>
  <c r="R530" i="30"/>
  <c r="Q530" i="30"/>
  <c r="P530" i="30"/>
  <c r="O530" i="30"/>
  <c r="N530" i="30"/>
  <c r="M530" i="30"/>
  <c r="L530" i="30"/>
  <c r="K530" i="30"/>
  <c r="J530" i="30"/>
  <c r="I530" i="30"/>
  <c r="H530" i="30"/>
  <c r="G530" i="30"/>
  <c r="F530" i="30"/>
  <c r="E530" i="30"/>
  <c r="D530" i="30"/>
  <c r="C530" i="30"/>
  <c r="S529" i="30"/>
  <c r="R529" i="30"/>
  <c r="Q529" i="30"/>
  <c r="P529" i="30"/>
  <c r="O529" i="30"/>
  <c r="N529" i="30"/>
  <c r="M529" i="30"/>
  <c r="L529" i="30"/>
  <c r="K529" i="30"/>
  <c r="J529" i="30"/>
  <c r="I529" i="30"/>
  <c r="H529" i="30"/>
  <c r="G529" i="30"/>
  <c r="F529" i="30"/>
  <c r="E529" i="30"/>
  <c r="D529" i="30"/>
  <c r="C529" i="30"/>
  <c r="S528" i="30"/>
  <c r="R528" i="30"/>
  <c r="Q528" i="30"/>
  <c r="P528" i="30"/>
  <c r="O528" i="30"/>
  <c r="N528" i="30"/>
  <c r="M528" i="30"/>
  <c r="L528" i="30"/>
  <c r="K528" i="30"/>
  <c r="J528" i="30"/>
  <c r="I528" i="30"/>
  <c r="H528" i="30"/>
  <c r="G528" i="30"/>
  <c r="F528" i="30"/>
  <c r="E528" i="30"/>
  <c r="D528" i="30"/>
  <c r="C528" i="30"/>
  <c r="S527" i="30"/>
  <c r="R527" i="30"/>
  <c r="Q527" i="30"/>
  <c r="P527" i="30"/>
  <c r="O527" i="30"/>
  <c r="N527" i="30"/>
  <c r="M527" i="30"/>
  <c r="L527" i="30"/>
  <c r="K527" i="30"/>
  <c r="J527" i="30"/>
  <c r="I527" i="30"/>
  <c r="H527" i="30"/>
  <c r="G527" i="30"/>
  <c r="F527" i="30"/>
  <c r="E527" i="30"/>
  <c r="D527" i="30"/>
  <c r="C527" i="30"/>
  <c r="S526" i="30"/>
  <c r="R526" i="30"/>
  <c r="Q526" i="30"/>
  <c r="P526" i="30"/>
  <c r="O526" i="30"/>
  <c r="N526" i="30"/>
  <c r="M526" i="30"/>
  <c r="L526" i="30"/>
  <c r="K526" i="30"/>
  <c r="J526" i="30"/>
  <c r="I526" i="30"/>
  <c r="H526" i="30"/>
  <c r="G526" i="30"/>
  <c r="F526" i="30"/>
  <c r="E526" i="30"/>
  <c r="D526" i="30"/>
  <c r="C526" i="30"/>
  <c r="S525" i="30"/>
  <c r="R525" i="30"/>
  <c r="Q525" i="30"/>
  <c r="P525" i="30"/>
  <c r="O525" i="30"/>
  <c r="N525" i="30"/>
  <c r="M525" i="30"/>
  <c r="L525" i="30"/>
  <c r="K525" i="30"/>
  <c r="J525" i="30"/>
  <c r="I525" i="30"/>
  <c r="H525" i="30"/>
  <c r="G525" i="30"/>
  <c r="F525" i="30"/>
  <c r="E525" i="30"/>
  <c r="D525" i="30"/>
  <c r="C525" i="30"/>
  <c r="S524" i="30"/>
  <c r="R524" i="30"/>
  <c r="Q524" i="30"/>
  <c r="P524" i="30"/>
  <c r="O524" i="30"/>
  <c r="N524" i="30"/>
  <c r="M524" i="30"/>
  <c r="L524" i="30"/>
  <c r="K524" i="30"/>
  <c r="J524" i="30"/>
  <c r="I524" i="30"/>
  <c r="H524" i="30"/>
  <c r="G524" i="30"/>
  <c r="F524" i="30"/>
  <c r="E524" i="30"/>
  <c r="D524" i="30"/>
  <c r="C524" i="30"/>
  <c r="S523" i="30"/>
  <c r="R523" i="30"/>
  <c r="Q523" i="30"/>
  <c r="P523" i="30"/>
  <c r="O523" i="30"/>
  <c r="N523" i="30"/>
  <c r="M523" i="30"/>
  <c r="L523" i="30"/>
  <c r="K523" i="30"/>
  <c r="J523" i="30"/>
  <c r="I523" i="30"/>
  <c r="H523" i="30"/>
  <c r="G523" i="30"/>
  <c r="F523" i="30"/>
  <c r="E523" i="30"/>
  <c r="D523" i="30"/>
  <c r="C523" i="30"/>
  <c r="S522" i="30"/>
  <c r="R522" i="30"/>
  <c r="Q522" i="30"/>
  <c r="P522" i="30"/>
  <c r="O522" i="30"/>
  <c r="N522" i="30"/>
  <c r="M522" i="30"/>
  <c r="L522" i="30"/>
  <c r="K522" i="30"/>
  <c r="J522" i="30"/>
  <c r="I522" i="30"/>
  <c r="H522" i="30"/>
  <c r="G522" i="30"/>
  <c r="F522" i="30"/>
  <c r="E522" i="30"/>
  <c r="D522" i="30"/>
  <c r="C522" i="30"/>
  <c r="S521" i="30"/>
  <c r="R521" i="30"/>
  <c r="Q521" i="30"/>
  <c r="P521" i="30"/>
  <c r="O521" i="30"/>
  <c r="N521" i="30"/>
  <c r="M521" i="30"/>
  <c r="L521" i="30"/>
  <c r="K521" i="30"/>
  <c r="J521" i="30"/>
  <c r="I521" i="30"/>
  <c r="H521" i="30"/>
  <c r="G521" i="30"/>
  <c r="F521" i="30"/>
  <c r="E521" i="30"/>
  <c r="D521" i="30"/>
  <c r="C521" i="30"/>
  <c r="S520" i="30"/>
  <c r="R520" i="30"/>
  <c r="Q520" i="30"/>
  <c r="P520" i="30"/>
  <c r="O520" i="30"/>
  <c r="N520" i="30"/>
  <c r="M520" i="30"/>
  <c r="L520" i="30"/>
  <c r="K520" i="30"/>
  <c r="J520" i="30"/>
  <c r="I520" i="30"/>
  <c r="H520" i="30"/>
  <c r="G520" i="30"/>
  <c r="F520" i="30"/>
  <c r="E520" i="30"/>
  <c r="D520" i="30"/>
  <c r="C520" i="30"/>
  <c r="S519" i="30"/>
  <c r="R519" i="30"/>
  <c r="Q519" i="30"/>
  <c r="P519" i="30"/>
  <c r="O519" i="30"/>
  <c r="N519" i="30"/>
  <c r="M519" i="30"/>
  <c r="L519" i="30"/>
  <c r="K519" i="30"/>
  <c r="J519" i="30"/>
  <c r="I519" i="30"/>
  <c r="H519" i="30"/>
  <c r="G519" i="30"/>
  <c r="F519" i="30"/>
  <c r="E519" i="30"/>
  <c r="D519" i="30"/>
  <c r="C519" i="30"/>
  <c r="S518" i="30"/>
  <c r="R518" i="30"/>
  <c r="Q518" i="30"/>
  <c r="P518" i="30"/>
  <c r="O518" i="30"/>
  <c r="N518" i="30"/>
  <c r="M518" i="30"/>
  <c r="L518" i="30"/>
  <c r="K518" i="30"/>
  <c r="J518" i="30"/>
  <c r="I518" i="30"/>
  <c r="H518" i="30"/>
  <c r="G518" i="30"/>
  <c r="F518" i="30"/>
  <c r="E518" i="30"/>
  <c r="D518" i="30"/>
  <c r="C518" i="30"/>
  <c r="S517" i="30"/>
  <c r="R517" i="30"/>
  <c r="Q517" i="30"/>
  <c r="P517" i="30"/>
  <c r="O517" i="30"/>
  <c r="N517" i="30"/>
  <c r="M517" i="30"/>
  <c r="L517" i="30"/>
  <c r="K517" i="30"/>
  <c r="J517" i="30"/>
  <c r="I517" i="30"/>
  <c r="H517" i="30"/>
  <c r="G517" i="30"/>
  <c r="F517" i="30"/>
  <c r="E517" i="30"/>
  <c r="D517" i="30"/>
  <c r="C517" i="30"/>
  <c r="S516" i="30"/>
  <c r="R516" i="30"/>
  <c r="Q516" i="30"/>
  <c r="P516" i="30"/>
  <c r="O516" i="30"/>
  <c r="N516" i="30"/>
  <c r="M516" i="30"/>
  <c r="L516" i="30"/>
  <c r="K516" i="30"/>
  <c r="J516" i="30"/>
  <c r="I516" i="30"/>
  <c r="H516" i="30"/>
  <c r="G516" i="30"/>
  <c r="F516" i="30"/>
  <c r="E516" i="30"/>
  <c r="D516" i="30"/>
  <c r="C516" i="30"/>
  <c r="S515" i="30"/>
  <c r="R515" i="30"/>
  <c r="Q515" i="30"/>
  <c r="P515" i="30"/>
  <c r="O515" i="30"/>
  <c r="N515" i="30"/>
  <c r="M515" i="30"/>
  <c r="L515" i="30"/>
  <c r="K515" i="30"/>
  <c r="J515" i="30"/>
  <c r="I515" i="30"/>
  <c r="H515" i="30"/>
  <c r="G515" i="30"/>
  <c r="F515" i="30"/>
  <c r="E515" i="30"/>
  <c r="D515" i="30"/>
  <c r="C515" i="30"/>
  <c r="S514" i="30"/>
  <c r="R514" i="30"/>
  <c r="Q514" i="30"/>
  <c r="P514" i="30"/>
  <c r="O514" i="30"/>
  <c r="N514" i="30"/>
  <c r="M514" i="30"/>
  <c r="L514" i="30"/>
  <c r="K514" i="30"/>
  <c r="J514" i="30"/>
  <c r="I514" i="30"/>
  <c r="H514" i="30"/>
  <c r="G514" i="30"/>
  <c r="F514" i="30"/>
  <c r="E514" i="30"/>
  <c r="D514" i="30"/>
  <c r="C514" i="30"/>
  <c r="S513" i="30"/>
  <c r="R513" i="30"/>
  <c r="Q513" i="30"/>
  <c r="P513" i="30"/>
  <c r="O513" i="30"/>
  <c r="N513" i="30"/>
  <c r="M513" i="30"/>
  <c r="L513" i="30"/>
  <c r="K513" i="30"/>
  <c r="J513" i="30"/>
  <c r="I513" i="30"/>
  <c r="H513" i="30"/>
  <c r="G513" i="30"/>
  <c r="F513" i="30"/>
  <c r="E513" i="30"/>
  <c r="D513" i="30"/>
  <c r="C513" i="30"/>
  <c r="S512" i="30"/>
  <c r="R512" i="30"/>
  <c r="Q512" i="30"/>
  <c r="P512" i="30"/>
  <c r="O512" i="30"/>
  <c r="N512" i="30"/>
  <c r="M512" i="30"/>
  <c r="L512" i="30"/>
  <c r="K512" i="30"/>
  <c r="J512" i="30"/>
  <c r="I512" i="30"/>
  <c r="H512" i="30"/>
  <c r="G512" i="30"/>
  <c r="F512" i="30"/>
  <c r="E512" i="30"/>
  <c r="D512" i="30"/>
  <c r="C512" i="30"/>
  <c r="S511" i="30"/>
  <c r="R511" i="30"/>
  <c r="Q511" i="30"/>
  <c r="P511" i="30"/>
  <c r="O511" i="30"/>
  <c r="N511" i="30"/>
  <c r="M511" i="30"/>
  <c r="L511" i="30"/>
  <c r="K511" i="30"/>
  <c r="J511" i="30"/>
  <c r="I511" i="30"/>
  <c r="H511" i="30"/>
  <c r="G511" i="30"/>
  <c r="F511" i="30"/>
  <c r="E511" i="30"/>
  <c r="D511" i="30"/>
  <c r="C511" i="30"/>
  <c r="S510" i="30"/>
  <c r="R510" i="30"/>
  <c r="Q510" i="30"/>
  <c r="P510" i="30"/>
  <c r="O510" i="30"/>
  <c r="N510" i="30"/>
  <c r="M510" i="30"/>
  <c r="L510" i="30"/>
  <c r="K510" i="30"/>
  <c r="J510" i="30"/>
  <c r="I510" i="30"/>
  <c r="H510" i="30"/>
  <c r="G510" i="30"/>
  <c r="F510" i="30"/>
  <c r="E510" i="30"/>
  <c r="D510" i="30"/>
  <c r="C510" i="30"/>
  <c r="S509" i="30"/>
  <c r="R509" i="30"/>
  <c r="Q509" i="30"/>
  <c r="P509" i="30"/>
  <c r="O509" i="30"/>
  <c r="N509" i="30"/>
  <c r="M509" i="30"/>
  <c r="L509" i="30"/>
  <c r="K509" i="30"/>
  <c r="J509" i="30"/>
  <c r="I509" i="30"/>
  <c r="H509" i="30"/>
  <c r="G509" i="30"/>
  <c r="F509" i="30"/>
  <c r="E509" i="30"/>
  <c r="D509" i="30"/>
  <c r="C509" i="30"/>
  <c r="S508" i="30"/>
  <c r="R508" i="30"/>
  <c r="Q508" i="30"/>
  <c r="P508" i="30"/>
  <c r="O508" i="30"/>
  <c r="N508" i="30"/>
  <c r="M508" i="30"/>
  <c r="L508" i="30"/>
  <c r="K508" i="30"/>
  <c r="J508" i="30"/>
  <c r="I508" i="30"/>
  <c r="H508" i="30"/>
  <c r="G508" i="30"/>
  <c r="F508" i="30"/>
  <c r="E508" i="30"/>
  <c r="D508" i="30"/>
  <c r="C508" i="30"/>
  <c r="S507" i="30"/>
  <c r="R507" i="30"/>
  <c r="Q507" i="30"/>
  <c r="P507" i="30"/>
  <c r="O507" i="30"/>
  <c r="N507" i="30"/>
  <c r="M507" i="30"/>
  <c r="L507" i="30"/>
  <c r="K507" i="30"/>
  <c r="J507" i="30"/>
  <c r="I507" i="30"/>
  <c r="H507" i="30"/>
  <c r="G507" i="30"/>
  <c r="F507" i="30"/>
  <c r="E507" i="30"/>
  <c r="D507" i="30"/>
  <c r="C507" i="30"/>
  <c r="S506" i="30"/>
  <c r="R506" i="30"/>
  <c r="Q506" i="30"/>
  <c r="P506" i="30"/>
  <c r="O506" i="30"/>
  <c r="N506" i="30"/>
  <c r="M506" i="30"/>
  <c r="L506" i="30"/>
  <c r="K506" i="30"/>
  <c r="J506" i="30"/>
  <c r="I506" i="30"/>
  <c r="H506" i="30"/>
  <c r="G506" i="30"/>
  <c r="F506" i="30"/>
  <c r="E506" i="30"/>
  <c r="D506" i="30"/>
  <c r="C506" i="30"/>
  <c r="S505" i="30"/>
  <c r="R505" i="30"/>
  <c r="Q505" i="30"/>
  <c r="P505" i="30"/>
  <c r="O505" i="30"/>
  <c r="N505" i="30"/>
  <c r="M505" i="30"/>
  <c r="L505" i="30"/>
  <c r="K505" i="30"/>
  <c r="J505" i="30"/>
  <c r="I505" i="30"/>
  <c r="H505" i="30"/>
  <c r="G505" i="30"/>
  <c r="F505" i="30"/>
  <c r="E505" i="30"/>
  <c r="D505" i="30"/>
  <c r="C505" i="30"/>
  <c r="S504" i="30"/>
  <c r="R504" i="30"/>
  <c r="Q504" i="30"/>
  <c r="P504" i="30"/>
  <c r="O504" i="30"/>
  <c r="N504" i="30"/>
  <c r="M504" i="30"/>
  <c r="L504" i="30"/>
  <c r="K504" i="30"/>
  <c r="J504" i="30"/>
  <c r="I504" i="30"/>
  <c r="H504" i="30"/>
  <c r="G504" i="30"/>
  <c r="F504" i="30"/>
  <c r="E504" i="30"/>
  <c r="D504" i="30"/>
  <c r="C504" i="30"/>
  <c r="S503" i="30"/>
  <c r="R503" i="30"/>
  <c r="Q503" i="30"/>
  <c r="P503" i="30"/>
  <c r="O503" i="30"/>
  <c r="N503" i="30"/>
  <c r="M503" i="30"/>
  <c r="L503" i="30"/>
  <c r="K503" i="30"/>
  <c r="J503" i="30"/>
  <c r="I503" i="30"/>
  <c r="H503" i="30"/>
  <c r="G503" i="30"/>
  <c r="F503" i="30"/>
  <c r="E503" i="30"/>
  <c r="D503" i="30"/>
  <c r="C503" i="30"/>
  <c r="S502" i="30"/>
  <c r="R502" i="30"/>
  <c r="Q502" i="30"/>
  <c r="P502" i="30"/>
  <c r="O502" i="30"/>
  <c r="N502" i="30"/>
  <c r="M502" i="30"/>
  <c r="L502" i="30"/>
  <c r="K502" i="30"/>
  <c r="J502" i="30"/>
  <c r="I502" i="30"/>
  <c r="H502" i="30"/>
  <c r="G502" i="30"/>
  <c r="F502" i="30"/>
  <c r="E502" i="30"/>
  <c r="D502" i="30"/>
  <c r="C502" i="30"/>
  <c r="S501" i="30"/>
  <c r="R501" i="30"/>
  <c r="Q501" i="30"/>
  <c r="P501" i="30"/>
  <c r="O501" i="30"/>
  <c r="N501" i="30"/>
  <c r="M501" i="30"/>
  <c r="L501" i="30"/>
  <c r="K501" i="30"/>
  <c r="J501" i="30"/>
  <c r="I501" i="30"/>
  <c r="H501" i="30"/>
  <c r="G501" i="30"/>
  <c r="F501" i="30"/>
  <c r="E501" i="30"/>
  <c r="D501" i="30"/>
  <c r="C501" i="30"/>
  <c r="S500" i="30"/>
  <c r="R500" i="30"/>
  <c r="Q500" i="30"/>
  <c r="P500" i="30"/>
  <c r="O500" i="30"/>
  <c r="N500" i="30"/>
  <c r="M500" i="30"/>
  <c r="L500" i="30"/>
  <c r="K500" i="30"/>
  <c r="J500" i="30"/>
  <c r="I500" i="30"/>
  <c r="H500" i="30"/>
  <c r="G500" i="30"/>
  <c r="F500" i="30"/>
  <c r="E500" i="30"/>
  <c r="D500" i="30"/>
  <c r="C500" i="30"/>
  <c r="S499" i="30"/>
  <c r="R499" i="30"/>
  <c r="Q499" i="30"/>
  <c r="P499" i="30"/>
  <c r="O499" i="30"/>
  <c r="N499" i="30"/>
  <c r="M499" i="30"/>
  <c r="L499" i="30"/>
  <c r="K499" i="30"/>
  <c r="J499" i="30"/>
  <c r="I499" i="30"/>
  <c r="H499" i="30"/>
  <c r="G499" i="30"/>
  <c r="F499" i="30"/>
  <c r="E499" i="30"/>
  <c r="D499" i="30"/>
  <c r="C499" i="30"/>
  <c r="S498" i="30"/>
  <c r="R498" i="30"/>
  <c r="Q498" i="30"/>
  <c r="P498" i="30"/>
  <c r="O498" i="30"/>
  <c r="N498" i="30"/>
  <c r="M498" i="30"/>
  <c r="L498" i="30"/>
  <c r="K498" i="30"/>
  <c r="J498" i="30"/>
  <c r="I498" i="30"/>
  <c r="H498" i="30"/>
  <c r="G498" i="30"/>
  <c r="F498" i="30"/>
  <c r="E498" i="30"/>
  <c r="D498" i="30"/>
  <c r="C498" i="30"/>
  <c r="S497" i="30"/>
  <c r="R497" i="30"/>
  <c r="Q497" i="30"/>
  <c r="P497" i="30"/>
  <c r="O497" i="30"/>
  <c r="N497" i="30"/>
  <c r="M497" i="30"/>
  <c r="L497" i="30"/>
  <c r="K497" i="30"/>
  <c r="J497" i="30"/>
  <c r="I497" i="30"/>
  <c r="H497" i="30"/>
  <c r="G497" i="30"/>
  <c r="F497" i="30"/>
  <c r="E497" i="30"/>
  <c r="D497" i="30"/>
  <c r="C497" i="30"/>
  <c r="S496" i="30"/>
  <c r="R496" i="30"/>
  <c r="Q496" i="30"/>
  <c r="P496" i="30"/>
  <c r="O496" i="30"/>
  <c r="N496" i="30"/>
  <c r="M496" i="30"/>
  <c r="L496" i="30"/>
  <c r="K496" i="30"/>
  <c r="J496" i="30"/>
  <c r="I496" i="30"/>
  <c r="H496" i="30"/>
  <c r="G496" i="30"/>
  <c r="F496" i="30"/>
  <c r="E496" i="30"/>
  <c r="D496" i="30"/>
  <c r="C496" i="30"/>
  <c r="S495" i="30"/>
  <c r="R495" i="30"/>
  <c r="Q495" i="30"/>
  <c r="P495" i="30"/>
  <c r="O495" i="30"/>
  <c r="N495" i="30"/>
  <c r="M495" i="30"/>
  <c r="L495" i="30"/>
  <c r="K495" i="30"/>
  <c r="J495" i="30"/>
  <c r="I495" i="30"/>
  <c r="H495" i="30"/>
  <c r="G495" i="30"/>
  <c r="F495" i="30"/>
  <c r="E495" i="30"/>
  <c r="D495" i="30"/>
  <c r="C495" i="30"/>
  <c r="S494" i="30"/>
  <c r="R494" i="30"/>
  <c r="Q494" i="30"/>
  <c r="P494" i="30"/>
  <c r="O494" i="30"/>
  <c r="N494" i="30"/>
  <c r="M494" i="30"/>
  <c r="L494" i="30"/>
  <c r="K494" i="30"/>
  <c r="J494" i="30"/>
  <c r="I494" i="30"/>
  <c r="H494" i="30"/>
  <c r="G494" i="30"/>
  <c r="F494" i="30"/>
  <c r="E494" i="30"/>
  <c r="D494" i="30"/>
  <c r="C494" i="30"/>
  <c r="S493" i="30"/>
  <c r="R493" i="30"/>
  <c r="Q493" i="30"/>
  <c r="P493" i="30"/>
  <c r="O493" i="30"/>
  <c r="N493" i="30"/>
  <c r="M493" i="30"/>
  <c r="L493" i="30"/>
  <c r="K493" i="30"/>
  <c r="J493" i="30"/>
  <c r="I493" i="30"/>
  <c r="H493" i="30"/>
  <c r="G493" i="30"/>
  <c r="F493" i="30"/>
  <c r="E493" i="30"/>
  <c r="D493" i="30"/>
  <c r="C493" i="30"/>
  <c r="S492" i="30"/>
  <c r="R492" i="30"/>
  <c r="Q492" i="30"/>
  <c r="P492" i="30"/>
  <c r="O492" i="30"/>
  <c r="N492" i="30"/>
  <c r="M492" i="30"/>
  <c r="L492" i="30"/>
  <c r="K492" i="30"/>
  <c r="J492" i="30"/>
  <c r="I492" i="30"/>
  <c r="H492" i="30"/>
  <c r="G492" i="30"/>
  <c r="F492" i="30"/>
  <c r="E492" i="30"/>
  <c r="D492" i="30"/>
  <c r="C492" i="30"/>
  <c r="S491" i="30"/>
  <c r="R491" i="30"/>
  <c r="Q491" i="30"/>
  <c r="P491" i="30"/>
  <c r="O491" i="30"/>
  <c r="N491" i="30"/>
  <c r="M491" i="30"/>
  <c r="L491" i="30"/>
  <c r="K491" i="30"/>
  <c r="J491" i="30"/>
  <c r="I491" i="30"/>
  <c r="H491" i="30"/>
  <c r="G491" i="30"/>
  <c r="F491" i="30"/>
  <c r="E491" i="30"/>
  <c r="D491" i="30"/>
  <c r="C491" i="30"/>
  <c r="S490" i="30"/>
  <c r="R490" i="30"/>
  <c r="Q490" i="30"/>
  <c r="P490" i="30"/>
  <c r="O490" i="30"/>
  <c r="N490" i="30"/>
  <c r="M490" i="30"/>
  <c r="L490" i="30"/>
  <c r="K490" i="30"/>
  <c r="J490" i="30"/>
  <c r="I490" i="30"/>
  <c r="H490" i="30"/>
  <c r="G490" i="30"/>
  <c r="F490" i="30"/>
  <c r="E490" i="30"/>
  <c r="D490" i="30"/>
  <c r="C490" i="30"/>
  <c r="S489" i="30"/>
  <c r="R489" i="30"/>
  <c r="Q489" i="30"/>
  <c r="P489" i="30"/>
  <c r="O489" i="30"/>
  <c r="N489" i="30"/>
  <c r="M489" i="30"/>
  <c r="L489" i="30"/>
  <c r="K489" i="30"/>
  <c r="J489" i="30"/>
  <c r="I489" i="30"/>
  <c r="H489" i="30"/>
  <c r="G489" i="30"/>
  <c r="F489" i="30"/>
  <c r="E489" i="30"/>
  <c r="D489" i="30"/>
  <c r="C489" i="30"/>
  <c r="S488" i="30"/>
  <c r="R488" i="30"/>
  <c r="Q488" i="30"/>
  <c r="P488" i="30"/>
  <c r="O488" i="30"/>
  <c r="N488" i="30"/>
  <c r="M488" i="30"/>
  <c r="L488" i="30"/>
  <c r="K488" i="30"/>
  <c r="J488" i="30"/>
  <c r="I488" i="30"/>
  <c r="H488" i="30"/>
  <c r="G488" i="30"/>
  <c r="F488" i="30"/>
  <c r="E488" i="30"/>
  <c r="D488" i="30"/>
  <c r="C488" i="30"/>
  <c r="S487" i="30"/>
  <c r="R487" i="30"/>
  <c r="Q487" i="30"/>
  <c r="P487" i="30"/>
  <c r="O487" i="30"/>
  <c r="N487" i="30"/>
  <c r="M487" i="30"/>
  <c r="L487" i="30"/>
  <c r="K487" i="30"/>
  <c r="J487" i="30"/>
  <c r="I487" i="30"/>
  <c r="H487" i="30"/>
  <c r="G487" i="30"/>
  <c r="F487" i="30"/>
  <c r="E487" i="30"/>
  <c r="D487" i="30"/>
  <c r="C487" i="30"/>
  <c r="S486" i="30"/>
  <c r="R486" i="30"/>
  <c r="Q486" i="30"/>
  <c r="P486" i="30"/>
  <c r="O486" i="30"/>
  <c r="N486" i="30"/>
  <c r="M486" i="30"/>
  <c r="L486" i="30"/>
  <c r="K486" i="30"/>
  <c r="J486" i="30"/>
  <c r="I486" i="30"/>
  <c r="H486" i="30"/>
  <c r="G486" i="30"/>
  <c r="F486" i="30"/>
  <c r="E486" i="30"/>
  <c r="D486" i="30"/>
  <c r="C486" i="30"/>
  <c r="S485" i="30"/>
  <c r="R485" i="30"/>
  <c r="Q485" i="30"/>
  <c r="P485" i="30"/>
  <c r="O485" i="30"/>
  <c r="N485" i="30"/>
  <c r="M485" i="30"/>
  <c r="L485" i="30"/>
  <c r="K485" i="30"/>
  <c r="J485" i="30"/>
  <c r="I485" i="30"/>
  <c r="H485" i="30"/>
  <c r="G485" i="30"/>
  <c r="F485" i="30"/>
  <c r="E485" i="30"/>
  <c r="D485" i="30"/>
  <c r="C485" i="30"/>
  <c r="S484" i="30"/>
  <c r="R484" i="30"/>
  <c r="Q484" i="30"/>
  <c r="P484" i="30"/>
  <c r="O484" i="30"/>
  <c r="N484" i="30"/>
  <c r="M484" i="30"/>
  <c r="L484" i="30"/>
  <c r="K484" i="30"/>
  <c r="J484" i="30"/>
  <c r="I484" i="30"/>
  <c r="H484" i="30"/>
  <c r="G484" i="30"/>
  <c r="F484" i="30"/>
  <c r="E484" i="30"/>
  <c r="D484" i="30"/>
  <c r="C484" i="30"/>
  <c r="S483" i="30"/>
  <c r="R483" i="30"/>
  <c r="Q483" i="30"/>
  <c r="P483" i="30"/>
  <c r="O483" i="30"/>
  <c r="N483" i="30"/>
  <c r="M483" i="30"/>
  <c r="L483" i="30"/>
  <c r="K483" i="30"/>
  <c r="J483" i="30"/>
  <c r="I483" i="30"/>
  <c r="H483" i="30"/>
  <c r="G483" i="30"/>
  <c r="F483" i="30"/>
  <c r="E483" i="30"/>
  <c r="D483" i="30"/>
  <c r="C483" i="30"/>
  <c r="S482" i="30"/>
  <c r="R482" i="30"/>
  <c r="Q482" i="30"/>
  <c r="P482" i="30"/>
  <c r="O482" i="30"/>
  <c r="N482" i="30"/>
  <c r="M482" i="30"/>
  <c r="L482" i="30"/>
  <c r="K482" i="30"/>
  <c r="J482" i="30"/>
  <c r="I482" i="30"/>
  <c r="H482" i="30"/>
  <c r="G482" i="30"/>
  <c r="F482" i="30"/>
  <c r="E482" i="30"/>
  <c r="D482" i="30"/>
  <c r="C482" i="30"/>
  <c r="S481" i="30"/>
  <c r="R481" i="30"/>
  <c r="Q481" i="30"/>
  <c r="P481" i="30"/>
  <c r="O481" i="30"/>
  <c r="N481" i="30"/>
  <c r="M481" i="30"/>
  <c r="L481" i="30"/>
  <c r="K481" i="30"/>
  <c r="J481" i="30"/>
  <c r="I481" i="30"/>
  <c r="H481" i="30"/>
  <c r="G481" i="30"/>
  <c r="F481" i="30"/>
  <c r="E481" i="30"/>
  <c r="D481" i="30"/>
  <c r="C481" i="30"/>
  <c r="S480" i="30"/>
  <c r="R480" i="30"/>
  <c r="Q480" i="30"/>
  <c r="P480" i="30"/>
  <c r="O480" i="30"/>
  <c r="N480" i="30"/>
  <c r="M480" i="30"/>
  <c r="L480" i="30"/>
  <c r="K480" i="30"/>
  <c r="J480" i="30"/>
  <c r="I480" i="30"/>
  <c r="H480" i="30"/>
  <c r="G480" i="30"/>
  <c r="F480" i="30"/>
  <c r="E480" i="30"/>
  <c r="D480" i="30"/>
  <c r="C480" i="30"/>
  <c r="S479" i="30"/>
  <c r="R479" i="30"/>
  <c r="Q479" i="30"/>
  <c r="P479" i="30"/>
  <c r="O479" i="30"/>
  <c r="N479" i="30"/>
  <c r="M479" i="30"/>
  <c r="L479" i="30"/>
  <c r="K479" i="30"/>
  <c r="J479" i="30"/>
  <c r="I479" i="30"/>
  <c r="H479" i="30"/>
  <c r="G479" i="30"/>
  <c r="F479" i="30"/>
  <c r="E479" i="30"/>
  <c r="D479" i="30"/>
  <c r="C479" i="30"/>
  <c r="S478" i="30"/>
  <c r="R478" i="30"/>
  <c r="Q478" i="30"/>
  <c r="P478" i="30"/>
  <c r="O478" i="30"/>
  <c r="N478" i="30"/>
  <c r="M478" i="30"/>
  <c r="L478" i="30"/>
  <c r="K478" i="30"/>
  <c r="J478" i="30"/>
  <c r="I478" i="30"/>
  <c r="H478" i="30"/>
  <c r="G478" i="30"/>
  <c r="F478" i="30"/>
  <c r="E478" i="30"/>
  <c r="D478" i="30"/>
  <c r="C478" i="30"/>
  <c r="S477" i="30"/>
  <c r="R477" i="30"/>
  <c r="Q477" i="30"/>
  <c r="P477" i="30"/>
  <c r="O477" i="30"/>
  <c r="N477" i="30"/>
  <c r="M477" i="30"/>
  <c r="L477" i="30"/>
  <c r="K477" i="30"/>
  <c r="J477" i="30"/>
  <c r="I477" i="30"/>
  <c r="H477" i="30"/>
  <c r="G477" i="30"/>
  <c r="F477" i="30"/>
  <c r="E477" i="30"/>
  <c r="D477" i="30"/>
  <c r="C477" i="30"/>
  <c r="S476" i="30"/>
  <c r="R476" i="30"/>
  <c r="Q476" i="30"/>
  <c r="P476" i="30"/>
  <c r="O476" i="30"/>
  <c r="N476" i="30"/>
  <c r="M476" i="30"/>
  <c r="L476" i="30"/>
  <c r="K476" i="30"/>
  <c r="J476" i="30"/>
  <c r="I476" i="30"/>
  <c r="H476" i="30"/>
  <c r="G476" i="30"/>
  <c r="F476" i="30"/>
  <c r="E476" i="30"/>
  <c r="D476" i="30"/>
  <c r="C476" i="30"/>
  <c r="S475" i="30"/>
  <c r="R475" i="30"/>
  <c r="Q475" i="30"/>
  <c r="P475" i="30"/>
  <c r="O475" i="30"/>
  <c r="N475" i="30"/>
  <c r="M475" i="30"/>
  <c r="L475" i="30"/>
  <c r="K475" i="30"/>
  <c r="J475" i="30"/>
  <c r="I475" i="30"/>
  <c r="H475" i="30"/>
  <c r="G475" i="30"/>
  <c r="F475" i="30"/>
  <c r="E475" i="30"/>
  <c r="D475" i="30"/>
  <c r="C475" i="30"/>
  <c r="S474" i="30"/>
  <c r="R474" i="30"/>
  <c r="Q474" i="30"/>
  <c r="P474" i="30"/>
  <c r="O474" i="30"/>
  <c r="N474" i="30"/>
  <c r="M474" i="30"/>
  <c r="L474" i="30"/>
  <c r="K474" i="30"/>
  <c r="J474" i="30"/>
  <c r="I474" i="30"/>
  <c r="H474" i="30"/>
  <c r="G474" i="30"/>
  <c r="F474" i="30"/>
  <c r="E474" i="30"/>
  <c r="D474" i="30"/>
  <c r="C474" i="30"/>
  <c r="S473" i="30"/>
  <c r="R473" i="30"/>
  <c r="Q473" i="30"/>
  <c r="P473" i="30"/>
  <c r="O473" i="30"/>
  <c r="N473" i="30"/>
  <c r="M473" i="30"/>
  <c r="L473" i="30"/>
  <c r="K473" i="30"/>
  <c r="J473" i="30"/>
  <c r="I473" i="30"/>
  <c r="H473" i="30"/>
  <c r="G473" i="30"/>
  <c r="F473" i="30"/>
  <c r="E473" i="30"/>
  <c r="D473" i="30"/>
  <c r="C473" i="30"/>
  <c r="S472" i="30"/>
  <c r="R472" i="30"/>
  <c r="Q472" i="30"/>
  <c r="P472" i="30"/>
  <c r="O472" i="30"/>
  <c r="N472" i="30"/>
  <c r="M472" i="30"/>
  <c r="L472" i="30"/>
  <c r="K472" i="30"/>
  <c r="J472" i="30"/>
  <c r="I472" i="30"/>
  <c r="H472" i="30"/>
  <c r="G472" i="30"/>
  <c r="F472" i="30"/>
  <c r="E472" i="30"/>
  <c r="D472" i="30"/>
  <c r="C472" i="30"/>
  <c r="S471" i="30"/>
  <c r="R471" i="30"/>
  <c r="Q471" i="30"/>
  <c r="P471" i="30"/>
  <c r="O471" i="30"/>
  <c r="N471" i="30"/>
  <c r="M471" i="30"/>
  <c r="L471" i="30"/>
  <c r="K471" i="30"/>
  <c r="J471" i="30"/>
  <c r="I471" i="30"/>
  <c r="H471" i="30"/>
  <c r="G471" i="30"/>
  <c r="F471" i="30"/>
  <c r="E471" i="30"/>
  <c r="D471" i="30"/>
  <c r="C471" i="30"/>
  <c r="S470" i="30"/>
  <c r="R470" i="30"/>
  <c r="Q470" i="30"/>
  <c r="P470" i="30"/>
  <c r="O470" i="30"/>
  <c r="N470" i="30"/>
  <c r="M470" i="30"/>
  <c r="L470" i="30"/>
  <c r="K470" i="30"/>
  <c r="J470" i="30"/>
  <c r="I470" i="30"/>
  <c r="H470" i="30"/>
  <c r="G470" i="30"/>
  <c r="F470" i="30"/>
  <c r="E470" i="30"/>
  <c r="D470" i="30"/>
  <c r="C470" i="30"/>
  <c r="S469" i="30"/>
  <c r="R469" i="30"/>
  <c r="Q469" i="30"/>
  <c r="P469" i="30"/>
  <c r="O469" i="30"/>
  <c r="N469" i="30"/>
  <c r="M469" i="30"/>
  <c r="L469" i="30"/>
  <c r="K469" i="30"/>
  <c r="J469" i="30"/>
  <c r="I469" i="30"/>
  <c r="H469" i="30"/>
  <c r="G469" i="30"/>
  <c r="F469" i="30"/>
  <c r="E469" i="30"/>
  <c r="D469" i="30"/>
  <c r="C469" i="30"/>
  <c r="S468" i="30"/>
  <c r="R468" i="30"/>
  <c r="Q468" i="30"/>
  <c r="P468" i="30"/>
  <c r="O468" i="30"/>
  <c r="N468" i="30"/>
  <c r="M468" i="30"/>
  <c r="L468" i="30"/>
  <c r="K468" i="30"/>
  <c r="J468" i="30"/>
  <c r="I468" i="30"/>
  <c r="H468" i="30"/>
  <c r="G468" i="30"/>
  <c r="F468" i="30"/>
  <c r="E468" i="30"/>
  <c r="D468" i="30"/>
  <c r="C468" i="30"/>
  <c r="S467" i="30"/>
  <c r="R467" i="30"/>
  <c r="Q467" i="30"/>
  <c r="P467" i="30"/>
  <c r="O467" i="30"/>
  <c r="N467" i="30"/>
  <c r="M467" i="30"/>
  <c r="L467" i="30"/>
  <c r="K467" i="30"/>
  <c r="J467" i="30"/>
  <c r="I467" i="30"/>
  <c r="H467" i="30"/>
  <c r="G467" i="30"/>
  <c r="F467" i="30"/>
  <c r="E467" i="30"/>
  <c r="D467" i="30"/>
  <c r="C467" i="30"/>
  <c r="S466" i="30"/>
  <c r="R466" i="30"/>
  <c r="Q466" i="30"/>
  <c r="P466" i="30"/>
  <c r="O466" i="30"/>
  <c r="N466" i="30"/>
  <c r="M466" i="30"/>
  <c r="L466" i="30"/>
  <c r="K466" i="30"/>
  <c r="J466" i="30"/>
  <c r="I466" i="30"/>
  <c r="H466" i="30"/>
  <c r="G466" i="30"/>
  <c r="F466" i="30"/>
  <c r="E466" i="30"/>
  <c r="D466" i="30"/>
  <c r="C466" i="30"/>
  <c r="S465" i="30"/>
  <c r="R465" i="30"/>
  <c r="Q465" i="30"/>
  <c r="P465" i="30"/>
  <c r="O465" i="30"/>
  <c r="N465" i="30"/>
  <c r="M465" i="30"/>
  <c r="L465" i="30"/>
  <c r="K465" i="30"/>
  <c r="J465" i="30"/>
  <c r="I465" i="30"/>
  <c r="H465" i="30"/>
  <c r="G465" i="30"/>
  <c r="F465" i="30"/>
  <c r="E465" i="30"/>
  <c r="D465" i="30"/>
  <c r="C465" i="30"/>
  <c r="S464" i="30"/>
  <c r="R464" i="30"/>
  <c r="Q464" i="30"/>
  <c r="P464" i="30"/>
  <c r="O464" i="30"/>
  <c r="N464" i="30"/>
  <c r="M464" i="30"/>
  <c r="L464" i="30"/>
  <c r="K464" i="30"/>
  <c r="J464" i="30"/>
  <c r="I464" i="30"/>
  <c r="H464" i="30"/>
  <c r="G464" i="30"/>
  <c r="F464" i="30"/>
  <c r="E464" i="30"/>
  <c r="D464" i="30"/>
  <c r="C464" i="30"/>
  <c r="S463" i="30"/>
  <c r="R463" i="30"/>
  <c r="Q463" i="30"/>
  <c r="P463" i="30"/>
  <c r="O463" i="30"/>
  <c r="N463" i="30"/>
  <c r="M463" i="30"/>
  <c r="L463" i="30"/>
  <c r="K463" i="30"/>
  <c r="J463" i="30"/>
  <c r="I463" i="30"/>
  <c r="H463" i="30"/>
  <c r="G463" i="30"/>
  <c r="F463" i="30"/>
  <c r="E463" i="30"/>
  <c r="D463" i="30"/>
  <c r="C463" i="30"/>
  <c r="S462" i="30"/>
  <c r="R462" i="30"/>
  <c r="Q462" i="30"/>
  <c r="P462" i="30"/>
  <c r="O462" i="30"/>
  <c r="N462" i="30"/>
  <c r="M462" i="30"/>
  <c r="L462" i="30"/>
  <c r="K462" i="30"/>
  <c r="J462" i="30"/>
  <c r="I462" i="30"/>
  <c r="H462" i="30"/>
  <c r="G462" i="30"/>
  <c r="F462" i="30"/>
  <c r="E462" i="30"/>
  <c r="D462" i="30"/>
  <c r="C462" i="30"/>
  <c r="S461" i="30"/>
  <c r="R461" i="30"/>
  <c r="Q461" i="30"/>
  <c r="P461" i="30"/>
  <c r="O461" i="30"/>
  <c r="N461" i="30"/>
  <c r="M461" i="30"/>
  <c r="L461" i="30"/>
  <c r="K461" i="30"/>
  <c r="J461" i="30"/>
  <c r="I461" i="30"/>
  <c r="H461" i="30"/>
  <c r="G461" i="30"/>
  <c r="F461" i="30"/>
  <c r="E461" i="30"/>
  <c r="D461" i="30"/>
  <c r="C461" i="30"/>
  <c r="S460" i="30"/>
  <c r="R460" i="30"/>
  <c r="Q460" i="30"/>
  <c r="P460" i="30"/>
  <c r="O460" i="30"/>
  <c r="N460" i="30"/>
  <c r="M460" i="30"/>
  <c r="L460" i="30"/>
  <c r="K460" i="30"/>
  <c r="J460" i="30"/>
  <c r="I460" i="30"/>
  <c r="H460" i="30"/>
  <c r="G460" i="30"/>
  <c r="F460" i="30"/>
  <c r="E460" i="30"/>
  <c r="D460" i="30"/>
  <c r="C460" i="30"/>
  <c r="S459" i="30"/>
  <c r="R459" i="30"/>
  <c r="Q459" i="30"/>
  <c r="P459" i="30"/>
  <c r="O459" i="30"/>
  <c r="N459" i="30"/>
  <c r="M459" i="30"/>
  <c r="L459" i="30"/>
  <c r="K459" i="30"/>
  <c r="J459" i="30"/>
  <c r="I459" i="30"/>
  <c r="H459" i="30"/>
  <c r="G459" i="30"/>
  <c r="F459" i="30"/>
  <c r="E459" i="30"/>
  <c r="D459" i="30"/>
  <c r="C459" i="30"/>
  <c r="S458" i="30"/>
  <c r="R458" i="30"/>
  <c r="Q458" i="30"/>
  <c r="P458" i="30"/>
  <c r="O458" i="30"/>
  <c r="N458" i="30"/>
  <c r="M458" i="30"/>
  <c r="L458" i="30"/>
  <c r="K458" i="30"/>
  <c r="J458" i="30"/>
  <c r="I458" i="30"/>
  <c r="H458" i="30"/>
  <c r="G458" i="30"/>
  <c r="F458" i="30"/>
  <c r="E458" i="30"/>
  <c r="D458" i="30"/>
  <c r="C458" i="30"/>
  <c r="S457" i="30"/>
  <c r="R457" i="30"/>
  <c r="Q457" i="30"/>
  <c r="P457" i="30"/>
  <c r="O457" i="30"/>
  <c r="N457" i="30"/>
  <c r="M457" i="30"/>
  <c r="L457" i="30"/>
  <c r="K457" i="30"/>
  <c r="J457" i="30"/>
  <c r="I457" i="30"/>
  <c r="H457" i="30"/>
  <c r="G457" i="30"/>
  <c r="F457" i="30"/>
  <c r="E457" i="30"/>
  <c r="D457" i="30"/>
  <c r="C457" i="30"/>
  <c r="S456" i="30"/>
  <c r="R456" i="30"/>
  <c r="Q456" i="30"/>
  <c r="P456" i="30"/>
  <c r="O456" i="30"/>
  <c r="N456" i="30"/>
  <c r="M456" i="30"/>
  <c r="L456" i="30"/>
  <c r="K456" i="30"/>
  <c r="J456" i="30"/>
  <c r="I456" i="30"/>
  <c r="H456" i="30"/>
  <c r="G456" i="30"/>
  <c r="F456" i="30"/>
  <c r="E456" i="30"/>
  <c r="D456" i="30"/>
  <c r="C456" i="30"/>
  <c r="S455" i="30"/>
  <c r="R455" i="30"/>
  <c r="Q455" i="30"/>
  <c r="P455" i="30"/>
  <c r="O455" i="30"/>
  <c r="N455" i="30"/>
  <c r="M455" i="30"/>
  <c r="L455" i="30"/>
  <c r="K455" i="30"/>
  <c r="J455" i="30"/>
  <c r="I455" i="30"/>
  <c r="H455" i="30"/>
  <c r="G455" i="30"/>
  <c r="F455" i="30"/>
  <c r="E455" i="30"/>
  <c r="D455" i="30"/>
  <c r="C455" i="30"/>
  <c r="S454" i="30"/>
  <c r="R454" i="30"/>
  <c r="Q454" i="30"/>
  <c r="P454" i="30"/>
  <c r="O454" i="30"/>
  <c r="N454" i="30"/>
  <c r="M454" i="30"/>
  <c r="L454" i="30"/>
  <c r="K454" i="30"/>
  <c r="J454" i="30"/>
  <c r="I454" i="30"/>
  <c r="H454" i="30"/>
  <c r="G454" i="30"/>
  <c r="F454" i="30"/>
  <c r="E454" i="30"/>
  <c r="D454" i="30"/>
  <c r="C454" i="30"/>
  <c r="S453" i="30"/>
  <c r="R453" i="30"/>
  <c r="Q453" i="30"/>
  <c r="P453" i="30"/>
  <c r="O453" i="30"/>
  <c r="N453" i="30"/>
  <c r="M453" i="30"/>
  <c r="L453" i="30"/>
  <c r="K453" i="30"/>
  <c r="J453" i="30"/>
  <c r="I453" i="30"/>
  <c r="H453" i="30"/>
  <c r="G453" i="30"/>
  <c r="F453" i="30"/>
  <c r="E453" i="30"/>
  <c r="D453" i="30"/>
  <c r="C453" i="30"/>
  <c r="S452" i="30"/>
  <c r="R452" i="30"/>
  <c r="Q452" i="30"/>
  <c r="P452" i="30"/>
  <c r="O452" i="30"/>
  <c r="N452" i="30"/>
  <c r="M452" i="30"/>
  <c r="L452" i="30"/>
  <c r="K452" i="30"/>
  <c r="J452" i="30"/>
  <c r="I452" i="30"/>
  <c r="H452" i="30"/>
  <c r="G452" i="30"/>
  <c r="F452" i="30"/>
  <c r="E452" i="30"/>
  <c r="D452" i="30"/>
  <c r="C452" i="30"/>
  <c r="S451" i="30"/>
  <c r="R451" i="30"/>
  <c r="Q451" i="30"/>
  <c r="P451" i="30"/>
  <c r="O451" i="30"/>
  <c r="N451" i="30"/>
  <c r="M451" i="30"/>
  <c r="L451" i="30"/>
  <c r="K451" i="30"/>
  <c r="J451" i="30"/>
  <c r="I451" i="30"/>
  <c r="H451" i="30"/>
  <c r="G451" i="30"/>
  <c r="F451" i="30"/>
  <c r="E451" i="30"/>
  <c r="D451" i="30"/>
  <c r="C451" i="30"/>
  <c r="S450" i="30"/>
  <c r="R450" i="30"/>
  <c r="Q450" i="30"/>
  <c r="P450" i="30"/>
  <c r="O450" i="30"/>
  <c r="N450" i="30"/>
  <c r="M450" i="30"/>
  <c r="L450" i="30"/>
  <c r="K450" i="30"/>
  <c r="J450" i="30"/>
  <c r="I450" i="30"/>
  <c r="H450" i="30"/>
  <c r="G450" i="30"/>
  <c r="F450" i="30"/>
  <c r="E450" i="30"/>
  <c r="D450" i="30"/>
  <c r="C450" i="30"/>
  <c r="S449" i="30"/>
  <c r="R449" i="30"/>
  <c r="Q449" i="30"/>
  <c r="P449" i="30"/>
  <c r="O449" i="30"/>
  <c r="N449" i="30"/>
  <c r="M449" i="30"/>
  <c r="L449" i="30"/>
  <c r="K449" i="30"/>
  <c r="J449" i="30"/>
  <c r="I449" i="30"/>
  <c r="H449" i="30"/>
  <c r="G449" i="30"/>
  <c r="F449" i="30"/>
  <c r="E449" i="30"/>
  <c r="D449" i="30"/>
  <c r="C449" i="30"/>
  <c r="S448" i="30"/>
  <c r="R448" i="30"/>
  <c r="Q448" i="30"/>
  <c r="P448" i="30"/>
  <c r="O448" i="30"/>
  <c r="N448" i="30"/>
  <c r="M448" i="30"/>
  <c r="L448" i="30"/>
  <c r="K448" i="30"/>
  <c r="J448" i="30"/>
  <c r="I448" i="30"/>
  <c r="H448" i="30"/>
  <c r="G448" i="30"/>
  <c r="F448" i="30"/>
  <c r="E448" i="30"/>
  <c r="D448" i="30"/>
  <c r="C448" i="30"/>
  <c r="S447" i="30"/>
  <c r="R447" i="30"/>
  <c r="Q447" i="30"/>
  <c r="P447" i="30"/>
  <c r="O447" i="30"/>
  <c r="N447" i="30"/>
  <c r="M447" i="30"/>
  <c r="L447" i="30"/>
  <c r="K447" i="30"/>
  <c r="J447" i="30"/>
  <c r="I447" i="30"/>
  <c r="H447" i="30"/>
  <c r="G447" i="30"/>
  <c r="F447" i="30"/>
  <c r="E447" i="30"/>
  <c r="D447" i="30"/>
  <c r="C447" i="30"/>
  <c r="S446" i="30"/>
  <c r="R446" i="30"/>
  <c r="Q446" i="30"/>
  <c r="P446" i="30"/>
  <c r="O446" i="30"/>
  <c r="N446" i="30"/>
  <c r="M446" i="30"/>
  <c r="L446" i="30"/>
  <c r="K446" i="30"/>
  <c r="J446" i="30"/>
  <c r="I446" i="30"/>
  <c r="H446" i="30"/>
  <c r="G446" i="30"/>
  <c r="F446" i="30"/>
  <c r="E446" i="30"/>
  <c r="D446" i="30"/>
  <c r="C446" i="30"/>
  <c r="S445" i="30"/>
  <c r="R445" i="30"/>
  <c r="Q445" i="30"/>
  <c r="P445" i="30"/>
  <c r="O445" i="30"/>
  <c r="N445" i="30"/>
  <c r="M445" i="30"/>
  <c r="L445" i="30"/>
  <c r="K445" i="30"/>
  <c r="J445" i="30"/>
  <c r="I445" i="30"/>
  <c r="H445" i="30"/>
  <c r="G445" i="30"/>
  <c r="F445" i="30"/>
  <c r="E445" i="30"/>
  <c r="D445" i="30"/>
  <c r="C445" i="30"/>
  <c r="S444" i="30"/>
  <c r="R444" i="30"/>
  <c r="Q444" i="30"/>
  <c r="P444" i="30"/>
  <c r="O444" i="30"/>
  <c r="N444" i="30"/>
  <c r="M444" i="30"/>
  <c r="L444" i="30"/>
  <c r="K444" i="30"/>
  <c r="J444" i="30"/>
  <c r="I444" i="30"/>
  <c r="H444" i="30"/>
  <c r="G444" i="30"/>
  <c r="F444" i="30"/>
  <c r="E444" i="30"/>
  <c r="D444" i="30"/>
  <c r="C444" i="30"/>
  <c r="S443" i="30"/>
  <c r="R443" i="30"/>
  <c r="Q443" i="30"/>
  <c r="P443" i="30"/>
  <c r="O443" i="30"/>
  <c r="N443" i="30"/>
  <c r="M443" i="30"/>
  <c r="L443" i="30"/>
  <c r="K443" i="30"/>
  <c r="J443" i="30"/>
  <c r="I443" i="30"/>
  <c r="H443" i="30"/>
  <c r="G443" i="30"/>
  <c r="F443" i="30"/>
  <c r="E443" i="30"/>
  <c r="D443" i="30"/>
  <c r="C443" i="30"/>
  <c r="S442" i="30"/>
  <c r="R442" i="30"/>
  <c r="Q442" i="30"/>
  <c r="P442" i="30"/>
  <c r="O442" i="30"/>
  <c r="N442" i="30"/>
  <c r="M442" i="30"/>
  <c r="L442" i="30"/>
  <c r="K442" i="30"/>
  <c r="J442" i="30"/>
  <c r="I442" i="30"/>
  <c r="H442" i="30"/>
  <c r="G442" i="30"/>
  <c r="F442" i="30"/>
  <c r="E442" i="30"/>
  <c r="D442" i="30"/>
  <c r="C442" i="30"/>
  <c r="S441" i="30"/>
  <c r="R441" i="30"/>
  <c r="Q441" i="30"/>
  <c r="P441" i="30"/>
  <c r="O441" i="30"/>
  <c r="N441" i="30"/>
  <c r="M441" i="30"/>
  <c r="L441" i="30"/>
  <c r="K441" i="30"/>
  <c r="J441" i="30"/>
  <c r="I441" i="30"/>
  <c r="H441" i="30"/>
  <c r="G441" i="30"/>
  <c r="F441" i="30"/>
  <c r="E441" i="30"/>
  <c r="D441" i="30"/>
  <c r="C441" i="30"/>
  <c r="S440" i="30"/>
  <c r="R440" i="30"/>
  <c r="Q440" i="30"/>
  <c r="P440" i="30"/>
  <c r="O440" i="30"/>
  <c r="N440" i="30"/>
  <c r="M440" i="30"/>
  <c r="L440" i="30"/>
  <c r="K440" i="30"/>
  <c r="J440" i="30"/>
  <c r="I440" i="30"/>
  <c r="H440" i="30"/>
  <c r="G440" i="30"/>
  <c r="F440" i="30"/>
  <c r="E440" i="30"/>
  <c r="D440" i="30"/>
  <c r="C440" i="30"/>
  <c r="S439" i="30"/>
  <c r="R439" i="30"/>
  <c r="Q439" i="30"/>
  <c r="P439" i="30"/>
  <c r="O439" i="30"/>
  <c r="N439" i="30"/>
  <c r="M439" i="30"/>
  <c r="L439" i="30"/>
  <c r="K439" i="30"/>
  <c r="J439" i="30"/>
  <c r="I439" i="30"/>
  <c r="H439" i="30"/>
  <c r="G439" i="30"/>
  <c r="F439" i="30"/>
  <c r="E439" i="30"/>
  <c r="D439" i="30"/>
  <c r="C439" i="30"/>
  <c r="S438" i="30"/>
  <c r="R438" i="30"/>
  <c r="Q438" i="30"/>
  <c r="P438" i="30"/>
  <c r="O438" i="30"/>
  <c r="N438" i="30"/>
  <c r="M438" i="30"/>
  <c r="L438" i="30"/>
  <c r="K438" i="30"/>
  <c r="J438" i="30"/>
  <c r="I438" i="30"/>
  <c r="H438" i="30"/>
  <c r="G438" i="30"/>
  <c r="F438" i="30"/>
  <c r="E438" i="30"/>
  <c r="D438" i="30"/>
  <c r="C438" i="30"/>
  <c r="S437" i="30"/>
  <c r="R437" i="30"/>
  <c r="Q437" i="30"/>
  <c r="P437" i="30"/>
  <c r="O437" i="30"/>
  <c r="N437" i="30"/>
  <c r="M437" i="30"/>
  <c r="L437" i="30"/>
  <c r="K437" i="30"/>
  <c r="J437" i="30"/>
  <c r="I437" i="30"/>
  <c r="H437" i="30"/>
  <c r="G437" i="30"/>
  <c r="F437" i="30"/>
  <c r="E437" i="30"/>
  <c r="D437" i="30"/>
  <c r="C437" i="30"/>
  <c r="S436" i="30"/>
  <c r="R436" i="30"/>
  <c r="Q436" i="30"/>
  <c r="P436" i="30"/>
  <c r="O436" i="30"/>
  <c r="N436" i="30"/>
  <c r="M436" i="30"/>
  <c r="L436" i="30"/>
  <c r="K436" i="30"/>
  <c r="J436" i="30"/>
  <c r="I436" i="30"/>
  <c r="H436" i="30"/>
  <c r="G436" i="30"/>
  <c r="F436" i="30"/>
  <c r="E436" i="30"/>
  <c r="D436" i="30"/>
  <c r="C436" i="30"/>
  <c r="S435" i="30"/>
  <c r="R435" i="30"/>
  <c r="Q435" i="30"/>
  <c r="P435" i="30"/>
  <c r="O435" i="30"/>
  <c r="N435" i="30"/>
  <c r="M435" i="30"/>
  <c r="L435" i="30"/>
  <c r="K435" i="30"/>
  <c r="J435" i="30"/>
  <c r="I435" i="30"/>
  <c r="H435" i="30"/>
  <c r="G435" i="30"/>
  <c r="F435" i="30"/>
  <c r="E435" i="30"/>
  <c r="D435" i="30"/>
  <c r="C435" i="30"/>
  <c r="S434" i="30"/>
  <c r="R434" i="30"/>
  <c r="Q434" i="30"/>
  <c r="P434" i="30"/>
  <c r="O434" i="30"/>
  <c r="N434" i="30"/>
  <c r="M434" i="30"/>
  <c r="L434" i="30"/>
  <c r="K434" i="30"/>
  <c r="J434" i="30"/>
  <c r="I434" i="30"/>
  <c r="H434" i="30"/>
  <c r="G434" i="30"/>
  <c r="F434" i="30"/>
  <c r="E434" i="30"/>
  <c r="D434" i="30"/>
  <c r="C434" i="30"/>
  <c r="S433" i="30"/>
  <c r="R433" i="30"/>
  <c r="Q433" i="30"/>
  <c r="P433" i="30"/>
  <c r="O433" i="30"/>
  <c r="N433" i="30"/>
  <c r="M433" i="30"/>
  <c r="L433" i="30"/>
  <c r="K433" i="30"/>
  <c r="J433" i="30"/>
  <c r="I433" i="30"/>
  <c r="H433" i="30"/>
  <c r="G433" i="30"/>
  <c r="F433" i="30"/>
  <c r="E433" i="30"/>
  <c r="D433" i="30"/>
  <c r="C433" i="30"/>
  <c r="S432" i="30"/>
  <c r="R432" i="30"/>
  <c r="Q432" i="30"/>
  <c r="P432" i="30"/>
  <c r="O432" i="30"/>
  <c r="N432" i="30"/>
  <c r="M432" i="30"/>
  <c r="L432" i="30"/>
  <c r="K432" i="30"/>
  <c r="J432" i="30"/>
  <c r="I432" i="30"/>
  <c r="H432" i="30"/>
  <c r="G432" i="30"/>
  <c r="F432" i="30"/>
  <c r="E432" i="30"/>
  <c r="D432" i="30"/>
  <c r="C432" i="30"/>
  <c r="S431" i="30"/>
  <c r="R431" i="30"/>
  <c r="Q431" i="30"/>
  <c r="P431" i="30"/>
  <c r="O431" i="30"/>
  <c r="N431" i="30"/>
  <c r="M431" i="30"/>
  <c r="L431" i="30"/>
  <c r="K431" i="30"/>
  <c r="J431" i="30"/>
  <c r="I431" i="30"/>
  <c r="H431" i="30"/>
  <c r="G431" i="30"/>
  <c r="F431" i="30"/>
  <c r="E431" i="30"/>
  <c r="D431" i="30"/>
  <c r="C431" i="30"/>
  <c r="S430" i="30"/>
  <c r="R430" i="30"/>
  <c r="Q430" i="30"/>
  <c r="P430" i="30"/>
  <c r="O430" i="30"/>
  <c r="N430" i="30"/>
  <c r="M430" i="30"/>
  <c r="L430" i="30"/>
  <c r="K430" i="30"/>
  <c r="J430" i="30"/>
  <c r="I430" i="30"/>
  <c r="H430" i="30"/>
  <c r="G430" i="30"/>
  <c r="F430" i="30"/>
  <c r="E430" i="30"/>
  <c r="D430" i="30"/>
  <c r="C430" i="30"/>
  <c r="S429" i="30"/>
  <c r="R429" i="30"/>
  <c r="Q429" i="30"/>
  <c r="P429" i="30"/>
  <c r="O429" i="30"/>
  <c r="N429" i="30"/>
  <c r="M429" i="30"/>
  <c r="L429" i="30"/>
  <c r="K429" i="30"/>
  <c r="J429" i="30"/>
  <c r="I429" i="30"/>
  <c r="H429" i="30"/>
  <c r="G429" i="30"/>
  <c r="F429" i="30"/>
  <c r="E429" i="30"/>
  <c r="D429" i="30"/>
  <c r="C429" i="30"/>
  <c r="S428" i="30"/>
  <c r="R428" i="30"/>
  <c r="Q428" i="30"/>
  <c r="P428" i="30"/>
  <c r="O428" i="30"/>
  <c r="N428" i="30"/>
  <c r="M428" i="30"/>
  <c r="L428" i="30"/>
  <c r="K428" i="30"/>
  <c r="J428" i="30"/>
  <c r="I428" i="30"/>
  <c r="H428" i="30"/>
  <c r="G428" i="30"/>
  <c r="F428" i="30"/>
  <c r="E428" i="30"/>
  <c r="D428" i="30"/>
  <c r="C428" i="30"/>
  <c r="S427" i="30"/>
  <c r="R427" i="30"/>
  <c r="Q427" i="30"/>
  <c r="P427" i="30"/>
  <c r="O427" i="30"/>
  <c r="N427" i="30"/>
  <c r="M427" i="30"/>
  <c r="L427" i="30"/>
  <c r="K427" i="30"/>
  <c r="J427" i="30"/>
  <c r="I427" i="30"/>
  <c r="H427" i="30"/>
  <c r="G427" i="30"/>
  <c r="F427" i="30"/>
  <c r="E427" i="30"/>
  <c r="D427" i="30"/>
  <c r="C427" i="30"/>
  <c r="S426" i="30"/>
  <c r="R426" i="30"/>
  <c r="Q426" i="30"/>
  <c r="P426" i="30"/>
  <c r="O426" i="30"/>
  <c r="N426" i="30"/>
  <c r="M426" i="30"/>
  <c r="L426" i="30"/>
  <c r="K426" i="30"/>
  <c r="J426" i="30"/>
  <c r="I426" i="30"/>
  <c r="H426" i="30"/>
  <c r="G426" i="30"/>
  <c r="F426" i="30"/>
  <c r="E426" i="30"/>
  <c r="D426" i="30"/>
  <c r="C426" i="30"/>
  <c r="S425" i="30"/>
  <c r="R425" i="30"/>
  <c r="Q425" i="30"/>
  <c r="P425" i="30"/>
  <c r="O425" i="30"/>
  <c r="N425" i="30"/>
  <c r="M425" i="30"/>
  <c r="L425" i="30"/>
  <c r="K425" i="30"/>
  <c r="J425" i="30"/>
  <c r="I425" i="30"/>
  <c r="H425" i="30"/>
  <c r="G425" i="30"/>
  <c r="F425" i="30"/>
  <c r="E425" i="30"/>
  <c r="D425" i="30"/>
  <c r="C425" i="30"/>
  <c r="S424" i="30"/>
  <c r="R424" i="30"/>
  <c r="Q424" i="30"/>
  <c r="P424" i="30"/>
  <c r="O424" i="30"/>
  <c r="N424" i="30"/>
  <c r="M424" i="30"/>
  <c r="L424" i="30"/>
  <c r="K424" i="30"/>
  <c r="J424" i="30"/>
  <c r="I424" i="30"/>
  <c r="H424" i="30"/>
  <c r="G424" i="30"/>
  <c r="F424" i="30"/>
  <c r="E424" i="30"/>
  <c r="D424" i="30"/>
  <c r="C424" i="30"/>
  <c r="S423" i="30"/>
  <c r="R423" i="30"/>
  <c r="Q423" i="30"/>
  <c r="P423" i="30"/>
  <c r="O423" i="30"/>
  <c r="N423" i="30"/>
  <c r="M423" i="30"/>
  <c r="L423" i="30"/>
  <c r="K423" i="30"/>
  <c r="J423" i="30"/>
  <c r="I423" i="30"/>
  <c r="H423" i="30"/>
  <c r="G423" i="30"/>
  <c r="F423" i="30"/>
  <c r="E423" i="30"/>
  <c r="D423" i="30"/>
  <c r="C423" i="30"/>
  <c r="S422" i="30"/>
  <c r="R422" i="30"/>
  <c r="Q422" i="30"/>
  <c r="P422" i="30"/>
  <c r="O422" i="30"/>
  <c r="N422" i="30"/>
  <c r="M422" i="30"/>
  <c r="L422" i="30"/>
  <c r="K422" i="30"/>
  <c r="J422" i="30"/>
  <c r="I422" i="30"/>
  <c r="H422" i="30"/>
  <c r="G422" i="30"/>
  <c r="F422" i="30"/>
  <c r="E422" i="30"/>
  <c r="D422" i="30"/>
  <c r="C422" i="30"/>
  <c r="S421" i="30"/>
  <c r="R421" i="30"/>
  <c r="Q421" i="30"/>
  <c r="P421" i="30"/>
  <c r="O421" i="30"/>
  <c r="N421" i="30"/>
  <c r="M421" i="30"/>
  <c r="L421" i="30"/>
  <c r="K421" i="30"/>
  <c r="J421" i="30"/>
  <c r="I421" i="30"/>
  <c r="H421" i="30"/>
  <c r="G421" i="30"/>
  <c r="F421" i="30"/>
  <c r="E421" i="30"/>
  <c r="D421" i="30"/>
  <c r="C421" i="30"/>
  <c r="S420" i="30"/>
  <c r="R420" i="30"/>
  <c r="Q420" i="30"/>
  <c r="P420" i="30"/>
  <c r="O420" i="30"/>
  <c r="N420" i="30"/>
  <c r="M420" i="30"/>
  <c r="L420" i="30"/>
  <c r="K420" i="30"/>
  <c r="J420" i="30"/>
  <c r="I420" i="30"/>
  <c r="H420" i="30"/>
  <c r="G420" i="30"/>
  <c r="F420" i="30"/>
  <c r="E420" i="30"/>
  <c r="D420" i="30"/>
  <c r="C420" i="30"/>
  <c r="S419" i="30"/>
  <c r="R419" i="30"/>
  <c r="Q419" i="30"/>
  <c r="P419" i="30"/>
  <c r="O419" i="30"/>
  <c r="N419" i="30"/>
  <c r="M419" i="30"/>
  <c r="L419" i="30"/>
  <c r="K419" i="30"/>
  <c r="J419" i="30"/>
  <c r="I419" i="30"/>
  <c r="H419" i="30"/>
  <c r="G419" i="30"/>
  <c r="F419" i="30"/>
  <c r="E419" i="30"/>
  <c r="D419" i="30"/>
  <c r="C419" i="30"/>
  <c r="S418" i="30"/>
  <c r="R418" i="30"/>
  <c r="Q418" i="30"/>
  <c r="P418" i="30"/>
  <c r="O418" i="30"/>
  <c r="N418" i="30"/>
  <c r="M418" i="30"/>
  <c r="L418" i="30"/>
  <c r="K418" i="30"/>
  <c r="J418" i="30"/>
  <c r="I418" i="30"/>
  <c r="H418" i="30"/>
  <c r="G418" i="30"/>
  <c r="F418" i="30"/>
  <c r="E418" i="30"/>
  <c r="D418" i="30"/>
  <c r="C418" i="30"/>
  <c r="S417" i="30"/>
  <c r="R417" i="30"/>
  <c r="Q417" i="30"/>
  <c r="P417" i="30"/>
  <c r="O417" i="30"/>
  <c r="N417" i="30"/>
  <c r="M417" i="30"/>
  <c r="L417" i="30"/>
  <c r="K417" i="30"/>
  <c r="J417" i="30"/>
  <c r="I417" i="30"/>
  <c r="H417" i="30"/>
  <c r="G417" i="30"/>
  <c r="F417" i="30"/>
  <c r="E417" i="30"/>
  <c r="D417" i="30"/>
  <c r="C417" i="30"/>
  <c r="S416" i="30"/>
  <c r="R416" i="30"/>
  <c r="Q416" i="30"/>
  <c r="P416" i="30"/>
  <c r="O416" i="30"/>
  <c r="N416" i="30"/>
  <c r="M416" i="30"/>
  <c r="L416" i="30"/>
  <c r="K416" i="30"/>
  <c r="J416" i="30"/>
  <c r="I416" i="30"/>
  <c r="H416" i="30"/>
  <c r="G416" i="30"/>
  <c r="F416" i="30"/>
  <c r="E416" i="30"/>
  <c r="D416" i="30"/>
  <c r="C416" i="30"/>
  <c r="S415" i="30"/>
  <c r="R415" i="30"/>
  <c r="Q415" i="30"/>
  <c r="P415" i="30"/>
  <c r="O415" i="30"/>
  <c r="N415" i="30"/>
  <c r="M415" i="30"/>
  <c r="L415" i="30"/>
  <c r="K415" i="30"/>
  <c r="J415" i="30"/>
  <c r="I415" i="30"/>
  <c r="H415" i="30"/>
  <c r="G415" i="30"/>
  <c r="F415" i="30"/>
  <c r="E415" i="30"/>
  <c r="D415" i="30"/>
  <c r="C415" i="30"/>
  <c r="S414" i="30"/>
  <c r="R414" i="30"/>
  <c r="Q414" i="30"/>
  <c r="P414" i="30"/>
  <c r="O414" i="30"/>
  <c r="N414" i="30"/>
  <c r="M414" i="30"/>
  <c r="L414" i="30"/>
  <c r="K414" i="30"/>
  <c r="J414" i="30"/>
  <c r="I414" i="30"/>
  <c r="H414" i="30"/>
  <c r="G414" i="30"/>
  <c r="F414" i="30"/>
  <c r="E414" i="30"/>
  <c r="D414" i="30"/>
  <c r="C414" i="30"/>
  <c r="S413" i="30"/>
  <c r="R413" i="30"/>
  <c r="Q413" i="30"/>
  <c r="P413" i="30"/>
  <c r="O413" i="30"/>
  <c r="N413" i="30"/>
  <c r="M413" i="30"/>
  <c r="L413" i="30"/>
  <c r="K413" i="30"/>
  <c r="J413" i="30"/>
  <c r="I413" i="30"/>
  <c r="H413" i="30"/>
  <c r="G413" i="30"/>
  <c r="F413" i="30"/>
  <c r="E413" i="30"/>
  <c r="D413" i="30"/>
  <c r="C413" i="30"/>
  <c r="S412" i="30"/>
  <c r="R412" i="30"/>
  <c r="Q412" i="30"/>
  <c r="P412" i="30"/>
  <c r="O412" i="30"/>
  <c r="N412" i="30"/>
  <c r="M412" i="30"/>
  <c r="L412" i="30"/>
  <c r="K412" i="30"/>
  <c r="J412" i="30"/>
  <c r="I412" i="30"/>
  <c r="H412" i="30"/>
  <c r="G412" i="30"/>
  <c r="F412" i="30"/>
  <c r="E412" i="30"/>
  <c r="D412" i="30"/>
  <c r="C412" i="30"/>
  <c r="S411" i="30"/>
  <c r="R411" i="30"/>
  <c r="Q411" i="30"/>
  <c r="P411" i="30"/>
  <c r="O411" i="30"/>
  <c r="N411" i="30"/>
  <c r="M411" i="30"/>
  <c r="L411" i="30"/>
  <c r="K411" i="30"/>
  <c r="J411" i="30"/>
  <c r="I411" i="30"/>
  <c r="H411" i="30"/>
  <c r="G411" i="30"/>
  <c r="F411" i="30"/>
  <c r="E411" i="30"/>
  <c r="D411" i="30"/>
  <c r="C411" i="30"/>
  <c r="S410" i="30"/>
  <c r="R410" i="30"/>
  <c r="Q410" i="30"/>
  <c r="P410" i="30"/>
  <c r="O410" i="30"/>
  <c r="N410" i="30"/>
  <c r="M410" i="30"/>
  <c r="L410" i="30"/>
  <c r="K410" i="30"/>
  <c r="J410" i="30"/>
  <c r="I410" i="30"/>
  <c r="H410" i="30"/>
  <c r="G410" i="30"/>
  <c r="F410" i="30"/>
  <c r="E410" i="30"/>
  <c r="D410" i="30"/>
  <c r="C410" i="30"/>
  <c r="V366" i="30"/>
  <c r="U366" i="30"/>
  <c r="V365" i="30"/>
  <c r="U365" i="30"/>
  <c r="V364" i="30"/>
  <c r="U364" i="30"/>
  <c r="V363" i="30"/>
  <c r="U363" i="30"/>
  <c r="V362" i="30"/>
  <c r="U362" i="30"/>
  <c r="V361" i="30"/>
  <c r="U361" i="30"/>
  <c r="V360" i="30"/>
  <c r="U360" i="30"/>
  <c r="V359" i="30"/>
  <c r="U359" i="30"/>
  <c r="V358" i="30"/>
  <c r="U358" i="30"/>
  <c r="V357" i="30"/>
  <c r="U357" i="30"/>
  <c r="V356" i="30"/>
  <c r="U356" i="30"/>
  <c r="V355" i="30"/>
  <c r="U355" i="30"/>
  <c r="V354" i="30"/>
  <c r="U354" i="30"/>
  <c r="V353" i="30"/>
  <c r="U353" i="30"/>
  <c r="V352" i="30"/>
  <c r="U352" i="30"/>
  <c r="V351" i="30"/>
  <c r="U351" i="30"/>
  <c r="V350" i="30"/>
  <c r="U350" i="30"/>
  <c r="V349" i="30"/>
  <c r="U349" i="30"/>
  <c r="V348" i="30"/>
  <c r="U348" i="30"/>
  <c r="V347" i="30"/>
  <c r="U347" i="30"/>
  <c r="V346" i="30"/>
  <c r="U346" i="30"/>
  <c r="V345" i="30"/>
  <c r="U345" i="30"/>
  <c r="V344" i="30"/>
  <c r="U344" i="30"/>
  <c r="V343" i="30"/>
  <c r="U343" i="30"/>
  <c r="V342" i="30"/>
  <c r="U342" i="30"/>
  <c r="V341" i="30"/>
  <c r="U341" i="30"/>
  <c r="V340" i="30"/>
  <c r="U340" i="30"/>
  <c r="V339" i="30"/>
  <c r="U339" i="30"/>
  <c r="V338" i="30"/>
  <c r="U338" i="30"/>
  <c r="V337" i="30"/>
  <c r="U337" i="30"/>
  <c r="V336" i="30"/>
  <c r="U336" i="30"/>
  <c r="V335" i="30"/>
  <c r="U335" i="30"/>
  <c r="V334" i="30"/>
  <c r="U334" i="30"/>
  <c r="V333" i="30"/>
  <c r="U333" i="30"/>
  <c r="V332" i="30"/>
  <c r="U332" i="30"/>
  <c r="V331" i="30"/>
  <c r="U331" i="30"/>
  <c r="V330" i="30"/>
  <c r="U330" i="30"/>
  <c r="V329" i="30"/>
  <c r="U329" i="30"/>
  <c r="V328" i="30"/>
  <c r="U328" i="30"/>
  <c r="V327" i="30"/>
  <c r="U327" i="30"/>
  <c r="V326" i="30"/>
  <c r="U326" i="30"/>
  <c r="V325" i="30"/>
  <c r="U325" i="30"/>
  <c r="V324" i="30"/>
  <c r="U324" i="30"/>
  <c r="V323" i="30"/>
  <c r="U323" i="30"/>
  <c r="V322" i="30"/>
  <c r="U322" i="30"/>
  <c r="V321" i="30"/>
  <c r="U321" i="30"/>
  <c r="V320" i="30"/>
  <c r="U320" i="30"/>
  <c r="V319" i="30"/>
  <c r="U319" i="30"/>
  <c r="V318" i="30"/>
  <c r="U318" i="30"/>
  <c r="V317" i="30"/>
  <c r="U317" i="30"/>
  <c r="V316" i="30"/>
  <c r="U316" i="30"/>
  <c r="V315" i="30"/>
  <c r="U315" i="30"/>
  <c r="V314" i="30"/>
  <c r="U314" i="30"/>
  <c r="V313" i="30"/>
  <c r="U313" i="30"/>
  <c r="V312" i="30"/>
  <c r="U312" i="30"/>
  <c r="V311" i="30"/>
  <c r="U311" i="30"/>
  <c r="V310" i="30"/>
  <c r="U310" i="30"/>
  <c r="V309" i="30"/>
  <c r="U309" i="30"/>
  <c r="V308" i="30"/>
  <c r="U308" i="30"/>
  <c r="V307" i="30"/>
  <c r="U307" i="30"/>
  <c r="V306" i="30"/>
  <c r="U306" i="30"/>
  <c r="V305" i="30"/>
  <c r="U305" i="30"/>
  <c r="V304" i="30"/>
  <c r="U304" i="30"/>
  <c r="V303" i="30"/>
  <c r="U303" i="30"/>
  <c r="V302" i="30"/>
  <c r="U302" i="30"/>
  <c r="V301" i="30"/>
  <c r="U301" i="30"/>
  <c r="V300" i="30"/>
  <c r="U300" i="30"/>
  <c r="V299" i="30"/>
  <c r="U299" i="30"/>
  <c r="V298" i="30"/>
  <c r="U298" i="30"/>
  <c r="V297" i="30"/>
  <c r="U297" i="30"/>
  <c r="V296" i="30"/>
  <c r="U296" i="30"/>
  <c r="V295" i="30"/>
  <c r="U295" i="30"/>
  <c r="V294" i="30"/>
  <c r="U294" i="30"/>
  <c r="V293" i="30"/>
  <c r="U293" i="30"/>
  <c r="V292" i="30"/>
  <c r="U292" i="30"/>
  <c r="V291" i="30"/>
  <c r="U291" i="30"/>
  <c r="V290" i="30"/>
  <c r="U290" i="30"/>
  <c r="V289" i="30"/>
  <c r="U289" i="30"/>
  <c r="V288" i="30"/>
  <c r="U288" i="30"/>
  <c r="V287" i="30"/>
  <c r="U287" i="30"/>
  <c r="V286" i="30"/>
  <c r="U286" i="30"/>
  <c r="V285" i="30"/>
  <c r="U285" i="30"/>
  <c r="V284" i="30"/>
  <c r="U284" i="30"/>
  <c r="V283" i="30"/>
  <c r="U283" i="30"/>
  <c r="V282" i="30"/>
  <c r="U282" i="30"/>
  <c r="V281" i="30"/>
  <c r="U281" i="30"/>
  <c r="V280" i="30"/>
  <c r="U280" i="30"/>
  <c r="V279" i="30"/>
  <c r="U279" i="30"/>
  <c r="V278" i="30"/>
  <c r="U278" i="30"/>
  <c r="V277" i="30"/>
  <c r="U277" i="30"/>
  <c r="V276" i="30"/>
  <c r="U276" i="30"/>
  <c r="V275" i="30"/>
  <c r="U275" i="30"/>
  <c r="V274" i="30"/>
  <c r="U274" i="30"/>
  <c r="V273" i="30"/>
  <c r="U273" i="30"/>
  <c r="V272" i="30"/>
  <c r="U272" i="30"/>
  <c r="V271" i="30"/>
  <c r="U271" i="30"/>
  <c r="V270" i="30"/>
  <c r="U270" i="30"/>
  <c r="V269" i="30"/>
  <c r="U269" i="30"/>
  <c r="V268" i="30"/>
  <c r="U268" i="30"/>
  <c r="V267" i="30"/>
  <c r="U267" i="30"/>
  <c r="V266" i="30"/>
  <c r="U266" i="30"/>
  <c r="V265" i="30"/>
  <c r="U265" i="30"/>
  <c r="V264" i="30"/>
  <c r="U264" i="30"/>
  <c r="V263" i="30"/>
  <c r="U263" i="30"/>
  <c r="V262" i="30"/>
  <c r="U262" i="30"/>
  <c r="V261" i="30"/>
  <c r="U261" i="30"/>
  <c r="V260" i="30"/>
  <c r="U260" i="30"/>
  <c r="V259" i="30"/>
  <c r="U259" i="30"/>
  <c r="V258" i="30"/>
  <c r="U258" i="30"/>
  <c r="V257" i="30"/>
  <c r="U257" i="30"/>
  <c r="V256" i="30"/>
  <c r="U256" i="30"/>
  <c r="V255" i="30"/>
  <c r="U255" i="30"/>
  <c r="V254" i="30"/>
  <c r="U254" i="30"/>
  <c r="V253" i="30"/>
  <c r="U253" i="30"/>
  <c r="V252" i="30"/>
  <c r="U252" i="30"/>
  <c r="V251" i="30"/>
  <c r="U251" i="30"/>
  <c r="V250" i="30"/>
  <c r="U250" i="30"/>
  <c r="V249" i="30"/>
  <c r="U249" i="30"/>
  <c r="V248" i="30"/>
  <c r="U248" i="30"/>
  <c r="V247" i="30"/>
  <c r="U247" i="30"/>
  <c r="V246" i="30"/>
  <c r="U246" i="30"/>
  <c r="V245" i="30"/>
  <c r="U245" i="30"/>
  <c r="V244" i="30"/>
  <c r="U244" i="30"/>
  <c r="V243" i="30"/>
  <c r="U243" i="30"/>
  <c r="V242" i="30"/>
  <c r="U242" i="30"/>
  <c r="V241" i="30"/>
  <c r="U241" i="30"/>
  <c r="V240" i="30"/>
  <c r="U240" i="30"/>
  <c r="V239" i="30"/>
  <c r="U239" i="30"/>
  <c r="V238" i="30"/>
  <c r="U238" i="30"/>
  <c r="V237" i="30"/>
  <c r="U237" i="30"/>
  <c r="V236" i="30"/>
  <c r="U236" i="30"/>
  <c r="V235" i="30"/>
  <c r="U235" i="30"/>
  <c r="V234" i="30"/>
  <c r="U234" i="30"/>
  <c r="V233" i="30"/>
  <c r="U233" i="30"/>
  <c r="V232" i="30"/>
  <c r="U232" i="30"/>
  <c r="V231" i="30"/>
  <c r="U231" i="30"/>
  <c r="V230" i="30"/>
  <c r="U230" i="30"/>
  <c r="V229" i="30"/>
  <c r="U229" i="30"/>
  <c r="V228" i="30"/>
  <c r="U228" i="30"/>
  <c r="V227" i="30"/>
  <c r="U227" i="30"/>
  <c r="V226" i="30"/>
  <c r="U226" i="30"/>
  <c r="V225" i="30"/>
  <c r="U225" i="30"/>
  <c r="V224" i="30"/>
  <c r="U224" i="30"/>
  <c r="V223" i="30"/>
  <c r="U223" i="30"/>
  <c r="V222" i="30"/>
  <c r="U222" i="30"/>
  <c r="V221" i="30"/>
  <c r="U221" i="30"/>
  <c r="V220" i="30"/>
  <c r="U220" i="30"/>
  <c r="V219" i="30"/>
  <c r="U219" i="30"/>
  <c r="V218" i="30"/>
  <c r="U218" i="30"/>
  <c r="V217" i="30"/>
  <c r="U217" i="30"/>
  <c r="V216" i="30"/>
  <c r="U216" i="30"/>
  <c r="V215" i="30"/>
  <c r="U215" i="30"/>
  <c r="V214" i="30"/>
  <c r="U214" i="30"/>
  <c r="V213" i="30"/>
  <c r="U213" i="30"/>
  <c r="V212" i="30"/>
  <c r="U212" i="30"/>
  <c r="V211" i="30"/>
  <c r="U211" i="30"/>
  <c r="V210" i="30"/>
  <c r="U210" i="30"/>
  <c r="V209" i="30"/>
  <c r="U209" i="30"/>
  <c r="V208" i="30"/>
  <c r="U208" i="30"/>
  <c r="V207" i="30"/>
  <c r="U207" i="30"/>
  <c r="V206" i="30"/>
  <c r="U206" i="30"/>
  <c r="V205" i="30"/>
  <c r="U205" i="30"/>
  <c r="V204" i="30"/>
  <c r="U204" i="30"/>
  <c r="V203" i="30"/>
  <c r="U203" i="30"/>
  <c r="V202" i="30"/>
  <c r="U202" i="30"/>
  <c r="V201" i="30"/>
  <c r="U201" i="30"/>
  <c r="V200" i="30"/>
  <c r="U200" i="30"/>
  <c r="V199" i="30"/>
  <c r="U199" i="30"/>
  <c r="V198" i="30"/>
  <c r="U198" i="30"/>
  <c r="V197" i="30"/>
  <c r="U197" i="30"/>
  <c r="V196" i="30"/>
  <c r="U196" i="30"/>
  <c r="V195" i="30"/>
  <c r="U195" i="30"/>
  <c r="V194" i="30"/>
  <c r="U194" i="30"/>
  <c r="V193" i="30"/>
  <c r="U193" i="30"/>
  <c r="V192" i="30"/>
  <c r="U192" i="30"/>
  <c r="V191" i="30"/>
  <c r="U191" i="30"/>
  <c r="V190" i="30"/>
  <c r="U190" i="30"/>
  <c r="V189" i="30"/>
  <c r="U189" i="30"/>
  <c r="V188" i="30"/>
  <c r="U188" i="30"/>
  <c r="V187" i="30"/>
  <c r="U187" i="30"/>
  <c r="V186" i="30"/>
  <c r="U186" i="30"/>
  <c r="V185" i="30"/>
  <c r="U185" i="30"/>
  <c r="V184" i="30"/>
  <c r="U184" i="30"/>
  <c r="V183" i="30"/>
  <c r="U183" i="30"/>
  <c r="V182" i="30"/>
  <c r="U182" i="30"/>
  <c r="V181" i="30"/>
  <c r="U181" i="30"/>
  <c r="V180" i="30"/>
  <c r="U180" i="30"/>
  <c r="V179" i="30"/>
  <c r="U179" i="30"/>
  <c r="V178" i="30"/>
  <c r="U178" i="30"/>
  <c r="V177" i="30"/>
  <c r="U177" i="30"/>
  <c r="V176" i="30"/>
  <c r="U176" i="30"/>
  <c r="V175" i="30"/>
  <c r="U175" i="30"/>
  <c r="V174" i="30"/>
  <c r="U174" i="30"/>
  <c r="V173" i="30"/>
  <c r="U173" i="30"/>
  <c r="V172" i="30"/>
  <c r="U172" i="30"/>
  <c r="V171" i="30"/>
  <c r="U171" i="30"/>
  <c r="V170" i="30"/>
  <c r="U170" i="30"/>
  <c r="V169" i="30"/>
  <c r="U169" i="30"/>
  <c r="V168" i="30"/>
  <c r="U168" i="30"/>
  <c r="V167" i="30"/>
  <c r="U167" i="30"/>
  <c r="V166" i="30"/>
  <c r="U166" i="30"/>
  <c r="V165" i="30"/>
  <c r="U165" i="30"/>
  <c r="V164" i="30"/>
  <c r="U164" i="30"/>
  <c r="V163" i="30"/>
  <c r="U163" i="30"/>
  <c r="V162" i="30"/>
  <c r="U162" i="30"/>
  <c r="V161" i="30"/>
  <c r="U161" i="30"/>
  <c r="V160" i="30"/>
  <c r="U160" i="30"/>
  <c r="V159" i="30"/>
  <c r="U159" i="30"/>
  <c r="V158" i="30"/>
  <c r="U158" i="30"/>
  <c r="V157" i="30"/>
  <c r="U157" i="30"/>
  <c r="V156" i="30"/>
  <c r="U156" i="30"/>
  <c r="V155" i="30"/>
  <c r="U155" i="30"/>
  <c r="V154" i="30"/>
  <c r="U154" i="30"/>
  <c r="V153" i="30"/>
  <c r="U153" i="30"/>
  <c r="V152" i="30"/>
  <c r="U152" i="30"/>
  <c r="V151" i="30"/>
  <c r="U151" i="30"/>
  <c r="V150" i="30"/>
  <c r="U150" i="30"/>
  <c r="V149" i="30"/>
  <c r="U149" i="30"/>
  <c r="V148" i="30"/>
  <c r="U148" i="30"/>
  <c r="V147" i="30"/>
  <c r="U147" i="30"/>
  <c r="V146" i="30"/>
  <c r="U146" i="30"/>
  <c r="V145" i="30"/>
  <c r="U145" i="30"/>
  <c r="V144" i="30"/>
  <c r="U144" i="30"/>
  <c r="V143" i="30"/>
  <c r="U143" i="30"/>
  <c r="V142" i="30"/>
  <c r="U142" i="30"/>
  <c r="V141" i="30"/>
  <c r="U141" i="30"/>
  <c r="V140" i="30"/>
  <c r="U140" i="30"/>
  <c r="V139" i="30"/>
  <c r="U139" i="30"/>
  <c r="V138" i="30"/>
  <c r="U138" i="30"/>
  <c r="V137" i="30"/>
  <c r="U137" i="30"/>
  <c r="V136" i="30"/>
  <c r="U136" i="30"/>
  <c r="V135" i="30"/>
  <c r="U135" i="30"/>
  <c r="V134" i="30"/>
  <c r="U134" i="30"/>
  <c r="V133" i="30"/>
  <c r="U133" i="30"/>
  <c r="V132" i="30"/>
  <c r="U132" i="30"/>
  <c r="V131" i="30"/>
  <c r="U131" i="30"/>
  <c r="V130" i="30"/>
  <c r="U130" i="30"/>
  <c r="V129" i="30"/>
  <c r="U129" i="30"/>
  <c r="V128" i="30"/>
  <c r="U128" i="30"/>
  <c r="V127" i="30"/>
  <c r="U127" i="30"/>
  <c r="V126" i="30"/>
  <c r="U126" i="30"/>
  <c r="V125" i="30"/>
  <c r="U125" i="30"/>
  <c r="V124" i="30"/>
  <c r="U124" i="30"/>
  <c r="V123" i="30"/>
  <c r="U123" i="30"/>
  <c r="V122" i="30"/>
  <c r="U122" i="30"/>
  <c r="V121" i="30"/>
  <c r="U121" i="30"/>
  <c r="V120" i="30"/>
  <c r="U120" i="30"/>
  <c r="V119" i="30"/>
  <c r="U119" i="30"/>
  <c r="V118" i="30"/>
  <c r="U118" i="30"/>
  <c r="V117" i="30"/>
  <c r="U117" i="30"/>
  <c r="V116" i="30"/>
  <c r="U116" i="30"/>
  <c r="V115" i="30"/>
  <c r="U115" i="30"/>
  <c r="V114" i="30"/>
  <c r="U114" i="30"/>
  <c r="V113" i="30"/>
  <c r="U113" i="30"/>
  <c r="V112" i="30"/>
  <c r="U112" i="30"/>
  <c r="V111" i="30"/>
  <c r="U111" i="30"/>
  <c r="V110" i="30"/>
  <c r="U110" i="30"/>
  <c r="V109" i="30"/>
  <c r="U109" i="30"/>
  <c r="V108" i="30"/>
  <c r="U108" i="30"/>
  <c r="V107" i="30"/>
  <c r="U107" i="30"/>
  <c r="V106" i="30"/>
  <c r="U106" i="30"/>
  <c r="V105" i="30"/>
  <c r="U105" i="30"/>
  <c r="V104" i="30"/>
  <c r="U104" i="30"/>
  <c r="V103" i="30"/>
  <c r="U103" i="30"/>
  <c r="V102" i="30"/>
  <c r="U102" i="30"/>
  <c r="V101" i="30"/>
  <c r="U101" i="30"/>
  <c r="V100" i="30"/>
  <c r="U100" i="30"/>
  <c r="V99" i="30"/>
  <c r="U99" i="30"/>
  <c r="V98" i="30"/>
  <c r="U98" i="30"/>
  <c r="V97" i="30"/>
  <c r="U97" i="30"/>
  <c r="V96" i="30"/>
  <c r="U96" i="30"/>
  <c r="V95" i="30"/>
  <c r="U95" i="30"/>
  <c r="V94" i="30"/>
  <c r="U94" i="30"/>
  <c r="V93" i="30"/>
  <c r="U93" i="30"/>
  <c r="V92" i="30"/>
  <c r="U92" i="30"/>
  <c r="V91" i="30"/>
  <c r="U91" i="30"/>
  <c r="V90" i="30"/>
  <c r="U90" i="30"/>
  <c r="V89" i="30"/>
  <c r="U89" i="30"/>
  <c r="V88" i="30"/>
  <c r="U88" i="30"/>
  <c r="V87" i="30"/>
  <c r="U87" i="30"/>
  <c r="V86" i="30"/>
  <c r="U86" i="30"/>
  <c r="V85" i="30"/>
  <c r="U85" i="30"/>
  <c r="V84" i="30"/>
  <c r="U84" i="30"/>
  <c r="V83" i="30"/>
  <c r="U83" i="30"/>
  <c r="V82" i="30"/>
  <c r="U82" i="30"/>
  <c r="V81" i="30"/>
  <c r="U81" i="30"/>
  <c r="V80" i="30"/>
  <c r="U80" i="30"/>
  <c r="V79" i="30"/>
  <c r="U79" i="30"/>
  <c r="V78" i="30"/>
  <c r="U78" i="30"/>
  <c r="V77" i="30"/>
  <c r="U77" i="30"/>
  <c r="V76" i="30"/>
  <c r="U76" i="30"/>
  <c r="V75" i="30"/>
  <c r="U75" i="30"/>
  <c r="V74" i="30"/>
  <c r="U74" i="30"/>
  <c r="V73" i="30"/>
  <c r="U73" i="30"/>
  <c r="V72" i="30"/>
  <c r="U72" i="30"/>
  <c r="V71" i="30"/>
  <c r="U71" i="30"/>
  <c r="V70" i="30"/>
  <c r="U70" i="30"/>
  <c r="V69" i="30"/>
  <c r="U69" i="30"/>
  <c r="V68" i="30"/>
  <c r="U68" i="30"/>
  <c r="V67" i="30"/>
  <c r="U67" i="30"/>
  <c r="V66" i="30"/>
  <c r="U66" i="30"/>
  <c r="V65" i="30"/>
  <c r="U65" i="30"/>
  <c r="V64" i="30"/>
  <c r="U64" i="30"/>
  <c r="V63" i="30"/>
  <c r="U63" i="30"/>
  <c r="V62" i="30"/>
  <c r="U62" i="30"/>
  <c r="V61" i="30"/>
  <c r="U61" i="30"/>
  <c r="V60" i="30"/>
  <c r="U60" i="30"/>
  <c r="V59" i="30"/>
  <c r="U59" i="30"/>
  <c r="V58" i="30"/>
  <c r="U58" i="30"/>
  <c r="V57" i="30"/>
  <c r="U57" i="30"/>
  <c r="V56" i="30"/>
  <c r="U56" i="30"/>
  <c r="V55" i="30"/>
  <c r="U55" i="30"/>
  <c r="V54" i="30"/>
  <c r="U54" i="30"/>
  <c r="V53" i="30"/>
  <c r="U53" i="30"/>
  <c r="V52" i="30"/>
  <c r="U52" i="30"/>
  <c r="V51" i="30"/>
  <c r="U51" i="30"/>
  <c r="V50" i="30"/>
  <c r="U50" i="30"/>
  <c r="V49" i="30"/>
  <c r="U49" i="30"/>
  <c r="V48" i="30"/>
  <c r="U48" i="30"/>
  <c r="V47" i="30"/>
  <c r="U47" i="30"/>
  <c r="V46" i="30"/>
  <c r="U46" i="30"/>
  <c r="V45" i="30"/>
  <c r="U45" i="30"/>
  <c r="V44" i="30"/>
  <c r="U44" i="30"/>
  <c r="V43" i="30"/>
  <c r="U43" i="30"/>
  <c r="V42" i="30"/>
  <c r="U42" i="30"/>
  <c r="V41" i="30"/>
  <c r="U41" i="30"/>
  <c r="V40" i="30"/>
  <c r="U40" i="30"/>
  <c r="V39" i="30"/>
  <c r="U39" i="30"/>
  <c r="V38" i="30"/>
  <c r="U38" i="30"/>
  <c r="V37" i="30"/>
  <c r="U37" i="30"/>
  <c r="V36" i="30"/>
  <c r="U36" i="30"/>
  <c r="V35" i="30"/>
  <c r="U35" i="30"/>
  <c r="V34" i="30"/>
  <c r="U34" i="30"/>
  <c r="V33" i="30"/>
  <c r="U33" i="30"/>
  <c r="V32" i="30"/>
  <c r="U32" i="30"/>
  <c r="V31" i="30"/>
  <c r="U31" i="30"/>
  <c r="V30" i="30"/>
  <c r="U30" i="30"/>
  <c r="V29" i="30"/>
  <c r="U29" i="30"/>
  <c r="V28" i="30"/>
  <c r="U28" i="30"/>
  <c r="V27" i="30"/>
  <c r="U27" i="30"/>
  <c r="V26" i="30"/>
  <c r="U26" i="30"/>
  <c r="V25" i="30"/>
  <c r="U25" i="30"/>
  <c r="V24" i="30"/>
  <c r="U24" i="30"/>
  <c r="V23" i="30"/>
  <c r="U23" i="30"/>
  <c r="V22" i="30"/>
  <c r="U22" i="30"/>
  <c r="V21" i="30"/>
  <c r="U21" i="30"/>
  <c r="V20" i="30"/>
  <c r="U20" i="30"/>
  <c r="V19" i="30"/>
  <c r="U19" i="30"/>
  <c r="V18" i="30"/>
  <c r="U18" i="30"/>
  <c r="V17" i="30"/>
  <c r="U17" i="30"/>
  <c r="V16" i="30"/>
  <c r="U16" i="30"/>
  <c r="V15" i="30"/>
  <c r="U15" i="30"/>
  <c r="V14" i="30"/>
  <c r="U14" i="30"/>
  <c r="V13" i="30"/>
  <c r="U13" i="30"/>
  <c r="V12" i="30"/>
  <c r="U12" i="30"/>
  <c r="V11" i="30"/>
  <c r="U11" i="30"/>
  <c r="V10" i="30"/>
  <c r="U10" i="30"/>
  <c r="V9" i="30"/>
  <c r="U9" i="30"/>
  <c r="V8" i="30"/>
  <c r="U8" i="30"/>
  <c r="V7" i="30"/>
  <c r="U7" i="30"/>
  <c r="V6" i="30"/>
  <c r="U6" i="30"/>
  <c r="V5" i="30"/>
  <c r="U5" i="30"/>
  <c r="S810" i="29"/>
  <c r="R810" i="29"/>
  <c r="Q810" i="29"/>
  <c r="P810" i="29"/>
  <c r="O810" i="29"/>
  <c r="N810" i="29"/>
  <c r="M810" i="29"/>
  <c r="L810" i="29"/>
  <c r="K810" i="29"/>
  <c r="J810" i="29"/>
  <c r="I810" i="29"/>
  <c r="H810" i="29"/>
  <c r="G810" i="29"/>
  <c r="F810" i="29"/>
  <c r="E810" i="29"/>
  <c r="D810" i="29"/>
  <c r="C810" i="29"/>
  <c r="S809" i="29"/>
  <c r="R809" i="29"/>
  <c r="Q809" i="29"/>
  <c r="P809" i="29"/>
  <c r="O809" i="29"/>
  <c r="N809" i="29"/>
  <c r="M809" i="29"/>
  <c r="L809" i="29"/>
  <c r="K809" i="29"/>
  <c r="J809" i="29"/>
  <c r="I809" i="29"/>
  <c r="H809" i="29"/>
  <c r="G809" i="29"/>
  <c r="F809" i="29"/>
  <c r="E809" i="29"/>
  <c r="D809" i="29"/>
  <c r="C809" i="29"/>
  <c r="S808" i="29"/>
  <c r="R808" i="29"/>
  <c r="Q808" i="29"/>
  <c r="P808" i="29"/>
  <c r="O808" i="29"/>
  <c r="N808" i="29"/>
  <c r="M808" i="29"/>
  <c r="L808" i="29"/>
  <c r="K808" i="29"/>
  <c r="J808" i="29"/>
  <c r="I808" i="29"/>
  <c r="H808" i="29"/>
  <c r="G808" i="29"/>
  <c r="F808" i="29"/>
  <c r="E808" i="29"/>
  <c r="D808" i="29"/>
  <c r="C808" i="29"/>
  <c r="S807" i="29"/>
  <c r="R807" i="29"/>
  <c r="Q807" i="29"/>
  <c r="P807" i="29"/>
  <c r="O807" i="29"/>
  <c r="N807" i="29"/>
  <c r="M807" i="29"/>
  <c r="L807" i="29"/>
  <c r="K807" i="29"/>
  <c r="J807" i="29"/>
  <c r="I807" i="29"/>
  <c r="H807" i="29"/>
  <c r="G807" i="29"/>
  <c r="F807" i="29"/>
  <c r="E807" i="29"/>
  <c r="D807" i="29"/>
  <c r="C807" i="29"/>
  <c r="S806" i="29"/>
  <c r="R806" i="29"/>
  <c r="Q806" i="29"/>
  <c r="P806" i="29"/>
  <c r="O806" i="29"/>
  <c r="N806" i="29"/>
  <c r="M806" i="29"/>
  <c r="L806" i="29"/>
  <c r="K806" i="29"/>
  <c r="J806" i="29"/>
  <c r="I806" i="29"/>
  <c r="H806" i="29"/>
  <c r="G806" i="29"/>
  <c r="F806" i="29"/>
  <c r="E806" i="29"/>
  <c r="D806" i="29"/>
  <c r="C806" i="29"/>
  <c r="S805" i="29"/>
  <c r="R805" i="29"/>
  <c r="Q805" i="29"/>
  <c r="P805" i="29"/>
  <c r="O805" i="29"/>
  <c r="N805" i="29"/>
  <c r="M805" i="29"/>
  <c r="L805" i="29"/>
  <c r="K805" i="29"/>
  <c r="J805" i="29"/>
  <c r="I805" i="29"/>
  <c r="H805" i="29"/>
  <c r="G805" i="29"/>
  <c r="F805" i="29"/>
  <c r="E805" i="29"/>
  <c r="D805" i="29"/>
  <c r="C805" i="29"/>
  <c r="S804" i="29"/>
  <c r="R804" i="29"/>
  <c r="Q804" i="29"/>
  <c r="P804" i="29"/>
  <c r="O804" i="29"/>
  <c r="N804" i="29"/>
  <c r="M804" i="29"/>
  <c r="L804" i="29"/>
  <c r="K804" i="29"/>
  <c r="J804" i="29"/>
  <c r="I804" i="29"/>
  <c r="H804" i="29"/>
  <c r="G804" i="29"/>
  <c r="F804" i="29"/>
  <c r="E804" i="29"/>
  <c r="D804" i="29"/>
  <c r="C804" i="29"/>
  <c r="S803" i="29"/>
  <c r="R803" i="29"/>
  <c r="Q803" i="29"/>
  <c r="P803" i="29"/>
  <c r="O803" i="29"/>
  <c r="N803" i="29"/>
  <c r="M803" i="29"/>
  <c r="L803" i="29"/>
  <c r="K803" i="29"/>
  <c r="J803" i="29"/>
  <c r="I803" i="29"/>
  <c r="H803" i="29"/>
  <c r="G803" i="29"/>
  <c r="F803" i="29"/>
  <c r="E803" i="29"/>
  <c r="D803" i="29"/>
  <c r="C803" i="29"/>
  <c r="S802" i="29"/>
  <c r="R802" i="29"/>
  <c r="Q802" i="29"/>
  <c r="P802" i="29"/>
  <c r="O802" i="29"/>
  <c r="N802" i="29"/>
  <c r="M802" i="29"/>
  <c r="L802" i="29"/>
  <c r="K802" i="29"/>
  <c r="J802" i="29"/>
  <c r="I802" i="29"/>
  <c r="H802" i="29"/>
  <c r="G802" i="29"/>
  <c r="F802" i="29"/>
  <c r="E802" i="29"/>
  <c r="D802" i="29"/>
  <c r="C802" i="29"/>
  <c r="S801" i="29"/>
  <c r="R801" i="29"/>
  <c r="Q801" i="29"/>
  <c r="P801" i="29"/>
  <c r="O801" i="29"/>
  <c r="N801" i="29"/>
  <c r="M801" i="29"/>
  <c r="L801" i="29"/>
  <c r="K801" i="29"/>
  <c r="J801" i="29"/>
  <c r="I801" i="29"/>
  <c r="H801" i="29"/>
  <c r="G801" i="29"/>
  <c r="F801" i="29"/>
  <c r="E801" i="29"/>
  <c r="D801" i="29"/>
  <c r="C801" i="29"/>
  <c r="S800" i="29"/>
  <c r="R800" i="29"/>
  <c r="Q800" i="29"/>
  <c r="P800" i="29"/>
  <c r="O800" i="29"/>
  <c r="N800" i="29"/>
  <c r="M800" i="29"/>
  <c r="L800" i="29"/>
  <c r="K800" i="29"/>
  <c r="J800" i="29"/>
  <c r="I800" i="29"/>
  <c r="H800" i="29"/>
  <c r="G800" i="29"/>
  <c r="F800" i="29"/>
  <c r="E800" i="29"/>
  <c r="D800" i="29"/>
  <c r="C800" i="29"/>
  <c r="S799" i="29"/>
  <c r="R799" i="29"/>
  <c r="Q799" i="29"/>
  <c r="P799" i="29"/>
  <c r="O799" i="29"/>
  <c r="N799" i="29"/>
  <c r="M799" i="29"/>
  <c r="L799" i="29"/>
  <c r="K799" i="29"/>
  <c r="J799" i="29"/>
  <c r="I799" i="29"/>
  <c r="H799" i="29"/>
  <c r="G799" i="29"/>
  <c r="F799" i="29"/>
  <c r="E799" i="29"/>
  <c r="D799" i="29"/>
  <c r="C799" i="29"/>
  <c r="S798" i="29"/>
  <c r="R798" i="29"/>
  <c r="Q798" i="29"/>
  <c r="P798" i="29"/>
  <c r="O798" i="29"/>
  <c r="N798" i="29"/>
  <c r="M798" i="29"/>
  <c r="L798" i="29"/>
  <c r="K798" i="29"/>
  <c r="J798" i="29"/>
  <c r="I798" i="29"/>
  <c r="H798" i="29"/>
  <c r="G798" i="29"/>
  <c r="F798" i="29"/>
  <c r="E798" i="29"/>
  <c r="D798" i="29"/>
  <c r="C798" i="29"/>
  <c r="S797" i="29"/>
  <c r="R797" i="29"/>
  <c r="Q797" i="29"/>
  <c r="P797" i="29"/>
  <c r="O797" i="29"/>
  <c r="N797" i="29"/>
  <c r="M797" i="29"/>
  <c r="L797" i="29"/>
  <c r="K797" i="29"/>
  <c r="J797" i="29"/>
  <c r="I797" i="29"/>
  <c r="H797" i="29"/>
  <c r="G797" i="29"/>
  <c r="F797" i="29"/>
  <c r="E797" i="29"/>
  <c r="D797" i="29"/>
  <c r="C797" i="29"/>
  <c r="S796" i="29"/>
  <c r="R796" i="29"/>
  <c r="Q796" i="29"/>
  <c r="P796" i="29"/>
  <c r="O796" i="29"/>
  <c r="N796" i="29"/>
  <c r="M796" i="29"/>
  <c r="L796" i="29"/>
  <c r="K796" i="29"/>
  <c r="J796" i="29"/>
  <c r="I796" i="29"/>
  <c r="H796" i="29"/>
  <c r="G796" i="29"/>
  <c r="F796" i="29"/>
  <c r="E796" i="29"/>
  <c r="D796" i="29"/>
  <c r="C796" i="29"/>
  <c r="S795" i="29"/>
  <c r="R795" i="29"/>
  <c r="Q795" i="29"/>
  <c r="P795" i="29"/>
  <c r="O795" i="29"/>
  <c r="N795" i="29"/>
  <c r="M795" i="29"/>
  <c r="L795" i="29"/>
  <c r="K795" i="29"/>
  <c r="J795" i="29"/>
  <c r="I795" i="29"/>
  <c r="H795" i="29"/>
  <c r="G795" i="29"/>
  <c r="F795" i="29"/>
  <c r="E795" i="29"/>
  <c r="D795" i="29"/>
  <c r="C795" i="29"/>
  <c r="S794" i="29"/>
  <c r="R794" i="29"/>
  <c r="Q794" i="29"/>
  <c r="P794" i="29"/>
  <c r="O794" i="29"/>
  <c r="N794" i="29"/>
  <c r="M794" i="29"/>
  <c r="L794" i="29"/>
  <c r="K794" i="29"/>
  <c r="J794" i="29"/>
  <c r="I794" i="29"/>
  <c r="H794" i="29"/>
  <c r="G794" i="29"/>
  <c r="F794" i="29"/>
  <c r="E794" i="29"/>
  <c r="D794" i="29"/>
  <c r="C794" i="29"/>
  <c r="S793" i="29"/>
  <c r="R793" i="29"/>
  <c r="Q793" i="29"/>
  <c r="P793" i="29"/>
  <c r="O793" i="29"/>
  <c r="N793" i="29"/>
  <c r="M793" i="29"/>
  <c r="L793" i="29"/>
  <c r="K793" i="29"/>
  <c r="J793" i="29"/>
  <c r="I793" i="29"/>
  <c r="H793" i="29"/>
  <c r="G793" i="29"/>
  <c r="F793" i="29"/>
  <c r="E793" i="29"/>
  <c r="D793" i="29"/>
  <c r="C793" i="29"/>
  <c r="S792" i="29"/>
  <c r="R792" i="29"/>
  <c r="Q792" i="29"/>
  <c r="P792" i="29"/>
  <c r="O792" i="29"/>
  <c r="N792" i="29"/>
  <c r="M792" i="29"/>
  <c r="L792" i="29"/>
  <c r="K792" i="29"/>
  <c r="J792" i="29"/>
  <c r="I792" i="29"/>
  <c r="H792" i="29"/>
  <c r="G792" i="29"/>
  <c r="F792" i="29"/>
  <c r="E792" i="29"/>
  <c r="D792" i="29"/>
  <c r="C792" i="29"/>
  <c r="S791" i="29"/>
  <c r="R791" i="29"/>
  <c r="Q791" i="29"/>
  <c r="P791" i="29"/>
  <c r="O791" i="29"/>
  <c r="N791" i="29"/>
  <c r="M791" i="29"/>
  <c r="L791" i="29"/>
  <c r="K791" i="29"/>
  <c r="J791" i="29"/>
  <c r="I791" i="29"/>
  <c r="H791" i="29"/>
  <c r="G791" i="29"/>
  <c r="F791" i="29"/>
  <c r="E791" i="29"/>
  <c r="D791" i="29"/>
  <c r="C791" i="29"/>
  <c r="S790" i="29"/>
  <c r="R790" i="29"/>
  <c r="Q790" i="29"/>
  <c r="P790" i="29"/>
  <c r="O790" i="29"/>
  <c r="N790" i="29"/>
  <c r="M790" i="29"/>
  <c r="L790" i="29"/>
  <c r="K790" i="29"/>
  <c r="J790" i="29"/>
  <c r="I790" i="29"/>
  <c r="H790" i="29"/>
  <c r="G790" i="29"/>
  <c r="F790" i="29"/>
  <c r="E790" i="29"/>
  <c r="D790" i="29"/>
  <c r="C790" i="29"/>
  <c r="S789" i="29"/>
  <c r="R789" i="29"/>
  <c r="Q789" i="29"/>
  <c r="P789" i="29"/>
  <c r="O789" i="29"/>
  <c r="N789" i="29"/>
  <c r="M789" i="29"/>
  <c r="L789" i="29"/>
  <c r="K789" i="29"/>
  <c r="J789" i="29"/>
  <c r="I789" i="29"/>
  <c r="H789" i="29"/>
  <c r="G789" i="29"/>
  <c r="F789" i="29"/>
  <c r="E789" i="29"/>
  <c r="D789" i="29"/>
  <c r="C789" i="29"/>
  <c r="S788" i="29"/>
  <c r="R788" i="29"/>
  <c r="Q788" i="29"/>
  <c r="P788" i="29"/>
  <c r="O788" i="29"/>
  <c r="N788" i="29"/>
  <c r="M788" i="29"/>
  <c r="L788" i="29"/>
  <c r="K788" i="29"/>
  <c r="J788" i="29"/>
  <c r="I788" i="29"/>
  <c r="H788" i="29"/>
  <c r="G788" i="29"/>
  <c r="F788" i="29"/>
  <c r="E788" i="29"/>
  <c r="D788" i="29"/>
  <c r="C788" i="29"/>
  <c r="S787" i="29"/>
  <c r="R787" i="29"/>
  <c r="Q787" i="29"/>
  <c r="P787" i="29"/>
  <c r="O787" i="29"/>
  <c r="N787" i="29"/>
  <c r="M787" i="29"/>
  <c r="L787" i="29"/>
  <c r="K787" i="29"/>
  <c r="J787" i="29"/>
  <c r="I787" i="29"/>
  <c r="H787" i="29"/>
  <c r="G787" i="29"/>
  <c r="F787" i="29"/>
  <c r="E787" i="29"/>
  <c r="D787" i="29"/>
  <c r="C787" i="29"/>
  <c r="S786" i="29"/>
  <c r="R786" i="29"/>
  <c r="Q786" i="29"/>
  <c r="P786" i="29"/>
  <c r="O786" i="29"/>
  <c r="N786" i="29"/>
  <c r="M786" i="29"/>
  <c r="L786" i="29"/>
  <c r="K786" i="29"/>
  <c r="J786" i="29"/>
  <c r="I786" i="29"/>
  <c r="H786" i="29"/>
  <c r="G786" i="29"/>
  <c r="F786" i="29"/>
  <c r="E786" i="29"/>
  <c r="D786" i="29"/>
  <c r="C786" i="29"/>
  <c r="S785" i="29"/>
  <c r="R785" i="29"/>
  <c r="Q785" i="29"/>
  <c r="P785" i="29"/>
  <c r="O785" i="29"/>
  <c r="N785" i="29"/>
  <c r="M785" i="29"/>
  <c r="L785" i="29"/>
  <c r="K785" i="29"/>
  <c r="J785" i="29"/>
  <c r="I785" i="29"/>
  <c r="H785" i="29"/>
  <c r="G785" i="29"/>
  <c r="F785" i="29"/>
  <c r="E785" i="29"/>
  <c r="D785" i="29"/>
  <c r="C785" i="29"/>
  <c r="S784" i="29"/>
  <c r="R784" i="29"/>
  <c r="Q784" i="29"/>
  <c r="P784" i="29"/>
  <c r="O784" i="29"/>
  <c r="N784" i="29"/>
  <c r="M784" i="29"/>
  <c r="L784" i="29"/>
  <c r="K784" i="29"/>
  <c r="J784" i="29"/>
  <c r="I784" i="29"/>
  <c r="H784" i="29"/>
  <c r="G784" i="29"/>
  <c r="F784" i="29"/>
  <c r="E784" i="29"/>
  <c r="D784" i="29"/>
  <c r="C784" i="29"/>
  <c r="S783" i="29"/>
  <c r="R783" i="29"/>
  <c r="Q783" i="29"/>
  <c r="P783" i="29"/>
  <c r="O783" i="29"/>
  <c r="N783" i="29"/>
  <c r="M783" i="29"/>
  <c r="L783" i="29"/>
  <c r="K783" i="29"/>
  <c r="J783" i="29"/>
  <c r="I783" i="29"/>
  <c r="H783" i="29"/>
  <c r="G783" i="29"/>
  <c r="F783" i="29"/>
  <c r="E783" i="29"/>
  <c r="D783" i="29"/>
  <c r="C783" i="29"/>
  <c r="S782" i="29"/>
  <c r="R782" i="29"/>
  <c r="Q782" i="29"/>
  <c r="P782" i="29"/>
  <c r="O782" i="29"/>
  <c r="N782" i="29"/>
  <c r="M782" i="29"/>
  <c r="L782" i="29"/>
  <c r="K782" i="29"/>
  <c r="J782" i="29"/>
  <c r="I782" i="29"/>
  <c r="H782" i="29"/>
  <c r="G782" i="29"/>
  <c r="F782" i="29"/>
  <c r="E782" i="29"/>
  <c r="D782" i="29"/>
  <c r="C782" i="29"/>
  <c r="S781" i="29"/>
  <c r="R781" i="29"/>
  <c r="Q781" i="29"/>
  <c r="P781" i="29"/>
  <c r="O781" i="29"/>
  <c r="N781" i="29"/>
  <c r="M781" i="29"/>
  <c r="L781" i="29"/>
  <c r="K781" i="29"/>
  <c r="J781" i="29"/>
  <c r="I781" i="29"/>
  <c r="H781" i="29"/>
  <c r="G781" i="29"/>
  <c r="F781" i="29"/>
  <c r="E781" i="29"/>
  <c r="D781" i="29"/>
  <c r="C781" i="29"/>
  <c r="S780" i="29"/>
  <c r="R780" i="29"/>
  <c r="Q780" i="29"/>
  <c r="P780" i="29"/>
  <c r="O780" i="29"/>
  <c r="N780" i="29"/>
  <c r="M780" i="29"/>
  <c r="L780" i="29"/>
  <c r="K780" i="29"/>
  <c r="J780" i="29"/>
  <c r="I780" i="29"/>
  <c r="H780" i="29"/>
  <c r="G780" i="29"/>
  <c r="F780" i="29"/>
  <c r="E780" i="29"/>
  <c r="D780" i="29"/>
  <c r="C780" i="29"/>
  <c r="S779" i="29"/>
  <c r="R779" i="29"/>
  <c r="Q779" i="29"/>
  <c r="P779" i="29"/>
  <c r="O779" i="29"/>
  <c r="N779" i="29"/>
  <c r="M779" i="29"/>
  <c r="L779" i="29"/>
  <c r="K779" i="29"/>
  <c r="J779" i="29"/>
  <c r="I779" i="29"/>
  <c r="H779" i="29"/>
  <c r="G779" i="29"/>
  <c r="F779" i="29"/>
  <c r="E779" i="29"/>
  <c r="D779" i="29"/>
  <c r="C779" i="29"/>
  <c r="S778" i="29"/>
  <c r="R778" i="29"/>
  <c r="Q778" i="29"/>
  <c r="P778" i="29"/>
  <c r="O778" i="29"/>
  <c r="N778" i="29"/>
  <c r="M778" i="29"/>
  <c r="L778" i="29"/>
  <c r="K778" i="29"/>
  <c r="J778" i="29"/>
  <c r="I778" i="29"/>
  <c r="H778" i="29"/>
  <c r="G778" i="29"/>
  <c r="F778" i="29"/>
  <c r="E778" i="29"/>
  <c r="D778" i="29"/>
  <c r="C778" i="29"/>
  <c r="S777" i="29"/>
  <c r="R777" i="29"/>
  <c r="Q777" i="29"/>
  <c r="P777" i="29"/>
  <c r="O777" i="29"/>
  <c r="N777" i="29"/>
  <c r="M777" i="29"/>
  <c r="L777" i="29"/>
  <c r="K777" i="29"/>
  <c r="J777" i="29"/>
  <c r="I777" i="29"/>
  <c r="H777" i="29"/>
  <c r="G777" i="29"/>
  <c r="F777" i="29"/>
  <c r="E777" i="29"/>
  <c r="D777" i="29"/>
  <c r="C777" i="29"/>
  <c r="S776" i="29"/>
  <c r="R776" i="29"/>
  <c r="Q776" i="29"/>
  <c r="P776" i="29"/>
  <c r="O776" i="29"/>
  <c r="N776" i="29"/>
  <c r="M776" i="29"/>
  <c r="L776" i="29"/>
  <c r="K776" i="29"/>
  <c r="J776" i="29"/>
  <c r="I776" i="29"/>
  <c r="H776" i="29"/>
  <c r="G776" i="29"/>
  <c r="F776" i="29"/>
  <c r="E776" i="29"/>
  <c r="D776" i="29"/>
  <c r="C776" i="29"/>
  <c r="S775" i="29"/>
  <c r="R775" i="29"/>
  <c r="Q775" i="29"/>
  <c r="P775" i="29"/>
  <c r="O775" i="29"/>
  <c r="N775" i="29"/>
  <c r="M775" i="29"/>
  <c r="L775" i="29"/>
  <c r="K775" i="29"/>
  <c r="J775" i="29"/>
  <c r="I775" i="29"/>
  <c r="H775" i="29"/>
  <c r="G775" i="29"/>
  <c r="F775" i="29"/>
  <c r="E775" i="29"/>
  <c r="D775" i="29"/>
  <c r="C775" i="29"/>
  <c r="S774" i="29"/>
  <c r="R774" i="29"/>
  <c r="Q774" i="29"/>
  <c r="P774" i="29"/>
  <c r="O774" i="29"/>
  <c r="N774" i="29"/>
  <c r="M774" i="29"/>
  <c r="L774" i="29"/>
  <c r="K774" i="29"/>
  <c r="J774" i="29"/>
  <c r="I774" i="29"/>
  <c r="H774" i="29"/>
  <c r="G774" i="29"/>
  <c r="F774" i="29"/>
  <c r="E774" i="29"/>
  <c r="D774" i="29"/>
  <c r="C774" i="29"/>
  <c r="S773" i="29"/>
  <c r="R773" i="29"/>
  <c r="Q773" i="29"/>
  <c r="P773" i="29"/>
  <c r="O773" i="29"/>
  <c r="N773" i="29"/>
  <c r="M773" i="29"/>
  <c r="L773" i="29"/>
  <c r="K773" i="29"/>
  <c r="J773" i="29"/>
  <c r="I773" i="29"/>
  <c r="H773" i="29"/>
  <c r="G773" i="29"/>
  <c r="F773" i="29"/>
  <c r="E773" i="29"/>
  <c r="D773" i="29"/>
  <c r="C773" i="29"/>
  <c r="S772" i="29"/>
  <c r="R772" i="29"/>
  <c r="Q772" i="29"/>
  <c r="P772" i="29"/>
  <c r="O772" i="29"/>
  <c r="N772" i="29"/>
  <c r="M772" i="29"/>
  <c r="L772" i="29"/>
  <c r="K772" i="29"/>
  <c r="J772" i="29"/>
  <c r="I772" i="29"/>
  <c r="H772" i="29"/>
  <c r="G772" i="29"/>
  <c r="F772" i="29"/>
  <c r="E772" i="29"/>
  <c r="D772" i="29"/>
  <c r="C772" i="29"/>
  <c r="S771" i="29"/>
  <c r="R771" i="29"/>
  <c r="Q771" i="29"/>
  <c r="P771" i="29"/>
  <c r="O771" i="29"/>
  <c r="N771" i="29"/>
  <c r="M771" i="29"/>
  <c r="L771" i="29"/>
  <c r="K771" i="29"/>
  <c r="J771" i="29"/>
  <c r="I771" i="29"/>
  <c r="H771" i="29"/>
  <c r="G771" i="29"/>
  <c r="F771" i="29"/>
  <c r="E771" i="29"/>
  <c r="D771" i="29"/>
  <c r="C771" i="29"/>
  <c r="S770" i="29"/>
  <c r="R770" i="29"/>
  <c r="Q770" i="29"/>
  <c r="P770" i="29"/>
  <c r="O770" i="29"/>
  <c r="N770" i="29"/>
  <c r="M770" i="29"/>
  <c r="L770" i="29"/>
  <c r="K770" i="29"/>
  <c r="J770" i="29"/>
  <c r="I770" i="29"/>
  <c r="H770" i="29"/>
  <c r="G770" i="29"/>
  <c r="F770" i="29"/>
  <c r="E770" i="29"/>
  <c r="D770" i="29"/>
  <c r="C770" i="29"/>
  <c r="S769" i="29"/>
  <c r="R769" i="29"/>
  <c r="Q769" i="29"/>
  <c r="P769" i="29"/>
  <c r="O769" i="29"/>
  <c r="N769" i="29"/>
  <c r="M769" i="29"/>
  <c r="L769" i="29"/>
  <c r="K769" i="29"/>
  <c r="J769" i="29"/>
  <c r="I769" i="29"/>
  <c r="H769" i="29"/>
  <c r="G769" i="29"/>
  <c r="F769" i="29"/>
  <c r="E769" i="29"/>
  <c r="D769" i="29"/>
  <c r="C769" i="29"/>
  <c r="S768" i="29"/>
  <c r="R768" i="29"/>
  <c r="Q768" i="29"/>
  <c r="P768" i="29"/>
  <c r="O768" i="29"/>
  <c r="N768" i="29"/>
  <c r="M768" i="29"/>
  <c r="L768" i="29"/>
  <c r="K768" i="29"/>
  <c r="J768" i="29"/>
  <c r="I768" i="29"/>
  <c r="H768" i="29"/>
  <c r="G768" i="29"/>
  <c r="F768" i="29"/>
  <c r="E768" i="29"/>
  <c r="D768" i="29"/>
  <c r="C768" i="29"/>
  <c r="S767" i="29"/>
  <c r="R767" i="29"/>
  <c r="Q767" i="29"/>
  <c r="P767" i="29"/>
  <c r="O767" i="29"/>
  <c r="N767" i="29"/>
  <c r="M767" i="29"/>
  <c r="L767" i="29"/>
  <c r="K767" i="29"/>
  <c r="J767" i="29"/>
  <c r="I767" i="29"/>
  <c r="H767" i="29"/>
  <c r="G767" i="29"/>
  <c r="F767" i="29"/>
  <c r="E767" i="29"/>
  <c r="D767" i="29"/>
  <c r="C767" i="29"/>
  <c r="S766" i="29"/>
  <c r="R766" i="29"/>
  <c r="Q766" i="29"/>
  <c r="P766" i="29"/>
  <c r="O766" i="29"/>
  <c r="N766" i="29"/>
  <c r="M766" i="29"/>
  <c r="L766" i="29"/>
  <c r="K766" i="29"/>
  <c r="J766" i="29"/>
  <c r="I766" i="29"/>
  <c r="H766" i="29"/>
  <c r="G766" i="29"/>
  <c r="F766" i="29"/>
  <c r="E766" i="29"/>
  <c r="D766" i="29"/>
  <c r="C766" i="29"/>
  <c r="S765" i="29"/>
  <c r="R765" i="29"/>
  <c r="Q765" i="29"/>
  <c r="P765" i="29"/>
  <c r="O765" i="29"/>
  <c r="N765" i="29"/>
  <c r="M765" i="29"/>
  <c r="L765" i="29"/>
  <c r="K765" i="29"/>
  <c r="J765" i="29"/>
  <c r="I765" i="29"/>
  <c r="H765" i="29"/>
  <c r="G765" i="29"/>
  <c r="F765" i="29"/>
  <c r="E765" i="29"/>
  <c r="D765" i="29"/>
  <c r="C765" i="29"/>
  <c r="S764" i="29"/>
  <c r="R764" i="29"/>
  <c r="Q764" i="29"/>
  <c r="P764" i="29"/>
  <c r="O764" i="29"/>
  <c r="N764" i="29"/>
  <c r="M764" i="29"/>
  <c r="L764" i="29"/>
  <c r="K764" i="29"/>
  <c r="J764" i="29"/>
  <c r="I764" i="29"/>
  <c r="H764" i="29"/>
  <c r="G764" i="29"/>
  <c r="F764" i="29"/>
  <c r="E764" i="29"/>
  <c r="D764" i="29"/>
  <c r="C764" i="29"/>
  <c r="S763" i="29"/>
  <c r="R763" i="29"/>
  <c r="Q763" i="29"/>
  <c r="P763" i="29"/>
  <c r="O763" i="29"/>
  <c r="N763" i="29"/>
  <c r="M763" i="29"/>
  <c r="L763" i="29"/>
  <c r="K763" i="29"/>
  <c r="J763" i="29"/>
  <c r="I763" i="29"/>
  <c r="H763" i="29"/>
  <c r="G763" i="29"/>
  <c r="F763" i="29"/>
  <c r="E763" i="29"/>
  <c r="D763" i="29"/>
  <c r="C763" i="29"/>
  <c r="S762" i="29"/>
  <c r="R762" i="29"/>
  <c r="Q762" i="29"/>
  <c r="P762" i="29"/>
  <c r="O762" i="29"/>
  <c r="N762" i="29"/>
  <c r="M762" i="29"/>
  <c r="L762" i="29"/>
  <c r="K762" i="29"/>
  <c r="J762" i="29"/>
  <c r="I762" i="29"/>
  <c r="H762" i="29"/>
  <c r="G762" i="29"/>
  <c r="F762" i="29"/>
  <c r="E762" i="29"/>
  <c r="D762" i="29"/>
  <c r="C762" i="29"/>
  <c r="S761" i="29"/>
  <c r="R761" i="29"/>
  <c r="Q761" i="29"/>
  <c r="P761" i="29"/>
  <c r="O761" i="29"/>
  <c r="N761" i="29"/>
  <c r="M761" i="29"/>
  <c r="L761" i="29"/>
  <c r="K761" i="29"/>
  <c r="J761" i="29"/>
  <c r="I761" i="29"/>
  <c r="H761" i="29"/>
  <c r="G761" i="29"/>
  <c r="F761" i="29"/>
  <c r="E761" i="29"/>
  <c r="D761" i="29"/>
  <c r="C761" i="29"/>
  <c r="S760" i="29"/>
  <c r="R760" i="29"/>
  <c r="Q760" i="29"/>
  <c r="P760" i="29"/>
  <c r="O760" i="29"/>
  <c r="N760" i="29"/>
  <c r="M760" i="29"/>
  <c r="L760" i="29"/>
  <c r="K760" i="29"/>
  <c r="J760" i="29"/>
  <c r="I760" i="29"/>
  <c r="H760" i="29"/>
  <c r="G760" i="29"/>
  <c r="F760" i="29"/>
  <c r="E760" i="29"/>
  <c r="D760" i="29"/>
  <c r="C760" i="29"/>
  <c r="S759" i="29"/>
  <c r="R759" i="29"/>
  <c r="Q759" i="29"/>
  <c r="P759" i="29"/>
  <c r="O759" i="29"/>
  <c r="N759" i="29"/>
  <c r="M759" i="29"/>
  <c r="L759" i="29"/>
  <c r="K759" i="29"/>
  <c r="J759" i="29"/>
  <c r="I759" i="29"/>
  <c r="H759" i="29"/>
  <c r="G759" i="29"/>
  <c r="F759" i="29"/>
  <c r="E759" i="29"/>
  <c r="D759" i="29"/>
  <c r="C759" i="29"/>
  <c r="S758" i="29"/>
  <c r="R758" i="29"/>
  <c r="Q758" i="29"/>
  <c r="P758" i="29"/>
  <c r="O758" i="29"/>
  <c r="N758" i="29"/>
  <c r="M758" i="29"/>
  <c r="L758" i="29"/>
  <c r="K758" i="29"/>
  <c r="J758" i="29"/>
  <c r="I758" i="29"/>
  <c r="H758" i="29"/>
  <c r="G758" i="29"/>
  <c r="F758" i="29"/>
  <c r="E758" i="29"/>
  <c r="D758" i="29"/>
  <c r="C758" i="29"/>
  <c r="S757" i="29"/>
  <c r="R757" i="29"/>
  <c r="Q757" i="29"/>
  <c r="P757" i="29"/>
  <c r="O757" i="29"/>
  <c r="N757" i="29"/>
  <c r="M757" i="29"/>
  <c r="L757" i="29"/>
  <c r="K757" i="29"/>
  <c r="J757" i="29"/>
  <c r="I757" i="29"/>
  <c r="H757" i="29"/>
  <c r="G757" i="29"/>
  <c r="F757" i="29"/>
  <c r="E757" i="29"/>
  <c r="D757" i="29"/>
  <c r="C757" i="29"/>
  <c r="S756" i="29"/>
  <c r="R756" i="29"/>
  <c r="Q756" i="29"/>
  <c r="P756" i="29"/>
  <c r="O756" i="29"/>
  <c r="N756" i="29"/>
  <c r="M756" i="29"/>
  <c r="L756" i="29"/>
  <c r="K756" i="29"/>
  <c r="J756" i="29"/>
  <c r="I756" i="29"/>
  <c r="H756" i="29"/>
  <c r="G756" i="29"/>
  <c r="F756" i="29"/>
  <c r="E756" i="29"/>
  <c r="D756" i="29"/>
  <c r="C756" i="29"/>
  <c r="S755" i="29"/>
  <c r="R755" i="29"/>
  <c r="Q755" i="29"/>
  <c r="P755" i="29"/>
  <c r="O755" i="29"/>
  <c r="N755" i="29"/>
  <c r="M755" i="29"/>
  <c r="L755" i="29"/>
  <c r="K755" i="29"/>
  <c r="J755" i="29"/>
  <c r="I755" i="29"/>
  <c r="H755" i="29"/>
  <c r="G755" i="29"/>
  <c r="F755" i="29"/>
  <c r="E755" i="29"/>
  <c r="D755" i="29"/>
  <c r="C755" i="29"/>
  <c r="S754" i="29"/>
  <c r="R754" i="29"/>
  <c r="Q754" i="29"/>
  <c r="P754" i="29"/>
  <c r="O754" i="29"/>
  <c r="N754" i="29"/>
  <c r="M754" i="29"/>
  <c r="L754" i="29"/>
  <c r="K754" i="29"/>
  <c r="J754" i="29"/>
  <c r="I754" i="29"/>
  <c r="H754" i="29"/>
  <c r="G754" i="29"/>
  <c r="F754" i="29"/>
  <c r="E754" i="29"/>
  <c r="D754" i="29"/>
  <c r="C754" i="29"/>
  <c r="S753" i="29"/>
  <c r="R753" i="29"/>
  <c r="Q753" i="29"/>
  <c r="P753" i="29"/>
  <c r="O753" i="29"/>
  <c r="N753" i="29"/>
  <c r="M753" i="29"/>
  <c r="L753" i="29"/>
  <c r="K753" i="29"/>
  <c r="J753" i="29"/>
  <c r="I753" i="29"/>
  <c r="H753" i="29"/>
  <c r="G753" i="29"/>
  <c r="F753" i="29"/>
  <c r="E753" i="29"/>
  <c r="D753" i="29"/>
  <c r="C753" i="29"/>
  <c r="S752" i="29"/>
  <c r="R752" i="29"/>
  <c r="Q752" i="29"/>
  <c r="P752" i="29"/>
  <c r="O752" i="29"/>
  <c r="N752" i="29"/>
  <c r="M752" i="29"/>
  <c r="L752" i="29"/>
  <c r="K752" i="29"/>
  <c r="J752" i="29"/>
  <c r="I752" i="29"/>
  <c r="H752" i="29"/>
  <c r="G752" i="29"/>
  <c r="F752" i="29"/>
  <c r="E752" i="29"/>
  <c r="D752" i="29"/>
  <c r="C752" i="29"/>
  <c r="S751" i="29"/>
  <c r="R751" i="29"/>
  <c r="Q751" i="29"/>
  <c r="P751" i="29"/>
  <c r="O751" i="29"/>
  <c r="N751" i="29"/>
  <c r="M751" i="29"/>
  <c r="L751" i="29"/>
  <c r="K751" i="29"/>
  <c r="J751" i="29"/>
  <c r="I751" i="29"/>
  <c r="H751" i="29"/>
  <c r="G751" i="29"/>
  <c r="F751" i="29"/>
  <c r="E751" i="29"/>
  <c r="D751" i="29"/>
  <c r="C751" i="29"/>
  <c r="S750" i="29"/>
  <c r="R750" i="29"/>
  <c r="Q750" i="29"/>
  <c r="P750" i="29"/>
  <c r="O750" i="29"/>
  <c r="N750" i="29"/>
  <c r="M750" i="29"/>
  <c r="L750" i="29"/>
  <c r="K750" i="29"/>
  <c r="J750" i="29"/>
  <c r="I750" i="29"/>
  <c r="H750" i="29"/>
  <c r="G750" i="29"/>
  <c r="F750" i="29"/>
  <c r="E750" i="29"/>
  <c r="D750" i="29"/>
  <c r="C750" i="29"/>
  <c r="S749" i="29"/>
  <c r="R749" i="29"/>
  <c r="Q749" i="29"/>
  <c r="P749" i="29"/>
  <c r="O749" i="29"/>
  <c r="N749" i="29"/>
  <c r="M749" i="29"/>
  <c r="L749" i="29"/>
  <c r="K749" i="29"/>
  <c r="J749" i="29"/>
  <c r="I749" i="29"/>
  <c r="H749" i="29"/>
  <c r="G749" i="29"/>
  <c r="F749" i="29"/>
  <c r="E749" i="29"/>
  <c r="D749" i="29"/>
  <c r="C749" i="29"/>
  <c r="S748" i="29"/>
  <c r="R748" i="29"/>
  <c r="Q748" i="29"/>
  <c r="P748" i="29"/>
  <c r="O748" i="29"/>
  <c r="N748" i="29"/>
  <c r="M748" i="29"/>
  <c r="L748" i="29"/>
  <c r="K748" i="29"/>
  <c r="J748" i="29"/>
  <c r="I748" i="29"/>
  <c r="H748" i="29"/>
  <c r="G748" i="29"/>
  <c r="F748" i="29"/>
  <c r="E748" i="29"/>
  <c r="D748" i="29"/>
  <c r="C748" i="29"/>
  <c r="S747" i="29"/>
  <c r="R747" i="29"/>
  <c r="Q747" i="29"/>
  <c r="P747" i="29"/>
  <c r="O747" i="29"/>
  <c r="N747" i="29"/>
  <c r="M747" i="29"/>
  <c r="L747" i="29"/>
  <c r="K747" i="29"/>
  <c r="J747" i="29"/>
  <c r="I747" i="29"/>
  <c r="H747" i="29"/>
  <c r="G747" i="29"/>
  <c r="F747" i="29"/>
  <c r="E747" i="29"/>
  <c r="D747" i="29"/>
  <c r="C747" i="29"/>
  <c r="S746" i="29"/>
  <c r="R746" i="29"/>
  <c r="Q746" i="29"/>
  <c r="P746" i="29"/>
  <c r="O746" i="29"/>
  <c r="N746" i="29"/>
  <c r="M746" i="29"/>
  <c r="L746" i="29"/>
  <c r="K746" i="29"/>
  <c r="J746" i="29"/>
  <c r="I746" i="29"/>
  <c r="H746" i="29"/>
  <c r="G746" i="29"/>
  <c r="F746" i="29"/>
  <c r="E746" i="29"/>
  <c r="D746" i="29"/>
  <c r="C746" i="29"/>
  <c r="S745" i="29"/>
  <c r="R745" i="29"/>
  <c r="Q745" i="29"/>
  <c r="P745" i="29"/>
  <c r="O745" i="29"/>
  <c r="N745" i="29"/>
  <c r="M745" i="29"/>
  <c r="L745" i="29"/>
  <c r="K745" i="29"/>
  <c r="J745" i="29"/>
  <c r="I745" i="29"/>
  <c r="H745" i="29"/>
  <c r="G745" i="29"/>
  <c r="F745" i="29"/>
  <c r="E745" i="29"/>
  <c r="D745" i="29"/>
  <c r="C745" i="29"/>
  <c r="S744" i="29"/>
  <c r="R744" i="29"/>
  <c r="Q744" i="29"/>
  <c r="P744" i="29"/>
  <c r="O744" i="29"/>
  <c r="N744" i="29"/>
  <c r="M744" i="29"/>
  <c r="L744" i="29"/>
  <c r="K744" i="29"/>
  <c r="J744" i="29"/>
  <c r="I744" i="29"/>
  <c r="H744" i="29"/>
  <c r="G744" i="29"/>
  <c r="F744" i="29"/>
  <c r="E744" i="29"/>
  <c r="D744" i="29"/>
  <c r="C744" i="29"/>
  <c r="S743" i="29"/>
  <c r="R743" i="29"/>
  <c r="Q743" i="29"/>
  <c r="P743" i="29"/>
  <c r="O743" i="29"/>
  <c r="N743" i="29"/>
  <c r="M743" i="29"/>
  <c r="L743" i="29"/>
  <c r="K743" i="29"/>
  <c r="J743" i="29"/>
  <c r="I743" i="29"/>
  <c r="H743" i="29"/>
  <c r="G743" i="29"/>
  <c r="F743" i="29"/>
  <c r="E743" i="29"/>
  <c r="D743" i="29"/>
  <c r="C743" i="29"/>
  <c r="S742" i="29"/>
  <c r="R742" i="29"/>
  <c r="Q742" i="29"/>
  <c r="P742" i="29"/>
  <c r="O742" i="29"/>
  <c r="N742" i="29"/>
  <c r="M742" i="29"/>
  <c r="L742" i="29"/>
  <c r="K742" i="29"/>
  <c r="J742" i="29"/>
  <c r="I742" i="29"/>
  <c r="H742" i="29"/>
  <c r="G742" i="29"/>
  <c r="F742" i="29"/>
  <c r="E742" i="29"/>
  <c r="D742" i="29"/>
  <c r="C742" i="29"/>
  <c r="S741" i="29"/>
  <c r="R741" i="29"/>
  <c r="Q741" i="29"/>
  <c r="P741" i="29"/>
  <c r="O741" i="29"/>
  <c r="N741" i="29"/>
  <c r="M741" i="29"/>
  <c r="L741" i="29"/>
  <c r="K741" i="29"/>
  <c r="J741" i="29"/>
  <c r="I741" i="29"/>
  <c r="H741" i="29"/>
  <c r="G741" i="29"/>
  <c r="F741" i="29"/>
  <c r="E741" i="29"/>
  <c r="D741" i="29"/>
  <c r="C741" i="29"/>
  <c r="S740" i="29"/>
  <c r="R740" i="29"/>
  <c r="Q740" i="29"/>
  <c r="P740" i="29"/>
  <c r="O740" i="29"/>
  <c r="N740" i="29"/>
  <c r="M740" i="29"/>
  <c r="L740" i="29"/>
  <c r="K740" i="29"/>
  <c r="J740" i="29"/>
  <c r="I740" i="29"/>
  <c r="H740" i="29"/>
  <c r="G740" i="29"/>
  <c r="F740" i="29"/>
  <c r="E740" i="29"/>
  <c r="D740" i="29"/>
  <c r="C740" i="29"/>
  <c r="S739" i="29"/>
  <c r="R739" i="29"/>
  <c r="Q739" i="29"/>
  <c r="P739" i="29"/>
  <c r="O739" i="29"/>
  <c r="N739" i="29"/>
  <c r="M739" i="29"/>
  <c r="L739" i="29"/>
  <c r="K739" i="29"/>
  <c r="J739" i="29"/>
  <c r="I739" i="29"/>
  <c r="H739" i="29"/>
  <c r="G739" i="29"/>
  <c r="F739" i="29"/>
  <c r="E739" i="29"/>
  <c r="D739" i="29"/>
  <c r="C739" i="29"/>
  <c r="S738" i="29"/>
  <c r="R738" i="29"/>
  <c r="Q738" i="29"/>
  <c r="P738" i="29"/>
  <c r="O738" i="29"/>
  <c r="N738" i="29"/>
  <c r="M738" i="29"/>
  <c r="L738" i="29"/>
  <c r="K738" i="29"/>
  <c r="J738" i="29"/>
  <c r="I738" i="29"/>
  <c r="H738" i="29"/>
  <c r="G738" i="29"/>
  <c r="F738" i="29"/>
  <c r="E738" i="29"/>
  <c r="D738" i="29"/>
  <c r="C738" i="29"/>
  <c r="S737" i="29"/>
  <c r="R737" i="29"/>
  <c r="Q737" i="29"/>
  <c r="P737" i="29"/>
  <c r="O737" i="29"/>
  <c r="N737" i="29"/>
  <c r="M737" i="29"/>
  <c r="L737" i="29"/>
  <c r="K737" i="29"/>
  <c r="J737" i="29"/>
  <c r="I737" i="29"/>
  <c r="H737" i="29"/>
  <c r="G737" i="29"/>
  <c r="F737" i="29"/>
  <c r="E737" i="29"/>
  <c r="D737" i="29"/>
  <c r="C737" i="29"/>
  <c r="D736" i="29"/>
  <c r="C736" i="29"/>
  <c r="S735" i="29"/>
  <c r="R735" i="29"/>
  <c r="Q735" i="29"/>
  <c r="P735" i="29"/>
  <c r="O735" i="29"/>
  <c r="N735" i="29"/>
  <c r="M735" i="29"/>
  <c r="L735" i="29"/>
  <c r="K735" i="29"/>
  <c r="J735" i="29"/>
  <c r="I735" i="29"/>
  <c r="H735" i="29"/>
  <c r="G735" i="29"/>
  <c r="F735" i="29"/>
  <c r="E735" i="29"/>
  <c r="D735" i="29"/>
  <c r="C735" i="29"/>
  <c r="S734" i="29"/>
  <c r="R734" i="29"/>
  <c r="Q734" i="29"/>
  <c r="P734" i="29"/>
  <c r="O734" i="29"/>
  <c r="N734" i="29"/>
  <c r="M734" i="29"/>
  <c r="L734" i="29"/>
  <c r="K734" i="29"/>
  <c r="J734" i="29"/>
  <c r="I734" i="29"/>
  <c r="H734" i="29"/>
  <c r="G734" i="29"/>
  <c r="F734" i="29"/>
  <c r="E734" i="29"/>
  <c r="D734" i="29"/>
  <c r="C734" i="29"/>
  <c r="S733" i="29"/>
  <c r="R733" i="29"/>
  <c r="Q733" i="29"/>
  <c r="P733" i="29"/>
  <c r="O733" i="29"/>
  <c r="N733" i="29"/>
  <c r="M733" i="29"/>
  <c r="L733" i="29"/>
  <c r="K733" i="29"/>
  <c r="J733" i="29"/>
  <c r="I733" i="29"/>
  <c r="H733" i="29"/>
  <c r="G733" i="29"/>
  <c r="F733" i="29"/>
  <c r="E733" i="29"/>
  <c r="D733" i="29"/>
  <c r="C733" i="29"/>
  <c r="S732" i="29"/>
  <c r="R732" i="29"/>
  <c r="Q732" i="29"/>
  <c r="P732" i="29"/>
  <c r="O732" i="29"/>
  <c r="N732" i="29"/>
  <c r="M732" i="29"/>
  <c r="L732" i="29"/>
  <c r="K732" i="29"/>
  <c r="J732" i="29"/>
  <c r="I732" i="29"/>
  <c r="H732" i="29"/>
  <c r="G732" i="29"/>
  <c r="F732" i="29"/>
  <c r="E732" i="29"/>
  <c r="D732" i="29"/>
  <c r="C732" i="29"/>
  <c r="S731" i="29"/>
  <c r="R731" i="29"/>
  <c r="Q731" i="29"/>
  <c r="P731" i="29"/>
  <c r="O731" i="29"/>
  <c r="N731" i="29"/>
  <c r="M731" i="29"/>
  <c r="L731" i="29"/>
  <c r="K731" i="29"/>
  <c r="J731" i="29"/>
  <c r="I731" i="29"/>
  <c r="H731" i="29"/>
  <c r="G731" i="29"/>
  <c r="F731" i="29"/>
  <c r="E731" i="29"/>
  <c r="D731" i="29"/>
  <c r="C731" i="29"/>
  <c r="S730" i="29"/>
  <c r="R730" i="29"/>
  <c r="Q730" i="29"/>
  <c r="P730" i="29"/>
  <c r="O730" i="29"/>
  <c r="N730" i="29"/>
  <c r="M730" i="29"/>
  <c r="L730" i="29"/>
  <c r="K730" i="29"/>
  <c r="J730" i="29"/>
  <c r="I730" i="29"/>
  <c r="H730" i="29"/>
  <c r="G730" i="29"/>
  <c r="F730" i="29"/>
  <c r="E730" i="29"/>
  <c r="D730" i="29"/>
  <c r="C730" i="29"/>
  <c r="S729" i="29"/>
  <c r="R729" i="29"/>
  <c r="Q729" i="29"/>
  <c r="P729" i="29"/>
  <c r="O729" i="29"/>
  <c r="N729" i="29"/>
  <c r="M729" i="29"/>
  <c r="L729" i="29"/>
  <c r="K729" i="29"/>
  <c r="J729" i="29"/>
  <c r="I729" i="29"/>
  <c r="H729" i="29"/>
  <c r="G729" i="29"/>
  <c r="F729" i="29"/>
  <c r="E729" i="29"/>
  <c r="D729" i="29"/>
  <c r="C729" i="29"/>
  <c r="S728" i="29"/>
  <c r="R728" i="29"/>
  <c r="Q728" i="29"/>
  <c r="P728" i="29"/>
  <c r="O728" i="29"/>
  <c r="N728" i="29"/>
  <c r="M728" i="29"/>
  <c r="L728" i="29"/>
  <c r="K728" i="29"/>
  <c r="J728" i="29"/>
  <c r="I728" i="29"/>
  <c r="H728" i="29"/>
  <c r="G728" i="29"/>
  <c r="F728" i="29"/>
  <c r="E728" i="29"/>
  <c r="D728" i="29"/>
  <c r="C728" i="29"/>
  <c r="S727" i="29"/>
  <c r="R727" i="29"/>
  <c r="Q727" i="29"/>
  <c r="P727" i="29"/>
  <c r="O727" i="29"/>
  <c r="N727" i="29"/>
  <c r="M727" i="29"/>
  <c r="L727" i="29"/>
  <c r="K727" i="29"/>
  <c r="J727" i="29"/>
  <c r="I727" i="29"/>
  <c r="H727" i="29"/>
  <c r="G727" i="29"/>
  <c r="F727" i="29"/>
  <c r="E727" i="29"/>
  <c r="D727" i="29"/>
  <c r="C727" i="29"/>
  <c r="S726" i="29"/>
  <c r="R726" i="29"/>
  <c r="Q726" i="29"/>
  <c r="P726" i="29"/>
  <c r="O726" i="29"/>
  <c r="N726" i="29"/>
  <c r="M726" i="29"/>
  <c r="L726" i="29"/>
  <c r="K726" i="29"/>
  <c r="J726" i="29"/>
  <c r="I726" i="29"/>
  <c r="H726" i="29"/>
  <c r="G726" i="29"/>
  <c r="F726" i="29"/>
  <c r="E726" i="29"/>
  <c r="D726" i="29"/>
  <c r="C726" i="29"/>
  <c r="S725" i="29"/>
  <c r="R725" i="29"/>
  <c r="Q725" i="29"/>
  <c r="P725" i="29"/>
  <c r="O725" i="29"/>
  <c r="N725" i="29"/>
  <c r="M725" i="29"/>
  <c r="L725" i="29"/>
  <c r="K725" i="29"/>
  <c r="J725" i="29"/>
  <c r="I725" i="29"/>
  <c r="H725" i="29"/>
  <c r="G725" i="29"/>
  <c r="F725" i="29"/>
  <c r="E725" i="29"/>
  <c r="D725" i="29"/>
  <c r="C725" i="29"/>
  <c r="S724" i="29"/>
  <c r="R724" i="29"/>
  <c r="Q724" i="29"/>
  <c r="P724" i="29"/>
  <c r="O724" i="29"/>
  <c r="N724" i="29"/>
  <c r="M724" i="29"/>
  <c r="L724" i="29"/>
  <c r="K724" i="29"/>
  <c r="J724" i="29"/>
  <c r="I724" i="29"/>
  <c r="H724" i="29"/>
  <c r="G724" i="29"/>
  <c r="F724" i="29"/>
  <c r="E724" i="29"/>
  <c r="D724" i="29"/>
  <c r="C724" i="29"/>
  <c r="S723" i="29"/>
  <c r="R723" i="29"/>
  <c r="Q723" i="29"/>
  <c r="P723" i="29"/>
  <c r="O723" i="29"/>
  <c r="N723" i="29"/>
  <c r="M723" i="29"/>
  <c r="L723" i="29"/>
  <c r="K723" i="29"/>
  <c r="J723" i="29"/>
  <c r="I723" i="29"/>
  <c r="H723" i="29"/>
  <c r="G723" i="29"/>
  <c r="F723" i="29"/>
  <c r="E723" i="29"/>
  <c r="D723" i="29"/>
  <c r="C723" i="29"/>
  <c r="S722" i="29"/>
  <c r="R722" i="29"/>
  <c r="Q722" i="29"/>
  <c r="P722" i="29"/>
  <c r="O722" i="29"/>
  <c r="N722" i="29"/>
  <c r="M722" i="29"/>
  <c r="L722" i="29"/>
  <c r="K722" i="29"/>
  <c r="J722" i="29"/>
  <c r="I722" i="29"/>
  <c r="H722" i="29"/>
  <c r="G722" i="29"/>
  <c r="F722" i="29"/>
  <c r="E722" i="29"/>
  <c r="D722" i="29"/>
  <c r="C722" i="29"/>
  <c r="S721" i="29"/>
  <c r="R721" i="29"/>
  <c r="Q721" i="29"/>
  <c r="P721" i="29"/>
  <c r="O721" i="29"/>
  <c r="N721" i="29"/>
  <c r="M721" i="29"/>
  <c r="L721" i="29"/>
  <c r="K721" i="29"/>
  <c r="J721" i="29"/>
  <c r="I721" i="29"/>
  <c r="H721" i="29"/>
  <c r="G721" i="29"/>
  <c r="F721" i="29"/>
  <c r="E721" i="29"/>
  <c r="D721" i="29"/>
  <c r="C721" i="29"/>
  <c r="S720" i="29"/>
  <c r="R720" i="29"/>
  <c r="Q720" i="29"/>
  <c r="P720" i="29"/>
  <c r="O720" i="29"/>
  <c r="N720" i="29"/>
  <c r="M720" i="29"/>
  <c r="L720" i="29"/>
  <c r="K720" i="29"/>
  <c r="J720" i="29"/>
  <c r="I720" i="29"/>
  <c r="H720" i="29"/>
  <c r="G720" i="29"/>
  <c r="F720" i="29"/>
  <c r="E720" i="29"/>
  <c r="D720" i="29"/>
  <c r="C720" i="29"/>
  <c r="S719" i="29"/>
  <c r="R719" i="29"/>
  <c r="Q719" i="29"/>
  <c r="P719" i="29"/>
  <c r="O719" i="29"/>
  <c r="N719" i="29"/>
  <c r="M719" i="29"/>
  <c r="L719" i="29"/>
  <c r="K719" i="29"/>
  <c r="J719" i="29"/>
  <c r="I719" i="29"/>
  <c r="H719" i="29"/>
  <c r="G719" i="29"/>
  <c r="F719" i="29"/>
  <c r="E719" i="29"/>
  <c r="D719" i="29"/>
  <c r="C719" i="29"/>
  <c r="S718" i="29"/>
  <c r="R718" i="29"/>
  <c r="Q718" i="29"/>
  <c r="P718" i="29"/>
  <c r="O718" i="29"/>
  <c r="N718" i="29"/>
  <c r="M718" i="29"/>
  <c r="L718" i="29"/>
  <c r="K718" i="29"/>
  <c r="J718" i="29"/>
  <c r="I718" i="29"/>
  <c r="H718" i="29"/>
  <c r="G718" i="29"/>
  <c r="F718" i="29"/>
  <c r="E718" i="29"/>
  <c r="D718" i="29"/>
  <c r="C718" i="29"/>
  <c r="S717" i="29"/>
  <c r="R717" i="29"/>
  <c r="Q717" i="29"/>
  <c r="P717" i="29"/>
  <c r="O717" i="29"/>
  <c r="N717" i="29"/>
  <c r="M717" i="29"/>
  <c r="L717" i="29"/>
  <c r="K717" i="29"/>
  <c r="J717" i="29"/>
  <c r="I717" i="29"/>
  <c r="H717" i="29"/>
  <c r="G717" i="29"/>
  <c r="F717" i="29"/>
  <c r="E717" i="29"/>
  <c r="D717" i="29"/>
  <c r="C717" i="29"/>
  <c r="S716" i="29"/>
  <c r="R716" i="29"/>
  <c r="Q716" i="29"/>
  <c r="P716" i="29"/>
  <c r="O716" i="29"/>
  <c r="N716" i="29"/>
  <c r="M716" i="29"/>
  <c r="L716" i="29"/>
  <c r="K716" i="29"/>
  <c r="J716" i="29"/>
  <c r="I716" i="29"/>
  <c r="H716" i="29"/>
  <c r="G716" i="29"/>
  <c r="F716" i="29"/>
  <c r="E716" i="29"/>
  <c r="D716" i="29"/>
  <c r="C716" i="29"/>
  <c r="S715" i="29"/>
  <c r="R715" i="29"/>
  <c r="Q715" i="29"/>
  <c r="P715" i="29"/>
  <c r="O715" i="29"/>
  <c r="N715" i="29"/>
  <c r="M715" i="29"/>
  <c r="L715" i="29"/>
  <c r="K715" i="29"/>
  <c r="J715" i="29"/>
  <c r="I715" i="29"/>
  <c r="H715" i="29"/>
  <c r="G715" i="29"/>
  <c r="F715" i="29"/>
  <c r="E715" i="29"/>
  <c r="D715" i="29"/>
  <c r="C715" i="29"/>
  <c r="S714" i="29"/>
  <c r="R714" i="29"/>
  <c r="Q714" i="29"/>
  <c r="P714" i="29"/>
  <c r="O714" i="29"/>
  <c r="N714" i="29"/>
  <c r="M714" i="29"/>
  <c r="L714" i="29"/>
  <c r="K714" i="29"/>
  <c r="J714" i="29"/>
  <c r="I714" i="29"/>
  <c r="H714" i="29"/>
  <c r="G714" i="29"/>
  <c r="F714" i="29"/>
  <c r="E714" i="29"/>
  <c r="D714" i="29"/>
  <c r="C714" i="29"/>
  <c r="S713" i="29"/>
  <c r="R713" i="29"/>
  <c r="Q713" i="29"/>
  <c r="P713" i="29"/>
  <c r="O713" i="29"/>
  <c r="N713" i="29"/>
  <c r="M713" i="29"/>
  <c r="L713" i="29"/>
  <c r="K713" i="29"/>
  <c r="J713" i="29"/>
  <c r="I713" i="29"/>
  <c r="H713" i="29"/>
  <c r="G713" i="29"/>
  <c r="F713" i="29"/>
  <c r="E713" i="29"/>
  <c r="D713" i="29"/>
  <c r="C713" i="29"/>
  <c r="S712" i="29"/>
  <c r="R712" i="29"/>
  <c r="Q712" i="29"/>
  <c r="P712" i="29"/>
  <c r="O712" i="29"/>
  <c r="N712" i="29"/>
  <c r="M712" i="29"/>
  <c r="L712" i="29"/>
  <c r="K712" i="29"/>
  <c r="J712" i="29"/>
  <c r="I712" i="29"/>
  <c r="H712" i="29"/>
  <c r="G712" i="29"/>
  <c r="F712" i="29"/>
  <c r="E712" i="29"/>
  <c r="D712" i="29"/>
  <c r="C712" i="29"/>
  <c r="S711" i="29"/>
  <c r="R711" i="29"/>
  <c r="Q711" i="29"/>
  <c r="P711" i="29"/>
  <c r="O711" i="29"/>
  <c r="N711" i="29"/>
  <c r="M711" i="29"/>
  <c r="L711" i="29"/>
  <c r="K711" i="29"/>
  <c r="J711" i="29"/>
  <c r="I711" i="29"/>
  <c r="H711" i="29"/>
  <c r="G711" i="29"/>
  <c r="F711" i="29"/>
  <c r="E711" i="29"/>
  <c r="D711" i="29"/>
  <c r="C711" i="29"/>
  <c r="S710" i="29"/>
  <c r="R710" i="29"/>
  <c r="Q710" i="29"/>
  <c r="P710" i="29"/>
  <c r="O710" i="29"/>
  <c r="N710" i="29"/>
  <c r="M710" i="29"/>
  <c r="L710" i="29"/>
  <c r="K710" i="29"/>
  <c r="J710" i="29"/>
  <c r="I710" i="29"/>
  <c r="H710" i="29"/>
  <c r="G710" i="29"/>
  <c r="F710" i="29"/>
  <c r="E710" i="29"/>
  <c r="D710" i="29"/>
  <c r="C710" i="29"/>
  <c r="S709" i="29"/>
  <c r="R709" i="29"/>
  <c r="Q709" i="29"/>
  <c r="P709" i="29"/>
  <c r="O709" i="29"/>
  <c r="N709" i="29"/>
  <c r="M709" i="29"/>
  <c r="L709" i="29"/>
  <c r="K709" i="29"/>
  <c r="J709" i="29"/>
  <c r="I709" i="29"/>
  <c r="H709" i="29"/>
  <c r="G709" i="29"/>
  <c r="F709" i="29"/>
  <c r="E709" i="29"/>
  <c r="D709" i="29"/>
  <c r="C709" i="29"/>
  <c r="S708" i="29"/>
  <c r="R708" i="29"/>
  <c r="Q708" i="29"/>
  <c r="P708" i="29"/>
  <c r="O708" i="29"/>
  <c r="N708" i="29"/>
  <c r="M708" i="29"/>
  <c r="L708" i="29"/>
  <c r="K708" i="29"/>
  <c r="J708" i="29"/>
  <c r="I708" i="29"/>
  <c r="H708" i="29"/>
  <c r="G708" i="29"/>
  <c r="F708" i="29"/>
  <c r="E708" i="29"/>
  <c r="D708" i="29"/>
  <c r="C708" i="29"/>
  <c r="S707" i="29"/>
  <c r="R707" i="29"/>
  <c r="Q707" i="29"/>
  <c r="P707" i="29"/>
  <c r="O707" i="29"/>
  <c r="N707" i="29"/>
  <c r="M707" i="29"/>
  <c r="L707" i="29"/>
  <c r="K707" i="29"/>
  <c r="J707" i="29"/>
  <c r="I707" i="29"/>
  <c r="H707" i="29"/>
  <c r="G707" i="29"/>
  <c r="F707" i="29"/>
  <c r="E707" i="29"/>
  <c r="D707" i="29"/>
  <c r="C707" i="29"/>
  <c r="S706" i="29"/>
  <c r="R706" i="29"/>
  <c r="Q706" i="29"/>
  <c r="P706" i="29"/>
  <c r="O706" i="29"/>
  <c r="N706" i="29"/>
  <c r="M706" i="29"/>
  <c r="L706" i="29"/>
  <c r="K706" i="29"/>
  <c r="J706" i="29"/>
  <c r="I706" i="29"/>
  <c r="H706" i="29"/>
  <c r="G706" i="29"/>
  <c r="F706" i="29"/>
  <c r="E706" i="29"/>
  <c r="D706" i="29"/>
  <c r="C706" i="29"/>
  <c r="S705" i="29"/>
  <c r="R705" i="29"/>
  <c r="Q705" i="29"/>
  <c r="P705" i="29"/>
  <c r="O705" i="29"/>
  <c r="N705" i="29"/>
  <c r="M705" i="29"/>
  <c r="L705" i="29"/>
  <c r="K705" i="29"/>
  <c r="J705" i="29"/>
  <c r="I705" i="29"/>
  <c r="H705" i="29"/>
  <c r="G705" i="29"/>
  <c r="F705" i="29"/>
  <c r="E705" i="29"/>
  <c r="D705" i="29"/>
  <c r="C705" i="29"/>
  <c r="S704" i="29"/>
  <c r="R704" i="29"/>
  <c r="Q704" i="29"/>
  <c r="P704" i="29"/>
  <c r="O704" i="29"/>
  <c r="N704" i="29"/>
  <c r="M704" i="29"/>
  <c r="L704" i="29"/>
  <c r="K704" i="29"/>
  <c r="J704" i="29"/>
  <c r="I704" i="29"/>
  <c r="H704" i="29"/>
  <c r="G704" i="29"/>
  <c r="F704" i="29"/>
  <c r="E704" i="29"/>
  <c r="D704" i="29"/>
  <c r="C704" i="29"/>
  <c r="S703" i="29"/>
  <c r="R703" i="29"/>
  <c r="Q703" i="29"/>
  <c r="P703" i="29"/>
  <c r="O703" i="29"/>
  <c r="N703" i="29"/>
  <c r="M703" i="29"/>
  <c r="L703" i="29"/>
  <c r="K703" i="29"/>
  <c r="J703" i="29"/>
  <c r="I703" i="29"/>
  <c r="H703" i="29"/>
  <c r="G703" i="29"/>
  <c r="F703" i="29"/>
  <c r="E703" i="29"/>
  <c r="D703" i="29"/>
  <c r="C703" i="29"/>
  <c r="S702" i="29"/>
  <c r="R702" i="29"/>
  <c r="Q702" i="29"/>
  <c r="P702" i="29"/>
  <c r="O702" i="29"/>
  <c r="N702" i="29"/>
  <c r="M702" i="29"/>
  <c r="L702" i="29"/>
  <c r="K702" i="29"/>
  <c r="J702" i="29"/>
  <c r="I702" i="29"/>
  <c r="H702" i="29"/>
  <c r="G702" i="29"/>
  <c r="F702" i="29"/>
  <c r="E702" i="29"/>
  <c r="D702" i="29"/>
  <c r="C702" i="29"/>
  <c r="S701" i="29"/>
  <c r="R701" i="29"/>
  <c r="Q701" i="29"/>
  <c r="P701" i="29"/>
  <c r="O701" i="29"/>
  <c r="N701" i="29"/>
  <c r="M701" i="29"/>
  <c r="L701" i="29"/>
  <c r="K701" i="29"/>
  <c r="J701" i="29"/>
  <c r="I701" i="29"/>
  <c r="H701" i="29"/>
  <c r="G701" i="29"/>
  <c r="F701" i="29"/>
  <c r="E701" i="29"/>
  <c r="D701" i="29"/>
  <c r="C701" i="29"/>
  <c r="S700" i="29"/>
  <c r="R700" i="29"/>
  <c r="Q700" i="29"/>
  <c r="P700" i="29"/>
  <c r="O700" i="29"/>
  <c r="N700" i="29"/>
  <c r="M700" i="29"/>
  <c r="L700" i="29"/>
  <c r="K700" i="29"/>
  <c r="J700" i="29"/>
  <c r="I700" i="29"/>
  <c r="H700" i="29"/>
  <c r="G700" i="29"/>
  <c r="F700" i="29"/>
  <c r="E700" i="29"/>
  <c r="D700" i="29"/>
  <c r="C700" i="29"/>
  <c r="S699" i="29"/>
  <c r="R699" i="29"/>
  <c r="Q699" i="29"/>
  <c r="P699" i="29"/>
  <c r="O699" i="29"/>
  <c r="N699" i="29"/>
  <c r="M699" i="29"/>
  <c r="L699" i="29"/>
  <c r="K699" i="29"/>
  <c r="J699" i="29"/>
  <c r="I699" i="29"/>
  <c r="H699" i="29"/>
  <c r="G699" i="29"/>
  <c r="F699" i="29"/>
  <c r="E699" i="29"/>
  <c r="D699" i="29"/>
  <c r="C699" i="29"/>
  <c r="S698" i="29"/>
  <c r="R698" i="29"/>
  <c r="Q698" i="29"/>
  <c r="P698" i="29"/>
  <c r="O698" i="29"/>
  <c r="N698" i="29"/>
  <c r="M698" i="29"/>
  <c r="L698" i="29"/>
  <c r="K698" i="29"/>
  <c r="J698" i="29"/>
  <c r="I698" i="29"/>
  <c r="H698" i="29"/>
  <c r="G698" i="29"/>
  <c r="F698" i="29"/>
  <c r="E698" i="29"/>
  <c r="D698" i="29"/>
  <c r="C698" i="29"/>
  <c r="S697" i="29"/>
  <c r="R697" i="29"/>
  <c r="Q697" i="29"/>
  <c r="P697" i="29"/>
  <c r="O697" i="29"/>
  <c r="N697" i="29"/>
  <c r="M697" i="29"/>
  <c r="L697" i="29"/>
  <c r="K697" i="29"/>
  <c r="J697" i="29"/>
  <c r="I697" i="29"/>
  <c r="H697" i="29"/>
  <c r="G697" i="29"/>
  <c r="F697" i="29"/>
  <c r="E697" i="29"/>
  <c r="D697" i="29"/>
  <c r="C697" i="29"/>
  <c r="S696" i="29"/>
  <c r="R696" i="29"/>
  <c r="Q696" i="29"/>
  <c r="P696" i="29"/>
  <c r="O696" i="29"/>
  <c r="N696" i="29"/>
  <c r="M696" i="29"/>
  <c r="L696" i="29"/>
  <c r="K696" i="29"/>
  <c r="J696" i="29"/>
  <c r="I696" i="29"/>
  <c r="H696" i="29"/>
  <c r="G696" i="29"/>
  <c r="F696" i="29"/>
  <c r="E696" i="29"/>
  <c r="D696" i="29"/>
  <c r="C696" i="29"/>
  <c r="S695" i="29"/>
  <c r="R695" i="29"/>
  <c r="Q695" i="29"/>
  <c r="P695" i="29"/>
  <c r="O695" i="29"/>
  <c r="N695" i="29"/>
  <c r="M695" i="29"/>
  <c r="L695" i="29"/>
  <c r="K695" i="29"/>
  <c r="J695" i="29"/>
  <c r="I695" i="29"/>
  <c r="H695" i="29"/>
  <c r="G695" i="29"/>
  <c r="F695" i="29"/>
  <c r="E695" i="29"/>
  <c r="D695" i="29"/>
  <c r="C695" i="29"/>
  <c r="S694" i="29"/>
  <c r="R694" i="29"/>
  <c r="Q694" i="29"/>
  <c r="P694" i="29"/>
  <c r="O694" i="29"/>
  <c r="N694" i="29"/>
  <c r="M694" i="29"/>
  <c r="L694" i="29"/>
  <c r="K694" i="29"/>
  <c r="J694" i="29"/>
  <c r="I694" i="29"/>
  <c r="H694" i="29"/>
  <c r="G694" i="29"/>
  <c r="F694" i="29"/>
  <c r="E694" i="29"/>
  <c r="D694" i="29"/>
  <c r="C694" i="29"/>
  <c r="S693" i="29"/>
  <c r="R693" i="29"/>
  <c r="Q693" i="29"/>
  <c r="P693" i="29"/>
  <c r="O693" i="29"/>
  <c r="N693" i="29"/>
  <c r="M693" i="29"/>
  <c r="L693" i="29"/>
  <c r="K693" i="29"/>
  <c r="J693" i="29"/>
  <c r="I693" i="29"/>
  <c r="H693" i="29"/>
  <c r="G693" i="29"/>
  <c r="F693" i="29"/>
  <c r="E693" i="29"/>
  <c r="D693" i="29"/>
  <c r="C693" i="29"/>
  <c r="S692" i="29"/>
  <c r="R692" i="29"/>
  <c r="Q692" i="29"/>
  <c r="P692" i="29"/>
  <c r="O692" i="29"/>
  <c r="N692" i="29"/>
  <c r="M692" i="29"/>
  <c r="L692" i="29"/>
  <c r="K692" i="29"/>
  <c r="J692" i="29"/>
  <c r="I692" i="29"/>
  <c r="H692" i="29"/>
  <c r="G692" i="29"/>
  <c r="F692" i="29"/>
  <c r="E692" i="29"/>
  <c r="D692" i="29"/>
  <c r="C692" i="29"/>
  <c r="S691" i="29"/>
  <c r="R691" i="29"/>
  <c r="Q691" i="29"/>
  <c r="P691" i="29"/>
  <c r="O691" i="29"/>
  <c r="N691" i="29"/>
  <c r="M691" i="29"/>
  <c r="L691" i="29"/>
  <c r="K691" i="29"/>
  <c r="J691" i="29"/>
  <c r="I691" i="29"/>
  <c r="H691" i="29"/>
  <c r="G691" i="29"/>
  <c r="F691" i="29"/>
  <c r="E691" i="29"/>
  <c r="D691" i="29"/>
  <c r="C691" i="29"/>
  <c r="S690" i="29"/>
  <c r="R690" i="29"/>
  <c r="Q690" i="29"/>
  <c r="P690" i="29"/>
  <c r="O690" i="29"/>
  <c r="N690" i="29"/>
  <c r="M690" i="29"/>
  <c r="L690" i="29"/>
  <c r="K690" i="29"/>
  <c r="J690" i="29"/>
  <c r="I690" i="29"/>
  <c r="H690" i="29"/>
  <c r="G690" i="29"/>
  <c r="F690" i="29"/>
  <c r="E690" i="29"/>
  <c r="D690" i="29"/>
  <c r="C690" i="29"/>
  <c r="S689" i="29"/>
  <c r="R689" i="29"/>
  <c r="Q689" i="29"/>
  <c r="P689" i="29"/>
  <c r="O689" i="29"/>
  <c r="N689" i="29"/>
  <c r="M689" i="29"/>
  <c r="L689" i="29"/>
  <c r="K689" i="29"/>
  <c r="J689" i="29"/>
  <c r="I689" i="29"/>
  <c r="H689" i="29"/>
  <c r="G689" i="29"/>
  <c r="F689" i="29"/>
  <c r="E689" i="29"/>
  <c r="D689" i="29"/>
  <c r="C689" i="29"/>
  <c r="S688" i="29"/>
  <c r="R688" i="29"/>
  <c r="Q688" i="29"/>
  <c r="P688" i="29"/>
  <c r="O688" i="29"/>
  <c r="N688" i="29"/>
  <c r="M688" i="29"/>
  <c r="L688" i="29"/>
  <c r="K688" i="29"/>
  <c r="J688" i="29"/>
  <c r="I688" i="29"/>
  <c r="H688" i="29"/>
  <c r="G688" i="29"/>
  <c r="F688" i="29"/>
  <c r="E688" i="29"/>
  <c r="D688" i="29"/>
  <c r="C688" i="29"/>
  <c r="S687" i="29"/>
  <c r="R687" i="29"/>
  <c r="Q687" i="29"/>
  <c r="P687" i="29"/>
  <c r="O687" i="29"/>
  <c r="N687" i="29"/>
  <c r="M687" i="29"/>
  <c r="L687" i="29"/>
  <c r="K687" i="29"/>
  <c r="J687" i="29"/>
  <c r="I687" i="29"/>
  <c r="H687" i="29"/>
  <c r="G687" i="29"/>
  <c r="F687" i="29"/>
  <c r="E687" i="29"/>
  <c r="D687" i="29"/>
  <c r="C687" i="29"/>
  <c r="S686" i="29"/>
  <c r="R686" i="29"/>
  <c r="Q686" i="29"/>
  <c r="P686" i="29"/>
  <c r="O686" i="29"/>
  <c r="N686" i="29"/>
  <c r="M686" i="29"/>
  <c r="L686" i="29"/>
  <c r="K686" i="29"/>
  <c r="J686" i="29"/>
  <c r="I686" i="29"/>
  <c r="H686" i="29"/>
  <c r="G686" i="29"/>
  <c r="F686" i="29"/>
  <c r="E686" i="29"/>
  <c r="D686" i="29"/>
  <c r="C686" i="29"/>
  <c r="S685" i="29"/>
  <c r="R685" i="29"/>
  <c r="Q685" i="29"/>
  <c r="P685" i="29"/>
  <c r="O685" i="29"/>
  <c r="N685" i="29"/>
  <c r="M685" i="29"/>
  <c r="L685" i="29"/>
  <c r="K685" i="29"/>
  <c r="J685" i="29"/>
  <c r="I685" i="29"/>
  <c r="H685" i="29"/>
  <c r="G685" i="29"/>
  <c r="F685" i="29"/>
  <c r="E685" i="29"/>
  <c r="D685" i="29"/>
  <c r="C685" i="29"/>
  <c r="S684" i="29"/>
  <c r="R684" i="29"/>
  <c r="Q684" i="29"/>
  <c r="P684" i="29"/>
  <c r="O684" i="29"/>
  <c r="N684" i="29"/>
  <c r="M684" i="29"/>
  <c r="L684" i="29"/>
  <c r="K684" i="29"/>
  <c r="J684" i="29"/>
  <c r="I684" i="29"/>
  <c r="H684" i="29"/>
  <c r="G684" i="29"/>
  <c r="F684" i="29"/>
  <c r="E684" i="29"/>
  <c r="D684" i="29"/>
  <c r="C684" i="29"/>
  <c r="S683" i="29"/>
  <c r="R683" i="29"/>
  <c r="Q683" i="29"/>
  <c r="P683" i="29"/>
  <c r="O683" i="29"/>
  <c r="N683" i="29"/>
  <c r="M683" i="29"/>
  <c r="L683" i="29"/>
  <c r="K683" i="29"/>
  <c r="J683" i="29"/>
  <c r="I683" i="29"/>
  <c r="H683" i="29"/>
  <c r="G683" i="29"/>
  <c r="F683" i="29"/>
  <c r="E683" i="29"/>
  <c r="D683" i="29"/>
  <c r="C683" i="29"/>
  <c r="S682" i="29"/>
  <c r="R682" i="29"/>
  <c r="Q682" i="29"/>
  <c r="P682" i="29"/>
  <c r="O682" i="29"/>
  <c r="N682" i="29"/>
  <c r="M682" i="29"/>
  <c r="L682" i="29"/>
  <c r="K682" i="29"/>
  <c r="J682" i="29"/>
  <c r="I682" i="29"/>
  <c r="H682" i="29"/>
  <c r="G682" i="29"/>
  <c r="F682" i="29"/>
  <c r="E682" i="29"/>
  <c r="D682" i="29"/>
  <c r="C682" i="29"/>
  <c r="S681" i="29"/>
  <c r="R681" i="29"/>
  <c r="Q681" i="29"/>
  <c r="P681" i="29"/>
  <c r="O681" i="29"/>
  <c r="N681" i="29"/>
  <c r="M681" i="29"/>
  <c r="L681" i="29"/>
  <c r="K681" i="29"/>
  <c r="J681" i="29"/>
  <c r="I681" i="29"/>
  <c r="H681" i="29"/>
  <c r="G681" i="29"/>
  <c r="F681" i="29"/>
  <c r="E681" i="29"/>
  <c r="D681" i="29"/>
  <c r="C681" i="29"/>
  <c r="S680" i="29"/>
  <c r="R680" i="29"/>
  <c r="Q680" i="29"/>
  <c r="P680" i="29"/>
  <c r="O680" i="29"/>
  <c r="N680" i="29"/>
  <c r="M680" i="29"/>
  <c r="L680" i="29"/>
  <c r="K680" i="29"/>
  <c r="J680" i="29"/>
  <c r="I680" i="29"/>
  <c r="H680" i="29"/>
  <c r="G680" i="29"/>
  <c r="F680" i="29"/>
  <c r="E680" i="29"/>
  <c r="D680" i="29"/>
  <c r="C680" i="29"/>
  <c r="S679" i="29"/>
  <c r="R679" i="29"/>
  <c r="Q679" i="29"/>
  <c r="P679" i="29"/>
  <c r="O679" i="29"/>
  <c r="N679" i="29"/>
  <c r="M679" i="29"/>
  <c r="L679" i="29"/>
  <c r="K679" i="29"/>
  <c r="J679" i="29"/>
  <c r="I679" i="29"/>
  <c r="H679" i="29"/>
  <c r="G679" i="29"/>
  <c r="F679" i="29"/>
  <c r="E679" i="29"/>
  <c r="D679" i="29"/>
  <c r="C679" i="29"/>
  <c r="S678" i="29"/>
  <c r="R678" i="29"/>
  <c r="Q678" i="29"/>
  <c r="P678" i="29"/>
  <c r="O678" i="29"/>
  <c r="N678" i="29"/>
  <c r="M678" i="29"/>
  <c r="L678" i="29"/>
  <c r="K678" i="29"/>
  <c r="J678" i="29"/>
  <c r="I678" i="29"/>
  <c r="H678" i="29"/>
  <c r="G678" i="29"/>
  <c r="F678" i="29"/>
  <c r="E678" i="29"/>
  <c r="D678" i="29"/>
  <c r="C678" i="29"/>
  <c r="S677" i="29"/>
  <c r="R677" i="29"/>
  <c r="Q677" i="29"/>
  <c r="P677" i="29"/>
  <c r="O677" i="29"/>
  <c r="N677" i="29"/>
  <c r="M677" i="29"/>
  <c r="L677" i="29"/>
  <c r="K677" i="29"/>
  <c r="J677" i="29"/>
  <c r="I677" i="29"/>
  <c r="H677" i="29"/>
  <c r="G677" i="29"/>
  <c r="F677" i="29"/>
  <c r="E677" i="29"/>
  <c r="D677" i="29"/>
  <c r="C677" i="29"/>
  <c r="S676" i="29"/>
  <c r="R676" i="29"/>
  <c r="Q676" i="29"/>
  <c r="P676" i="29"/>
  <c r="O676" i="29"/>
  <c r="N676" i="29"/>
  <c r="M676" i="29"/>
  <c r="L676" i="29"/>
  <c r="K676" i="29"/>
  <c r="J676" i="29"/>
  <c r="I676" i="29"/>
  <c r="H676" i="29"/>
  <c r="G676" i="29"/>
  <c r="F676" i="29"/>
  <c r="E676" i="29"/>
  <c r="D676" i="29"/>
  <c r="C676" i="29"/>
  <c r="S675" i="29"/>
  <c r="R675" i="29"/>
  <c r="Q675" i="29"/>
  <c r="P675" i="29"/>
  <c r="O675" i="29"/>
  <c r="N675" i="29"/>
  <c r="M675" i="29"/>
  <c r="L675" i="29"/>
  <c r="K675" i="29"/>
  <c r="J675" i="29"/>
  <c r="I675" i="29"/>
  <c r="H675" i="29"/>
  <c r="G675" i="29"/>
  <c r="F675" i="29"/>
  <c r="E675" i="29"/>
  <c r="D675" i="29"/>
  <c r="C675" i="29"/>
  <c r="S674" i="29"/>
  <c r="R674" i="29"/>
  <c r="Q674" i="29"/>
  <c r="P674" i="29"/>
  <c r="O674" i="29"/>
  <c r="N674" i="29"/>
  <c r="M674" i="29"/>
  <c r="L674" i="29"/>
  <c r="K674" i="29"/>
  <c r="J674" i="29"/>
  <c r="I674" i="29"/>
  <c r="H674" i="29"/>
  <c r="G674" i="29"/>
  <c r="F674" i="29"/>
  <c r="E674" i="29"/>
  <c r="D674" i="29"/>
  <c r="C674" i="29"/>
  <c r="S673" i="29"/>
  <c r="R673" i="29"/>
  <c r="Q673" i="29"/>
  <c r="P673" i="29"/>
  <c r="O673" i="29"/>
  <c r="N673" i="29"/>
  <c r="M673" i="29"/>
  <c r="L673" i="29"/>
  <c r="K673" i="29"/>
  <c r="J673" i="29"/>
  <c r="I673" i="29"/>
  <c r="H673" i="29"/>
  <c r="G673" i="29"/>
  <c r="F673" i="29"/>
  <c r="E673" i="29"/>
  <c r="D673" i="29"/>
  <c r="C673" i="29"/>
  <c r="S672" i="29"/>
  <c r="R672" i="29"/>
  <c r="Q672" i="29"/>
  <c r="P672" i="29"/>
  <c r="O672" i="29"/>
  <c r="N672" i="29"/>
  <c r="M672" i="29"/>
  <c r="L672" i="29"/>
  <c r="K672" i="29"/>
  <c r="J672" i="29"/>
  <c r="I672" i="29"/>
  <c r="H672" i="29"/>
  <c r="G672" i="29"/>
  <c r="F672" i="29"/>
  <c r="E672" i="29"/>
  <c r="D672" i="29"/>
  <c r="C672" i="29"/>
  <c r="S671" i="29"/>
  <c r="R671" i="29"/>
  <c r="Q671" i="29"/>
  <c r="P671" i="29"/>
  <c r="O671" i="29"/>
  <c r="N671" i="29"/>
  <c r="M671" i="29"/>
  <c r="L671" i="29"/>
  <c r="K671" i="29"/>
  <c r="J671" i="29"/>
  <c r="I671" i="29"/>
  <c r="H671" i="29"/>
  <c r="G671" i="29"/>
  <c r="F671" i="29"/>
  <c r="E671" i="29"/>
  <c r="D671" i="29"/>
  <c r="C671" i="29"/>
  <c r="S670" i="29"/>
  <c r="R670" i="29"/>
  <c r="Q670" i="29"/>
  <c r="P670" i="29"/>
  <c r="O670" i="29"/>
  <c r="N670" i="29"/>
  <c r="M670" i="29"/>
  <c r="L670" i="29"/>
  <c r="K670" i="29"/>
  <c r="J670" i="29"/>
  <c r="I670" i="29"/>
  <c r="H670" i="29"/>
  <c r="G670" i="29"/>
  <c r="F670" i="29"/>
  <c r="E670" i="29"/>
  <c r="D670" i="29"/>
  <c r="C670" i="29"/>
  <c r="S669" i="29"/>
  <c r="R669" i="29"/>
  <c r="Q669" i="29"/>
  <c r="P669" i="29"/>
  <c r="O669" i="29"/>
  <c r="N669" i="29"/>
  <c r="M669" i="29"/>
  <c r="L669" i="29"/>
  <c r="K669" i="29"/>
  <c r="J669" i="29"/>
  <c r="I669" i="29"/>
  <c r="H669" i="29"/>
  <c r="G669" i="29"/>
  <c r="F669" i="29"/>
  <c r="E669" i="29"/>
  <c r="D669" i="29"/>
  <c r="C669" i="29"/>
  <c r="S668" i="29"/>
  <c r="R668" i="29"/>
  <c r="Q668" i="29"/>
  <c r="P668" i="29"/>
  <c r="O668" i="29"/>
  <c r="N668" i="29"/>
  <c r="M668" i="29"/>
  <c r="L668" i="29"/>
  <c r="K668" i="29"/>
  <c r="J668" i="29"/>
  <c r="I668" i="29"/>
  <c r="H668" i="29"/>
  <c r="G668" i="29"/>
  <c r="F668" i="29"/>
  <c r="E668" i="29"/>
  <c r="D668" i="29"/>
  <c r="C668" i="29"/>
  <c r="S667" i="29"/>
  <c r="R667" i="29"/>
  <c r="Q667" i="29"/>
  <c r="P667" i="29"/>
  <c r="O667" i="29"/>
  <c r="N667" i="29"/>
  <c r="M667" i="29"/>
  <c r="L667" i="29"/>
  <c r="K667" i="29"/>
  <c r="J667" i="29"/>
  <c r="I667" i="29"/>
  <c r="H667" i="29"/>
  <c r="G667" i="29"/>
  <c r="F667" i="29"/>
  <c r="E667" i="29"/>
  <c r="D667" i="29"/>
  <c r="C667" i="29"/>
  <c r="S666" i="29"/>
  <c r="R666" i="29"/>
  <c r="Q666" i="29"/>
  <c r="P666" i="29"/>
  <c r="O666" i="29"/>
  <c r="N666" i="29"/>
  <c r="M666" i="29"/>
  <c r="L666" i="29"/>
  <c r="K666" i="29"/>
  <c r="J666" i="29"/>
  <c r="I666" i="29"/>
  <c r="H666" i="29"/>
  <c r="G666" i="29"/>
  <c r="F666" i="29"/>
  <c r="E666" i="29"/>
  <c r="D666" i="29"/>
  <c r="C666" i="29"/>
  <c r="S665" i="29"/>
  <c r="R665" i="29"/>
  <c r="Q665" i="29"/>
  <c r="P665" i="29"/>
  <c r="O665" i="29"/>
  <c r="N665" i="29"/>
  <c r="M665" i="29"/>
  <c r="L665" i="29"/>
  <c r="K665" i="29"/>
  <c r="J665" i="29"/>
  <c r="I665" i="29"/>
  <c r="H665" i="29"/>
  <c r="G665" i="29"/>
  <c r="F665" i="29"/>
  <c r="E665" i="29"/>
  <c r="D665" i="29"/>
  <c r="C665" i="29"/>
  <c r="S664" i="29"/>
  <c r="R664" i="29"/>
  <c r="Q664" i="29"/>
  <c r="P664" i="29"/>
  <c r="O664" i="29"/>
  <c r="N664" i="29"/>
  <c r="M664" i="29"/>
  <c r="L664" i="29"/>
  <c r="K664" i="29"/>
  <c r="J664" i="29"/>
  <c r="I664" i="29"/>
  <c r="H664" i="29"/>
  <c r="G664" i="29"/>
  <c r="F664" i="29"/>
  <c r="E664" i="29"/>
  <c r="D664" i="29"/>
  <c r="C664" i="29"/>
  <c r="S663" i="29"/>
  <c r="R663" i="29"/>
  <c r="Q663" i="29"/>
  <c r="P663" i="29"/>
  <c r="O663" i="29"/>
  <c r="N663" i="29"/>
  <c r="M663" i="29"/>
  <c r="L663" i="29"/>
  <c r="K663" i="29"/>
  <c r="J663" i="29"/>
  <c r="I663" i="29"/>
  <c r="H663" i="29"/>
  <c r="G663" i="29"/>
  <c r="F663" i="29"/>
  <c r="E663" i="29"/>
  <c r="D663" i="29"/>
  <c r="C663" i="29"/>
  <c r="S662" i="29"/>
  <c r="R662" i="29"/>
  <c r="Q662" i="29"/>
  <c r="P662" i="29"/>
  <c r="O662" i="29"/>
  <c r="N662" i="29"/>
  <c r="M662" i="29"/>
  <c r="L662" i="29"/>
  <c r="K662" i="29"/>
  <c r="J662" i="29"/>
  <c r="I662" i="29"/>
  <c r="H662" i="29"/>
  <c r="G662" i="29"/>
  <c r="F662" i="29"/>
  <c r="E662" i="29"/>
  <c r="D662" i="29"/>
  <c r="C662" i="29"/>
  <c r="S661" i="29"/>
  <c r="R661" i="29"/>
  <c r="Q661" i="29"/>
  <c r="P661" i="29"/>
  <c r="O661" i="29"/>
  <c r="N661" i="29"/>
  <c r="M661" i="29"/>
  <c r="L661" i="29"/>
  <c r="K661" i="29"/>
  <c r="J661" i="29"/>
  <c r="I661" i="29"/>
  <c r="H661" i="29"/>
  <c r="G661" i="29"/>
  <c r="F661" i="29"/>
  <c r="E661" i="29"/>
  <c r="D661" i="29"/>
  <c r="C661" i="29"/>
  <c r="S660" i="29"/>
  <c r="R660" i="29"/>
  <c r="Q660" i="29"/>
  <c r="P660" i="29"/>
  <c r="O660" i="29"/>
  <c r="N660" i="29"/>
  <c r="M660" i="29"/>
  <c r="L660" i="29"/>
  <c r="K660" i="29"/>
  <c r="J660" i="29"/>
  <c r="I660" i="29"/>
  <c r="H660" i="29"/>
  <c r="G660" i="29"/>
  <c r="F660" i="29"/>
  <c r="E660" i="29"/>
  <c r="D660" i="29"/>
  <c r="C660" i="29"/>
  <c r="S659" i="29"/>
  <c r="R659" i="29"/>
  <c r="Q659" i="29"/>
  <c r="P659" i="29"/>
  <c r="O659" i="29"/>
  <c r="N659" i="29"/>
  <c r="M659" i="29"/>
  <c r="L659" i="29"/>
  <c r="K659" i="29"/>
  <c r="J659" i="29"/>
  <c r="I659" i="29"/>
  <c r="H659" i="29"/>
  <c r="G659" i="29"/>
  <c r="F659" i="29"/>
  <c r="E659" i="29"/>
  <c r="D659" i="29"/>
  <c r="C659" i="29"/>
  <c r="S658" i="29"/>
  <c r="R658" i="29"/>
  <c r="Q658" i="29"/>
  <c r="P658" i="29"/>
  <c r="O658" i="29"/>
  <c r="N658" i="29"/>
  <c r="M658" i="29"/>
  <c r="L658" i="29"/>
  <c r="K658" i="29"/>
  <c r="J658" i="29"/>
  <c r="I658" i="29"/>
  <c r="H658" i="29"/>
  <c r="G658" i="29"/>
  <c r="F658" i="29"/>
  <c r="E658" i="29"/>
  <c r="D658" i="29"/>
  <c r="C658" i="29"/>
  <c r="S657" i="29"/>
  <c r="R657" i="29"/>
  <c r="Q657" i="29"/>
  <c r="P657" i="29"/>
  <c r="O657" i="29"/>
  <c r="N657" i="29"/>
  <c r="M657" i="29"/>
  <c r="L657" i="29"/>
  <c r="K657" i="29"/>
  <c r="J657" i="29"/>
  <c r="I657" i="29"/>
  <c r="H657" i="29"/>
  <c r="G657" i="29"/>
  <c r="F657" i="29"/>
  <c r="E657" i="29"/>
  <c r="D657" i="29"/>
  <c r="C657" i="29"/>
  <c r="S656" i="29"/>
  <c r="R656" i="29"/>
  <c r="Q656" i="29"/>
  <c r="P656" i="29"/>
  <c r="O656" i="29"/>
  <c r="N656" i="29"/>
  <c r="M656" i="29"/>
  <c r="L656" i="29"/>
  <c r="K656" i="29"/>
  <c r="J656" i="29"/>
  <c r="I656" i="29"/>
  <c r="H656" i="29"/>
  <c r="G656" i="29"/>
  <c r="F656" i="29"/>
  <c r="E656" i="29"/>
  <c r="D656" i="29"/>
  <c r="C656" i="29"/>
  <c r="S655" i="29"/>
  <c r="R655" i="29"/>
  <c r="Q655" i="29"/>
  <c r="P655" i="29"/>
  <c r="O655" i="29"/>
  <c r="N655" i="29"/>
  <c r="M655" i="29"/>
  <c r="L655" i="29"/>
  <c r="K655" i="29"/>
  <c r="J655" i="29"/>
  <c r="I655" i="29"/>
  <c r="H655" i="29"/>
  <c r="G655" i="29"/>
  <c r="F655" i="29"/>
  <c r="E655" i="29"/>
  <c r="D655" i="29"/>
  <c r="C655" i="29"/>
  <c r="S654" i="29"/>
  <c r="R654" i="29"/>
  <c r="Q654" i="29"/>
  <c r="P654" i="29"/>
  <c r="O654" i="29"/>
  <c r="N654" i="29"/>
  <c r="M654" i="29"/>
  <c r="L654" i="29"/>
  <c r="K654" i="29"/>
  <c r="J654" i="29"/>
  <c r="I654" i="29"/>
  <c r="H654" i="29"/>
  <c r="G654" i="29"/>
  <c r="F654" i="29"/>
  <c r="E654" i="29"/>
  <c r="D654" i="29"/>
  <c r="C654" i="29"/>
  <c r="S653" i="29"/>
  <c r="R653" i="29"/>
  <c r="Q653" i="29"/>
  <c r="P653" i="29"/>
  <c r="O653" i="29"/>
  <c r="N653" i="29"/>
  <c r="M653" i="29"/>
  <c r="L653" i="29"/>
  <c r="K653" i="29"/>
  <c r="J653" i="29"/>
  <c r="I653" i="29"/>
  <c r="H653" i="29"/>
  <c r="G653" i="29"/>
  <c r="F653" i="29"/>
  <c r="E653" i="29"/>
  <c r="D653" i="29"/>
  <c r="C653" i="29"/>
  <c r="S652" i="29"/>
  <c r="R652" i="29"/>
  <c r="Q652" i="29"/>
  <c r="P652" i="29"/>
  <c r="O652" i="29"/>
  <c r="N652" i="29"/>
  <c r="M652" i="29"/>
  <c r="L652" i="29"/>
  <c r="K652" i="29"/>
  <c r="J652" i="29"/>
  <c r="I652" i="29"/>
  <c r="H652" i="29"/>
  <c r="G652" i="29"/>
  <c r="F652" i="29"/>
  <c r="E652" i="29"/>
  <c r="D652" i="29"/>
  <c r="C652" i="29"/>
  <c r="S651" i="29"/>
  <c r="R651" i="29"/>
  <c r="Q651" i="29"/>
  <c r="P651" i="29"/>
  <c r="O651" i="29"/>
  <c r="N651" i="29"/>
  <c r="M651" i="29"/>
  <c r="L651" i="29"/>
  <c r="K651" i="29"/>
  <c r="J651" i="29"/>
  <c r="I651" i="29"/>
  <c r="H651" i="29"/>
  <c r="G651" i="29"/>
  <c r="F651" i="29"/>
  <c r="E651" i="29"/>
  <c r="D651" i="29"/>
  <c r="C651" i="29"/>
  <c r="S650" i="29"/>
  <c r="R650" i="29"/>
  <c r="Q650" i="29"/>
  <c r="P650" i="29"/>
  <c r="O650" i="29"/>
  <c r="N650" i="29"/>
  <c r="M650" i="29"/>
  <c r="L650" i="29"/>
  <c r="K650" i="29"/>
  <c r="J650" i="29"/>
  <c r="I650" i="29"/>
  <c r="H650" i="29"/>
  <c r="G650" i="29"/>
  <c r="F650" i="29"/>
  <c r="E650" i="29"/>
  <c r="D650" i="29"/>
  <c r="C650" i="29"/>
  <c r="S649" i="29"/>
  <c r="R649" i="29"/>
  <c r="Q649" i="29"/>
  <c r="P649" i="29"/>
  <c r="O649" i="29"/>
  <c r="N649" i="29"/>
  <c r="M649" i="29"/>
  <c r="L649" i="29"/>
  <c r="K649" i="29"/>
  <c r="J649" i="29"/>
  <c r="I649" i="29"/>
  <c r="H649" i="29"/>
  <c r="G649" i="29"/>
  <c r="F649" i="29"/>
  <c r="E649" i="29"/>
  <c r="D649" i="29"/>
  <c r="C649" i="29"/>
  <c r="S648" i="29"/>
  <c r="R648" i="29"/>
  <c r="Q648" i="29"/>
  <c r="P648" i="29"/>
  <c r="O648" i="29"/>
  <c r="N648" i="29"/>
  <c r="M648" i="29"/>
  <c r="L648" i="29"/>
  <c r="K648" i="29"/>
  <c r="J648" i="29"/>
  <c r="I648" i="29"/>
  <c r="H648" i="29"/>
  <c r="G648" i="29"/>
  <c r="F648" i="29"/>
  <c r="E648" i="29"/>
  <c r="D648" i="29"/>
  <c r="C648" i="29"/>
  <c r="S647" i="29"/>
  <c r="R647" i="29"/>
  <c r="Q647" i="29"/>
  <c r="P647" i="29"/>
  <c r="O647" i="29"/>
  <c r="N647" i="29"/>
  <c r="M647" i="29"/>
  <c r="L647" i="29"/>
  <c r="K647" i="29"/>
  <c r="J647" i="29"/>
  <c r="I647" i="29"/>
  <c r="H647" i="29"/>
  <c r="G647" i="29"/>
  <c r="F647" i="29"/>
  <c r="E647" i="29"/>
  <c r="D647" i="29"/>
  <c r="C647" i="29"/>
  <c r="S646" i="29"/>
  <c r="R646" i="29"/>
  <c r="Q646" i="29"/>
  <c r="P646" i="29"/>
  <c r="O646" i="29"/>
  <c r="N646" i="29"/>
  <c r="M646" i="29"/>
  <c r="L646" i="29"/>
  <c r="K646" i="29"/>
  <c r="J646" i="29"/>
  <c r="I646" i="29"/>
  <c r="H646" i="29"/>
  <c r="G646" i="29"/>
  <c r="F646" i="29"/>
  <c r="E646" i="29"/>
  <c r="D646" i="29"/>
  <c r="C646" i="29"/>
  <c r="S645" i="29"/>
  <c r="R645" i="29"/>
  <c r="Q645" i="29"/>
  <c r="P645" i="29"/>
  <c r="O645" i="29"/>
  <c r="N645" i="29"/>
  <c r="M645" i="29"/>
  <c r="L645" i="29"/>
  <c r="K645" i="29"/>
  <c r="J645" i="29"/>
  <c r="I645" i="29"/>
  <c r="H645" i="29"/>
  <c r="G645" i="29"/>
  <c r="F645" i="29"/>
  <c r="E645" i="29"/>
  <c r="D645" i="29"/>
  <c r="C645" i="29"/>
  <c r="S644" i="29"/>
  <c r="R644" i="29"/>
  <c r="Q644" i="29"/>
  <c r="P644" i="29"/>
  <c r="O644" i="29"/>
  <c r="N644" i="29"/>
  <c r="M644" i="29"/>
  <c r="L644" i="29"/>
  <c r="K644" i="29"/>
  <c r="J644" i="29"/>
  <c r="I644" i="29"/>
  <c r="H644" i="29"/>
  <c r="G644" i="29"/>
  <c r="F644" i="29"/>
  <c r="E644" i="29"/>
  <c r="D644" i="29"/>
  <c r="C644" i="29"/>
  <c r="S643" i="29"/>
  <c r="R643" i="29"/>
  <c r="Q643" i="29"/>
  <c r="P643" i="29"/>
  <c r="O643" i="29"/>
  <c r="N643" i="29"/>
  <c r="M643" i="29"/>
  <c r="L643" i="29"/>
  <c r="K643" i="29"/>
  <c r="J643" i="29"/>
  <c r="I643" i="29"/>
  <c r="H643" i="29"/>
  <c r="G643" i="29"/>
  <c r="F643" i="29"/>
  <c r="E643" i="29"/>
  <c r="D643" i="29"/>
  <c r="C643" i="29"/>
  <c r="S642" i="29"/>
  <c r="R642" i="29"/>
  <c r="Q642" i="29"/>
  <c r="P642" i="29"/>
  <c r="O642" i="29"/>
  <c r="N642" i="29"/>
  <c r="M642" i="29"/>
  <c r="L642" i="29"/>
  <c r="K642" i="29"/>
  <c r="J642" i="29"/>
  <c r="I642" i="29"/>
  <c r="H642" i="29"/>
  <c r="G642" i="29"/>
  <c r="F642" i="29"/>
  <c r="E642" i="29"/>
  <c r="D642" i="29"/>
  <c r="C642" i="29"/>
  <c r="S641" i="29"/>
  <c r="R641" i="29"/>
  <c r="Q641" i="29"/>
  <c r="P641" i="29"/>
  <c r="O641" i="29"/>
  <c r="N641" i="29"/>
  <c r="M641" i="29"/>
  <c r="L641" i="29"/>
  <c r="K641" i="29"/>
  <c r="J641" i="29"/>
  <c r="I641" i="29"/>
  <c r="H641" i="29"/>
  <c r="G641" i="29"/>
  <c r="F641" i="29"/>
  <c r="E641" i="29"/>
  <c r="D641" i="29"/>
  <c r="C641" i="29"/>
  <c r="S640" i="29"/>
  <c r="R640" i="29"/>
  <c r="Q640" i="29"/>
  <c r="P640" i="29"/>
  <c r="O640" i="29"/>
  <c r="N640" i="29"/>
  <c r="M640" i="29"/>
  <c r="L640" i="29"/>
  <c r="K640" i="29"/>
  <c r="J640" i="29"/>
  <c r="I640" i="29"/>
  <c r="H640" i="29"/>
  <c r="G640" i="29"/>
  <c r="F640" i="29"/>
  <c r="E640" i="29"/>
  <c r="D640" i="29"/>
  <c r="C640" i="29"/>
  <c r="S639" i="29"/>
  <c r="R639" i="29"/>
  <c r="Q639" i="29"/>
  <c r="P639" i="29"/>
  <c r="O639" i="29"/>
  <c r="N639" i="29"/>
  <c r="M639" i="29"/>
  <c r="L639" i="29"/>
  <c r="K639" i="29"/>
  <c r="J639" i="29"/>
  <c r="I639" i="29"/>
  <c r="H639" i="29"/>
  <c r="G639" i="29"/>
  <c r="F639" i="29"/>
  <c r="E639" i="29"/>
  <c r="D639" i="29"/>
  <c r="C639" i="29"/>
  <c r="S638" i="29"/>
  <c r="R638" i="29"/>
  <c r="Q638" i="29"/>
  <c r="P638" i="29"/>
  <c r="O638" i="29"/>
  <c r="N638" i="29"/>
  <c r="M638" i="29"/>
  <c r="L638" i="29"/>
  <c r="K638" i="29"/>
  <c r="J638" i="29"/>
  <c r="I638" i="29"/>
  <c r="H638" i="29"/>
  <c r="G638" i="29"/>
  <c r="F638" i="29"/>
  <c r="E638" i="29"/>
  <c r="D638" i="29"/>
  <c r="C638" i="29"/>
  <c r="S637" i="29"/>
  <c r="R637" i="29"/>
  <c r="Q637" i="29"/>
  <c r="P637" i="29"/>
  <c r="O637" i="29"/>
  <c r="N637" i="29"/>
  <c r="M637" i="29"/>
  <c r="L637" i="29"/>
  <c r="K637" i="29"/>
  <c r="J637" i="29"/>
  <c r="I637" i="29"/>
  <c r="H637" i="29"/>
  <c r="G637" i="29"/>
  <c r="F637" i="29"/>
  <c r="E637" i="29"/>
  <c r="D637" i="29"/>
  <c r="C637" i="29"/>
  <c r="S636" i="29"/>
  <c r="R636" i="29"/>
  <c r="Q636" i="29"/>
  <c r="P636" i="29"/>
  <c r="O636" i="29"/>
  <c r="N636" i="29"/>
  <c r="M636" i="29"/>
  <c r="L636" i="29"/>
  <c r="K636" i="29"/>
  <c r="J636" i="29"/>
  <c r="I636" i="29"/>
  <c r="H636" i="29"/>
  <c r="G636" i="29"/>
  <c r="F636" i="29"/>
  <c r="E636" i="29"/>
  <c r="D636" i="29"/>
  <c r="C636" i="29"/>
  <c r="S635" i="29"/>
  <c r="R635" i="29"/>
  <c r="Q635" i="29"/>
  <c r="P635" i="29"/>
  <c r="O635" i="29"/>
  <c r="N635" i="29"/>
  <c r="M635" i="29"/>
  <c r="L635" i="29"/>
  <c r="K635" i="29"/>
  <c r="J635" i="29"/>
  <c r="I635" i="29"/>
  <c r="H635" i="29"/>
  <c r="G635" i="29"/>
  <c r="F635" i="29"/>
  <c r="E635" i="29"/>
  <c r="D635" i="29"/>
  <c r="C635" i="29"/>
  <c r="S634" i="29"/>
  <c r="R634" i="29"/>
  <c r="Q634" i="29"/>
  <c r="P634" i="29"/>
  <c r="O634" i="29"/>
  <c r="N634" i="29"/>
  <c r="M634" i="29"/>
  <c r="L634" i="29"/>
  <c r="K634" i="29"/>
  <c r="J634" i="29"/>
  <c r="I634" i="29"/>
  <c r="H634" i="29"/>
  <c r="G634" i="29"/>
  <c r="F634" i="29"/>
  <c r="E634" i="29"/>
  <c r="D634" i="29"/>
  <c r="C634" i="29"/>
  <c r="S633" i="29"/>
  <c r="R633" i="29"/>
  <c r="Q633" i="29"/>
  <c r="P633" i="29"/>
  <c r="O633" i="29"/>
  <c r="N633" i="29"/>
  <c r="M633" i="29"/>
  <c r="L633" i="29"/>
  <c r="K633" i="29"/>
  <c r="J633" i="29"/>
  <c r="I633" i="29"/>
  <c r="H633" i="29"/>
  <c r="G633" i="29"/>
  <c r="F633" i="29"/>
  <c r="E633" i="29"/>
  <c r="D633" i="29"/>
  <c r="C633" i="29"/>
  <c r="S632" i="29"/>
  <c r="R632" i="29"/>
  <c r="Q632" i="29"/>
  <c r="P632" i="29"/>
  <c r="O632" i="29"/>
  <c r="N632" i="29"/>
  <c r="M632" i="29"/>
  <c r="L632" i="29"/>
  <c r="K632" i="29"/>
  <c r="J632" i="29"/>
  <c r="I632" i="29"/>
  <c r="H632" i="29"/>
  <c r="G632" i="29"/>
  <c r="F632" i="29"/>
  <c r="E632" i="29"/>
  <c r="D632" i="29"/>
  <c r="C632" i="29"/>
  <c r="S631" i="29"/>
  <c r="R631" i="29"/>
  <c r="Q631" i="29"/>
  <c r="P631" i="29"/>
  <c r="O631" i="29"/>
  <c r="N631" i="29"/>
  <c r="M631" i="29"/>
  <c r="L631" i="29"/>
  <c r="K631" i="29"/>
  <c r="J631" i="29"/>
  <c r="I631" i="29"/>
  <c r="H631" i="29"/>
  <c r="G631" i="29"/>
  <c r="F631" i="29"/>
  <c r="E631" i="29"/>
  <c r="D631" i="29"/>
  <c r="C631" i="29"/>
  <c r="S630" i="29"/>
  <c r="R630" i="29"/>
  <c r="Q630" i="29"/>
  <c r="P630" i="29"/>
  <c r="O630" i="29"/>
  <c r="N630" i="29"/>
  <c r="M630" i="29"/>
  <c r="L630" i="29"/>
  <c r="K630" i="29"/>
  <c r="J630" i="29"/>
  <c r="I630" i="29"/>
  <c r="H630" i="29"/>
  <c r="G630" i="29"/>
  <c r="F630" i="29"/>
  <c r="E630" i="29"/>
  <c r="D630" i="29"/>
  <c r="C630" i="29"/>
  <c r="S629" i="29"/>
  <c r="R629" i="29"/>
  <c r="Q629" i="29"/>
  <c r="P629" i="29"/>
  <c r="O629" i="29"/>
  <c r="N629" i="29"/>
  <c r="M629" i="29"/>
  <c r="L629" i="29"/>
  <c r="K629" i="29"/>
  <c r="J629" i="29"/>
  <c r="I629" i="29"/>
  <c r="H629" i="29"/>
  <c r="G629" i="29"/>
  <c r="F629" i="29"/>
  <c r="E629" i="29"/>
  <c r="D629" i="29"/>
  <c r="C629" i="29"/>
  <c r="S628" i="29"/>
  <c r="R628" i="29"/>
  <c r="Q628" i="29"/>
  <c r="P628" i="29"/>
  <c r="O628" i="29"/>
  <c r="N628" i="29"/>
  <c r="M628" i="29"/>
  <c r="L628" i="29"/>
  <c r="K628" i="29"/>
  <c r="J628" i="29"/>
  <c r="I628" i="29"/>
  <c r="H628" i="29"/>
  <c r="G628" i="29"/>
  <c r="F628" i="29"/>
  <c r="E628" i="29"/>
  <c r="D628" i="29"/>
  <c r="C628" i="29"/>
  <c r="S627" i="29"/>
  <c r="R627" i="29"/>
  <c r="Q627" i="29"/>
  <c r="P627" i="29"/>
  <c r="O627" i="29"/>
  <c r="N627" i="29"/>
  <c r="M627" i="29"/>
  <c r="L627" i="29"/>
  <c r="K627" i="29"/>
  <c r="J627" i="29"/>
  <c r="I627" i="29"/>
  <c r="H627" i="29"/>
  <c r="G627" i="29"/>
  <c r="F627" i="29"/>
  <c r="E627" i="29"/>
  <c r="D627" i="29"/>
  <c r="C627" i="29"/>
  <c r="S626" i="29"/>
  <c r="R626" i="29"/>
  <c r="Q626" i="29"/>
  <c r="P626" i="29"/>
  <c r="O626" i="29"/>
  <c r="N626" i="29"/>
  <c r="M626" i="29"/>
  <c r="L626" i="29"/>
  <c r="K626" i="29"/>
  <c r="J626" i="29"/>
  <c r="I626" i="29"/>
  <c r="H626" i="29"/>
  <c r="G626" i="29"/>
  <c r="F626" i="29"/>
  <c r="E626" i="29"/>
  <c r="D626" i="29"/>
  <c r="C626" i="29"/>
  <c r="S625" i="29"/>
  <c r="R625" i="29"/>
  <c r="Q625" i="29"/>
  <c r="P625" i="29"/>
  <c r="O625" i="29"/>
  <c r="N625" i="29"/>
  <c r="M625" i="29"/>
  <c r="L625" i="29"/>
  <c r="K625" i="29"/>
  <c r="J625" i="29"/>
  <c r="I625" i="29"/>
  <c r="H625" i="29"/>
  <c r="G625" i="29"/>
  <c r="F625" i="29"/>
  <c r="E625" i="29"/>
  <c r="D625" i="29"/>
  <c r="C625" i="29"/>
  <c r="S624" i="29"/>
  <c r="R624" i="29"/>
  <c r="Q624" i="29"/>
  <c r="P624" i="29"/>
  <c r="O624" i="29"/>
  <c r="N624" i="29"/>
  <c r="M624" i="29"/>
  <c r="L624" i="29"/>
  <c r="K624" i="29"/>
  <c r="J624" i="29"/>
  <c r="I624" i="29"/>
  <c r="H624" i="29"/>
  <c r="G624" i="29"/>
  <c r="F624" i="29"/>
  <c r="E624" i="29"/>
  <c r="D624" i="29"/>
  <c r="C624" i="29"/>
  <c r="S623" i="29"/>
  <c r="R623" i="29"/>
  <c r="Q623" i="29"/>
  <c r="P623" i="29"/>
  <c r="O623" i="29"/>
  <c r="N623" i="29"/>
  <c r="M623" i="29"/>
  <c r="L623" i="29"/>
  <c r="K623" i="29"/>
  <c r="J623" i="29"/>
  <c r="I623" i="29"/>
  <c r="H623" i="29"/>
  <c r="G623" i="29"/>
  <c r="F623" i="29"/>
  <c r="E623" i="29"/>
  <c r="D623" i="29"/>
  <c r="C623" i="29"/>
  <c r="S622" i="29"/>
  <c r="R622" i="29"/>
  <c r="Q622" i="29"/>
  <c r="P622" i="29"/>
  <c r="O622" i="29"/>
  <c r="N622" i="29"/>
  <c r="M622" i="29"/>
  <c r="L622" i="29"/>
  <c r="K622" i="29"/>
  <c r="J622" i="29"/>
  <c r="I622" i="29"/>
  <c r="H622" i="29"/>
  <c r="G622" i="29"/>
  <c r="F622" i="29"/>
  <c r="E622" i="29"/>
  <c r="D622" i="29"/>
  <c r="C622" i="29"/>
  <c r="S621" i="29"/>
  <c r="R621" i="29"/>
  <c r="Q621" i="29"/>
  <c r="P621" i="29"/>
  <c r="O621" i="29"/>
  <c r="N621" i="29"/>
  <c r="M621" i="29"/>
  <c r="L621" i="29"/>
  <c r="K621" i="29"/>
  <c r="J621" i="29"/>
  <c r="I621" i="29"/>
  <c r="H621" i="29"/>
  <c r="G621" i="29"/>
  <c r="F621" i="29"/>
  <c r="E621" i="29"/>
  <c r="D621" i="29"/>
  <c r="C621" i="29"/>
  <c r="S620" i="29"/>
  <c r="R620" i="29"/>
  <c r="Q620" i="29"/>
  <c r="P620" i="29"/>
  <c r="O620" i="29"/>
  <c r="N620" i="29"/>
  <c r="M620" i="29"/>
  <c r="L620" i="29"/>
  <c r="K620" i="29"/>
  <c r="J620" i="29"/>
  <c r="I620" i="29"/>
  <c r="H620" i="29"/>
  <c r="G620" i="29"/>
  <c r="F620" i="29"/>
  <c r="E620" i="29"/>
  <c r="D620" i="29"/>
  <c r="C620" i="29"/>
  <c r="S619" i="29"/>
  <c r="R619" i="29"/>
  <c r="Q619" i="29"/>
  <c r="P619" i="29"/>
  <c r="O619" i="29"/>
  <c r="N619" i="29"/>
  <c r="M619" i="29"/>
  <c r="L619" i="29"/>
  <c r="K619" i="29"/>
  <c r="J619" i="29"/>
  <c r="I619" i="29"/>
  <c r="H619" i="29"/>
  <c r="G619" i="29"/>
  <c r="F619" i="29"/>
  <c r="E619" i="29"/>
  <c r="D619" i="29"/>
  <c r="C619" i="29"/>
  <c r="S618" i="29"/>
  <c r="R618" i="29"/>
  <c r="Q618" i="29"/>
  <c r="P618" i="29"/>
  <c r="O618" i="29"/>
  <c r="N618" i="29"/>
  <c r="M618" i="29"/>
  <c r="L618" i="29"/>
  <c r="K618" i="29"/>
  <c r="J618" i="29"/>
  <c r="I618" i="29"/>
  <c r="H618" i="29"/>
  <c r="G618" i="29"/>
  <c r="F618" i="29"/>
  <c r="E618" i="29"/>
  <c r="D618" i="29"/>
  <c r="C618" i="29"/>
  <c r="S617" i="29"/>
  <c r="R617" i="29"/>
  <c r="Q617" i="29"/>
  <c r="P617" i="29"/>
  <c r="O617" i="29"/>
  <c r="N617" i="29"/>
  <c r="M617" i="29"/>
  <c r="L617" i="29"/>
  <c r="K617" i="29"/>
  <c r="J617" i="29"/>
  <c r="I617" i="29"/>
  <c r="H617" i="29"/>
  <c r="G617" i="29"/>
  <c r="F617" i="29"/>
  <c r="E617" i="29"/>
  <c r="D617" i="29"/>
  <c r="C617" i="29"/>
  <c r="S616" i="29"/>
  <c r="R616" i="29"/>
  <c r="Q616" i="29"/>
  <c r="P616" i="29"/>
  <c r="O616" i="29"/>
  <c r="N616" i="29"/>
  <c r="M616" i="29"/>
  <c r="L616" i="29"/>
  <c r="K616" i="29"/>
  <c r="J616" i="29"/>
  <c r="I616" i="29"/>
  <c r="H616" i="29"/>
  <c r="G616" i="29"/>
  <c r="F616" i="29"/>
  <c r="E616" i="29"/>
  <c r="D616" i="29"/>
  <c r="C616" i="29"/>
  <c r="S615" i="29"/>
  <c r="R615" i="29"/>
  <c r="Q615" i="29"/>
  <c r="P615" i="29"/>
  <c r="O615" i="29"/>
  <c r="N615" i="29"/>
  <c r="M615" i="29"/>
  <c r="L615" i="29"/>
  <c r="K615" i="29"/>
  <c r="J615" i="29"/>
  <c r="I615" i="29"/>
  <c r="H615" i="29"/>
  <c r="G615" i="29"/>
  <c r="F615" i="29"/>
  <c r="E615" i="29"/>
  <c r="D615" i="29"/>
  <c r="C615" i="29"/>
  <c r="S614" i="29"/>
  <c r="R614" i="29"/>
  <c r="Q614" i="29"/>
  <c r="P614" i="29"/>
  <c r="O614" i="29"/>
  <c r="N614" i="29"/>
  <c r="M614" i="29"/>
  <c r="L614" i="29"/>
  <c r="K614" i="29"/>
  <c r="J614" i="29"/>
  <c r="I614" i="29"/>
  <c r="H614" i="29"/>
  <c r="G614" i="29"/>
  <c r="F614" i="29"/>
  <c r="E614" i="29"/>
  <c r="D614" i="29"/>
  <c r="C614" i="29"/>
  <c r="S613" i="29"/>
  <c r="R613" i="29"/>
  <c r="Q613" i="29"/>
  <c r="P613" i="29"/>
  <c r="O613" i="29"/>
  <c r="N613" i="29"/>
  <c r="M613" i="29"/>
  <c r="L613" i="29"/>
  <c r="K613" i="29"/>
  <c r="J613" i="29"/>
  <c r="I613" i="29"/>
  <c r="H613" i="29"/>
  <c r="G613" i="29"/>
  <c r="F613" i="29"/>
  <c r="E613" i="29"/>
  <c r="D613" i="29"/>
  <c r="C613" i="29"/>
  <c r="S612" i="29"/>
  <c r="R612" i="29"/>
  <c r="Q612" i="29"/>
  <c r="P612" i="29"/>
  <c r="O612" i="29"/>
  <c r="N612" i="29"/>
  <c r="M612" i="29"/>
  <c r="L612" i="29"/>
  <c r="K612" i="29"/>
  <c r="J612" i="29"/>
  <c r="I612" i="29"/>
  <c r="H612" i="29"/>
  <c r="G612" i="29"/>
  <c r="F612" i="29"/>
  <c r="E612" i="29"/>
  <c r="D612" i="29"/>
  <c r="C612" i="29"/>
  <c r="S611" i="29"/>
  <c r="R611" i="29"/>
  <c r="Q611" i="29"/>
  <c r="P611" i="29"/>
  <c r="O611" i="29"/>
  <c r="N611" i="29"/>
  <c r="M611" i="29"/>
  <c r="L611" i="29"/>
  <c r="K611" i="29"/>
  <c r="J611" i="29"/>
  <c r="I611" i="29"/>
  <c r="H611" i="29"/>
  <c r="G611" i="29"/>
  <c r="F611" i="29"/>
  <c r="E611" i="29"/>
  <c r="D611" i="29"/>
  <c r="C611" i="29"/>
  <c r="S610" i="29"/>
  <c r="R610" i="29"/>
  <c r="Q610" i="29"/>
  <c r="P610" i="29"/>
  <c r="O610" i="29"/>
  <c r="N610" i="29"/>
  <c r="M610" i="29"/>
  <c r="L610" i="29"/>
  <c r="K610" i="29"/>
  <c r="J610" i="29"/>
  <c r="I610" i="29"/>
  <c r="H610" i="29"/>
  <c r="G610" i="29"/>
  <c r="F610" i="29"/>
  <c r="E610" i="29"/>
  <c r="D610" i="29"/>
  <c r="C610" i="29"/>
  <c r="S609" i="29"/>
  <c r="R609" i="29"/>
  <c r="Q609" i="29"/>
  <c r="P609" i="29"/>
  <c r="O609" i="29"/>
  <c r="N609" i="29"/>
  <c r="M609" i="29"/>
  <c r="L609" i="29"/>
  <c r="K609" i="29"/>
  <c r="J609" i="29"/>
  <c r="I609" i="29"/>
  <c r="H609" i="29"/>
  <c r="G609" i="29"/>
  <c r="F609" i="29"/>
  <c r="E609" i="29"/>
  <c r="D609" i="29"/>
  <c r="C609" i="29"/>
  <c r="S608" i="29"/>
  <c r="R608" i="29"/>
  <c r="Q608" i="29"/>
  <c r="P608" i="29"/>
  <c r="O608" i="29"/>
  <c r="N608" i="29"/>
  <c r="M608" i="29"/>
  <c r="L608" i="29"/>
  <c r="K608" i="29"/>
  <c r="J608" i="29"/>
  <c r="I608" i="29"/>
  <c r="H608" i="29"/>
  <c r="G608" i="29"/>
  <c r="F608" i="29"/>
  <c r="E608" i="29"/>
  <c r="D608" i="29"/>
  <c r="C608" i="29"/>
  <c r="S607" i="29"/>
  <c r="R607" i="29"/>
  <c r="Q607" i="29"/>
  <c r="P607" i="29"/>
  <c r="O607" i="29"/>
  <c r="N607" i="29"/>
  <c r="M607" i="29"/>
  <c r="L607" i="29"/>
  <c r="K607" i="29"/>
  <c r="J607" i="29"/>
  <c r="I607" i="29"/>
  <c r="H607" i="29"/>
  <c r="G607" i="29"/>
  <c r="F607" i="29"/>
  <c r="E607" i="29"/>
  <c r="D607" i="29"/>
  <c r="C607" i="29"/>
  <c r="S606" i="29"/>
  <c r="R606" i="29"/>
  <c r="Q606" i="29"/>
  <c r="P606" i="29"/>
  <c r="O606" i="29"/>
  <c r="N606" i="29"/>
  <c r="M606" i="29"/>
  <c r="L606" i="29"/>
  <c r="K606" i="29"/>
  <c r="J606" i="29"/>
  <c r="I606" i="29"/>
  <c r="H606" i="29"/>
  <c r="G606" i="29"/>
  <c r="F606" i="29"/>
  <c r="E606" i="29"/>
  <c r="D606" i="29"/>
  <c r="C606" i="29"/>
  <c r="S605" i="29"/>
  <c r="R605" i="29"/>
  <c r="Q605" i="29"/>
  <c r="P605" i="29"/>
  <c r="O605" i="29"/>
  <c r="N605" i="29"/>
  <c r="M605" i="29"/>
  <c r="L605" i="29"/>
  <c r="K605" i="29"/>
  <c r="J605" i="29"/>
  <c r="I605" i="29"/>
  <c r="H605" i="29"/>
  <c r="G605" i="29"/>
  <c r="F605" i="29"/>
  <c r="E605" i="29"/>
  <c r="D605" i="29"/>
  <c r="C605" i="29"/>
  <c r="S604" i="29"/>
  <c r="R604" i="29"/>
  <c r="Q604" i="29"/>
  <c r="P604" i="29"/>
  <c r="O604" i="29"/>
  <c r="N604" i="29"/>
  <c r="M604" i="29"/>
  <c r="L604" i="29"/>
  <c r="K604" i="29"/>
  <c r="J604" i="29"/>
  <c r="I604" i="29"/>
  <c r="H604" i="29"/>
  <c r="G604" i="29"/>
  <c r="F604" i="29"/>
  <c r="E604" i="29"/>
  <c r="D604" i="29"/>
  <c r="C604" i="29"/>
  <c r="S603" i="29"/>
  <c r="R603" i="29"/>
  <c r="Q603" i="29"/>
  <c r="P603" i="29"/>
  <c r="O603" i="29"/>
  <c r="N603" i="29"/>
  <c r="M603" i="29"/>
  <c r="L603" i="29"/>
  <c r="K603" i="29"/>
  <c r="J603" i="29"/>
  <c r="I603" i="29"/>
  <c r="H603" i="29"/>
  <c r="G603" i="29"/>
  <c r="F603" i="29"/>
  <c r="E603" i="29"/>
  <c r="D603" i="29"/>
  <c r="C603" i="29"/>
  <c r="S602" i="29"/>
  <c r="R602" i="29"/>
  <c r="Q602" i="29"/>
  <c r="P602" i="29"/>
  <c r="O602" i="29"/>
  <c r="N602" i="29"/>
  <c r="M602" i="29"/>
  <c r="L602" i="29"/>
  <c r="K602" i="29"/>
  <c r="J602" i="29"/>
  <c r="I602" i="29"/>
  <c r="H602" i="29"/>
  <c r="G602" i="29"/>
  <c r="F602" i="29"/>
  <c r="E602" i="29"/>
  <c r="D602" i="29"/>
  <c r="C602" i="29"/>
  <c r="S601" i="29"/>
  <c r="R601" i="29"/>
  <c r="Q601" i="29"/>
  <c r="P601" i="29"/>
  <c r="O601" i="29"/>
  <c r="N601" i="29"/>
  <c r="M601" i="29"/>
  <c r="L601" i="29"/>
  <c r="K601" i="29"/>
  <c r="J601" i="29"/>
  <c r="I601" i="29"/>
  <c r="H601" i="29"/>
  <c r="G601" i="29"/>
  <c r="F601" i="29"/>
  <c r="E601" i="29"/>
  <c r="D601" i="29"/>
  <c r="C601" i="29"/>
  <c r="S600" i="29"/>
  <c r="R600" i="29"/>
  <c r="Q600" i="29"/>
  <c r="P600" i="29"/>
  <c r="O600" i="29"/>
  <c r="N600" i="29"/>
  <c r="M600" i="29"/>
  <c r="L600" i="29"/>
  <c r="K600" i="29"/>
  <c r="J600" i="29"/>
  <c r="I600" i="29"/>
  <c r="H600" i="29"/>
  <c r="G600" i="29"/>
  <c r="F600" i="29"/>
  <c r="E600" i="29"/>
  <c r="D600" i="29"/>
  <c r="C600" i="29"/>
  <c r="S599" i="29"/>
  <c r="R599" i="29"/>
  <c r="Q599" i="29"/>
  <c r="P599" i="29"/>
  <c r="O599" i="29"/>
  <c r="N599" i="29"/>
  <c r="M599" i="29"/>
  <c r="L599" i="29"/>
  <c r="K599" i="29"/>
  <c r="J599" i="29"/>
  <c r="I599" i="29"/>
  <c r="H599" i="29"/>
  <c r="G599" i="29"/>
  <c r="F599" i="29"/>
  <c r="E599" i="29"/>
  <c r="D599" i="29"/>
  <c r="C599" i="29"/>
  <c r="S598" i="29"/>
  <c r="R598" i="29"/>
  <c r="Q598" i="29"/>
  <c r="P598" i="29"/>
  <c r="O598" i="29"/>
  <c r="N598" i="29"/>
  <c r="M598" i="29"/>
  <c r="L598" i="29"/>
  <c r="K598" i="29"/>
  <c r="J598" i="29"/>
  <c r="I598" i="29"/>
  <c r="H598" i="29"/>
  <c r="G598" i="29"/>
  <c r="F598" i="29"/>
  <c r="E598" i="29"/>
  <c r="D598" i="29"/>
  <c r="C598" i="29"/>
  <c r="S597" i="29"/>
  <c r="R597" i="29"/>
  <c r="Q597" i="29"/>
  <c r="P597" i="29"/>
  <c r="O597" i="29"/>
  <c r="N597" i="29"/>
  <c r="M597" i="29"/>
  <c r="L597" i="29"/>
  <c r="K597" i="29"/>
  <c r="J597" i="29"/>
  <c r="I597" i="29"/>
  <c r="H597" i="29"/>
  <c r="G597" i="29"/>
  <c r="F597" i="29"/>
  <c r="E597" i="29"/>
  <c r="D597" i="29"/>
  <c r="C597" i="29"/>
  <c r="S596" i="29"/>
  <c r="R596" i="29"/>
  <c r="Q596" i="29"/>
  <c r="P596" i="29"/>
  <c r="O596" i="29"/>
  <c r="N596" i="29"/>
  <c r="M596" i="29"/>
  <c r="L596" i="29"/>
  <c r="K596" i="29"/>
  <c r="J596" i="29"/>
  <c r="I596" i="29"/>
  <c r="H596" i="29"/>
  <c r="G596" i="29"/>
  <c r="F596" i="29"/>
  <c r="E596" i="29"/>
  <c r="D596" i="29"/>
  <c r="C596" i="29"/>
  <c r="S595" i="29"/>
  <c r="R595" i="29"/>
  <c r="Q595" i="29"/>
  <c r="P595" i="29"/>
  <c r="O595" i="29"/>
  <c r="N595" i="29"/>
  <c r="M595" i="29"/>
  <c r="L595" i="29"/>
  <c r="K595" i="29"/>
  <c r="J595" i="29"/>
  <c r="I595" i="29"/>
  <c r="H595" i="29"/>
  <c r="G595" i="29"/>
  <c r="F595" i="29"/>
  <c r="E595" i="29"/>
  <c r="D595" i="29"/>
  <c r="C595" i="29"/>
  <c r="S594" i="29"/>
  <c r="R594" i="29"/>
  <c r="Q594" i="29"/>
  <c r="P594" i="29"/>
  <c r="O594" i="29"/>
  <c r="N594" i="29"/>
  <c r="M594" i="29"/>
  <c r="L594" i="29"/>
  <c r="K594" i="29"/>
  <c r="J594" i="29"/>
  <c r="I594" i="29"/>
  <c r="H594" i="29"/>
  <c r="G594" i="29"/>
  <c r="F594" i="29"/>
  <c r="E594" i="29"/>
  <c r="D594" i="29"/>
  <c r="C594" i="29"/>
  <c r="S593" i="29"/>
  <c r="R593" i="29"/>
  <c r="Q593" i="29"/>
  <c r="P593" i="29"/>
  <c r="O593" i="29"/>
  <c r="N593" i="29"/>
  <c r="M593" i="29"/>
  <c r="L593" i="29"/>
  <c r="K593" i="29"/>
  <c r="J593" i="29"/>
  <c r="I593" i="29"/>
  <c r="H593" i="29"/>
  <c r="G593" i="29"/>
  <c r="F593" i="29"/>
  <c r="E593" i="29"/>
  <c r="D593" i="29"/>
  <c r="C593" i="29"/>
  <c r="S592" i="29"/>
  <c r="R592" i="29"/>
  <c r="Q592" i="29"/>
  <c r="P592" i="29"/>
  <c r="O592" i="29"/>
  <c r="N592" i="29"/>
  <c r="M592" i="29"/>
  <c r="L592" i="29"/>
  <c r="K592" i="29"/>
  <c r="J592" i="29"/>
  <c r="I592" i="29"/>
  <c r="H592" i="29"/>
  <c r="G592" i="29"/>
  <c r="F592" i="29"/>
  <c r="E592" i="29"/>
  <c r="D592" i="29"/>
  <c r="C592" i="29"/>
  <c r="S591" i="29"/>
  <c r="R591" i="29"/>
  <c r="Q591" i="29"/>
  <c r="P591" i="29"/>
  <c r="O591" i="29"/>
  <c r="N591" i="29"/>
  <c r="M591" i="29"/>
  <c r="L591" i="29"/>
  <c r="K591" i="29"/>
  <c r="J591" i="29"/>
  <c r="I591" i="29"/>
  <c r="H591" i="29"/>
  <c r="G591" i="29"/>
  <c r="F591" i="29"/>
  <c r="E591" i="29"/>
  <c r="D591" i="29"/>
  <c r="C591" i="29"/>
  <c r="S590" i="29"/>
  <c r="R590" i="29"/>
  <c r="Q590" i="29"/>
  <c r="P590" i="29"/>
  <c r="O590" i="29"/>
  <c r="N590" i="29"/>
  <c r="M590" i="29"/>
  <c r="L590" i="29"/>
  <c r="K590" i="29"/>
  <c r="J590" i="29"/>
  <c r="I590" i="29"/>
  <c r="H590" i="29"/>
  <c r="G590" i="29"/>
  <c r="F590" i="29"/>
  <c r="E590" i="29"/>
  <c r="D590" i="29"/>
  <c r="C590" i="29"/>
  <c r="S589" i="29"/>
  <c r="R589" i="29"/>
  <c r="Q589" i="29"/>
  <c r="P589" i="29"/>
  <c r="O589" i="29"/>
  <c r="N589" i="29"/>
  <c r="M589" i="29"/>
  <c r="L589" i="29"/>
  <c r="K589" i="29"/>
  <c r="J589" i="29"/>
  <c r="I589" i="29"/>
  <c r="H589" i="29"/>
  <c r="G589" i="29"/>
  <c r="F589" i="29"/>
  <c r="E589" i="29"/>
  <c r="D589" i="29"/>
  <c r="C589" i="29"/>
  <c r="S588" i="29"/>
  <c r="R588" i="29"/>
  <c r="Q588" i="29"/>
  <c r="P588" i="29"/>
  <c r="O588" i="29"/>
  <c r="N588" i="29"/>
  <c r="M588" i="29"/>
  <c r="L588" i="29"/>
  <c r="K588" i="29"/>
  <c r="J588" i="29"/>
  <c r="I588" i="29"/>
  <c r="H588" i="29"/>
  <c r="G588" i="29"/>
  <c r="F588" i="29"/>
  <c r="E588" i="29"/>
  <c r="D588" i="29"/>
  <c r="C588" i="29"/>
  <c r="S587" i="29"/>
  <c r="R587" i="29"/>
  <c r="Q587" i="29"/>
  <c r="P587" i="29"/>
  <c r="O587" i="29"/>
  <c r="N587" i="29"/>
  <c r="M587" i="29"/>
  <c r="L587" i="29"/>
  <c r="K587" i="29"/>
  <c r="J587" i="29"/>
  <c r="I587" i="29"/>
  <c r="H587" i="29"/>
  <c r="G587" i="29"/>
  <c r="F587" i="29"/>
  <c r="E587" i="29"/>
  <c r="D587" i="29"/>
  <c r="C587" i="29"/>
  <c r="S586" i="29"/>
  <c r="R586" i="29"/>
  <c r="Q586" i="29"/>
  <c r="P586" i="29"/>
  <c r="O586" i="29"/>
  <c r="N586" i="29"/>
  <c r="M586" i="29"/>
  <c r="L586" i="29"/>
  <c r="K586" i="29"/>
  <c r="J586" i="29"/>
  <c r="I586" i="29"/>
  <c r="H586" i="29"/>
  <c r="G586" i="29"/>
  <c r="F586" i="29"/>
  <c r="E586" i="29"/>
  <c r="D586" i="29"/>
  <c r="C586" i="29"/>
  <c r="S585" i="29"/>
  <c r="R585" i="29"/>
  <c r="Q585" i="29"/>
  <c r="P585" i="29"/>
  <c r="O585" i="29"/>
  <c r="N585" i="29"/>
  <c r="M585" i="29"/>
  <c r="L585" i="29"/>
  <c r="K585" i="29"/>
  <c r="J585" i="29"/>
  <c r="I585" i="29"/>
  <c r="H585" i="29"/>
  <c r="G585" i="29"/>
  <c r="F585" i="29"/>
  <c r="E585" i="29"/>
  <c r="D585" i="29"/>
  <c r="C585" i="29"/>
  <c r="S584" i="29"/>
  <c r="R584" i="29"/>
  <c r="Q584" i="29"/>
  <c r="P584" i="29"/>
  <c r="O584" i="29"/>
  <c r="N584" i="29"/>
  <c r="M584" i="29"/>
  <c r="L584" i="29"/>
  <c r="K584" i="29"/>
  <c r="J584" i="29"/>
  <c r="I584" i="29"/>
  <c r="H584" i="29"/>
  <c r="G584" i="29"/>
  <c r="F584" i="29"/>
  <c r="E584" i="29"/>
  <c r="D584" i="29"/>
  <c r="C584" i="29"/>
  <c r="S583" i="29"/>
  <c r="R583" i="29"/>
  <c r="Q583" i="29"/>
  <c r="P583" i="29"/>
  <c r="O583" i="29"/>
  <c r="N583" i="29"/>
  <c r="M583" i="29"/>
  <c r="L583" i="29"/>
  <c r="K583" i="29"/>
  <c r="J583" i="29"/>
  <c r="I583" i="29"/>
  <c r="H583" i="29"/>
  <c r="G583" i="29"/>
  <c r="F583" i="29"/>
  <c r="E583" i="29"/>
  <c r="D583" i="29"/>
  <c r="C583" i="29"/>
  <c r="S582" i="29"/>
  <c r="R582" i="29"/>
  <c r="Q582" i="29"/>
  <c r="P582" i="29"/>
  <c r="O582" i="29"/>
  <c r="N582" i="29"/>
  <c r="M582" i="29"/>
  <c r="L582" i="29"/>
  <c r="K582" i="29"/>
  <c r="J582" i="29"/>
  <c r="I582" i="29"/>
  <c r="H582" i="29"/>
  <c r="G582" i="29"/>
  <c r="F582" i="29"/>
  <c r="E582" i="29"/>
  <c r="D582" i="29"/>
  <c r="C582" i="29"/>
  <c r="S581" i="29"/>
  <c r="R581" i="29"/>
  <c r="Q581" i="29"/>
  <c r="P581" i="29"/>
  <c r="O581" i="29"/>
  <c r="N581" i="29"/>
  <c r="M581" i="29"/>
  <c r="L581" i="29"/>
  <c r="K581" i="29"/>
  <c r="J581" i="29"/>
  <c r="I581" i="29"/>
  <c r="H581" i="29"/>
  <c r="G581" i="29"/>
  <c r="F581" i="29"/>
  <c r="E581" i="29"/>
  <c r="D581" i="29"/>
  <c r="C581" i="29"/>
  <c r="S580" i="29"/>
  <c r="R580" i="29"/>
  <c r="Q580" i="29"/>
  <c r="P580" i="29"/>
  <c r="O580" i="29"/>
  <c r="N580" i="29"/>
  <c r="M580" i="29"/>
  <c r="L580" i="29"/>
  <c r="K580" i="29"/>
  <c r="J580" i="29"/>
  <c r="I580" i="29"/>
  <c r="H580" i="29"/>
  <c r="G580" i="29"/>
  <c r="F580" i="29"/>
  <c r="E580" i="29"/>
  <c r="D580" i="29"/>
  <c r="C580" i="29"/>
  <c r="S579" i="29"/>
  <c r="R579" i="29"/>
  <c r="Q579" i="29"/>
  <c r="P579" i="29"/>
  <c r="O579" i="29"/>
  <c r="N579" i="29"/>
  <c r="M579" i="29"/>
  <c r="L579" i="29"/>
  <c r="K579" i="29"/>
  <c r="J579" i="29"/>
  <c r="I579" i="29"/>
  <c r="H579" i="29"/>
  <c r="G579" i="29"/>
  <c r="F579" i="29"/>
  <c r="E579" i="29"/>
  <c r="D579" i="29"/>
  <c r="C579" i="29"/>
  <c r="S578" i="29"/>
  <c r="R578" i="29"/>
  <c r="Q578" i="29"/>
  <c r="P578" i="29"/>
  <c r="O578" i="29"/>
  <c r="N578" i="29"/>
  <c r="M578" i="29"/>
  <c r="L578" i="29"/>
  <c r="K578" i="29"/>
  <c r="J578" i="29"/>
  <c r="I578" i="29"/>
  <c r="H578" i="29"/>
  <c r="G578" i="29"/>
  <c r="F578" i="29"/>
  <c r="E578" i="29"/>
  <c r="D578" i="29"/>
  <c r="C578" i="29"/>
  <c r="S577" i="29"/>
  <c r="R577" i="29"/>
  <c r="Q577" i="29"/>
  <c r="P577" i="29"/>
  <c r="O577" i="29"/>
  <c r="N577" i="29"/>
  <c r="M577" i="29"/>
  <c r="L577" i="29"/>
  <c r="K577" i="29"/>
  <c r="J577" i="29"/>
  <c r="I577" i="29"/>
  <c r="H577" i="29"/>
  <c r="G577" i="29"/>
  <c r="F577" i="29"/>
  <c r="E577" i="29"/>
  <c r="D577" i="29"/>
  <c r="C577" i="29"/>
  <c r="S576" i="29"/>
  <c r="R576" i="29"/>
  <c r="Q576" i="29"/>
  <c r="P576" i="29"/>
  <c r="O576" i="29"/>
  <c r="N576" i="29"/>
  <c r="M576" i="29"/>
  <c r="L576" i="29"/>
  <c r="K576" i="29"/>
  <c r="J576" i="29"/>
  <c r="I576" i="29"/>
  <c r="H576" i="29"/>
  <c r="G576" i="29"/>
  <c r="F576" i="29"/>
  <c r="E576" i="29"/>
  <c r="D576" i="29"/>
  <c r="C576" i="29"/>
  <c r="S575" i="29"/>
  <c r="R575" i="29"/>
  <c r="Q575" i="29"/>
  <c r="P575" i="29"/>
  <c r="O575" i="29"/>
  <c r="N575" i="29"/>
  <c r="M575" i="29"/>
  <c r="L575" i="29"/>
  <c r="K575" i="29"/>
  <c r="J575" i="29"/>
  <c r="I575" i="29"/>
  <c r="H575" i="29"/>
  <c r="G575" i="29"/>
  <c r="F575" i="29"/>
  <c r="E575" i="29"/>
  <c r="D575" i="29"/>
  <c r="C575" i="29"/>
  <c r="S574" i="29"/>
  <c r="R574" i="29"/>
  <c r="Q574" i="29"/>
  <c r="P574" i="29"/>
  <c r="O574" i="29"/>
  <c r="N574" i="29"/>
  <c r="M574" i="29"/>
  <c r="L574" i="29"/>
  <c r="K574" i="29"/>
  <c r="J574" i="29"/>
  <c r="I574" i="29"/>
  <c r="H574" i="29"/>
  <c r="G574" i="29"/>
  <c r="F574" i="29"/>
  <c r="E574" i="29"/>
  <c r="D574" i="29"/>
  <c r="C574" i="29"/>
  <c r="S573" i="29"/>
  <c r="R573" i="29"/>
  <c r="Q573" i="29"/>
  <c r="P573" i="29"/>
  <c r="O573" i="29"/>
  <c r="N573" i="29"/>
  <c r="M573" i="29"/>
  <c r="L573" i="29"/>
  <c r="K573" i="29"/>
  <c r="J573" i="29"/>
  <c r="I573" i="29"/>
  <c r="H573" i="29"/>
  <c r="G573" i="29"/>
  <c r="F573" i="29"/>
  <c r="E573" i="29"/>
  <c r="D573" i="29"/>
  <c r="C573" i="29"/>
  <c r="S572" i="29"/>
  <c r="R572" i="29"/>
  <c r="Q572" i="29"/>
  <c r="P572" i="29"/>
  <c r="O572" i="29"/>
  <c r="N572" i="29"/>
  <c r="M572" i="29"/>
  <c r="L572" i="29"/>
  <c r="K572" i="29"/>
  <c r="J572" i="29"/>
  <c r="I572" i="29"/>
  <c r="H572" i="29"/>
  <c r="G572" i="29"/>
  <c r="F572" i="29"/>
  <c r="E572" i="29"/>
  <c r="D572" i="29"/>
  <c r="C572" i="29"/>
  <c r="S571" i="29"/>
  <c r="R571" i="29"/>
  <c r="Q571" i="29"/>
  <c r="P571" i="29"/>
  <c r="O571" i="29"/>
  <c r="N571" i="29"/>
  <c r="M571" i="29"/>
  <c r="L571" i="29"/>
  <c r="K571" i="29"/>
  <c r="J571" i="29"/>
  <c r="I571" i="29"/>
  <c r="H571" i="29"/>
  <c r="G571" i="29"/>
  <c r="F571" i="29"/>
  <c r="E571" i="29"/>
  <c r="D571" i="29"/>
  <c r="C571" i="29"/>
  <c r="S570" i="29"/>
  <c r="R570" i="29"/>
  <c r="Q570" i="29"/>
  <c r="P570" i="29"/>
  <c r="O570" i="29"/>
  <c r="N570" i="29"/>
  <c r="M570" i="29"/>
  <c r="L570" i="29"/>
  <c r="K570" i="29"/>
  <c r="J570" i="29"/>
  <c r="I570" i="29"/>
  <c r="H570" i="29"/>
  <c r="G570" i="29"/>
  <c r="F570" i="29"/>
  <c r="E570" i="29"/>
  <c r="D570" i="29"/>
  <c r="C570" i="29"/>
  <c r="S569" i="29"/>
  <c r="R569" i="29"/>
  <c r="Q569" i="29"/>
  <c r="P569" i="29"/>
  <c r="O569" i="29"/>
  <c r="N569" i="29"/>
  <c r="M569" i="29"/>
  <c r="L569" i="29"/>
  <c r="K569" i="29"/>
  <c r="J569" i="29"/>
  <c r="I569" i="29"/>
  <c r="H569" i="29"/>
  <c r="G569" i="29"/>
  <c r="F569" i="29"/>
  <c r="E569" i="29"/>
  <c r="D569" i="29"/>
  <c r="C569" i="29"/>
  <c r="S568" i="29"/>
  <c r="R568" i="29"/>
  <c r="Q568" i="29"/>
  <c r="P568" i="29"/>
  <c r="O568" i="29"/>
  <c r="N568" i="29"/>
  <c r="M568" i="29"/>
  <c r="L568" i="29"/>
  <c r="K568" i="29"/>
  <c r="J568" i="29"/>
  <c r="I568" i="29"/>
  <c r="H568" i="29"/>
  <c r="G568" i="29"/>
  <c r="F568" i="29"/>
  <c r="E568" i="29"/>
  <c r="D568" i="29"/>
  <c r="C568" i="29"/>
  <c r="S567" i="29"/>
  <c r="R567" i="29"/>
  <c r="Q567" i="29"/>
  <c r="P567" i="29"/>
  <c r="O567" i="29"/>
  <c r="N567" i="29"/>
  <c r="M567" i="29"/>
  <c r="L567" i="29"/>
  <c r="K567" i="29"/>
  <c r="J567" i="29"/>
  <c r="I567" i="29"/>
  <c r="H567" i="29"/>
  <c r="G567" i="29"/>
  <c r="F567" i="29"/>
  <c r="E567" i="29"/>
  <c r="D567" i="29"/>
  <c r="C567" i="29"/>
  <c r="S566" i="29"/>
  <c r="R566" i="29"/>
  <c r="Q566" i="29"/>
  <c r="P566" i="29"/>
  <c r="O566" i="29"/>
  <c r="N566" i="29"/>
  <c r="M566" i="29"/>
  <c r="L566" i="29"/>
  <c r="K566" i="29"/>
  <c r="J566" i="29"/>
  <c r="I566" i="29"/>
  <c r="H566" i="29"/>
  <c r="G566" i="29"/>
  <c r="F566" i="29"/>
  <c r="E566" i="29"/>
  <c r="D566" i="29"/>
  <c r="C566" i="29"/>
  <c r="S565" i="29"/>
  <c r="R565" i="29"/>
  <c r="Q565" i="29"/>
  <c r="P565" i="29"/>
  <c r="O565" i="29"/>
  <c r="N565" i="29"/>
  <c r="M565" i="29"/>
  <c r="L565" i="29"/>
  <c r="K565" i="29"/>
  <c r="J565" i="29"/>
  <c r="I565" i="29"/>
  <c r="H565" i="29"/>
  <c r="G565" i="29"/>
  <c r="F565" i="29"/>
  <c r="E565" i="29"/>
  <c r="D565" i="29"/>
  <c r="C565" i="29"/>
  <c r="S564" i="29"/>
  <c r="R564" i="29"/>
  <c r="Q564" i="29"/>
  <c r="P564" i="29"/>
  <c r="O564" i="29"/>
  <c r="N564" i="29"/>
  <c r="M564" i="29"/>
  <c r="L564" i="29"/>
  <c r="K564" i="29"/>
  <c r="J564" i="29"/>
  <c r="I564" i="29"/>
  <c r="H564" i="29"/>
  <c r="G564" i="29"/>
  <c r="F564" i="29"/>
  <c r="E564" i="29"/>
  <c r="D564" i="29"/>
  <c r="C564" i="29"/>
  <c r="S563" i="29"/>
  <c r="R563" i="29"/>
  <c r="Q563" i="29"/>
  <c r="P563" i="29"/>
  <c r="O563" i="29"/>
  <c r="N563" i="29"/>
  <c r="M563" i="29"/>
  <c r="L563" i="29"/>
  <c r="K563" i="29"/>
  <c r="J563" i="29"/>
  <c r="I563" i="29"/>
  <c r="H563" i="29"/>
  <c r="G563" i="29"/>
  <c r="F563" i="29"/>
  <c r="E563" i="29"/>
  <c r="D563" i="29"/>
  <c r="C563" i="29"/>
  <c r="S562" i="29"/>
  <c r="R562" i="29"/>
  <c r="Q562" i="29"/>
  <c r="P562" i="29"/>
  <c r="O562" i="29"/>
  <c r="N562" i="29"/>
  <c r="M562" i="29"/>
  <c r="L562" i="29"/>
  <c r="K562" i="29"/>
  <c r="J562" i="29"/>
  <c r="I562" i="29"/>
  <c r="H562" i="29"/>
  <c r="G562" i="29"/>
  <c r="F562" i="29"/>
  <c r="E562" i="29"/>
  <c r="D562" i="29"/>
  <c r="C562" i="29"/>
  <c r="S561" i="29"/>
  <c r="R561" i="29"/>
  <c r="Q561" i="29"/>
  <c r="P561" i="29"/>
  <c r="O561" i="29"/>
  <c r="N561" i="29"/>
  <c r="M561" i="29"/>
  <c r="L561" i="29"/>
  <c r="K561" i="29"/>
  <c r="J561" i="29"/>
  <c r="I561" i="29"/>
  <c r="H561" i="29"/>
  <c r="G561" i="29"/>
  <c r="F561" i="29"/>
  <c r="E561" i="29"/>
  <c r="D561" i="29"/>
  <c r="C561" i="29"/>
  <c r="S560" i="29"/>
  <c r="R560" i="29"/>
  <c r="Q560" i="29"/>
  <c r="P560" i="29"/>
  <c r="O560" i="29"/>
  <c r="N560" i="29"/>
  <c r="M560" i="29"/>
  <c r="L560" i="29"/>
  <c r="K560" i="29"/>
  <c r="J560" i="29"/>
  <c r="I560" i="29"/>
  <c r="H560" i="29"/>
  <c r="G560" i="29"/>
  <c r="F560" i="29"/>
  <c r="E560" i="29"/>
  <c r="D560" i="29"/>
  <c r="C560" i="29"/>
  <c r="S559" i="29"/>
  <c r="R559" i="29"/>
  <c r="Q559" i="29"/>
  <c r="P559" i="29"/>
  <c r="O559" i="29"/>
  <c r="N559" i="29"/>
  <c r="M559" i="29"/>
  <c r="L559" i="29"/>
  <c r="K559" i="29"/>
  <c r="J559" i="29"/>
  <c r="I559" i="29"/>
  <c r="H559" i="29"/>
  <c r="G559" i="29"/>
  <c r="F559" i="29"/>
  <c r="E559" i="29"/>
  <c r="D559" i="29"/>
  <c r="C559" i="29"/>
  <c r="S558" i="29"/>
  <c r="R558" i="29"/>
  <c r="Q558" i="29"/>
  <c r="P558" i="29"/>
  <c r="O558" i="29"/>
  <c r="N558" i="29"/>
  <c r="M558" i="29"/>
  <c r="L558" i="29"/>
  <c r="K558" i="29"/>
  <c r="J558" i="29"/>
  <c r="I558" i="29"/>
  <c r="H558" i="29"/>
  <c r="G558" i="29"/>
  <c r="F558" i="29"/>
  <c r="E558" i="29"/>
  <c r="D558" i="29"/>
  <c r="C558" i="29"/>
  <c r="S557" i="29"/>
  <c r="R557" i="29"/>
  <c r="Q557" i="29"/>
  <c r="P557" i="29"/>
  <c r="O557" i="29"/>
  <c r="N557" i="29"/>
  <c r="M557" i="29"/>
  <c r="L557" i="29"/>
  <c r="K557" i="29"/>
  <c r="J557" i="29"/>
  <c r="I557" i="29"/>
  <c r="H557" i="29"/>
  <c r="G557" i="29"/>
  <c r="F557" i="29"/>
  <c r="E557" i="29"/>
  <c r="D557" i="29"/>
  <c r="C557" i="29"/>
  <c r="S556" i="29"/>
  <c r="R556" i="29"/>
  <c r="Q556" i="29"/>
  <c r="P556" i="29"/>
  <c r="O556" i="29"/>
  <c r="N556" i="29"/>
  <c r="M556" i="29"/>
  <c r="L556" i="29"/>
  <c r="K556" i="29"/>
  <c r="J556" i="29"/>
  <c r="I556" i="29"/>
  <c r="H556" i="29"/>
  <c r="G556" i="29"/>
  <c r="F556" i="29"/>
  <c r="E556" i="29"/>
  <c r="D556" i="29"/>
  <c r="C556" i="29"/>
  <c r="S555" i="29"/>
  <c r="R555" i="29"/>
  <c r="Q555" i="29"/>
  <c r="P555" i="29"/>
  <c r="O555" i="29"/>
  <c r="N555" i="29"/>
  <c r="M555" i="29"/>
  <c r="L555" i="29"/>
  <c r="K555" i="29"/>
  <c r="J555" i="29"/>
  <c r="I555" i="29"/>
  <c r="H555" i="29"/>
  <c r="G555" i="29"/>
  <c r="F555" i="29"/>
  <c r="E555" i="29"/>
  <c r="D555" i="29"/>
  <c r="C555" i="29"/>
  <c r="S554" i="29"/>
  <c r="R554" i="29"/>
  <c r="Q554" i="29"/>
  <c r="P554" i="29"/>
  <c r="O554" i="29"/>
  <c r="N554" i="29"/>
  <c r="M554" i="29"/>
  <c r="L554" i="29"/>
  <c r="K554" i="29"/>
  <c r="J554" i="29"/>
  <c r="I554" i="29"/>
  <c r="H554" i="29"/>
  <c r="G554" i="29"/>
  <c r="F554" i="29"/>
  <c r="E554" i="29"/>
  <c r="D554" i="29"/>
  <c r="C554" i="29"/>
  <c r="S553" i="29"/>
  <c r="R553" i="29"/>
  <c r="Q553" i="29"/>
  <c r="P553" i="29"/>
  <c r="O553" i="29"/>
  <c r="N553" i="29"/>
  <c r="M553" i="29"/>
  <c r="L553" i="29"/>
  <c r="K553" i="29"/>
  <c r="J553" i="29"/>
  <c r="I553" i="29"/>
  <c r="H553" i="29"/>
  <c r="G553" i="29"/>
  <c r="F553" i="29"/>
  <c r="E553" i="29"/>
  <c r="D553" i="29"/>
  <c r="C553" i="29"/>
  <c r="M552" i="29"/>
  <c r="L552" i="29"/>
  <c r="K552" i="29"/>
  <c r="J552" i="29"/>
  <c r="I552" i="29"/>
  <c r="H552" i="29"/>
  <c r="G552" i="29"/>
  <c r="F552" i="29"/>
  <c r="E552" i="29"/>
  <c r="D552" i="29"/>
  <c r="C552" i="29"/>
  <c r="S551" i="29"/>
  <c r="R551" i="29"/>
  <c r="Q551" i="29"/>
  <c r="P551" i="29"/>
  <c r="O551" i="29"/>
  <c r="N551" i="29"/>
  <c r="M551" i="29"/>
  <c r="L551" i="29"/>
  <c r="K551" i="29"/>
  <c r="J551" i="29"/>
  <c r="I551" i="29"/>
  <c r="H551" i="29"/>
  <c r="G551" i="29"/>
  <c r="F551" i="29"/>
  <c r="E551" i="29"/>
  <c r="D551" i="29"/>
  <c r="C551" i="29"/>
  <c r="S550" i="29"/>
  <c r="R550" i="29"/>
  <c r="Q550" i="29"/>
  <c r="P550" i="29"/>
  <c r="O550" i="29"/>
  <c r="N550" i="29"/>
  <c r="M550" i="29"/>
  <c r="L550" i="29"/>
  <c r="K550" i="29"/>
  <c r="J550" i="29"/>
  <c r="I550" i="29"/>
  <c r="H550" i="29"/>
  <c r="G550" i="29"/>
  <c r="F550" i="29"/>
  <c r="E550" i="29"/>
  <c r="D550" i="29"/>
  <c r="C550" i="29"/>
  <c r="S549" i="29"/>
  <c r="R549" i="29"/>
  <c r="Q549" i="29"/>
  <c r="P549" i="29"/>
  <c r="O549" i="29"/>
  <c r="N549" i="29"/>
  <c r="M549" i="29"/>
  <c r="L549" i="29"/>
  <c r="K549" i="29"/>
  <c r="J549" i="29"/>
  <c r="I549" i="29"/>
  <c r="H549" i="29"/>
  <c r="G549" i="29"/>
  <c r="F549" i="29"/>
  <c r="E549" i="29"/>
  <c r="D549" i="29"/>
  <c r="C549" i="29"/>
  <c r="S548" i="29"/>
  <c r="R548" i="29"/>
  <c r="Q548" i="29"/>
  <c r="P548" i="29"/>
  <c r="O548" i="29"/>
  <c r="N548" i="29"/>
  <c r="M548" i="29"/>
  <c r="L548" i="29"/>
  <c r="K548" i="29"/>
  <c r="J548" i="29"/>
  <c r="I548" i="29"/>
  <c r="H548" i="29"/>
  <c r="G548" i="29"/>
  <c r="F548" i="29"/>
  <c r="E548" i="29"/>
  <c r="D548" i="29"/>
  <c r="C548" i="29"/>
  <c r="S547" i="29"/>
  <c r="R547" i="29"/>
  <c r="Q547" i="29"/>
  <c r="P547" i="29"/>
  <c r="O547" i="29"/>
  <c r="N547" i="29"/>
  <c r="M547" i="29"/>
  <c r="L547" i="29"/>
  <c r="K547" i="29"/>
  <c r="J547" i="29"/>
  <c r="I547" i="29"/>
  <c r="H547" i="29"/>
  <c r="G547" i="29"/>
  <c r="F547" i="29"/>
  <c r="E547" i="29"/>
  <c r="D547" i="29"/>
  <c r="C547" i="29"/>
  <c r="S546" i="29"/>
  <c r="R546" i="29"/>
  <c r="Q546" i="29"/>
  <c r="P546" i="29"/>
  <c r="O546" i="29"/>
  <c r="N546" i="29"/>
  <c r="M546" i="29"/>
  <c r="L546" i="29"/>
  <c r="K546" i="29"/>
  <c r="J546" i="29"/>
  <c r="I546" i="29"/>
  <c r="H546" i="29"/>
  <c r="G546" i="29"/>
  <c r="F546" i="29"/>
  <c r="E546" i="29"/>
  <c r="D546" i="29"/>
  <c r="C546" i="29"/>
  <c r="S545" i="29"/>
  <c r="R545" i="29"/>
  <c r="Q545" i="29"/>
  <c r="P545" i="29"/>
  <c r="O545" i="29"/>
  <c r="N545" i="29"/>
  <c r="M545" i="29"/>
  <c r="L545" i="29"/>
  <c r="K545" i="29"/>
  <c r="J545" i="29"/>
  <c r="I545" i="29"/>
  <c r="H545" i="29"/>
  <c r="G545" i="29"/>
  <c r="F545" i="29"/>
  <c r="E545" i="29"/>
  <c r="D545" i="29"/>
  <c r="C545" i="29"/>
  <c r="S544" i="29"/>
  <c r="R544" i="29"/>
  <c r="Q544" i="29"/>
  <c r="P544" i="29"/>
  <c r="O544" i="29"/>
  <c r="N544" i="29"/>
  <c r="M544" i="29"/>
  <c r="L544" i="29"/>
  <c r="K544" i="29"/>
  <c r="J544" i="29"/>
  <c r="I544" i="29"/>
  <c r="H544" i="29"/>
  <c r="G544" i="29"/>
  <c r="F544" i="29"/>
  <c r="E544" i="29"/>
  <c r="D544" i="29"/>
  <c r="C544" i="29"/>
  <c r="S543" i="29"/>
  <c r="R543" i="29"/>
  <c r="Q543" i="29"/>
  <c r="P543" i="29"/>
  <c r="O543" i="29"/>
  <c r="N543" i="29"/>
  <c r="M543" i="29"/>
  <c r="L543" i="29"/>
  <c r="K543" i="29"/>
  <c r="J543" i="29"/>
  <c r="I543" i="29"/>
  <c r="H543" i="29"/>
  <c r="G543" i="29"/>
  <c r="F543" i="29"/>
  <c r="E543" i="29"/>
  <c r="D543" i="29"/>
  <c r="C543" i="29"/>
  <c r="S542" i="29"/>
  <c r="R542" i="29"/>
  <c r="Q542" i="29"/>
  <c r="P542" i="29"/>
  <c r="O542" i="29"/>
  <c r="N542" i="29"/>
  <c r="M542" i="29"/>
  <c r="L542" i="29"/>
  <c r="K542" i="29"/>
  <c r="J542" i="29"/>
  <c r="I542" i="29"/>
  <c r="H542" i="29"/>
  <c r="G542" i="29"/>
  <c r="F542" i="29"/>
  <c r="E542" i="29"/>
  <c r="D542" i="29"/>
  <c r="C542" i="29"/>
  <c r="S541" i="29"/>
  <c r="R541" i="29"/>
  <c r="Q541" i="29"/>
  <c r="P541" i="29"/>
  <c r="O541" i="29"/>
  <c r="N541" i="29"/>
  <c r="M541" i="29"/>
  <c r="L541" i="29"/>
  <c r="K541" i="29"/>
  <c r="J541" i="29"/>
  <c r="I541" i="29"/>
  <c r="H541" i="29"/>
  <c r="G541" i="29"/>
  <c r="F541" i="29"/>
  <c r="E541" i="29"/>
  <c r="D541" i="29"/>
  <c r="C541" i="29"/>
  <c r="S540" i="29"/>
  <c r="R540" i="29"/>
  <c r="Q540" i="29"/>
  <c r="P540" i="29"/>
  <c r="O540" i="29"/>
  <c r="N540" i="29"/>
  <c r="M540" i="29"/>
  <c r="L540" i="29"/>
  <c r="K540" i="29"/>
  <c r="J540" i="29"/>
  <c r="I540" i="29"/>
  <c r="H540" i="29"/>
  <c r="G540" i="29"/>
  <c r="F540" i="29"/>
  <c r="E540" i="29"/>
  <c r="D540" i="29"/>
  <c r="C540" i="29"/>
  <c r="S539" i="29"/>
  <c r="R539" i="29"/>
  <c r="Q539" i="29"/>
  <c r="P539" i="29"/>
  <c r="O539" i="29"/>
  <c r="N539" i="29"/>
  <c r="M539" i="29"/>
  <c r="L539" i="29"/>
  <c r="K539" i="29"/>
  <c r="J539" i="29"/>
  <c r="I539" i="29"/>
  <c r="H539" i="29"/>
  <c r="G539" i="29"/>
  <c r="F539" i="29"/>
  <c r="E539" i="29"/>
  <c r="D539" i="29"/>
  <c r="C539" i="29"/>
  <c r="S538" i="29"/>
  <c r="R538" i="29"/>
  <c r="Q538" i="29"/>
  <c r="P538" i="29"/>
  <c r="O538" i="29"/>
  <c r="N538" i="29"/>
  <c r="M538" i="29"/>
  <c r="L538" i="29"/>
  <c r="K538" i="29"/>
  <c r="J538" i="29"/>
  <c r="I538" i="29"/>
  <c r="H538" i="29"/>
  <c r="G538" i="29"/>
  <c r="F538" i="29"/>
  <c r="E538" i="29"/>
  <c r="D538" i="29"/>
  <c r="C538" i="29"/>
  <c r="S537" i="29"/>
  <c r="R537" i="29"/>
  <c r="Q537" i="29"/>
  <c r="P537" i="29"/>
  <c r="O537" i="29"/>
  <c r="N537" i="29"/>
  <c r="M537" i="29"/>
  <c r="L537" i="29"/>
  <c r="K537" i="29"/>
  <c r="J537" i="29"/>
  <c r="I537" i="29"/>
  <c r="H537" i="29"/>
  <c r="G537" i="29"/>
  <c r="F537" i="29"/>
  <c r="E537" i="29"/>
  <c r="D537" i="29"/>
  <c r="C537" i="29"/>
  <c r="S536" i="29"/>
  <c r="R536" i="29"/>
  <c r="Q536" i="29"/>
  <c r="P536" i="29"/>
  <c r="O536" i="29"/>
  <c r="N536" i="29"/>
  <c r="M536" i="29"/>
  <c r="L536" i="29"/>
  <c r="K536" i="29"/>
  <c r="J536" i="29"/>
  <c r="I536" i="29"/>
  <c r="H536" i="29"/>
  <c r="G536" i="29"/>
  <c r="F536" i="29"/>
  <c r="E536" i="29"/>
  <c r="D536" i="29"/>
  <c r="C536" i="29"/>
  <c r="S535" i="29"/>
  <c r="R535" i="29"/>
  <c r="Q535" i="29"/>
  <c r="P535" i="29"/>
  <c r="O535" i="29"/>
  <c r="N535" i="29"/>
  <c r="M535" i="29"/>
  <c r="L535" i="29"/>
  <c r="K535" i="29"/>
  <c r="J535" i="29"/>
  <c r="I535" i="29"/>
  <c r="H535" i="29"/>
  <c r="G535" i="29"/>
  <c r="F535" i="29"/>
  <c r="E535" i="29"/>
  <c r="D535" i="29"/>
  <c r="C535" i="29"/>
  <c r="S534" i="29"/>
  <c r="R534" i="29"/>
  <c r="Q534" i="29"/>
  <c r="P534" i="29"/>
  <c r="O534" i="29"/>
  <c r="N534" i="29"/>
  <c r="M534" i="29"/>
  <c r="L534" i="29"/>
  <c r="K534" i="29"/>
  <c r="J534" i="29"/>
  <c r="I534" i="29"/>
  <c r="H534" i="29"/>
  <c r="G534" i="29"/>
  <c r="F534" i="29"/>
  <c r="E534" i="29"/>
  <c r="D534" i="29"/>
  <c r="C534" i="29"/>
  <c r="S533" i="29"/>
  <c r="R533" i="29"/>
  <c r="Q533" i="29"/>
  <c r="P533" i="29"/>
  <c r="O533" i="29"/>
  <c r="N533" i="29"/>
  <c r="M533" i="29"/>
  <c r="L533" i="29"/>
  <c r="K533" i="29"/>
  <c r="J533" i="29"/>
  <c r="I533" i="29"/>
  <c r="H533" i="29"/>
  <c r="G533" i="29"/>
  <c r="F533" i="29"/>
  <c r="E533" i="29"/>
  <c r="D533" i="29"/>
  <c r="C533" i="29"/>
  <c r="S532" i="29"/>
  <c r="R532" i="29"/>
  <c r="Q532" i="29"/>
  <c r="P532" i="29"/>
  <c r="O532" i="29"/>
  <c r="N532" i="29"/>
  <c r="M532" i="29"/>
  <c r="L532" i="29"/>
  <c r="K532" i="29"/>
  <c r="J532" i="29"/>
  <c r="I532" i="29"/>
  <c r="H532" i="29"/>
  <c r="G532" i="29"/>
  <c r="F532" i="29"/>
  <c r="E532" i="29"/>
  <c r="D532" i="29"/>
  <c r="C532" i="29"/>
  <c r="S531" i="29"/>
  <c r="R531" i="29"/>
  <c r="Q531" i="29"/>
  <c r="P531" i="29"/>
  <c r="O531" i="29"/>
  <c r="N531" i="29"/>
  <c r="M531" i="29"/>
  <c r="L531" i="29"/>
  <c r="K531" i="29"/>
  <c r="J531" i="29"/>
  <c r="I531" i="29"/>
  <c r="H531" i="29"/>
  <c r="G531" i="29"/>
  <c r="F531" i="29"/>
  <c r="E531" i="29"/>
  <c r="D531" i="29"/>
  <c r="C531" i="29"/>
  <c r="S530" i="29"/>
  <c r="R530" i="29"/>
  <c r="Q530" i="29"/>
  <c r="P530" i="29"/>
  <c r="O530" i="29"/>
  <c r="N530" i="29"/>
  <c r="M530" i="29"/>
  <c r="L530" i="29"/>
  <c r="K530" i="29"/>
  <c r="J530" i="29"/>
  <c r="I530" i="29"/>
  <c r="H530" i="29"/>
  <c r="G530" i="29"/>
  <c r="F530" i="29"/>
  <c r="E530" i="29"/>
  <c r="D530" i="29"/>
  <c r="C530" i="29"/>
  <c r="S529" i="29"/>
  <c r="R529" i="29"/>
  <c r="Q529" i="29"/>
  <c r="P529" i="29"/>
  <c r="O529" i="29"/>
  <c r="N529" i="29"/>
  <c r="M529" i="29"/>
  <c r="L529" i="29"/>
  <c r="K529" i="29"/>
  <c r="J529" i="29"/>
  <c r="I529" i="29"/>
  <c r="H529" i="29"/>
  <c r="G529" i="29"/>
  <c r="F529" i="29"/>
  <c r="E529" i="29"/>
  <c r="D529" i="29"/>
  <c r="C529" i="29"/>
  <c r="S528" i="29"/>
  <c r="R528" i="29"/>
  <c r="Q528" i="29"/>
  <c r="P528" i="29"/>
  <c r="O528" i="29"/>
  <c r="N528" i="29"/>
  <c r="M528" i="29"/>
  <c r="L528" i="29"/>
  <c r="K528" i="29"/>
  <c r="J528" i="29"/>
  <c r="I528" i="29"/>
  <c r="H528" i="29"/>
  <c r="G528" i="29"/>
  <c r="F528" i="29"/>
  <c r="E528" i="29"/>
  <c r="D528" i="29"/>
  <c r="C528" i="29"/>
  <c r="S527" i="29"/>
  <c r="R527" i="29"/>
  <c r="Q527" i="29"/>
  <c r="P527" i="29"/>
  <c r="O527" i="29"/>
  <c r="N527" i="29"/>
  <c r="M527" i="29"/>
  <c r="L527" i="29"/>
  <c r="K527" i="29"/>
  <c r="J527" i="29"/>
  <c r="I527" i="29"/>
  <c r="H527" i="29"/>
  <c r="G527" i="29"/>
  <c r="F527" i="29"/>
  <c r="E527" i="29"/>
  <c r="D527" i="29"/>
  <c r="C527" i="29"/>
  <c r="S526" i="29"/>
  <c r="R526" i="29"/>
  <c r="Q526" i="29"/>
  <c r="P526" i="29"/>
  <c r="O526" i="29"/>
  <c r="N526" i="29"/>
  <c r="M526" i="29"/>
  <c r="L526" i="29"/>
  <c r="K526" i="29"/>
  <c r="J526" i="29"/>
  <c r="I526" i="29"/>
  <c r="H526" i="29"/>
  <c r="G526" i="29"/>
  <c r="F526" i="29"/>
  <c r="E526" i="29"/>
  <c r="D526" i="29"/>
  <c r="C526" i="29"/>
  <c r="S525" i="29"/>
  <c r="R525" i="29"/>
  <c r="Q525" i="29"/>
  <c r="P525" i="29"/>
  <c r="O525" i="29"/>
  <c r="N525" i="29"/>
  <c r="M525" i="29"/>
  <c r="L525" i="29"/>
  <c r="K525" i="29"/>
  <c r="J525" i="29"/>
  <c r="I525" i="29"/>
  <c r="H525" i="29"/>
  <c r="G525" i="29"/>
  <c r="F525" i="29"/>
  <c r="E525" i="29"/>
  <c r="D525" i="29"/>
  <c r="C525" i="29"/>
  <c r="S524" i="29"/>
  <c r="R524" i="29"/>
  <c r="Q524" i="29"/>
  <c r="P524" i="29"/>
  <c r="O524" i="29"/>
  <c r="N524" i="29"/>
  <c r="M524" i="29"/>
  <c r="L524" i="29"/>
  <c r="K524" i="29"/>
  <c r="J524" i="29"/>
  <c r="I524" i="29"/>
  <c r="H524" i="29"/>
  <c r="G524" i="29"/>
  <c r="F524" i="29"/>
  <c r="E524" i="29"/>
  <c r="D524" i="29"/>
  <c r="C524" i="29"/>
  <c r="S523" i="29"/>
  <c r="R523" i="29"/>
  <c r="Q523" i="29"/>
  <c r="P523" i="29"/>
  <c r="O523" i="29"/>
  <c r="N523" i="29"/>
  <c r="M523" i="29"/>
  <c r="L523" i="29"/>
  <c r="K523" i="29"/>
  <c r="J523" i="29"/>
  <c r="I523" i="29"/>
  <c r="H523" i="29"/>
  <c r="G523" i="29"/>
  <c r="F523" i="29"/>
  <c r="E523" i="29"/>
  <c r="D523" i="29"/>
  <c r="C523" i="29"/>
  <c r="S522" i="29"/>
  <c r="R522" i="29"/>
  <c r="Q522" i="29"/>
  <c r="P522" i="29"/>
  <c r="O522" i="29"/>
  <c r="N522" i="29"/>
  <c r="M522" i="29"/>
  <c r="L522" i="29"/>
  <c r="K522" i="29"/>
  <c r="J522" i="29"/>
  <c r="I522" i="29"/>
  <c r="H522" i="29"/>
  <c r="G522" i="29"/>
  <c r="F522" i="29"/>
  <c r="E522" i="29"/>
  <c r="D522" i="29"/>
  <c r="C522" i="29"/>
  <c r="S521" i="29"/>
  <c r="R521" i="29"/>
  <c r="Q521" i="29"/>
  <c r="P521" i="29"/>
  <c r="O521" i="29"/>
  <c r="N521" i="29"/>
  <c r="M521" i="29"/>
  <c r="L521" i="29"/>
  <c r="K521" i="29"/>
  <c r="J521" i="29"/>
  <c r="I521" i="29"/>
  <c r="H521" i="29"/>
  <c r="G521" i="29"/>
  <c r="F521" i="29"/>
  <c r="E521" i="29"/>
  <c r="D521" i="29"/>
  <c r="C521" i="29"/>
  <c r="S520" i="29"/>
  <c r="R520" i="29"/>
  <c r="Q520" i="29"/>
  <c r="P520" i="29"/>
  <c r="O520" i="29"/>
  <c r="N520" i="29"/>
  <c r="M520" i="29"/>
  <c r="L520" i="29"/>
  <c r="K520" i="29"/>
  <c r="J520" i="29"/>
  <c r="I520" i="29"/>
  <c r="H520" i="29"/>
  <c r="G520" i="29"/>
  <c r="F520" i="29"/>
  <c r="E520" i="29"/>
  <c r="D520" i="29"/>
  <c r="C520" i="29"/>
  <c r="S519" i="29"/>
  <c r="R519" i="29"/>
  <c r="Q519" i="29"/>
  <c r="P519" i="29"/>
  <c r="O519" i="29"/>
  <c r="N519" i="29"/>
  <c r="M519" i="29"/>
  <c r="L519" i="29"/>
  <c r="K519" i="29"/>
  <c r="J519" i="29"/>
  <c r="I519" i="29"/>
  <c r="H519" i="29"/>
  <c r="G519" i="29"/>
  <c r="F519" i="29"/>
  <c r="E519" i="29"/>
  <c r="D519" i="29"/>
  <c r="C519" i="29"/>
  <c r="S518" i="29"/>
  <c r="R518" i="29"/>
  <c r="Q518" i="29"/>
  <c r="P518" i="29"/>
  <c r="O518" i="29"/>
  <c r="N518" i="29"/>
  <c r="M518" i="29"/>
  <c r="L518" i="29"/>
  <c r="K518" i="29"/>
  <c r="J518" i="29"/>
  <c r="I518" i="29"/>
  <c r="H518" i="29"/>
  <c r="G518" i="29"/>
  <c r="F518" i="29"/>
  <c r="E518" i="29"/>
  <c r="D518" i="29"/>
  <c r="C518" i="29"/>
  <c r="S517" i="29"/>
  <c r="R517" i="29"/>
  <c r="Q517" i="29"/>
  <c r="P517" i="29"/>
  <c r="O517" i="29"/>
  <c r="N517" i="29"/>
  <c r="M517" i="29"/>
  <c r="L517" i="29"/>
  <c r="K517" i="29"/>
  <c r="J517" i="29"/>
  <c r="I517" i="29"/>
  <c r="H517" i="29"/>
  <c r="G517" i="29"/>
  <c r="F517" i="29"/>
  <c r="E517" i="29"/>
  <c r="D517" i="29"/>
  <c r="C517" i="29"/>
  <c r="S516" i="29"/>
  <c r="R516" i="29"/>
  <c r="Q516" i="29"/>
  <c r="P516" i="29"/>
  <c r="O516" i="29"/>
  <c r="N516" i="29"/>
  <c r="M516" i="29"/>
  <c r="L516" i="29"/>
  <c r="K516" i="29"/>
  <c r="J516" i="29"/>
  <c r="I516" i="29"/>
  <c r="H516" i="29"/>
  <c r="G516" i="29"/>
  <c r="F516" i="29"/>
  <c r="E516" i="29"/>
  <c r="D516" i="29"/>
  <c r="C516" i="29"/>
  <c r="S515" i="29"/>
  <c r="R515" i="29"/>
  <c r="Q515" i="29"/>
  <c r="P515" i="29"/>
  <c r="O515" i="29"/>
  <c r="N515" i="29"/>
  <c r="M515" i="29"/>
  <c r="L515" i="29"/>
  <c r="K515" i="29"/>
  <c r="J515" i="29"/>
  <c r="I515" i="29"/>
  <c r="H515" i="29"/>
  <c r="G515" i="29"/>
  <c r="F515" i="29"/>
  <c r="E515" i="29"/>
  <c r="D515" i="29"/>
  <c r="C515" i="29"/>
  <c r="S514" i="29"/>
  <c r="R514" i="29"/>
  <c r="Q514" i="29"/>
  <c r="P514" i="29"/>
  <c r="O514" i="29"/>
  <c r="N514" i="29"/>
  <c r="M514" i="29"/>
  <c r="L514" i="29"/>
  <c r="K514" i="29"/>
  <c r="J514" i="29"/>
  <c r="I514" i="29"/>
  <c r="H514" i="29"/>
  <c r="G514" i="29"/>
  <c r="F514" i="29"/>
  <c r="E514" i="29"/>
  <c r="D514" i="29"/>
  <c r="C514" i="29"/>
  <c r="S513" i="29"/>
  <c r="R513" i="29"/>
  <c r="Q513" i="29"/>
  <c r="P513" i="29"/>
  <c r="O513" i="29"/>
  <c r="N513" i="29"/>
  <c r="M513" i="29"/>
  <c r="L513" i="29"/>
  <c r="K513" i="29"/>
  <c r="J513" i="29"/>
  <c r="I513" i="29"/>
  <c r="H513" i="29"/>
  <c r="G513" i="29"/>
  <c r="F513" i="29"/>
  <c r="E513" i="29"/>
  <c r="D513" i="29"/>
  <c r="C513" i="29"/>
  <c r="S512" i="29"/>
  <c r="R512" i="29"/>
  <c r="Q512" i="29"/>
  <c r="P512" i="29"/>
  <c r="O512" i="29"/>
  <c r="N512" i="29"/>
  <c r="M512" i="29"/>
  <c r="L512" i="29"/>
  <c r="K512" i="29"/>
  <c r="J512" i="29"/>
  <c r="I512" i="29"/>
  <c r="H512" i="29"/>
  <c r="G512" i="29"/>
  <c r="F512" i="29"/>
  <c r="E512" i="29"/>
  <c r="D512" i="29"/>
  <c r="C512" i="29"/>
  <c r="S511" i="29"/>
  <c r="R511" i="29"/>
  <c r="Q511" i="29"/>
  <c r="P511" i="29"/>
  <c r="O511" i="29"/>
  <c r="N511" i="29"/>
  <c r="M511" i="29"/>
  <c r="L511" i="29"/>
  <c r="K511" i="29"/>
  <c r="J511" i="29"/>
  <c r="I511" i="29"/>
  <c r="H511" i="29"/>
  <c r="G511" i="29"/>
  <c r="F511" i="29"/>
  <c r="E511" i="29"/>
  <c r="D511" i="29"/>
  <c r="C511" i="29"/>
  <c r="S510" i="29"/>
  <c r="R510" i="29"/>
  <c r="Q510" i="29"/>
  <c r="P510" i="29"/>
  <c r="O510" i="29"/>
  <c r="N510" i="29"/>
  <c r="M510" i="29"/>
  <c r="L510" i="29"/>
  <c r="K510" i="29"/>
  <c r="J510" i="29"/>
  <c r="I510" i="29"/>
  <c r="H510" i="29"/>
  <c r="G510" i="29"/>
  <c r="F510" i="29"/>
  <c r="E510" i="29"/>
  <c r="D510" i="29"/>
  <c r="C510" i="29"/>
  <c r="S509" i="29"/>
  <c r="R509" i="29"/>
  <c r="Q509" i="29"/>
  <c r="P509" i="29"/>
  <c r="O509" i="29"/>
  <c r="N509" i="29"/>
  <c r="M509" i="29"/>
  <c r="L509" i="29"/>
  <c r="K509" i="29"/>
  <c r="J509" i="29"/>
  <c r="I509" i="29"/>
  <c r="H509" i="29"/>
  <c r="G509" i="29"/>
  <c r="F509" i="29"/>
  <c r="E509" i="29"/>
  <c r="D509" i="29"/>
  <c r="C509" i="29"/>
  <c r="S508" i="29"/>
  <c r="R508" i="29"/>
  <c r="Q508" i="29"/>
  <c r="P508" i="29"/>
  <c r="O508" i="29"/>
  <c r="N508" i="29"/>
  <c r="M508" i="29"/>
  <c r="L508" i="29"/>
  <c r="K508" i="29"/>
  <c r="J508" i="29"/>
  <c r="I508" i="29"/>
  <c r="H508" i="29"/>
  <c r="G508" i="29"/>
  <c r="F508" i="29"/>
  <c r="E508" i="29"/>
  <c r="D508" i="29"/>
  <c r="C508" i="29"/>
  <c r="S507" i="29"/>
  <c r="R507" i="29"/>
  <c r="Q507" i="29"/>
  <c r="P507" i="29"/>
  <c r="O507" i="29"/>
  <c r="N507" i="29"/>
  <c r="M507" i="29"/>
  <c r="L507" i="29"/>
  <c r="K507" i="29"/>
  <c r="J507" i="29"/>
  <c r="I507" i="29"/>
  <c r="H507" i="29"/>
  <c r="G507" i="29"/>
  <c r="F507" i="29"/>
  <c r="E507" i="29"/>
  <c r="D507" i="29"/>
  <c r="C507" i="29"/>
  <c r="S506" i="29"/>
  <c r="R506" i="29"/>
  <c r="Q506" i="29"/>
  <c r="P506" i="29"/>
  <c r="O506" i="29"/>
  <c r="N506" i="29"/>
  <c r="M506" i="29"/>
  <c r="L506" i="29"/>
  <c r="K506" i="29"/>
  <c r="J506" i="29"/>
  <c r="I506" i="29"/>
  <c r="H506" i="29"/>
  <c r="G506" i="29"/>
  <c r="F506" i="29"/>
  <c r="E506" i="29"/>
  <c r="D506" i="29"/>
  <c r="C506" i="29"/>
  <c r="S505" i="29"/>
  <c r="R505" i="29"/>
  <c r="Q505" i="29"/>
  <c r="P505" i="29"/>
  <c r="O505" i="29"/>
  <c r="N505" i="29"/>
  <c r="M505" i="29"/>
  <c r="L505" i="29"/>
  <c r="K505" i="29"/>
  <c r="J505" i="29"/>
  <c r="I505" i="29"/>
  <c r="H505" i="29"/>
  <c r="G505" i="29"/>
  <c r="F505" i="29"/>
  <c r="E505" i="29"/>
  <c r="D505" i="29"/>
  <c r="C505" i="29"/>
  <c r="S504" i="29"/>
  <c r="R504" i="29"/>
  <c r="Q504" i="29"/>
  <c r="P504" i="29"/>
  <c r="O504" i="29"/>
  <c r="N504" i="29"/>
  <c r="M504" i="29"/>
  <c r="L504" i="29"/>
  <c r="K504" i="29"/>
  <c r="J504" i="29"/>
  <c r="I504" i="29"/>
  <c r="H504" i="29"/>
  <c r="G504" i="29"/>
  <c r="F504" i="29"/>
  <c r="E504" i="29"/>
  <c r="D504" i="29"/>
  <c r="C504" i="29"/>
  <c r="S503" i="29"/>
  <c r="R503" i="29"/>
  <c r="Q503" i="29"/>
  <c r="P503" i="29"/>
  <c r="O503" i="29"/>
  <c r="N503" i="29"/>
  <c r="M503" i="29"/>
  <c r="L503" i="29"/>
  <c r="K503" i="29"/>
  <c r="J503" i="29"/>
  <c r="I503" i="29"/>
  <c r="H503" i="29"/>
  <c r="G503" i="29"/>
  <c r="F503" i="29"/>
  <c r="E503" i="29"/>
  <c r="D503" i="29"/>
  <c r="C503" i="29"/>
  <c r="S502" i="29"/>
  <c r="R502" i="29"/>
  <c r="Q502" i="29"/>
  <c r="P502" i="29"/>
  <c r="O502" i="29"/>
  <c r="N502" i="29"/>
  <c r="M502" i="29"/>
  <c r="L502" i="29"/>
  <c r="K502" i="29"/>
  <c r="J502" i="29"/>
  <c r="I502" i="29"/>
  <c r="H502" i="29"/>
  <c r="G502" i="29"/>
  <c r="F502" i="29"/>
  <c r="E502" i="29"/>
  <c r="D502" i="29"/>
  <c r="C502" i="29"/>
  <c r="S501" i="29"/>
  <c r="R501" i="29"/>
  <c r="Q501" i="29"/>
  <c r="P501" i="29"/>
  <c r="O501" i="29"/>
  <c r="N501" i="29"/>
  <c r="M501" i="29"/>
  <c r="L501" i="29"/>
  <c r="K501" i="29"/>
  <c r="J501" i="29"/>
  <c r="I501" i="29"/>
  <c r="H501" i="29"/>
  <c r="G501" i="29"/>
  <c r="F501" i="29"/>
  <c r="E501" i="29"/>
  <c r="D501" i="29"/>
  <c r="C501" i="29"/>
  <c r="S500" i="29"/>
  <c r="R500" i="29"/>
  <c r="Q500" i="29"/>
  <c r="P500" i="29"/>
  <c r="O500" i="29"/>
  <c r="N500" i="29"/>
  <c r="M500" i="29"/>
  <c r="L500" i="29"/>
  <c r="K500" i="29"/>
  <c r="J500" i="29"/>
  <c r="I500" i="29"/>
  <c r="H500" i="29"/>
  <c r="G500" i="29"/>
  <c r="F500" i="29"/>
  <c r="E500" i="29"/>
  <c r="D500" i="29"/>
  <c r="C500" i="29"/>
  <c r="S499" i="29"/>
  <c r="R499" i="29"/>
  <c r="Q499" i="29"/>
  <c r="P499" i="29"/>
  <c r="O499" i="29"/>
  <c r="N499" i="29"/>
  <c r="M499" i="29"/>
  <c r="L499" i="29"/>
  <c r="K499" i="29"/>
  <c r="J499" i="29"/>
  <c r="I499" i="29"/>
  <c r="H499" i="29"/>
  <c r="G499" i="29"/>
  <c r="F499" i="29"/>
  <c r="E499" i="29"/>
  <c r="D499" i="29"/>
  <c r="C499" i="29"/>
  <c r="S498" i="29"/>
  <c r="R498" i="29"/>
  <c r="Q498" i="29"/>
  <c r="P498" i="29"/>
  <c r="O498" i="29"/>
  <c r="N498" i="29"/>
  <c r="M498" i="29"/>
  <c r="L498" i="29"/>
  <c r="K498" i="29"/>
  <c r="J498" i="29"/>
  <c r="I498" i="29"/>
  <c r="H498" i="29"/>
  <c r="G498" i="29"/>
  <c r="F498" i="29"/>
  <c r="E498" i="29"/>
  <c r="D498" i="29"/>
  <c r="C498" i="29"/>
  <c r="S497" i="29"/>
  <c r="R497" i="29"/>
  <c r="Q497" i="29"/>
  <c r="P497" i="29"/>
  <c r="O497" i="29"/>
  <c r="N497" i="29"/>
  <c r="M497" i="29"/>
  <c r="L497" i="29"/>
  <c r="K497" i="29"/>
  <c r="J497" i="29"/>
  <c r="I497" i="29"/>
  <c r="H497" i="29"/>
  <c r="G497" i="29"/>
  <c r="F497" i="29"/>
  <c r="E497" i="29"/>
  <c r="D497" i="29"/>
  <c r="C497" i="29"/>
  <c r="S496" i="29"/>
  <c r="R496" i="29"/>
  <c r="Q496" i="29"/>
  <c r="P496" i="29"/>
  <c r="O496" i="29"/>
  <c r="N496" i="29"/>
  <c r="M496" i="29"/>
  <c r="L496" i="29"/>
  <c r="K496" i="29"/>
  <c r="J496" i="29"/>
  <c r="I496" i="29"/>
  <c r="H496" i="29"/>
  <c r="G496" i="29"/>
  <c r="F496" i="29"/>
  <c r="E496" i="29"/>
  <c r="D496" i="29"/>
  <c r="C496" i="29"/>
  <c r="S495" i="29"/>
  <c r="R495" i="29"/>
  <c r="Q495" i="29"/>
  <c r="P495" i="29"/>
  <c r="O495" i="29"/>
  <c r="N495" i="29"/>
  <c r="M495" i="29"/>
  <c r="L495" i="29"/>
  <c r="K495" i="29"/>
  <c r="J495" i="29"/>
  <c r="I495" i="29"/>
  <c r="H495" i="29"/>
  <c r="G495" i="29"/>
  <c r="F495" i="29"/>
  <c r="E495" i="29"/>
  <c r="D495" i="29"/>
  <c r="C495" i="29"/>
  <c r="S494" i="29"/>
  <c r="R494" i="29"/>
  <c r="Q494" i="29"/>
  <c r="P494" i="29"/>
  <c r="O494" i="29"/>
  <c r="N494" i="29"/>
  <c r="M494" i="29"/>
  <c r="L494" i="29"/>
  <c r="K494" i="29"/>
  <c r="J494" i="29"/>
  <c r="I494" i="29"/>
  <c r="H494" i="29"/>
  <c r="G494" i="29"/>
  <c r="F494" i="29"/>
  <c r="E494" i="29"/>
  <c r="D494" i="29"/>
  <c r="C494" i="29"/>
  <c r="S493" i="29"/>
  <c r="R493" i="29"/>
  <c r="Q493" i="29"/>
  <c r="P493" i="29"/>
  <c r="O493" i="29"/>
  <c r="N493" i="29"/>
  <c r="M493" i="29"/>
  <c r="L493" i="29"/>
  <c r="K493" i="29"/>
  <c r="J493" i="29"/>
  <c r="I493" i="29"/>
  <c r="H493" i="29"/>
  <c r="G493" i="29"/>
  <c r="F493" i="29"/>
  <c r="E493" i="29"/>
  <c r="D493" i="29"/>
  <c r="C493" i="29"/>
  <c r="S492" i="29"/>
  <c r="R492" i="29"/>
  <c r="Q492" i="29"/>
  <c r="P492" i="29"/>
  <c r="O492" i="29"/>
  <c r="N492" i="29"/>
  <c r="M492" i="29"/>
  <c r="L492" i="29"/>
  <c r="K492" i="29"/>
  <c r="J492" i="29"/>
  <c r="I492" i="29"/>
  <c r="H492" i="29"/>
  <c r="G492" i="29"/>
  <c r="F492" i="29"/>
  <c r="E492" i="29"/>
  <c r="D492" i="29"/>
  <c r="C492" i="29"/>
  <c r="S491" i="29"/>
  <c r="R491" i="29"/>
  <c r="Q491" i="29"/>
  <c r="P491" i="29"/>
  <c r="O491" i="29"/>
  <c r="N491" i="29"/>
  <c r="M491" i="29"/>
  <c r="L491" i="29"/>
  <c r="K491" i="29"/>
  <c r="J491" i="29"/>
  <c r="I491" i="29"/>
  <c r="H491" i="29"/>
  <c r="G491" i="29"/>
  <c r="F491" i="29"/>
  <c r="E491" i="29"/>
  <c r="D491" i="29"/>
  <c r="C491" i="29"/>
  <c r="S490" i="29"/>
  <c r="R490" i="29"/>
  <c r="Q490" i="29"/>
  <c r="P490" i="29"/>
  <c r="O490" i="29"/>
  <c r="N490" i="29"/>
  <c r="M490" i="29"/>
  <c r="L490" i="29"/>
  <c r="K490" i="29"/>
  <c r="J490" i="29"/>
  <c r="I490" i="29"/>
  <c r="H490" i="29"/>
  <c r="G490" i="29"/>
  <c r="F490" i="29"/>
  <c r="E490" i="29"/>
  <c r="D490" i="29"/>
  <c r="C490" i="29"/>
  <c r="S489" i="29"/>
  <c r="R489" i="29"/>
  <c r="Q489" i="29"/>
  <c r="P489" i="29"/>
  <c r="O489" i="29"/>
  <c r="N489" i="29"/>
  <c r="M489" i="29"/>
  <c r="L489" i="29"/>
  <c r="K489" i="29"/>
  <c r="J489" i="29"/>
  <c r="I489" i="29"/>
  <c r="H489" i="29"/>
  <c r="G489" i="29"/>
  <c r="F489" i="29"/>
  <c r="E489" i="29"/>
  <c r="D489" i="29"/>
  <c r="C489" i="29"/>
  <c r="S488" i="29"/>
  <c r="R488" i="29"/>
  <c r="Q488" i="29"/>
  <c r="P488" i="29"/>
  <c r="O488" i="29"/>
  <c r="N488" i="29"/>
  <c r="M488" i="29"/>
  <c r="L488" i="29"/>
  <c r="K488" i="29"/>
  <c r="J488" i="29"/>
  <c r="I488" i="29"/>
  <c r="H488" i="29"/>
  <c r="G488" i="29"/>
  <c r="F488" i="29"/>
  <c r="E488" i="29"/>
  <c r="D488" i="29"/>
  <c r="C488" i="29"/>
  <c r="S487" i="29"/>
  <c r="R487" i="29"/>
  <c r="Q487" i="29"/>
  <c r="P487" i="29"/>
  <c r="O487" i="29"/>
  <c r="N487" i="29"/>
  <c r="M487" i="29"/>
  <c r="L487" i="29"/>
  <c r="K487" i="29"/>
  <c r="J487" i="29"/>
  <c r="I487" i="29"/>
  <c r="H487" i="29"/>
  <c r="G487" i="29"/>
  <c r="F487" i="29"/>
  <c r="E487" i="29"/>
  <c r="D487" i="29"/>
  <c r="C487" i="29"/>
  <c r="S486" i="29"/>
  <c r="R486" i="29"/>
  <c r="Q486" i="29"/>
  <c r="P486" i="29"/>
  <c r="O486" i="29"/>
  <c r="N486" i="29"/>
  <c r="M486" i="29"/>
  <c r="L486" i="29"/>
  <c r="K486" i="29"/>
  <c r="J486" i="29"/>
  <c r="I486" i="29"/>
  <c r="H486" i="29"/>
  <c r="G486" i="29"/>
  <c r="F486" i="29"/>
  <c r="E486" i="29"/>
  <c r="D486" i="29"/>
  <c r="C486" i="29"/>
  <c r="S485" i="29"/>
  <c r="R485" i="29"/>
  <c r="Q485" i="29"/>
  <c r="P485" i="29"/>
  <c r="O485" i="29"/>
  <c r="N485" i="29"/>
  <c r="M485" i="29"/>
  <c r="L485" i="29"/>
  <c r="K485" i="29"/>
  <c r="J485" i="29"/>
  <c r="I485" i="29"/>
  <c r="H485" i="29"/>
  <c r="G485" i="29"/>
  <c r="F485" i="29"/>
  <c r="E485" i="29"/>
  <c r="D485" i="29"/>
  <c r="C485" i="29"/>
  <c r="S484" i="29"/>
  <c r="R484" i="29"/>
  <c r="Q484" i="29"/>
  <c r="P484" i="29"/>
  <c r="O484" i="29"/>
  <c r="N484" i="29"/>
  <c r="M484" i="29"/>
  <c r="L484" i="29"/>
  <c r="K484" i="29"/>
  <c r="J484" i="29"/>
  <c r="I484" i="29"/>
  <c r="H484" i="29"/>
  <c r="G484" i="29"/>
  <c r="F484" i="29"/>
  <c r="E484" i="29"/>
  <c r="D484" i="29"/>
  <c r="C484" i="29"/>
  <c r="S483" i="29"/>
  <c r="R483" i="29"/>
  <c r="Q483" i="29"/>
  <c r="P483" i="29"/>
  <c r="O483" i="29"/>
  <c r="N483" i="29"/>
  <c r="M483" i="29"/>
  <c r="L483" i="29"/>
  <c r="K483" i="29"/>
  <c r="J483" i="29"/>
  <c r="I483" i="29"/>
  <c r="H483" i="29"/>
  <c r="G483" i="29"/>
  <c r="F483" i="29"/>
  <c r="E483" i="29"/>
  <c r="D483" i="29"/>
  <c r="C483" i="29"/>
  <c r="S482" i="29"/>
  <c r="R482" i="29"/>
  <c r="Q482" i="29"/>
  <c r="P482" i="29"/>
  <c r="O482" i="29"/>
  <c r="N482" i="29"/>
  <c r="M482" i="29"/>
  <c r="L482" i="29"/>
  <c r="K482" i="29"/>
  <c r="J482" i="29"/>
  <c r="I482" i="29"/>
  <c r="H482" i="29"/>
  <c r="G482" i="29"/>
  <c r="F482" i="29"/>
  <c r="E482" i="29"/>
  <c r="D482" i="29"/>
  <c r="C482" i="29"/>
  <c r="S481" i="29"/>
  <c r="R481" i="29"/>
  <c r="Q481" i="29"/>
  <c r="P481" i="29"/>
  <c r="O481" i="29"/>
  <c r="N481" i="29"/>
  <c r="M481" i="29"/>
  <c r="L481" i="29"/>
  <c r="K481" i="29"/>
  <c r="J481" i="29"/>
  <c r="I481" i="29"/>
  <c r="H481" i="29"/>
  <c r="G481" i="29"/>
  <c r="F481" i="29"/>
  <c r="E481" i="29"/>
  <c r="D481" i="29"/>
  <c r="C481" i="29"/>
  <c r="S480" i="29"/>
  <c r="R480" i="29"/>
  <c r="Q480" i="29"/>
  <c r="P480" i="29"/>
  <c r="O480" i="29"/>
  <c r="N480" i="29"/>
  <c r="M480" i="29"/>
  <c r="L480" i="29"/>
  <c r="K480" i="29"/>
  <c r="J480" i="29"/>
  <c r="I480" i="29"/>
  <c r="H480" i="29"/>
  <c r="G480" i="29"/>
  <c r="F480" i="29"/>
  <c r="E480" i="29"/>
  <c r="D480" i="29"/>
  <c r="C480" i="29"/>
  <c r="S479" i="29"/>
  <c r="R479" i="29"/>
  <c r="Q479" i="29"/>
  <c r="P479" i="29"/>
  <c r="O479" i="29"/>
  <c r="N479" i="29"/>
  <c r="M479" i="29"/>
  <c r="L479" i="29"/>
  <c r="K479" i="29"/>
  <c r="J479" i="29"/>
  <c r="I479" i="29"/>
  <c r="H479" i="29"/>
  <c r="G479" i="29"/>
  <c r="F479" i="29"/>
  <c r="E479" i="29"/>
  <c r="D479" i="29"/>
  <c r="C479" i="29"/>
  <c r="S478" i="29"/>
  <c r="R478" i="29"/>
  <c r="Q478" i="29"/>
  <c r="P478" i="29"/>
  <c r="O478" i="29"/>
  <c r="N478" i="29"/>
  <c r="M478" i="29"/>
  <c r="L478" i="29"/>
  <c r="K478" i="29"/>
  <c r="J478" i="29"/>
  <c r="I478" i="29"/>
  <c r="H478" i="29"/>
  <c r="G478" i="29"/>
  <c r="F478" i="29"/>
  <c r="E478" i="29"/>
  <c r="D478" i="29"/>
  <c r="C478" i="29"/>
  <c r="S477" i="29"/>
  <c r="R477" i="29"/>
  <c r="Q477" i="29"/>
  <c r="P477" i="29"/>
  <c r="O477" i="29"/>
  <c r="N477" i="29"/>
  <c r="M477" i="29"/>
  <c r="L477" i="29"/>
  <c r="K477" i="29"/>
  <c r="J477" i="29"/>
  <c r="I477" i="29"/>
  <c r="H477" i="29"/>
  <c r="G477" i="29"/>
  <c r="F477" i="29"/>
  <c r="E477" i="29"/>
  <c r="D477" i="29"/>
  <c r="C477" i="29"/>
  <c r="S476" i="29"/>
  <c r="R476" i="29"/>
  <c r="Q476" i="29"/>
  <c r="P476" i="29"/>
  <c r="O476" i="29"/>
  <c r="N476" i="29"/>
  <c r="M476" i="29"/>
  <c r="L476" i="29"/>
  <c r="K476" i="29"/>
  <c r="J476" i="29"/>
  <c r="I476" i="29"/>
  <c r="H476" i="29"/>
  <c r="G476" i="29"/>
  <c r="F476" i="29"/>
  <c r="E476" i="29"/>
  <c r="D476" i="29"/>
  <c r="C476" i="29"/>
  <c r="S475" i="29"/>
  <c r="R475" i="29"/>
  <c r="Q475" i="29"/>
  <c r="P475" i="29"/>
  <c r="O475" i="29"/>
  <c r="N475" i="29"/>
  <c r="M475" i="29"/>
  <c r="L475" i="29"/>
  <c r="K475" i="29"/>
  <c r="J475" i="29"/>
  <c r="I475" i="29"/>
  <c r="H475" i="29"/>
  <c r="G475" i="29"/>
  <c r="F475" i="29"/>
  <c r="E475" i="29"/>
  <c r="D475" i="29"/>
  <c r="C475" i="29"/>
  <c r="S474" i="29"/>
  <c r="R474" i="29"/>
  <c r="Q474" i="29"/>
  <c r="P474" i="29"/>
  <c r="O474" i="29"/>
  <c r="N474" i="29"/>
  <c r="M474" i="29"/>
  <c r="L474" i="29"/>
  <c r="K474" i="29"/>
  <c r="J474" i="29"/>
  <c r="I474" i="29"/>
  <c r="H474" i="29"/>
  <c r="G474" i="29"/>
  <c r="F474" i="29"/>
  <c r="E474" i="29"/>
  <c r="D474" i="29"/>
  <c r="C474" i="29"/>
  <c r="S473" i="29"/>
  <c r="R473" i="29"/>
  <c r="Q473" i="29"/>
  <c r="P473" i="29"/>
  <c r="O473" i="29"/>
  <c r="N473" i="29"/>
  <c r="M473" i="29"/>
  <c r="L473" i="29"/>
  <c r="K473" i="29"/>
  <c r="J473" i="29"/>
  <c r="I473" i="29"/>
  <c r="H473" i="29"/>
  <c r="G473" i="29"/>
  <c r="F473" i="29"/>
  <c r="E473" i="29"/>
  <c r="D473" i="29"/>
  <c r="C473" i="29"/>
  <c r="S472" i="29"/>
  <c r="R472" i="29"/>
  <c r="Q472" i="29"/>
  <c r="P472" i="29"/>
  <c r="O472" i="29"/>
  <c r="N472" i="29"/>
  <c r="M472" i="29"/>
  <c r="L472" i="29"/>
  <c r="K472" i="29"/>
  <c r="J472" i="29"/>
  <c r="I472" i="29"/>
  <c r="H472" i="29"/>
  <c r="G472" i="29"/>
  <c r="F472" i="29"/>
  <c r="E472" i="29"/>
  <c r="D472" i="29"/>
  <c r="C472" i="29"/>
  <c r="S471" i="29"/>
  <c r="R471" i="29"/>
  <c r="Q471" i="29"/>
  <c r="P471" i="29"/>
  <c r="O471" i="29"/>
  <c r="N471" i="29"/>
  <c r="M471" i="29"/>
  <c r="L471" i="29"/>
  <c r="K471" i="29"/>
  <c r="J471" i="29"/>
  <c r="I471" i="29"/>
  <c r="H471" i="29"/>
  <c r="G471" i="29"/>
  <c r="F471" i="29"/>
  <c r="E471" i="29"/>
  <c r="D471" i="29"/>
  <c r="C471" i="29"/>
  <c r="S470" i="29"/>
  <c r="R470" i="29"/>
  <c r="Q470" i="29"/>
  <c r="P470" i="29"/>
  <c r="O470" i="29"/>
  <c r="N470" i="29"/>
  <c r="M470" i="29"/>
  <c r="L470" i="29"/>
  <c r="K470" i="29"/>
  <c r="J470" i="29"/>
  <c r="I470" i="29"/>
  <c r="H470" i="29"/>
  <c r="G470" i="29"/>
  <c r="F470" i="29"/>
  <c r="E470" i="29"/>
  <c r="D470" i="29"/>
  <c r="C470" i="29"/>
  <c r="S469" i="29"/>
  <c r="R469" i="29"/>
  <c r="Q469" i="29"/>
  <c r="P469" i="29"/>
  <c r="O469" i="29"/>
  <c r="N469" i="29"/>
  <c r="M469" i="29"/>
  <c r="L469" i="29"/>
  <c r="K469" i="29"/>
  <c r="J469" i="29"/>
  <c r="I469" i="29"/>
  <c r="H469" i="29"/>
  <c r="G469" i="29"/>
  <c r="F469" i="29"/>
  <c r="E469" i="29"/>
  <c r="D469" i="29"/>
  <c r="C469" i="29"/>
  <c r="S468" i="29"/>
  <c r="R468" i="29"/>
  <c r="Q468" i="29"/>
  <c r="P468" i="29"/>
  <c r="O468" i="29"/>
  <c r="N468" i="29"/>
  <c r="M468" i="29"/>
  <c r="L468" i="29"/>
  <c r="K468" i="29"/>
  <c r="J468" i="29"/>
  <c r="I468" i="29"/>
  <c r="H468" i="29"/>
  <c r="G468" i="29"/>
  <c r="F468" i="29"/>
  <c r="E468" i="29"/>
  <c r="D468" i="29"/>
  <c r="C468" i="29"/>
  <c r="S467" i="29"/>
  <c r="R467" i="29"/>
  <c r="Q467" i="29"/>
  <c r="P467" i="29"/>
  <c r="O467" i="29"/>
  <c r="N467" i="29"/>
  <c r="M467" i="29"/>
  <c r="L467" i="29"/>
  <c r="K467" i="29"/>
  <c r="J467" i="29"/>
  <c r="I467" i="29"/>
  <c r="H467" i="29"/>
  <c r="G467" i="29"/>
  <c r="F467" i="29"/>
  <c r="E467" i="29"/>
  <c r="D467" i="29"/>
  <c r="C467" i="29"/>
  <c r="S466" i="29"/>
  <c r="R466" i="29"/>
  <c r="Q466" i="29"/>
  <c r="P466" i="29"/>
  <c r="O466" i="29"/>
  <c r="N466" i="29"/>
  <c r="M466" i="29"/>
  <c r="L466" i="29"/>
  <c r="K466" i="29"/>
  <c r="J466" i="29"/>
  <c r="I466" i="29"/>
  <c r="H466" i="29"/>
  <c r="G466" i="29"/>
  <c r="F466" i="29"/>
  <c r="E466" i="29"/>
  <c r="D466" i="29"/>
  <c r="C466" i="29"/>
  <c r="S465" i="29"/>
  <c r="R465" i="29"/>
  <c r="Q465" i="29"/>
  <c r="P465" i="29"/>
  <c r="O465" i="29"/>
  <c r="N465" i="29"/>
  <c r="M465" i="29"/>
  <c r="L465" i="29"/>
  <c r="K465" i="29"/>
  <c r="J465" i="29"/>
  <c r="I465" i="29"/>
  <c r="H465" i="29"/>
  <c r="G465" i="29"/>
  <c r="F465" i="29"/>
  <c r="E465" i="29"/>
  <c r="D465" i="29"/>
  <c r="C465" i="29"/>
  <c r="S464" i="29"/>
  <c r="R464" i="29"/>
  <c r="Q464" i="29"/>
  <c r="P464" i="29"/>
  <c r="O464" i="29"/>
  <c r="N464" i="29"/>
  <c r="M464" i="29"/>
  <c r="L464" i="29"/>
  <c r="K464" i="29"/>
  <c r="J464" i="29"/>
  <c r="I464" i="29"/>
  <c r="H464" i="29"/>
  <c r="G464" i="29"/>
  <c r="F464" i="29"/>
  <c r="E464" i="29"/>
  <c r="D464" i="29"/>
  <c r="C464" i="29"/>
  <c r="S463" i="29"/>
  <c r="R463" i="29"/>
  <c r="Q463" i="29"/>
  <c r="P463" i="29"/>
  <c r="O463" i="29"/>
  <c r="N463" i="29"/>
  <c r="M463" i="29"/>
  <c r="L463" i="29"/>
  <c r="K463" i="29"/>
  <c r="J463" i="29"/>
  <c r="I463" i="29"/>
  <c r="H463" i="29"/>
  <c r="G463" i="29"/>
  <c r="F463" i="29"/>
  <c r="E463" i="29"/>
  <c r="D463" i="29"/>
  <c r="C463" i="29"/>
  <c r="S462" i="29"/>
  <c r="R462" i="29"/>
  <c r="Q462" i="29"/>
  <c r="P462" i="29"/>
  <c r="O462" i="29"/>
  <c r="N462" i="29"/>
  <c r="M462" i="29"/>
  <c r="L462" i="29"/>
  <c r="K462" i="29"/>
  <c r="J462" i="29"/>
  <c r="I462" i="29"/>
  <c r="H462" i="29"/>
  <c r="G462" i="29"/>
  <c r="F462" i="29"/>
  <c r="E462" i="29"/>
  <c r="D462" i="29"/>
  <c r="C462" i="29"/>
  <c r="S461" i="29"/>
  <c r="R461" i="29"/>
  <c r="Q461" i="29"/>
  <c r="P461" i="29"/>
  <c r="O461" i="29"/>
  <c r="N461" i="29"/>
  <c r="M461" i="29"/>
  <c r="L461" i="29"/>
  <c r="K461" i="29"/>
  <c r="J461" i="29"/>
  <c r="I461" i="29"/>
  <c r="H461" i="29"/>
  <c r="G461" i="29"/>
  <c r="F461" i="29"/>
  <c r="E461" i="29"/>
  <c r="D461" i="29"/>
  <c r="C461" i="29"/>
  <c r="S460" i="29"/>
  <c r="R460" i="29"/>
  <c r="Q460" i="29"/>
  <c r="P460" i="29"/>
  <c r="O460" i="29"/>
  <c r="N460" i="29"/>
  <c r="M460" i="29"/>
  <c r="L460" i="29"/>
  <c r="K460" i="29"/>
  <c r="J460" i="29"/>
  <c r="I460" i="29"/>
  <c r="H460" i="29"/>
  <c r="G460" i="29"/>
  <c r="F460" i="29"/>
  <c r="E460" i="29"/>
  <c r="D460" i="29"/>
  <c r="C460" i="29"/>
  <c r="S459" i="29"/>
  <c r="R459" i="29"/>
  <c r="Q459" i="29"/>
  <c r="P459" i="29"/>
  <c r="O459" i="29"/>
  <c r="N459" i="29"/>
  <c r="M459" i="29"/>
  <c r="L459" i="29"/>
  <c r="K459" i="29"/>
  <c r="J459" i="29"/>
  <c r="I459" i="29"/>
  <c r="H459" i="29"/>
  <c r="G459" i="29"/>
  <c r="F459" i="29"/>
  <c r="E459" i="29"/>
  <c r="D459" i="29"/>
  <c r="C459" i="29"/>
  <c r="S458" i="29"/>
  <c r="R458" i="29"/>
  <c r="Q458" i="29"/>
  <c r="P458" i="29"/>
  <c r="O458" i="29"/>
  <c r="N458" i="29"/>
  <c r="M458" i="29"/>
  <c r="L458" i="29"/>
  <c r="K458" i="29"/>
  <c r="J458" i="29"/>
  <c r="I458" i="29"/>
  <c r="H458" i="29"/>
  <c r="G458" i="29"/>
  <c r="F458" i="29"/>
  <c r="E458" i="29"/>
  <c r="D458" i="29"/>
  <c r="C458" i="29"/>
  <c r="S457" i="29"/>
  <c r="R457" i="29"/>
  <c r="Q457" i="29"/>
  <c r="P457" i="29"/>
  <c r="O457" i="29"/>
  <c r="N457" i="29"/>
  <c r="M457" i="29"/>
  <c r="L457" i="29"/>
  <c r="K457" i="29"/>
  <c r="J457" i="29"/>
  <c r="I457" i="29"/>
  <c r="H457" i="29"/>
  <c r="G457" i="29"/>
  <c r="F457" i="29"/>
  <c r="E457" i="29"/>
  <c r="D457" i="29"/>
  <c r="C457" i="29"/>
  <c r="S456" i="29"/>
  <c r="R456" i="29"/>
  <c r="Q456" i="29"/>
  <c r="P456" i="29"/>
  <c r="O456" i="29"/>
  <c r="N456" i="29"/>
  <c r="M456" i="29"/>
  <c r="L456" i="29"/>
  <c r="K456" i="29"/>
  <c r="J456" i="29"/>
  <c r="I456" i="29"/>
  <c r="H456" i="29"/>
  <c r="G456" i="29"/>
  <c r="F456" i="29"/>
  <c r="E456" i="29"/>
  <c r="D456" i="29"/>
  <c r="C456" i="29"/>
  <c r="S455" i="29"/>
  <c r="R455" i="29"/>
  <c r="Q455" i="29"/>
  <c r="P455" i="29"/>
  <c r="O455" i="29"/>
  <c r="N455" i="29"/>
  <c r="M455" i="29"/>
  <c r="L455" i="29"/>
  <c r="K455" i="29"/>
  <c r="J455" i="29"/>
  <c r="I455" i="29"/>
  <c r="H455" i="29"/>
  <c r="G455" i="29"/>
  <c r="F455" i="29"/>
  <c r="E455" i="29"/>
  <c r="D455" i="29"/>
  <c r="C455" i="29"/>
  <c r="S454" i="29"/>
  <c r="R454" i="29"/>
  <c r="Q454" i="29"/>
  <c r="P454" i="29"/>
  <c r="O454" i="29"/>
  <c r="N454" i="29"/>
  <c r="M454" i="29"/>
  <c r="L454" i="29"/>
  <c r="K454" i="29"/>
  <c r="J454" i="29"/>
  <c r="I454" i="29"/>
  <c r="H454" i="29"/>
  <c r="G454" i="29"/>
  <c r="F454" i="29"/>
  <c r="E454" i="29"/>
  <c r="D454" i="29"/>
  <c r="C454" i="29"/>
  <c r="S453" i="29"/>
  <c r="R453" i="29"/>
  <c r="Q453" i="29"/>
  <c r="P453" i="29"/>
  <c r="O453" i="29"/>
  <c r="N453" i="29"/>
  <c r="M453" i="29"/>
  <c r="L453" i="29"/>
  <c r="K453" i="29"/>
  <c r="J453" i="29"/>
  <c r="I453" i="29"/>
  <c r="H453" i="29"/>
  <c r="G453" i="29"/>
  <c r="F453" i="29"/>
  <c r="E453" i="29"/>
  <c r="D453" i="29"/>
  <c r="C453" i="29"/>
  <c r="S452" i="29"/>
  <c r="R452" i="29"/>
  <c r="Q452" i="29"/>
  <c r="P452" i="29"/>
  <c r="O452" i="29"/>
  <c r="N452" i="29"/>
  <c r="M452" i="29"/>
  <c r="L452" i="29"/>
  <c r="K452" i="29"/>
  <c r="J452" i="29"/>
  <c r="I452" i="29"/>
  <c r="H452" i="29"/>
  <c r="G452" i="29"/>
  <c r="F452" i="29"/>
  <c r="E452" i="29"/>
  <c r="D452" i="29"/>
  <c r="C452" i="29"/>
  <c r="S451" i="29"/>
  <c r="R451" i="29"/>
  <c r="Q451" i="29"/>
  <c r="P451" i="29"/>
  <c r="O451" i="29"/>
  <c r="N451" i="29"/>
  <c r="M451" i="29"/>
  <c r="L451" i="29"/>
  <c r="K451" i="29"/>
  <c r="J451" i="29"/>
  <c r="I451" i="29"/>
  <c r="H451" i="29"/>
  <c r="G451" i="29"/>
  <c r="F451" i="29"/>
  <c r="E451" i="29"/>
  <c r="D451" i="29"/>
  <c r="C451" i="29"/>
  <c r="S450" i="29"/>
  <c r="R450" i="29"/>
  <c r="Q450" i="29"/>
  <c r="P450" i="29"/>
  <c r="O450" i="29"/>
  <c r="N450" i="29"/>
  <c r="M450" i="29"/>
  <c r="L450" i="29"/>
  <c r="K450" i="29"/>
  <c r="J450" i="29"/>
  <c r="I450" i="29"/>
  <c r="H450" i="29"/>
  <c r="G450" i="29"/>
  <c r="F450" i="29"/>
  <c r="E450" i="29"/>
  <c r="D450" i="29"/>
  <c r="C450" i="29"/>
  <c r="S449" i="29"/>
  <c r="R449" i="29"/>
  <c r="Q449" i="29"/>
  <c r="P449" i="29"/>
  <c r="O449" i="29"/>
  <c r="N449" i="29"/>
  <c r="M449" i="29"/>
  <c r="L449" i="29"/>
  <c r="K449" i="29"/>
  <c r="J449" i="29"/>
  <c r="I449" i="29"/>
  <c r="H449" i="29"/>
  <c r="G449" i="29"/>
  <c r="F449" i="29"/>
  <c r="E449" i="29"/>
  <c r="D449" i="29"/>
  <c r="C449" i="29"/>
  <c r="S448" i="29"/>
  <c r="R448" i="29"/>
  <c r="Q448" i="29"/>
  <c r="P448" i="29"/>
  <c r="O448" i="29"/>
  <c r="N448" i="29"/>
  <c r="M448" i="29"/>
  <c r="L448" i="29"/>
  <c r="K448" i="29"/>
  <c r="J448" i="29"/>
  <c r="I448" i="29"/>
  <c r="H448" i="29"/>
  <c r="G448" i="29"/>
  <c r="F448" i="29"/>
  <c r="E448" i="29"/>
  <c r="D448" i="29"/>
  <c r="C448" i="29"/>
  <c r="S447" i="29"/>
  <c r="R447" i="29"/>
  <c r="Q447" i="29"/>
  <c r="P447" i="29"/>
  <c r="O447" i="29"/>
  <c r="N447" i="29"/>
  <c r="M447" i="29"/>
  <c r="L447" i="29"/>
  <c r="K447" i="29"/>
  <c r="J447" i="29"/>
  <c r="I447" i="29"/>
  <c r="H447" i="29"/>
  <c r="G447" i="29"/>
  <c r="F447" i="29"/>
  <c r="E447" i="29"/>
  <c r="D447" i="29"/>
  <c r="C447" i="29"/>
  <c r="S446" i="29"/>
  <c r="R446" i="29"/>
  <c r="Q446" i="29"/>
  <c r="P446" i="29"/>
  <c r="O446" i="29"/>
  <c r="N446" i="29"/>
  <c r="M446" i="29"/>
  <c r="L446" i="29"/>
  <c r="K446" i="29"/>
  <c r="J446" i="29"/>
  <c r="I446" i="29"/>
  <c r="H446" i="29"/>
  <c r="G446" i="29"/>
  <c r="F446" i="29"/>
  <c r="E446" i="29"/>
  <c r="D446" i="29"/>
  <c r="C446" i="29"/>
  <c r="S445" i="29"/>
  <c r="R445" i="29"/>
  <c r="Q445" i="29"/>
  <c r="P445" i="29"/>
  <c r="O445" i="29"/>
  <c r="N445" i="29"/>
  <c r="M445" i="29"/>
  <c r="L445" i="29"/>
  <c r="K445" i="29"/>
  <c r="J445" i="29"/>
  <c r="I445" i="29"/>
  <c r="H445" i="29"/>
  <c r="G445" i="29"/>
  <c r="F445" i="29"/>
  <c r="E445" i="29"/>
  <c r="D445" i="29"/>
  <c r="C445" i="29"/>
  <c r="S444" i="29"/>
  <c r="R444" i="29"/>
  <c r="Q444" i="29"/>
  <c r="P444" i="29"/>
  <c r="O444" i="29"/>
  <c r="N444" i="29"/>
  <c r="M444" i="29"/>
  <c r="L444" i="29"/>
  <c r="K444" i="29"/>
  <c r="J444" i="29"/>
  <c r="I444" i="29"/>
  <c r="H444" i="29"/>
  <c r="G444" i="29"/>
  <c r="F444" i="29"/>
  <c r="E444" i="29"/>
  <c r="D444" i="29"/>
  <c r="C444" i="29"/>
  <c r="S443" i="29"/>
  <c r="R443" i="29"/>
  <c r="Q443" i="29"/>
  <c r="P443" i="29"/>
  <c r="O443" i="29"/>
  <c r="N443" i="29"/>
  <c r="M443" i="29"/>
  <c r="L443" i="29"/>
  <c r="K443" i="29"/>
  <c r="J443" i="29"/>
  <c r="I443" i="29"/>
  <c r="H443" i="29"/>
  <c r="G443" i="29"/>
  <c r="F443" i="29"/>
  <c r="E443" i="29"/>
  <c r="D443" i="29"/>
  <c r="C443" i="29"/>
  <c r="S442" i="29"/>
  <c r="R442" i="29"/>
  <c r="Q442" i="29"/>
  <c r="P442" i="29"/>
  <c r="O442" i="29"/>
  <c r="N442" i="29"/>
  <c r="M442" i="29"/>
  <c r="L442" i="29"/>
  <c r="K442" i="29"/>
  <c r="J442" i="29"/>
  <c r="I442" i="29"/>
  <c r="H442" i="29"/>
  <c r="G442" i="29"/>
  <c r="F442" i="29"/>
  <c r="E442" i="29"/>
  <c r="D442" i="29"/>
  <c r="C442" i="29"/>
  <c r="S441" i="29"/>
  <c r="R441" i="29"/>
  <c r="Q441" i="29"/>
  <c r="P441" i="29"/>
  <c r="O441" i="29"/>
  <c r="N441" i="29"/>
  <c r="M441" i="29"/>
  <c r="L441" i="29"/>
  <c r="K441" i="29"/>
  <c r="J441" i="29"/>
  <c r="I441" i="29"/>
  <c r="H441" i="29"/>
  <c r="G441" i="29"/>
  <c r="F441" i="29"/>
  <c r="E441" i="29"/>
  <c r="D441" i="29"/>
  <c r="C441" i="29"/>
  <c r="S440" i="29"/>
  <c r="R440" i="29"/>
  <c r="Q440" i="29"/>
  <c r="P440" i="29"/>
  <c r="O440" i="29"/>
  <c r="N440" i="29"/>
  <c r="M440" i="29"/>
  <c r="L440" i="29"/>
  <c r="K440" i="29"/>
  <c r="J440" i="29"/>
  <c r="I440" i="29"/>
  <c r="H440" i="29"/>
  <c r="G440" i="29"/>
  <c r="F440" i="29"/>
  <c r="E440" i="29"/>
  <c r="D440" i="29"/>
  <c r="C440" i="29"/>
  <c r="S439" i="29"/>
  <c r="R439" i="29"/>
  <c r="Q439" i="29"/>
  <c r="P439" i="29"/>
  <c r="O439" i="29"/>
  <c r="N439" i="29"/>
  <c r="M439" i="29"/>
  <c r="L439" i="29"/>
  <c r="K439" i="29"/>
  <c r="J439" i="29"/>
  <c r="I439" i="29"/>
  <c r="H439" i="29"/>
  <c r="G439" i="29"/>
  <c r="F439" i="29"/>
  <c r="E439" i="29"/>
  <c r="D439" i="29"/>
  <c r="C439" i="29"/>
  <c r="S438" i="29"/>
  <c r="R438" i="29"/>
  <c r="Q438" i="29"/>
  <c r="P438" i="29"/>
  <c r="O438" i="29"/>
  <c r="N438" i="29"/>
  <c r="M438" i="29"/>
  <c r="L438" i="29"/>
  <c r="K438" i="29"/>
  <c r="J438" i="29"/>
  <c r="I438" i="29"/>
  <c r="H438" i="29"/>
  <c r="G438" i="29"/>
  <c r="F438" i="29"/>
  <c r="E438" i="29"/>
  <c r="D438" i="29"/>
  <c r="C438" i="29"/>
  <c r="S437" i="29"/>
  <c r="R437" i="29"/>
  <c r="Q437" i="29"/>
  <c r="P437" i="29"/>
  <c r="O437" i="29"/>
  <c r="N437" i="29"/>
  <c r="M437" i="29"/>
  <c r="L437" i="29"/>
  <c r="K437" i="29"/>
  <c r="J437" i="29"/>
  <c r="I437" i="29"/>
  <c r="H437" i="29"/>
  <c r="G437" i="29"/>
  <c r="F437" i="29"/>
  <c r="E437" i="29"/>
  <c r="D437" i="29"/>
  <c r="C437" i="29"/>
  <c r="S436" i="29"/>
  <c r="R436" i="29"/>
  <c r="Q436" i="29"/>
  <c r="P436" i="29"/>
  <c r="O436" i="29"/>
  <c r="N436" i="29"/>
  <c r="M436" i="29"/>
  <c r="L436" i="29"/>
  <c r="K436" i="29"/>
  <c r="J436" i="29"/>
  <c r="I436" i="29"/>
  <c r="H436" i="29"/>
  <c r="G436" i="29"/>
  <c r="F436" i="29"/>
  <c r="E436" i="29"/>
  <c r="D436" i="29"/>
  <c r="C436" i="29"/>
  <c r="S435" i="29"/>
  <c r="R435" i="29"/>
  <c r="Q435" i="29"/>
  <c r="P435" i="29"/>
  <c r="O435" i="29"/>
  <c r="N435" i="29"/>
  <c r="M435" i="29"/>
  <c r="L435" i="29"/>
  <c r="K435" i="29"/>
  <c r="J435" i="29"/>
  <c r="I435" i="29"/>
  <c r="H435" i="29"/>
  <c r="G435" i="29"/>
  <c r="F435" i="29"/>
  <c r="E435" i="29"/>
  <c r="D435" i="29"/>
  <c r="C435" i="29"/>
  <c r="S434" i="29"/>
  <c r="R434" i="29"/>
  <c r="Q434" i="29"/>
  <c r="P434" i="29"/>
  <c r="O434" i="29"/>
  <c r="N434" i="29"/>
  <c r="M434" i="29"/>
  <c r="L434" i="29"/>
  <c r="K434" i="29"/>
  <c r="J434" i="29"/>
  <c r="I434" i="29"/>
  <c r="H434" i="29"/>
  <c r="G434" i="29"/>
  <c r="F434" i="29"/>
  <c r="E434" i="29"/>
  <c r="D434" i="29"/>
  <c r="C434" i="29"/>
  <c r="S433" i="29"/>
  <c r="R433" i="29"/>
  <c r="Q433" i="29"/>
  <c r="P433" i="29"/>
  <c r="O433" i="29"/>
  <c r="N433" i="29"/>
  <c r="M433" i="29"/>
  <c r="L433" i="29"/>
  <c r="K433" i="29"/>
  <c r="J433" i="29"/>
  <c r="I433" i="29"/>
  <c r="H433" i="29"/>
  <c r="G433" i="29"/>
  <c r="F433" i="29"/>
  <c r="E433" i="29"/>
  <c r="D433" i="29"/>
  <c r="C433" i="29"/>
  <c r="S432" i="29"/>
  <c r="R432" i="29"/>
  <c r="Q432" i="29"/>
  <c r="P432" i="29"/>
  <c r="O432" i="29"/>
  <c r="N432" i="29"/>
  <c r="M432" i="29"/>
  <c r="L432" i="29"/>
  <c r="K432" i="29"/>
  <c r="J432" i="29"/>
  <c r="I432" i="29"/>
  <c r="H432" i="29"/>
  <c r="G432" i="29"/>
  <c r="F432" i="29"/>
  <c r="E432" i="29"/>
  <c r="D432" i="29"/>
  <c r="C432" i="29"/>
  <c r="S431" i="29"/>
  <c r="R431" i="29"/>
  <c r="Q431" i="29"/>
  <c r="P431" i="29"/>
  <c r="O431" i="29"/>
  <c r="N431" i="29"/>
  <c r="M431" i="29"/>
  <c r="L431" i="29"/>
  <c r="K431" i="29"/>
  <c r="J431" i="29"/>
  <c r="I431" i="29"/>
  <c r="H431" i="29"/>
  <c r="G431" i="29"/>
  <c r="F431" i="29"/>
  <c r="E431" i="29"/>
  <c r="D431" i="29"/>
  <c r="C431" i="29"/>
  <c r="S430" i="29"/>
  <c r="R430" i="29"/>
  <c r="Q430" i="29"/>
  <c r="P430" i="29"/>
  <c r="O430" i="29"/>
  <c r="N430" i="29"/>
  <c r="M430" i="29"/>
  <c r="L430" i="29"/>
  <c r="K430" i="29"/>
  <c r="J430" i="29"/>
  <c r="I430" i="29"/>
  <c r="H430" i="29"/>
  <c r="G430" i="29"/>
  <c r="F430" i="29"/>
  <c r="E430" i="29"/>
  <c r="D430" i="29"/>
  <c r="C430" i="29"/>
  <c r="S429" i="29"/>
  <c r="R429" i="29"/>
  <c r="Q429" i="29"/>
  <c r="P429" i="29"/>
  <c r="O429" i="29"/>
  <c r="N429" i="29"/>
  <c r="M429" i="29"/>
  <c r="L429" i="29"/>
  <c r="K429" i="29"/>
  <c r="J429" i="29"/>
  <c r="I429" i="29"/>
  <c r="H429" i="29"/>
  <c r="G429" i="29"/>
  <c r="F429" i="29"/>
  <c r="E429" i="29"/>
  <c r="D429" i="29"/>
  <c r="C429" i="29"/>
  <c r="S428" i="29"/>
  <c r="R428" i="29"/>
  <c r="Q428" i="29"/>
  <c r="P428" i="29"/>
  <c r="O428" i="29"/>
  <c r="N428" i="29"/>
  <c r="M428" i="29"/>
  <c r="L428" i="29"/>
  <c r="K428" i="29"/>
  <c r="J428" i="29"/>
  <c r="I428" i="29"/>
  <c r="H428" i="29"/>
  <c r="G428" i="29"/>
  <c r="F428" i="29"/>
  <c r="E428" i="29"/>
  <c r="D428" i="29"/>
  <c r="C428" i="29"/>
  <c r="S427" i="29"/>
  <c r="R427" i="29"/>
  <c r="Q427" i="29"/>
  <c r="P427" i="29"/>
  <c r="O427" i="29"/>
  <c r="N427" i="29"/>
  <c r="M427" i="29"/>
  <c r="L427" i="29"/>
  <c r="K427" i="29"/>
  <c r="J427" i="29"/>
  <c r="I427" i="29"/>
  <c r="H427" i="29"/>
  <c r="G427" i="29"/>
  <c r="F427" i="29"/>
  <c r="E427" i="29"/>
  <c r="D427" i="29"/>
  <c r="C427" i="29"/>
  <c r="S426" i="29"/>
  <c r="R426" i="29"/>
  <c r="Q426" i="29"/>
  <c r="P426" i="29"/>
  <c r="O426" i="29"/>
  <c r="N426" i="29"/>
  <c r="M426" i="29"/>
  <c r="L426" i="29"/>
  <c r="K426" i="29"/>
  <c r="J426" i="29"/>
  <c r="I426" i="29"/>
  <c r="H426" i="29"/>
  <c r="G426" i="29"/>
  <c r="F426" i="29"/>
  <c r="E426" i="29"/>
  <c r="D426" i="29"/>
  <c r="C426" i="29"/>
  <c r="S425" i="29"/>
  <c r="R425" i="29"/>
  <c r="Q425" i="29"/>
  <c r="P425" i="29"/>
  <c r="O425" i="29"/>
  <c r="N425" i="29"/>
  <c r="M425" i="29"/>
  <c r="L425" i="29"/>
  <c r="K425" i="29"/>
  <c r="J425" i="29"/>
  <c r="I425" i="29"/>
  <c r="H425" i="29"/>
  <c r="G425" i="29"/>
  <c r="F425" i="29"/>
  <c r="E425" i="29"/>
  <c r="D425" i="29"/>
  <c r="C425" i="29"/>
  <c r="S424" i="29"/>
  <c r="R424" i="29"/>
  <c r="Q424" i="29"/>
  <c r="P424" i="29"/>
  <c r="O424" i="29"/>
  <c r="N424" i="29"/>
  <c r="M424" i="29"/>
  <c r="L424" i="29"/>
  <c r="K424" i="29"/>
  <c r="J424" i="29"/>
  <c r="I424" i="29"/>
  <c r="H424" i="29"/>
  <c r="G424" i="29"/>
  <c r="F424" i="29"/>
  <c r="E424" i="29"/>
  <c r="D424" i="29"/>
  <c r="C424" i="29"/>
  <c r="S423" i="29"/>
  <c r="R423" i="29"/>
  <c r="Q423" i="29"/>
  <c r="P423" i="29"/>
  <c r="O423" i="29"/>
  <c r="N423" i="29"/>
  <c r="M423" i="29"/>
  <c r="L423" i="29"/>
  <c r="K423" i="29"/>
  <c r="J423" i="29"/>
  <c r="I423" i="29"/>
  <c r="H423" i="29"/>
  <c r="G423" i="29"/>
  <c r="F423" i="29"/>
  <c r="E423" i="29"/>
  <c r="D423" i="29"/>
  <c r="C423" i="29"/>
  <c r="S422" i="29"/>
  <c r="R422" i="29"/>
  <c r="Q422" i="29"/>
  <c r="P422" i="29"/>
  <c r="O422" i="29"/>
  <c r="N422" i="29"/>
  <c r="M422" i="29"/>
  <c r="L422" i="29"/>
  <c r="K422" i="29"/>
  <c r="J422" i="29"/>
  <c r="I422" i="29"/>
  <c r="H422" i="29"/>
  <c r="G422" i="29"/>
  <c r="F422" i="29"/>
  <c r="E422" i="29"/>
  <c r="D422" i="29"/>
  <c r="C422" i="29"/>
  <c r="S421" i="29"/>
  <c r="R421" i="29"/>
  <c r="Q421" i="29"/>
  <c r="P421" i="29"/>
  <c r="O421" i="29"/>
  <c r="N421" i="29"/>
  <c r="M421" i="29"/>
  <c r="L421" i="29"/>
  <c r="K421" i="29"/>
  <c r="J421" i="29"/>
  <c r="I421" i="29"/>
  <c r="H421" i="29"/>
  <c r="G421" i="29"/>
  <c r="F421" i="29"/>
  <c r="E421" i="29"/>
  <c r="D421" i="29"/>
  <c r="C421" i="29"/>
  <c r="S420" i="29"/>
  <c r="R420" i="29"/>
  <c r="Q420" i="29"/>
  <c r="P420" i="29"/>
  <c r="O420" i="29"/>
  <c r="N420" i="29"/>
  <c r="M420" i="29"/>
  <c r="L420" i="29"/>
  <c r="K420" i="29"/>
  <c r="J420" i="29"/>
  <c r="I420" i="29"/>
  <c r="H420" i="29"/>
  <c r="G420" i="29"/>
  <c r="F420" i="29"/>
  <c r="E420" i="29"/>
  <c r="D420" i="29"/>
  <c r="C420" i="29"/>
  <c r="S419" i="29"/>
  <c r="R419" i="29"/>
  <c r="Q419" i="29"/>
  <c r="P419" i="29"/>
  <c r="O419" i="29"/>
  <c r="N419" i="29"/>
  <c r="M419" i="29"/>
  <c r="L419" i="29"/>
  <c r="K419" i="29"/>
  <c r="J419" i="29"/>
  <c r="I419" i="29"/>
  <c r="H419" i="29"/>
  <c r="G419" i="29"/>
  <c r="F419" i="29"/>
  <c r="E419" i="29"/>
  <c r="D419" i="29"/>
  <c r="C419" i="29"/>
  <c r="S418" i="29"/>
  <c r="R418" i="29"/>
  <c r="Q418" i="29"/>
  <c r="P418" i="29"/>
  <c r="O418" i="29"/>
  <c r="N418" i="29"/>
  <c r="M418" i="29"/>
  <c r="L418" i="29"/>
  <c r="K418" i="29"/>
  <c r="J418" i="29"/>
  <c r="I418" i="29"/>
  <c r="H418" i="29"/>
  <c r="G418" i="29"/>
  <c r="F418" i="29"/>
  <c r="E418" i="29"/>
  <c r="D418" i="29"/>
  <c r="C418" i="29"/>
  <c r="S417" i="29"/>
  <c r="R417" i="29"/>
  <c r="Q417" i="29"/>
  <c r="P417" i="29"/>
  <c r="O417" i="29"/>
  <c r="N417" i="29"/>
  <c r="M417" i="29"/>
  <c r="L417" i="29"/>
  <c r="K417" i="29"/>
  <c r="J417" i="29"/>
  <c r="I417" i="29"/>
  <c r="H417" i="29"/>
  <c r="G417" i="29"/>
  <c r="F417" i="29"/>
  <c r="E417" i="29"/>
  <c r="D417" i="29"/>
  <c r="C417" i="29"/>
  <c r="S416" i="29"/>
  <c r="R416" i="29"/>
  <c r="Q416" i="29"/>
  <c r="P416" i="29"/>
  <c r="O416" i="29"/>
  <c r="N416" i="29"/>
  <c r="M416" i="29"/>
  <c r="L416" i="29"/>
  <c r="K416" i="29"/>
  <c r="J416" i="29"/>
  <c r="I416" i="29"/>
  <c r="H416" i="29"/>
  <c r="G416" i="29"/>
  <c r="F416" i="29"/>
  <c r="E416" i="29"/>
  <c r="D416" i="29"/>
  <c r="C416" i="29"/>
  <c r="S415" i="29"/>
  <c r="R415" i="29"/>
  <c r="Q415" i="29"/>
  <c r="P415" i="29"/>
  <c r="O415" i="29"/>
  <c r="N415" i="29"/>
  <c r="M415" i="29"/>
  <c r="L415" i="29"/>
  <c r="K415" i="29"/>
  <c r="J415" i="29"/>
  <c r="I415" i="29"/>
  <c r="H415" i="29"/>
  <c r="G415" i="29"/>
  <c r="F415" i="29"/>
  <c r="E415" i="29"/>
  <c r="D415" i="29"/>
  <c r="C415" i="29"/>
  <c r="S414" i="29"/>
  <c r="R414" i="29"/>
  <c r="Q414" i="29"/>
  <c r="P414" i="29"/>
  <c r="O414" i="29"/>
  <c r="N414" i="29"/>
  <c r="M414" i="29"/>
  <c r="L414" i="29"/>
  <c r="K414" i="29"/>
  <c r="J414" i="29"/>
  <c r="I414" i="29"/>
  <c r="H414" i="29"/>
  <c r="G414" i="29"/>
  <c r="F414" i="29"/>
  <c r="E414" i="29"/>
  <c r="D414" i="29"/>
  <c r="C414" i="29"/>
  <c r="S413" i="29"/>
  <c r="R413" i="29"/>
  <c r="Q413" i="29"/>
  <c r="P413" i="29"/>
  <c r="O413" i="29"/>
  <c r="N413" i="29"/>
  <c r="M413" i="29"/>
  <c r="L413" i="29"/>
  <c r="K413" i="29"/>
  <c r="J413" i="29"/>
  <c r="I413" i="29"/>
  <c r="H413" i="29"/>
  <c r="G413" i="29"/>
  <c r="F413" i="29"/>
  <c r="E413" i="29"/>
  <c r="D413" i="29"/>
  <c r="C413" i="29"/>
  <c r="S412" i="29"/>
  <c r="R412" i="29"/>
  <c r="Q412" i="29"/>
  <c r="P412" i="29"/>
  <c r="O412" i="29"/>
  <c r="N412" i="29"/>
  <c r="M412" i="29"/>
  <c r="L412" i="29"/>
  <c r="K412" i="29"/>
  <c r="J412" i="29"/>
  <c r="I412" i="29"/>
  <c r="H412" i="29"/>
  <c r="G412" i="29"/>
  <c r="F412" i="29"/>
  <c r="E412" i="29"/>
  <c r="D412" i="29"/>
  <c r="C412" i="29"/>
  <c r="S411" i="29"/>
  <c r="R411" i="29"/>
  <c r="Q411" i="29"/>
  <c r="P411" i="29"/>
  <c r="O411" i="29"/>
  <c r="N411" i="29"/>
  <c r="M411" i="29"/>
  <c r="L411" i="29"/>
  <c r="K411" i="29"/>
  <c r="J411" i="29"/>
  <c r="I411" i="29"/>
  <c r="H411" i="29"/>
  <c r="G411" i="29"/>
  <c r="F411" i="29"/>
  <c r="E411" i="29"/>
  <c r="D411" i="29"/>
  <c r="C411" i="29"/>
  <c r="S410" i="29"/>
  <c r="R410" i="29"/>
  <c r="Q410" i="29"/>
  <c r="P410" i="29"/>
  <c r="O410" i="29"/>
  <c r="N410" i="29"/>
  <c r="M410" i="29"/>
  <c r="L410" i="29"/>
  <c r="K410" i="29"/>
  <c r="J410" i="29"/>
  <c r="I410" i="29"/>
  <c r="H410" i="29"/>
  <c r="G410" i="29"/>
  <c r="F410" i="29"/>
  <c r="E410" i="29"/>
  <c r="D410" i="29"/>
  <c r="C410" i="29"/>
  <c r="V366" i="29"/>
  <c r="U366" i="29"/>
  <c r="V365" i="29"/>
  <c r="U365" i="29"/>
  <c r="V364" i="29"/>
  <c r="U364" i="29"/>
  <c r="V363" i="29"/>
  <c r="U363" i="29"/>
  <c r="V362" i="29"/>
  <c r="U362" i="29"/>
  <c r="V361" i="29"/>
  <c r="U361" i="29"/>
  <c r="V360" i="29"/>
  <c r="U360" i="29"/>
  <c r="V359" i="29"/>
  <c r="U359" i="29"/>
  <c r="V358" i="29"/>
  <c r="U358" i="29"/>
  <c r="V357" i="29"/>
  <c r="U357" i="29"/>
  <c r="V356" i="29"/>
  <c r="U356" i="29"/>
  <c r="V355" i="29"/>
  <c r="U355" i="29"/>
  <c r="V354" i="29"/>
  <c r="U354" i="29"/>
  <c r="V353" i="29"/>
  <c r="U353" i="29"/>
  <c r="V352" i="29"/>
  <c r="U352" i="29"/>
  <c r="V351" i="29"/>
  <c r="U351" i="29"/>
  <c r="V350" i="29"/>
  <c r="U350" i="29"/>
  <c r="V349" i="29"/>
  <c r="U349" i="29"/>
  <c r="V348" i="29"/>
  <c r="U348" i="29"/>
  <c r="V347" i="29"/>
  <c r="U347" i="29"/>
  <c r="V346" i="29"/>
  <c r="U346" i="29"/>
  <c r="V345" i="29"/>
  <c r="U345" i="29"/>
  <c r="V344" i="29"/>
  <c r="U344" i="29"/>
  <c r="V343" i="29"/>
  <c r="U343" i="29"/>
  <c r="V342" i="29"/>
  <c r="U342" i="29"/>
  <c r="V341" i="29"/>
  <c r="U341" i="29"/>
  <c r="V340" i="29"/>
  <c r="U340" i="29"/>
  <c r="V339" i="29"/>
  <c r="U339" i="29"/>
  <c r="V338" i="29"/>
  <c r="U338" i="29"/>
  <c r="V337" i="29"/>
  <c r="U337" i="29"/>
  <c r="V336" i="29"/>
  <c r="U336" i="29"/>
  <c r="V335" i="29"/>
  <c r="U335" i="29"/>
  <c r="V334" i="29"/>
  <c r="U334" i="29"/>
  <c r="V333" i="29"/>
  <c r="U333" i="29"/>
  <c r="V332" i="29"/>
  <c r="U332" i="29"/>
  <c r="V330" i="29"/>
  <c r="U330" i="29"/>
  <c r="V329" i="29"/>
  <c r="U329" i="29"/>
  <c r="V328" i="29"/>
  <c r="U328" i="29"/>
  <c r="V327" i="29"/>
  <c r="U327" i="29"/>
  <c r="V326" i="29"/>
  <c r="U326" i="29"/>
  <c r="V325" i="29"/>
  <c r="U325" i="29"/>
  <c r="V324" i="29"/>
  <c r="U324" i="29"/>
  <c r="V323" i="29"/>
  <c r="U323" i="29"/>
  <c r="V322" i="29"/>
  <c r="U322" i="29"/>
  <c r="V321" i="29"/>
  <c r="U321" i="29"/>
  <c r="V320" i="29"/>
  <c r="U320" i="29"/>
  <c r="V319" i="29"/>
  <c r="U319" i="29"/>
  <c r="V318" i="29"/>
  <c r="U318" i="29"/>
  <c r="V317" i="29"/>
  <c r="U317" i="29"/>
  <c r="V316" i="29"/>
  <c r="U316" i="29"/>
  <c r="V315" i="29"/>
  <c r="U315" i="29"/>
  <c r="V314" i="29"/>
  <c r="U314" i="29"/>
  <c r="V313" i="29"/>
  <c r="U313" i="29"/>
  <c r="V312" i="29"/>
  <c r="U312" i="29"/>
  <c r="V311" i="29"/>
  <c r="U311" i="29"/>
  <c r="V310" i="29"/>
  <c r="U310" i="29"/>
  <c r="V309" i="29"/>
  <c r="U309" i="29"/>
  <c r="V308" i="29"/>
  <c r="U308" i="29"/>
  <c r="V307" i="29"/>
  <c r="U307" i="29"/>
  <c r="V306" i="29"/>
  <c r="U306" i="29"/>
  <c r="V305" i="29"/>
  <c r="U305" i="29"/>
  <c r="V304" i="29"/>
  <c r="U304" i="29"/>
  <c r="V303" i="29"/>
  <c r="U303" i="29"/>
  <c r="V302" i="29"/>
  <c r="U302" i="29"/>
  <c r="V301" i="29"/>
  <c r="U301" i="29"/>
  <c r="V300" i="29"/>
  <c r="U300" i="29"/>
  <c r="V299" i="29"/>
  <c r="U299" i="29"/>
  <c r="V298" i="29"/>
  <c r="U298" i="29"/>
  <c r="V297" i="29"/>
  <c r="U297" i="29"/>
  <c r="V296" i="29"/>
  <c r="U296" i="29"/>
  <c r="V295" i="29"/>
  <c r="U295" i="29"/>
  <c r="V294" i="29"/>
  <c r="U294" i="29"/>
  <c r="V293" i="29"/>
  <c r="U293" i="29"/>
  <c r="V292" i="29"/>
  <c r="U292" i="29"/>
  <c r="V291" i="29"/>
  <c r="U291" i="29"/>
  <c r="V290" i="29"/>
  <c r="U290" i="29"/>
  <c r="V289" i="29"/>
  <c r="U289" i="29"/>
  <c r="V288" i="29"/>
  <c r="U288" i="29"/>
  <c r="V287" i="29"/>
  <c r="U287" i="29"/>
  <c r="V286" i="29"/>
  <c r="U286" i="29"/>
  <c r="V285" i="29"/>
  <c r="U285" i="29"/>
  <c r="V284" i="29"/>
  <c r="U284" i="29"/>
  <c r="V283" i="29"/>
  <c r="U283" i="29"/>
  <c r="V282" i="29"/>
  <c r="U282" i="29"/>
  <c r="V281" i="29"/>
  <c r="U281" i="29"/>
  <c r="V280" i="29"/>
  <c r="U280" i="29"/>
  <c r="V279" i="29"/>
  <c r="U279" i="29"/>
  <c r="V278" i="29"/>
  <c r="U278" i="29"/>
  <c r="V277" i="29"/>
  <c r="U277" i="29"/>
  <c r="V276" i="29"/>
  <c r="U276" i="29"/>
  <c r="V275" i="29"/>
  <c r="U275" i="29"/>
  <c r="V274" i="29"/>
  <c r="U274" i="29"/>
  <c r="V273" i="29"/>
  <c r="U273" i="29"/>
  <c r="V272" i="29"/>
  <c r="U272" i="29"/>
  <c r="V271" i="29"/>
  <c r="U271" i="29"/>
  <c r="V270" i="29"/>
  <c r="U270" i="29"/>
  <c r="V269" i="29"/>
  <c r="U269" i="29"/>
  <c r="V268" i="29"/>
  <c r="U268" i="29"/>
  <c r="V267" i="29"/>
  <c r="U267" i="29"/>
  <c r="V266" i="29"/>
  <c r="U266" i="29"/>
  <c r="V265" i="29"/>
  <c r="U265" i="29"/>
  <c r="V264" i="29"/>
  <c r="U264" i="29"/>
  <c r="V263" i="29"/>
  <c r="U263" i="29"/>
  <c r="V262" i="29"/>
  <c r="U262" i="29"/>
  <c r="V261" i="29"/>
  <c r="U261" i="29"/>
  <c r="V260" i="29"/>
  <c r="U260" i="29"/>
  <c r="V259" i="29"/>
  <c r="U259" i="29"/>
  <c r="V258" i="29"/>
  <c r="U258" i="29"/>
  <c r="V257" i="29"/>
  <c r="U257" i="29"/>
  <c r="V256" i="29"/>
  <c r="U256" i="29"/>
  <c r="V255" i="29"/>
  <c r="U255" i="29"/>
  <c r="V254" i="29"/>
  <c r="U254" i="29"/>
  <c r="V253" i="29"/>
  <c r="U253" i="29"/>
  <c r="V252" i="29"/>
  <c r="U252" i="29"/>
  <c r="V251" i="29"/>
  <c r="U251" i="29"/>
  <c r="V250" i="29"/>
  <c r="U250" i="29"/>
  <c r="V249" i="29"/>
  <c r="U249" i="29"/>
  <c r="V248" i="29"/>
  <c r="U248" i="29"/>
  <c r="V247" i="29"/>
  <c r="U247" i="29"/>
  <c r="V246" i="29"/>
  <c r="U246" i="29"/>
  <c r="V245" i="29"/>
  <c r="U245" i="29"/>
  <c r="V244" i="29"/>
  <c r="U244" i="29"/>
  <c r="V243" i="29"/>
  <c r="U243" i="29"/>
  <c r="V242" i="29"/>
  <c r="U242" i="29"/>
  <c r="V241" i="29"/>
  <c r="U241" i="29"/>
  <c r="V240" i="29"/>
  <c r="U240" i="29"/>
  <c r="V239" i="29"/>
  <c r="U239" i="29"/>
  <c r="V238" i="29"/>
  <c r="U238" i="29"/>
  <c r="V237" i="29"/>
  <c r="U237" i="29"/>
  <c r="V236" i="29"/>
  <c r="U236" i="29"/>
  <c r="V235" i="29"/>
  <c r="U235" i="29"/>
  <c r="V234" i="29"/>
  <c r="U234" i="29"/>
  <c r="V233" i="29"/>
  <c r="U233" i="29"/>
  <c r="V232" i="29"/>
  <c r="U232" i="29"/>
  <c r="V231" i="29"/>
  <c r="U231" i="29"/>
  <c r="V230" i="29"/>
  <c r="U230" i="29"/>
  <c r="V229" i="29"/>
  <c r="U229" i="29"/>
  <c r="V228" i="29"/>
  <c r="U228" i="29"/>
  <c r="V227" i="29"/>
  <c r="U227" i="29"/>
  <c r="V226" i="29"/>
  <c r="U226" i="29"/>
  <c r="V225" i="29"/>
  <c r="U225" i="29"/>
  <c r="V224" i="29"/>
  <c r="U224" i="29"/>
  <c r="V223" i="29"/>
  <c r="U223" i="29"/>
  <c r="V222" i="29"/>
  <c r="U222" i="29"/>
  <c r="V221" i="29"/>
  <c r="U221" i="29"/>
  <c r="V220" i="29"/>
  <c r="U220" i="29"/>
  <c r="V219" i="29"/>
  <c r="U219" i="29"/>
  <c r="V218" i="29"/>
  <c r="U218" i="29"/>
  <c r="V217" i="29"/>
  <c r="U217" i="29"/>
  <c r="V216" i="29"/>
  <c r="U216" i="29"/>
  <c r="V215" i="29"/>
  <c r="U215" i="29"/>
  <c r="V214" i="29"/>
  <c r="U214" i="29"/>
  <c r="V213" i="29"/>
  <c r="U213" i="29"/>
  <c r="V212" i="29"/>
  <c r="U212" i="29"/>
  <c r="V211" i="29"/>
  <c r="U211" i="29"/>
  <c r="V210" i="29"/>
  <c r="U210" i="29"/>
  <c r="V209" i="29"/>
  <c r="U209" i="29"/>
  <c r="V208" i="29"/>
  <c r="U208" i="29"/>
  <c r="V207" i="29"/>
  <c r="U207" i="29"/>
  <c r="V206" i="29"/>
  <c r="U206" i="29"/>
  <c r="V205" i="29"/>
  <c r="U205" i="29"/>
  <c r="V204" i="29"/>
  <c r="U204" i="29"/>
  <c r="V203" i="29"/>
  <c r="U203" i="29"/>
  <c r="V202" i="29"/>
  <c r="U202" i="29"/>
  <c r="V201" i="29"/>
  <c r="U201" i="29"/>
  <c r="V200" i="29"/>
  <c r="U200" i="29"/>
  <c r="V199" i="29"/>
  <c r="U199" i="29"/>
  <c r="V198" i="29"/>
  <c r="U198" i="29"/>
  <c r="V197" i="29"/>
  <c r="U197" i="29"/>
  <c r="V196" i="29"/>
  <c r="U196" i="29"/>
  <c r="V195" i="29"/>
  <c r="U195" i="29"/>
  <c r="V194" i="29"/>
  <c r="U194" i="29"/>
  <c r="V193" i="29"/>
  <c r="U193" i="29"/>
  <c r="V192" i="29"/>
  <c r="U192" i="29"/>
  <c r="V191" i="29"/>
  <c r="U191" i="29"/>
  <c r="V190" i="29"/>
  <c r="U190" i="29"/>
  <c r="V189" i="29"/>
  <c r="U189" i="29"/>
  <c r="V188" i="29"/>
  <c r="U188" i="29"/>
  <c r="V187" i="29"/>
  <c r="U187" i="29"/>
  <c r="V186" i="29"/>
  <c r="U186" i="29"/>
  <c r="V185" i="29"/>
  <c r="U185" i="29"/>
  <c r="V184" i="29"/>
  <c r="U184" i="29"/>
  <c r="V183" i="29"/>
  <c r="U183" i="29"/>
  <c r="V182" i="29"/>
  <c r="U182" i="29"/>
  <c r="V181" i="29"/>
  <c r="U181" i="29"/>
  <c r="V180" i="29"/>
  <c r="U180" i="29"/>
  <c r="V179" i="29"/>
  <c r="U179" i="29"/>
  <c r="V178" i="29"/>
  <c r="U178" i="29"/>
  <c r="V177" i="29"/>
  <c r="U177" i="29"/>
  <c r="V176" i="29"/>
  <c r="U176" i="29"/>
  <c r="V175" i="29"/>
  <c r="U175" i="29"/>
  <c r="V174" i="29"/>
  <c r="U174" i="29"/>
  <c r="V173" i="29"/>
  <c r="U173" i="29"/>
  <c r="V172" i="29"/>
  <c r="U172" i="29"/>
  <c r="V171" i="29"/>
  <c r="U171" i="29"/>
  <c r="V170" i="29"/>
  <c r="U170" i="29"/>
  <c r="V169" i="29"/>
  <c r="U169" i="29"/>
  <c r="V168" i="29"/>
  <c r="U168" i="29"/>
  <c r="V167" i="29"/>
  <c r="U167" i="29"/>
  <c r="V166" i="29"/>
  <c r="U166" i="29"/>
  <c r="V165" i="29"/>
  <c r="U165" i="29"/>
  <c r="V164" i="29"/>
  <c r="U164" i="29"/>
  <c r="V163" i="29"/>
  <c r="U163" i="29"/>
  <c r="V162" i="29"/>
  <c r="U162" i="29"/>
  <c r="V161" i="29"/>
  <c r="U161" i="29"/>
  <c r="V160" i="29"/>
  <c r="U160" i="29"/>
  <c r="V159" i="29"/>
  <c r="U159" i="29"/>
  <c r="V158" i="29"/>
  <c r="U158" i="29"/>
  <c r="V157" i="29"/>
  <c r="U157" i="29"/>
  <c r="V156" i="29"/>
  <c r="U156" i="29"/>
  <c r="V155" i="29"/>
  <c r="U155" i="29"/>
  <c r="V154" i="29"/>
  <c r="U154" i="29"/>
  <c r="V153" i="29"/>
  <c r="U153" i="29"/>
  <c r="V152" i="29"/>
  <c r="U152" i="29"/>
  <c r="V151" i="29"/>
  <c r="U151" i="29"/>
  <c r="V150" i="29"/>
  <c r="U150" i="29"/>
  <c r="V149" i="29"/>
  <c r="U149" i="29"/>
  <c r="V148" i="29"/>
  <c r="U148" i="29"/>
  <c r="V146" i="29"/>
  <c r="U146" i="29"/>
  <c r="V145" i="29"/>
  <c r="U145" i="29"/>
  <c r="V144" i="29"/>
  <c r="U144" i="29"/>
  <c r="V143" i="29"/>
  <c r="U143" i="29"/>
  <c r="V142" i="29"/>
  <c r="U142" i="29"/>
  <c r="V141" i="29"/>
  <c r="U141" i="29"/>
  <c r="V140" i="29"/>
  <c r="U140" i="29"/>
  <c r="V139" i="29"/>
  <c r="U139" i="29"/>
  <c r="V138" i="29"/>
  <c r="U138" i="29"/>
  <c r="V137" i="29"/>
  <c r="U137" i="29"/>
  <c r="V136" i="29"/>
  <c r="U136" i="29"/>
  <c r="V135" i="29"/>
  <c r="U135" i="29"/>
  <c r="V134" i="29"/>
  <c r="U134" i="29"/>
  <c r="V133" i="29"/>
  <c r="U133" i="29"/>
  <c r="V132" i="29"/>
  <c r="U132" i="29"/>
  <c r="V131" i="29"/>
  <c r="U131" i="29"/>
  <c r="V130" i="29"/>
  <c r="U130" i="29"/>
  <c r="V129" i="29"/>
  <c r="U129" i="29"/>
  <c r="V128" i="29"/>
  <c r="U128" i="29"/>
  <c r="V127" i="29"/>
  <c r="U127" i="29"/>
  <c r="V126" i="29"/>
  <c r="U126" i="29"/>
  <c r="V125" i="29"/>
  <c r="U125" i="29"/>
  <c r="V124" i="29"/>
  <c r="U124" i="29"/>
  <c r="V123" i="29"/>
  <c r="U123" i="29"/>
  <c r="V122" i="29"/>
  <c r="U122" i="29"/>
  <c r="V121" i="29"/>
  <c r="U121" i="29"/>
  <c r="V120" i="29"/>
  <c r="U120" i="29"/>
  <c r="V119" i="29"/>
  <c r="U119" i="29"/>
  <c r="V118" i="29"/>
  <c r="U118" i="29"/>
  <c r="V117" i="29"/>
  <c r="U117" i="29"/>
  <c r="V116" i="29"/>
  <c r="U116" i="29"/>
  <c r="V115" i="29"/>
  <c r="U115" i="29"/>
  <c r="V114" i="29"/>
  <c r="U114" i="29"/>
  <c r="V113" i="29"/>
  <c r="U113" i="29"/>
  <c r="V112" i="29"/>
  <c r="U112" i="29"/>
  <c r="V111" i="29"/>
  <c r="U111" i="29"/>
  <c r="V110" i="29"/>
  <c r="U110" i="29"/>
  <c r="V109" i="29"/>
  <c r="U109" i="29"/>
  <c r="V108" i="29"/>
  <c r="U108" i="29"/>
  <c r="V107" i="29"/>
  <c r="U107" i="29"/>
  <c r="V106" i="29"/>
  <c r="U106" i="29"/>
  <c r="V105" i="29"/>
  <c r="U105" i="29"/>
  <c r="V104" i="29"/>
  <c r="U104" i="29"/>
  <c r="V103" i="29"/>
  <c r="U103" i="29"/>
  <c r="V102" i="29"/>
  <c r="U102" i="29"/>
  <c r="V101" i="29"/>
  <c r="U101" i="29"/>
  <c r="V100" i="29"/>
  <c r="U100" i="29"/>
  <c r="V99" i="29"/>
  <c r="U99" i="29"/>
  <c r="V98" i="29"/>
  <c r="U98" i="29"/>
  <c r="V97" i="29"/>
  <c r="U97" i="29"/>
  <c r="V96" i="29"/>
  <c r="U96" i="29"/>
  <c r="V95" i="29"/>
  <c r="U95" i="29"/>
  <c r="V94" i="29"/>
  <c r="U94" i="29"/>
  <c r="V93" i="29"/>
  <c r="U93" i="29"/>
  <c r="V92" i="29"/>
  <c r="U92" i="29"/>
  <c r="V91" i="29"/>
  <c r="U91" i="29"/>
  <c r="V90" i="29"/>
  <c r="U90" i="29"/>
  <c r="V89" i="29"/>
  <c r="U89" i="29"/>
  <c r="V88" i="29"/>
  <c r="U88" i="29"/>
  <c r="V87" i="29"/>
  <c r="U87" i="29"/>
  <c r="V86" i="29"/>
  <c r="U86" i="29"/>
  <c r="V85" i="29"/>
  <c r="U85" i="29"/>
  <c r="V84" i="29"/>
  <c r="U84" i="29"/>
  <c r="V83" i="29"/>
  <c r="U83" i="29"/>
  <c r="V82" i="29"/>
  <c r="U82" i="29"/>
  <c r="V81" i="29"/>
  <c r="U81" i="29"/>
  <c r="V80" i="29"/>
  <c r="U80" i="29"/>
  <c r="V79" i="29"/>
  <c r="U79" i="29"/>
  <c r="V78" i="29"/>
  <c r="U78" i="29"/>
  <c r="V77" i="29"/>
  <c r="U77" i="29"/>
  <c r="V76" i="29"/>
  <c r="U76" i="29"/>
  <c r="V75" i="29"/>
  <c r="U75" i="29"/>
  <c r="V74" i="29"/>
  <c r="U74" i="29"/>
  <c r="V73" i="29"/>
  <c r="U73" i="29"/>
  <c r="V72" i="29"/>
  <c r="U72" i="29"/>
  <c r="V71" i="29"/>
  <c r="U71" i="29"/>
  <c r="V70" i="29"/>
  <c r="U70" i="29"/>
  <c r="V69" i="29"/>
  <c r="U69" i="29"/>
  <c r="V68" i="29"/>
  <c r="U68" i="29"/>
  <c r="V67" i="29"/>
  <c r="U67" i="29"/>
  <c r="V66" i="29"/>
  <c r="U66" i="29"/>
  <c r="V65" i="29"/>
  <c r="U65" i="29"/>
  <c r="V64" i="29"/>
  <c r="U64" i="29"/>
  <c r="V63" i="29"/>
  <c r="U63" i="29"/>
  <c r="V62" i="29"/>
  <c r="U62" i="29"/>
  <c r="V61" i="29"/>
  <c r="U61" i="29"/>
  <c r="V60" i="29"/>
  <c r="U60" i="29"/>
  <c r="V59" i="29"/>
  <c r="U59" i="29"/>
  <c r="V58" i="29"/>
  <c r="U58" i="29"/>
  <c r="V57" i="29"/>
  <c r="U57" i="29"/>
  <c r="V56" i="29"/>
  <c r="U56" i="29"/>
  <c r="V55" i="29"/>
  <c r="U55" i="29"/>
  <c r="V54" i="29"/>
  <c r="U54" i="29"/>
  <c r="V53" i="29"/>
  <c r="U53" i="29"/>
  <c r="V52" i="29"/>
  <c r="U52" i="29"/>
  <c r="V51" i="29"/>
  <c r="U51" i="29"/>
  <c r="V50" i="29"/>
  <c r="U50" i="29"/>
  <c r="V49" i="29"/>
  <c r="U49" i="29"/>
  <c r="V48" i="29"/>
  <c r="U48" i="29"/>
  <c r="V47" i="29"/>
  <c r="U47" i="29"/>
  <c r="V46" i="29"/>
  <c r="U46" i="29"/>
  <c r="V45" i="29"/>
  <c r="U45" i="29"/>
  <c r="V44" i="29"/>
  <c r="U44" i="29"/>
  <c r="V43" i="29"/>
  <c r="U43" i="29"/>
  <c r="V42" i="29"/>
  <c r="U42" i="29"/>
  <c r="V41" i="29"/>
  <c r="U41" i="29"/>
  <c r="V40" i="29"/>
  <c r="U40" i="29"/>
  <c r="V39" i="29"/>
  <c r="U39" i="29"/>
  <c r="V38" i="29"/>
  <c r="U38" i="29"/>
  <c r="V37" i="29"/>
  <c r="U37" i="29"/>
  <c r="V36" i="29"/>
  <c r="U36" i="29"/>
  <c r="V35" i="29"/>
  <c r="U35" i="29"/>
  <c r="V34" i="29"/>
  <c r="U34" i="29"/>
  <c r="V33" i="29"/>
  <c r="U33" i="29"/>
  <c r="V32" i="29"/>
  <c r="U32" i="29"/>
  <c r="V31" i="29"/>
  <c r="U31" i="29"/>
  <c r="V30" i="29"/>
  <c r="U30" i="29"/>
  <c r="V29" i="29"/>
  <c r="U29" i="29"/>
  <c r="V28" i="29"/>
  <c r="U28" i="29"/>
  <c r="V27" i="29"/>
  <c r="U27" i="29"/>
  <c r="V26" i="29"/>
  <c r="U26" i="29"/>
  <c r="V25" i="29"/>
  <c r="U25" i="29"/>
  <c r="V24" i="29"/>
  <c r="U24" i="29"/>
  <c r="V23" i="29"/>
  <c r="U23" i="29"/>
  <c r="V22" i="29"/>
  <c r="U22" i="29"/>
  <c r="V21" i="29"/>
  <c r="U21" i="29"/>
  <c r="V20" i="29"/>
  <c r="U20" i="29"/>
  <c r="V19" i="29"/>
  <c r="U19" i="29"/>
  <c r="V18" i="29"/>
  <c r="U18" i="29"/>
  <c r="V17" i="29"/>
  <c r="U17" i="29"/>
  <c r="V16" i="29"/>
  <c r="U16" i="29"/>
  <c r="V15" i="29"/>
  <c r="U15" i="29"/>
  <c r="V14" i="29"/>
  <c r="U14" i="29"/>
  <c r="V13" i="29"/>
  <c r="U13" i="29"/>
  <c r="V12" i="29"/>
  <c r="U12" i="29"/>
  <c r="V11" i="29"/>
  <c r="U11" i="29"/>
  <c r="V10" i="29"/>
  <c r="U10" i="29"/>
  <c r="V9" i="29"/>
  <c r="U9" i="29"/>
  <c r="V8" i="29"/>
  <c r="U8" i="29"/>
  <c r="V7" i="29"/>
  <c r="U7" i="29"/>
  <c r="V6" i="29"/>
  <c r="U6" i="29"/>
  <c r="V5" i="29"/>
  <c r="U5" i="29"/>
  <c r="U28" i="27" l="1"/>
  <c r="AS28" i="27"/>
  <c r="AM30" i="27"/>
  <c r="CB31" i="27"/>
  <c r="CN5" i="27"/>
  <c r="CM9" i="27"/>
  <c r="CN10" i="27"/>
  <c r="CM2" i="27"/>
  <c r="J28" i="27"/>
  <c r="K34" i="27"/>
  <c r="BO34" i="27"/>
  <c r="Q31" i="27"/>
  <c r="AW31" i="27"/>
  <c r="BU31" i="27"/>
  <c r="CN2" i="27"/>
  <c r="BT29" i="27"/>
  <c r="J31" i="27"/>
  <c r="R31" i="27"/>
  <c r="AH31" i="27"/>
  <c r="AP31" i="27"/>
  <c r="BF31" i="27"/>
  <c r="CD31" i="27"/>
  <c r="K32" i="27"/>
  <c r="AI32" i="27"/>
  <c r="AY32" i="27"/>
  <c r="BG32" i="27"/>
  <c r="BW32" i="27"/>
  <c r="BS36" i="27"/>
  <c r="M29" i="27"/>
  <c r="CM3" i="27"/>
  <c r="Y31" i="27"/>
  <c r="BE31" i="27"/>
  <c r="BM31" i="27"/>
  <c r="AG31" i="27"/>
  <c r="CN6" i="27"/>
  <c r="BW34" i="27"/>
  <c r="BT30" i="27"/>
  <c r="CK31" i="27"/>
  <c r="CO10" i="27"/>
  <c r="BW31" i="27"/>
  <c r="AQ34" i="27"/>
  <c r="I31" i="27"/>
  <c r="AO31" i="27"/>
  <c r="AR28" i="27"/>
  <c r="CM6" i="27"/>
  <c r="CO9" i="27"/>
  <c r="D33" i="27"/>
  <c r="AF36" i="27"/>
  <c r="AV36" i="27"/>
  <c r="CB36" i="27"/>
  <c r="L29" i="27"/>
  <c r="CO8" i="27"/>
  <c r="BF36" i="27"/>
  <c r="BN36" i="27"/>
  <c r="AF31" i="27"/>
  <c r="BU32" i="27"/>
  <c r="BM35" i="27"/>
  <c r="K29" i="27"/>
  <c r="AL32" i="27"/>
  <c r="BU35" i="27"/>
  <c r="CJ34" i="27"/>
  <c r="BE35" i="27"/>
  <c r="CC35" i="27"/>
  <c r="H36" i="27"/>
  <c r="CK35" i="27"/>
  <c r="AT28" i="27"/>
  <c r="AE36" i="27"/>
  <c r="AR35" i="27"/>
  <c r="AJ31" i="27"/>
  <c r="AR29" i="27"/>
  <c r="U30" i="27"/>
  <c r="BA30" i="27"/>
  <c r="BY30" i="27"/>
  <c r="BG33" i="27"/>
  <c r="E29" i="27"/>
  <c r="AK29" i="27"/>
  <c r="BA29" i="27"/>
  <c r="BY29" i="27"/>
  <c r="AC33" i="27"/>
  <c r="F28" i="27"/>
  <c r="N28" i="27"/>
  <c r="V28" i="27"/>
  <c r="AD28" i="27"/>
  <c r="AL28" i="27"/>
  <c r="BB28" i="27"/>
  <c r="BJ28" i="27"/>
  <c r="BZ28" i="27"/>
  <c r="CH28" i="27"/>
  <c r="V29" i="27"/>
  <c r="AD29" i="27"/>
  <c r="BB29" i="27"/>
  <c r="BJ29" i="27"/>
  <c r="W30" i="27"/>
  <c r="H31" i="27"/>
  <c r="N33" i="27"/>
  <c r="AL33" i="27"/>
  <c r="BR33" i="27"/>
  <c r="BZ33" i="27"/>
  <c r="BQ28" i="27"/>
  <c r="CE29" i="27"/>
  <c r="CC31" i="27"/>
  <c r="BP33" i="27"/>
  <c r="BC36" i="27"/>
  <c r="AJ34" i="27"/>
  <c r="AQ29" i="27"/>
  <c r="D29" i="27"/>
  <c r="AJ29" i="27"/>
  <c r="AJ33" i="27"/>
  <c r="AX29" i="27"/>
  <c r="U29" i="27"/>
  <c r="AS29" i="27"/>
  <c r="CG29" i="27"/>
  <c r="U33" i="27"/>
  <c r="BO33" i="27"/>
  <c r="AO30" i="27"/>
  <c r="BR28" i="27"/>
  <c r="AH30" i="27"/>
  <c r="AI34" i="27"/>
  <c r="BK36" i="27"/>
  <c r="S28" i="27"/>
  <c r="AI33" i="27"/>
  <c r="D34" i="27"/>
  <c r="BX34" i="27"/>
  <c r="AJ35" i="27"/>
  <c r="AI28" i="27"/>
  <c r="AB29" i="27"/>
  <c r="AS30" i="27"/>
  <c r="AC29" i="27"/>
  <c r="BQ29" i="27"/>
  <c r="E33" i="27"/>
  <c r="BW30" i="27"/>
  <c r="AO32" i="27"/>
  <c r="BP34" i="27"/>
  <c r="AQ33" i="27"/>
  <c r="M30" i="27"/>
  <c r="CG30" i="27"/>
  <c r="BI29" i="27"/>
  <c r="BR32" i="27"/>
  <c r="M33" i="27"/>
  <c r="BP28" i="27"/>
  <c r="AY29" i="27"/>
  <c r="CO2" i="27"/>
  <c r="CO5" i="27"/>
  <c r="R35" i="27"/>
  <c r="BV35" i="27"/>
  <c r="H35" i="27"/>
  <c r="BV36" i="27"/>
  <c r="BI30" i="27"/>
  <c r="BQ30" i="27"/>
  <c r="E31" i="27"/>
  <c r="AC31" i="27"/>
  <c r="BA31" i="27"/>
  <c r="BY31" i="27"/>
  <c r="J36" i="27"/>
  <c r="AP36" i="27"/>
  <c r="H28" i="27"/>
  <c r="AF28" i="27"/>
  <c r="AV28" i="27"/>
  <c r="BT28" i="27"/>
  <c r="CB28" i="27"/>
  <c r="F29" i="27"/>
  <c r="N29" i="27"/>
  <c r="AD30" i="27"/>
  <c r="BJ30" i="27"/>
  <c r="F31" i="27"/>
  <c r="AL31" i="27"/>
  <c r="BJ31" i="27"/>
  <c r="CH31" i="27"/>
  <c r="AB32" i="27"/>
  <c r="BH32" i="27"/>
  <c r="AB34" i="27"/>
  <c r="AB35" i="27"/>
  <c r="K36" i="27"/>
  <c r="AA36" i="27"/>
  <c r="AY36" i="27"/>
  <c r="CE36" i="27"/>
  <c r="I28" i="27"/>
  <c r="Y28" i="27"/>
  <c r="BE28" i="27"/>
  <c r="BU28" i="27"/>
  <c r="W29" i="27"/>
  <c r="BC29" i="27"/>
  <c r="CI30" i="27"/>
  <c r="CM4" i="27"/>
  <c r="E34" i="27"/>
  <c r="AC34" i="27"/>
  <c r="AS34" i="27"/>
  <c r="BI34" i="27"/>
  <c r="E35" i="27"/>
  <c r="AC35" i="27"/>
  <c r="AR36" i="27"/>
  <c r="BX36" i="27"/>
  <c r="AN30" i="27"/>
  <c r="Z28" i="27"/>
  <c r="BF28" i="27"/>
  <c r="H29" i="27"/>
  <c r="AN29" i="27"/>
  <c r="AV29" i="27"/>
  <c r="CB29" i="27"/>
  <c r="CJ29" i="27"/>
  <c r="CN3" i="27"/>
  <c r="P30" i="27"/>
  <c r="AF30" i="27"/>
  <c r="AV30" i="27"/>
  <c r="CJ30" i="27"/>
  <c r="CN4" i="27"/>
  <c r="V34" i="27"/>
  <c r="AL34" i="27"/>
  <c r="BJ34" i="27"/>
  <c r="BZ34" i="27"/>
  <c r="L34" i="27"/>
  <c r="CE28" i="27"/>
  <c r="Y29" i="27"/>
  <c r="AO29" i="27"/>
  <c r="BE29" i="27"/>
  <c r="BM29" i="27"/>
  <c r="CK29" i="27"/>
  <c r="CO3" i="27"/>
  <c r="F33" i="27"/>
  <c r="V33" i="27"/>
  <c r="AT33" i="27"/>
  <c r="G34" i="27"/>
  <c r="O34" i="27"/>
  <c r="AM34" i="27"/>
  <c r="BK34" i="27"/>
  <c r="CI34" i="27"/>
  <c r="CM8" i="27"/>
  <c r="AE34" i="27"/>
  <c r="D28" i="27"/>
  <c r="BF29" i="27"/>
  <c r="CD29" i="27"/>
  <c r="CO4" i="27"/>
  <c r="BN31" i="27"/>
  <c r="BV31" i="27"/>
  <c r="CM5" i="27"/>
  <c r="H32" i="27"/>
  <c r="P32" i="27"/>
  <c r="X32" i="27"/>
  <c r="AF32" i="27"/>
  <c r="AN32" i="27"/>
  <c r="AV32" i="27"/>
  <c r="BD32" i="27"/>
  <c r="BL32" i="27"/>
  <c r="BT32" i="27"/>
  <c r="CB32" i="27"/>
  <c r="CJ32" i="27"/>
  <c r="W33" i="27"/>
  <c r="AE33" i="27"/>
  <c r="AM33" i="27"/>
  <c r="AU33" i="27"/>
  <c r="BC33" i="27"/>
  <c r="BK33" i="27"/>
  <c r="BS33" i="27"/>
  <c r="CA33" i="27"/>
  <c r="CM7" i="27"/>
  <c r="CI33" i="27"/>
  <c r="CN8" i="27"/>
  <c r="CH29" i="27"/>
  <c r="G33" i="27"/>
  <c r="AF34" i="27"/>
  <c r="BP35" i="27"/>
  <c r="AC30" i="27"/>
  <c r="AK30" i="27"/>
  <c r="U31" i="27"/>
  <c r="AS31" i="27"/>
  <c r="CE32" i="27"/>
  <c r="R36" i="27"/>
  <c r="P28" i="27"/>
  <c r="BD28" i="27"/>
  <c r="BZ29" i="27"/>
  <c r="N30" i="27"/>
  <c r="BB30" i="27"/>
  <c r="BZ30" i="27"/>
  <c r="AD31" i="27"/>
  <c r="BB31" i="27"/>
  <c r="BZ31" i="27"/>
  <c r="L32" i="27"/>
  <c r="AJ32" i="27"/>
  <c r="AZ32" i="27"/>
  <c r="AZ34" i="27"/>
  <c r="BH34" i="27"/>
  <c r="AI36" i="27"/>
  <c r="BO36" i="27"/>
  <c r="D35" i="27"/>
  <c r="Q28" i="27"/>
  <c r="AG28" i="27"/>
  <c r="BM28" i="27"/>
  <c r="AE29" i="27"/>
  <c r="BK29" i="27"/>
  <c r="G30" i="27"/>
  <c r="BC30" i="27"/>
  <c r="CA30" i="27"/>
  <c r="U34" i="27"/>
  <c r="BA34" i="27"/>
  <c r="BY34" i="27"/>
  <c r="U35" i="27"/>
  <c r="AS35" i="27"/>
  <c r="BA35" i="27"/>
  <c r="BQ35" i="27"/>
  <c r="D36" i="27"/>
  <c r="AB36" i="27"/>
  <c r="BH36" i="27"/>
  <c r="AQ32" i="27"/>
  <c r="AP28" i="27"/>
  <c r="BN28" i="27"/>
  <c r="CD28" i="27"/>
  <c r="X29" i="27"/>
  <c r="BL29" i="27"/>
  <c r="X30" i="27"/>
  <c r="BL30" i="27"/>
  <c r="N34" i="27"/>
  <c r="AT34" i="27"/>
  <c r="CK28" i="27"/>
  <c r="BK30" i="27"/>
  <c r="BI31" i="27"/>
  <c r="AA28" i="27"/>
  <c r="AY28" i="27"/>
  <c r="BW28" i="27"/>
  <c r="Q29" i="27"/>
  <c r="AG29" i="27"/>
  <c r="AW29" i="27"/>
  <c r="CC29" i="27"/>
  <c r="BB33" i="27"/>
  <c r="BJ33" i="27"/>
  <c r="CH33" i="27"/>
  <c r="W34" i="27"/>
  <c r="AU34" i="27"/>
  <c r="BS34" i="27"/>
  <c r="AJ28" i="27"/>
  <c r="AZ28" i="27"/>
  <c r="BX28" i="27"/>
  <c r="J29" i="27"/>
  <c r="Z29" i="27"/>
  <c r="AP29" i="27"/>
  <c r="BV29" i="27"/>
  <c r="Z31" i="27"/>
  <c r="AX31" i="27"/>
  <c r="K31" i="27"/>
  <c r="S31" i="27"/>
  <c r="AA31" i="27"/>
  <c r="AI31" i="27"/>
  <c r="AQ31" i="27"/>
  <c r="AY31" i="27"/>
  <c r="BG31" i="27"/>
  <c r="BO31" i="27"/>
  <c r="CE31" i="27"/>
  <c r="I32" i="27"/>
  <c r="Q32" i="27"/>
  <c r="Y32" i="27"/>
  <c r="AG32" i="27"/>
  <c r="AW32" i="27"/>
  <c r="BE32" i="27"/>
  <c r="BM32" i="27"/>
  <c r="CC32" i="27"/>
  <c r="CK32" i="27"/>
  <c r="CO6" i="27"/>
  <c r="H33" i="27"/>
  <c r="P33" i="27"/>
  <c r="X33" i="27"/>
  <c r="AF33" i="27"/>
  <c r="AN33" i="27"/>
  <c r="AV33" i="27"/>
  <c r="BD33" i="27"/>
  <c r="BL33" i="27"/>
  <c r="BT33" i="27"/>
  <c r="CB33" i="27"/>
  <c r="CJ33" i="27"/>
  <c r="CN7" i="27"/>
  <c r="CI29" i="27"/>
  <c r="BX30" i="27"/>
  <c r="O33" i="27"/>
  <c r="E30" i="27"/>
  <c r="M31" i="27"/>
  <c r="AK31" i="27"/>
  <c r="BQ31" i="27"/>
  <c r="CG31" i="27"/>
  <c r="AA32" i="27"/>
  <c r="BO32" i="27"/>
  <c r="Z36" i="27"/>
  <c r="AH36" i="27"/>
  <c r="AX36" i="27"/>
  <c r="X28" i="27"/>
  <c r="AN28" i="27"/>
  <c r="BL28" i="27"/>
  <c r="CJ28" i="27"/>
  <c r="AL29" i="27"/>
  <c r="AT29" i="27"/>
  <c r="BR29" i="27"/>
  <c r="F30" i="27"/>
  <c r="V30" i="27"/>
  <c r="AL30" i="27"/>
  <c r="AT30" i="27"/>
  <c r="BR30" i="27"/>
  <c r="CH30" i="27"/>
  <c r="N31" i="27"/>
  <c r="V31" i="27"/>
  <c r="AT31" i="27"/>
  <c r="BR31" i="27"/>
  <c r="D32" i="27"/>
  <c r="AR32" i="27"/>
  <c r="BP32" i="27"/>
  <c r="AR34" i="27"/>
  <c r="CF34" i="27"/>
  <c r="L35" i="27"/>
  <c r="AZ35" i="27"/>
  <c r="BH35" i="27"/>
  <c r="BX35" i="27"/>
  <c r="CF35" i="27"/>
  <c r="S36" i="27"/>
  <c r="AQ36" i="27"/>
  <c r="BG36" i="27"/>
  <c r="BW36" i="27"/>
  <c r="AW28" i="27"/>
  <c r="CC28" i="27"/>
  <c r="G29" i="27"/>
  <c r="O29" i="27"/>
  <c r="AM29" i="27"/>
  <c r="AU29" i="27"/>
  <c r="BS29" i="27"/>
  <c r="CA29" i="27"/>
  <c r="O30" i="27"/>
  <c r="AE30" i="27"/>
  <c r="AU30" i="27"/>
  <c r="BS30" i="27"/>
  <c r="M34" i="27"/>
  <c r="AK34" i="27"/>
  <c r="CG34" i="27"/>
  <c r="M35" i="27"/>
  <c r="AK35" i="27"/>
  <c r="BI35" i="27"/>
  <c r="BY35" i="27"/>
  <c r="CG35" i="27"/>
  <c r="L36" i="27"/>
  <c r="AJ36" i="27"/>
  <c r="AZ36" i="27"/>
  <c r="BP36" i="27"/>
  <c r="CF36" i="27"/>
  <c r="AH28" i="27"/>
  <c r="AX28" i="27"/>
  <c r="BV28" i="27"/>
  <c r="P29" i="27"/>
  <c r="AF29" i="27"/>
  <c r="BD29" i="27"/>
  <c r="H30" i="27"/>
  <c r="BD30" i="27"/>
  <c r="CB30" i="27"/>
  <c r="CC30" i="27"/>
  <c r="F34" i="27"/>
  <c r="AD34" i="27"/>
  <c r="BB34" i="27"/>
  <c r="BR34" i="27"/>
  <c r="CH34" i="27"/>
  <c r="AO28" i="27"/>
  <c r="AT35" i="27"/>
  <c r="K28" i="27"/>
  <c r="AQ28" i="27"/>
  <c r="BO28" i="27"/>
  <c r="I29" i="27"/>
  <c r="BU29" i="27"/>
  <c r="AD33" i="27"/>
  <c r="BC34" i="27"/>
  <c r="CA34" i="27"/>
  <c r="L28" i="27"/>
  <c r="AB28" i="27"/>
  <c r="BH28" i="27"/>
  <c r="CF28" i="27"/>
  <c r="R29" i="27"/>
  <c r="BN29" i="27"/>
  <c r="CG28" i="27"/>
  <c r="BO29" i="27"/>
  <c r="D30" i="27"/>
  <c r="L30" i="27"/>
  <c r="AB30" i="27"/>
  <c r="AJ30" i="27"/>
  <c r="AR30" i="27"/>
  <c r="AZ30" i="27"/>
  <c r="BH30" i="27"/>
  <c r="BP30" i="27"/>
  <c r="CF30" i="27"/>
  <c r="D31" i="27"/>
  <c r="L31" i="27"/>
  <c r="AB31" i="27"/>
  <c r="AR31" i="27"/>
  <c r="AZ31" i="27"/>
  <c r="BH31" i="27"/>
  <c r="BP31" i="27"/>
  <c r="BX31" i="27"/>
  <c r="CF31" i="27"/>
  <c r="J32" i="27"/>
  <c r="R32" i="27"/>
  <c r="Z32" i="27"/>
  <c r="AH32" i="27"/>
  <c r="AP32" i="27"/>
  <c r="AX32" i="27"/>
  <c r="BF32" i="27"/>
  <c r="BN32" i="27"/>
  <c r="BV32" i="27"/>
  <c r="CD32" i="27"/>
  <c r="I33" i="27"/>
  <c r="Q33" i="27"/>
  <c r="Y33" i="27"/>
  <c r="AG33" i="27"/>
  <c r="AO33" i="27"/>
  <c r="AW33" i="27"/>
  <c r="BE33" i="27"/>
  <c r="BM33" i="27"/>
  <c r="BU33" i="27"/>
  <c r="CC33" i="27"/>
  <c r="CK33" i="27"/>
  <c r="CO7" i="27"/>
  <c r="J35" i="27"/>
  <c r="Z35" i="27"/>
  <c r="AH35" i="27"/>
  <c r="AP35" i="27"/>
  <c r="AX35" i="27"/>
  <c r="BF35" i="27"/>
  <c r="BN35" i="27"/>
  <c r="CD35" i="27"/>
  <c r="R28" i="27"/>
  <c r="BG28" i="27"/>
  <c r="AH29" i="27"/>
  <c r="S32" i="27"/>
  <c r="BQ34" i="27"/>
  <c r="BX32" i="27"/>
  <c r="J33" i="27"/>
  <c r="Z33" i="27"/>
  <c r="AP33" i="27"/>
  <c r="BN33" i="27"/>
  <c r="H34" i="27"/>
  <c r="X34" i="27"/>
  <c r="AV34" i="27"/>
  <c r="BT34" i="27"/>
  <c r="V35" i="27"/>
  <c r="AD35" i="27"/>
  <c r="BJ35" i="27"/>
  <c r="E36" i="27"/>
  <c r="AK36" i="27"/>
  <c r="BA36" i="27"/>
  <c r="BY36" i="27"/>
  <c r="E28" i="27"/>
  <c r="M28" i="27"/>
  <c r="AK28" i="27"/>
  <c r="BA28" i="27"/>
  <c r="BI28" i="27"/>
  <c r="BY28" i="27"/>
  <c r="S29" i="27"/>
  <c r="AA29" i="27"/>
  <c r="AI29" i="27"/>
  <c r="BG29" i="27"/>
  <c r="BW29" i="27"/>
  <c r="I30" i="27"/>
  <c r="Q30" i="27"/>
  <c r="Y30" i="27"/>
  <c r="AG30" i="27"/>
  <c r="AW30" i="27"/>
  <c r="BE30" i="27"/>
  <c r="BM30" i="27"/>
  <c r="BU30" i="27"/>
  <c r="CK30" i="27"/>
  <c r="G31" i="27"/>
  <c r="O31" i="27"/>
  <c r="W31" i="27"/>
  <c r="AE31" i="27"/>
  <c r="AM31" i="27"/>
  <c r="AU31" i="27"/>
  <c r="BC31" i="27"/>
  <c r="BK31" i="27"/>
  <c r="BS31" i="27"/>
  <c r="CA31" i="27"/>
  <c r="CI31" i="27"/>
  <c r="E32" i="27"/>
  <c r="M32" i="27"/>
  <c r="U32" i="27"/>
  <c r="AC32" i="27"/>
  <c r="AK32" i="27"/>
  <c r="AS32" i="27"/>
  <c r="BA32" i="27"/>
  <c r="BI32" i="27"/>
  <c r="BY32" i="27"/>
  <c r="CG32" i="27"/>
  <c r="K33" i="27"/>
  <c r="S33" i="27"/>
  <c r="AA33" i="27"/>
  <c r="AY33" i="27"/>
  <c r="BW33" i="27"/>
  <c r="CE33" i="27"/>
  <c r="I34" i="27"/>
  <c r="Q34" i="27"/>
  <c r="Y34" i="27"/>
  <c r="AG34" i="27"/>
  <c r="AO34" i="27"/>
  <c r="AW34" i="27"/>
  <c r="BE34" i="27"/>
  <c r="BM34" i="27"/>
  <c r="BU34" i="27"/>
  <c r="CC34" i="27"/>
  <c r="CK34" i="27"/>
  <c r="G35" i="27"/>
  <c r="O35" i="27"/>
  <c r="W35" i="27"/>
  <c r="AE35" i="27"/>
  <c r="AM35" i="27"/>
  <c r="AU35" i="27"/>
  <c r="BC35" i="27"/>
  <c r="BK35" i="27"/>
  <c r="BS35" i="27"/>
  <c r="CA35" i="27"/>
  <c r="CI35" i="27"/>
  <c r="F36" i="27"/>
  <c r="N36" i="27"/>
  <c r="V36" i="27"/>
  <c r="AD36" i="27"/>
  <c r="AL36" i="27"/>
  <c r="AT36" i="27"/>
  <c r="BB36" i="27"/>
  <c r="BJ36" i="27"/>
  <c r="BR36" i="27"/>
  <c r="BZ36" i="27"/>
  <c r="CH36" i="27"/>
  <c r="AC28" i="27"/>
  <c r="AH33" i="27"/>
  <c r="AG35" i="27"/>
  <c r="U36" i="27"/>
  <c r="AX33" i="27"/>
  <c r="CD33" i="27"/>
  <c r="P34" i="27"/>
  <c r="AN34" i="27"/>
  <c r="BD34" i="27"/>
  <c r="CB34" i="27"/>
  <c r="N35" i="27"/>
  <c r="BR35" i="27"/>
  <c r="CH35" i="27"/>
  <c r="M36" i="27"/>
  <c r="AC36" i="27"/>
  <c r="BI36" i="27"/>
  <c r="AZ29" i="27"/>
  <c r="BH29" i="27"/>
  <c r="BP29" i="27"/>
  <c r="BX29" i="27"/>
  <c r="CF29" i="27"/>
  <c r="J30" i="27"/>
  <c r="R30" i="27"/>
  <c r="Z30" i="27"/>
  <c r="AP30" i="27"/>
  <c r="AX30" i="27"/>
  <c r="BF30" i="27"/>
  <c r="BN30" i="27"/>
  <c r="BV30" i="27"/>
  <c r="CD30" i="27"/>
  <c r="P31" i="27"/>
  <c r="X31" i="27"/>
  <c r="AN31" i="27"/>
  <c r="AV31" i="27"/>
  <c r="BD31" i="27"/>
  <c r="BL31" i="27"/>
  <c r="BT31" i="27"/>
  <c r="CJ31" i="27"/>
  <c r="F32" i="27"/>
  <c r="N32" i="27"/>
  <c r="V32" i="27"/>
  <c r="AD32" i="27"/>
  <c r="AT32" i="27"/>
  <c r="BB32" i="27"/>
  <c r="BJ32" i="27"/>
  <c r="BZ32" i="27"/>
  <c r="CH32" i="27"/>
  <c r="L33" i="27"/>
  <c r="AB33" i="27"/>
  <c r="AR33" i="27"/>
  <c r="AZ33" i="27"/>
  <c r="BH33" i="27"/>
  <c r="BX33" i="27"/>
  <c r="CF33" i="27"/>
  <c r="J34" i="27"/>
  <c r="R34" i="27"/>
  <c r="Z34" i="27"/>
  <c r="AH34" i="27"/>
  <c r="AP34" i="27"/>
  <c r="AX34" i="27"/>
  <c r="BF34" i="27"/>
  <c r="BN34" i="27"/>
  <c r="BV34" i="27"/>
  <c r="CD34" i="27"/>
  <c r="P35" i="27"/>
  <c r="X35" i="27"/>
  <c r="AF35" i="27"/>
  <c r="AV35" i="27"/>
  <c r="BD35" i="27"/>
  <c r="BL35" i="27"/>
  <c r="BT35" i="27"/>
  <c r="CB35" i="27"/>
  <c r="CJ35" i="27"/>
  <c r="CN9" i="27"/>
  <c r="G36" i="27"/>
  <c r="O36" i="27"/>
  <c r="AM36" i="27"/>
  <c r="AU36" i="27"/>
  <c r="CA36" i="27"/>
  <c r="CI36" i="27"/>
  <c r="CM10" i="27"/>
  <c r="S30" i="27"/>
  <c r="BQ32" i="27"/>
  <c r="BG34" i="27"/>
  <c r="AN35" i="27"/>
  <c r="W36" i="27"/>
  <c r="CF32" i="27"/>
  <c r="BF33" i="27"/>
  <c r="BV33" i="27"/>
  <c r="F35" i="27"/>
  <c r="AL35" i="27"/>
  <c r="BB35" i="27"/>
  <c r="BZ35" i="27"/>
  <c r="AS36" i="27"/>
  <c r="BQ36" i="27"/>
  <c r="CG36" i="27"/>
  <c r="R33" i="27"/>
  <c r="G28" i="27"/>
  <c r="O28" i="27"/>
  <c r="W28" i="27"/>
  <c r="AE28" i="27"/>
  <c r="AM28" i="27"/>
  <c r="AU28" i="27"/>
  <c r="BC28" i="27"/>
  <c r="BK28" i="27"/>
  <c r="BS28" i="27"/>
  <c r="CA28" i="27"/>
  <c r="CI28" i="27"/>
  <c r="K30" i="27"/>
  <c r="AA30" i="27"/>
  <c r="AI30" i="27"/>
  <c r="AQ30" i="27"/>
  <c r="AY30" i="27"/>
  <c r="BG30" i="27"/>
  <c r="BO30" i="27"/>
  <c r="CE30" i="27"/>
  <c r="G32" i="27"/>
  <c r="O32" i="27"/>
  <c r="W32" i="27"/>
  <c r="AE32" i="27"/>
  <c r="AM32" i="27"/>
  <c r="AU32" i="27"/>
  <c r="BC32" i="27"/>
  <c r="BK32" i="27"/>
  <c r="BS32" i="27"/>
  <c r="CA32" i="27"/>
  <c r="CI32" i="27"/>
  <c r="AK33" i="27"/>
  <c r="AS33" i="27"/>
  <c r="BA33" i="27"/>
  <c r="BI33" i="27"/>
  <c r="BQ33" i="27"/>
  <c r="BY33" i="27"/>
  <c r="CG33" i="27"/>
  <c r="S34" i="27"/>
  <c r="AA34" i="27"/>
  <c r="AY34" i="27"/>
  <c r="CE34" i="27"/>
  <c r="I35" i="27"/>
  <c r="Q35" i="27"/>
  <c r="Y35" i="27"/>
  <c r="AW35" i="27"/>
  <c r="P36" i="27"/>
  <c r="X36" i="27"/>
  <c r="AN36" i="27"/>
  <c r="BD36" i="27"/>
  <c r="BL36" i="27"/>
  <c r="BT36" i="27"/>
  <c r="CJ36" i="27"/>
  <c r="BL34" i="27"/>
  <c r="AO35" i="27"/>
  <c r="K35" i="27"/>
  <c r="S35" i="27"/>
  <c r="AA35" i="27"/>
  <c r="AI35" i="27"/>
  <c r="AQ35" i="27"/>
  <c r="AY35" i="27"/>
  <c r="BG35" i="27"/>
  <c r="BO35" i="27"/>
  <c r="BW35" i="27"/>
  <c r="CE35" i="27"/>
  <c r="I36" i="27"/>
  <c r="Q36" i="27"/>
  <c r="Y36" i="27"/>
  <c r="AG36" i="27"/>
  <c r="AO36" i="27"/>
  <c r="AW36" i="27"/>
  <c r="BE36" i="27"/>
  <c r="BM36" i="27"/>
  <c r="BU36" i="27"/>
  <c r="CC36" i="27"/>
  <c r="CK36" i="27"/>
  <c r="CD36" i="27"/>
  <c r="U43" i="23" l="1"/>
  <c r="V43" i="23"/>
  <c r="W43" i="23"/>
  <c r="U44" i="23"/>
  <c r="V44" i="23"/>
  <c r="W44" i="23"/>
  <c r="U45" i="23"/>
  <c r="V45" i="23"/>
  <c r="W45" i="23"/>
  <c r="U46" i="23"/>
  <c r="V46" i="23"/>
  <c r="W46" i="23"/>
  <c r="U47" i="23"/>
  <c r="V47" i="23"/>
  <c r="W47" i="23"/>
  <c r="U48" i="23"/>
  <c r="V48" i="23"/>
  <c r="W48" i="23"/>
  <c r="U49" i="23"/>
  <c r="V49" i="23"/>
  <c r="W49" i="23"/>
  <c r="U50" i="23"/>
  <c r="V50" i="23"/>
  <c r="W50" i="23"/>
  <c r="U51" i="23"/>
  <c r="V51" i="23"/>
  <c r="W51" i="23"/>
  <c r="U52" i="23"/>
  <c r="V52" i="23"/>
  <c r="W52" i="23"/>
  <c r="U53" i="23"/>
  <c r="V53" i="23"/>
  <c r="W53" i="23"/>
  <c r="U54" i="23"/>
  <c r="V54" i="23"/>
  <c r="W54" i="23"/>
  <c r="T44" i="23"/>
  <c r="T45" i="23"/>
  <c r="T46" i="23"/>
  <c r="T47" i="23"/>
  <c r="T48" i="23"/>
  <c r="T49" i="23"/>
  <c r="T50" i="23"/>
  <c r="T51" i="23"/>
  <c r="T52" i="23"/>
  <c r="T53" i="23"/>
  <c r="T54" i="23"/>
  <c r="T43" i="23"/>
  <c r="C33" i="24"/>
  <c r="G33" i="24" s="1"/>
  <c r="D33" i="24"/>
  <c r="H33" i="24" s="1"/>
  <c r="E33" i="24"/>
  <c r="I33" i="24" s="1"/>
  <c r="F33" i="24"/>
  <c r="J33" i="24" s="1"/>
  <c r="C34" i="24"/>
  <c r="D34" i="24"/>
  <c r="E34" i="24"/>
  <c r="F34" i="24"/>
  <c r="C35" i="24"/>
  <c r="G35" i="24" s="1"/>
  <c r="D35" i="24"/>
  <c r="H35" i="24" s="1"/>
  <c r="E35" i="24"/>
  <c r="I35" i="24" s="1"/>
  <c r="F35" i="24"/>
  <c r="J35" i="24" s="1"/>
  <c r="B35" i="24"/>
  <c r="A35" i="24"/>
  <c r="B34" i="24"/>
  <c r="B33" i="24"/>
  <c r="C28" i="24"/>
  <c r="D28" i="24"/>
  <c r="E28" i="24"/>
  <c r="F28" i="24"/>
  <c r="C29" i="24"/>
  <c r="D29" i="24"/>
  <c r="E29" i="24"/>
  <c r="F29" i="24"/>
  <c r="C30" i="24"/>
  <c r="D30" i="24"/>
  <c r="E30" i="24"/>
  <c r="F30" i="24"/>
  <c r="C31" i="24"/>
  <c r="D31" i="24"/>
  <c r="E31" i="24"/>
  <c r="F31" i="24"/>
  <c r="C32" i="24"/>
  <c r="D32" i="24"/>
  <c r="E32" i="24"/>
  <c r="F32" i="24"/>
  <c r="B29" i="24"/>
  <c r="B30" i="24"/>
  <c r="B31" i="24"/>
  <c r="B32" i="24"/>
  <c r="B28" i="24"/>
  <c r="C27" i="24"/>
  <c r="D27" i="24"/>
  <c r="E27" i="24"/>
  <c r="F27" i="24"/>
  <c r="B27" i="24"/>
  <c r="C26" i="24"/>
  <c r="D26" i="24"/>
  <c r="E26" i="24"/>
  <c r="F26" i="24"/>
  <c r="B26" i="24"/>
  <c r="C7" i="24"/>
  <c r="H7" i="24" s="1"/>
  <c r="D7" i="24"/>
  <c r="E7" i="24"/>
  <c r="F7" i="24"/>
  <c r="C9" i="24"/>
  <c r="G9" i="24" s="1"/>
  <c r="D9" i="24"/>
  <c r="E9" i="24"/>
  <c r="F9" i="24"/>
  <c r="J9" i="24" s="1"/>
  <c r="C10" i="24"/>
  <c r="D10" i="24"/>
  <c r="E10" i="24"/>
  <c r="F10" i="24"/>
  <c r="C11" i="24"/>
  <c r="D11" i="24"/>
  <c r="E11" i="24"/>
  <c r="F11" i="24"/>
  <c r="C12" i="24"/>
  <c r="G12" i="24" s="1"/>
  <c r="D12" i="24"/>
  <c r="E12" i="24"/>
  <c r="F12" i="24"/>
  <c r="C13" i="24"/>
  <c r="D13" i="24"/>
  <c r="E13" i="24"/>
  <c r="F13" i="24"/>
  <c r="C14" i="24"/>
  <c r="D14" i="24"/>
  <c r="E14" i="24"/>
  <c r="F14" i="24"/>
  <c r="C15" i="24"/>
  <c r="D15" i="24"/>
  <c r="E15" i="24"/>
  <c r="F15" i="24"/>
  <c r="C16" i="24"/>
  <c r="D16" i="24"/>
  <c r="E16" i="24"/>
  <c r="F16" i="24"/>
  <c r="C17" i="24"/>
  <c r="D17" i="24"/>
  <c r="E17" i="24"/>
  <c r="F17" i="24"/>
  <c r="I18" i="24"/>
  <c r="C20" i="24"/>
  <c r="D20" i="24"/>
  <c r="E20" i="24"/>
  <c r="F20" i="24"/>
  <c r="C21" i="24"/>
  <c r="D21" i="24"/>
  <c r="E21" i="24"/>
  <c r="F21" i="24"/>
  <c r="C23" i="24"/>
  <c r="D23" i="24"/>
  <c r="D22" i="24" s="1"/>
  <c r="E23" i="24"/>
  <c r="I23" i="24" s="1"/>
  <c r="F23" i="24"/>
  <c r="J23" i="24" s="1"/>
  <c r="C24" i="24"/>
  <c r="C22" i="24" s="1"/>
  <c r="D24" i="24"/>
  <c r="H24" i="24" s="1"/>
  <c r="E24" i="24"/>
  <c r="I24" i="24" s="1"/>
  <c r="F24" i="24"/>
  <c r="C25" i="24"/>
  <c r="D25" i="24"/>
  <c r="E25" i="24"/>
  <c r="F25" i="24"/>
  <c r="B25" i="24"/>
  <c r="G23" i="24"/>
  <c r="H23" i="24"/>
  <c r="B24" i="24"/>
  <c r="B23" i="24"/>
  <c r="B22" i="24" s="1"/>
  <c r="A24" i="24"/>
  <c r="A23" i="24"/>
  <c r="B21" i="24"/>
  <c r="B20" i="24"/>
  <c r="B17" i="24"/>
  <c r="B16" i="24"/>
  <c r="B15" i="24"/>
  <c r="B14" i="24"/>
  <c r="B13" i="24"/>
  <c r="B12" i="24"/>
  <c r="B11" i="24"/>
  <c r="B10" i="24"/>
  <c r="B9" i="24"/>
  <c r="B7" i="24"/>
  <c r="A7" i="24"/>
  <c r="C6" i="24"/>
  <c r="D6" i="24"/>
  <c r="E6" i="24"/>
  <c r="I6" i="24" s="1"/>
  <c r="F6" i="24"/>
  <c r="J6" i="24" s="1"/>
  <c r="B6" i="24"/>
  <c r="C5" i="24"/>
  <c r="D5" i="24"/>
  <c r="H5" i="24" s="1"/>
  <c r="E5" i="24"/>
  <c r="F5" i="24"/>
  <c r="B5" i="24"/>
  <c r="C4" i="24"/>
  <c r="D4" i="24"/>
  <c r="H4" i="24" s="1"/>
  <c r="E4" i="24"/>
  <c r="F4" i="24"/>
  <c r="B4" i="24"/>
  <c r="H26" i="24"/>
  <c r="H21" i="24"/>
  <c r="G11" i="24"/>
  <c r="O13" i="4"/>
  <c r="N13" i="4"/>
  <c r="J16" i="24" l="1"/>
  <c r="H16" i="24"/>
  <c r="G29" i="24"/>
  <c r="E22" i="24"/>
  <c r="I22" i="24" s="1"/>
  <c r="J24" i="24"/>
  <c r="F22" i="24"/>
  <c r="J22" i="24" s="1"/>
  <c r="G24" i="24"/>
  <c r="J27" i="24"/>
  <c r="G34" i="24"/>
  <c r="G22" i="24"/>
  <c r="G32" i="24"/>
  <c r="J17" i="24"/>
  <c r="I4" i="24"/>
  <c r="I7" i="24"/>
  <c r="G14" i="24"/>
  <c r="G17" i="24"/>
  <c r="I28" i="24"/>
  <c r="G30" i="24"/>
  <c r="H29" i="24"/>
  <c r="J8" i="24"/>
  <c r="I21" i="24"/>
  <c r="H8" i="24"/>
  <c r="I13" i="24"/>
  <c r="I15" i="24"/>
  <c r="I27" i="24"/>
  <c r="J4" i="24"/>
  <c r="G5" i="24"/>
  <c r="J7" i="24"/>
  <c r="I17" i="24"/>
  <c r="H10" i="24"/>
  <c r="I10" i="24"/>
  <c r="G25" i="24"/>
  <c r="J26" i="24"/>
  <c r="J14" i="24"/>
  <c r="I25" i="24"/>
  <c r="G27" i="24"/>
  <c r="H28" i="24"/>
  <c r="I31" i="24"/>
  <c r="J34" i="24"/>
  <c r="J5" i="24"/>
  <c r="G6" i="24"/>
  <c r="H19" i="24"/>
  <c r="I9" i="24"/>
  <c r="H11" i="24"/>
  <c r="H18" i="24"/>
  <c r="G20" i="24"/>
  <c r="G19" i="24"/>
  <c r="G15" i="24"/>
  <c r="H12" i="24"/>
  <c r="G18" i="24"/>
  <c r="G28" i="24"/>
  <c r="J12" i="24"/>
  <c r="I19" i="24"/>
  <c r="J30" i="24"/>
  <c r="G13" i="24"/>
  <c r="J32" i="24"/>
  <c r="H34" i="24"/>
  <c r="I8" i="24"/>
  <c r="I16" i="24"/>
  <c r="I26" i="24"/>
  <c r="J13" i="24"/>
  <c r="H30" i="24"/>
  <c r="G10" i="24"/>
  <c r="H9" i="24"/>
  <c r="H14" i="24"/>
  <c r="H17" i="24"/>
  <c r="H22" i="24"/>
  <c r="H27" i="24"/>
  <c r="H32" i="24"/>
  <c r="H20" i="24"/>
  <c r="J15" i="24"/>
  <c r="J25" i="24"/>
  <c r="J10" i="24"/>
  <c r="J18" i="24"/>
  <c r="J28" i="24"/>
  <c r="I32" i="24"/>
  <c r="J21" i="24"/>
  <c r="J31" i="24"/>
  <c r="I11" i="24"/>
  <c r="J20" i="24"/>
  <c r="I29" i="24"/>
  <c r="G31" i="24"/>
  <c r="G4" i="24"/>
  <c r="H6" i="24"/>
  <c r="G21" i="24"/>
  <c r="G8" i="24"/>
  <c r="I14" i="24"/>
  <c r="H15" i="24"/>
  <c r="G16" i="24"/>
  <c r="H25" i="24"/>
  <c r="G26" i="24"/>
  <c r="I5" i="24"/>
  <c r="G7" i="24"/>
  <c r="J11" i="24"/>
  <c r="I12" i="24"/>
  <c r="H13" i="24"/>
  <c r="J19" i="24"/>
  <c r="I20" i="24"/>
  <c r="J29" i="24"/>
  <c r="I30" i="24"/>
  <c r="H31" i="24"/>
  <c r="I34" i="24"/>
  <c r="CO26" i="18"/>
  <c r="CN26" i="18"/>
  <c r="CO25" i="18"/>
  <c r="CN25" i="18"/>
  <c r="CO24" i="18"/>
  <c r="CN24" i="18"/>
  <c r="CO23" i="18"/>
  <c r="CN23" i="18"/>
  <c r="CO22" i="18"/>
  <c r="CN22" i="18"/>
  <c r="CO21" i="18"/>
  <c r="CN21" i="18"/>
  <c r="CO20" i="18"/>
  <c r="CN20" i="18"/>
  <c r="CO19" i="18"/>
  <c r="CN19" i="18"/>
  <c r="CO18" i="18"/>
  <c r="CN18" i="18"/>
  <c r="CO17" i="18"/>
  <c r="CN17" i="18"/>
  <c r="CO16" i="18"/>
  <c r="CN16" i="18"/>
  <c r="CO15" i="18"/>
  <c r="CN15" i="18"/>
  <c r="CO14" i="18"/>
  <c r="CN14" i="18"/>
  <c r="CO13" i="18"/>
  <c r="CN13" i="18"/>
  <c r="CO12" i="18"/>
  <c r="CN12" i="18"/>
  <c r="CO11" i="18"/>
  <c r="CN11" i="18"/>
  <c r="CO10" i="18"/>
  <c r="CN10" i="18"/>
  <c r="CO9" i="18"/>
  <c r="CN9" i="18"/>
  <c r="CO8" i="18"/>
  <c r="CN8" i="18"/>
  <c r="CO7" i="18"/>
  <c r="CN7" i="18"/>
  <c r="CO6" i="18"/>
  <c r="CN6" i="18"/>
  <c r="CO5" i="18"/>
  <c r="CN5" i="18"/>
  <c r="CO4" i="18"/>
  <c r="CN4" i="18"/>
  <c r="CO3" i="18"/>
  <c r="CN3" i="18"/>
  <c r="CM4" i="18"/>
  <c r="CM5" i="18"/>
  <c r="CM6" i="18"/>
  <c r="CM7" i="18"/>
  <c r="CM8" i="18"/>
  <c r="CM9" i="18"/>
  <c r="CM10" i="18"/>
  <c r="CM11" i="18"/>
  <c r="CM12" i="18"/>
  <c r="CM13" i="18"/>
  <c r="CM14" i="18"/>
  <c r="CM15" i="18"/>
  <c r="CM16" i="18"/>
  <c r="CM17" i="18"/>
  <c r="CM18" i="18"/>
  <c r="CM19" i="18"/>
  <c r="CM20" i="18"/>
  <c r="CM21" i="18"/>
  <c r="CM22" i="18"/>
  <c r="CM23" i="18"/>
  <c r="CM24" i="18"/>
  <c r="CM25" i="18"/>
  <c r="CM26" i="18"/>
  <c r="CM3" i="18"/>
  <c r="H10" i="7"/>
  <c r="I10" i="7" s="1"/>
  <c r="CJ15" i="19" s="1"/>
  <c r="K10" i="7"/>
  <c r="L10" i="7" s="1"/>
  <c r="CK15" i="19" s="1"/>
  <c r="CK6" i="19"/>
  <c r="CJ6" i="19"/>
  <c r="CK5" i="19"/>
  <c r="CJ5" i="19"/>
  <c r="H11" i="7"/>
  <c r="I11" i="7" s="1"/>
  <c r="K11" i="7"/>
  <c r="L11" i="7" s="1"/>
  <c r="H12" i="7" l="1"/>
  <c r="I12" i="7" s="1"/>
  <c r="K12" i="7"/>
  <c r="L12" i="7" s="1"/>
  <c r="H13" i="7"/>
  <c r="I13" i="7" s="1"/>
  <c r="K13" i="7"/>
  <c r="L13" i="7" s="1"/>
  <c r="H14" i="7"/>
  <c r="I14" i="7" s="1"/>
  <c r="CJ14" i="19" s="1"/>
  <c r="K14" i="7"/>
  <c r="L14" i="7" s="1"/>
  <c r="CK14" i="19" s="1"/>
  <c r="H15" i="7"/>
  <c r="I15" i="7" s="1"/>
  <c r="K15" i="7"/>
  <c r="L15" i="7" s="1"/>
  <c r="H16" i="7"/>
  <c r="I16" i="7" s="1"/>
  <c r="K16" i="7"/>
  <c r="L16" i="7" s="1"/>
  <c r="H17" i="7"/>
  <c r="I17" i="7" s="1"/>
  <c r="K17" i="7"/>
  <c r="L17" i="7" s="1"/>
  <c r="H18" i="7"/>
  <c r="I18" i="7" s="1"/>
  <c r="K18" i="7"/>
  <c r="L18" i="7" s="1"/>
  <c r="H19" i="7"/>
  <c r="I19" i="7" s="1"/>
  <c r="K19" i="7"/>
  <c r="L19" i="7" s="1"/>
  <c r="H20" i="7"/>
  <c r="I20" i="7" s="1"/>
  <c r="K20" i="7"/>
  <c r="L20" i="7" s="1"/>
  <c r="H21" i="7"/>
  <c r="I21" i="7" s="1"/>
  <c r="K21" i="7"/>
  <c r="L21" i="7" s="1"/>
  <c r="H22" i="7"/>
  <c r="I22" i="7"/>
  <c r="K22" i="7"/>
  <c r="L22" i="7" s="1"/>
  <c r="H23" i="7"/>
  <c r="I23" i="7" s="1"/>
  <c r="K23" i="7"/>
  <c r="L23" i="7" s="1"/>
  <c r="H24" i="7"/>
  <c r="I24" i="7" s="1"/>
  <c r="K24" i="7"/>
  <c r="L24" i="7" s="1"/>
  <c r="H25" i="7"/>
  <c r="I25" i="7" s="1"/>
  <c r="K25" i="7"/>
  <c r="L25" i="7" s="1"/>
  <c r="H26" i="7"/>
  <c r="I26" i="7" s="1"/>
  <c r="K26" i="7"/>
  <c r="L26" i="7" s="1"/>
  <c r="H27" i="7"/>
  <c r="I27" i="7" s="1"/>
  <c r="K27" i="7"/>
  <c r="L27" i="7" s="1"/>
  <c r="H28" i="7"/>
  <c r="I28" i="7" s="1"/>
  <c r="K28" i="7"/>
  <c r="L28" i="7" s="1"/>
  <c r="H29" i="7"/>
  <c r="I29" i="7" s="1"/>
  <c r="K29" i="7"/>
  <c r="L29" i="7" s="1"/>
  <c r="H30" i="7"/>
  <c r="I30" i="7" s="1"/>
  <c r="K30" i="7"/>
  <c r="L30" i="7" s="1"/>
  <c r="H31" i="7"/>
  <c r="I31" i="7" s="1"/>
  <c r="K31" i="7"/>
  <c r="L31" i="7" s="1"/>
  <c r="H32" i="7"/>
  <c r="I32" i="7" s="1"/>
  <c r="K32" i="7"/>
  <c r="L32" i="7" s="1"/>
  <c r="H33" i="7"/>
  <c r="I33" i="7" s="1"/>
  <c r="K33" i="7"/>
  <c r="L33" i="7" s="1"/>
  <c r="H34" i="7"/>
  <c r="I34" i="7" s="1"/>
  <c r="K34" i="7"/>
  <c r="L34" i="7" s="1"/>
  <c r="H35" i="7"/>
  <c r="I35" i="7" s="1"/>
  <c r="K35" i="7"/>
  <c r="L35" i="7" s="1"/>
  <c r="H36" i="7"/>
  <c r="I36" i="7" s="1"/>
  <c r="K36" i="7"/>
  <c r="L36" i="7" s="1"/>
  <c r="H37" i="7"/>
  <c r="I37" i="7" s="1"/>
  <c r="K37" i="7"/>
  <c r="L37" i="7" s="1"/>
  <c r="H38" i="7"/>
  <c r="I38" i="7" s="1"/>
  <c r="K38" i="7"/>
  <c r="L38" i="7" s="1"/>
  <c r="H39" i="7"/>
  <c r="I39" i="7" s="1"/>
  <c r="K39" i="7"/>
  <c r="L39" i="7" s="1"/>
  <c r="H40" i="7"/>
  <c r="I40" i="7" s="1"/>
  <c r="CJ7" i="19" s="1"/>
  <c r="K40" i="7"/>
  <c r="L40" i="7" s="1"/>
  <c r="CK7" i="19" s="1"/>
  <c r="H41" i="7"/>
  <c r="I41" i="7" s="1"/>
  <c r="K41" i="7"/>
  <c r="L41" i="7" s="1"/>
  <c r="H42" i="7"/>
  <c r="I42" i="7" s="1"/>
  <c r="CJ13" i="19" s="1"/>
  <c r="K42" i="7"/>
  <c r="L42" i="7" s="1"/>
  <c r="CK13" i="19" s="1"/>
  <c r="H43" i="7"/>
  <c r="I43" i="7" s="1"/>
  <c r="K43" i="7"/>
  <c r="L43" i="7" s="1"/>
  <c r="H44" i="7"/>
  <c r="I44" i="7" s="1"/>
  <c r="K44" i="7"/>
  <c r="L44" i="7" s="1"/>
  <c r="H45" i="7"/>
  <c r="I45" i="7" s="1"/>
  <c r="K45" i="7"/>
  <c r="L45" i="7" s="1"/>
  <c r="H46" i="7"/>
  <c r="I46" i="7" s="1"/>
  <c r="K46" i="7"/>
  <c r="L46" i="7" s="1"/>
  <c r="H47" i="7"/>
  <c r="I47" i="7" s="1"/>
  <c r="K47" i="7"/>
  <c r="L47" i="7" s="1"/>
  <c r="H48" i="7"/>
  <c r="I48" i="7" s="1"/>
  <c r="K48" i="7"/>
  <c r="L48" i="7" s="1"/>
  <c r="H49" i="7"/>
  <c r="I49" i="7" s="1"/>
  <c r="K49" i="7"/>
  <c r="L49" i="7" s="1"/>
  <c r="H50" i="7"/>
  <c r="I50" i="7" s="1"/>
  <c r="K50" i="7"/>
  <c r="L50" i="7" s="1"/>
  <c r="H51" i="7"/>
  <c r="I51" i="7" s="1"/>
  <c r="K51" i="7"/>
  <c r="L51" i="7" s="1"/>
  <c r="H52" i="7"/>
  <c r="I52" i="7" s="1"/>
  <c r="K52" i="7"/>
  <c r="L52" i="7" s="1"/>
  <c r="H53" i="7"/>
  <c r="I53" i="7" s="1"/>
  <c r="K53" i="7"/>
  <c r="L53" i="7" s="1"/>
  <c r="H54" i="7"/>
  <c r="I54" i="7" s="1"/>
  <c r="K54" i="7"/>
  <c r="L54" i="7" s="1"/>
  <c r="H55" i="7"/>
  <c r="I55" i="7" s="1"/>
  <c r="K55" i="7"/>
  <c r="L55" i="7" s="1"/>
  <c r="H56" i="7"/>
  <c r="I56" i="7" s="1"/>
  <c r="K56" i="7"/>
  <c r="L56" i="7" s="1"/>
  <c r="H57" i="7"/>
  <c r="I57" i="7" s="1"/>
  <c r="K57" i="7"/>
  <c r="L57" i="7" s="1"/>
  <c r="H58" i="7"/>
  <c r="I58" i="7" s="1"/>
  <c r="K58" i="7"/>
  <c r="L58" i="7" s="1"/>
  <c r="H59" i="7"/>
  <c r="I59" i="7" s="1"/>
  <c r="K59" i="7"/>
  <c r="L59" i="7" s="1"/>
  <c r="H60" i="7"/>
  <c r="I60" i="7" s="1"/>
  <c r="K60" i="7"/>
  <c r="L60" i="7" s="1"/>
  <c r="H61" i="7"/>
  <c r="I61" i="7" s="1"/>
  <c r="K61" i="7"/>
  <c r="L61" i="7" s="1"/>
  <c r="H62" i="7"/>
  <c r="I62" i="7" s="1"/>
  <c r="K62" i="7"/>
  <c r="L62" i="7" s="1"/>
  <c r="H63" i="7"/>
  <c r="I63" i="7" s="1"/>
  <c r="K63" i="7"/>
  <c r="L63" i="7" s="1"/>
  <c r="H64" i="7"/>
  <c r="I64" i="7" s="1"/>
  <c r="K64" i="7"/>
  <c r="L64" i="7" s="1"/>
  <c r="H65" i="7"/>
  <c r="I65" i="7" s="1"/>
  <c r="K65" i="7"/>
  <c r="L65" i="7" s="1"/>
  <c r="H66" i="7"/>
  <c r="I66" i="7" s="1"/>
  <c r="K66" i="7"/>
  <c r="L66" i="7" s="1"/>
  <c r="H67" i="7"/>
  <c r="I67" i="7" s="1"/>
  <c r="CJ10" i="19" s="1"/>
  <c r="K67" i="7"/>
  <c r="L67" i="7" s="1"/>
  <c r="CK10" i="19" s="1"/>
  <c r="H68" i="7"/>
  <c r="I68" i="7" s="1"/>
  <c r="K68" i="7"/>
  <c r="L68" i="7" s="1"/>
  <c r="H69" i="7"/>
  <c r="I69" i="7" s="1"/>
  <c r="K69" i="7"/>
  <c r="L69" i="7" s="1"/>
  <c r="H70" i="7"/>
  <c r="I70" i="7" s="1"/>
  <c r="K70" i="7"/>
  <c r="L70" i="7" s="1"/>
  <c r="H71" i="7"/>
  <c r="I71" i="7" s="1"/>
  <c r="K71" i="7"/>
  <c r="L71" i="7" s="1"/>
  <c r="H72" i="7"/>
  <c r="I72" i="7" s="1"/>
  <c r="K72" i="7"/>
  <c r="L72" i="7" s="1"/>
  <c r="H73" i="7"/>
  <c r="I73" i="7" s="1"/>
  <c r="K73" i="7"/>
  <c r="L73" i="7" s="1"/>
  <c r="H74" i="7"/>
  <c r="I74" i="7" s="1"/>
  <c r="K74" i="7"/>
  <c r="L74" i="7" s="1"/>
  <c r="H75" i="7"/>
  <c r="I75" i="7" s="1"/>
  <c r="K75" i="7"/>
  <c r="L75" i="7" s="1"/>
  <c r="H76" i="7"/>
  <c r="I76" i="7" s="1"/>
  <c r="K76" i="7"/>
  <c r="L76" i="7" s="1"/>
  <c r="H77" i="7"/>
  <c r="I77" i="7" s="1"/>
  <c r="K77" i="7"/>
  <c r="L77" i="7" s="1"/>
  <c r="H78" i="7"/>
  <c r="I78" i="7" s="1"/>
  <c r="K78" i="7"/>
  <c r="L78" i="7" s="1"/>
  <c r="H79" i="7"/>
  <c r="I79" i="7" s="1"/>
  <c r="K79" i="7"/>
  <c r="L79" i="7" s="1"/>
  <c r="H80" i="7"/>
  <c r="I80" i="7" s="1"/>
  <c r="K80" i="7"/>
  <c r="L80" i="7" s="1"/>
  <c r="H81" i="7"/>
  <c r="I81" i="7" s="1"/>
  <c r="K81" i="7"/>
  <c r="L81" i="7" s="1"/>
  <c r="H82" i="7"/>
  <c r="I82" i="7" s="1"/>
  <c r="K82" i="7"/>
  <c r="L82" i="7" s="1"/>
  <c r="H83" i="7"/>
  <c r="I83" i="7" s="1"/>
  <c r="K83" i="7"/>
  <c r="L83" i="7" s="1"/>
  <c r="H84" i="7"/>
  <c r="I84" i="7" s="1"/>
  <c r="K84" i="7"/>
  <c r="L84" i="7" s="1"/>
  <c r="H85" i="7"/>
  <c r="I85" i="7" s="1"/>
  <c r="CJ8" i="19" s="1"/>
  <c r="K85" i="7"/>
  <c r="L85" i="7" s="1"/>
  <c r="CK8" i="19" s="1"/>
  <c r="H86" i="7"/>
  <c r="I86" i="7" s="1"/>
  <c r="K86" i="7"/>
  <c r="L86" i="7" s="1"/>
  <c r="H87" i="7"/>
  <c r="I87" i="7" s="1"/>
  <c r="K87" i="7"/>
  <c r="L87" i="7" s="1"/>
  <c r="H88" i="7"/>
  <c r="I88" i="7" s="1"/>
  <c r="K88" i="7"/>
  <c r="L88" i="7" s="1"/>
  <c r="H89" i="7"/>
  <c r="I89" i="7" s="1"/>
  <c r="K89" i="7"/>
  <c r="L89" i="7" s="1"/>
  <c r="H90" i="7"/>
  <c r="I90" i="7" s="1"/>
  <c r="K90" i="7"/>
  <c r="L90" i="7" s="1"/>
  <c r="H91" i="7"/>
  <c r="I91" i="7" s="1"/>
  <c r="K91" i="7"/>
  <c r="L91" i="7" s="1"/>
  <c r="K9" i="7"/>
  <c r="L9" i="7" s="1"/>
  <c r="H9" i="7"/>
  <c r="I9" i="7" s="1"/>
  <c r="CK17" i="19"/>
  <c r="H8" i="7"/>
  <c r="G11" i="5"/>
  <c r="H11" i="5" s="1"/>
  <c r="G12" i="5"/>
  <c r="H12" i="5" s="1"/>
  <c r="G13" i="5"/>
  <c r="H13" i="5"/>
  <c r="G14" i="5"/>
  <c r="H14" i="5" s="1"/>
  <c r="G15" i="5"/>
  <c r="H15" i="5"/>
  <c r="G16" i="5"/>
  <c r="H16" i="5" s="1"/>
  <c r="G17" i="5"/>
  <c r="H17" i="5" s="1"/>
  <c r="G18" i="5"/>
  <c r="H18" i="5" s="1"/>
  <c r="G19" i="5"/>
  <c r="H19" i="5" s="1"/>
  <c r="G20" i="5"/>
  <c r="H20" i="5"/>
  <c r="G21" i="5"/>
  <c r="H21" i="5" s="1"/>
  <c r="G22" i="5"/>
  <c r="H22" i="5" s="1"/>
  <c r="G23" i="5"/>
  <c r="H23" i="5" s="1"/>
  <c r="G24" i="5"/>
  <c r="H24" i="5" s="1"/>
  <c r="G25" i="5"/>
  <c r="H25" i="5" s="1"/>
  <c r="G26" i="5"/>
  <c r="H26" i="5" s="1"/>
  <c r="G27" i="5"/>
  <c r="H27" i="5" s="1"/>
  <c r="G28" i="5"/>
  <c r="H28" i="5" s="1"/>
  <c r="G29" i="5"/>
  <c r="H29" i="5" s="1"/>
  <c r="G30" i="5"/>
  <c r="H30" i="5" s="1"/>
  <c r="G31" i="5"/>
  <c r="H31" i="5" s="1"/>
  <c r="G32" i="5"/>
  <c r="H32" i="5" s="1"/>
  <c r="G33" i="5"/>
  <c r="H33" i="5" s="1"/>
  <c r="G34" i="5"/>
  <c r="H34" i="5" s="1"/>
  <c r="G35" i="5"/>
  <c r="H35" i="5" s="1"/>
  <c r="G36" i="5"/>
  <c r="H36" i="5" s="1"/>
  <c r="G37" i="5"/>
  <c r="H37" i="5" s="1"/>
  <c r="G38" i="5"/>
  <c r="H38" i="5" s="1"/>
  <c r="G39" i="5"/>
  <c r="H39" i="5" s="1"/>
  <c r="G40" i="5"/>
  <c r="H40" i="5" s="1"/>
  <c r="G41" i="5"/>
  <c r="H41" i="5" s="1"/>
  <c r="G42" i="5"/>
  <c r="H42" i="5" s="1"/>
  <c r="G43" i="5"/>
  <c r="H43" i="5" s="1"/>
  <c r="G44" i="5"/>
  <c r="H44" i="5" s="1"/>
  <c r="G45" i="5"/>
  <c r="H45" i="5" s="1"/>
  <c r="G46" i="5"/>
  <c r="H46" i="5" s="1"/>
  <c r="G47" i="5"/>
  <c r="H47" i="5" s="1"/>
  <c r="G48" i="5"/>
  <c r="H48" i="5" s="1"/>
  <c r="G49" i="5"/>
  <c r="H49" i="5" s="1"/>
  <c r="G50" i="5"/>
  <c r="H50" i="5" s="1"/>
  <c r="G51" i="5"/>
  <c r="H51" i="5" s="1"/>
  <c r="G52" i="5"/>
  <c r="H52" i="5" s="1"/>
  <c r="G53" i="5"/>
  <c r="H53" i="5" s="1"/>
  <c r="G54" i="5"/>
  <c r="H54" i="5" s="1"/>
  <c r="G55" i="5"/>
  <c r="H55" i="5" s="1"/>
  <c r="G56" i="5"/>
  <c r="H56" i="5" s="1"/>
  <c r="G57" i="5"/>
  <c r="H57" i="5" s="1"/>
  <c r="G58" i="5"/>
  <c r="H58" i="5" s="1"/>
  <c r="G59" i="5"/>
  <c r="H59" i="5" s="1"/>
  <c r="G60" i="5"/>
  <c r="H60" i="5" s="1"/>
  <c r="G61" i="5"/>
  <c r="H61" i="5" s="1"/>
  <c r="G62" i="5"/>
  <c r="H62" i="5" s="1"/>
  <c r="G63" i="5"/>
  <c r="H63" i="5" s="1"/>
  <c r="G64" i="5"/>
  <c r="H64" i="5" s="1"/>
  <c r="G65" i="5"/>
  <c r="H65" i="5" s="1"/>
  <c r="G66" i="5"/>
  <c r="H66" i="5" s="1"/>
  <c r="G67" i="5"/>
  <c r="H67" i="5" s="1"/>
  <c r="G68" i="5"/>
  <c r="H68" i="5" s="1"/>
  <c r="G69" i="5"/>
  <c r="H69" i="5" s="1"/>
  <c r="G70" i="5"/>
  <c r="H70" i="5" s="1"/>
  <c r="G71" i="5"/>
  <c r="H71" i="5" s="1"/>
  <c r="G72" i="5"/>
  <c r="H72" i="5" s="1"/>
  <c r="G73" i="5"/>
  <c r="H73" i="5" s="1"/>
  <c r="G74" i="5"/>
  <c r="H74" i="5" s="1"/>
  <c r="G75" i="5"/>
  <c r="H75" i="5" s="1"/>
  <c r="G76" i="5"/>
  <c r="H76" i="5" s="1"/>
  <c r="G77" i="5"/>
  <c r="H77" i="5" s="1"/>
  <c r="G78" i="5"/>
  <c r="H78" i="5" s="1"/>
  <c r="G79" i="5"/>
  <c r="H79" i="5" s="1"/>
  <c r="G80" i="5"/>
  <c r="H80" i="5" s="1"/>
  <c r="G81" i="5"/>
  <c r="H81" i="5" s="1"/>
  <c r="G82" i="5"/>
  <c r="H82" i="5" s="1"/>
  <c r="G83" i="5"/>
  <c r="H83" i="5" s="1"/>
  <c r="G84" i="5"/>
  <c r="H84" i="5" s="1"/>
  <c r="G85" i="5"/>
  <c r="H85" i="5" s="1"/>
  <c r="G86" i="5"/>
  <c r="H86" i="5" s="1"/>
  <c r="G87" i="5"/>
  <c r="H87" i="5" s="1"/>
  <c r="G88" i="5"/>
  <c r="H88" i="5" s="1"/>
  <c r="G89" i="5"/>
  <c r="H89" i="5" s="1"/>
  <c r="G90" i="5"/>
  <c r="H90" i="5" s="1"/>
  <c r="J11" i="5"/>
  <c r="K11" i="5" s="1"/>
  <c r="J12" i="5"/>
  <c r="K12" i="5" s="1"/>
  <c r="J13" i="5"/>
  <c r="K13" i="5" s="1"/>
  <c r="J14" i="5"/>
  <c r="K14" i="5" s="1"/>
  <c r="J15" i="5"/>
  <c r="K15" i="5" s="1"/>
  <c r="J16" i="5"/>
  <c r="K16" i="5" s="1"/>
  <c r="J17" i="5"/>
  <c r="K17" i="5" s="1"/>
  <c r="J18" i="5"/>
  <c r="K18" i="5" s="1"/>
  <c r="J19" i="5"/>
  <c r="K19" i="5" s="1"/>
  <c r="J20" i="5"/>
  <c r="K20" i="5" s="1"/>
  <c r="J21" i="5"/>
  <c r="K21" i="5" s="1"/>
  <c r="J22" i="5"/>
  <c r="K22" i="5" s="1"/>
  <c r="J23" i="5"/>
  <c r="K23" i="5" s="1"/>
  <c r="J24" i="5"/>
  <c r="K24" i="5" s="1"/>
  <c r="J25" i="5"/>
  <c r="K25" i="5" s="1"/>
  <c r="J26" i="5"/>
  <c r="K26" i="5" s="1"/>
  <c r="J27" i="5"/>
  <c r="K27" i="5" s="1"/>
  <c r="J28" i="5"/>
  <c r="K28" i="5" s="1"/>
  <c r="J29" i="5"/>
  <c r="K29" i="5" s="1"/>
  <c r="J30" i="5"/>
  <c r="K30" i="5" s="1"/>
  <c r="J31" i="5"/>
  <c r="K31" i="5" s="1"/>
  <c r="J32" i="5"/>
  <c r="K32" i="5" s="1"/>
  <c r="J33" i="5"/>
  <c r="K33" i="5" s="1"/>
  <c r="J34" i="5"/>
  <c r="K34" i="5" s="1"/>
  <c r="J35" i="5"/>
  <c r="K35" i="5" s="1"/>
  <c r="J36" i="5"/>
  <c r="K36" i="5" s="1"/>
  <c r="J37" i="5"/>
  <c r="K37" i="5" s="1"/>
  <c r="J38" i="5"/>
  <c r="K38" i="5" s="1"/>
  <c r="J39" i="5"/>
  <c r="K39" i="5" s="1"/>
  <c r="J40" i="5"/>
  <c r="K40" i="5" s="1"/>
  <c r="J41" i="5"/>
  <c r="K41" i="5" s="1"/>
  <c r="J42" i="5"/>
  <c r="K42" i="5" s="1"/>
  <c r="J43" i="5"/>
  <c r="K43" i="5" s="1"/>
  <c r="J44" i="5"/>
  <c r="K44" i="5" s="1"/>
  <c r="J45" i="5"/>
  <c r="K45" i="5" s="1"/>
  <c r="J46" i="5"/>
  <c r="K46" i="5" s="1"/>
  <c r="J47" i="5"/>
  <c r="K47" i="5" s="1"/>
  <c r="J48" i="5"/>
  <c r="K48" i="5" s="1"/>
  <c r="J49" i="5"/>
  <c r="K49" i="5" s="1"/>
  <c r="J50" i="5"/>
  <c r="K50" i="5" s="1"/>
  <c r="J51" i="5"/>
  <c r="K51" i="5" s="1"/>
  <c r="J52" i="5"/>
  <c r="K52" i="5" s="1"/>
  <c r="J53" i="5"/>
  <c r="K53" i="5" s="1"/>
  <c r="J54" i="5"/>
  <c r="K54" i="5" s="1"/>
  <c r="J55" i="5"/>
  <c r="K55" i="5" s="1"/>
  <c r="J56" i="5"/>
  <c r="K56" i="5" s="1"/>
  <c r="J57" i="5"/>
  <c r="K57" i="5" s="1"/>
  <c r="J58" i="5"/>
  <c r="K58" i="5" s="1"/>
  <c r="J59" i="5"/>
  <c r="K59" i="5" s="1"/>
  <c r="J60" i="5"/>
  <c r="K60" i="5" s="1"/>
  <c r="J61" i="5"/>
  <c r="K61" i="5" s="1"/>
  <c r="J62" i="5"/>
  <c r="K62" i="5" s="1"/>
  <c r="J63" i="5"/>
  <c r="K63" i="5" s="1"/>
  <c r="J64" i="5"/>
  <c r="K64" i="5" s="1"/>
  <c r="J65" i="5"/>
  <c r="K65" i="5" s="1"/>
  <c r="J66" i="5"/>
  <c r="K66" i="5" s="1"/>
  <c r="J67" i="5"/>
  <c r="K67" i="5" s="1"/>
  <c r="J68" i="5"/>
  <c r="K68" i="5" s="1"/>
  <c r="J69" i="5"/>
  <c r="K69" i="5" s="1"/>
  <c r="J70" i="5"/>
  <c r="K70" i="5" s="1"/>
  <c r="J71" i="5"/>
  <c r="K71" i="5" s="1"/>
  <c r="J72" i="5"/>
  <c r="K72" i="5" s="1"/>
  <c r="J73" i="5"/>
  <c r="K73" i="5" s="1"/>
  <c r="J74" i="5"/>
  <c r="K74" i="5" s="1"/>
  <c r="J75" i="5"/>
  <c r="K75" i="5" s="1"/>
  <c r="J76" i="5"/>
  <c r="K76" i="5" s="1"/>
  <c r="J77" i="5"/>
  <c r="K77" i="5" s="1"/>
  <c r="J78" i="5"/>
  <c r="K78" i="5" s="1"/>
  <c r="J79" i="5"/>
  <c r="K79" i="5" s="1"/>
  <c r="J80" i="5"/>
  <c r="K80" i="5" s="1"/>
  <c r="J81" i="5"/>
  <c r="K81" i="5" s="1"/>
  <c r="J82" i="5"/>
  <c r="K82" i="5" s="1"/>
  <c r="J83" i="5"/>
  <c r="K83" i="5" s="1"/>
  <c r="J84" i="5"/>
  <c r="K84" i="5" s="1"/>
  <c r="J85" i="5"/>
  <c r="K85" i="5" s="1"/>
  <c r="J86" i="5"/>
  <c r="K86" i="5" s="1"/>
  <c r="J87" i="5"/>
  <c r="K87" i="5" s="1"/>
  <c r="J88" i="5"/>
  <c r="K88" i="5" s="1"/>
  <c r="J89" i="5"/>
  <c r="K89" i="5" s="1"/>
  <c r="J90" i="5"/>
  <c r="K90" i="5" s="1"/>
  <c r="J10" i="4"/>
  <c r="K10" i="4" s="1"/>
  <c r="CK14" i="20" s="1"/>
  <c r="G10" i="4"/>
  <c r="H10" i="4" s="1"/>
  <c r="CJ14" i="20" s="1"/>
  <c r="J10" i="5"/>
  <c r="K10" i="5" s="1"/>
  <c r="G10" i="5"/>
  <c r="H10" i="5" s="1"/>
  <c r="J9" i="5"/>
  <c r="K9" i="5" s="1"/>
  <c r="G9" i="5"/>
  <c r="H9" i="5"/>
  <c r="J8" i="5"/>
  <c r="K8" i="5" s="1"/>
  <c r="G8" i="5"/>
  <c r="H8" i="5" s="1"/>
  <c r="G11" i="4"/>
  <c r="H11" i="4" s="1"/>
  <c r="J11" i="4"/>
  <c r="K11" i="4"/>
  <c r="G12" i="4"/>
  <c r="H12" i="4"/>
  <c r="J12" i="4"/>
  <c r="K12" i="4" s="1"/>
  <c r="G13" i="4"/>
  <c r="H13" i="4" s="1"/>
  <c r="CJ13" i="20" s="1"/>
  <c r="J13" i="4"/>
  <c r="K13" i="4"/>
  <c r="CK13" i="20" s="1"/>
  <c r="G14" i="4"/>
  <c r="H14" i="4"/>
  <c r="J14" i="4"/>
  <c r="K14" i="4" s="1"/>
  <c r="G15" i="4"/>
  <c r="H15" i="4" s="1"/>
  <c r="J15" i="4"/>
  <c r="K15" i="4"/>
  <c r="G16" i="4"/>
  <c r="H16" i="4"/>
  <c r="J16" i="4"/>
  <c r="K16" i="4" s="1"/>
  <c r="G17" i="4"/>
  <c r="H17" i="4" s="1"/>
  <c r="J17" i="4"/>
  <c r="K17" i="4"/>
  <c r="G18" i="4"/>
  <c r="H18" i="4"/>
  <c r="J18" i="4"/>
  <c r="K18" i="4" s="1"/>
  <c r="G19" i="4"/>
  <c r="H19" i="4" s="1"/>
  <c r="J19" i="4"/>
  <c r="K19" i="4"/>
  <c r="G20" i="4"/>
  <c r="H20" i="4"/>
  <c r="J20" i="4"/>
  <c r="K20" i="4" s="1"/>
  <c r="G21" i="4"/>
  <c r="H21" i="4" s="1"/>
  <c r="J21" i="4"/>
  <c r="K21" i="4"/>
  <c r="G22" i="4"/>
  <c r="H22" i="4"/>
  <c r="J22" i="4"/>
  <c r="K22" i="4" s="1"/>
  <c r="G23" i="4"/>
  <c r="H23" i="4" s="1"/>
  <c r="CJ6" i="20" s="1"/>
  <c r="J23" i="4"/>
  <c r="K23" i="4"/>
  <c r="CK6" i="20" s="1"/>
  <c r="G24" i="4"/>
  <c r="H24" i="4"/>
  <c r="J24" i="4"/>
  <c r="K24" i="4" s="1"/>
  <c r="G25" i="4"/>
  <c r="H25" i="4" s="1"/>
  <c r="J25" i="4"/>
  <c r="K25" i="4"/>
  <c r="G26" i="4"/>
  <c r="H26" i="4"/>
  <c r="J26" i="4"/>
  <c r="K26" i="4" s="1"/>
  <c r="G27" i="4"/>
  <c r="H27" i="4" s="1"/>
  <c r="J27" i="4"/>
  <c r="K27" i="4"/>
  <c r="G28" i="4"/>
  <c r="H28" i="4"/>
  <c r="J28" i="4"/>
  <c r="K28" i="4" s="1"/>
  <c r="G29" i="4"/>
  <c r="H29" i="4" s="1"/>
  <c r="J29" i="4"/>
  <c r="K29" i="4"/>
  <c r="G30" i="4"/>
  <c r="H30" i="4"/>
  <c r="J30" i="4"/>
  <c r="K30" i="4" s="1"/>
  <c r="G31" i="4"/>
  <c r="H31" i="4" s="1"/>
  <c r="J31" i="4"/>
  <c r="K31" i="4"/>
  <c r="G32" i="4"/>
  <c r="H32" i="4"/>
  <c r="J32" i="4"/>
  <c r="K32" i="4" s="1"/>
  <c r="G33" i="4"/>
  <c r="H33" i="4" s="1"/>
  <c r="J33" i="4"/>
  <c r="K33" i="4"/>
  <c r="G34" i="4"/>
  <c r="H34" i="4"/>
  <c r="J34" i="4"/>
  <c r="K34" i="4" s="1"/>
  <c r="G35" i="4"/>
  <c r="H35" i="4" s="1"/>
  <c r="J35" i="4"/>
  <c r="K35" i="4"/>
  <c r="G36" i="4"/>
  <c r="H36" i="4"/>
  <c r="J36" i="4"/>
  <c r="K36" i="4" s="1"/>
  <c r="G37" i="4"/>
  <c r="H37" i="4" s="1"/>
  <c r="J37" i="4"/>
  <c r="K37" i="4"/>
  <c r="G38" i="4"/>
  <c r="H38" i="4"/>
  <c r="J38" i="4"/>
  <c r="K38" i="4" s="1"/>
  <c r="G39" i="4"/>
  <c r="H39" i="4" s="1"/>
  <c r="CJ7" i="20" s="1"/>
  <c r="J39" i="4"/>
  <c r="K39" i="4"/>
  <c r="CK7" i="20" s="1"/>
  <c r="G40" i="4"/>
  <c r="H40" i="4"/>
  <c r="J40" i="4"/>
  <c r="K40" i="4" s="1"/>
  <c r="G41" i="4"/>
  <c r="H41" i="4" s="1"/>
  <c r="CJ12" i="20" s="1"/>
  <c r="J41" i="4"/>
  <c r="K41" i="4"/>
  <c r="CK12" i="20" s="1"/>
  <c r="G42" i="4"/>
  <c r="H42" i="4"/>
  <c r="J42" i="4"/>
  <c r="K42" i="4" s="1"/>
  <c r="G43" i="4"/>
  <c r="H43" i="4" s="1"/>
  <c r="J43" i="4"/>
  <c r="K43" i="4"/>
  <c r="G44" i="4"/>
  <c r="H44" i="4"/>
  <c r="J44" i="4"/>
  <c r="K44" i="4" s="1"/>
  <c r="G45" i="4"/>
  <c r="H45" i="4" s="1"/>
  <c r="J45" i="4"/>
  <c r="K45" i="4"/>
  <c r="G46" i="4"/>
  <c r="H46" i="4"/>
  <c r="J46" i="4"/>
  <c r="K46" i="4" s="1"/>
  <c r="G47" i="4"/>
  <c r="H47" i="4" s="1"/>
  <c r="J47" i="4"/>
  <c r="K47" i="4"/>
  <c r="G48" i="4"/>
  <c r="H48" i="4" s="1"/>
  <c r="J48" i="4"/>
  <c r="K48" i="4" s="1"/>
  <c r="G49" i="4"/>
  <c r="H49" i="4" s="1"/>
  <c r="J49" i="4"/>
  <c r="K49" i="4"/>
  <c r="G50" i="4"/>
  <c r="H50" i="4"/>
  <c r="J50" i="4"/>
  <c r="K50" i="4" s="1"/>
  <c r="G51" i="4"/>
  <c r="H51" i="4" s="1"/>
  <c r="J51" i="4"/>
  <c r="K51" i="4"/>
  <c r="G52" i="4"/>
  <c r="H52" i="4"/>
  <c r="J52" i="4"/>
  <c r="K52" i="4" s="1"/>
  <c r="G53" i="4"/>
  <c r="H53" i="4" s="1"/>
  <c r="J53" i="4"/>
  <c r="K53" i="4"/>
  <c r="G54" i="4"/>
  <c r="H54" i="4"/>
  <c r="J54" i="4"/>
  <c r="K54" i="4" s="1"/>
  <c r="G55" i="4"/>
  <c r="H55" i="4" s="1"/>
  <c r="J55" i="4"/>
  <c r="K55" i="4"/>
  <c r="G56" i="4"/>
  <c r="H56" i="4" s="1"/>
  <c r="J56" i="4"/>
  <c r="K56" i="4" s="1"/>
  <c r="G57" i="4"/>
  <c r="H57" i="4" s="1"/>
  <c r="J57" i="4"/>
  <c r="K57" i="4"/>
  <c r="G58" i="4"/>
  <c r="H58" i="4"/>
  <c r="J58" i="4"/>
  <c r="K58" i="4" s="1"/>
  <c r="G59" i="4"/>
  <c r="H59" i="4" s="1"/>
  <c r="J59" i="4"/>
  <c r="K59" i="4"/>
  <c r="G60" i="4"/>
  <c r="H60" i="4"/>
  <c r="J60" i="4"/>
  <c r="K60" i="4" s="1"/>
  <c r="G61" i="4"/>
  <c r="H61" i="4" s="1"/>
  <c r="J61" i="4"/>
  <c r="K61" i="4" s="1"/>
  <c r="G62" i="4"/>
  <c r="H62" i="4"/>
  <c r="J62" i="4"/>
  <c r="K62" i="4" s="1"/>
  <c r="G63" i="4"/>
  <c r="H63" i="4" s="1"/>
  <c r="J63" i="4"/>
  <c r="K63" i="4"/>
  <c r="G64" i="4"/>
  <c r="H64" i="4" s="1"/>
  <c r="J64" i="4"/>
  <c r="K64" i="4" s="1"/>
  <c r="G65" i="4"/>
  <c r="H65" i="4" s="1"/>
  <c r="J65" i="4"/>
  <c r="K65" i="4"/>
  <c r="G66" i="4"/>
  <c r="H66" i="4"/>
  <c r="CJ10" i="20" s="1"/>
  <c r="J66" i="4"/>
  <c r="K66" i="4" s="1"/>
  <c r="CK10" i="20" s="1"/>
  <c r="G67" i="4"/>
  <c r="H67" i="4" s="1"/>
  <c r="J67" i="4"/>
  <c r="K67" i="4"/>
  <c r="G68" i="4"/>
  <c r="H68" i="4"/>
  <c r="J68" i="4"/>
  <c r="K68" i="4" s="1"/>
  <c r="G69" i="4"/>
  <c r="H69" i="4" s="1"/>
  <c r="J69" i="4"/>
  <c r="K69" i="4" s="1"/>
  <c r="G70" i="4"/>
  <c r="H70" i="4"/>
  <c r="J70" i="4"/>
  <c r="K70" i="4" s="1"/>
  <c r="G71" i="4"/>
  <c r="H71" i="4" s="1"/>
  <c r="J71" i="4"/>
  <c r="K71" i="4"/>
  <c r="G72" i="4"/>
  <c r="H72" i="4" s="1"/>
  <c r="J72" i="4"/>
  <c r="K72" i="4" s="1"/>
  <c r="G73" i="4"/>
  <c r="H73" i="4" s="1"/>
  <c r="J73" i="4"/>
  <c r="K73" i="4"/>
  <c r="G74" i="4"/>
  <c r="H74" i="4"/>
  <c r="J74" i="4"/>
  <c r="K74" i="4" s="1"/>
  <c r="G75" i="4"/>
  <c r="H75" i="4" s="1"/>
  <c r="J75" i="4"/>
  <c r="K75" i="4"/>
  <c r="G76" i="4"/>
  <c r="H76" i="4"/>
  <c r="J76" i="4"/>
  <c r="K76" i="4" s="1"/>
  <c r="G77" i="4"/>
  <c r="H77" i="4" s="1"/>
  <c r="J77" i="4"/>
  <c r="K77" i="4" s="1"/>
  <c r="G78" i="4"/>
  <c r="H78" i="4"/>
  <c r="J78" i="4"/>
  <c r="K78" i="4" s="1"/>
  <c r="G79" i="4"/>
  <c r="H79" i="4" s="1"/>
  <c r="J79" i="4"/>
  <c r="K79" i="4"/>
  <c r="G80" i="4"/>
  <c r="H80" i="4" s="1"/>
  <c r="CJ5" i="20" s="1"/>
  <c r="J80" i="4"/>
  <c r="K80" i="4" s="1"/>
  <c r="CK5" i="20" s="1"/>
  <c r="G81" i="4"/>
  <c r="H81" i="4" s="1"/>
  <c r="J81" i="4"/>
  <c r="K81" i="4"/>
  <c r="G83" i="4"/>
  <c r="H83" i="4"/>
  <c r="J83" i="4"/>
  <c r="K83" i="4" s="1"/>
  <c r="G84" i="4"/>
  <c r="H84" i="4" s="1"/>
  <c r="CJ8" i="20" s="1"/>
  <c r="J84" i="4"/>
  <c r="K84" i="4"/>
  <c r="CK8" i="20" s="1"/>
  <c r="G85" i="4"/>
  <c r="H85" i="4"/>
  <c r="J85" i="4"/>
  <c r="K85" i="4" s="1"/>
  <c r="G86" i="4"/>
  <c r="H86" i="4" s="1"/>
  <c r="J86" i="4"/>
  <c r="K86" i="4" s="1"/>
  <c r="G87" i="4"/>
  <c r="H87" i="4"/>
  <c r="J87" i="4"/>
  <c r="K87" i="4" s="1"/>
  <c r="G88" i="4"/>
  <c r="H88" i="4" s="1"/>
  <c r="J88" i="4"/>
  <c r="K88" i="4"/>
  <c r="G89" i="4"/>
  <c r="H89" i="4" s="1"/>
  <c r="J89" i="4"/>
  <c r="K89" i="4" s="1"/>
  <c r="G90" i="4"/>
  <c r="H90" i="4" s="1"/>
  <c r="J90" i="4"/>
  <c r="K90" i="4"/>
  <c r="J9" i="4"/>
  <c r="K9" i="4"/>
  <c r="G9" i="4"/>
  <c r="H9" i="4" s="1"/>
  <c r="J8" i="4"/>
  <c r="K8" i="4" s="1"/>
  <c r="CK15" i="20" s="1"/>
  <c r="G8" i="4"/>
  <c r="H8" i="4"/>
  <c r="CJ15" i="20" s="1"/>
  <c r="H10" i="2"/>
  <c r="I10" i="2"/>
  <c r="K10" i="2"/>
  <c r="L10" i="2"/>
  <c r="H11" i="2"/>
  <c r="I11" i="2"/>
  <c r="K11" i="2"/>
  <c r="L11" i="2"/>
  <c r="H12" i="2"/>
  <c r="I12" i="2"/>
  <c r="K12" i="2"/>
  <c r="L12" i="2"/>
  <c r="H13" i="2"/>
  <c r="I13" i="2"/>
  <c r="K13" i="2"/>
  <c r="L13" i="2"/>
  <c r="H14" i="2"/>
  <c r="I14" i="2"/>
  <c r="K14" i="2"/>
  <c r="L14" i="2"/>
  <c r="H15" i="2"/>
  <c r="I15" i="2"/>
  <c r="K15" i="2"/>
  <c r="L15" i="2"/>
  <c r="H16" i="2"/>
  <c r="I16" i="2"/>
  <c r="K16" i="2"/>
  <c r="L16" i="2"/>
  <c r="H17" i="2"/>
  <c r="I17" i="2"/>
  <c r="K17" i="2"/>
  <c r="L17" i="2"/>
  <c r="H18" i="2"/>
  <c r="I18" i="2"/>
  <c r="K18" i="2"/>
  <c r="L18" i="2"/>
  <c r="H19" i="2"/>
  <c r="I19" i="2"/>
  <c r="K19" i="2"/>
  <c r="L19" i="2"/>
  <c r="H20" i="2"/>
  <c r="I20" i="2"/>
  <c r="K20" i="2"/>
  <c r="L20" i="2"/>
  <c r="H21" i="2"/>
  <c r="I21" i="2"/>
  <c r="K21" i="2"/>
  <c r="L21" i="2"/>
  <c r="H22" i="2"/>
  <c r="I22" i="2"/>
  <c r="K22" i="2"/>
  <c r="L22" i="2"/>
  <c r="H23" i="2"/>
  <c r="I23" i="2"/>
  <c r="K23" i="2"/>
  <c r="L23" i="2"/>
  <c r="H24" i="2"/>
  <c r="I24" i="2"/>
  <c r="K24" i="2"/>
  <c r="L24" i="2"/>
  <c r="H25" i="2"/>
  <c r="I25" i="2"/>
  <c r="K25" i="2"/>
  <c r="L25" i="2"/>
  <c r="H26" i="2"/>
  <c r="I26" i="2"/>
  <c r="K26" i="2"/>
  <c r="L26" i="2"/>
  <c r="H27" i="2"/>
  <c r="I27" i="2"/>
  <c r="K27" i="2"/>
  <c r="L27" i="2"/>
  <c r="H28" i="2"/>
  <c r="I28" i="2"/>
  <c r="K28" i="2"/>
  <c r="L28" i="2"/>
  <c r="H29" i="2"/>
  <c r="I29" i="2"/>
  <c r="K29" i="2"/>
  <c r="L29" i="2"/>
  <c r="H30" i="2"/>
  <c r="I30" i="2"/>
  <c r="K30" i="2"/>
  <c r="L30" i="2"/>
  <c r="H31" i="2"/>
  <c r="I31" i="2"/>
  <c r="K31" i="2"/>
  <c r="L31" i="2"/>
  <c r="H32" i="2"/>
  <c r="I32" i="2"/>
  <c r="K32" i="2"/>
  <c r="L32" i="2"/>
  <c r="H33" i="2"/>
  <c r="I33" i="2"/>
  <c r="K33" i="2"/>
  <c r="L33" i="2"/>
  <c r="H34" i="2"/>
  <c r="I34" i="2"/>
  <c r="K34" i="2"/>
  <c r="L34" i="2"/>
  <c r="H35" i="2"/>
  <c r="I35" i="2"/>
  <c r="K35" i="2"/>
  <c r="L35" i="2"/>
  <c r="H36" i="2"/>
  <c r="I36" i="2"/>
  <c r="K36" i="2"/>
  <c r="L36" i="2"/>
  <c r="H37" i="2"/>
  <c r="I37" i="2"/>
  <c r="K37" i="2"/>
  <c r="L37" i="2"/>
  <c r="H38" i="2"/>
  <c r="I38" i="2"/>
  <c r="K38" i="2"/>
  <c r="L38" i="2"/>
  <c r="H39" i="2"/>
  <c r="I39" i="2"/>
  <c r="K39" i="2"/>
  <c r="L39" i="2"/>
  <c r="H40" i="2"/>
  <c r="I40" i="2"/>
  <c r="K40" i="2"/>
  <c r="L40" i="2"/>
  <c r="H41" i="2"/>
  <c r="I41" i="2"/>
  <c r="K41" i="2"/>
  <c r="L41" i="2"/>
  <c r="H42" i="2"/>
  <c r="I42" i="2"/>
  <c r="K42" i="2"/>
  <c r="L42" i="2"/>
  <c r="H43" i="2"/>
  <c r="I43" i="2"/>
  <c r="K43" i="2"/>
  <c r="L43" i="2"/>
  <c r="H44" i="2"/>
  <c r="I44" i="2"/>
  <c r="K44" i="2"/>
  <c r="L44" i="2"/>
  <c r="H45" i="2"/>
  <c r="I45" i="2"/>
  <c r="K45" i="2"/>
  <c r="L45" i="2"/>
  <c r="H46" i="2"/>
  <c r="I46" i="2"/>
  <c r="K46" i="2"/>
  <c r="L46" i="2"/>
  <c r="H47" i="2"/>
  <c r="I47" i="2"/>
  <c r="K47" i="2"/>
  <c r="L47" i="2"/>
  <c r="H48" i="2"/>
  <c r="I48" i="2"/>
  <c r="K48" i="2"/>
  <c r="L48" i="2"/>
  <c r="H49" i="2"/>
  <c r="I49" i="2"/>
  <c r="K49" i="2"/>
  <c r="L49" i="2"/>
  <c r="H50" i="2"/>
  <c r="I50" i="2"/>
  <c r="K50" i="2"/>
  <c r="L50" i="2"/>
  <c r="H51" i="2"/>
  <c r="I51" i="2"/>
  <c r="K51" i="2"/>
  <c r="L51" i="2"/>
  <c r="H52" i="2"/>
  <c r="I52" i="2"/>
  <c r="K52" i="2"/>
  <c r="L52" i="2"/>
  <c r="H53" i="2"/>
  <c r="I53" i="2"/>
  <c r="K53" i="2"/>
  <c r="L53" i="2"/>
  <c r="H54" i="2"/>
  <c r="I54" i="2"/>
  <c r="K54" i="2"/>
  <c r="L54" i="2"/>
  <c r="H55" i="2"/>
  <c r="I55" i="2"/>
  <c r="K55" i="2"/>
  <c r="L55" i="2"/>
  <c r="H56" i="2"/>
  <c r="I56" i="2"/>
  <c r="K56" i="2"/>
  <c r="L56" i="2"/>
  <c r="H57" i="2"/>
  <c r="I57" i="2"/>
  <c r="K57" i="2"/>
  <c r="L57" i="2"/>
  <c r="H58" i="2"/>
  <c r="I58" i="2"/>
  <c r="K58" i="2"/>
  <c r="L58" i="2"/>
  <c r="H59" i="2"/>
  <c r="I59" i="2"/>
  <c r="K59" i="2"/>
  <c r="L59" i="2"/>
  <c r="H60" i="2"/>
  <c r="I60" i="2"/>
  <c r="K60" i="2"/>
  <c r="L60" i="2"/>
  <c r="H61" i="2"/>
  <c r="I61" i="2"/>
  <c r="K61" i="2"/>
  <c r="L61" i="2"/>
  <c r="H62" i="2"/>
  <c r="I62" i="2"/>
  <c r="K62" i="2"/>
  <c r="L62" i="2"/>
  <c r="H63" i="2"/>
  <c r="I63" i="2"/>
  <c r="K63" i="2"/>
  <c r="L63" i="2"/>
  <c r="H64" i="2"/>
  <c r="I64" i="2"/>
  <c r="K64" i="2"/>
  <c r="L64" i="2"/>
  <c r="H65" i="2"/>
  <c r="I65" i="2"/>
  <c r="K65" i="2"/>
  <c r="L65" i="2"/>
  <c r="H66" i="2"/>
  <c r="I66" i="2"/>
  <c r="K66" i="2"/>
  <c r="L66" i="2"/>
  <c r="H67" i="2"/>
  <c r="I67" i="2"/>
  <c r="K67" i="2"/>
  <c r="L67" i="2"/>
  <c r="H68" i="2"/>
  <c r="I68" i="2"/>
  <c r="K68" i="2"/>
  <c r="L68" i="2"/>
  <c r="H69" i="2"/>
  <c r="I69" i="2"/>
  <c r="K69" i="2"/>
  <c r="L69" i="2"/>
  <c r="H70" i="2"/>
  <c r="I70" i="2"/>
  <c r="K70" i="2"/>
  <c r="L70" i="2"/>
  <c r="H71" i="2"/>
  <c r="I71" i="2"/>
  <c r="K71" i="2"/>
  <c r="L71" i="2"/>
  <c r="H72" i="2"/>
  <c r="I72" i="2"/>
  <c r="K72" i="2"/>
  <c r="L72" i="2"/>
  <c r="H73" i="2"/>
  <c r="I73" i="2"/>
  <c r="K73" i="2"/>
  <c r="L73" i="2"/>
  <c r="H74" i="2"/>
  <c r="I74" i="2"/>
  <c r="K74" i="2"/>
  <c r="L74" i="2"/>
  <c r="H75" i="2"/>
  <c r="I75" i="2"/>
  <c r="K75" i="2"/>
  <c r="L75" i="2"/>
  <c r="H76" i="2"/>
  <c r="I76" i="2"/>
  <c r="K76" i="2"/>
  <c r="L76" i="2"/>
  <c r="H77" i="2"/>
  <c r="I77" i="2"/>
  <c r="K77" i="2"/>
  <c r="L77" i="2"/>
  <c r="H78" i="2"/>
  <c r="I78" i="2"/>
  <c r="K78" i="2"/>
  <c r="L78" i="2"/>
  <c r="H79" i="2"/>
  <c r="I79" i="2"/>
  <c r="K79" i="2"/>
  <c r="L79" i="2"/>
  <c r="H80" i="2"/>
  <c r="I80" i="2"/>
  <c r="K80" i="2"/>
  <c r="L80" i="2"/>
  <c r="H81" i="2"/>
  <c r="I81" i="2"/>
  <c r="K81" i="2"/>
  <c r="L81" i="2"/>
  <c r="H82" i="2"/>
  <c r="I82" i="2"/>
  <c r="K82" i="2"/>
  <c r="L82" i="2"/>
  <c r="H83" i="2"/>
  <c r="I83" i="2"/>
  <c r="K83" i="2"/>
  <c r="L83" i="2"/>
  <c r="H84" i="2"/>
  <c r="I84" i="2"/>
  <c r="K84" i="2"/>
  <c r="L84" i="2"/>
  <c r="H85" i="2"/>
  <c r="I85" i="2"/>
  <c r="K85" i="2"/>
  <c r="L85" i="2"/>
  <c r="H86" i="2"/>
  <c r="I86" i="2"/>
  <c r="K86" i="2"/>
  <c r="L86" i="2"/>
  <c r="H87" i="2"/>
  <c r="I87" i="2"/>
  <c r="K87" i="2"/>
  <c r="L87" i="2"/>
  <c r="H88" i="2"/>
  <c r="I88" i="2"/>
  <c r="K88" i="2"/>
  <c r="L88" i="2"/>
  <c r="H89" i="2"/>
  <c r="I89" i="2"/>
  <c r="K89" i="2"/>
  <c r="L89" i="2"/>
  <c r="H90" i="2"/>
  <c r="I90" i="2"/>
  <c r="K90" i="2"/>
  <c r="L90" i="2"/>
  <c r="H91" i="2"/>
  <c r="I91" i="2"/>
  <c r="K91" i="2"/>
  <c r="L91" i="2"/>
  <c r="L9" i="2"/>
  <c r="K9" i="2"/>
  <c r="I9" i="2"/>
  <c r="H9" i="2"/>
  <c r="L8" i="2"/>
  <c r="K8" i="2"/>
  <c r="I8" i="2"/>
  <c r="H8" i="2"/>
  <c r="H9" i="1"/>
  <c r="I9" i="1"/>
  <c r="K9" i="1"/>
  <c r="L9" i="1"/>
  <c r="H10" i="1"/>
  <c r="I10" i="1"/>
  <c r="K10" i="1"/>
  <c r="L10" i="1"/>
  <c r="H11" i="1"/>
  <c r="I11" i="1"/>
  <c r="K11" i="1"/>
  <c r="L11" i="1"/>
  <c r="H12" i="1"/>
  <c r="I12" i="1"/>
  <c r="K12" i="1"/>
  <c r="L12" i="1"/>
  <c r="H13" i="1"/>
  <c r="I13" i="1"/>
  <c r="K13" i="1"/>
  <c r="L13" i="1"/>
  <c r="H14" i="1"/>
  <c r="I14" i="1"/>
  <c r="K14" i="1"/>
  <c r="L14" i="1"/>
  <c r="H15" i="1"/>
  <c r="I15" i="1"/>
  <c r="K15" i="1"/>
  <c r="L15" i="1"/>
  <c r="H16" i="1"/>
  <c r="I16" i="1"/>
  <c r="K16" i="1"/>
  <c r="L16" i="1"/>
  <c r="H17" i="1"/>
  <c r="I17" i="1"/>
  <c r="K17" i="1"/>
  <c r="L17" i="1"/>
  <c r="H18" i="1"/>
  <c r="I18" i="1"/>
  <c r="K18" i="1"/>
  <c r="L18" i="1"/>
  <c r="H19" i="1"/>
  <c r="I19" i="1"/>
  <c r="K19" i="1"/>
  <c r="L19" i="1"/>
  <c r="H20" i="1"/>
  <c r="I20" i="1"/>
  <c r="K20" i="1"/>
  <c r="L20" i="1"/>
  <c r="H21" i="1"/>
  <c r="I21" i="1"/>
  <c r="K21" i="1"/>
  <c r="L21" i="1"/>
  <c r="H22" i="1"/>
  <c r="I22" i="1"/>
  <c r="K22" i="1"/>
  <c r="L22" i="1"/>
  <c r="H23" i="1"/>
  <c r="I23" i="1"/>
  <c r="K23" i="1"/>
  <c r="L23" i="1"/>
  <c r="H24" i="1"/>
  <c r="I24" i="1"/>
  <c r="K24" i="1"/>
  <c r="L24" i="1"/>
  <c r="H25" i="1"/>
  <c r="I25" i="1"/>
  <c r="K25" i="1"/>
  <c r="L25" i="1"/>
  <c r="H26" i="1"/>
  <c r="I26" i="1"/>
  <c r="K26" i="1"/>
  <c r="L26" i="1"/>
  <c r="H27" i="1"/>
  <c r="I27" i="1"/>
  <c r="K27" i="1"/>
  <c r="L27" i="1"/>
  <c r="H28" i="1"/>
  <c r="I28" i="1"/>
  <c r="K28" i="1"/>
  <c r="L28" i="1"/>
  <c r="H29" i="1"/>
  <c r="I29" i="1"/>
  <c r="K29" i="1"/>
  <c r="L29" i="1"/>
  <c r="H30" i="1"/>
  <c r="I30" i="1"/>
  <c r="K30" i="1"/>
  <c r="L30" i="1"/>
  <c r="H31" i="1"/>
  <c r="I31" i="1"/>
  <c r="K31" i="1"/>
  <c r="L31" i="1"/>
  <c r="H32" i="1"/>
  <c r="I32" i="1"/>
  <c r="K32" i="1"/>
  <c r="L32" i="1"/>
  <c r="H33" i="1"/>
  <c r="I33" i="1"/>
  <c r="K33" i="1"/>
  <c r="L33" i="1"/>
  <c r="H34" i="1"/>
  <c r="I34" i="1"/>
  <c r="K34" i="1"/>
  <c r="L34" i="1"/>
  <c r="H35" i="1"/>
  <c r="I35" i="1"/>
  <c r="K35" i="1"/>
  <c r="L35" i="1"/>
  <c r="H36" i="1"/>
  <c r="I36" i="1"/>
  <c r="K36" i="1"/>
  <c r="L36" i="1"/>
  <c r="H37" i="1"/>
  <c r="I37" i="1"/>
  <c r="K37" i="1"/>
  <c r="L37" i="1"/>
  <c r="H38" i="1"/>
  <c r="I38" i="1"/>
  <c r="K38" i="1"/>
  <c r="L38" i="1"/>
  <c r="H39" i="1"/>
  <c r="I39" i="1"/>
  <c r="K39" i="1"/>
  <c r="L39" i="1"/>
  <c r="H40" i="1"/>
  <c r="I40" i="1"/>
  <c r="K40" i="1"/>
  <c r="L40" i="1"/>
  <c r="H41" i="1"/>
  <c r="I41" i="1"/>
  <c r="K41" i="1"/>
  <c r="L41" i="1"/>
  <c r="H42" i="1"/>
  <c r="I42" i="1"/>
  <c r="K42" i="1"/>
  <c r="L42" i="1"/>
  <c r="H43" i="1"/>
  <c r="I43" i="1"/>
  <c r="K43" i="1"/>
  <c r="L43" i="1"/>
  <c r="H44" i="1"/>
  <c r="I44" i="1"/>
  <c r="K44" i="1"/>
  <c r="L44" i="1"/>
  <c r="H45" i="1"/>
  <c r="I45" i="1"/>
  <c r="K45" i="1"/>
  <c r="L45" i="1"/>
  <c r="H46" i="1"/>
  <c r="I46" i="1"/>
  <c r="K46" i="1"/>
  <c r="L46" i="1"/>
  <c r="H47" i="1"/>
  <c r="I47" i="1"/>
  <c r="K47" i="1"/>
  <c r="L47" i="1"/>
  <c r="H48" i="1"/>
  <c r="I48" i="1"/>
  <c r="K48" i="1"/>
  <c r="L48" i="1"/>
  <c r="H49" i="1"/>
  <c r="I49" i="1"/>
  <c r="K49" i="1"/>
  <c r="L49" i="1"/>
  <c r="H50" i="1"/>
  <c r="I50" i="1"/>
  <c r="K50" i="1"/>
  <c r="L50" i="1"/>
  <c r="H51" i="1"/>
  <c r="I51" i="1"/>
  <c r="K51" i="1"/>
  <c r="L51" i="1"/>
  <c r="H52" i="1"/>
  <c r="I52" i="1"/>
  <c r="K52" i="1"/>
  <c r="L52" i="1"/>
  <c r="H53" i="1"/>
  <c r="I53" i="1"/>
  <c r="K53" i="1"/>
  <c r="L53" i="1"/>
  <c r="H54" i="1"/>
  <c r="I54" i="1"/>
  <c r="K54" i="1"/>
  <c r="L54" i="1"/>
  <c r="H55" i="1"/>
  <c r="I55" i="1"/>
  <c r="K55" i="1"/>
  <c r="L55" i="1"/>
  <c r="H56" i="1"/>
  <c r="I56" i="1"/>
  <c r="K56" i="1"/>
  <c r="L56" i="1"/>
  <c r="H57" i="1"/>
  <c r="I57" i="1"/>
  <c r="K57" i="1"/>
  <c r="L57" i="1"/>
  <c r="H58" i="1"/>
  <c r="I58" i="1"/>
  <c r="K58" i="1"/>
  <c r="L58" i="1"/>
  <c r="H59" i="1"/>
  <c r="I59" i="1"/>
  <c r="K59" i="1"/>
  <c r="L59" i="1"/>
  <c r="H60" i="1"/>
  <c r="I60" i="1"/>
  <c r="K60" i="1"/>
  <c r="L60" i="1"/>
  <c r="H61" i="1"/>
  <c r="I61" i="1"/>
  <c r="K61" i="1"/>
  <c r="L61" i="1"/>
  <c r="H62" i="1"/>
  <c r="I62" i="1"/>
  <c r="K62" i="1"/>
  <c r="L62" i="1"/>
  <c r="H63" i="1"/>
  <c r="I63" i="1"/>
  <c r="K63" i="1"/>
  <c r="L63" i="1"/>
  <c r="H64" i="1"/>
  <c r="I64" i="1"/>
  <c r="K64" i="1"/>
  <c r="L64" i="1"/>
  <c r="H65" i="1"/>
  <c r="I65" i="1"/>
  <c r="K65" i="1"/>
  <c r="L65" i="1"/>
  <c r="H66" i="1"/>
  <c r="I66" i="1"/>
  <c r="K66" i="1"/>
  <c r="L66" i="1"/>
  <c r="H67" i="1"/>
  <c r="I67" i="1"/>
  <c r="K67" i="1"/>
  <c r="L67" i="1"/>
  <c r="H68" i="1"/>
  <c r="I68" i="1"/>
  <c r="K68" i="1"/>
  <c r="L68" i="1"/>
  <c r="H69" i="1"/>
  <c r="I69" i="1"/>
  <c r="K69" i="1"/>
  <c r="L69" i="1"/>
  <c r="H70" i="1"/>
  <c r="I70" i="1"/>
  <c r="K70" i="1"/>
  <c r="L70" i="1"/>
  <c r="H71" i="1"/>
  <c r="I71" i="1"/>
  <c r="K71" i="1"/>
  <c r="L71" i="1"/>
  <c r="H72" i="1"/>
  <c r="I72" i="1"/>
  <c r="K72" i="1"/>
  <c r="L72" i="1"/>
  <c r="H73" i="1"/>
  <c r="I73" i="1"/>
  <c r="K73" i="1"/>
  <c r="L73" i="1"/>
  <c r="H74" i="1"/>
  <c r="I74" i="1"/>
  <c r="K74" i="1"/>
  <c r="L74" i="1"/>
  <c r="H75" i="1"/>
  <c r="I75" i="1"/>
  <c r="K75" i="1"/>
  <c r="L75" i="1"/>
  <c r="H76" i="1"/>
  <c r="I76" i="1"/>
  <c r="K76" i="1"/>
  <c r="L76" i="1"/>
  <c r="H77" i="1"/>
  <c r="I77" i="1"/>
  <c r="K77" i="1"/>
  <c r="L77" i="1"/>
  <c r="H78" i="1"/>
  <c r="I78" i="1"/>
  <c r="K78" i="1"/>
  <c r="L78" i="1"/>
  <c r="H79" i="1"/>
  <c r="I79" i="1"/>
  <c r="K79" i="1"/>
  <c r="L79" i="1"/>
  <c r="H80" i="1"/>
  <c r="I80" i="1"/>
  <c r="K80" i="1"/>
  <c r="L80" i="1"/>
  <c r="H81" i="1"/>
  <c r="I81" i="1"/>
  <c r="K81" i="1"/>
  <c r="L81" i="1"/>
  <c r="H82" i="1"/>
  <c r="I82" i="1"/>
  <c r="K82" i="1"/>
  <c r="L82" i="1"/>
  <c r="H83" i="1"/>
  <c r="I83" i="1"/>
  <c r="K83" i="1"/>
  <c r="L83" i="1"/>
  <c r="H84" i="1"/>
  <c r="I84" i="1"/>
  <c r="K84" i="1"/>
  <c r="L84" i="1"/>
  <c r="H85" i="1"/>
  <c r="I85" i="1"/>
  <c r="K85" i="1"/>
  <c r="L85" i="1"/>
  <c r="H86" i="1"/>
  <c r="I86" i="1"/>
  <c r="K86" i="1"/>
  <c r="L86" i="1"/>
  <c r="H87" i="1"/>
  <c r="I87" i="1"/>
  <c r="K87" i="1"/>
  <c r="L87" i="1"/>
  <c r="H88" i="1"/>
  <c r="I88" i="1"/>
  <c r="K88" i="1"/>
  <c r="L88" i="1"/>
  <c r="H89" i="1"/>
  <c r="I89" i="1"/>
  <c r="K89" i="1"/>
  <c r="L89" i="1"/>
  <c r="H90" i="1"/>
  <c r="I90" i="1"/>
  <c r="K90" i="1"/>
  <c r="L90" i="1"/>
  <c r="H91" i="1"/>
  <c r="I91" i="1"/>
  <c r="K91" i="1"/>
  <c r="L91" i="1"/>
  <c r="H8" i="1"/>
  <c r="I8" i="1"/>
  <c r="K8" i="1"/>
  <c r="L8" i="1"/>
  <c r="I8" i="7" l="1"/>
  <c r="CJ17" i="19" s="1"/>
</calcChain>
</file>

<file path=xl/comments1.xml><?xml version="1.0" encoding="utf-8"?>
<comments xmlns="http://schemas.openxmlformats.org/spreadsheetml/2006/main">
  <authors>
    <author>Windows User</author>
  </authors>
  <commentList>
    <comment ref="C306" authorId="0">
      <text>
        <r>
          <rPr>
            <b/>
            <sz val="9"/>
            <color indexed="81"/>
            <rFont val="Tahoma"/>
            <family val="2"/>
          </rPr>
          <t>Windows User:</t>
        </r>
        <r>
          <rPr>
            <sz val="9"/>
            <color indexed="81"/>
            <rFont val="Tahoma"/>
            <family val="2"/>
          </rPr>
          <t xml:space="preserve">
From published chains
</t>
        </r>
      </text>
    </comment>
  </commentList>
</comments>
</file>

<file path=xl/comments2.xml><?xml version="1.0" encoding="utf-8"?>
<comments xmlns="http://schemas.openxmlformats.org/spreadsheetml/2006/main">
  <authors>
    <author>Windows User</author>
  </authors>
  <commentList>
    <comment ref="B3" authorId="0">
      <text>
        <r>
          <rPr>
            <sz val="9"/>
            <color indexed="81"/>
            <rFont val="Tahoma"/>
            <family val="2"/>
          </rPr>
          <t xml:space="preserve">The current dollar detail will be slightly off. The data is extrapolated at the aggregate level. Normally that wouldn't matter, but in this case, we extrapolated the aggregate and worked backwards to the detail. So with scaling et cetera, this are a bit off. Growth rates are the same though. </t>
        </r>
      </text>
    </comment>
  </commentList>
</comments>
</file>

<file path=xl/comments3.xml><?xml version="1.0" encoding="utf-8"?>
<comments xmlns="http://schemas.openxmlformats.org/spreadsheetml/2006/main">
  <authors>
    <author/>
  </authors>
  <commentList>
    <comment ref="H17" authorId="0">
      <text>
        <r>
          <rPr>
            <sz val="11"/>
            <color indexed="8"/>
            <rFont val="Calibri"/>
            <family val="2"/>
            <scheme val="minor"/>
          </rPr>
          <t xml:space="preserve">*  Preliminary. All indexes are subject to revision four months after original publication.
</t>
        </r>
      </text>
    </comment>
    <comment ref="I17" authorId="0">
      <text>
        <r>
          <rPr>
            <sz val="11"/>
            <color indexed="8"/>
            <rFont val="Calibri"/>
            <family val="2"/>
            <scheme val="minor"/>
          </rPr>
          <t xml:space="preserve">*  Preliminary. All indexes are subject to revision four months after original publication.
</t>
        </r>
      </text>
    </comment>
    <comment ref="J17" authorId="0">
      <text>
        <r>
          <rPr>
            <sz val="11"/>
            <color indexed="8"/>
            <rFont val="Calibri"/>
            <family val="2"/>
            <scheme val="minor"/>
          </rPr>
          <t xml:space="preserve">*  Preliminary. All indexes are subject to revision four months after original publication.
</t>
        </r>
      </text>
    </comment>
    <comment ref="K17" authorId="0">
      <text>
        <r>
          <rPr>
            <sz val="11"/>
            <color indexed="8"/>
            <rFont val="Calibri"/>
            <family val="2"/>
            <scheme val="minor"/>
          </rPr>
          <t xml:space="preserve">*  Preliminary. All indexes are subject to revision four months after original publication.
</t>
        </r>
      </text>
    </comment>
  </commentList>
</comments>
</file>

<file path=xl/sharedStrings.xml><?xml version="1.0" encoding="utf-8"?>
<sst xmlns="http://schemas.openxmlformats.org/spreadsheetml/2006/main" count="16069" uniqueCount="2696">
  <si>
    <t>Table 2.4.5U. Personal Consumption Expenditures by Type of Product</t>
  </si>
  <si>
    <t>[Millions of dollars; quarters and months are seasonally adjusted at annual rates]</t>
  </si>
  <si>
    <t>Bureau of Economic Analysis</t>
  </si>
  <si>
    <t>Last Revised on: August 28, 2015 - Next Release Date September 28, 2015</t>
  </si>
  <si>
    <t>Line</t>
  </si>
  <si>
    <t> </t>
  </si>
  <si>
    <t>Series Name</t>
  </si>
  <si>
    <t>2015</t>
  </si>
  <si>
    <t>I</t>
  </si>
  <si>
    <t>II</t>
  </si>
  <si>
    <t>IV</t>
  </si>
  <si>
    <t>1</t>
  </si>
  <si>
    <t xml:space="preserve">            Personal consumption expenditures</t>
  </si>
  <si>
    <t>DPCERC</t>
  </si>
  <si>
    <t>36</t>
  </si>
  <si>
    <t xml:space="preserve">        Recreational goods and vehicles</t>
  </si>
  <si>
    <t>DREQRC</t>
  </si>
  <si>
    <t>70</t>
  </si>
  <si>
    <t xml:space="preserve">    Nondurable goods</t>
  </si>
  <si>
    <t>DNDGRC</t>
  </si>
  <si>
    <t>71</t>
  </si>
  <si>
    <t xml:space="preserve">        Food and beverages purchased for off-premises consumption</t>
  </si>
  <si>
    <t>DFXARC</t>
  </si>
  <si>
    <t>111</t>
  </si>
  <si>
    <t xml:space="preserve">        Gasoline and other energy goods</t>
  </si>
  <si>
    <t>DGOERC</t>
  </si>
  <si>
    <t>112</t>
  </si>
  <si>
    <t xml:space="preserve">            Motor vehicle fuels, lubricants, and fluids (59)</t>
  </si>
  <si>
    <t>DMFLRC</t>
  </si>
  <si>
    <t>113</t>
  </si>
  <si>
    <t xml:space="preserve">                Gasoline and other motor fuel</t>
  </si>
  <si>
    <t>DGASRC</t>
  </si>
  <si>
    <t>114</t>
  </si>
  <si>
    <t xml:space="preserve">                Lubricants and fluids</t>
  </si>
  <si>
    <t>DLUBRC</t>
  </si>
  <si>
    <t>115</t>
  </si>
  <si>
    <t xml:space="preserve">            Fuel oil and other fuels (29)</t>
  </si>
  <si>
    <t>DFULRC</t>
  </si>
  <si>
    <t>116</t>
  </si>
  <si>
    <t xml:space="preserve">                Fuel oil</t>
  </si>
  <si>
    <t>DOILRC</t>
  </si>
  <si>
    <t>117</t>
  </si>
  <si>
    <t xml:space="preserve">                Other fuels</t>
  </si>
  <si>
    <t>DLPFRC</t>
  </si>
  <si>
    <t>148</t>
  </si>
  <si>
    <t>Services</t>
  </si>
  <si>
    <t>DSERRC</t>
  </si>
  <si>
    <t>149</t>
  </si>
  <si>
    <t xml:space="preserve">    Household consumption expenditures (for services)</t>
  </si>
  <si>
    <t>DHCERC</t>
  </si>
  <si>
    <t>150</t>
  </si>
  <si>
    <t xml:space="preserve">        Housing and utilities</t>
  </si>
  <si>
    <t>DHUTRC</t>
  </si>
  <si>
    <t>151</t>
  </si>
  <si>
    <t xml:space="preserve">            Housing</t>
  </si>
  <si>
    <t>DHSGRC</t>
  </si>
  <si>
    <t>186</t>
  </si>
  <si>
    <t xml:space="preserve">        Transportation services</t>
  </si>
  <si>
    <t>DTRSRC</t>
  </si>
  <si>
    <t>187</t>
  </si>
  <si>
    <t xml:space="preserve">            Motor vehicle services</t>
  </si>
  <si>
    <t>DMVSRC</t>
  </si>
  <si>
    <t>188</t>
  </si>
  <si>
    <t xml:space="preserve">                Motor vehicle maintenance and repair (60)</t>
  </si>
  <si>
    <t>DVMRRC</t>
  </si>
  <si>
    <t>189</t>
  </si>
  <si>
    <t xml:space="preserve">                Other motor vehicle services (61)</t>
  </si>
  <si>
    <t>DOVSRC</t>
  </si>
  <si>
    <t>190</t>
  </si>
  <si>
    <t xml:space="preserve">                    Motor vehicle leasing</t>
  </si>
  <si>
    <t>DMVLRC</t>
  </si>
  <si>
    <t>191</t>
  </si>
  <si>
    <t xml:space="preserve">                        Auto leasing</t>
  </si>
  <si>
    <t>DALERC</t>
  </si>
  <si>
    <t>192</t>
  </si>
  <si>
    <t xml:space="preserve">                        Truck leasing</t>
  </si>
  <si>
    <t>DTLERC</t>
  </si>
  <si>
    <t>193</t>
  </si>
  <si>
    <t xml:space="preserve">                    Motor vehicle rental</t>
  </si>
  <si>
    <t>DMVRRC</t>
  </si>
  <si>
    <t>194</t>
  </si>
  <si>
    <t xml:space="preserve">                    Parking fees and tolls</t>
  </si>
  <si>
    <t>DPFTRC</t>
  </si>
  <si>
    <t>195</t>
  </si>
  <si>
    <t xml:space="preserve">            Public transportation</t>
  </si>
  <si>
    <t>DPUBRC</t>
  </si>
  <si>
    <t>196</t>
  </si>
  <si>
    <t xml:space="preserve">                Ground transportation (63)</t>
  </si>
  <si>
    <t>DGRDRC</t>
  </si>
  <si>
    <t>197</t>
  </si>
  <si>
    <t xml:space="preserve">                    Railway transportation</t>
  </si>
  <si>
    <t>DIRRRC</t>
  </si>
  <si>
    <t>198</t>
  </si>
  <si>
    <t xml:space="preserve">                    Road transportation</t>
  </si>
  <si>
    <t>DROTRC</t>
  </si>
  <si>
    <t>199</t>
  </si>
  <si>
    <t xml:space="preserve">                        Intercity buses</t>
  </si>
  <si>
    <t>DIBURC</t>
  </si>
  <si>
    <t>200</t>
  </si>
  <si>
    <t xml:space="preserve">                        Taxicabs</t>
  </si>
  <si>
    <t>DTAXRC</t>
  </si>
  <si>
    <t>201</t>
  </si>
  <si>
    <t xml:space="preserve">                        Intracity mass transit</t>
  </si>
  <si>
    <t>DIMTRC</t>
  </si>
  <si>
    <t>202</t>
  </si>
  <si>
    <t xml:space="preserve">                        Other road transportation service</t>
  </si>
  <si>
    <t>DORTRC</t>
  </si>
  <si>
    <t>203</t>
  </si>
  <si>
    <t xml:space="preserve">                Air transportation (64)</t>
  </si>
  <si>
    <t>DAITRC</t>
  </si>
  <si>
    <t>204</t>
  </si>
  <si>
    <t xml:space="preserve">                Water transportation (65)</t>
  </si>
  <si>
    <t>DWATRC</t>
  </si>
  <si>
    <t>205</t>
  </si>
  <si>
    <t xml:space="preserve">        Recreation services</t>
  </si>
  <si>
    <t>DRCARC</t>
  </si>
  <si>
    <t>206</t>
  </si>
  <si>
    <t xml:space="preserve">            Membership clubs, sports centers, parks, theaters, and museums (82)</t>
  </si>
  <si>
    <t>DRLSRC</t>
  </si>
  <si>
    <t>207</t>
  </si>
  <si>
    <t xml:space="preserve">                Membership clubs and participant sports centers</t>
  </si>
  <si>
    <t>DMDFRC</t>
  </si>
  <si>
    <t>208</t>
  </si>
  <si>
    <t xml:space="preserve">                Amusement parks, campgrounds, and related recreational services</t>
  </si>
  <si>
    <t>DORSRC</t>
  </si>
  <si>
    <t>209</t>
  </si>
  <si>
    <t xml:space="preserve">                Admissions to specified spectator amusements</t>
  </si>
  <si>
    <t>DADMRC</t>
  </si>
  <si>
    <t>210</t>
  </si>
  <si>
    <t xml:space="preserve">                    Motion picture theaters</t>
  </si>
  <si>
    <t>DMOVRC</t>
  </si>
  <si>
    <t>211</t>
  </si>
  <si>
    <t xml:space="preserve">                    Live entertainment, excluding sports</t>
  </si>
  <si>
    <t>DLIGRC</t>
  </si>
  <si>
    <t>212</t>
  </si>
  <si>
    <t xml:space="preserve">                    Spectator sports</t>
  </si>
  <si>
    <t>DSPERC</t>
  </si>
  <si>
    <t>213</t>
  </si>
  <si>
    <t xml:space="preserve">                Museums and libraries</t>
  </si>
  <si>
    <t>DMUSRC</t>
  </si>
  <si>
    <t>214</t>
  </si>
  <si>
    <t xml:space="preserve">            Audio-video, photographic, and information processing equipment services (parts of 77 and 93)</t>
  </si>
  <si>
    <t>DAVPRC</t>
  </si>
  <si>
    <t>215</t>
  </si>
  <si>
    <t xml:space="preserve">                Cable and satellite television and radio services</t>
  </si>
  <si>
    <t>DCTVRC</t>
  </si>
  <si>
    <t>216</t>
  </si>
  <si>
    <t xml:space="preserve">                Photo processing</t>
  </si>
  <si>
    <t>DFDVRC</t>
  </si>
  <si>
    <t>217</t>
  </si>
  <si>
    <t xml:space="preserve">                Photo studios</t>
  </si>
  <si>
    <t>DPICRC</t>
  </si>
  <si>
    <t>218</t>
  </si>
  <si>
    <t xml:space="preserve">                Repair of audio-visual, photographic, and information processing equipment</t>
  </si>
  <si>
    <t>DAPIRC</t>
  </si>
  <si>
    <t>219</t>
  </si>
  <si>
    <t xml:space="preserve">                Video media rental</t>
  </si>
  <si>
    <t>DVIDRC</t>
  </si>
  <si>
    <t>220</t>
  </si>
  <si>
    <t xml:space="preserve">            Gambling (91)</t>
  </si>
  <si>
    <t>DGAMRC</t>
  </si>
  <si>
    <t>221</t>
  </si>
  <si>
    <t xml:space="preserve">                Casino gambling</t>
  </si>
  <si>
    <t>DCASRC</t>
  </si>
  <si>
    <t>222</t>
  </si>
  <si>
    <t xml:space="preserve">                Lotteries</t>
  </si>
  <si>
    <t>DLOTRC</t>
  </si>
  <si>
    <t>223</t>
  </si>
  <si>
    <t xml:space="preserve">                Pari-mutuel net receipts</t>
  </si>
  <si>
    <t>DPARRC</t>
  </si>
  <si>
    <t>224</t>
  </si>
  <si>
    <t xml:space="preserve">            Other recreational services (81, 94, and part of 92)</t>
  </si>
  <si>
    <t>DOTRRC</t>
  </si>
  <si>
    <t>225</t>
  </si>
  <si>
    <t xml:space="preserve">                Veterinary and other services for pets</t>
  </si>
  <si>
    <t>DVETRC</t>
  </si>
  <si>
    <t>226</t>
  </si>
  <si>
    <t xml:space="preserve">                Package tours</t>
  </si>
  <si>
    <t>DHOLRC</t>
  </si>
  <si>
    <t>227</t>
  </si>
  <si>
    <t xml:space="preserve">                Maintenance and repair of recreational vehicles and sports equipment</t>
  </si>
  <si>
    <t>DRRERC</t>
  </si>
  <si>
    <t>228</t>
  </si>
  <si>
    <t xml:space="preserve">        Food services and accommodations</t>
  </si>
  <si>
    <t>DFSARC</t>
  </si>
  <si>
    <t>229</t>
  </si>
  <si>
    <t xml:space="preserve">            Food services</t>
  </si>
  <si>
    <t>DFSERC</t>
  </si>
  <si>
    <t>230</t>
  </si>
  <si>
    <t xml:space="preserve">                Purchased meals and beverages (102)</t>
  </si>
  <si>
    <t>DPMBRC</t>
  </si>
  <si>
    <t>231</t>
  </si>
  <si>
    <t xml:space="preserve">                    Meals and nonalcoholic beverages</t>
  </si>
  <si>
    <t>DMABRC</t>
  </si>
  <si>
    <t>232</t>
  </si>
  <si>
    <t xml:space="preserve">                        Meals at schools</t>
  </si>
  <si>
    <t>DMSLRC</t>
  </si>
  <si>
    <t>233</t>
  </si>
  <si>
    <t xml:space="preserve">                            Elementary and secondary school lunches</t>
  </si>
  <si>
    <t>DESLRC</t>
  </si>
  <si>
    <t>234</t>
  </si>
  <si>
    <t xml:space="preserve">                            Higher education school lunches</t>
  </si>
  <si>
    <t>DHSLRC</t>
  </si>
  <si>
    <t>235</t>
  </si>
  <si>
    <t xml:space="preserve">                        Other purchased meals</t>
  </si>
  <si>
    <t>DOPMRC</t>
  </si>
  <si>
    <t>236</t>
  </si>
  <si>
    <t xml:space="preserve">                            Meals at limited service eating places</t>
  </si>
  <si>
    <t>DMLSRC</t>
  </si>
  <si>
    <t>237</t>
  </si>
  <si>
    <t xml:space="preserve">                            Meals at other eating places</t>
  </si>
  <si>
    <t>DMOERC</t>
  </si>
  <si>
    <t>238</t>
  </si>
  <si>
    <t xml:space="preserve">                            Meals at drinking places</t>
  </si>
  <si>
    <t>DMDPRC</t>
  </si>
  <si>
    <t>239</t>
  </si>
  <si>
    <t xml:space="preserve">                    Alcohol in purchased meals</t>
  </si>
  <si>
    <t>DAPMRC</t>
  </si>
  <si>
    <t>240</t>
  </si>
  <si>
    <t xml:space="preserve">                Food furnished to employees (including military) (103)</t>
  </si>
  <si>
    <t>DFOORC</t>
  </si>
  <si>
    <t>241</t>
  </si>
  <si>
    <t xml:space="preserve">                    Food supplied to civilians</t>
  </si>
  <si>
    <t>DCFDRC</t>
  </si>
  <si>
    <t>242</t>
  </si>
  <si>
    <t xml:space="preserve">                    Food supplied to military</t>
  </si>
  <si>
    <t>DMFDRC</t>
  </si>
  <si>
    <t>243</t>
  </si>
  <si>
    <t xml:space="preserve">            Accommodations (104)</t>
  </si>
  <si>
    <t>DACCRC</t>
  </si>
  <si>
    <t>244</t>
  </si>
  <si>
    <t xml:space="preserve">                Hotels and motels</t>
  </si>
  <si>
    <t>DHOTRC</t>
  </si>
  <si>
    <t>245</t>
  </si>
  <si>
    <t xml:space="preserve">                Housing at schools</t>
  </si>
  <si>
    <t>DSCHRC</t>
  </si>
  <si>
    <t>327</t>
  </si>
  <si>
    <t xml:space="preserve">            Net foreign travel</t>
  </si>
  <si>
    <t>DFORRC</t>
  </si>
  <si>
    <t>328</t>
  </si>
  <si>
    <t xml:space="preserve">                Foreign travel by U.S. residents (129)</t>
  </si>
  <si>
    <t>DFTRRC</t>
  </si>
  <si>
    <t>329</t>
  </si>
  <si>
    <t xml:space="preserve">                    Passenger fares for foreign travel</t>
  </si>
  <si>
    <t>DAFTRC</t>
  </si>
  <si>
    <t>330</t>
  </si>
  <si>
    <t xml:space="preserve">                    U.S. travel outside the United States</t>
  </si>
  <si>
    <t>DUSTRC</t>
  </si>
  <si>
    <t>331</t>
  </si>
  <si>
    <t xml:space="preserve">                    U.S. student expenditures</t>
  </si>
  <si>
    <t>DUSSRC</t>
  </si>
  <si>
    <t>332</t>
  </si>
  <si>
    <t xml:space="preserve">                Less: Expenditures in the United States by nonresidents (130)</t>
  </si>
  <si>
    <t>DEXFRC</t>
  </si>
  <si>
    <t>333</t>
  </si>
  <si>
    <t xml:space="preserve">                    Foreign travel in the United States</t>
  </si>
  <si>
    <t>DFTURC</t>
  </si>
  <si>
    <t>334</t>
  </si>
  <si>
    <t xml:space="preserve">                    Medical expenditures of foreigners</t>
  </si>
  <si>
    <t>DMEFRC</t>
  </si>
  <si>
    <t>335</t>
  </si>
  <si>
    <t xml:space="preserve">                    Expenditures of foreign students in the United States</t>
  </si>
  <si>
    <t>DEFSRC</t>
  </si>
  <si>
    <t>Q4 to Q1 annualized</t>
  </si>
  <si>
    <t>Q1 to Q2 annualized</t>
  </si>
  <si>
    <t>Table 2.4.6U. Real Personal Consumption Expenditures by Type of Product, Chained Dollars</t>
  </si>
  <si>
    <t>[Millions of chained (2009) dollars; quarters and months are seasonally adjusted at annual rates]</t>
  </si>
  <si>
    <t>DPCERX</t>
  </si>
  <si>
    <t>DREQRX</t>
  </si>
  <si>
    <t>DNDGRX</t>
  </si>
  <si>
    <t>DFXARX</t>
  </si>
  <si>
    <t>DGOERX</t>
  </si>
  <si>
    <t>DMFLRX</t>
  </si>
  <si>
    <t>DGASRX</t>
  </si>
  <si>
    <t>DLUBRX</t>
  </si>
  <si>
    <t>DFULRX</t>
  </si>
  <si>
    <t>DOILRX</t>
  </si>
  <si>
    <t>DLPFRX</t>
  </si>
  <si>
    <t>DSERRX</t>
  </si>
  <si>
    <t>DHCERX</t>
  </si>
  <si>
    <t>DHUTRX</t>
  </si>
  <si>
    <t>DHSGRX</t>
  </si>
  <si>
    <t>DTRSRX</t>
  </si>
  <si>
    <t>DMVSRX</t>
  </si>
  <si>
    <t>DVMRRX</t>
  </si>
  <si>
    <t>DOVSRX</t>
  </si>
  <si>
    <t>DMVLRX</t>
  </si>
  <si>
    <t>DALERX</t>
  </si>
  <si>
    <t>DTLERX</t>
  </si>
  <si>
    <t>DMVRRX</t>
  </si>
  <si>
    <t>DPFTRX</t>
  </si>
  <si>
    <t>DPUBRX</t>
  </si>
  <si>
    <t>DGRDRX</t>
  </si>
  <si>
    <t>DIRRRX</t>
  </si>
  <si>
    <t>DROTRX</t>
  </si>
  <si>
    <t>DIBURX</t>
  </si>
  <si>
    <t>DTAXRX</t>
  </si>
  <si>
    <t>DIMTRX</t>
  </si>
  <si>
    <t>DORTRX</t>
  </si>
  <si>
    <t>DAITRX</t>
  </si>
  <si>
    <t>DWATRX</t>
  </si>
  <si>
    <t>DRCARX</t>
  </si>
  <si>
    <t>DRLSRX</t>
  </si>
  <si>
    <t>DMDFRX</t>
  </si>
  <si>
    <t>DORSRX</t>
  </si>
  <si>
    <t>DADMRX</t>
  </si>
  <si>
    <t>DMOVRX</t>
  </si>
  <si>
    <t>DLIGRX</t>
  </si>
  <si>
    <t>DSPERX</t>
  </si>
  <si>
    <t>DMUSRX</t>
  </si>
  <si>
    <t>DAVPRX</t>
  </si>
  <si>
    <t>DCTVRX</t>
  </si>
  <si>
    <t>DFDVRX</t>
  </si>
  <si>
    <t>DPICRX</t>
  </si>
  <si>
    <t>DAPIRX</t>
  </si>
  <si>
    <t>DVIDRX</t>
  </si>
  <si>
    <t>DGAMRX</t>
  </si>
  <si>
    <t>DCASRX</t>
  </si>
  <si>
    <t>DLOTRX</t>
  </si>
  <si>
    <t>DPARRX</t>
  </si>
  <si>
    <t>DOTRRX</t>
  </si>
  <si>
    <t>DVETRX</t>
  </si>
  <si>
    <t>DHOLRX</t>
  </si>
  <si>
    <t>DRRERX</t>
  </si>
  <si>
    <t>DFSARX</t>
  </si>
  <si>
    <t>DFSERX</t>
  </si>
  <si>
    <t>DPMBRX</t>
  </si>
  <si>
    <t>DMABRX</t>
  </si>
  <si>
    <t>DMSLRX</t>
  </si>
  <si>
    <t>DESLRX</t>
  </si>
  <si>
    <t>DHSLRX</t>
  </si>
  <si>
    <t>DOPMRX</t>
  </si>
  <si>
    <t>DMLSRX</t>
  </si>
  <si>
    <t>DMOERX</t>
  </si>
  <si>
    <t>DMDPRX</t>
  </si>
  <si>
    <t>DAPMRX</t>
  </si>
  <si>
    <t>DFOORX</t>
  </si>
  <si>
    <t>DCFDRX</t>
  </si>
  <si>
    <t>DMFDRX</t>
  </si>
  <si>
    <t>DACCRX</t>
  </si>
  <si>
    <t>DHOTRX</t>
  </si>
  <si>
    <t>DSCHRX</t>
  </si>
  <si>
    <t>DFORRX</t>
  </si>
  <si>
    <t>DFTRRX</t>
  </si>
  <si>
    <t>DAFTRX</t>
  </si>
  <si>
    <t>DUSTRX</t>
  </si>
  <si>
    <t>DUSSRX</t>
  </si>
  <si>
    <t>DEXFRX</t>
  </si>
  <si>
    <t>DFTURX</t>
  </si>
  <si>
    <t>DMEFRX</t>
  </si>
  <si>
    <t>DEFSRX</t>
  </si>
  <si>
    <t>Table 2.4.4U. Price Indexes for Personal Consumption Expenditures by Type of Product</t>
  </si>
  <si>
    <t>[Index numbers, 2009=100; quarters and months are seasonally adjusted]</t>
  </si>
  <si>
    <t>DPCERG</t>
  </si>
  <si>
    <t>DREQRG</t>
  </si>
  <si>
    <t>DNDGRG</t>
  </si>
  <si>
    <t>DGOERG</t>
  </si>
  <si>
    <t>DMFLRG</t>
  </si>
  <si>
    <t>DGASRG</t>
  </si>
  <si>
    <t>DLUBRG</t>
  </si>
  <si>
    <t>DFULRG</t>
  </si>
  <si>
    <t>DOILRG</t>
  </si>
  <si>
    <t>DLPFRG</t>
  </si>
  <si>
    <t>DSERRG</t>
  </si>
  <si>
    <t>DHCERG</t>
  </si>
  <si>
    <t>DHUTRG</t>
  </si>
  <si>
    <t>DHSGRG</t>
  </si>
  <si>
    <t>DTRSRG</t>
  </si>
  <si>
    <t>DMVSRG</t>
  </si>
  <si>
    <t>DVMRRG</t>
  </si>
  <si>
    <t>DOVSRG</t>
  </si>
  <si>
    <t>DMVLRG</t>
  </si>
  <si>
    <t>DALERG</t>
  </si>
  <si>
    <t>DTLERG</t>
  </si>
  <si>
    <t>DMVRRG</t>
  </si>
  <si>
    <t>DPFTRG</t>
  </si>
  <si>
    <t>DPUBRG</t>
  </si>
  <si>
    <t>DGRDRG</t>
  </si>
  <si>
    <t>DIRRRG</t>
  </si>
  <si>
    <t>DROTRG</t>
  </si>
  <si>
    <t>DIBURG</t>
  </si>
  <si>
    <t>DTAXRG</t>
  </si>
  <si>
    <t>DIMTRG</t>
  </si>
  <si>
    <t>DORTRG</t>
  </si>
  <si>
    <t>DAITRG</t>
  </si>
  <si>
    <t>DWATRG</t>
  </si>
  <si>
    <t>DRCARG</t>
  </si>
  <si>
    <t>DRLSRG</t>
  </si>
  <si>
    <t>DMDFRG</t>
  </si>
  <si>
    <t>DORSRG</t>
  </si>
  <si>
    <t>DADMRG</t>
  </si>
  <si>
    <t>DMOVRG</t>
  </si>
  <si>
    <t>DLIGRG</t>
  </si>
  <si>
    <t>DSPERG</t>
  </si>
  <si>
    <t>DMUSRG</t>
  </si>
  <si>
    <t>DAVPRG</t>
  </si>
  <si>
    <t>DCTVRG</t>
  </si>
  <si>
    <t>DFDVRG</t>
  </si>
  <si>
    <t>DPICRG</t>
  </si>
  <si>
    <t>DAPIRG</t>
  </si>
  <si>
    <t>DVIDRG</t>
  </si>
  <si>
    <t>DGAMRG</t>
  </si>
  <si>
    <t>DCASRG</t>
  </si>
  <si>
    <t>DLOTRG</t>
  </si>
  <si>
    <t>DPARRG</t>
  </si>
  <si>
    <t>DOTRRG</t>
  </si>
  <si>
    <t>DVETRG</t>
  </si>
  <si>
    <t>DHOLRG</t>
  </si>
  <si>
    <t>DRRERG</t>
  </si>
  <si>
    <t>DFSARG</t>
  </si>
  <si>
    <t>DFSERG</t>
  </si>
  <si>
    <t>DPMBRG</t>
  </si>
  <si>
    <t>DMABRG</t>
  </si>
  <si>
    <t>DMSLRG</t>
  </si>
  <si>
    <t>DESLRG</t>
  </si>
  <si>
    <t>DHSLRG</t>
  </si>
  <si>
    <t>DOPMRG</t>
  </si>
  <si>
    <t>DMLSRG</t>
  </si>
  <si>
    <t>DMOERG</t>
  </si>
  <si>
    <t>DMDPRG</t>
  </si>
  <si>
    <t>DAPMRG</t>
  </si>
  <si>
    <t>DFOORG</t>
  </si>
  <si>
    <t>DCFDRG</t>
  </si>
  <si>
    <t>DMFDRG</t>
  </si>
  <si>
    <t>DACCRG</t>
  </si>
  <si>
    <t>DHOTRG</t>
  </si>
  <si>
    <t>DSCHRG</t>
  </si>
  <si>
    <t>DFTRRG</t>
  </si>
  <si>
    <t>DAFTRG</t>
  </si>
  <si>
    <t>DUSTRG</t>
  </si>
  <si>
    <t>DUSSRG</t>
  </si>
  <si>
    <t>DEXFRG</t>
  </si>
  <si>
    <t>DFTURG</t>
  </si>
  <si>
    <t>DMEFRG</t>
  </si>
  <si>
    <t>DEFSRG</t>
  </si>
  <si>
    <t>Last Revised on: November 25, 2015 - Next Release Date December 23, 2015</t>
  </si>
  <si>
    <t>III</t>
  </si>
  <si>
    <t>Q2 to Q3 annualized</t>
  </si>
  <si>
    <t>Q2</t>
  </si>
  <si>
    <t>Q3</t>
  </si>
  <si>
    <t>Annualized Growth</t>
  </si>
  <si>
    <t>code</t>
  </si>
  <si>
    <t>ttsaitemdesc</t>
  </si>
  <si>
    <t>y1998</t>
  </si>
  <si>
    <t>y1999</t>
  </si>
  <si>
    <t>y2000</t>
  </si>
  <si>
    <t>y2001</t>
  </si>
  <si>
    <t>y2002</t>
  </si>
  <si>
    <t>y2003</t>
  </si>
  <si>
    <t>y2004</t>
  </si>
  <si>
    <t>y2005</t>
  </si>
  <si>
    <t>y2006</t>
  </si>
  <si>
    <t>y2007</t>
  </si>
  <si>
    <t>y2008</t>
  </si>
  <si>
    <t>y2009</t>
  </si>
  <si>
    <t>y2010</t>
  </si>
  <si>
    <t>y2011</t>
  </si>
  <si>
    <t>y2012</t>
  </si>
  <si>
    <t>y2013</t>
  </si>
  <si>
    <t>y2014</t>
  </si>
  <si>
    <t>Q1998_I</t>
  </si>
  <si>
    <t>Q1998_II</t>
  </si>
  <si>
    <t>Q1998_III</t>
  </si>
  <si>
    <t>Q1998_IV</t>
  </si>
  <si>
    <t>Q1999_I</t>
  </si>
  <si>
    <t>Q1999_II</t>
  </si>
  <si>
    <t>Q1999_III</t>
  </si>
  <si>
    <t>Q1999_IV</t>
  </si>
  <si>
    <t>Q2000_I</t>
  </si>
  <si>
    <t>Q2000_II</t>
  </si>
  <si>
    <t>Q2000_III</t>
  </si>
  <si>
    <t>Q2000_IV</t>
  </si>
  <si>
    <t>Q2001_I</t>
  </si>
  <si>
    <t>Q2001_II</t>
  </si>
  <si>
    <t>Q2001_III</t>
  </si>
  <si>
    <t>Q2001_IV</t>
  </si>
  <si>
    <t>Q2002_I</t>
  </si>
  <si>
    <t>Q2002_II</t>
  </si>
  <si>
    <t>Q2002_III</t>
  </si>
  <si>
    <t>Q2002_IV</t>
  </si>
  <si>
    <t>Q2003_I</t>
  </si>
  <si>
    <t>Q2003_II</t>
  </si>
  <si>
    <t>Q2003_III</t>
  </si>
  <si>
    <t>Q2003_IV</t>
  </si>
  <si>
    <t>Q2004_I</t>
  </si>
  <si>
    <t>Q2004_II</t>
  </si>
  <si>
    <t>Q2004_III</t>
  </si>
  <si>
    <t>Q2004_IV</t>
  </si>
  <si>
    <t>Q2005_I</t>
  </si>
  <si>
    <t>Q2005_II</t>
  </si>
  <si>
    <t>Q2005_III</t>
  </si>
  <si>
    <t>Q2005_IV</t>
  </si>
  <si>
    <t>Q2006_I</t>
  </si>
  <si>
    <t>Q2006_II</t>
  </si>
  <si>
    <t>Q2006_III</t>
  </si>
  <si>
    <t>Q2006_IV</t>
  </si>
  <si>
    <t>Q2007_I</t>
  </si>
  <si>
    <t>Q2007_II</t>
  </si>
  <si>
    <t>Q2007_III</t>
  </si>
  <si>
    <t>Q2007_IV</t>
  </si>
  <si>
    <t>Q2008_I</t>
  </si>
  <si>
    <t>Q2008_II</t>
  </si>
  <si>
    <t>Q2008_III</t>
  </si>
  <si>
    <t>Q2008_IV</t>
  </si>
  <si>
    <t>Q2009_I</t>
  </si>
  <si>
    <t>Q2009_II</t>
  </si>
  <si>
    <t>Q2009_III</t>
  </si>
  <si>
    <t>Q2009_IV</t>
  </si>
  <si>
    <t>Q2010_I</t>
  </si>
  <si>
    <t>Q2010_II</t>
  </si>
  <si>
    <t>Q2010_III</t>
  </si>
  <si>
    <t>Q2010_IV</t>
  </si>
  <si>
    <t>Q2011_I</t>
  </si>
  <si>
    <t>Q2011_II</t>
  </si>
  <si>
    <t>Q2011_III</t>
  </si>
  <si>
    <t>Q2011_IV</t>
  </si>
  <si>
    <t>Q2012_I</t>
  </si>
  <si>
    <t>Q2012_II</t>
  </si>
  <si>
    <t>Q2012_III</t>
  </si>
  <si>
    <t>Q2012_IV</t>
  </si>
  <si>
    <t>Q2013_I</t>
  </si>
  <si>
    <t>Q2013_II</t>
  </si>
  <si>
    <t>Q2013_III</t>
  </si>
  <si>
    <t>Q2013_IV</t>
  </si>
  <si>
    <t>Q2014_I</t>
  </si>
  <si>
    <t>Q2014_II</t>
  </si>
  <si>
    <t>Q2014_III</t>
  </si>
  <si>
    <t>Q2014_IV</t>
  </si>
  <si>
    <t>Q2015_I</t>
  </si>
  <si>
    <t>Q2015_II</t>
  </si>
  <si>
    <t>Q2015_III</t>
  </si>
  <si>
    <t>Traveler accommodations</t>
  </si>
  <si>
    <t>Transportation</t>
  </si>
  <si>
    <t>Passenger air transportation</t>
  </si>
  <si>
    <t>All other transportation-related goods and services</t>
  </si>
  <si>
    <t>Food services and drinking places</t>
  </si>
  <si>
    <t>Recreation, entertainment, and shopping</t>
  </si>
  <si>
    <t>Recreation and entertainment</t>
  </si>
  <si>
    <t>Shopping</t>
  </si>
  <si>
    <t>All tourism goods and services</t>
  </si>
  <si>
    <t>tot1998</t>
  </si>
  <si>
    <t>tot1999</t>
  </si>
  <si>
    <t>tot2000</t>
  </si>
  <si>
    <t>tot2001</t>
  </si>
  <si>
    <t>tot2002</t>
  </si>
  <si>
    <t>tot2003</t>
  </si>
  <si>
    <t>tot2004</t>
  </si>
  <si>
    <t>tot2005</t>
  </si>
  <si>
    <t>tot2006</t>
  </si>
  <si>
    <t>tot2007</t>
  </si>
  <si>
    <t>tot2008</t>
  </si>
  <si>
    <t>tot2009</t>
  </si>
  <si>
    <t>tot2010</t>
  </si>
  <si>
    <t>tot2011</t>
  </si>
  <si>
    <t>tot2012</t>
  </si>
  <si>
    <t>tot2013</t>
  </si>
  <si>
    <t>tot2014</t>
  </si>
  <si>
    <t>tot1998q1</t>
  </si>
  <si>
    <t>tot1998q2</t>
  </si>
  <si>
    <t>tot1998q3</t>
  </si>
  <si>
    <t>tot1998q4</t>
  </si>
  <si>
    <t>tot1999q1</t>
  </si>
  <si>
    <t>tot1999q2</t>
  </si>
  <si>
    <t>tot1999q3</t>
  </si>
  <si>
    <t>tot1999q4</t>
  </si>
  <si>
    <t>tot2000q1</t>
  </si>
  <si>
    <t>tot2000q2</t>
  </si>
  <si>
    <t>tot2000q3</t>
  </si>
  <si>
    <t>tot2000q4</t>
  </si>
  <si>
    <t>tot2001q1</t>
  </si>
  <si>
    <t>tot2001q2</t>
  </si>
  <si>
    <t>tot2001q3</t>
  </si>
  <si>
    <t>tot2001q4</t>
  </si>
  <si>
    <t>tot2002q1</t>
  </si>
  <si>
    <t>tot2002q2</t>
  </si>
  <si>
    <t>tot2002q3</t>
  </si>
  <si>
    <t>tot2002q4</t>
  </si>
  <si>
    <t>tot2003q1</t>
  </si>
  <si>
    <t>tot2003q2</t>
  </si>
  <si>
    <t>tot2003q3</t>
  </si>
  <si>
    <t>tot2003q4</t>
  </si>
  <si>
    <t>tot2004q1</t>
  </si>
  <si>
    <t>tot2004q2</t>
  </si>
  <si>
    <t>tot2004q3</t>
  </si>
  <si>
    <t>tot2004q4</t>
  </si>
  <si>
    <t>tot2005q1</t>
  </si>
  <si>
    <t>tot2005q2</t>
  </si>
  <si>
    <t>tot2005q3</t>
  </si>
  <si>
    <t>tot2005q4</t>
  </si>
  <si>
    <t>tot2006q1</t>
  </si>
  <si>
    <t>tot2006q2</t>
  </si>
  <si>
    <t>tot2006q3</t>
  </si>
  <si>
    <t>tot2006q4</t>
  </si>
  <si>
    <t>tot2007q1</t>
  </si>
  <si>
    <t>tot2007q2</t>
  </si>
  <si>
    <t>tot2007q3</t>
  </si>
  <si>
    <t>tot2007q4</t>
  </si>
  <si>
    <t>tot2008q1</t>
  </si>
  <si>
    <t>tot2008q2</t>
  </si>
  <si>
    <t>tot2008q3</t>
  </si>
  <si>
    <t>tot2008q4</t>
  </si>
  <si>
    <t>tot2009q1</t>
  </si>
  <si>
    <t>tot2009q2</t>
  </si>
  <si>
    <t>tot2009q3</t>
  </si>
  <si>
    <t>tot2009q4</t>
  </si>
  <si>
    <t>tot2010q1</t>
  </si>
  <si>
    <t>tot2010q2</t>
  </si>
  <si>
    <t>tot2010q3</t>
  </si>
  <si>
    <t>tot2010q4</t>
  </si>
  <si>
    <t>tot2011q1</t>
  </si>
  <si>
    <t>tot2011q2</t>
  </si>
  <si>
    <t>tot2011q3</t>
  </si>
  <si>
    <t>tot2011q4</t>
  </si>
  <si>
    <t>tot2012q1</t>
  </si>
  <si>
    <t>tot2012q2</t>
  </si>
  <si>
    <t>tot2012q3</t>
  </si>
  <si>
    <t>tot2012q4</t>
  </si>
  <si>
    <t>tot2013q1</t>
  </si>
  <si>
    <t>tot2013q2</t>
  </si>
  <si>
    <t>tot2013q3</t>
  </si>
  <si>
    <t>tot2013q4</t>
  </si>
  <si>
    <t>tot2014q1</t>
  </si>
  <si>
    <t>tot2014q2</t>
  </si>
  <si>
    <t>tot2014q3</t>
  </si>
  <si>
    <t>tot2014q4</t>
  </si>
  <si>
    <t>tot2015q1</t>
  </si>
  <si>
    <t>tot2015q2</t>
  </si>
  <si>
    <t>tot2015q3</t>
  </si>
  <si>
    <t>p1998</t>
  </si>
  <si>
    <t>p1999</t>
  </si>
  <si>
    <t>p2000</t>
  </si>
  <si>
    <t>p2001</t>
  </si>
  <si>
    <t>p2002</t>
  </si>
  <si>
    <t>p2003</t>
  </si>
  <si>
    <t>p2004</t>
  </si>
  <si>
    <t>p2005</t>
  </si>
  <si>
    <t>p2006</t>
  </si>
  <si>
    <t>p2007</t>
  </si>
  <si>
    <t>p2008</t>
  </si>
  <si>
    <t>p2009</t>
  </si>
  <si>
    <t>p2010</t>
  </si>
  <si>
    <t>p2011</t>
  </si>
  <si>
    <t>p2012</t>
  </si>
  <si>
    <t>p2013</t>
  </si>
  <si>
    <t>p2014</t>
  </si>
  <si>
    <t>p1998q1</t>
  </si>
  <si>
    <t>p1998q2</t>
  </si>
  <si>
    <t>p1998q3</t>
  </si>
  <si>
    <t>p1998q4</t>
  </si>
  <si>
    <t>p1999q1</t>
  </si>
  <si>
    <t>p1999q2</t>
  </si>
  <si>
    <t>p1999q3</t>
  </si>
  <si>
    <t>p1999q4</t>
  </si>
  <si>
    <t>p2000q1</t>
  </si>
  <si>
    <t>p2000q2</t>
  </si>
  <si>
    <t>p2000q3</t>
  </si>
  <si>
    <t>p2000q4</t>
  </si>
  <si>
    <t>p2001q1</t>
  </si>
  <si>
    <t>p2001q2</t>
  </si>
  <si>
    <t>p2001q3</t>
  </si>
  <si>
    <t>p2001q4</t>
  </si>
  <si>
    <t>p2002q1</t>
  </si>
  <si>
    <t>p2002q2</t>
  </si>
  <si>
    <t>p2002q3</t>
  </si>
  <si>
    <t>p2002q4</t>
  </si>
  <si>
    <t>p2003q1</t>
  </si>
  <si>
    <t>p2003q2</t>
  </si>
  <si>
    <t>p2003q3</t>
  </si>
  <si>
    <t>p2003q4</t>
  </si>
  <si>
    <t>p2004q1</t>
  </si>
  <si>
    <t>p2004q2</t>
  </si>
  <si>
    <t>p2004q3</t>
  </si>
  <si>
    <t>p2004q4</t>
  </si>
  <si>
    <t>p2005q1</t>
  </si>
  <si>
    <t>p2005q2</t>
  </si>
  <si>
    <t>p2005q3</t>
  </si>
  <si>
    <t>p2005q4</t>
  </si>
  <si>
    <t>p2006q1</t>
  </si>
  <si>
    <t>p2006q2</t>
  </si>
  <si>
    <t>p2006q3</t>
  </si>
  <si>
    <t>p2006q4</t>
  </si>
  <si>
    <t>p2007q1</t>
  </si>
  <si>
    <t>p2007q2</t>
  </si>
  <si>
    <t>p2007q3</t>
  </si>
  <si>
    <t>p2007q4</t>
  </si>
  <si>
    <t>p2008q1</t>
  </si>
  <si>
    <t>p2008q2</t>
  </si>
  <si>
    <t>p2008q3</t>
  </si>
  <si>
    <t>p2008q4</t>
  </si>
  <si>
    <t>p2009q1</t>
  </si>
  <si>
    <t>p2009q2</t>
  </si>
  <si>
    <t>p2009q3</t>
  </si>
  <si>
    <t>p2009q4</t>
  </si>
  <si>
    <t>p2010q1</t>
  </si>
  <si>
    <t>p2010q2</t>
  </si>
  <si>
    <t>p2010q3</t>
  </si>
  <si>
    <t>p2010q4</t>
  </si>
  <si>
    <t>p2011q1</t>
  </si>
  <si>
    <t>p2011q2</t>
  </si>
  <si>
    <t>p2011q3</t>
  </si>
  <si>
    <t>p2011q4</t>
  </si>
  <si>
    <t>p2012q1</t>
  </si>
  <si>
    <t>p2012q2</t>
  </si>
  <si>
    <t>p2012q3</t>
  </si>
  <si>
    <t>p2012q4</t>
  </si>
  <si>
    <t>p2013q1</t>
  </si>
  <si>
    <t>p2013q2</t>
  </si>
  <si>
    <t>p2013q3</t>
  </si>
  <si>
    <t>p2013q4</t>
  </si>
  <si>
    <t>p2014q1</t>
  </si>
  <si>
    <t>p2014q2</t>
  </si>
  <si>
    <t>p2014q3</t>
  </si>
  <si>
    <t>p2014q4</t>
  </si>
  <si>
    <t>p2015q1</t>
  </si>
  <si>
    <t>p2015q2</t>
  </si>
  <si>
    <t>p2015q3</t>
  </si>
  <si>
    <t>real1998</t>
  </si>
  <si>
    <t>real1999</t>
  </si>
  <si>
    <t>real2000</t>
  </si>
  <si>
    <t>real2001</t>
  </si>
  <si>
    <t>real2002</t>
  </si>
  <si>
    <t>real2003</t>
  </si>
  <si>
    <t>real2004</t>
  </si>
  <si>
    <t>real2005</t>
  </si>
  <si>
    <t>real2006</t>
  </si>
  <si>
    <t>real2007</t>
  </si>
  <si>
    <t>real2008</t>
  </si>
  <si>
    <t>real2009</t>
  </si>
  <si>
    <t>real2010</t>
  </si>
  <si>
    <t>real2011</t>
  </si>
  <si>
    <t>real2012</t>
  </si>
  <si>
    <t>real2013</t>
  </si>
  <si>
    <t>real2014</t>
  </si>
  <si>
    <t>real1998q1</t>
  </si>
  <si>
    <t>real1998q2</t>
  </si>
  <si>
    <t>real1998q3</t>
  </si>
  <si>
    <t>real1998q4</t>
  </si>
  <si>
    <t>real1999q1</t>
  </si>
  <si>
    <t>real1999q2</t>
  </si>
  <si>
    <t>real1999q3</t>
  </si>
  <si>
    <t>real1999q4</t>
  </si>
  <si>
    <t>real2000q1</t>
  </si>
  <si>
    <t>real2000q2</t>
  </si>
  <si>
    <t>real2000q3</t>
  </si>
  <si>
    <t>real2000q4</t>
  </si>
  <si>
    <t>real2001q1</t>
  </si>
  <si>
    <t>real2001q2</t>
  </si>
  <si>
    <t>real2001q3</t>
  </si>
  <si>
    <t>real2001q4</t>
  </si>
  <si>
    <t>real2002q1</t>
  </si>
  <si>
    <t>real2002q2</t>
  </si>
  <si>
    <t>real2002q3</t>
  </si>
  <si>
    <t>real2002q4</t>
  </si>
  <si>
    <t>real2003q1</t>
  </si>
  <si>
    <t>real2003q2</t>
  </si>
  <si>
    <t>real2003q3</t>
  </si>
  <si>
    <t>real2003q4</t>
  </si>
  <si>
    <t>real2004q1</t>
  </si>
  <si>
    <t>real2004q2</t>
  </si>
  <si>
    <t>real2004q3</t>
  </si>
  <si>
    <t>real2004q4</t>
  </si>
  <si>
    <t>real2005q1</t>
  </si>
  <si>
    <t>real2005q2</t>
  </si>
  <si>
    <t>real2005q3</t>
  </si>
  <si>
    <t>real2005q4</t>
  </si>
  <si>
    <t>real2006q1</t>
  </si>
  <si>
    <t>real2006q2</t>
  </si>
  <si>
    <t>real2006q3</t>
  </si>
  <si>
    <t>real2006q4</t>
  </si>
  <si>
    <t>real2007q1</t>
  </si>
  <si>
    <t>real2007q2</t>
  </si>
  <si>
    <t>real2007q3</t>
  </si>
  <si>
    <t>real2007q4</t>
  </si>
  <si>
    <t>real2008q1</t>
  </si>
  <si>
    <t>real2008q2</t>
  </si>
  <si>
    <t>real2008q3</t>
  </si>
  <si>
    <t>real2008q4</t>
  </si>
  <si>
    <t>real2009q1</t>
  </si>
  <si>
    <t>real2009q2</t>
  </si>
  <si>
    <t>real2009q3</t>
  </si>
  <si>
    <t>real2009q4</t>
  </si>
  <si>
    <t>real2010q1</t>
  </si>
  <si>
    <t>real2010q2</t>
  </si>
  <si>
    <t>real2010q3</t>
  </si>
  <si>
    <t>real2010q4</t>
  </si>
  <si>
    <t>real2011q1</t>
  </si>
  <si>
    <t>real2011q2</t>
  </si>
  <si>
    <t>real2011q3</t>
  </si>
  <si>
    <t>real2011q4</t>
  </si>
  <si>
    <t>real2012q1</t>
  </si>
  <si>
    <t>real2012q2</t>
  </si>
  <si>
    <t>real2012q3</t>
  </si>
  <si>
    <t>real2012q4</t>
  </si>
  <si>
    <t>real2013q1</t>
  </si>
  <si>
    <t>real2013q2</t>
  </si>
  <si>
    <t>real2013q3</t>
  </si>
  <si>
    <t>real2013q4</t>
  </si>
  <si>
    <t>real2014q1</t>
  </si>
  <si>
    <t>real2014q2</t>
  </si>
  <si>
    <t>real2014q3</t>
  </si>
  <si>
    <t>real2014q4</t>
  </si>
  <si>
    <t>real2015q1</t>
  </si>
  <si>
    <t>real2015q2</t>
  </si>
  <si>
    <t>real2015q3</t>
  </si>
  <si>
    <t>ttsainddesc</t>
  </si>
  <si>
    <t>Air transportation services</t>
  </si>
  <si>
    <t>All other transportation-related industries</t>
  </si>
  <si>
    <t>All other industries</t>
  </si>
  <si>
    <t>All tourism industries</t>
  </si>
  <si>
    <t>Note.The figures in parentheses are the line numbers of the corresponding items in table 2.5.4.</t>
  </si>
  <si>
    <t>2. Food consists of food and beverages purchased for off-premises consumption; food services, which include purchased meals and beverages, are not classified as food.</t>
  </si>
  <si>
    <t>1. Consists of gasoline and other energy goods and of electricity and gas services.</t>
  </si>
  <si>
    <t>n.e.c. Not elsewhere classified</t>
  </si>
  <si>
    <t>Legend / Footnotes:</t>
  </si>
  <si>
    <t>DPCXRG</t>
  </si>
  <si>
    <t>Market-based PCE excluding food and energy</t>
  </si>
  <si>
    <t>394</t>
  </si>
  <si>
    <t>DPMERG</t>
  </si>
  <si>
    <t>Market-based PCE excluding energy</t>
  </si>
  <si>
    <t>393</t>
  </si>
  <si>
    <t>DMXFRG</t>
  </si>
  <si>
    <t>Market-based PCE excluding food</t>
  </si>
  <si>
    <t>392</t>
  </si>
  <si>
    <t>DPMFRG</t>
  </si>
  <si>
    <t>Market-based PCE food and energy</t>
  </si>
  <si>
    <t>391</t>
  </si>
  <si>
    <t>DHMMRG</t>
  </si>
  <si>
    <t xml:space="preserve">            Market-based PCE household maintenance</t>
  </si>
  <si>
    <t>390</t>
  </si>
  <si>
    <t>DCHCRG</t>
  </si>
  <si>
    <t xml:space="preserve">            Market-based PCE child care</t>
  </si>
  <si>
    <t>389</t>
  </si>
  <si>
    <t>DPERRG</t>
  </si>
  <si>
    <t xml:space="preserve">            Market-based PCE personal care and clothing services</t>
  </si>
  <si>
    <t>388</t>
  </si>
  <si>
    <t>DPRMRG</t>
  </si>
  <si>
    <t xml:space="preserve">            Market-based PCE professional services</t>
  </si>
  <si>
    <t>387</t>
  </si>
  <si>
    <t>DTEDRG</t>
  </si>
  <si>
    <t xml:space="preserve">            Market-based PCE education</t>
  </si>
  <si>
    <t>386</t>
  </si>
  <si>
    <t>DCOMRG</t>
  </si>
  <si>
    <t xml:space="preserve">            Market-based PCE communication services</t>
  </si>
  <si>
    <t>385</t>
  </si>
  <si>
    <t/>
  </si>
  <si>
    <t>BLANK</t>
  </si>
  <si>
    <t xml:space="preserve">            Of which:</t>
  </si>
  <si>
    <t>DOTMRG</t>
  </si>
  <si>
    <t xml:space="preserve">        Market-based PCE other services</t>
  </si>
  <si>
    <t>384</t>
  </si>
  <si>
    <t>DFIMRG</t>
  </si>
  <si>
    <t xml:space="preserve">        Market-based PCE financial services and insurance</t>
  </si>
  <si>
    <t>383</t>
  </si>
  <si>
    <t>DFSMRG</t>
  </si>
  <si>
    <t xml:space="preserve">        Market-based PCE food services and accommodations</t>
  </si>
  <si>
    <t>382</t>
  </si>
  <si>
    <t>DRCMRG</t>
  </si>
  <si>
    <t xml:space="preserve">        Market-based PCE recreation services</t>
  </si>
  <si>
    <t>381</t>
  </si>
  <si>
    <t xml:space="preserve">        Market-based PCE transportation services</t>
  </si>
  <si>
    <t>380</t>
  </si>
  <si>
    <t>DHLCRG</t>
  </si>
  <si>
    <t xml:space="preserve">        Market-based PCE health care</t>
  </si>
  <si>
    <t>379</t>
  </si>
  <si>
    <t>DUTLRG</t>
  </si>
  <si>
    <t xml:space="preserve">        Market-based PCE household utilities</t>
  </si>
  <si>
    <t>378</t>
  </si>
  <si>
    <t>DHSMRG</t>
  </si>
  <si>
    <t xml:space="preserve">        Market-based PCE housing services</t>
  </si>
  <si>
    <t>377</t>
  </si>
  <si>
    <t xml:space="preserve">        Of which:</t>
  </si>
  <si>
    <t>DSEMRG</t>
  </si>
  <si>
    <t xml:space="preserve">    Market-based PCE services</t>
  </si>
  <si>
    <t>376</t>
  </si>
  <si>
    <t>Services:</t>
  </si>
  <si>
    <t>DNDXRG</t>
  </si>
  <si>
    <t xml:space="preserve">    Market-based PCE other nondurable goods</t>
  </si>
  <si>
    <t>375</t>
  </si>
  <si>
    <t xml:space="preserve">    Market-based PCE gasoline and other energy goods</t>
  </si>
  <si>
    <t>374</t>
  </si>
  <si>
    <t>DCLMRG</t>
  </si>
  <si>
    <t xml:space="preserve">    Market-based PCE clothing and footwear</t>
  </si>
  <si>
    <t>373</t>
  </si>
  <si>
    <t>DMFXRG</t>
  </si>
  <si>
    <t xml:space="preserve">    Market-based PCE food and beverages purchased for off-premises consumption</t>
  </si>
  <si>
    <t>372</t>
  </si>
  <si>
    <t>Nondurable goods:</t>
  </si>
  <si>
    <t>DDUMRG</t>
  </si>
  <si>
    <t xml:space="preserve">    Market-based PCE durable goods other than motor vehicles and parts</t>
  </si>
  <si>
    <t>371</t>
  </si>
  <si>
    <t>DMOMRG</t>
  </si>
  <si>
    <t xml:space="preserve">    Market-based PCE motor vehicles and parts</t>
  </si>
  <si>
    <t>370</t>
  </si>
  <si>
    <t>Durable goods:</t>
  </si>
  <si>
    <t>DPCMRG</t>
  </si>
  <si>
    <t xml:space="preserve">        Market-based PCE</t>
  </si>
  <si>
    <t>369</t>
  </si>
  <si>
    <t>Market-based personal consumption expenditures (PCE):</t>
  </si>
  <si>
    <t>DPCCRG</t>
  </si>
  <si>
    <t xml:space="preserve">    PCE excluding food and energy 2</t>
  </si>
  <si>
    <t>368</t>
  </si>
  <si>
    <t>DPXERG</t>
  </si>
  <si>
    <t xml:space="preserve">    PCE excluding energy</t>
  </si>
  <si>
    <t>367</t>
  </si>
  <si>
    <t>DPXFRG</t>
  </si>
  <si>
    <t xml:space="preserve">    PCE excluding food</t>
  </si>
  <si>
    <t>366</t>
  </si>
  <si>
    <t>DNRGRG</t>
  </si>
  <si>
    <t xml:space="preserve">    PCE energy goods and services 1</t>
  </si>
  <si>
    <t>365</t>
  </si>
  <si>
    <t>DPFERG</t>
  </si>
  <si>
    <t xml:space="preserve">    PCE food and energy</t>
  </si>
  <si>
    <t>364</t>
  </si>
  <si>
    <t>DCGPRG</t>
  </si>
  <si>
    <t xml:space="preserve">    control group</t>
  </si>
  <si>
    <t>363</t>
  </si>
  <si>
    <t>Additional aggregates:</t>
  </si>
  <si>
    <t>DSNRRG</t>
  </si>
  <si>
    <t xml:space="preserve">            Professional advocacy services to households</t>
  </si>
  <si>
    <t>362</t>
  </si>
  <si>
    <t>DCISRG</t>
  </si>
  <si>
    <t xml:space="preserve">            Civic and social organizations' services to households</t>
  </si>
  <si>
    <t>361</t>
  </si>
  <si>
    <t>DSASRG</t>
  </si>
  <si>
    <t xml:space="preserve">            Services of social advocacy establishments to households</t>
  </si>
  <si>
    <t>360</t>
  </si>
  <si>
    <t>DGIVRG</t>
  </si>
  <si>
    <t xml:space="preserve">            Foundations and grantmaking and giving services to households</t>
  </si>
  <si>
    <t>359</t>
  </si>
  <si>
    <t>DRELRG</t>
  </si>
  <si>
    <t xml:space="preserve">            Religious organizations' services to households</t>
  </si>
  <si>
    <t>358</t>
  </si>
  <si>
    <t>DSSRRG</t>
  </si>
  <si>
    <t xml:space="preserve">            Social services to households</t>
  </si>
  <si>
    <t>357</t>
  </si>
  <si>
    <t>DEDRRG</t>
  </si>
  <si>
    <t xml:space="preserve">            Education services to households</t>
  </si>
  <si>
    <t>356</t>
  </si>
  <si>
    <t>DRCRRG</t>
  </si>
  <si>
    <t xml:space="preserve">            Recreation services to households</t>
  </si>
  <si>
    <t>355</t>
  </si>
  <si>
    <t>DNPNRG</t>
  </si>
  <si>
    <t xml:space="preserve">                Nonprofit nursing homes services to households</t>
  </si>
  <si>
    <t>354</t>
  </si>
  <si>
    <t>DNPHRG</t>
  </si>
  <si>
    <t xml:space="preserve">                Nonprofit hospitals services to households</t>
  </si>
  <si>
    <t>353</t>
  </si>
  <si>
    <t>DOUSRG</t>
  </si>
  <si>
    <t xml:space="preserve">                Outpatient services to households</t>
  </si>
  <si>
    <t>352</t>
  </si>
  <si>
    <t>DHLRRG</t>
  </si>
  <si>
    <t xml:space="preserve">            Health services to households</t>
  </si>
  <si>
    <t>351</t>
  </si>
  <si>
    <t>DNPSRG</t>
  </si>
  <si>
    <t xml:space="preserve">        Less: Receipts from sales of goods and services by nonprofit institutions (134)</t>
  </si>
  <si>
    <t>350</t>
  </si>
  <si>
    <t>DSNGRG</t>
  </si>
  <si>
    <t xml:space="preserve">            Professional advocacy, gross output</t>
  </si>
  <si>
    <t>349</t>
  </si>
  <si>
    <t>DCIORG</t>
  </si>
  <si>
    <t xml:space="preserve">            Civic and social organizations, gross output</t>
  </si>
  <si>
    <t>348</t>
  </si>
  <si>
    <t>DSAORG</t>
  </si>
  <si>
    <t xml:space="preserve">            Social advocacy establishments, gross output</t>
  </si>
  <si>
    <t>347</t>
  </si>
  <si>
    <t>DFXORG</t>
  </si>
  <si>
    <t xml:space="preserve">            Foundations and grantmaking and giving establishments, gross output</t>
  </si>
  <si>
    <t>346</t>
  </si>
  <si>
    <t>DREORG</t>
  </si>
  <si>
    <t xml:space="preserve">            Religious organizations, gross output</t>
  </si>
  <si>
    <t>345</t>
  </si>
  <si>
    <t>DSSGRG</t>
  </si>
  <si>
    <t xml:space="preserve">            Social services, gross output</t>
  </si>
  <si>
    <t>344</t>
  </si>
  <si>
    <t>DEDGRG</t>
  </si>
  <si>
    <t xml:space="preserve">            Education services, gross output</t>
  </si>
  <si>
    <t>343</t>
  </si>
  <si>
    <t>DRCGRG</t>
  </si>
  <si>
    <t xml:space="preserve">            Recreation services, gross output</t>
  </si>
  <si>
    <t>342</t>
  </si>
  <si>
    <t>DNXORG</t>
  </si>
  <si>
    <t xml:space="preserve">                Nonprofit nursing homes, gross output</t>
  </si>
  <si>
    <t>341</t>
  </si>
  <si>
    <t>DHSORG</t>
  </si>
  <si>
    <t xml:space="preserve">                Nonprofit hospitals, gross output</t>
  </si>
  <si>
    <t>340</t>
  </si>
  <si>
    <t>DOUGRG</t>
  </si>
  <si>
    <t xml:space="preserve">                Outpatient services, gross output</t>
  </si>
  <si>
    <t>339</t>
  </si>
  <si>
    <t>DHLGRG</t>
  </si>
  <si>
    <t xml:space="preserve">            Health, gross output</t>
  </si>
  <si>
    <t>338</t>
  </si>
  <si>
    <t>DNPERG</t>
  </si>
  <si>
    <t xml:space="preserve">        Gross output of nonprofit institutions (133)</t>
  </si>
  <si>
    <t>337</t>
  </si>
  <si>
    <t>DNPIRG</t>
  </si>
  <si>
    <t xml:space="preserve">    Final consumption expenditures of nonprofit institutions serving households (NPISHs) (132)</t>
  </si>
  <si>
    <t>336</t>
  </si>
  <si>
    <t>---</t>
  </si>
  <si>
    <t>ZZZZZZ</t>
  </si>
  <si>
    <t>DMHSRG</t>
  </si>
  <si>
    <t xml:space="preserve">                Other household services</t>
  </si>
  <si>
    <t>326</t>
  </si>
  <si>
    <t>DERERG</t>
  </si>
  <si>
    <t xml:space="preserve">                Repair of household appliances</t>
  </si>
  <si>
    <t>325</t>
  </si>
  <si>
    <t>DFRERG</t>
  </si>
  <si>
    <t xml:space="preserve">                Repair of furniture, furnishings, and floor coverings</t>
  </si>
  <si>
    <t>324</t>
  </si>
  <si>
    <t>DMSERG</t>
  </si>
  <si>
    <t xml:space="preserve">                Moving, storage, and freight services</t>
  </si>
  <si>
    <t>323</t>
  </si>
  <si>
    <t>DDMSRG</t>
  </si>
  <si>
    <t xml:space="preserve">                Domestic services</t>
  </si>
  <si>
    <t>322</t>
  </si>
  <si>
    <t>DHHMRG</t>
  </si>
  <si>
    <t xml:space="preserve">            Household maintenance (parts of 31, 33, and 36)</t>
  </si>
  <si>
    <t>321</t>
  </si>
  <si>
    <t xml:space="preserve">                Foundations and grantmaking and giving services to households</t>
  </si>
  <si>
    <t>320</t>
  </si>
  <si>
    <t xml:space="preserve">                Religious organizations' services to households</t>
  </si>
  <si>
    <t>319</t>
  </si>
  <si>
    <t>DSADRG</t>
  </si>
  <si>
    <t xml:space="preserve">                Social advocacy and civic and social organizations</t>
  </si>
  <si>
    <t>318</t>
  </si>
  <si>
    <t>DSIARG</t>
  </si>
  <si>
    <t xml:space="preserve">                    Other social assistance, not elsewere classified</t>
  </si>
  <si>
    <t>317</t>
  </si>
  <si>
    <t>DCFORG</t>
  </si>
  <si>
    <t xml:space="preserve">                    Community food and housing / emergency / other relief services</t>
  </si>
  <si>
    <t>316</t>
  </si>
  <si>
    <t>DVOCRG</t>
  </si>
  <si>
    <t xml:space="preserve">                    Vocational rehabilitation services</t>
  </si>
  <si>
    <t>315</t>
  </si>
  <si>
    <t>DFAMRG</t>
  </si>
  <si>
    <t xml:space="preserve">                    Individual and family services</t>
  </si>
  <si>
    <t>314</t>
  </si>
  <si>
    <t>DMENRG</t>
  </si>
  <si>
    <t xml:space="preserve">                    Residential mental health and substance abuse</t>
  </si>
  <si>
    <t>313</t>
  </si>
  <si>
    <t>DELDRG</t>
  </si>
  <si>
    <t xml:space="preserve">                    Homes for the elderly</t>
  </si>
  <si>
    <t>312</t>
  </si>
  <si>
    <t>DSCWRG</t>
  </si>
  <si>
    <t xml:space="preserve">                Social assistance</t>
  </si>
  <si>
    <t>311</t>
  </si>
  <si>
    <t xml:space="preserve">                Child care</t>
  </si>
  <si>
    <t>310</t>
  </si>
  <si>
    <t>DSOCRG</t>
  </si>
  <si>
    <t xml:space="preserve">            Social services and religious activities (120)</t>
  </si>
  <si>
    <t>309</t>
  </si>
  <si>
    <t>DSCLRG</t>
  </si>
  <si>
    <t xml:space="preserve">                    Repair and hire of footwear</t>
  </si>
  <si>
    <t>308</t>
  </si>
  <si>
    <t>DLGRRG</t>
  </si>
  <si>
    <t xml:space="preserve">                    Clothing repair, rental, and alterations</t>
  </si>
  <si>
    <t>307</t>
  </si>
  <si>
    <t>DDRYRG</t>
  </si>
  <si>
    <t xml:space="preserve">                    Laundry and drycleaning services</t>
  </si>
  <si>
    <t>306</t>
  </si>
  <si>
    <t>DCFSRG</t>
  </si>
  <si>
    <t xml:space="preserve">                Clothing and footwear services</t>
  </si>
  <si>
    <t>305</t>
  </si>
  <si>
    <t>DMPCRG</t>
  </si>
  <si>
    <t xml:space="preserve">                    Miscellaneous personal care services</t>
  </si>
  <si>
    <t>304</t>
  </si>
  <si>
    <t>DBBBRG</t>
  </si>
  <si>
    <t xml:space="preserve">                    Hairdressing salons and personal grooming establishments</t>
  </si>
  <si>
    <t>303</t>
  </si>
  <si>
    <t>DPCSRG</t>
  </si>
  <si>
    <t xml:space="preserve">                Personal care services</t>
  </si>
  <si>
    <t>302</t>
  </si>
  <si>
    <t xml:space="preserve">            Personal care and clothing services (14 and parts of 17 and 118)</t>
  </si>
  <si>
    <t>301</t>
  </si>
  <si>
    <t>DFUNRG</t>
  </si>
  <si>
    <t xml:space="preserve">                Funeral and burial services</t>
  </si>
  <si>
    <t>300</t>
  </si>
  <si>
    <t>DAXSRG</t>
  </si>
  <si>
    <t xml:space="preserve">                Professional association dues</t>
  </si>
  <si>
    <t>299</t>
  </si>
  <si>
    <t>DUNSRG</t>
  </si>
  <si>
    <t xml:space="preserve">                Labor organization dues</t>
  </si>
  <si>
    <t>298</t>
  </si>
  <si>
    <t>DTHERG</t>
  </si>
  <si>
    <t xml:space="preserve">                    Other personal business services</t>
  </si>
  <si>
    <t>297</t>
  </si>
  <si>
    <t>DGENRG</t>
  </si>
  <si>
    <t xml:space="preserve">                    Employment agency services</t>
  </si>
  <si>
    <t>296</t>
  </si>
  <si>
    <t>DTAPRG</t>
  </si>
  <si>
    <t xml:space="preserve">                    Tax preparation and other related services</t>
  </si>
  <si>
    <t>295</t>
  </si>
  <si>
    <t>DPRORG</t>
  </si>
  <si>
    <t xml:space="preserve">                Accounting and other business services</t>
  </si>
  <si>
    <t>294</t>
  </si>
  <si>
    <t>DGALRG</t>
  </si>
  <si>
    <t xml:space="preserve">                Legal services</t>
  </si>
  <si>
    <t>293</t>
  </si>
  <si>
    <t>DPRSRG</t>
  </si>
  <si>
    <t xml:space="preserve">            Professional and other services (121)</t>
  </si>
  <si>
    <t>292</t>
  </si>
  <si>
    <t>DVEDRG</t>
  </si>
  <si>
    <t xml:space="preserve">                Commercial and vocational schools (99)</t>
  </si>
  <si>
    <t>291</t>
  </si>
  <si>
    <t>DNSCRG</t>
  </si>
  <si>
    <t xml:space="preserve">                    Day care and nursery schools</t>
  </si>
  <si>
    <t>290</t>
  </si>
  <si>
    <t>DESCRG</t>
  </si>
  <si>
    <t xml:space="preserve">                    Elementary and secondary schools</t>
  </si>
  <si>
    <t>289</t>
  </si>
  <si>
    <t>DNEHRG</t>
  </si>
  <si>
    <t xml:space="preserve">                Nursery, elementary, and secondary schools (98)</t>
  </si>
  <si>
    <t>288</t>
  </si>
  <si>
    <t>DPEDRG</t>
  </si>
  <si>
    <t xml:space="preserve">                    Nonprofit private higher education services to households</t>
  </si>
  <si>
    <t>287</t>
  </si>
  <si>
    <t>DGEDRG</t>
  </si>
  <si>
    <t xml:space="preserve">                    Proprietary and public higher education</t>
  </si>
  <si>
    <t>286</t>
  </si>
  <si>
    <t>DHEDRG</t>
  </si>
  <si>
    <t xml:space="preserve">                Higher education (97)</t>
  </si>
  <si>
    <t>285</t>
  </si>
  <si>
    <t xml:space="preserve">            Education services</t>
  </si>
  <si>
    <t>284</t>
  </si>
  <si>
    <t>DINTRG</t>
  </si>
  <si>
    <t xml:space="preserve">                Internet access (72)</t>
  </si>
  <si>
    <t>283</t>
  </si>
  <si>
    <t>DODSRG</t>
  </si>
  <si>
    <t xml:space="preserve">                    Other delivery services (by non-U/S/ postal facilities)</t>
  </si>
  <si>
    <t>282</t>
  </si>
  <si>
    <t>DPSTRG</t>
  </si>
  <si>
    <t xml:space="preserve">                    First-class postal service (by U/S/ Postal Service)</t>
  </si>
  <si>
    <t>281</t>
  </si>
  <si>
    <t>DPSSRG</t>
  </si>
  <si>
    <t xml:space="preserve">                Postal and delivery services (68)</t>
  </si>
  <si>
    <t>280</t>
  </si>
  <si>
    <t>DCELRG</t>
  </si>
  <si>
    <t xml:space="preserve">                    Cellular telephone services</t>
  </si>
  <si>
    <t>279</t>
  </si>
  <si>
    <t>DLDTRG</t>
  </si>
  <si>
    <t xml:space="preserve">                    Land-line telephone services, long-distance charges</t>
  </si>
  <si>
    <t>278</t>
  </si>
  <si>
    <t>DLOCRG</t>
  </si>
  <si>
    <t xml:space="preserve">                    Land-line telephone services, local charges</t>
  </si>
  <si>
    <t>277</t>
  </si>
  <si>
    <t>DTCSRG</t>
  </si>
  <si>
    <t xml:space="preserve">                Telecommunication services (71)</t>
  </si>
  <si>
    <t>276</t>
  </si>
  <si>
    <t xml:space="preserve">            Communication</t>
  </si>
  <si>
    <t>275</t>
  </si>
  <si>
    <t>DOTSRG</t>
  </si>
  <si>
    <t xml:space="preserve">        Other services</t>
  </si>
  <si>
    <t>274</t>
  </si>
  <si>
    <t>DTINRG</t>
  </si>
  <si>
    <t xml:space="preserve">                Net motor vehicle and other transportation insurance (116)</t>
  </si>
  <si>
    <t>273</t>
  </si>
  <si>
    <t>DPWCRG</t>
  </si>
  <si>
    <t xml:space="preserve">                    Workers' compensation</t>
  </si>
  <si>
    <t>272</t>
  </si>
  <si>
    <t>DIINRG</t>
  </si>
  <si>
    <t xml:space="preserve">                    Income loss</t>
  </si>
  <si>
    <t>271</t>
  </si>
  <si>
    <t>DMINRG</t>
  </si>
  <si>
    <t xml:space="preserve">                    Medical care and hospitalization</t>
  </si>
  <si>
    <t>270</t>
  </si>
  <si>
    <t>DHINRG</t>
  </si>
  <si>
    <t xml:space="preserve">                Net health insurance (112)</t>
  </si>
  <si>
    <t>269</t>
  </si>
  <si>
    <t>DFIBRG</t>
  </si>
  <si>
    <t xml:space="preserve">                    Less: Household insurance normal losses</t>
  </si>
  <si>
    <t>268</t>
  </si>
  <si>
    <t>DFIPRG</t>
  </si>
  <si>
    <t xml:space="preserve">                    Household insurance premiums and premium supplements</t>
  </si>
  <si>
    <t>267</t>
  </si>
  <si>
    <t>DFINRG</t>
  </si>
  <si>
    <t xml:space="preserve">                Net household insurance (111)</t>
  </si>
  <si>
    <t>266</t>
  </si>
  <si>
    <t>DLIFRG</t>
  </si>
  <si>
    <t xml:space="preserve">                Life insurance (110)</t>
  </si>
  <si>
    <t>265</t>
  </si>
  <si>
    <t>DINSRG</t>
  </si>
  <si>
    <t xml:space="preserve">            Insurance</t>
  </si>
  <si>
    <t>264</t>
  </si>
  <si>
    <t>DTRURG</t>
  </si>
  <si>
    <t xml:space="preserve">                    Trust, fiduciary, and custody activities</t>
  </si>
  <si>
    <t>263</t>
  </si>
  <si>
    <t>DPMIRG</t>
  </si>
  <si>
    <t xml:space="preserve">                    Portfolio management and investment advice services</t>
  </si>
  <si>
    <t>262</t>
  </si>
  <si>
    <t>DMUTRG</t>
  </si>
  <si>
    <t xml:space="preserve">                        Mutual fund sales charges</t>
  </si>
  <si>
    <t>261</t>
  </si>
  <si>
    <t>DICORG</t>
  </si>
  <si>
    <t xml:space="preserve">                            Other imputed commissions</t>
  </si>
  <si>
    <t>260</t>
  </si>
  <si>
    <t>DICVRG</t>
  </si>
  <si>
    <t xml:space="preserve">                            Over-the-counter equity securities</t>
  </si>
  <si>
    <t>259</t>
  </si>
  <si>
    <t>DICTRG</t>
  </si>
  <si>
    <t xml:space="preserve">                        Indirect commissions</t>
  </si>
  <si>
    <t>258</t>
  </si>
  <si>
    <t>DDCORG</t>
  </si>
  <si>
    <t xml:space="preserve">                            Other direct commissions</t>
  </si>
  <si>
    <t>257</t>
  </si>
  <si>
    <t>DDCERG</t>
  </si>
  <si>
    <t xml:space="preserve">                            Exchange-listed equities</t>
  </si>
  <si>
    <t>256</t>
  </si>
  <si>
    <t>DDCTRG</t>
  </si>
  <si>
    <t xml:space="preserve">                        Direct commissions</t>
  </si>
  <si>
    <t>255</t>
  </si>
  <si>
    <t>DEQTRG</t>
  </si>
  <si>
    <t xml:space="preserve">                    Securities commissions</t>
  </si>
  <si>
    <t>254</t>
  </si>
  <si>
    <t>DFEERG</t>
  </si>
  <si>
    <t xml:space="preserve">                    Financial service charges and fees</t>
  </si>
  <si>
    <t>253</t>
  </si>
  <si>
    <t>DOFIRG</t>
  </si>
  <si>
    <t xml:space="preserve">                Financial service charges, fees, and commissions (108)</t>
  </si>
  <si>
    <t>252</t>
  </si>
  <si>
    <t>DPENRG</t>
  </si>
  <si>
    <t xml:space="preserve">                    Pension funds</t>
  </si>
  <si>
    <t>251</t>
  </si>
  <si>
    <t>DIMNRG</t>
  </si>
  <si>
    <t xml:space="preserve">                    Other depository institutions and regulated investment companies</t>
  </si>
  <si>
    <t>250</t>
  </si>
  <si>
    <t>DIMCRG</t>
  </si>
  <si>
    <t xml:space="preserve">                    Commercial banks</t>
  </si>
  <si>
    <t>249</t>
  </si>
  <si>
    <t>DIMPRG</t>
  </si>
  <si>
    <t xml:space="preserve">                Financial services furnished without payment (107)</t>
  </si>
  <si>
    <t>248</t>
  </si>
  <si>
    <t>DFNLRG</t>
  </si>
  <si>
    <t xml:space="preserve">            Financial services</t>
  </si>
  <si>
    <t>247</t>
  </si>
  <si>
    <t>DIFSRG</t>
  </si>
  <si>
    <t xml:space="preserve">        Financial services and insurance</t>
  </si>
  <si>
    <t>246</t>
  </si>
  <si>
    <t>DFPNRG</t>
  </si>
  <si>
    <t xml:space="preserve">                    Proprietary and government nursing homes</t>
  </si>
  <si>
    <t>185</t>
  </si>
  <si>
    <t xml:space="preserve">                    Nonprofit nursing homes' services to households</t>
  </si>
  <si>
    <t>184</t>
  </si>
  <si>
    <t>DNRSRG</t>
  </si>
  <si>
    <t xml:space="preserve">                Nursing homes (52)</t>
  </si>
  <si>
    <t>183</t>
  </si>
  <si>
    <t>DGVHRG</t>
  </si>
  <si>
    <t xml:space="preserve">                    Government hospitals</t>
  </si>
  <si>
    <t>182</t>
  </si>
  <si>
    <t>DFPHRG</t>
  </si>
  <si>
    <t xml:space="preserve">                    Proprietary hospitals</t>
  </si>
  <si>
    <t>181</t>
  </si>
  <si>
    <t xml:space="preserve">                    Nonprofit hospitals' services to households</t>
  </si>
  <si>
    <t>180</t>
  </si>
  <si>
    <t>DHSPRG</t>
  </si>
  <si>
    <t xml:space="preserve">                Hospitals (51)</t>
  </si>
  <si>
    <t>179</t>
  </si>
  <si>
    <t>DHPNRG</t>
  </si>
  <si>
    <t xml:space="preserve">            Hospital and nursing home services</t>
  </si>
  <si>
    <t>178</t>
  </si>
  <si>
    <t>DOMORG</t>
  </si>
  <si>
    <t xml:space="preserve">                        All other professional medical services</t>
  </si>
  <si>
    <t>177</t>
  </si>
  <si>
    <t>DOMSRG</t>
  </si>
  <si>
    <t xml:space="preserve">                        Specialty outpatient care facilities and health and allied services</t>
  </si>
  <si>
    <t>176</t>
  </si>
  <si>
    <t>DOMDRG</t>
  </si>
  <si>
    <t xml:space="preserve">                    Other professional medical services</t>
  </si>
  <si>
    <t>175</t>
  </si>
  <si>
    <t>DMLBRG</t>
  </si>
  <si>
    <t xml:space="preserve">                    Medical laboratories</t>
  </si>
  <si>
    <t>174</t>
  </si>
  <si>
    <t>DHHCRG</t>
  </si>
  <si>
    <t xml:space="preserve">                    Home health care</t>
  </si>
  <si>
    <t>173</t>
  </si>
  <si>
    <t>DPMSRG</t>
  </si>
  <si>
    <t xml:space="preserve">                Paramedical services (46)</t>
  </si>
  <si>
    <t>172</t>
  </si>
  <si>
    <t>DDENRG</t>
  </si>
  <si>
    <t xml:space="preserve">                Dental services (45)</t>
  </si>
  <si>
    <t>171</t>
  </si>
  <si>
    <t>DPHYRG</t>
  </si>
  <si>
    <t xml:space="preserve">                Physician services (44)</t>
  </si>
  <si>
    <t>170</t>
  </si>
  <si>
    <t>DOUTRG</t>
  </si>
  <si>
    <t xml:space="preserve">            Outpatient services</t>
  </si>
  <si>
    <t>169</t>
  </si>
  <si>
    <t xml:space="preserve">        Health care</t>
  </si>
  <si>
    <t>168</t>
  </si>
  <si>
    <t>DGHERG</t>
  </si>
  <si>
    <t xml:space="preserve">                    Natural gas (28)</t>
  </si>
  <si>
    <t>167</t>
  </si>
  <si>
    <t>DELCRG</t>
  </si>
  <si>
    <t xml:space="preserve">                    Electricity (27)</t>
  </si>
  <si>
    <t>166</t>
  </si>
  <si>
    <t>DELGRG</t>
  </si>
  <si>
    <t xml:space="preserve">                Electricity and gas</t>
  </si>
  <si>
    <t>165</t>
  </si>
  <si>
    <t>DREFRG</t>
  </si>
  <si>
    <t xml:space="preserve">                    Garbage and trash collection</t>
  </si>
  <si>
    <t>164</t>
  </si>
  <si>
    <t>DWSMRG</t>
  </si>
  <si>
    <t xml:space="preserve">                    Water supply and sewage maintenance</t>
  </si>
  <si>
    <t>163</t>
  </si>
  <si>
    <t>DWRSRG</t>
  </si>
  <si>
    <t xml:space="preserve">                Water supply and sanitation (25)</t>
  </si>
  <si>
    <t>162</t>
  </si>
  <si>
    <t xml:space="preserve">            Household utilities</t>
  </si>
  <si>
    <t>161</t>
  </si>
  <si>
    <t>DGRHRG</t>
  </si>
  <si>
    <t xml:space="preserve">                Group housing (23)</t>
  </si>
  <si>
    <t>160</t>
  </si>
  <si>
    <t>DFARRG</t>
  </si>
  <si>
    <t xml:space="preserve">                Rental value of farm dwellings (22)</t>
  </si>
  <si>
    <t>159</t>
  </si>
  <si>
    <t>DOSTRG</t>
  </si>
  <si>
    <t xml:space="preserve">                    Owner-occupied stationary homes</t>
  </si>
  <si>
    <t>158</t>
  </si>
  <si>
    <t>DOMHRG</t>
  </si>
  <si>
    <t xml:space="preserve">                    Owner-occupied mobile homes</t>
  </si>
  <si>
    <t>157</t>
  </si>
  <si>
    <t>DOWNRG</t>
  </si>
  <si>
    <t xml:space="preserve">                Imputed rental of owner-occupied nonfarm housing (21)</t>
  </si>
  <si>
    <t>156</t>
  </si>
  <si>
    <t>DTLDRG</t>
  </si>
  <si>
    <t xml:space="preserve">                    Tenant landlord durables</t>
  </si>
  <si>
    <t>155</t>
  </si>
  <si>
    <t>DTSPRG</t>
  </si>
  <si>
    <t xml:space="preserve">                    Tenant-occupied stationary homes</t>
  </si>
  <si>
    <t>154</t>
  </si>
  <si>
    <t>DTMHRG</t>
  </si>
  <si>
    <t xml:space="preserve">                    Tenant-occupied mobile homes</t>
  </si>
  <si>
    <t>153</t>
  </si>
  <si>
    <t>DTENRG</t>
  </si>
  <si>
    <t xml:space="preserve">                Rental of tenant-occupied nonfarm housing (20)</t>
  </si>
  <si>
    <t>152</t>
  </si>
  <si>
    <t>DREMRG</t>
  </si>
  <si>
    <t xml:space="preserve">                Less: Personal remittances in kind to nonresidents</t>
  </si>
  <si>
    <t>147</t>
  </si>
  <si>
    <t>DARSRG</t>
  </si>
  <si>
    <t xml:space="preserve">                    Private employees' expenditures abroad</t>
  </si>
  <si>
    <t>146</t>
  </si>
  <si>
    <t>DARTRG</t>
  </si>
  <si>
    <t xml:space="preserve">                    Government employees' expenditures abroad</t>
  </si>
  <si>
    <t>145</t>
  </si>
  <si>
    <t>DABDRG</t>
  </si>
  <si>
    <t xml:space="preserve">                Expenditures abroad by U/S/ residents</t>
  </si>
  <si>
    <t>144</t>
  </si>
  <si>
    <t xml:space="preserve">            Net expenditures abroad by U/S/ residents (131)</t>
  </si>
  <si>
    <t>143</t>
  </si>
  <si>
    <t>DSTYRG</t>
  </si>
  <si>
    <t xml:space="preserve">                Stationery and miscellaneous printed materials</t>
  </si>
  <si>
    <t>142</t>
  </si>
  <si>
    <t>DMAGRG</t>
  </si>
  <si>
    <t xml:space="preserve">                Newspapers and periodicals</t>
  </si>
  <si>
    <t>141</t>
  </si>
  <si>
    <t>DNEWRG</t>
  </si>
  <si>
    <t xml:space="preserve">            Magazines, newspapers, and stationery (part of 90)</t>
  </si>
  <si>
    <t>140</t>
  </si>
  <si>
    <t>DTOBRG</t>
  </si>
  <si>
    <t xml:space="preserve">            Tobacco (127)</t>
  </si>
  <si>
    <t>139</t>
  </si>
  <si>
    <t>DEAPRG</t>
  </si>
  <si>
    <t xml:space="preserve">                Electric appliances for personal care</t>
  </si>
  <si>
    <t>138</t>
  </si>
  <si>
    <t>DCOSRG</t>
  </si>
  <si>
    <t xml:space="preserve">                Cosmetic / perfumes / bath / nail preparations and implements</t>
  </si>
  <si>
    <t>137</t>
  </si>
  <si>
    <t>DOPHRG</t>
  </si>
  <si>
    <t xml:space="preserve">                Hair, dental, shaving, and miscellaneous personal care products except electrical products</t>
  </si>
  <si>
    <t>136</t>
  </si>
  <si>
    <t>DOPCRG</t>
  </si>
  <si>
    <t xml:space="preserve">            Personal care products (part of 118)</t>
  </si>
  <si>
    <t>135</t>
  </si>
  <si>
    <t>DMHPRG</t>
  </si>
  <si>
    <t xml:space="preserve">                Miscellaneous household products</t>
  </si>
  <si>
    <t>134</t>
  </si>
  <si>
    <t>DSEWRG</t>
  </si>
  <si>
    <t xml:space="preserve">                Sewing items</t>
  </si>
  <si>
    <t>133</t>
  </si>
  <si>
    <t>DLINRG</t>
  </si>
  <si>
    <t xml:space="preserve">                Household linens</t>
  </si>
  <si>
    <t>132</t>
  </si>
  <si>
    <t>DPAPRG</t>
  </si>
  <si>
    <t xml:space="preserve">                Household paper products</t>
  </si>
  <si>
    <t>131</t>
  </si>
  <si>
    <t>DCLERG</t>
  </si>
  <si>
    <t xml:space="preserve">                Household cleaning products</t>
  </si>
  <si>
    <t>130</t>
  </si>
  <si>
    <t>DHOURG</t>
  </si>
  <si>
    <t xml:space="preserve">            Household supplies (parts of 32 and 36)</t>
  </si>
  <si>
    <t>129</t>
  </si>
  <si>
    <t>DFLMRG</t>
  </si>
  <si>
    <t xml:space="preserve">                Film and photographic supplies</t>
  </si>
  <si>
    <t>128</t>
  </si>
  <si>
    <t>DFLORG</t>
  </si>
  <si>
    <t xml:space="preserve">                Flowers, seeds, and potted plants</t>
  </si>
  <si>
    <t>127</t>
  </si>
  <si>
    <t>DPRPRG</t>
  </si>
  <si>
    <t xml:space="preserve">                Pets and related products</t>
  </si>
  <si>
    <t>126</t>
  </si>
  <si>
    <t>DDOLRG</t>
  </si>
  <si>
    <t xml:space="preserve">                Games, toys, and hobbies</t>
  </si>
  <si>
    <t>125</t>
  </si>
  <si>
    <t>DREIRG</t>
  </si>
  <si>
    <t xml:space="preserve">            Recreational items (parts of 80, 92, and 93)</t>
  </si>
  <si>
    <t>124</t>
  </si>
  <si>
    <t>DOMPRG</t>
  </si>
  <si>
    <t xml:space="preserve">                Other medical products</t>
  </si>
  <si>
    <t>123</t>
  </si>
  <si>
    <t>DNRDRG</t>
  </si>
  <si>
    <t xml:space="preserve">                    Nonprescription drugs</t>
  </si>
  <si>
    <t>122</t>
  </si>
  <si>
    <t>DRXDRG</t>
  </si>
  <si>
    <t xml:space="preserve">                    Prescription drugs</t>
  </si>
  <si>
    <t>121</t>
  </si>
  <si>
    <t>DPNPRG</t>
  </si>
  <si>
    <t xml:space="preserve">                Pharmaceutical products</t>
  </si>
  <si>
    <t>120</t>
  </si>
  <si>
    <t>DPHMRG</t>
  </si>
  <si>
    <t xml:space="preserve">            Pharmaceutical and other medical products (40 and 41)</t>
  </si>
  <si>
    <t>119</t>
  </si>
  <si>
    <t>DONGRG</t>
  </si>
  <si>
    <t xml:space="preserve">        Other nondurable goods</t>
  </si>
  <si>
    <t>118</t>
  </si>
  <si>
    <t>DSHURG</t>
  </si>
  <si>
    <t xml:space="preserve">                Shoes and other footwear</t>
  </si>
  <si>
    <t>110</t>
  </si>
  <si>
    <t>DMICRG</t>
  </si>
  <si>
    <t xml:space="preserve">                Standard clothing issued to military personnel</t>
  </si>
  <si>
    <t>109</t>
  </si>
  <si>
    <t>DCSMRG</t>
  </si>
  <si>
    <t xml:space="preserve">                Clothing materials</t>
  </si>
  <si>
    <t>108</t>
  </si>
  <si>
    <t>DOCCRG</t>
  </si>
  <si>
    <t xml:space="preserve">            Other clothing materials and footwear (13 and 17)</t>
  </si>
  <si>
    <t>107</t>
  </si>
  <si>
    <t>DCICRG</t>
  </si>
  <si>
    <t xml:space="preserve">                Children's and infants' clothing (12)</t>
  </si>
  <si>
    <t>106</t>
  </si>
  <si>
    <t>DMBCRG</t>
  </si>
  <si>
    <t xml:space="preserve">                Men's and boys' clothing (11)</t>
  </si>
  <si>
    <t>105</t>
  </si>
  <si>
    <t>DWGCRG</t>
  </si>
  <si>
    <t xml:space="preserve">                Women's and girls' clothing (10)</t>
  </si>
  <si>
    <t>104</t>
  </si>
  <si>
    <t>DGARRG</t>
  </si>
  <si>
    <t xml:space="preserve">            Garments</t>
  </si>
  <si>
    <t>103</t>
  </si>
  <si>
    <t>DCLORG</t>
  </si>
  <si>
    <t xml:space="preserve">        Clothing and footwear</t>
  </si>
  <si>
    <t>102</t>
  </si>
  <si>
    <t>DFFDRG</t>
  </si>
  <si>
    <t xml:space="preserve">            Food produced and consumed on farms (6)</t>
  </si>
  <si>
    <t>101</t>
  </si>
  <si>
    <t>DMLTRG</t>
  </si>
  <si>
    <t xml:space="preserve">                Beer</t>
  </si>
  <si>
    <t>100</t>
  </si>
  <si>
    <t>DWINRG</t>
  </si>
  <si>
    <t xml:space="preserve">                Wine</t>
  </si>
  <si>
    <t>99</t>
  </si>
  <si>
    <t>DLIQRG</t>
  </si>
  <si>
    <t xml:space="preserve">                Spirits</t>
  </si>
  <si>
    <t>98</t>
  </si>
  <si>
    <t>DAOPRG</t>
  </si>
  <si>
    <t xml:space="preserve">            Alcoholic beverages purchased for off-premises consumption (5)</t>
  </si>
  <si>
    <t>97</t>
  </si>
  <si>
    <t>DJNBRG</t>
  </si>
  <si>
    <t xml:space="preserve">                    Mineral waters, soft drinks, and vegetable juices</t>
  </si>
  <si>
    <t>96</t>
  </si>
  <si>
    <t>DCTMRG</t>
  </si>
  <si>
    <t xml:space="preserve">                    Coffee, tea, and other beverage materials</t>
  </si>
  <si>
    <t>95</t>
  </si>
  <si>
    <t>DNBVRG</t>
  </si>
  <si>
    <t xml:space="preserve">                Nonalcoholic beverages purchased for off-premises consumption</t>
  </si>
  <si>
    <t>94</t>
  </si>
  <si>
    <t>DOFDRG</t>
  </si>
  <si>
    <t xml:space="preserve">                    Food products, not elsewhere classified</t>
  </si>
  <si>
    <t>93</t>
  </si>
  <si>
    <t>DSWERG</t>
  </si>
  <si>
    <t xml:space="preserve">                    Sugar and sweets</t>
  </si>
  <si>
    <t>92</t>
  </si>
  <si>
    <t>DPFVRG</t>
  </si>
  <si>
    <t xml:space="preserve">                    Processed fruits and vegetables</t>
  </si>
  <si>
    <t>91</t>
  </si>
  <si>
    <t>DVEGRG</t>
  </si>
  <si>
    <t xml:space="preserve">                        Vegetables (fresh)</t>
  </si>
  <si>
    <t>90</t>
  </si>
  <si>
    <t>DFRURG</t>
  </si>
  <si>
    <t xml:space="preserve">                        Fruit (fresh)</t>
  </si>
  <si>
    <t>89</t>
  </si>
  <si>
    <t>DFAVRG</t>
  </si>
  <si>
    <t xml:space="preserve">                    Fresh fruits and vegetables</t>
  </si>
  <si>
    <t>88</t>
  </si>
  <si>
    <t>DFATRG</t>
  </si>
  <si>
    <t xml:space="preserve">                    Fats and oils</t>
  </si>
  <si>
    <t>87</t>
  </si>
  <si>
    <t>DGGSRG</t>
  </si>
  <si>
    <t xml:space="preserve">                        Eggs</t>
  </si>
  <si>
    <t>86</t>
  </si>
  <si>
    <t>DDAIRG</t>
  </si>
  <si>
    <t xml:space="preserve">                        Processed dairy products</t>
  </si>
  <si>
    <t>85</t>
  </si>
  <si>
    <t>DMILRG</t>
  </si>
  <si>
    <t xml:space="preserve">                        Fresh milk</t>
  </si>
  <si>
    <t>84</t>
  </si>
  <si>
    <t>DMDERG</t>
  </si>
  <si>
    <t xml:space="preserve">                    Milk, dairy products, and eggs</t>
  </si>
  <si>
    <t>83</t>
  </si>
  <si>
    <t>DFISRG</t>
  </si>
  <si>
    <t xml:space="preserve">                    Fish and seafood</t>
  </si>
  <si>
    <t>82</t>
  </si>
  <si>
    <t>DPOURG</t>
  </si>
  <si>
    <t xml:space="preserve">                        Poultry</t>
  </si>
  <si>
    <t>81</t>
  </si>
  <si>
    <t>DMEARG</t>
  </si>
  <si>
    <t xml:space="preserve">                        Other meats</t>
  </si>
  <si>
    <t>80</t>
  </si>
  <si>
    <t>DPORRG</t>
  </si>
  <si>
    <t xml:space="preserve">                        Pork</t>
  </si>
  <si>
    <t>79</t>
  </si>
  <si>
    <t>DBEERG</t>
  </si>
  <si>
    <t xml:space="preserve">                        Beef and veal</t>
  </si>
  <si>
    <t>78</t>
  </si>
  <si>
    <t>DMAPRG</t>
  </si>
  <si>
    <t xml:space="preserve">                    Meats and poultry</t>
  </si>
  <si>
    <t>77</t>
  </si>
  <si>
    <t>DBAKRG</t>
  </si>
  <si>
    <t xml:space="preserve">                        Bakery products</t>
  </si>
  <si>
    <t>76</t>
  </si>
  <si>
    <t>DGRARG</t>
  </si>
  <si>
    <t xml:space="preserve">                        Cereals</t>
  </si>
  <si>
    <t>75</t>
  </si>
  <si>
    <t>DCBPRG</t>
  </si>
  <si>
    <t xml:space="preserve">                    Cereals and bakery products</t>
  </si>
  <si>
    <t>74</t>
  </si>
  <si>
    <t>DFOFRG</t>
  </si>
  <si>
    <t xml:space="preserve">                Food purchased for off-premises consumption</t>
  </si>
  <si>
    <t>73</t>
  </si>
  <si>
    <t>DTFDRG</t>
  </si>
  <si>
    <t xml:space="preserve">            Food and nonalcoholic beverages purchased for off-premises consumption (4)</t>
  </si>
  <si>
    <t>72</t>
  </si>
  <si>
    <t>DFXARG</t>
  </si>
  <si>
    <t>DTCERG</t>
  </si>
  <si>
    <t xml:space="preserve">            Telephone and facsimile equipment (67)</t>
  </si>
  <si>
    <t>69</t>
  </si>
  <si>
    <t>DLUGRG</t>
  </si>
  <si>
    <t xml:space="preserve">            Luggage and similar personal items (part of 119)</t>
  </si>
  <si>
    <t>68</t>
  </si>
  <si>
    <t>DEBKRG</t>
  </si>
  <si>
    <t xml:space="preserve">            Educational books (96)</t>
  </si>
  <si>
    <t>67</t>
  </si>
  <si>
    <t>DEYERG</t>
  </si>
  <si>
    <t xml:space="preserve">                Corrective eyeglasses and contact lenses</t>
  </si>
  <si>
    <t>66</t>
  </si>
  <si>
    <t>DTMERG</t>
  </si>
  <si>
    <t xml:space="preserve">                Therapeutic medical equipment</t>
  </si>
  <si>
    <t>65</t>
  </si>
  <si>
    <t>DTAERG</t>
  </si>
  <si>
    <t xml:space="preserve">            Therapeutic appliances and equipment (42)</t>
  </si>
  <si>
    <t>64</t>
  </si>
  <si>
    <t>DWTCRG</t>
  </si>
  <si>
    <t xml:space="preserve">                Watches</t>
  </si>
  <si>
    <t>63</t>
  </si>
  <si>
    <t>DJLYRG</t>
  </si>
  <si>
    <t xml:space="preserve">                Jewelry</t>
  </si>
  <si>
    <t>62</t>
  </si>
  <si>
    <t>DJRYRG</t>
  </si>
  <si>
    <t xml:space="preserve">            Jewelry and watches (part of 119)</t>
  </si>
  <si>
    <t>61</t>
  </si>
  <si>
    <t>DODGRG</t>
  </si>
  <si>
    <t xml:space="preserve">        Other durable goods</t>
  </si>
  <si>
    <t>60</t>
  </si>
  <si>
    <t>DMSCRG</t>
  </si>
  <si>
    <t xml:space="preserve">            Musical instruments (part of 80)</t>
  </si>
  <si>
    <t>59</t>
  </si>
  <si>
    <t>DRBKRG</t>
  </si>
  <si>
    <t xml:space="preserve">            Recreational books (part of 90)</t>
  </si>
  <si>
    <t>58</t>
  </si>
  <si>
    <t>DREVRG</t>
  </si>
  <si>
    <t xml:space="preserve">                    Other recreational vehicles</t>
  </si>
  <si>
    <t>57</t>
  </si>
  <si>
    <t>DAIRRG</t>
  </si>
  <si>
    <t xml:space="preserve">                    Pleasure aircraft</t>
  </si>
  <si>
    <t>56</t>
  </si>
  <si>
    <t>DBOARG</t>
  </si>
  <si>
    <t xml:space="preserve">                    Pleasure boats</t>
  </si>
  <si>
    <t>55</t>
  </si>
  <si>
    <t>DBARRG</t>
  </si>
  <si>
    <t xml:space="preserve">                Pleasure boats, aircraft, and other recreational vehicles</t>
  </si>
  <si>
    <t>54</t>
  </si>
  <si>
    <t>DBCYRG</t>
  </si>
  <si>
    <t xml:space="preserve">                Bicycles and accessories</t>
  </si>
  <si>
    <t>53</t>
  </si>
  <si>
    <t>DMCYRG</t>
  </si>
  <si>
    <t xml:space="preserve">                Motorcycles</t>
  </si>
  <si>
    <t>52</t>
  </si>
  <si>
    <t>DWHLRG</t>
  </si>
  <si>
    <t xml:space="preserve">            Sports and recreational vehicles (79)</t>
  </si>
  <si>
    <t>51</t>
  </si>
  <si>
    <t>DSPGRG</t>
  </si>
  <si>
    <t xml:space="preserve">            Sporting equipment, supplies, guns, and ammunition (part of 80)</t>
  </si>
  <si>
    <t>50</t>
  </si>
  <si>
    <t>DOIPRG</t>
  </si>
  <si>
    <t xml:space="preserve">                    Calculators, typewriters, and other information processing equipment</t>
  </si>
  <si>
    <t>49</t>
  </si>
  <si>
    <t>DCPSRG</t>
  </si>
  <si>
    <t xml:space="preserve">                    Computer software and accessories</t>
  </si>
  <si>
    <t>48</t>
  </si>
  <si>
    <t>DCPPRG</t>
  </si>
  <si>
    <t xml:space="preserve">                    Personal computers and peripheral equipment</t>
  </si>
  <si>
    <t>47</t>
  </si>
  <si>
    <t>DIPERG</t>
  </si>
  <si>
    <t xml:space="preserve">                Information processing equipment</t>
  </si>
  <si>
    <t>46</t>
  </si>
  <si>
    <t>DCAMRG</t>
  </si>
  <si>
    <t xml:space="preserve">                Photographic equipment</t>
  </si>
  <si>
    <t>45</t>
  </si>
  <si>
    <t>DOVERG</t>
  </si>
  <si>
    <t xml:space="preserve">                        Video cassettes and discs, blank and prerecorded</t>
  </si>
  <si>
    <t>44</t>
  </si>
  <si>
    <t>DRTDRG</t>
  </si>
  <si>
    <t xml:space="preserve">                        Prerecorded and blank audio discs / tapes / digital files / downloads</t>
  </si>
  <si>
    <t>43</t>
  </si>
  <si>
    <t>DRECRG</t>
  </si>
  <si>
    <t xml:space="preserve">                    Recording media</t>
  </si>
  <si>
    <t>42</t>
  </si>
  <si>
    <t>DAUDRG</t>
  </si>
  <si>
    <t xml:space="preserve">                    Audio equipment</t>
  </si>
  <si>
    <t>41</t>
  </si>
  <si>
    <t>DOVARG</t>
  </si>
  <si>
    <t xml:space="preserve">                    Other video equipment</t>
  </si>
  <si>
    <t>40</t>
  </si>
  <si>
    <t>DTVSRG</t>
  </si>
  <si>
    <t xml:space="preserve">                    Televisions</t>
  </si>
  <si>
    <t>39</t>
  </si>
  <si>
    <t>DVAARG</t>
  </si>
  <si>
    <t xml:space="preserve">                Video and audio equipment</t>
  </si>
  <si>
    <t>38</t>
  </si>
  <si>
    <t>DVAPRG</t>
  </si>
  <si>
    <t xml:space="preserve">            Video, audio, photographic, and information processing equipment and media (75, 76, and part of 93)</t>
  </si>
  <si>
    <t>37</t>
  </si>
  <si>
    <t>DLWNRG</t>
  </si>
  <si>
    <t xml:space="preserve">                Outdoor equipment and supplies</t>
  </si>
  <si>
    <t>35</t>
  </si>
  <si>
    <t>DHDWRG</t>
  </si>
  <si>
    <t xml:space="preserve">                Tools, hardware, and supplies</t>
  </si>
  <si>
    <t>34</t>
  </si>
  <si>
    <t>DTOORG</t>
  </si>
  <si>
    <t xml:space="preserve">            Tools and equipment for house and garden (35)</t>
  </si>
  <si>
    <t>33</t>
  </si>
  <si>
    <t>DNECRG</t>
  </si>
  <si>
    <t xml:space="preserve">                Nonelectric cookware and tableware</t>
  </si>
  <si>
    <t>32</t>
  </si>
  <si>
    <t>DCHNRG</t>
  </si>
  <si>
    <t xml:space="preserve">                Dishes and flatware</t>
  </si>
  <si>
    <t>31</t>
  </si>
  <si>
    <t>DUTERG</t>
  </si>
  <si>
    <t xml:space="preserve">            Glassware, tableware, and household utensils (34)</t>
  </si>
  <si>
    <t>30</t>
  </si>
  <si>
    <t>DSEARG</t>
  </si>
  <si>
    <t xml:space="preserve">                Small electric household appliances</t>
  </si>
  <si>
    <t>29</t>
  </si>
  <si>
    <t>DMHARG</t>
  </si>
  <si>
    <t xml:space="preserve">                Major household appliances</t>
  </si>
  <si>
    <t>28</t>
  </si>
  <si>
    <t>DAPPRG</t>
  </si>
  <si>
    <t xml:space="preserve">            Household appliances (part of 33)</t>
  </si>
  <si>
    <t>27</t>
  </si>
  <si>
    <t>DWCTRG</t>
  </si>
  <si>
    <t xml:space="preserve">                Window coverings</t>
  </si>
  <si>
    <t>26</t>
  </si>
  <si>
    <t>DFLRRG</t>
  </si>
  <si>
    <t xml:space="preserve">                Carpets and other floor coverings</t>
  </si>
  <si>
    <t>25</t>
  </si>
  <si>
    <t>DCLFRG</t>
  </si>
  <si>
    <t xml:space="preserve">                Clocks, lamps, lighting fixtures, and other household decorative items</t>
  </si>
  <si>
    <t>24</t>
  </si>
  <si>
    <t>DFNRRG</t>
  </si>
  <si>
    <t xml:space="preserve">                Furniture</t>
  </si>
  <si>
    <t>23</t>
  </si>
  <si>
    <t>DFFFRG</t>
  </si>
  <si>
    <t xml:space="preserve">            Furniture and furnishings (parts of 31 and 32)</t>
  </si>
  <si>
    <t>22</t>
  </si>
  <si>
    <t>DFDHRG</t>
  </si>
  <si>
    <t xml:space="preserve">        Furnishings and durable household equipment</t>
  </si>
  <si>
    <t>21</t>
  </si>
  <si>
    <t>DPAARG</t>
  </si>
  <si>
    <t xml:space="preserve">                Accessories and parts</t>
  </si>
  <si>
    <t>20</t>
  </si>
  <si>
    <t>DTATRG</t>
  </si>
  <si>
    <t xml:space="preserve">                Tires</t>
  </si>
  <si>
    <t>19</t>
  </si>
  <si>
    <t>DMVPRG</t>
  </si>
  <si>
    <t xml:space="preserve">            Motor vehicle parts and accessories (58)</t>
  </si>
  <si>
    <t>18</t>
  </si>
  <si>
    <t>DUTMRG</t>
  </si>
  <si>
    <t xml:space="preserve">                    Used truck margin</t>
  </si>
  <si>
    <t>17</t>
  </si>
  <si>
    <t>DUTNRG</t>
  </si>
  <si>
    <t xml:space="preserve">                    Net transactions in used trucks</t>
  </si>
  <si>
    <t>16</t>
  </si>
  <si>
    <t>DUTRRG</t>
  </si>
  <si>
    <t xml:space="preserve">                Used light trucks</t>
  </si>
  <si>
    <t>15</t>
  </si>
  <si>
    <t>DREERG</t>
  </si>
  <si>
    <t xml:space="preserve">                    Employee reimbursement</t>
  </si>
  <si>
    <t>14</t>
  </si>
  <si>
    <t>DMARRG</t>
  </si>
  <si>
    <t xml:space="preserve">                    Used auto margin</t>
  </si>
  <si>
    <t>13</t>
  </si>
  <si>
    <t>DNETRG</t>
  </si>
  <si>
    <t xml:space="preserve">                    Net transactions in used autos</t>
  </si>
  <si>
    <t>12</t>
  </si>
  <si>
    <t>DNPURG</t>
  </si>
  <si>
    <t xml:space="preserve">                Used autos</t>
  </si>
  <si>
    <t>11</t>
  </si>
  <si>
    <t>DNPVRG</t>
  </si>
  <si>
    <t xml:space="preserve">            Net purchases of used motor vehicles (56)</t>
  </si>
  <si>
    <t>10</t>
  </si>
  <si>
    <t>DNWTRG</t>
  </si>
  <si>
    <t xml:space="preserve">                New light trucks</t>
  </si>
  <si>
    <t>9</t>
  </si>
  <si>
    <t>DNFCRG</t>
  </si>
  <si>
    <t xml:space="preserve">                    New foreign autos</t>
  </si>
  <si>
    <t>8</t>
  </si>
  <si>
    <t>DNDCRG</t>
  </si>
  <si>
    <t xml:space="preserve">                    New domestic autos</t>
  </si>
  <si>
    <t>7</t>
  </si>
  <si>
    <t>DNEARG</t>
  </si>
  <si>
    <t xml:space="preserve">                New autos</t>
  </si>
  <si>
    <t>6</t>
  </si>
  <si>
    <t>DNMVRG</t>
  </si>
  <si>
    <t xml:space="preserve">            New motor vehicles (55)</t>
  </si>
  <si>
    <t>5</t>
  </si>
  <si>
    <t>DMOTRG</t>
  </si>
  <si>
    <t xml:space="preserve">        Motor vehicles and parts</t>
  </si>
  <si>
    <t>4</t>
  </si>
  <si>
    <t>DDURRG</t>
  </si>
  <si>
    <t xml:space="preserve">    Durable goods</t>
  </si>
  <si>
    <t>3</t>
  </si>
  <si>
    <t>DGDSRG</t>
  </si>
  <si>
    <t>Goods</t>
  </si>
  <si>
    <t>2</t>
  </si>
  <si>
    <t>2014</t>
  </si>
  <si>
    <t>2013</t>
  </si>
  <si>
    <t>2012</t>
  </si>
  <si>
    <t>Note.The figures in parentheses are the line numbers of the corresponding items in table 2.5.5.</t>
  </si>
  <si>
    <t>DPCXRC</t>
  </si>
  <si>
    <t>DPMERC</t>
  </si>
  <si>
    <t>DMXFRC</t>
  </si>
  <si>
    <t>DPMFRC</t>
  </si>
  <si>
    <t>DHMMRC</t>
  </si>
  <si>
    <t>DCHCRC</t>
  </si>
  <si>
    <t>DPERRC</t>
  </si>
  <si>
    <t>DPRMRC</t>
  </si>
  <si>
    <t>DTEDRC</t>
  </si>
  <si>
    <t>DCOMRC</t>
  </si>
  <si>
    <t>DOTMRC</t>
  </si>
  <si>
    <t>DFIMRC</t>
  </si>
  <si>
    <t>DFSMRC</t>
  </si>
  <si>
    <t>DRCMRC</t>
  </si>
  <si>
    <t>DHLCRC</t>
  </si>
  <si>
    <t>DUTLRC</t>
  </si>
  <si>
    <t>DHSMRC</t>
  </si>
  <si>
    <t>DSEMRC</t>
  </si>
  <si>
    <t>DNDXRC</t>
  </si>
  <si>
    <t>DCLMRC</t>
  </si>
  <si>
    <t>DMFXRC</t>
  </si>
  <si>
    <t>DDUMRC</t>
  </si>
  <si>
    <t>DMOMRC</t>
  </si>
  <si>
    <t>DPCMRC</t>
  </si>
  <si>
    <t>DPCCRC</t>
  </si>
  <si>
    <t>DPXERC</t>
  </si>
  <si>
    <t>DPXFRC</t>
  </si>
  <si>
    <t>DNRGRC</t>
  </si>
  <si>
    <t>DPFERC</t>
  </si>
  <si>
    <t>DCGPRC</t>
  </si>
  <si>
    <t xml:space="preserve">    Control group</t>
  </si>
  <si>
    <t>DSNRRC</t>
  </si>
  <si>
    <t>DCISRC</t>
  </si>
  <si>
    <t>DSASRC</t>
  </si>
  <si>
    <t>DGIVRC</t>
  </si>
  <si>
    <t>DRELRC</t>
  </si>
  <si>
    <t>DSSRRC</t>
  </si>
  <si>
    <t>DEDRRC</t>
  </si>
  <si>
    <t>DRCRRC</t>
  </si>
  <si>
    <t>DNPNRC</t>
  </si>
  <si>
    <t>DNPHRC</t>
  </si>
  <si>
    <t>DOUSRC</t>
  </si>
  <si>
    <t>DHLRRC</t>
  </si>
  <si>
    <t>DNPSRC</t>
  </si>
  <si>
    <t>DSNGRC</t>
  </si>
  <si>
    <t>DCIORC</t>
  </si>
  <si>
    <t>DSAORC</t>
  </si>
  <si>
    <t>DFXORC</t>
  </si>
  <si>
    <t>DREORC</t>
  </si>
  <si>
    <t>DSSGRC</t>
  </si>
  <si>
    <t>DEDGRC</t>
  </si>
  <si>
    <t>DRCGRC</t>
  </si>
  <si>
    <t>DNXORC</t>
  </si>
  <si>
    <t>DHSORC</t>
  </si>
  <si>
    <t>DOUGRC</t>
  </si>
  <si>
    <t>DHLGRC</t>
  </si>
  <si>
    <t>DNPERC</t>
  </si>
  <si>
    <t>DNPIRC</t>
  </si>
  <si>
    <t>DMHSRC</t>
  </si>
  <si>
    <t>DERERC</t>
  </si>
  <si>
    <t>DFRERC</t>
  </si>
  <si>
    <t>DMSERC</t>
  </si>
  <si>
    <t>DDMSRC</t>
  </si>
  <si>
    <t>DHHMRC</t>
  </si>
  <si>
    <t>DSADRC</t>
  </si>
  <si>
    <t>DSIARC</t>
  </si>
  <si>
    <t>DCFORC</t>
  </si>
  <si>
    <t>DVOCRC</t>
  </si>
  <si>
    <t>DFAMRC</t>
  </si>
  <si>
    <t>DMENRC</t>
  </si>
  <si>
    <t>DELDRC</t>
  </si>
  <si>
    <t>DSCWRC</t>
  </si>
  <si>
    <t>DSOCRC</t>
  </si>
  <si>
    <t>DSCLRC</t>
  </si>
  <si>
    <t>DLGRRC</t>
  </si>
  <si>
    <t>DDRYRC</t>
  </si>
  <si>
    <t>DCFSRC</t>
  </si>
  <si>
    <t>DMPCRC</t>
  </si>
  <si>
    <t>DBBBRC</t>
  </si>
  <si>
    <t>DPCSRC</t>
  </si>
  <si>
    <t>DFUNRC</t>
  </si>
  <si>
    <t>DAXSRC</t>
  </si>
  <si>
    <t>DUNSRC</t>
  </si>
  <si>
    <t>DTHERC</t>
  </si>
  <si>
    <t>DGENRC</t>
  </si>
  <si>
    <t>DTAPRC</t>
  </si>
  <si>
    <t>DPRORC</t>
  </si>
  <si>
    <t>DGALRC</t>
  </si>
  <si>
    <t>DPRSRC</t>
  </si>
  <si>
    <t>DVEDRC</t>
  </si>
  <si>
    <t>DNSCRC</t>
  </si>
  <si>
    <t>DESCRC</t>
  </si>
  <si>
    <t>DNEHRC</t>
  </si>
  <si>
    <t>DPEDRC</t>
  </si>
  <si>
    <t>DGEDRC</t>
  </si>
  <si>
    <t>DHEDRC</t>
  </si>
  <si>
    <t>DINTRC</t>
  </si>
  <si>
    <t>DODSRC</t>
  </si>
  <si>
    <t>DPSTRC</t>
  </si>
  <si>
    <t>DPSSRC</t>
  </si>
  <si>
    <t>DCELRC</t>
  </si>
  <si>
    <t>DLDTRC</t>
  </si>
  <si>
    <t>DLOCRC</t>
  </si>
  <si>
    <t>DTCSRC</t>
  </si>
  <si>
    <t>DOTSRC</t>
  </si>
  <si>
    <t>DTINRC</t>
  </si>
  <si>
    <t>DPWCRC</t>
  </si>
  <si>
    <t>DIINRC</t>
  </si>
  <si>
    <t>DMINRC</t>
  </si>
  <si>
    <t>DHINRC</t>
  </si>
  <si>
    <t>DFIBRC</t>
  </si>
  <si>
    <t>DFIPRC</t>
  </si>
  <si>
    <t>DFINRC</t>
  </si>
  <si>
    <t>DLIFRC</t>
  </si>
  <si>
    <t>DINSRC</t>
  </si>
  <si>
    <t>DTRURC</t>
  </si>
  <si>
    <t>DPMIRC</t>
  </si>
  <si>
    <t>DMUTRC</t>
  </si>
  <si>
    <t>DICORC</t>
  </si>
  <si>
    <t>DICVRC</t>
  </si>
  <si>
    <t>DICTRC</t>
  </si>
  <si>
    <t>DDCORC</t>
  </si>
  <si>
    <t>DDCERC</t>
  </si>
  <si>
    <t>DDCTRC</t>
  </si>
  <si>
    <t>DEQTRC</t>
  </si>
  <si>
    <t>DFEERC</t>
  </si>
  <si>
    <t>DOFIRC</t>
  </si>
  <si>
    <t>DPENRC</t>
  </si>
  <si>
    <t>DIMNRC</t>
  </si>
  <si>
    <t>DIMCRC</t>
  </si>
  <si>
    <t>DIMPRC</t>
  </si>
  <si>
    <t>DFNLRC</t>
  </si>
  <si>
    <t>DIFSRC</t>
  </si>
  <si>
    <t>DFPNRC</t>
  </si>
  <si>
    <t>DNRSRC</t>
  </si>
  <si>
    <t>DGVHRC</t>
  </si>
  <si>
    <t>DFPHRC</t>
  </si>
  <si>
    <t>DHSPRC</t>
  </si>
  <si>
    <t>DHPNRC</t>
  </si>
  <si>
    <t>DOMORC</t>
  </si>
  <si>
    <t>DOMSRC</t>
  </si>
  <si>
    <t>DOMDRC</t>
  </si>
  <si>
    <t>DMLBRC</t>
  </si>
  <si>
    <t>DHHCRC</t>
  </si>
  <si>
    <t>DPMSRC</t>
  </si>
  <si>
    <t>DDENRC</t>
  </si>
  <si>
    <t>DPHYRC</t>
  </si>
  <si>
    <t>DOUTRC</t>
  </si>
  <si>
    <t>DGHERC</t>
  </si>
  <si>
    <t>DELCRC</t>
  </si>
  <si>
    <t>DELGRC</t>
  </si>
  <si>
    <t>DREFRC</t>
  </si>
  <si>
    <t>DWSMRC</t>
  </si>
  <si>
    <t>DWRSRC</t>
  </si>
  <si>
    <t>DGRHRC</t>
  </si>
  <si>
    <t>DFARRC</t>
  </si>
  <si>
    <t>DOSTRC</t>
  </si>
  <si>
    <t>DOMHRC</t>
  </si>
  <si>
    <t>DOWNRC</t>
  </si>
  <si>
    <t>DTLDRC</t>
  </si>
  <si>
    <t>DTSPRC</t>
  </si>
  <si>
    <t>DTMHRC</t>
  </si>
  <si>
    <t>DTENRC</t>
  </si>
  <si>
    <t>DREMRC</t>
  </si>
  <si>
    <t>DARSRC</t>
  </si>
  <si>
    <t>DARTRC</t>
  </si>
  <si>
    <t>DABDRC</t>
  </si>
  <si>
    <t>DNFRRC</t>
  </si>
  <si>
    <t>DSTYRC</t>
  </si>
  <si>
    <t>DMAGRC</t>
  </si>
  <si>
    <t>DNEWRC</t>
  </si>
  <si>
    <t>DTOBRC</t>
  </si>
  <si>
    <t>DEAPRC</t>
  </si>
  <si>
    <t>DCOSRC</t>
  </si>
  <si>
    <t>DOPHRC</t>
  </si>
  <si>
    <t>DOPCRC</t>
  </si>
  <si>
    <t>DMHPRC</t>
  </si>
  <si>
    <t>DSEWRC</t>
  </si>
  <si>
    <t>DLINRC</t>
  </si>
  <si>
    <t>DPAPRC</t>
  </si>
  <si>
    <t>DCLERC</t>
  </si>
  <si>
    <t>DHOURC</t>
  </si>
  <si>
    <t>DFLMRC</t>
  </si>
  <si>
    <t>DFLORC</t>
  </si>
  <si>
    <t>DPRPRC</t>
  </si>
  <si>
    <t>DDOLRC</t>
  </si>
  <si>
    <t>DREIRC</t>
  </si>
  <si>
    <t>DOMPRC</t>
  </si>
  <si>
    <t>DNRDRC</t>
  </si>
  <si>
    <t>DRXDRC</t>
  </si>
  <si>
    <t>DPNPRC</t>
  </si>
  <si>
    <t>DPHMRC</t>
  </si>
  <si>
    <t>DONGRC</t>
  </si>
  <si>
    <t>DSHURC</t>
  </si>
  <si>
    <t>DMICRC</t>
  </si>
  <si>
    <t>DCSMRC</t>
  </si>
  <si>
    <t>DOCCRC</t>
  </si>
  <si>
    <t>DCICRC</t>
  </si>
  <si>
    <t>DMBCRC</t>
  </si>
  <si>
    <t>DWGCRC</t>
  </si>
  <si>
    <t>DGARRC</t>
  </si>
  <si>
    <t>DCLORC</t>
  </si>
  <si>
    <t>DFFDRC</t>
  </si>
  <si>
    <t>DMLTRC</t>
  </si>
  <si>
    <t>DWINRC</t>
  </si>
  <si>
    <t>DLIQRC</t>
  </si>
  <si>
    <t>DAOPRC</t>
  </si>
  <si>
    <t>DJNBRC</t>
  </si>
  <si>
    <t>DCTMRC</t>
  </si>
  <si>
    <t>DNBVRC</t>
  </si>
  <si>
    <t>DOFDRC</t>
  </si>
  <si>
    <t>DSWERC</t>
  </si>
  <si>
    <t>DPFVRC</t>
  </si>
  <si>
    <t>DVEGRC</t>
  </si>
  <si>
    <t>DFRURC</t>
  </si>
  <si>
    <t>DFAVRC</t>
  </si>
  <si>
    <t>DFATRC</t>
  </si>
  <si>
    <t>DGGSRC</t>
  </si>
  <si>
    <t>DDAIRC</t>
  </si>
  <si>
    <t>DMILRC</t>
  </si>
  <si>
    <t>DMDERC</t>
  </si>
  <si>
    <t>DFISRC</t>
  </si>
  <si>
    <t>DPOURC</t>
  </si>
  <si>
    <t>DMEARC</t>
  </si>
  <si>
    <t>DPORRC</t>
  </si>
  <si>
    <t>DBEERC</t>
  </si>
  <si>
    <t>DMAPRC</t>
  </si>
  <si>
    <t>DBAKRC</t>
  </si>
  <si>
    <t>DGRARC</t>
  </si>
  <si>
    <t>DCBPRC</t>
  </si>
  <si>
    <t>DFOFRC</t>
  </si>
  <si>
    <t>DTFDRC</t>
  </si>
  <si>
    <t>DTCERC</t>
  </si>
  <si>
    <t>DLUGRC</t>
  </si>
  <si>
    <t>DEBKRC</t>
  </si>
  <si>
    <t>DEYERC</t>
  </si>
  <si>
    <t>DTMERC</t>
  </si>
  <si>
    <t>DTAERC</t>
  </si>
  <si>
    <t>DWTCRC</t>
  </si>
  <si>
    <t>DJLYRC</t>
  </si>
  <si>
    <t>DJRYRC</t>
  </si>
  <si>
    <t>DODGRC</t>
  </si>
  <si>
    <t>DMSCRC</t>
  </si>
  <si>
    <t>DRBKRC</t>
  </si>
  <si>
    <t>DREVRC</t>
  </si>
  <si>
    <t>DAIRRC</t>
  </si>
  <si>
    <t>DBOARC</t>
  </si>
  <si>
    <t>DBARRC</t>
  </si>
  <si>
    <t>DBCYRC</t>
  </si>
  <si>
    <t>DMCYRC</t>
  </si>
  <si>
    <t>DWHLRC</t>
  </si>
  <si>
    <t>DSPGRC</t>
  </si>
  <si>
    <t>DOIPRC</t>
  </si>
  <si>
    <t>DCPSRC</t>
  </si>
  <si>
    <t>DCPPRC</t>
  </si>
  <si>
    <t>DIPERC</t>
  </si>
  <si>
    <t>DCAMRC</t>
  </si>
  <si>
    <t>DOVERC</t>
  </si>
  <si>
    <t>DRTDRC</t>
  </si>
  <si>
    <t>DRECRC</t>
  </si>
  <si>
    <t>DAUDRC</t>
  </si>
  <si>
    <t>DOVARC</t>
  </si>
  <si>
    <t>DTVSRC</t>
  </si>
  <si>
    <t>DVAARC</t>
  </si>
  <si>
    <t>DVAPRC</t>
  </si>
  <si>
    <t>DLWNRC</t>
  </si>
  <si>
    <t>DHDWRC</t>
  </si>
  <si>
    <t>DTOORC</t>
  </si>
  <si>
    <t>DNECRC</t>
  </si>
  <si>
    <t>DCHNRC</t>
  </si>
  <si>
    <t>DUTERC</t>
  </si>
  <si>
    <t>DSEARC</t>
  </si>
  <si>
    <t>DMHARC</t>
  </si>
  <si>
    <t>DAPPRC</t>
  </si>
  <si>
    <t>DWCTRC</t>
  </si>
  <si>
    <t>DFLRRC</t>
  </si>
  <si>
    <t>DCLFRC</t>
  </si>
  <si>
    <t>DFNRRC</t>
  </si>
  <si>
    <t>DFFFRC</t>
  </si>
  <si>
    <t>DFDHRC</t>
  </si>
  <si>
    <t>DPAARC</t>
  </si>
  <si>
    <t>DTATRC</t>
  </si>
  <si>
    <t>DMVPRC</t>
  </si>
  <si>
    <t>DUTMRC</t>
  </si>
  <si>
    <t>DUTNRC</t>
  </si>
  <si>
    <t>DUTRRC</t>
  </si>
  <si>
    <t>DREERC</t>
  </si>
  <si>
    <t>DMARRC</t>
  </si>
  <si>
    <t>DNETRC</t>
  </si>
  <si>
    <t>DNPURC</t>
  </si>
  <si>
    <t>DNPVRC</t>
  </si>
  <si>
    <t>DNWTRC</t>
  </si>
  <si>
    <t>DNFCRC</t>
  </si>
  <si>
    <t>DNDCRC</t>
  </si>
  <si>
    <t>DNEARC</t>
  </si>
  <si>
    <t>DNMVRC</t>
  </si>
  <si>
    <t>DMOTRC</t>
  </si>
  <si>
    <t>DDURRC</t>
  </si>
  <si>
    <t>DGDSRC</t>
  </si>
  <si>
    <t>Note.The figures in parentheses are the line numbers of the corresponding items in table 2.5.6.</t>
  </si>
  <si>
    <t>DPCXRX</t>
  </si>
  <si>
    <t>DPMERX</t>
  </si>
  <si>
    <t>DMXFRX</t>
  </si>
  <si>
    <t>DPMFRX</t>
  </si>
  <si>
    <t>DHMMRX</t>
  </si>
  <si>
    <t>DCHCRX</t>
  </si>
  <si>
    <t>DPERRX</t>
  </si>
  <si>
    <t>DPRMRX</t>
  </si>
  <si>
    <t>DTEDRX</t>
  </si>
  <si>
    <t>DCOMRX</t>
  </si>
  <si>
    <t>DOTMRX</t>
  </si>
  <si>
    <t>DFIMRX</t>
  </si>
  <si>
    <t>DFSMRX</t>
  </si>
  <si>
    <t>DRCMRX</t>
  </si>
  <si>
    <t>DHLCRX</t>
  </si>
  <si>
    <t>DUTLRX</t>
  </si>
  <si>
    <t>DHSMRX</t>
  </si>
  <si>
    <t>DSEMRX</t>
  </si>
  <si>
    <t>DNDXRX</t>
  </si>
  <si>
    <t>DCLMRX</t>
  </si>
  <si>
    <t>DMFXRX</t>
  </si>
  <si>
    <t>DDUMRX</t>
  </si>
  <si>
    <t>DMOMRX</t>
  </si>
  <si>
    <t>DPCMRX</t>
  </si>
  <si>
    <t>DPCCRX</t>
  </si>
  <si>
    <t>DPXERX</t>
  </si>
  <si>
    <t>DPXFRX</t>
  </si>
  <si>
    <t>DNRGRX</t>
  </si>
  <si>
    <t>DPFERX</t>
  </si>
  <si>
    <t>DCGPRX</t>
  </si>
  <si>
    <t>DSNRRX</t>
  </si>
  <si>
    <t>DCISRX</t>
  </si>
  <si>
    <t>DSASRX</t>
  </si>
  <si>
    <t>DGIVRX</t>
  </si>
  <si>
    <t>DRELRX</t>
  </si>
  <si>
    <t>DSSRRX</t>
  </si>
  <si>
    <t>DEDRRX</t>
  </si>
  <si>
    <t>DRCRRX</t>
  </si>
  <si>
    <t>DNPNRX</t>
  </si>
  <si>
    <t>DNPHRX</t>
  </si>
  <si>
    <t>DOUSRX</t>
  </si>
  <si>
    <t>DHLRRX</t>
  </si>
  <si>
    <t>DNPSRX</t>
  </si>
  <si>
    <t>DSNGRX</t>
  </si>
  <si>
    <t>DCIORX</t>
  </si>
  <si>
    <t>DSAORX</t>
  </si>
  <si>
    <t>DFXORX</t>
  </si>
  <si>
    <t>DREORX</t>
  </si>
  <si>
    <t>DSSGRX</t>
  </si>
  <si>
    <t>DEDGRX</t>
  </si>
  <si>
    <t>DRCGRX</t>
  </si>
  <si>
    <t>DNXORX</t>
  </si>
  <si>
    <t>DHSORX</t>
  </si>
  <si>
    <t>DOUGRX</t>
  </si>
  <si>
    <t>DHLGRX</t>
  </si>
  <si>
    <t>DNPERX</t>
  </si>
  <si>
    <t>DNPIRX</t>
  </si>
  <si>
    <t>DMHSRX</t>
  </si>
  <si>
    <t>DERERX</t>
  </si>
  <si>
    <t>DFRERX</t>
  </si>
  <si>
    <t>DMSERX</t>
  </si>
  <si>
    <t>DDMSRX</t>
  </si>
  <si>
    <t>DHHMRX</t>
  </si>
  <si>
    <t>DSADRX</t>
  </si>
  <si>
    <t>DSIARX</t>
  </si>
  <si>
    <t>DCFORX</t>
  </si>
  <si>
    <t>DVOCRX</t>
  </si>
  <si>
    <t>DFAMRX</t>
  </si>
  <si>
    <t>DMENRX</t>
  </si>
  <si>
    <t>DELDRX</t>
  </si>
  <si>
    <t>DSCWRX</t>
  </si>
  <si>
    <t>DSOCRX</t>
  </si>
  <si>
    <t>DSCLRX</t>
  </si>
  <si>
    <t>DLGRRX</t>
  </si>
  <si>
    <t>DDRYRX</t>
  </si>
  <si>
    <t>DCFSRX</t>
  </si>
  <si>
    <t>DMPCRX</t>
  </si>
  <si>
    <t>DBBBRX</t>
  </si>
  <si>
    <t>DPCSRX</t>
  </si>
  <si>
    <t>DFUNRX</t>
  </si>
  <si>
    <t>DAXSRX</t>
  </si>
  <si>
    <t>DUNSRX</t>
  </si>
  <si>
    <t>DTHERX</t>
  </si>
  <si>
    <t>DGENRX</t>
  </si>
  <si>
    <t>DTAPRX</t>
  </si>
  <si>
    <t>DPRORX</t>
  </si>
  <si>
    <t>DGALRX</t>
  </si>
  <si>
    <t>DPRSRX</t>
  </si>
  <si>
    <t>DVEDRX</t>
  </si>
  <si>
    <t>DNSCRX</t>
  </si>
  <si>
    <t>DESCRX</t>
  </si>
  <si>
    <t>DNEHRX</t>
  </si>
  <si>
    <t>DPEDRX</t>
  </si>
  <si>
    <t>DGEDRX</t>
  </si>
  <si>
    <t>DHEDRX</t>
  </si>
  <si>
    <t>DINTRX</t>
  </si>
  <si>
    <t>DODSRX</t>
  </si>
  <si>
    <t>DPSTRX</t>
  </si>
  <si>
    <t>DPSSRX</t>
  </si>
  <si>
    <t>DCELRX</t>
  </si>
  <si>
    <t>DLDTRX</t>
  </si>
  <si>
    <t>DLOCRX</t>
  </si>
  <si>
    <t>DTCSRX</t>
  </si>
  <si>
    <t>DOTSRX</t>
  </si>
  <si>
    <t>DTINRX</t>
  </si>
  <si>
    <t>DPWCRX</t>
  </si>
  <si>
    <t>DIINRX</t>
  </si>
  <si>
    <t>DMINRX</t>
  </si>
  <si>
    <t>DHINRX</t>
  </si>
  <si>
    <t>DFIBRX</t>
  </si>
  <si>
    <t>DFIPRX</t>
  </si>
  <si>
    <t>DFINRX</t>
  </si>
  <si>
    <t>DLIFRX</t>
  </si>
  <si>
    <t>DINSRX</t>
  </si>
  <si>
    <t>DTRURX</t>
  </si>
  <si>
    <t>DPMIRX</t>
  </si>
  <si>
    <t>DMUTRX</t>
  </si>
  <si>
    <t>DICORX</t>
  </si>
  <si>
    <t>DICVRX</t>
  </si>
  <si>
    <t>DICTRX</t>
  </si>
  <si>
    <t>DDCORX</t>
  </si>
  <si>
    <t>DDCERX</t>
  </si>
  <si>
    <t>DDCTRX</t>
  </si>
  <si>
    <t>DEQTRX</t>
  </si>
  <si>
    <t>DFEERX</t>
  </si>
  <si>
    <t>DOFIRX</t>
  </si>
  <si>
    <t>DPENRX</t>
  </si>
  <si>
    <t>DIMNRX</t>
  </si>
  <si>
    <t>DIMCRX</t>
  </si>
  <si>
    <t>DIMPRX</t>
  </si>
  <si>
    <t>DFNLRX</t>
  </si>
  <si>
    <t>DIFSRX</t>
  </si>
  <si>
    <t>DFPNRX</t>
  </si>
  <si>
    <t>DNRSRX</t>
  </si>
  <si>
    <t>DGVHRX</t>
  </si>
  <si>
    <t>DFPHRX</t>
  </si>
  <si>
    <t>DHSPRX</t>
  </si>
  <si>
    <t>DHPNRX</t>
  </si>
  <si>
    <t>DOMORX</t>
  </si>
  <si>
    <t>DOMSRX</t>
  </si>
  <si>
    <t>DOMDRX</t>
  </si>
  <si>
    <t>DMLBRX</t>
  </si>
  <si>
    <t>DHHCRX</t>
  </si>
  <si>
    <t>DPMSRX</t>
  </si>
  <si>
    <t>DDENRX</t>
  </si>
  <si>
    <t>DPHYRX</t>
  </si>
  <si>
    <t>DOUTRX</t>
  </si>
  <si>
    <t>DGHERX</t>
  </si>
  <si>
    <t>DELCRX</t>
  </si>
  <si>
    <t>DELGRX</t>
  </si>
  <si>
    <t>DREFRX</t>
  </si>
  <si>
    <t>DWSMRX</t>
  </si>
  <si>
    <t>DWRSRX</t>
  </si>
  <si>
    <t>DGRHRX</t>
  </si>
  <si>
    <t>DFARRX</t>
  </si>
  <si>
    <t>DOSTRX</t>
  </si>
  <si>
    <t>DOMHRX</t>
  </si>
  <si>
    <t>DOWNRX</t>
  </si>
  <si>
    <t>DTLDRX</t>
  </si>
  <si>
    <t>DTSPRX</t>
  </si>
  <si>
    <t>DTMHRX</t>
  </si>
  <si>
    <t>DTENRX</t>
  </si>
  <si>
    <t>DREMRX</t>
  </si>
  <si>
    <t>DARSRX</t>
  </si>
  <si>
    <t>DARTRX</t>
  </si>
  <si>
    <t>DABDRX</t>
  </si>
  <si>
    <t>DNFRRX</t>
  </si>
  <si>
    <t>DSTYRX</t>
  </si>
  <si>
    <t>DMAGRX</t>
  </si>
  <si>
    <t>DNEWRX</t>
  </si>
  <si>
    <t>DTOBRX</t>
  </si>
  <si>
    <t>DEAPRX</t>
  </si>
  <si>
    <t>DCOSRX</t>
  </si>
  <si>
    <t>DOPHRX</t>
  </si>
  <si>
    <t>DOPCRX</t>
  </si>
  <si>
    <t>DMHPRX</t>
  </si>
  <si>
    <t>DSEWRX</t>
  </si>
  <si>
    <t>DLINRX</t>
  </si>
  <si>
    <t>DPAPRX</t>
  </si>
  <si>
    <t>DCLERX</t>
  </si>
  <si>
    <t>DHOURX</t>
  </si>
  <si>
    <t>DFLMRX</t>
  </si>
  <si>
    <t>DFLORX</t>
  </si>
  <si>
    <t>DPRPRX</t>
  </si>
  <si>
    <t>DDOLRX</t>
  </si>
  <si>
    <t>DREIRX</t>
  </si>
  <si>
    <t>DOMPRX</t>
  </si>
  <si>
    <t>DNRDRX</t>
  </si>
  <si>
    <t>DRXDRX</t>
  </si>
  <si>
    <t>DPNPRX</t>
  </si>
  <si>
    <t>DPHMRX</t>
  </si>
  <si>
    <t>DONGRX</t>
  </si>
  <si>
    <t>DSHURX</t>
  </si>
  <si>
    <t>DMICRX</t>
  </si>
  <si>
    <t>DCSMRX</t>
  </si>
  <si>
    <t>DOCCRX</t>
  </si>
  <si>
    <t>DCICRX</t>
  </si>
  <si>
    <t>DMBCRX</t>
  </si>
  <si>
    <t>DWGCRX</t>
  </si>
  <si>
    <t>DGARRX</t>
  </si>
  <si>
    <t>DCLORX</t>
  </si>
  <si>
    <t>DFFDRX</t>
  </si>
  <si>
    <t>DMLTRX</t>
  </si>
  <si>
    <t>DWINRX</t>
  </si>
  <si>
    <t>DLIQRX</t>
  </si>
  <si>
    <t>DAOPRX</t>
  </si>
  <si>
    <t>DJNBRX</t>
  </si>
  <si>
    <t>DCTMRX</t>
  </si>
  <si>
    <t>DNBVRX</t>
  </si>
  <si>
    <t>DOFDRX</t>
  </si>
  <si>
    <t>DSWERX</t>
  </si>
  <si>
    <t>DPFVRX</t>
  </si>
  <si>
    <t>DVEGRX</t>
  </si>
  <si>
    <t>DFRURX</t>
  </si>
  <si>
    <t>DFAVRX</t>
  </si>
  <si>
    <t>DFATRX</t>
  </si>
  <si>
    <t>DGGSRX</t>
  </si>
  <si>
    <t>DDAIRX</t>
  </si>
  <si>
    <t>DMILRX</t>
  </si>
  <si>
    <t>DMDERX</t>
  </si>
  <si>
    <t>DFISRX</t>
  </si>
  <si>
    <t>DPOURX</t>
  </si>
  <si>
    <t>DMEARX</t>
  </si>
  <si>
    <t>DPORRX</t>
  </si>
  <si>
    <t>DBEERX</t>
  </si>
  <si>
    <t>DMAPRX</t>
  </si>
  <si>
    <t>DBAKRX</t>
  </si>
  <si>
    <t>DGRARX</t>
  </si>
  <si>
    <t>DCBPRX</t>
  </si>
  <si>
    <t>DFOFRX</t>
  </si>
  <si>
    <t>DTFDRX</t>
  </si>
  <si>
    <t>DTCERX</t>
  </si>
  <si>
    <t>DLUGRX</t>
  </si>
  <si>
    <t>DEBKRX</t>
  </si>
  <si>
    <t>DEYERX</t>
  </si>
  <si>
    <t>DTMERX</t>
  </si>
  <si>
    <t>DTAERX</t>
  </si>
  <si>
    <t>DWTCRX</t>
  </si>
  <si>
    <t>DJLYRX</t>
  </si>
  <si>
    <t>DJRYRX</t>
  </si>
  <si>
    <t>DODGRX</t>
  </si>
  <si>
    <t>DMSCRX</t>
  </si>
  <si>
    <t>DRBKRX</t>
  </si>
  <si>
    <t>DREVRX</t>
  </si>
  <si>
    <t>DAIRRX</t>
  </si>
  <si>
    <t>DBOARX</t>
  </si>
  <si>
    <t>DBARRX</t>
  </si>
  <si>
    <t>DBCYRX</t>
  </si>
  <si>
    <t>DMCYRX</t>
  </si>
  <si>
    <t>DWHLRX</t>
  </si>
  <si>
    <t>DSPGRX</t>
  </si>
  <si>
    <t>DOIPRX</t>
  </si>
  <si>
    <t>DCPSRX</t>
  </si>
  <si>
    <t>DCPPRX</t>
  </si>
  <si>
    <t>DIPERX</t>
  </si>
  <si>
    <t>DCAMRX</t>
  </si>
  <si>
    <t>DOVERX</t>
  </si>
  <si>
    <t>DRTDRX</t>
  </si>
  <si>
    <t>DRECRX</t>
  </si>
  <si>
    <t>DAUDRX</t>
  </si>
  <si>
    <t>DOVARX</t>
  </si>
  <si>
    <t>DTVSRX</t>
  </si>
  <si>
    <t>DVAARX</t>
  </si>
  <si>
    <t>DVAPRX</t>
  </si>
  <si>
    <t>DLWNRX</t>
  </si>
  <si>
    <t>DHDWRX</t>
  </si>
  <si>
    <t>DTOORX</t>
  </si>
  <si>
    <t>DNECRX</t>
  </si>
  <si>
    <t>DCHNRX</t>
  </si>
  <si>
    <t>DUTERX</t>
  </si>
  <si>
    <t>DSEARX</t>
  </si>
  <si>
    <t>DMHARX</t>
  </si>
  <si>
    <t>DAPPRX</t>
  </si>
  <si>
    <t>DWCTRX</t>
  </si>
  <si>
    <t>DFLRRX</t>
  </si>
  <si>
    <t>DCLFRX</t>
  </si>
  <si>
    <t>DFNRRX</t>
  </si>
  <si>
    <t>DFFFRX</t>
  </si>
  <si>
    <t>DFDHRX</t>
  </si>
  <si>
    <t>DPAARX</t>
  </si>
  <si>
    <t>DTATRX</t>
  </si>
  <si>
    <t>DMVPRX</t>
  </si>
  <si>
    <t>DUTMRX</t>
  </si>
  <si>
    <t>DUTNRX</t>
  </si>
  <si>
    <t>DUTRRX</t>
  </si>
  <si>
    <t>DREERX</t>
  </si>
  <si>
    <t>DMARRX</t>
  </si>
  <si>
    <t>DNETRX</t>
  </si>
  <si>
    <t>DNPURX</t>
  </si>
  <si>
    <t>DNPVRX</t>
  </si>
  <si>
    <t>DNWTRX</t>
  </si>
  <si>
    <t>DNFCRX</t>
  </si>
  <si>
    <t>DNDCRX</t>
  </si>
  <si>
    <t>DNEARX</t>
  </si>
  <si>
    <t>DNMVRX</t>
  </si>
  <si>
    <t>DMOTRX</t>
  </si>
  <si>
    <t>DDURRX</t>
  </si>
  <si>
    <t>DGDSRX</t>
  </si>
  <si>
    <t>ttsaitemcode</t>
  </si>
  <si>
    <t>_998</t>
  </si>
  <si>
    <t>_999</t>
  </si>
  <si>
    <t>_000</t>
  </si>
  <si>
    <t>_001</t>
  </si>
  <si>
    <t>_002</t>
  </si>
  <si>
    <t>_003</t>
  </si>
  <si>
    <t>_004</t>
  </si>
  <si>
    <t>_005</t>
  </si>
  <si>
    <t>_006</t>
  </si>
  <si>
    <t>_007</t>
  </si>
  <si>
    <t>_008</t>
  </si>
  <si>
    <t>_009</t>
  </si>
  <si>
    <t>_010</t>
  </si>
  <si>
    <t>_011</t>
  </si>
  <si>
    <t>_012</t>
  </si>
  <si>
    <t>_013</t>
  </si>
  <si>
    <t>p01</t>
  </si>
  <si>
    <t>p02</t>
  </si>
  <si>
    <t>p030101</t>
  </si>
  <si>
    <t>Domestic passenger air transportation services</t>
  </si>
  <si>
    <t>p030102</t>
  </si>
  <si>
    <t>International passenger air transportation services</t>
  </si>
  <si>
    <t>p0302</t>
  </si>
  <si>
    <t>Passenger rail transportation services</t>
  </si>
  <si>
    <t>p0303</t>
  </si>
  <si>
    <t>Passenger water transportation services</t>
  </si>
  <si>
    <t>p030401</t>
  </si>
  <si>
    <t>Interurban bus transportation</t>
  </si>
  <si>
    <t>p030402</t>
  </si>
  <si>
    <t>Interurban charter bus transportation</t>
  </si>
  <si>
    <t>p030403</t>
  </si>
  <si>
    <t>Urban transit systems and other transportation services</t>
  </si>
  <si>
    <t>p0305</t>
  </si>
  <si>
    <t>Taxi service</t>
  </si>
  <si>
    <t>p0306</t>
  </si>
  <si>
    <t>Scenic and sightseeing transportation services</t>
  </si>
  <si>
    <t>p0401</t>
  </si>
  <si>
    <t>Automotive rental</t>
  </si>
  <si>
    <t>p0402</t>
  </si>
  <si>
    <t>Other vehicle rental</t>
  </si>
  <si>
    <t>p0601</t>
  </si>
  <si>
    <t>Automotive repair services</t>
  </si>
  <si>
    <t>p0602</t>
  </si>
  <si>
    <t>Parking lots and garages</t>
  </si>
  <si>
    <t>p0603</t>
  </si>
  <si>
    <t>Highway tolls</t>
  </si>
  <si>
    <t>p07</t>
  </si>
  <si>
    <t>Travel arrangement and reservation services</t>
  </si>
  <si>
    <t>p0801</t>
  </si>
  <si>
    <t>Motion pictures and performing arts</t>
  </si>
  <si>
    <t>p0803</t>
  </si>
  <si>
    <t>Spectator sports</t>
  </si>
  <si>
    <t>p0804</t>
  </si>
  <si>
    <t>Participant sports</t>
  </si>
  <si>
    <t>p0805</t>
  </si>
  <si>
    <t>Gambling</t>
  </si>
  <si>
    <t>p0809</t>
  </si>
  <si>
    <t>All other recreation and entertainment</t>
  </si>
  <si>
    <t>p1101</t>
  </si>
  <si>
    <t>Gasoline</t>
  </si>
  <si>
    <t>p1201</t>
  </si>
  <si>
    <t>Nondurable PCE commodities other than gasoline</t>
  </si>
  <si>
    <t>Seasonally adjusted at annual rates</t>
  </si>
  <si>
    <t>Q1998:II</t>
  </si>
  <si>
    <t>Q1998:III</t>
  </si>
  <si>
    <t>Q1998:IV</t>
  </si>
  <si>
    <t>Q1999:I</t>
  </si>
  <si>
    <t>Q1999:II</t>
  </si>
  <si>
    <t>Q1999:III</t>
  </si>
  <si>
    <t>Q1999:IV</t>
  </si>
  <si>
    <t>Q2000:I</t>
  </si>
  <si>
    <t>Q2000:II</t>
  </si>
  <si>
    <t>Q2000:III</t>
  </si>
  <si>
    <t>Q2000:IV</t>
  </si>
  <si>
    <t>Q2001:I</t>
  </si>
  <si>
    <t>Q2001:II</t>
  </si>
  <si>
    <t>Q2001:III</t>
  </si>
  <si>
    <t>Q2001:IV</t>
  </si>
  <si>
    <t>Q2002:I</t>
  </si>
  <si>
    <t>Q2002:II</t>
  </si>
  <si>
    <t>Q2002:III</t>
  </si>
  <si>
    <t>Q2002:IV</t>
  </si>
  <si>
    <t>Q2003:I</t>
  </si>
  <si>
    <t>Q2003:II</t>
  </si>
  <si>
    <t>Q2003:III</t>
  </si>
  <si>
    <t>Q2003:IV</t>
  </si>
  <si>
    <t>Q2004:I</t>
  </si>
  <si>
    <t>Q2004:II</t>
  </si>
  <si>
    <t>Q2004:III</t>
  </si>
  <si>
    <t>Q2004:IV</t>
  </si>
  <si>
    <t>Q2005:I</t>
  </si>
  <si>
    <t>Q2005:II</t>
  </si>
  <si>
    <t>Q2005:III</t>
  </si>
  <si>
    <t>Q2005:IV</t>
  </si>
  <si>
    <t>Q2006:I</t>
  </si>
  <si>
    <t>Q2006:II</t>
  </si>
  <si>
    <t>Q2006:III</t>
  </si>
  <si>
    <t>Q2006:IV</t>
  </si>
  <si>
    <t>Q2007:I</t>
  </si>
  <si>
    <t>Q2007:II</t>
  </si>
  <si>
    <t>Q2007:III</t>
  </si>
  <si>
    <t>Q2007:IV</t>
  </si>
  <si>
    <t>Q2008:I</t>
  </si>
  <si>
    <t>Q2008:II</t>
  </si>
  <si>
    <t>Q2008:III</t>
  </si>
  <si>
    <t>Q2008:IV</t>
  </si>
  <si>
    <t>Q2009:I</t>
  </si>
  <si>
    <t>Q2009:II</t>
  </si>
  <si>
    <t>Q2009:III</t>
  </si>
  <si>
    <t>Q2009:IV</t>
  </si>
  <si>
    <t>Q2010:I</t>
  </si>
  <si>
    <t>Q2010:II</t>
  </si>
  <si>
    <t>Q2010:III</t>
  </si>
  <si>
    <t>Q2010:IV</t>
  </si>
  <si>
    <t>Q2011:I</t>
  </si>
  <si>
    <t>Q2011:II</t>
  </si>
  <si>
    <t>Q2011:III</t>
  </si>
  <si>
    <t>Q2011:IV</t>
  </si>
  <si>
    <t>Q2012:I</t>
  </si>
  <si>
    <t>Q2012:II</t>
  </si>
  <si>
    <t>Q2012:III</t>
  </si>
  <si>
    <t>Q2012:IV</t>
  </si>
  <si>
    <t>Q2013:I</t>
  </si>
  <si>
    <t>Q2013:II</t>
  </si>
  <si>
    <t>Q2013:III</t>
  </si>
  <si>
    <t>Q2013:IV</t>
  </si>
  <si>
    <t>Q2014:I</t>
  </si>
  <si>
    <t>Q2014:II</t>
  </si>
  <si>
    <t>Q2014:III</t>
  </si>
  <si>
    <t>Q2014:IV</t>
  </si>
  <si>
    <t>Q2015:II</t>
  </si>
  <si>
    <t>Q2015:III</t>
  </si>
  <si>
    <t>All other transportation-related commodities</t>
  </si>
  <si>
    <t>TTSA</t>
  </si>
  <si>
    <t>PCE</t>
  </si>
  <si>
    <t>Hotels and motels</t>
  </si>
  <si>
    <t>Transportation services</t>
  </si>
  <si>
    <t>Air transportation</t>
  </si>
  <si>
    <t xml:space="preserve">Passenger fares for foreign travel </t>
  </si>
  <si>
    <t>~65% of passenger air transportation</t>
  </si>
  <si>
    <t>~35% of passenger air transportation</t>
  </si>
  <si>
    <t>Purchased meals and beverages</t>
  </si>
  <si>
    <t xml:space="preserve">Percent Change in Real Tourism Output </t>
  </si>
  <si>
    <t>Recreation Services</t>
  </si>
  <si>
    <t xml:space="preserve">Gasoline and other motor fuel </t>
  </si>
  <si>
    <t>Nondurable goods</t>
  </si>
  <si>
    <t>Total PCE</t>
  </si>
  <si>
    <t>Growth</t>
  </si>
  <si>
    <t>Q2015:I</t>
  </si>
  <si>
    <t>Percent Change in Price Indices</t>
  </si>
  <si>
    <t>TTSA Quantity Contributions</t>
  </si>
  <si>
    <t>Intercity bus services</t>
  </si>
  <si>
    <t>Intercity charter bus services</t>
  </si>
  <si>
    <t>Local bus and other transportation services</t>
  </si>
  <si>
    <t>Taxicab services</t>
  </si>
  <si>
    <t>Automotive rental and leasing</t>
  </si>
  <si>
    <t>Other vehicle rental and leasing</t>
  </si>
  <si>
    <t>Parking</t>
  </si>
  <si>
    <t>Contributions to Annual Growth in Direct  Tourism Employment, 2011-2014</t>
  </si>
  <si>
    <t>[Percentage points]</t>
  </si>
  <si>
    <t>Second Difference</t>
  </si>
  <si>
    <t>Nonfarm Residential Tenant Occupied Permanent Site</t>
  </si>
  <si>
    <t>Rail transportation services</t>
  </si>
  <si>
    <t>Water transportation services</t>
  </si>
  <si>
    <t>Urban transit systems and other transportation</t>
  </si>
  <si>
    <t>Automotive equipment rental and leasing</t>
  </si>
  <si>
    <t>Toll highways</t>
  </si>
  <si>
    <t>Petroleum refineries</t>
  </si>
  <si>
    <t>Industries producing nondurable PCE commodities, excluding petroleum refineries</t>
  </si>
  <si>
    <t>Wholesale trade and transportation services</t>
  </si>
  <si>
    <t>Gasoline service stations</t>
  </si>
  <si>
    <t>Retail trade services, excluding gasoline service stations</t>
  </si>
  <si>
    <t>Source: U.S. Bureau of Economic Analysis</t>
  </si>
  <si>
    <t>Tourism industry groups</t>
  </si>
  <si>
    <t>Recreation, entertainment, shopping</t>
  </si>
  <si>
    <t>Tourism industry group</t>
  </si>
  <si>
    <t>Table 5.  Direct Tourism Employment</t>
  </si>
  <si>
    <t>[Thousands]</t>
  </si>
  <si>
    <t>Tourism Industry Group</t>
  </si>
  <si>
    <t>Q1998:I</t>
  </si>
  <si>
    <t>Revision in Level</t>
  </si>
  <si>
    <t>Percent Change (saar)</t>
  </si>
  <si>
    <t>Rank</t>
  </si>
  <si>
    <t>Accomm</t>
  </si>
  <si>
    <t>Trans</t>
  </si>
  <si>
    <t>Air</t>
  </si>
  <si>
    <t>Other Trans</t>
  </si>
  <si>
    <t>Food</t>
  </si>
  <si>
    <t>Res</t>
  </si>
  <si>
    <t>Rec_Ent</t>
  </si>
  <si>
    <t>Shop</t>
  </si>
  <si>
    <t>Ann. Growth</t>
  </si>
  <si>
    <t>Product</t>
  </si>
  <si>
    <t>2011</t>
  </si>
  <si>
    <t>&lt;== CPI for Motor Fuel and CPI for motor oil, coolants and fluids.</t>
  </si>
  <si>
    <t>Q4</t>
  </si>
  <si>
    <t xml:space="preserve">      Membership clubs, sports centers, parks, theaters, and museums (82)</t>
  </si>
  <si>
    <t xml:space="preserve">        Food and beverages purchased for off-premises </t>
  </si>
  <si>
    <t>Table 1.1.1. Percent Change From Preceding Period in Real Gross Domestic Product</t>
  </si>
  <si>
    <t>[Percent] Seasonally adjusted at annual rates</t>
  </si>
  <si>
    <t>Last Revised on: November 24, 2015 - Next Release Date December 22, 2015</t>
  </si>
  <si>
    <t xml:space="preserve">        Gross domestic product</t>
  </si>
  <si>
    <t>Personal consumption expenditures</t>
  </si>
  <si>
    <t xml:space="preserve">    Goods</t>
  </si>
  <si>
    <t xml:space="preserve">        Durable goods</t>
  </si>
  <si>
    <t xml:space="preserve">        Nondurable goods</t>
  </si>
  <si>
    <t xml:space="preserve">    Services</t>
  </si>
  <si>
    <t>Gross private domestic investment</t>
  </si>
  <si>
    <t xml:space="preserve">    Fixed investment</t>
  </si>
  <si>
    <t xml:space="preserve">        Nonresidential</t>
  </si>
  <si>
    <t xml:space="preserve">            Structures</t>
  </si>
  <si>
    <t xml:space="preserve">            Equipment</t>
  </si>
  <si>
    <t xml:space="preserve">            Intellectual property products</t>
  </si>
  <si>
    <t xml:space="preserve">        Residential</t>
  </si>
  <si>
    <t xml:space="preserve">    Change in private inventories</t>
  </si>
  <si>
    <t>Net exports of goods and services</t>
  </si>
  <si>
    <t xml:space="preserve">    Exports</t>
  </si>
  <si>
    <t xml:space="preserve">        Goods</t>
  </si>
  <si>
    <t xml:space="preserve">        Services</t>
  </si>
  <si>
    <t xml:space="preserve">    Imports</t>
  </si>
  <si>
    <t>Government consumption expenditures and gross investment</t>
  </si>
  <si>
    <t xml:space="preserve">    Federal</t>
  </si>
  <si>
    <t xml:space="preserve">        National defense</t>
  </si>
  <si>
    <t xml:space="preserve">        Nondefense</t>
  </si>
  <si>
    <t xml:space="preserve">    State and local</t>
  </si>
  <si>
    <t>Addendum:</t>
  </si>
  <si>
    <t xml:space="preserve">    Gross domestic product, current dollars</t>
  </si>
  <si>
    <t>2015:II</t>
  </si>
  <si>
    <t>2015:III</t>
  </si>
  <si>
    <t>All other transportation-related</t>
  </si>
  <si>
    <t xml:space="preserve">Table 1.a.  Percent Change in Real Tourism Output </t>
  </si>
  <si>
    <t>[Percent change from preceding period]</t>
  </si>
  <si>
    <t>Tourism Goods and Services Group</t>
  </si>
  <si>
    <t>Table 1.b.  Real Tourism Output</t>
  </si>
  <si>
    <t>[Millions of chained (2009) dollars]</t>
  </si>
  <si>
    <t xml:space="preserve">Table 1.c.  Percent Changes in Chain-Type Price Indexes for Direct Tourism Output </t>
  </si>
  <si>
    <t>Table 1.d.  Chain-Type Price Indexes for Direct Tourism Output</t>
  </si>
  <si>
    <t>Table 2.  Direct Tourism Output</t>
  </si>
  <si>
    <t>[Millions of dollars]</t>
  </si>
  <si>
    <t>Percent change at annual rate</t>
  </si>
  <si>
    <t>Table 3.  Total Tourism-Related Output</t>
  </si>
  <si>
    <t>Table 4.  Percent Change in Direct Tourism Employment</t>
  </si>
  <si>
    <t>Table 6.  Total Tourism-Related Employment</t>
  </si>
  <si>
    <t>p01a</t>
  </si>
  <si>
    <t>PCU532111532111</t>
  </si>
  <si>
    <t>PCU532111532111P</t>
  </si>
  <si>
    <t>TTSA Processing</t>
  </si>
  <si>
    <t>IIPS Processing</t>
  </si>
  <si>
    <t>Passenger car rental</t>
  </si>
  <si>
    <t>SAS X-12 Procedure 532111</t>
  </si>
  <si>
    <t>X-12 Procedure 532111P</t>
  </si>
  <si>
    <t>Passenger car rental - unadjusted</t>
  </si>
  <si>
    <t>Primary services - unadjusted</t>
  </si>
  <si>
    <t>Seasonal Factors</t>
  </si>
  <si>
    <t>Year</t>
  </si>
  <si>
    <t>Q1</t>
  </si>
  <si>
    <t>Passenger car rental - Seasonally adjusted</t>
  </si>
  <si>
    <t>Primary Services - Seasonally adjusted</t>
  </si>
  <si>
    <t>Producer Price Index-Commodities</t>
  </si>
  <si>
    <t>Original Data Value</t>
  </si>
  <si>
    <t>Series Id:</t>
  </si>
  <si>
    <t>WPS441101</t>
  </si>
  <si>
    <t>Seasonally Adjusted</t>
  </si>
  <si>
    <t>Group:</t>
  </si>
  <si>
    <t>Rental and leasing of goods (partial)</t>
  </si>
  <si>
    <t>Item:</t>
  </si>
  <si>
    <t>Base Date:</t>
  </si>
  <si>
    <t>200903</t>
  </si>
  <si>
    <t>Years:</t>
  </si>
  <si>
    <t>2010 to 2015</t>
  </si>
  <si>
    <t>Jan</t>
  </si>
  <si>
    <t>Feb</t>
  </si>
  <si>
    <t>Mar</t>
  </si>
  <si>
    <t>Apr</t>
  </si>
  <si>
    <t>May</t>
  </si>
  <si>
    <t>Jun</t>
  </si>
  <si>
    <t>Jul</t>
  </si>
  <si>
    <t>Aug</t>
  </si>
  <si>
    <t>Sep</t>
  </si>
  <si>
    <t>Oct</t>
  </si>
  <si>
    <t>Nov</t>
  </si>
  <si>
    <t>Dec</t>
  </si>
  <si>
    <r>
      <t>Passenger Care Rental Seasonally adjusted (</t>
    </r>
    <r>
      <rPr>
        <sz val="8"/>
        <color indexed="8"/>
        <rFont val="Arial"/>
        <family val="2"/>
      </rPr>
      <t xml:space="preserve">Adjusted by BLS </t>
    </r>
    <r>
      <rPr>
        <sz val="10"/>
        <color indexed="8"/>
        <rFont val="Arial"/>
        <family val="2"/>
      </rPr>
      <t>)</t>
    </r>
  </si>
  <si>
    <t>Q2015:IV</t>
  </si>
  <si>
    <t>Q2015_IV</t>
  </si>
  <si>
    <t>tot2015q4</t>
  </si>
  <si>
    <t>p_inb</t>
  </si>
  <si>
    <t>Inbound travel and tourism</t>
  </si>
  <si>
    <t>p_outb</t>
  </si>
  <si>
    <t>Outbound travel and tourism</t>
  </si>
  <si>
    <t>Link for WebEx meeting</t>
  </si>
  <si>
    <t>2014q4</t>
  </si>
  <si>
    <t>2015q1</t>
  </si>
  <si>
    <t>2015q2</t>
  </si>
  <si>
    <t>2015q3</t>
  </si>
  <si>
    <t>2015q4</t>
  </si>
  <si>
    <t>2016q1</t>
  </si>
  <si>
    <t>2016q2</t>
  </si>
  <si>
    <t>CURRENTDOL E</t>
  </si>
  <si>
    <t>PxQ check</t>
  </si>
  <si>
    <t>sum</t>
  </si>
  <si>
    <t>Prices P</t>
  </si>
  <si>
    <t xml:space="preserve">Quantities Q </t>
  </si>
  <si>
    <t>PQ</t>
  </si>
  <si>
    <t>PQ(-1)</t>
  </si>
  <si>
    <t>Food and beverage services</t>
  </si>
  <si>
    <t>P(-1)Q</t>
  </si>
  <si>
    <t>P(-1)Q(-1)</t>
  </si>
  <si>
    <t>Qty relatives:</t>
  </si>
  <si>
    <t xml:space="preserve">  Laspeyres {P(-1)Q / P(-1)Q(-1)}</t>
  </si>
  <si>
    <t xml:space="preserve">  Paasche {PQ / PQ(-1)}</t>
  </si>
  <si>
    <t xml:space="preserve">  Fisher Geometric Mean of Laspeyre and Paasche</t>
  </si>
  <si>
    <t>Qty index</t>
  </si>
  <si>
    <t>Chain dollar</t>
  </si>
  <si>
    <t>Price relatives:</t>
  </si>
  <si>
    <t xml:space="preserve">  Laspeyres {PQ(-1) / P(-1)Q(-1)}</t>
  </si>
  <si>
    <t xml:space="preserve">  Paasche {PQ / P(-1)Q}</t>
  </si>
  <si>
    <t>Price index</t>
  </si>
  <si>
    <t>Contributions - Quantity</t>
  </si>
  <si>
    <t>Denominator</t>
  </si>
  <si>
    <r>
      <t xml:space="preserve"> = Σ ((p</t>
    </r>
    <r>
      <rPr>
        <b/>
        <vertAlign val="subscript"/>
        <sz val="12"/>
        <rFont val="Times New Roman"/>
        <family val="1"/>
      </rPr>
      <t>t</t>
    </r>
    <r>
      <rPr>
        <b/>
        <sz val="12"/>
        <rFont val="Times New Roman"/>
        <family val="1"/>
      </rPr>
      <t xml:space="preserve"> / pAGG.qfcrt) + p</t>
    </r>
    <r>
      <rPr>
        <b/>
        <vertAlign val="subscript"/>
        <sz val="12"/>
        <rFont val="Times New Roman"/>
        <family val="1"/>
      </rPr>
      <t>t-1</t>
    </r>
    <r>
      <rPr>
        <b/>
        <sz val="12"/>
        <rFont val="Times New Roman"/>
        <family val="1"/>
      </rPr>
      <t>) * q</t>
    </r>
    <r>
      <rPr>
        <b/>
        <vertAlign val="subscript"/>
        <sz val="12"/>
        <rFont val="Times New Roman"/>
        <family val="1"/>
      </rPr>
      <t>t-1</t>
    </r>
  </si>
  <si>
    <t>SUM</t>
  </si>
  <si>
    <t>Numerator</t>
  </si>
  <si>
    <t xml:space="preserve"> = ((pt / pAGG.qfcrt) + pt-1) * (qt - qt-1)</t>
  </si>
  <si>
    <t>Contributions to Percent Change in TTSA</t>
  </si>
  <si>
    <t>Percentage Points</t>
  </si>
  <si>
    <t>Remaining Chain-Type Quantity Aggregates</t>
  </si>
  <si>
    <r>
      <t xml:space="preserve">  </t>
    </r>
    <r>
      <rPr>
        <sz val="10"/>
        <rFont val="Calibri"/>
        <family val="2"/>
      </rPr>
      <t>Ʃ</t>
    </r>
    <r>
      <rPr>
        <sz val="10"/>
        <rFont val="Arial"/>
        <family val="2"/>
      </rPr>
      <t>PQ</t>
    </r>
  </si>
  <si>
    <r>
      <t xml:space="preserve">  </t>
    </r>
    <r>
      <rPr>
        <sz val="10"/>
        <rFont val="Calibri"/>
        <family val="2"/>
      </rPr>
      <t>Ʃ</t>
    </r>
    <r>
      <rPr>
        <sz val="10"/>
        <rFont val="Arial"/>
        <family val="2"/>
      </rPr>
      <t>PQ(-1)</t>
    </r>
  </si>
  <si>
    <r>
      <t xml:space="preserve">  </t>
    </r>
    <r>
      <rPr>
        <sz val="10"/>
        <rFont val="Calibri"/>
        <family val="2"/>
      </rPr>
      <t>Ʃ</t>
    </r>
    <r>
      <rPr>
        <sz val="10"/>
        <rFont val="Arial"/>
        <family val="2"/>
      </rPr>
      <t>P(-1)Q</t>
    </r>
  </si>
  <si>
    <r>
      <t xml:space="preserve">  </t>
    </r>
    <r>
      <rPr>
        <sz val="10"/>
        <rFont val="Calibri"/>
        <family val="2"/>
      </rPr>
      <t>Ʃ</t>
    </r>
    <r>
      <rPr>
        <sz val="10"/>
        <rFont val="Arial"/>
        <family val="2"/>
      </rPr>
      <t>P(-1)Q(-1)</t>
    </r>
  </si>
  <si>
    <t xml:space="preserve">  Laspeyre Qty Relative</t>
  </si>
  <si>
    <t xml:space="preserve">  Paasche Qty Relative</t>
  </si>
  <si>
    <t xml:space="preserve">  Fisher Qty Relative</t>
  </si>
  <si>
    <t xml:space="preserve">  Fisher Qty Index</t>
  </si>
  <si>
    <t xml:space="preserve">  Chain$</t>
  </si>
  <si>
    <t xml:space="preserve">  Laspeyre Prc Relative</t>
  </si>
  <si>
    <t xml:space="preserve">  Paasche Prc Relative</t>
  </si>
  <si>
    <t xml:space="preserve">  Fisher Prc Relative</t>
  </si>
  <si>
    <t xml:space="preserve">  Fisher Prc Index</t>
  </si>
  <si>
    <t>All other transportation</t>
  </si>
  <si>
    <t>Sum check</t>
  </si>
  <si>
    <t>Contributions - Price</t>
  </si>
  <si>
    <r>
      <t xml:space="preserve"> = Σ ((q</t>
    </r>
    <r>
      <rPr>
        <b/>
        <vertAlign val="subscript"/>
        <sz val="12"/>
        <rFont val="Times New Roman"/>
        <family val="1"/>
      </rPr>
      <t>t</t>
    </r>
    <r>
      <rPr>
        <b/>
        <sz val="12"/>
        <rFont val="Times New Roman"/>
        <family val="1"/>
      </rPr>
      <t xml:space="preserve"> / qAGG.qfcrt) + q</t>
    </r>
    <r>
      <rPr>
        <b/>
        <vertAlign val="subscript"/>
        <sz val="12"/>
        <rFont val="Times New Roman"/>
        <family val="1"/>
      </rPr>
      <t>t-1</t>
    </r>
    <r>
      <rPr>
        <b/>
        <sz val="12"/>
        <rFont val="Times New Roman"/>
        <family val="1"/>
      </rPr>
      <t>) * p</t>
    </r>
    <r>
      <rPr>
        <b/>
        <vertAlign val="subscript"/>
        <sz val="12"/>
        <rFont val="Times New Roman"/>
        <family val="1"/>
      </rPr>
      <t>t-1</t>
    </r>
  </si>
  <si>
    <t xml:space="preserve"> = ((qt / qAGG.qfcrt) + qt-1) * (pt - pt-1)</t>
  </si>
  <si>
    <t>Q2016:I</t>
  </si>
  <si>
    <t>Q2016:II</t>
  </si>
  <si>
    <t>Contributions to Percent Change in TTSA (Price)</t>
  </si>
  <si>
    <t>Q1 PCE RI%C =&gt; +0.05 percentage point</t>
  </si>
  <si>
    <t>[Index numbers, 2009=100]</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</si>
</sst>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5" formatCode="&quot;$&quot;#,##0_);\(&quot;$&quot;#,##0\)"/>
    <numFmt numFmtId="44" formatCode="_(&quot;$&quot;* #,##0.00_);_(&quot;$&quot;* \(#,##0.00\);_(&quot;$&quot;* &quot;-&quot;??_);_(@_)"/>
    <numFmt numFmtId="43" formatCode="_(* #,##0.00_);_(* \(#,##0.00\);_(* &quot;-&quot;??_);_(@_)"/>
    <numFmt numFmtId="164" formatCode="0.000"/>
    <numFmt numFmtId="165" formatCode="0.0%"/>
    <numFmt numFmtId="166" formatCode="0.0"/>
    <numFmt numFmtId="167" formatCode="#,##0.0"/>
    <numFmt numFmtId="168" formatCode="_(* #,##0.0_);_(* \(#,##0.0\);_(* &quot;-&quot;??_);_(@_)"/>
    <numFmt numFmtId="169" formatCode="_(* #,##0_);_(* \(#,##0\);_(* &quot;-&quot;??_);_(@_)"/>
    <numFmt numFmtId="170" formatCode="#0.0"/>
    <numFmt numFmtId="171" formatCode="0.0000"/>
  </numFmts>
  <fonts count="5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b/>
      <sz val="10"/>
      <color indexed="9"/>
      <name val="Arial"/>
      <family val="2"/>
    </font>
    <font>
      <b/>
      <sz val="14"/>
      <name val="Arial"/>
      <family val="2"/>
    </font>
    <font>
      <sz val="13"/>
      <name val="Arial"/>
      <family val="2"/>
    </font>
    <font>
      <b/>
      <sz val="10"/>
      <name val="Arial"/>
      <family val="2"/>
    </font>
    <font>
      <b/>
      <u/>
      <sz val="10"/>
      <name val="Arial"/>
      <family val="2"/>
    </font>
    <font>
      <sz val="10"/>
      <name val="Arial"/>
      <family val="2"/>
    </font>
    <font>
      <b/>
      <sz val="10"/>
      <name val="Arial"/>
      <family val="2"/>
    </font>
    <font>
      <b/>
      <sz val="10"/>
      <color indexed="9"/>
      <name val="Arial"/>
      <family val="2"/>
    </font>
    <font>
      <sz val="13"/>
      <name val="Arial"/>
      <family val="2"/>
    </font>
    <font>
      <b/>
      <sz val="14"/>
      <name val="Arial"/>
      <family val="2"/>
    </font>
    <font>
      <sz val="10"/>
      <name val="MS Sans Serif"/>
      <family val="2"/>
    </font>
    <font>
      <i/>
      <sz val="10"/>
      <name val="Arial"/>
      <family val="2"/>
    </font>
    <font>
      <b/>
      <i/>
      <sz val="15"/>
      <name val="Arial"/>
      <family val="2"/>
    </font>
    <font>
      <sz val="8"/>
      <name val="Arial"/>
      <family val="2"/>
    </font>
    <font>
      <b/>
      <sz val="18"/>
      <name val="Arial"/>
      <family val="2"/>
    </font>
    <font>
      <b/>
      <sz val="12"/>
      <name val="Arial"/>
      <family val="2"/>
    </font>
    <font>
      <b/>
      <sz val="8"/>
      <name val="Arial"/>
      <family val="2"/>
    </font>
    <font>
      <i/>
      <sz val="8"/>
      <name val="Arial"/>
      <family val="2"/>
    </font>
    <font>
      <sz val="10"/>
      <name val="Calibri"/>
      <family val="2"/>
      <scheme val="minor"/>
    </font>
    <font>
      <u/>
      <sz val="10"/>
      <color theme="10"/>
      <name val="MS Sans Serif"/>
      <family val="2"/>
    </font>
    <font>
      <b/>
      <sz val="10"/>
      <name val="Calibri"/>
      <family val="2"/>
      <scheme val="minor"/>
    </font>
    <font>
      <sz val="12"/>
      <name val="Calibri"/>
      <family val="2"/>
      <scheme val="minor"/>
    </font>
    <font>
      <sz val="10"/>
      <color theme="2"/>
      <name val="Calibri"/>
      <family val="2"/>
      <scheme val="minor"/>
    </font>
    <font>
      <b/>
      <sz val="10"/>
      <color theme="2"/>
      <name val="Calibri"/>
      <family val="2"/>
      <scheme val="minor"/>
    </font>
    <font>
      <sz val="11"/>
      <color indexed="8"/>
      <name val="Calibri"/>
      <family val="2"/>
      <scheme val="minor"/>
    </font>
    <font>
      <sz val="10"/>
      <name val="Arial"/>
      <family val="2"/>
    </font>
    <font>
      <sz val="10"/>
      <color indexed="9"/>
      <name val="Arial"/>
      <family val="2"/>
    </font>
    <font>
      <b/>
      <sz val="14"/>
      <name val="Arial"/>
      <family val="2"/>
    </font>
    <font>
      <sz val="13"/>
      <name val="Arial"/>
      <family val="2"/>
    </font>
    <font>
      <b/>
      <sz val="10"/>
      <color indexed="9"/>
      <name val="Arial"/>
      <family val="2"/>
    </font>
    <font>
      <b/>
      <sz val="10"/>
      <name val="Arial"/>
      <family val="2"/>
    </font>
    <font>
      <sz val="8"/>
      <color indexed="10"/>
      <name val="Arial"/>
      <family val="2"/>
    </font>
    <font>
      <sz val="10"/>
      <color indexed="8"/>
      <name val="Arial"/>
      <family val="2"/>
    </font>
    <font>
      <b/>
      <sz val="10"/>
      <color indexed="8"/>
      <name val="Arial"/>
      <family val="2"/>
    </font>
    <font>
      <sz val="10"/>
      <color indexed="8"/>
      <name val="Calibri"/>
      <family val="2"/>
      <scheme val="minor"/>
    </font>
    <font>
      <b/>
      <sz val="12"/>
      <color indexed="8"/>
      <name val="Arial"/>
      <family val="2"/>
    </font>
    <font>
      <sz val="8"/>
      <color indexed="8"/>
      <name val="Arial"/>
      <family val="2"/>
    </font>
    <font>
      <b/>
      <sz val="10"/>
      <name val="MS Sans Serif"/>
      <family val="2"/>
    </font>
    <font>
      <u/>
      <sz val="10"/>
      <color theme="10"/>
      <name val="Arial"/>
      <family val="2"/>
    </font>
    <font>
      <b/>
      <sz val="10"/>
      <color theme="0"/>
      <name val="MS Sans Serif"/>
      <family val="2"/>
    </font>
    <font>
      <sz val="10"/>
      <color rgb="FFFF0000"/>
      <name val="Arial"/>
      <family val="2"/>
    </font>
    <font>
      <b/>
      <sz val="10"/>
      <color rgb="FFFF0000"/>
      <name val="Arial"/>
      <family val="2"/>
    </font>
    <font>
      <b/>
      <sz val="12"/>
      <name val="Times New Roman"/>
      <family val="1"/>
    </font>
    <font>
      <sz val="10"/>
      <name val="Times New Roman"/>
      <family val="1"/>
    </font>
    <font>
      <b/>
      <sz val="10"/>
      <name val="Times New Roman"/>
      <family val="1"/>
    </font>
    <font>
      <b/>
      <vertAlign val="subscript"/>
      <sz val="12"/>
      <name val="Times New Roman"/>
      <family val="1"/>
    </font>
    <font>
      <sz val="10"/>
      <name val="Calibri"/>
      <family val="2"/>
    </font>
    <font>
      <b/>
      <sz val="9"/>
      <color indexed="81"/>
      <name val="Tahoma"/>
      <family val="2"/>
    </font>
    <font>
      <sz val="9"/>
      <color indexed="81"/>
      <name val="Tahoma"/>
      <family val="2"/>
    </font>
  </fonts>
  <fills count="12">
    <fill>
      <patternFill patternType="none"/>
    </fill>
    <fill>
      <patternFill patternType="gray125"/>
    </fill>
    <fill>
      <patternFill patternType="solid">
        <fgColor indexed="56"/>
        <bgColor indexed="23"/>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92D050"/>
        <bgColor indexed="64"/>
      </patternFill>
    </fill>
    <fill>
      <patternFill patternType="solid">
        <fgColor theme="3" tint="0.79998168889431442"/>
        <bgColor indexed="64"/>
      </patternFill>
    </fill>
    <fill>
      <patternFill patternType="solid">
        <fgColor rgb="FFFDFED0"/>
        <bgColor indexed="64"/>
      </patternFill>
    </fill>
    <fill>
      <patternFill patternType="solid">
        <fgColor rgb="FFDCDEDF"/>
        <bgColor indexed="64"/>
      </patternFill>
    </fill>
  </fills>
  <borders count="192">
    <border>
      <left/>
      <right/>
      <top/>
      <bottom/>
      <diagonal/>
    </border>
    <border>
      <left style="thin">
        <color indexed="9"/>
      </left>
      <right style="thin">
        <color indexed="9"/>
      </right>
      <top style="thin">
        <color indexed="9"/>
      </top>
      <bottom style="thin">
        <color indexed="9"/>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top style="double">
        <color indexed="0"/>
      </top>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thin">
        <color indexed="9"/>
      </bottom>
      <diagonal/>
    </border>
    <border>
      <left style="medium">
        <color indexed="64"/>
      </left>
      <right style="thin">
        <color indexed="9"/>
      </right>
      <top style="medium">
        <color indexed="64"/>
      </top>
      <bottom/>
      <diagonal/>
    </border>
    <border>
      <left style="thin">
        <color indexed="9"/>
      </left>
      <right style="thin">
        <color indexed="9"/>
      </right>
      <top style="medium">
        <color indexed="64"/>
      </top>
      <bottom/>
      <diagonal/>
    </border>
    <border>
      <left style="thin">
        <color indexed="9"/>
      </left>
      <right/>
      <top style="medium">
        <color indexed="64"/>
      </top>
      <bottom/>
      <diagonal/>
    </border>
    <border>
      <left style="medium">
        <color indexed="64"/>
      </left>
      <right style="thin">
        <color indexed="9"/>
      </right>
      <top style="medium">
        <color indexed="64"/>
      </top>
      <bottom style="medium">
        <color indexed="64"/>
      </bottom>
      <diagonal/>
    </border>
    <border>
      <left style="thin">
        <color indexed="9"/>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thin">
        <color indexed="9"/>
      </top>
      <bottom/>
      <diagonal/>
    </border>
    <border>
      <left style="thin">
        <color indexed="64"/>
      </left>
      <right/>
      <top style="medium">
        <color indexed="64"/>
      </top>
      <bottom/>
      <diagonal/>
    </border>
    <border>
      <left style="thin">
        <color indexed="9"/>
      </left>
      <right style="medium">
        <color indexed="64"/>
      </right>
      <top style="medium">
        <color indexed="64"/>
      </top>
      <bottom/>
      <diagonal/>
    </border>
    <border>
      <left style="medium">
        <color indexed="64"/>
      </left>
      <right style="medium">
        <color indexed="64"/>
      </right>
      <top style="thin">
        <color indexed="9"/>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theme="0"/>
      </top>
      <bottom style="thin">
        <color indexed="64"/>
      </bottom>
      <diagonal/>
    </border>
    <border>
      <left style="thin">
        <color theme="0"/>
      </left>
      <right/>
      <top style="thin">
        <color auto="1"/>
      </top>
      <bottom style="thin">
        <color auto="1"/>
      </bottom>
      <diagonal/>
    </border>
    <border>
      <left style="medium">
        <color auto="1"/>
      </left>
      <right style="thin">
        <color theme="0"/>
      </right>
      <top style="thin">
        <color auto="1"/>
      </top>
      <bottom style="thin">
        <color auto="1"/>
      </bottom>
      <diagonal/>
    </border>
    <border>
      <left style="thin">
        <color theme="3"/>
      </left>
      <right style="thin">
        <color theme="3"/>
      </right>
      <top style="thin">
        <color theme="3"/>
      </top>
      <bottom style="thin">
        <color theme="3"/>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medium">
        <color auto="1"/>
      </left>
      <right style="thin">
        <color theme="0"/>
      </right>
      <top/>
      <bottom style="thin">
        <color auto="1"/>
      </bottom>
      <diagonal/>
    </border>
    <border>
      <left style="thin">
        <color auto="1"/>
      </left>
      <right style="thin">
        <color auto="1"/>
      </right>
      <top style="thin">
        <color theme="3"/>
      </top>
      <bottom style="thin">
        <color theme="3"/>
      </bottom>
      <diagonal/>
    </border>
    <border>
      <left style="thin">
        <color theme="3"/>
      </left>
      <right/>
      <top style="thin">
        <color theme="3"/>
      </top>
      <bottom style="thin">
        <color theme="3"/>
      </bottom>
      <diagonal/>
    </border>
    <border>
      <left style="medium">
        <color auto="1"/>
      </left>
      <right style="thin">
        <color theme="3"/>
      </right>
      <top style="thin">
        <color theme="3"/>
      </top>
      <bottom style="thin">
        <color theme="3"/>
      </bottom>
      <diagonal/>
    </border>
    <border>
      <left style="medium">
        <color auto="1"/>
      </left>
      <right style="thin">
        <color auto="1"/>
      </right>
      <top style="thin">
        <color theme="3"/>
      </top>
      <bottom style="thin">
        <color auto="1"/>
      </bottom>
      <diagonal/>
    </border>
    <border>
      <left style="thin">
        <color auto="1"/>
      </left>
      <right style="thin">
        <color auto="1"/>
      </right>
      <top style="thin">
        <color theme="3"/>
      </top>
      <bottom style="thin">
        <color auto="1"/>
      </bottom>
      <diagonal/>
    </border>
    <border>
      <left style="thin">
        <color auto="1"/>
      </left>
      <right style="thin">
        <color theme="0"/>
      </right>
      <top style="thin">
        <color theme="3"/>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theme="0"/>
      </right>
      <top style="thin">
        <color auto="1"/>
      </top>
      <bottom style="thin">
        <color auto="1"/>
      </bottom>
      <diagonal/>
    </border>
    <border>
      <left/>
      <right/>
      <top style="thin">
        <color auto="1"/>
      </top>
      <bottom/>
      <diagonal/>
    </border>
    <border>
      <left style="thin">
        <color theme="3"/>
      </left>
      <right/>
      <top style="thin">
        <color auto="1"/>
      </top>
      <bottom/>
      <diagonal/>
    </border>
    <border>
      <left/>
      <right/>
      <top style="thin">
        <color theme="3"/>
      </top>
      <bottom style="thin">
        <color auto="1"/>
      </bottom>
      <diagonal/>
    </border>
    <border>
      <left style="thin">
        <color theme="0"/>
      </left>
      <right style="thin">
        <color theme="0"/>
      </right>
      <top style="thin">
        <color auto="1"/>
      </top>
      <bottom style="thin">
        <color auto="1"/>
      </bottom>
      <diagonal/>
    </border>
    <border>
      <left style="medium">
        <color auto="1"/>
      </left>
      <right style="thin">
        <color theme="0"/>
      </right>
      <top style="thin">
        <color auto="1"/>
      </top>
      <bottom style="thin">
        <color auto="1"/>
      </bottom>
      <diagonal/>
    </border>
    <border>
      <left style="thin">
        <color theme="3"/>
      </left>
      <right style="thin">
        <color theme="3"/>
      </right>
      <top style="thin">
        <color theme="3"/>
      </top>
      <bottom style="thin">
        <color indexed="64"/>
      </bottom>
      <diagonal/>
    </border>
    <border>
      <left style="thin">
        <color auto="1"/>
      </left>
      <right style="thin">
        <color auto="1"/>
      </right>
      <top/>
      <bottom style="thin">
        <color theme="3"/>
      </bottom>
      <diagonal/>
    </border>
    <border>
      <left style="thin">
        <color theme="3"/>
      </left>
      <right style="thin">
        <color theme="3"/>
      </right>
      <top style="thin">
        <color indexed="64"/>
      </top>
      <bottom style="thin">
        <color indexed="64"/>
      </bottom>
      <diagonal/>
    </border>
    <border>
      <left/>
      <right style="thin">
        <color theme="3"/>
      </right>
      <top style="thin">
        <color theme="3"/>
      </top>
      <bottom style="thin">
        <color auto="1"/>
      </bottom>
      <diagonal/>
    </border>
    <border>
      <left style="thin">
        <color theme="3"/>
      </left>
      <right/>
      <top style="thin">
        <color theme="3"/>
      </top>
      <bottom style="thin">
        <color auto="1"/>
      </bottom>
      <diagonal/>
    </border>
    <border>
      <left style="medium">
        <color auto="1"/>
      </left>
      <right style="thin">
        <color auto="1"/>
      </right>
      <top style="thin">
        <color auto="1"/>
      </top>
      <bottom style="thin">
        <color auto="1"/>
      </bottom>
      <diagonal/>
    </border>
    <border>
      <left style="thin">
        <color auto="1"/>
      </left>
      <right style="thin">
        <color theme="0"/>
      </right>
      <top style="thin">
        <color auto="1"/>
      </top>
      <bottom style="thin">
        <color auto="1"/>
      </bottom>
      <diagonal/>
    </border>
    <border>
      <left style="thin">
        <color indexed="64"/>
      </left>
      <right style="thin">
        <color theme="3"/>
      </right>
      <top style="thin">
        <color theme="3"/>
      </top>
      <bottom style="thin">
        <color indexed="64"/>
      </bottom>
      <diagonal/>
    </border>
    <border>
      <left/>
      <right style="thin">
        <color theme="3"/>
      </right>
      <top style="thin">
        <color theme="3"/>
      </top>
      <bottom style="thin">
        <color theme="3"/>
      </bottom>
      <diagonal/>
    </border>
    <border>
      <left style="thin">
        <color indexed="64"/>
      </left>
      <right style="thin">
        <color theme="3"/>
      </right>
      <top style="thin">
        <color indexed="64"/>
      </top>
      <bottom style="thin">
        <color indexed="64"/>
      </bottom>
      <diagonal/>
    </border>
    <border>
      <left/>
      <right style="medium">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thin">
        <color indexed="9"/>
      </right>
      <top style="thin">
        <color indexed="64"/>
      </top>
      <bottom style="thin">
        <color auto="1"/>
      </bottom>
      <diagonal/>
    </border>
    <border>
      <left style="thin">
        <color indexed="9"/>
      </left>
      <right/>
      <top style="thin">
        <color indexed="9"/>
      </top>
      <bottom/>
      <diagonal/>
    </border>
    <border>
      <left style="thin">
        <color indexed="9"/>
      </left>
      <right/>
      <top style="thin">
        <color indexed="9"/>
      </top>
      <bottom style="thin">
        <color indexed="9"/>
      </bottom>
      <diagonal/>
    </border>
    <border>
      <left style="thin">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64"/>
      </left>
      <right style="thin">
        <color indexed="9"/>
      </right>
      <top style="thin">
        <color indexed="9"/>
      </top>
      <bottom style="thin">
        <color indexed="64"/>
      </bottom>
      <diagonal/>
    </border>
    <border>
      <left style="thin">
        <color indexed="9"/>
      </left>
      <right style="thin">
        <color indexed="9"/>
      </right>
      <top style="thin">
        <color indexed="9"/>
      </top>
      <bottom style="thin">
        <color indexed="64"/>
      </bottom>
      <diagonal/>
    </border>
    <border>
      <left style="thin">
        <color indexed="9"/>
      </left>
      <right style="thin">
        <color indexed="64"/>
      </right>
      <top style="thin">
        <color indexed="9"/>
      </top>
      <bottom style="thin">
        <color indexed="64"/>
      </bottom>
      <diagonal/>
    </border>
    <border>
      <left style="medium">
        <color indexed="64"/>
      </left>
      <right/>
      <top style="medium">
        <color theme="0"/>
      </top>
      <bottom style="medium">
        <color theme="0"/>
      </bottom>
      <diagonal/>
    </border>
    <border>
      <left/>
      <right/>
      <top style="medium">
        <color theme="0"/>
      </top>
      <bottom style="medium">
        <color theme="0"/>
      </bottom>
      <diagonal/>
    </border>
    <border>
      <left style="medium">
        <color indexed="64"/>
      </left>
      <right/>
      <top style="medium">
        <color theme="0"/>
      </top>
      <bottom style="medium">
        <color indexed="64"/>
      </bottom>
      <diagonal/>
    </border>
    <border>
      <left/>
      <right/>
      <top style="medium">
        <color theme="0"/>
      </top>
      <bottom style="medium">
        <color indexed="64"/>
      </bottom>
      <diagonal/>
    </border>
    <border>
      <left style="medium">
        <color indexed="64"/>
      </left>
      <right style="thin">
        <color indexed="64"/>
      </right>
      <top style="medium">
        <color theme="0"/>
      </top>
      <bottom style="medium">
        <color theme="0"/>
      </bottom>
      <diagonal/>
    </border>
    <border>
      <left style="thin">
        <color indexed="64"/>
      </left>
      <right style="medium">
        <color indexed="64"/>
      </right>
      <top style="medium">
        <color theme="0"/>
      </top>
      <bottom style="medium">
        <color theme="0"/>
      </bottom>
      <diagonal/>
    </border>
    <border>
      <left style="medium">
        <color indexed="64"/>
      </left>
      <right style="thin">
        <color indexed="64"/>
      </right>
      <top style="medium">
        <color theme="0"/>
      </top>
      <bottom style="medium">
        <color indexed="64"/>
      </bottom>
      <diagonal/>
    </border>
    <border>
      <left style="thin">
        <color indexed="64"/>
      </left>
      <right style="medium">
        <color indexed="64"/>
      </right>
      <top style="medium">
        <color theme="0"/>
      </top>
      <bottom style="medium">
        <color indexed="64"/>
      </bottom>
      <diagonal/>
    </border>
    <border>
      <left/>
      <right/>
      <top/>
      <bottom style="medium">
        <color theme="0"/>
      </bottom>
      <diagonal/>
    </border>
    <border>
      <left style="medium">
        <color indexed="64"/>
      </left>
      <right/>
      <top/>
      <bottom style="medium">
        <color theme="0"/>
      </bottom>
      <diagonal/>
    </border>
    <border>
      <left style="medium">
        <color indexed="64"/>
      </left>
      <right style="thin">
        <color indexed="64"/>
      </right>
      <top/>
      <bottom style="medium">
        <color theme="0"/>
      </bottom>
      <diagonal/>
    </border>
    <border>
      <left style="thin">
        <color indexed="64"/>
      </left>
      <right style="medium">
        <color indexed="64"/>
      </right>
      <top/>
      <bottom style="medium">
        <color theme="0"/>
      </bottom>
      <diagonal/>
    </border>
    <border>
      <left style="medium">
        <color theme="0"/>
      </left>
      <right/>
      <top style="medium">
        <color indexed="64"/>
      </top>
      <bottom/>
      <diagonal/>
    </border>
    <border>
      <left/>
      <right style="medium">
        <color theme="0"/>
      </right>
      <top style="medium">
        <color indexed="64"/>
      </top>
      <bottom style="medium">
        <color indexed="64"/>
      </bottom>
      <diagonal/>
    </border>
    <border>
      <left style="medium">
        <color theme="0"/>
      </left>
      <right/>
      <top/>
      <bottom style="medium">
        <color indexed="64"/>
      </bottom>
      <diagonal/>
    </border>
    <border>
      <left style="thin">
        <color indexed="64"/>
      </left>
      <right style="medium">
        <color theme="0"/>
      </right>
      <top style="medium">
        <color indexed="64"/>
      </top>
      <bottom style="medium">
        <color indexed="64"/>
      </bottom>
      <diagonal/>
    </border>
    <border>
      <left style="medium">
        <color theme="0"/>
      </left>
      <right/>
      <top/>
      <bottom style="medium">
        <color theme="0"/>
      </bottom>
      <diagonal/>
    </border>
    <border>
      <left style="thin">
        <color indexed="64"/>
      </left>
      <right style="medium">
        <color theme="0"/>
      </right>
      <top/>
      <bottom style="medium">
        <color theme="0"/>
      </bottom>
      <diagonal/>
    </border>
    <border>
      <left style="medium">
        <color theme="0"/>
      </left>
      <right/>
      <top style="medium">
        <color theme="0"/>
      </top>
      <bottom style="medium">
        <color theme="0"/>
      </bottom>
      <diagonal/>
    </border>
    <border>
      <left style="thin">
        <color indexed="64"/>
      </left>
      <right style="medium">
        <color theme="0"/>
      </right>
      <top style="medium">
        <color theme="0"/>
      </top>
      <bottom style="medium">
        <color theme="0"/>
      </bottom>
      <diagonal/>
    </border>
    <border>
      <left style="medium">
        <color theme="0"/>
      </left>
      <right/>
      <top style="medium">
        <color theme="0"/>
      </top>
      <bottom style="medium">
        <color indexed="64"/>
      </bottom>
      <diagonal/>
    </border>
    <border>
      <left style="thin">
        <color indexed="64"/>
      </left>
      <right style="medium">
        <color theme="0"/>
      </right>
      <top style="medium">
        <color theme="0"/>
      </top>
      <bottom style="medium">
        <color indexed="64"/>
      </bottom>
      <diagonal/>
    </border>
    <border>
      <left/>
      <right/>
      <top style="thin">
        <color indexed="64"/>
      </top>
      <bottom style="thin">
        <color indexed="64"/>
      </bottom>
      <diagonal/>
    </border>
    <border>
      <left/>
      <right/>
      <top/>
      <bottom style="thick">
        <color auto="1"/>
      </bottom>
      <diagonal/>
    </border>
    <border>
      <left style="thin">
        <color theme="0"/>
      </left>
      <right style="medium">
        <color auto="1"/>
      </right>
      <top style="thin">
        <color indexed="64"/>
      </top>
      <bottom style="thin">
        <color indexed="64"/>
      </bottom>
      <diagonal/>
    </border>
    <border>
      <left/>
      <right style="thin">
        <color theme="0"/>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0"/>
      </left>
      <right style="medium">
        <color auto="1"/>
      </right>
      <top style="thin">
        <color theme="0"/>
      </top>
      <bottom style="thin">
        <color theme="0"/>
      </bottom>
      <diagonal/>
    </border>
    <border>
      <left style="thin">
        <color theme="0"/>
      </left>
      <right/>
      <top style="thin">
        <color theme="0"/>
      </top>
      <bottom style="thin">
        <color theme="0"/>
      </bottom>
      <diagonal/>
    </border>
    <border>
      <left style="medium">
        <color auto="1"/>
      </left>
      <right style="thin">
        <color auto="1"/>
      </right>
      <top style="thin">
        <color theme="0"/>
      </top>
      <bottom style="thin">
        <color theme="0"/>
      </bottom>
      <diagonal/>
    </border>
    <border>
      <left style="thin">
        <color auto="1"/>
      </left>
      <right style="thin">
        <color auto="1"/>
      </right>
      <top style="thin">
        <color theme="0"/>
      </top>
      <bottom style="thin">
        <color theme="0"/>
      </bottom>
      <diagonal/>
    </border>
    <border>
      <left style="thin">
        <color auto="1"/>
      </left>
      <right style="medium">
        <color auto="1"/>
      </right>
      <top style="thin">
        <color theme="0"/>
      </top>
      <bottom style="thin">
        <color theme="0"/>
      </bottom>
      <diagonal/>
    </border>
    <border>
      <left style="thin">
        <color indexed="64"/>
      </left>
      <right style="thin">
        <color theme="0"/>
      </right>
      <top style="thin">
        <color theme="0"/>
      </top>
      <bottom style="thin">
        <color theme="0"/>
      </bottom>
      <diagonal/>
    </border>
    <border>
      <left style="thin">
        <color theme="0"/>
      </left>
      <right style="medium">
        <color auto="1"/>
      </right>
      <top/>
      <bottom style="thin">
        <color theme="0"/>
      </bottom>
      <diagonal/>
    </border>
    <border>
      <left/>
      <right style="thin">
        <color theme="0"/>
      </right>
      <top/>
      <bottom style="thin">
        <color theme="0"/>
      </bottom>
      <diagonal/>
    </border>
    <border>
      <left style="thin">
        <color theme="0"/>
      </left>
      <right/>
      <top/>
      <bottom style="thin">
        <color theme="0"/>
      </bottom>
      <diagonal/>
    </border>
    <border>
      <left style="medium">
        <color auto="1"/>
      </left>
      <right style="thin">
        <color auto="1"/>
      </right>
      <top/>
      <bottom style="thin">
        <color theme="0"/>
      </bottom>
      <diagonal/>
    </border>
    <border>
      <left style="thin">
        <color auto="1"/>
      </left>
      <right style="thin">
        <color auto="1"/>
      </right>
      <top/>
      <bottom style="thin">
        <color theme="0"/>
      </bottom>
      <diagonal/>
    </border>
    <border>
      <left style="thin">
        <color auto="1"/>
      </left>
      <right style="medium">
        <color auto="1"/>
      </right>
      <top/>
      <bottom style="thin">
        <color theme="0"/>
      </bottom>
      <diagonal/>
    </border>
    <border>
      <left style="thin">
        <color indexed="64"/>
      </left>
      <right style="thin">
        <color theme="0"/>
      </right>
      <top/>
      <bottom style="thin">
        <color theme="0"/>
      </bottom>
      <diagonal/>
    </border>
    <border>
      <left style="thin">
        <color theme="0"/>
      </left>
      <right style="medium">
        <color auto="1"/>
      </right>
      <top style="thin">
        <color theme="0"/>
      </top>
      <bottom style="thin">
        <color auto="1"/>
      </bottom>
      <diagonal/>
    </border>
    <border>
      <left/>
      <right style="thin">
        <color theme="0"/>
      </right>
      <top style="thin">
        <color theme="0"/>
      </top>
      <bottom style="thin">
        <color indexed="64"/>
      </bottom>
      <diagonal/>
    </border>
    <border>
      <left style="medium">
        <color auto="1"/>
      </left>
      <right style="thin">
        <color auto="1"/>
      </right>
      <top style="thin">
        <color theme="0"/>
      </top>
      <bottom style="thin">
        <color auto="1"/>
      </bottom>
      <diagonal/>
    </border>
    <border>
      <left style="thin">
        <color auto="1"/>
      </left>
      <right style="thin">
        <color auto="1"/>
      </right>
      <top style="thin">
        <color theme="0"/>
      </top>
      <bottom style="thin">
        <color auto="1"/>
      </bottom>
      <diagonal/>
    </border>
    <border>
      <left style="thin">
        <color auto="1"/>
      </left>
      <right style="medium">
        <color auto="1"/>
      </right>
      <top style="thin">
        <color theme="0"/>
      </top>
      <bottom style="thin">
        <color auto="1"/>
      </bottom>
      <diagonal/>
    </border>
    <border>
      <left style="thin">
        <color indexed="64"/>
      </left>
      <right style="thin">
        <color theme="0"/>
      </right>
      <top style="thin">
        <color theme="0"/>
      </top>
      <bottom style="thin">
        <color auto="1"/>
      </bottom>
      <diagonal/>
    </border>
    <border>
      <left/>
      <right/>
      <top style="thin">
        <color theme="0"/>
      </top>
      <bottom style="thin">
        <color theme="0"/>
      </bottom>
      <diagonal/>
    </border>
    <border>
      <left/>
      <right/>
      <top style="thin">
        <color theme="0"/>
      </top>
      <bottom style="thin">
        <color auto="1"/>
      </bottom>
      <diagonal/>
    </border>
    <border>
      <left/>
      <right style="medium">
        <color indexed="64"/>
      </right>
      <top style="thin">
        <color indexed="64"/>
      </top>
      <bottom style="thin">
        <color indexed="64"/>
      </bottom>
      <diagonal/>
    </border>
    <border>
      <left style="medium">
        <color auto="1"/>
      </left>
      <right style="thin">
        <color theme="0"/>
      </right>
      <top style="thin">
        <color theme="0"/>
      </top>
      <bottom style="thin">
        <color theme="0"/>
      </bottom>
      <diagonal/>
    </border>
    <border>
      <left style="thin">
        <color auto="1"/>
      </left>
      <right/>
      <top style="thin">
        <color theme="0"/>
      </top>
      <bottom style="thin">
        <color theme="0"/>
      </bottom>
      <diagonal/>
    </border>
    <border>
      <left style="thin">
        <color auto="1"/>
      </left>
      <right/>
      <top/>
      <bottom style="thin">
        <color theme="0"/>
      </bottom>
      <diagonal/>
    </border>
    <border>
      <left style="thin">
        <color auto="1"/>
      </left>
      <right/>
      <top style="thin">
        <color theme="0"/>
      </top>
      <bottom style="thin">
        <color auto="1"/>
      </bottom>
      <diagonal/>
    </border>
    <border>
      <left style="thin">
        <color indexed="64"/>
      </left>
      <right/>
      <top style="thin">
        <color indexed="64"/>
      </top>
      <bottom style="thin">
        <color indexed="64"/>
      </bottom>
      <diagonal/>
    </border>
    <border>
      <left style="medium">
        <color auto="1"/>
      </left>
      <right/>
      <top style="thin">
        <color theme="0"/>
      </top>
      <bottom style="thin">
        <color theme="0"/>
      </bottom>
      <diagonal/>
    </border>
    <border>
      <left style="thin">
        <color auto="1"/>
      </left>
      <right/>
      <top style="thin">
        <color indexed="64"/>
      </top>
      <bottom style="thin">
        <color theme="0"/>
      </bottom>
      <diagonal/>
    </border>
    <border>
      <left style="medium">
        <color auto="1"/>
      </left>
      <right/>
      <top/>
      <bottom style="thin">
        <color theme="0"/>
      </bottom>
      <diagonal/>
    </border>
    <border>
      <left style="medium">
        <color auto="1"/>
      </left>
      <right/>
      <top style="thin">
        <color theme="0"/>
      </top>
      <bottom style="thin">
        <color indexed="64"/>
      </bottom>
      <diagonal/>
    </border>
    <border>
      <left/>
      <right/>
      <top style="thin">
        <color theme="3"/>
      </top>
      <bottom/>
      <diagonal/>
    </border>
    <border>
      <left/>
      <right/>
      <top/>
      <bottom style="thin">
        <color theme="3"/>
      </bottom>
      <diagonal/>
    </border>
    <border>
      <left style="thin">
        <color theme="0"/>
      </left>
      <right style="medium">
        <color auto="1"/>
      </right>
      <top style="thin">
        <color indexed="64"/>
      </top>
      <bottom/>
      <diagonal/>
    </border>
    <border>
      <left style="thin">
        <color theme="0"/>
      </left>
      <right style="medium">
        <color auto="1"/>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theme="0"/>
      </top>
      <bottom/>
      <diagonal/>
    </border>
    <border>
      <left/>
      <right style="thin">
        <color theme="0"/>
      </right>
      <top style="thin">
        <color theme="0"/>
      </top>
      <bottom/>
      <diagonal/>
    </border>
    <border>
      <left style="thin">
        <color theme="0"/>
      </left>
      <right/>
      <top style="thin">
        <color theme="0"/>
      </top>
      <bottom/>
      <diagonal/>
    </border>
    <border>
      <left style="thin">
        <color theme="0"/>
      </left>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auto="1"/>
      </left>
      <right style="thin">
        <color theme="0"/>
      </right>
      <top style="thin">
        <color indexed="64"/>
      </top>
      <bottom style="thin">
        <color indexed="64"/>
      </bottom>
      <diagonal/>
    </border>
    <border>
      <left style="medium">
        <color auto="1"/>
      </left>
      <right style="thin">
        <color auto="1"/>
      </right>
      <top style="thin">
        <color indexed="64"/>
      </top>
      <bottom style="thin">
        <color indexed="64"/>
      </bottom>
      <diagonal/>
    </border>
    <border>
      <left style="thin">
        <color auto="1"/>
      </left>
      <right style="medium">
        <color auto="1"/>
      </right>
      <top style="thin">
        <color indexed="64"/>
      </top>
      <bottom style="thin">
        <color indexed="64"/>
      </bottom>
      <diagonal/>
    </border>
    <border>
      <left style="thin">
        <color theme="0"/>
      </left>
      <right style="medium">
        <color auto="1"/>
      </right>
      <top style="thin">
        <color indexed="64"/>
      </top>
      <bottom style="thin">
        <color indexed="64"/>
      </bottom>
      <diagonal/>
    </border>
    <border>
      <left style="medium">
        <color auto="1"/>
      </left>
      <right style="thin">
        <color theme="0"/>
      </right>
      <top style="thin">
        <color indexed="64"/>
      </top>
      <bottom style="thin">
        <color indexed="64"/>
      </bottom>
      <diagonal/>
    </border>
    <border>
      <left style="medium">
        <color indexed="64"/>
      </left>
      <right/>
      <top style="thin">
        <color indexed="64"/>
      </top>
      <bottom style="thin">
        <color indexed="64"/>
      </bottom>
      <diagonal/>
    </border>
    <border>
      <left style="medium">
        <color auto="1"/>
      </left>
      <right style="thin">
        <color auto="1"/>
      </right>
      <top style="thin">
        <color indexed="64"/>
      </top>
      <bottom style="thin">
        <color theme="0"/>
      </bottom>
      <diagonal/>
    </border>
    <border>
      <left style="thin">
        <color auto="1"/>
      </left>
      <right style="thin">
        <color auto="1"/>
      </right>
      <top style="thin">
        <color indexed="64"/>
      </top>
      <bottom style="thin">
        <color theme="0"/>
      </bottom>
      <diagonal/>
    </border>
    <border>
      <left style="thin">
        <color auto="1"/>
      </left>
      <right style="medium">
        <color auto="1"/>
      </right>
      <top style="thin">
        <color indexed="64"/>
      </top>
      <bottom style="thin">
        <color theme="0"/>
      </bottom>
      <diagonal/>
    </border>
    <border>
      <left style="medium">
        <color auto="1"/>
      </left>
      <right style="medium">
        <color auto="1"/>
      </right>
      <top style="thin">
        <color indexed="64"/>
      </top>
      <bottom style="thin">
        <color theme="0"/>
      </bottom>
      <diagonal/>
    </border>
    <border>
      <left style="medium">
        <color auto="1"/>
      </left>
      <right style="thin">
        <color auto="1"/>
      </right>
      <top style="thin">
        <color theme="0"/>
      </top>
      <bottom/>
      <diagonal/>
    </border>
    <border>
      <left/>
      <right style="thin">
        <color auto="1"/>
      </right>
      <top/>
      <bottom style="thin">
        <color theme="0"/>
      </bottom>
      <diagonal/>
    </border>
    <border>
      <left/>
      <right style="medium">
        <color auto="1"/>
      </right>
      <top style="thin">
        <color theme="0"/>
      </top>
      <bottom style="thin">
        <color theme="0"/>
      </bottom>
      <diagonal/>
    </border>
    <border>
      <left style="thin">
        <color theme="0"/>
      </left>
      <right style="medium">
        <color auto="1"/>
      </right>
      <top style="thin">
        <color indexed="64"/>
      </top>
      <bottom style="thin">
        <color theme="0"/>
      </bottom>
      <diagonal/>
    </border>
    <border>
      <left style="thin">
        <color theme="0"/>
      </left>
      <right style="medium">
        <color auto="1"/>
      </right>
      <top style="thin">
        <color theme="0"/>
      </top>
      <bottom style="medium">
        <color indexed="64"/>
      </bottom>
      <diagonal/>
    </border>
    <border>
      <left style="medium">
        <color auto="1"/>
      </left>
      <right style="thin">
        <color auto="1"/>
      </right>
      <top style="thin">
        <color indexed="64"/>
      </top>
      <bottom/>
      <diagonal/>
    </border>
    <border>
      <left style="thin">
        <color auto="1"/>
      </left>
      <right style="thin">
        <color auto="1"/>
      </right>
      <top style="thin">
        <color indexed="64"/>
      </top>
      <bottom/>
      <diagonal/>
    </border>
    <border>
      <left style="medium">
        <color auto="1"/>
      </left>
      <right style="thin">
        <color auto="1"/>
      </right>
      <top style="thin">
        <color theme="0"/>
      </top>
      <bottom style="medium">
        <color theme="0"/>
      </bottom>
      <diagonal/>
    </border>
    <border>
      <left style="medium">
        <color auto="1"/>
      </left>
      <right style="thin">
        <color auto="1"/>
      </right>
      <top/>
      <bottom style="thin">
        <color indexed="64"/>
      </bottom>
      <diagonal/>
    </border>
    <border>
      <left style="thin">
        <color auto="1"/>
      </left>
      <right style="thin">
        <color auto="1"/>
      </right>
      <top style="thin">
        <color theme="0"/>
      </top>
      <bottom/>
      <diagonal/>
    </border>
  </borders>
  <cellStyleXfs count="45">
    <xf numFmtId="0" fontId="0" fillId="0" borderId="0"/>
    <xf numFmtId="0" fontId="9" fillId="0" borderId="0"/>
    <xf numFmtId="0" fontId="14" fillId="0" borderId="0"/>
    <xf numFmtId="0" fontId="14" fillId="0" borderId="0"/>
    <xf numFmtId="0" fontId="9" fillId="0" borderId="0">
      <alignment vertical="top"/>
    </xf>
    <xf numFmtId="4" fontId="9" fillId="0" borderId="0" applyFont="0" applyFill="0" applyBorder="0" applyAlignment="0" applyProtection="0"/>
    <xf numFmtId="43" fontId="14"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14" fontId="9" fillId="0" borderId="0" applyFont="0" applyFill="0" applyBorder="0" applyAlignment="0" applyProtection="0"/>
    <xf numFmtId="14"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0" fontId="18" fillId="0" borderId="0" applyNumberFormat="0" applyFont="0" applyFill="0" applyAlignment="0" applyProtection="0"/>
    <xf numFmtId="0" fontId="19" fillId="0" borderId="0" applyNumberFormat="0" applyFont="0" applyFill="0" applyAlignment="0" applyProtection="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28" applyNumberFormat="0" applyFont="0" applyBorder="0" applyAlignment="0" applyProtection="0"/>
    <xf numFmtId="43" fontId="9" fillId="0" borderId="0" applyFont="0" applyFill="0" applyBorder="0" applyAlignment="0" applyProtection="0"/>
    <xf numFmtId="0" fontId="9" fillId="0" borderId="0">
      <alignment vertical="top"/>
    </xf>
    <xf numFmtId="0" fontId="3" fillId="0" borderId="0"/>
    <xf numFmtId="0" fontId="23" fillId="0" borderId="0" applyNumberFormat="0" applyFill="0" applyBorder="0" applyAlignment="0" applyProtection="0"/>
    <xf numFmtId="9" fontId="14" fillId="0" borderId="0" applyFont="0" applyFill="0" applyBorder="0" applyAlignment="0" applyProtection="0"/>
    <xf numFmtId="0" fontId="28" fillId="0" borderId="0"/>
    <xf numFmtId="0" fontId="28" fillId="0" borderId="0"/>
    <xf numFmtId="0" fontId="9" fillId="0" borderId="0"/>
    <xf numFmtId="9" fontId="28" fillId="0" borderId="0" applyFont="0" applyFill="0" applyBorder="0" applyAlignment="0" applyProtection="0"/>
    <xf numFmtId="9" fontId="29" fillId="0" borderId="0" applyFont="0" applyFill="0" applyBorder="0" applyAlignment="0" applyProtection="0"/>
    <xf numFmtId="0" fontId="42" fillId="0" borderId="0" applyNumberFormat="0" applyFill="0" applyBorder="0" applyAlignment="0" applyProtection="0"/>
    <xf numFmtId="0" fontId="2" fillId="0" borderId="0"/>
    <xf numFmtId="0" fontId="1" fillId="0" borderId="0"/>
    <xf numFmtId="0" fontId="14" fillId="0" borderId="0"/>
    <xf numFmtId="44" fontId="9" fillId="0" borderId="0" applyFont="0" applyFill="0" applyBorder="0" applyAlignment="0" applyProtection="0"/>
  </cellStyleXfs>
  <cellXfs count="919">
    <xf numFmtId="0" fontId="0" fillId="0" borderId="0" xfId="0"/>
    <xf numFmtId="0" fontId="4" fillId="2" borderId="1" xfId="0" applyFont="1" applyFill="1" applyBorder="1" applyAlignment="1">
      <alignment horizontal="center"/>
    </xf>
    <xf numFmtId="0" fontId="7" fillId="0" borderId="0" xfId="0" applyFont="1"/>
    <xf numFmtId="0" fontId="8" fillId="0" borderId="0" xfId="0" applyFont="1"/>
    <xf numFmtId="0" fontId="0" fillId="3" borderId="0" xfId="0" applyFill="1"/>
    <xf numFmtId="164" fontId="9" fillId="3" borderId="2" xfId="0" applyNumberFormat="1" applyFont="1" applyFill="1" applyBorder="1" applyAlignment="1">
      <alignment horizontal="center"/>
    </xf>
    <xf numFmtId="10" fontId="10" fillId="3" borderId="2" xfId="0" applyNumberFormat="1" applyFont="1" applyFill="1" applyBorder="1"/>
    <xf numFmtId="0" fontId="0" fillId="4" borderId="0" xfId="0" applyFill="1"/>
    <xf numFmtId="164" fontId="9" fillId="4" borderId="2" xfId="0" applyNumberFormat="1" applyFont="1" applyFill="1" applyBorder="1" applyAlignment="1">
      <alignment horizontal="center"/>
    </xf>
    <xf numFmtId="10" fontId="10" fillId="4" borderId="2" xfId="0" applyNumberFormat="1" applyFont="1" applyFill="1" applyBorder="1"/>
    <xf numFmtId="0" fontId="0" fillId="0" borderId="0" xfId="0" applyFill="1"/>
    <xf numFmtId="0" fontId="0" fillId="0" borderId="0" xfId="0" applyFill="1" applyAlignment="1">
      <alignment horizontal="left"/>
    </xf>
    <xf numFmtId="0" fontId="0" fillId="0" borderId="0" xfId="0"/>
    <xf numFmtId="0" fontId="0" fillId="0" borderId="0" xfId="0" applyFill="1"/>
    <xf numFmtId="0" fontId="14" fillId="0" borderId="0" xfId="2"/>
    <xf numFmtId="1" fontId="14" fillId="0" borderId="0" xfId="2" applyNumberFormat="1"/>
    <xf numFmtId="0" fontId="9" fillId="0" borderId="0" xfId="1"/>
    <xf numFmtId="0" fontId="9" fillId="0" borderId="0" xfId="1"/>
    <xf numFmtId="0" fontId="10" fillId="0" borderId="0" xfId="1" applyFont="1"/>
    <xf numFmtId="0" fontId="11" fillId="2" borderId="1" xfId="1" applyFont="1" applyFill="1" applyBorder="1" applyAlignment="1">
      <alignment horizontal="center"/>
    </xf>
    <xf numFmtId="0" fontId="14" fillId="0" borderId="0" xfId="3"/>
    <xf numFmtId="1" fontId="14" fillId="0" borderId="0" xfId="3" applyNumberFormat="1"/>
    <xf numFmtId="0" fontId="9" fillId="0" borderId="0" xfId="0" applyFont="1"/>
    <xf numFmtId="0" fontId="17" fillId="0" borderId="0" xfId="0" applyFont="1"/>
    <xf numFmtId="166" fontId="14" fillId="0" borderId="0" xfId="3" applyNumberFormat="1"/>
    <xf numFmtId="0" fontId="0" fillId="0" borderId="0" xfId="0" applyBorder="1"/>
    <xf numFmtId="166" fontId="0" fillId="0" borderId="0" xfId="0" applyNumberFormat="1" applyBorder="1"/>
    <xf numFmtId="0" fontId="0" fillId="0" borderId="0" xfId="0"/>
    <xf numFmtId="0" fontId="9" fillId="0" borderId="0" xfId="1"/>
    <xf numFmtId="0" fontId="0" fillId="0" borderId="0" xfId="0" applyFill="1"/>
    <xf numFmtId="167" fontId="17" fillId="0" borderId="19" xfId="0" quotePrefix="1" applyNumberFormat="1" applyFont="1" applyBorder="1"/>
    <xf numFmtId="0" fontId="9" fillId="0" borderId="0" xfId="0" applyFont="1" applyBorder="1"/>
    <xf numFmtId="167" fontId="9" fillId="0" borderId="19" xfId="0" quotePrefix="1" applyNumberFormat="1" applyFont="1" applyBorder="1"/>
    <xf numFmtId="167" fontId="9" fillId="0" borderId="0" xfId="0" quotePrefix="1" applyNumberFormat="1" applyFont="1" applyBorder="1"/>
    <xf numFmtId="167" fontId="17" fillId="0" borderId="0" xfId="0" quotePrefix="1" applyNumberFormat="1" applyFont="1" applyBorder="1"/>
    <xf numFmtId="0" fontId="9" fillId="0" borderId="0" xfId="4" applyAlignment="1"/>
    <xf numFmtId="0" fontId="17" fillId="0" borderId="0" xfId="4" applyFont="1" applyBorder="1" applyAlignment="1">
      <alignment horizontal="left" indent="4"/>
    </xf>
    <xf numFmtId="0" fontId="17" fillId="0" borderId="0" xfId="4" applyFont="1" applyBorder="1" applyAlignment="1">
      <alignment vertical="center" wrapText="1"/>
    </xf>
    <xf numFmtId="0" fontId="17" fillId="0" borderId="0" xfId="4" applyFont="1" applyBorder="1" applyAlignment="1">
      <alignment horizontal="left" vertical="center" wrapText="1" indent="1"/>
    </xf>
    <xf numFmtId="0" fontId="17" fillId="0" borderId="0" xfId="4" applyFont="1" applyAlignment="1">
      <alignment horizontal="left" indent="3"/>
    </xf>
    <xf numFmtId="0" fontId="9" fillId="0" borderId="0" xfId="4" applyFont="1" applyFill="1" applyAlignment="1"/>
    <xf numFmtId="0" fontId="17" fillId="0" borderId="0" xfId="4" quotePrefix="1" applyFont="1" applyFill="1" applyBorder="1" applyAlignment="1">
      <alignment horizontal="left" vertical="center" wrapText="1" indent="1"/>
    </xf>
    <xf numFmtId="0" fontId="9" fillId="0" borderId="0" xfId="4" applyFont="1" applyFill="1" applyAlignment="1">
      <alignment vertical="center"/>
    </xf>
    <xf numFmtId="0" fontId="9" fillId="0" borderId="0" xfId="4" applyFill="1" applyAlignment="1"/>
    <xf numFmtId="0" fontId="17" fillId="0" borderId="0" xfId="4" applyFont="1" applyFill="1" applyBorder="1" applyAlignment="1">
      <alignment vertical="center" wrapText="1"/>
    </xf>
    <xf numFmtId="0" fontId="17" fillId="0" borderId="0" xfId="4" applyFont="1" applyFill="1" applyBorder="1" applyAlignment="1">
      <alignment horizontal="left" vertical="center" wrapText="1" indent="1"/>
    </xf>
    <xf numFmtId="0" fontId="17" fillId="0" borderId="0" xfId="4" applyFont="1" applyAlignment="1">
      <alignment horizontal="left" indent="2"/>
    </xf>
    <xf numFmtId="0" fontId="9" fillId="0" borderId="0" xfId="4" applyBorder="1" applyAlignment="1"/>
    <xf numFmtId="0" fontId="17" fillId="0" borderId="0" xfId="1" applyFont="1"/>
    <xf numFmtId="0" fontId="17" fillId="0" borderId="0" xfId="1" applyFont="1" applyBorder="1" applyAlignment="1">
      <alignment horizontal="center" vertical="center"/>
    </xf>
    <xf numFmtId="0" fontId="17" fillId="0" borderId="33" xfId="19" applyFont="1" applyBorder="1" applyAlignment="1">
      <alignment horizontal="center" vertical="center"/>
    </xf>
    <xf numFmtId="0" fontId="17" fillId="0" borderId="15" xfId="19" applyFont="1" applyBorder="1" applyAlignment="1">
      <alignment horizontal="center" vertical="center"/>
    </xf>
    <xf numFmtId="0" fontId="17" fillId="0" borderId="20" xfId="19" applyFont="1" applyBorder="1" applyAlignment="1">
      <alignment horizontal="center" vertical="center"/>
    </xf>
    <xf numFmtId="0" fontId="17" fillId="0" borderId="24" xfId="19" applyFont="1" applyBorder="1" applyAlignment="1">
      <alignment horizontal="center" vertical="center"/>
    </xf>
    <xf numFmtId="0" fontId="17" fillId="0" borderId="34" xfId="19" applyFont="1" applyBorder="1" applyAlignment="1">
      <alignment horizontal="center" vertical="center"/>
    </xf>
    <xf numFmtId="0" fontId="17" fillId="0" borderId="0" xfId="1" quotePrefix="1" applyNumberFormat="1" applyFont="1" applyBorder="1"/>
    <xf numFmtId="4" fontId="17" fillId="0" borderId="18" xfId="30" quotePrefix="1" applyNumberFormat="1" applyFont="1" applyBorder="1"/>
    <xf numFmtId="4" fontId="17" fillId="0" borderId="19" xfId="30" quotePrefix="1" applyNumberFormat="1" applyFont="1" applyBorder="1"/>
    <xf numFmtId="4" fontId="17" fillId="0" borderId="0" xfId="1" applyNumberFormat="1" applyFont="1"/>
    <xf numFmtId="0" fontId="21" fillId="0" borderId="0" xfId="1" applyFont="1" applyBorder="1"/>
    <xf numFmtId="0" fontId="17" fillId="0" borderId="35" xfId="1" quotePrefix="1" applyNumberFormat="1" applyFont="1" applyBorder="1"/>
    <xf numFmtId="0" fontId="17" fillId="0" borderId="33" xfId="1" applyNumberFormat="1" applyFont="1" applyBorder="1"/>
    <xf numFmtId="4" fontId="17" fillId="0" borderId="15" xfId="30" quotePrefix="1" applyNumberFormat="1" applyFont="1" applyBorder="1"/>
    <xf numFmtId="4" fontId="17" fillId="0" borderId="20" xfId="30" quotePrefix="1" applyNumberFormat="1" applyFont="1" applyBorder="1"/>
    <xf numFmtId="4" fontId="17" fillId="0" borderId="4" xfId="1" applyNumberFormat="1" applyFont="1" applyBorder="1"/>
    <xf numFmtId="0" fontId="17" fillId="0" borderId="0" xfId="1" applyFont="1" applyBorder="1"/>
    <xf numFmtId="0" fontId="17" fillId="0" borderId="14" xfId="19" applyFont="1" applyBorder="1" applyAlignment="1">
      <alignment horizontal="center" vertical="center"/>
    </xf>
    <xf numFmtId="0" fontId="17" fillId="0" borderId="13" xfId="19" applyFont="1" applyBorder="1" applyAlignment="1">
      <alignment horizontal="center" vertical="center"/>
    </xf>
    <xf numFmtId="0" fontId="17" fillId="0" borderId="35" xfId="1" applyFont="1" applyBorder="1"/>
    <xf numFmtId="4" fontId="17" fillId="0" borderId="17" xfId="1" quotePrefix="1" applyNumberFormat="1" applyFont="1" applyBorder="1"/>
    <xf numFmtId="4" fontId="17" fillId="0" borderId="16" xfId="1" quotePrefix="1" applyNumberFormat="1" applyFont="1" applyBorder="1"/>
    <xf numFmtId="4" fontId="17" fillId="0" borderId="19" xfId="1" quotePrefix="1" applyNumberFormat="1" applyFont="1" applyBorder="1"/>
    <xf numFmtId="4" fontId="17" fillId="0" borderId="18" xfId="1" quotePrefix="1" applyNumberFormat="1" applyFont="1" applyBorder="1"/>
    <xf numFmtId="0" fontId="17" fillId="0" borderId="35" xfId="1" applyFont="1" applyBorder="1" applyAlignment="1">
      <alignment horizontal="left" indent="1"/>
    </xf>
    <xf numFmtId="0" fontId="17" fillId="0" borderId="35" xfId="1" applyFont="1" applyFill="1" applyBorder="1" applyAlignment="1">
      <alignment vertical="center" wrapText="1"/>
    </xf>
    <xf numFmtId="4" fontId="17" fillId="0" borderId="19" xfId="1" applyNumberFormat="1" applyFont="1" applyBorder="1"/>
    <xf numFmtId="4" fontId="17" fillId="0" borderId="18" xfId="1" applyNumberFormat="1" applyFont="1" applyBorder="1"/>
    <xf numFmtId="4" fontId="17" fillId="0" borderId="15" xfId="1" applyNumberFormat="1" applyFont="1" applyBorder="1"/>
    <xf numFmtId="4" fontId="17" fillId="0" borderId="20" xfId="1" applyNumberFormat="1" applyFont="1" applyBorder="1"/>
    <xf numFmtId="4" fontId="17" fillId="0" borderId="24" xfId="30" quotePrefix="1" applyNumberFormat="1" applyFont="1" applyBorder="1" applyAlignment="1">
      <alignment horizontal="center"/>
    </xf>
    <xf numFmtId="4" fontId="17" fillId="0" borderId="34" xfId="30" quotePrefix="1" applyNumberFormat="1" applyFont="1" applyBorder="1" applyAlignment="1">
      <alignment horizontal="center"/>
    </xf>
    <xf numFmtId="4" fontId="17" fillId="0" borderId="39" xfId="30" quotePrefix="1" applyNumberFormat="1" applyFont="1" applyBorder="1" applyAlignment="1">
      <alignment horizontal="center"/>
    </xf>
    <xf numFmtId="4" fontId="17" fillId="0" borderId="27" xfId="30" quotePrefix="1" applyNumberFormat="1" applyFont="1" applyBorder="1"/>
    <xf numFmtId="0" fontId="17" fillId="0" borderId="36" xfId="4" applyFont="1" applyBorder="1" applyAlignment="1">
      <alignment horizontal="center"/>
    </xf>
    <xf numFmtId="0" fontId="20" fillId="0" borderId="0" xfId="1" applyFont="1" applyBorder="1" applyAlignment="1">
      <alignment horizontal="center"/>
    </xf>
    <xf numFmtId="9" fontId="17" fillId="0" borderId="0" xfId="23" applyFont="1" applyBorder="1" applyAlignment="1">
      <alignment horizontal="center"/>
    </xf>
    <xf numFmtId="0" fontId="17" fillId="0" borderId="29" xfId="1" applyFont="1" applyBorder="1" applyAlignment="1">
      <alignment horizontal="center" vertical="center"/>
    </xf>
    <xf numFmtId="0" fontId="17" fillId="0" borderId="30" xfId="1" applyFont="1" applyBorder="1" applyAlignment="1">
      <alignment horizontal="center" vertical="center"/>
    </xf>
    <xf numFmtId="0" fontId="17" fillId="0" borderId="31" xfId="1" applyFont="1" applyBorder="1" applyAlignment="1">
      <alignment horizontal="center" vertical="center"/>
    </xf>
    <xf numFmtId="0" fontId="17" fillId="0" borderId="24" xfId="1" applyFont="1" applyBorder="1" applyAlignment="1">
      <alignment horizontal="center"/>
    </xf>
    <xf numFmtId="0" fontId="17" fillId="0" borderId="30" xfId="1" applyFont="1" applyBorder="1" applyAlignment="1">
      <alignment horizontal="center"/>
    </xf>
    <xf numFmtId="0" fontId="17" fillId="0" borderId="32" xfId="1" applyFont="1" applyBorder="1" applyAlignment="1">
      <alignment horizontal="center" vertical="center"/>
    </xf>
    <xf numFmtId="0" fontId="17" fillId="0" borderId="16" xfId="1" applyFont="1" applyBorder="1" applyAlignment="1">
      <alignment horizontal="center" vertical="center"/>
    </xf>
    <xf numFmtId="0" fontId="17" fillId="0" borderId="20" xfId="1" applyFont="1" applyBorder="1" applyAlignment="1">
      <alignment horizontal="center" vertical="center"/>
    </xf>
    <xf numFmtId="0" fontId="17" fillId="0" borderId="4" xfId="1" applyFont="1" applyBorder="1" applyAlignment="1">
      <alignment horizontal="center" vertical="center"/>
    </xf>
    <xf numFmtId="0" fontId="17" fillId="0" borderId="15" xfId="1" applyFont="1" applyBorder="1" applyAlignment="1">
      <alignment horizontal="center" vertical="center"/>
    </xf>
    <xf numFmtId="0" fontId="17" fillId="6" borderId="0" xfId="1" quotePrefix="1" applyNumberFormat="1" applyFont="1" applyFill="1" applyBorder="1"/>
    <xf numFmtId="4" fontId="17" fillId="0" borderId="0" xfId="4" applyNumberFormat="1" applyFont="1" applyAlignment="1">
      <alignment horizontal="left" indent="3"/>
    </xf>
    <xf numFmtId="0" fontId="22" fillId="0" borderId="0" xfId="2" applyFont="1"/>
    <xf numFmtId="0" fontId="22" fillId="0" borderId="0" xfId="2" applyFont="1" applyAlignment="1">
      <alignment horizontal="center"/>
    </xf>
    <xf numFmtId="0" fontId="22" fillId="0" borderId="10" xfId="2" applyFont="1" applyBorder="1" applyAlignment="1">
      <alignment horizontal="center"/>
    </xf>
    <xf numFmtId="169" fontId="22" fillId="0" borderId="0" xfId="6" applyNumberFormat="1" applyFont="1"/>
    <xf numFmtId="169" fontId="22" fillId="0" borderId="10" xfId="6" applyNumberFormat="1" applyFont="1" applyBorder="1"/>
    <xf numFmtId="0" fontId="23" fillId="0" borderId="0" xfId="33"/>
    <xf numFmtId="1" fontId="22" fillId="0" borderId="0" xfId="2" applyNumberFormat="1" applyFont="1"/>
    <xf numFmtId="0" fontId="22" fillId="0" borderId="0" xfId="2" applyFont="1" applyAlignment="1">
      <alignment horizontal="left" indent="1"/>
    </xf>
    <xf numFmtId="1" fontId="24" fillId="0" borderId="0" xfId="6" applyNumberFormat="1" applyFont="1"/>
    <xf numFmtId="0" fontId="22" fillId="0" borderId="0" xfId="2" applyFont="1" applyFill="1"/>
    <xf numFmtId="0" fontId="22" fillId="0" borderId="0" xfId="2" applyFont="1" applyFill="1" applyAlignment="1">
      <alignment horizontal="center"/>
    </xf>
    <xf numFmtId="1" fontId="22" fillId="0" borderId="0" xfId="2" applyNumberFormat="1" applyFont="1" applyFill="1"/>
    <xf numFmtId="0" fontId="26" fillId="0" borderId="0" xfId="2" applyFont="1" applyAlignment="1">
      <alignment horizontal="center"/>
    </xf>
    <xf numFmtId="165" fontId="22" fillId="0" borderId="0" xfId="34" applyNumberFormat="1" applyFont="1"/>
    <xf numFmtId="1" fontId="22" fillId="0" borderId="10" xfId="2" applyNumberFormat="1" applyFont="1" applyBorder="1"/>
    <xf numFmtId="9" fontId="22" fillId="0" borderId="0" xfId="34" applyFont="1"/>
    <xf numFmtId="0" fontId="27" fillId="0" borderId="0" xfId="2" applyFont="1" applyAlignment="1">
      <alignment horizontal="center"/>
    </xf>
    <xf numFmtId="0" fontId="26" fillId="0" borderId="0" xfId="2" applyFont="1"/>
    <xf numFmtId="0" fontId="7" fillId="0" borderId="0" xfId="1" applyFont="1" applyAlignment="1"/>
    <xf numFmtId="0" fontId="9" fillId="0" borderId="0" xfId="1" applyFont="1" applyAlignment="1"/>
    <xf numFmtId="0" fontId="9" fillId="0" borderId="0" xfId="1" applyFont="1" applyFill="1"/>
    <xf numFmtId="0" fontId="7" fillId="0" borderId="26" xfId="1" applyFont="1" applyFill="1" applyBorder="1" applyAlignment="1">
      <alignment horizontal="center"/>
    </xf>
    <xf numFmtId="0" fontId="7" fillId="0" borderId="16" xfId="1" applyFont="1" applyFill="1" applyBorder="1" applyAlignment="1">
      <alignment horizontal="center"/>
    </xf>
    <xf numFmtId="0" fontId="7" fillId="0" borderId="21" xfId="1" applyFont="1" applyFill="1" applyBorder="1" applyAlignment="1">
      <alignment horizontal="center"/>
    </xf>
    <xf numFmtId="0" fontId="9" fillId="0" borderId="0" xfId="1" applyFont="1" applyFill="1" applyBorder="1"/>
    <xf numFmtId="0" fontId="7" fillId="0" borderId="39" xfId="1" applyFont="1" applyFill="1" applyBorder="1" applyAlignment="1">
      <alignment horizontal="center"/>
    </xf>
    <xf numFmtId="0" fontId="7" fillId="0" borderId="38" xfId="1" applyFont="1" applyFill="1" applyBorder="1" applyAlignment="1">
      <alignment horizontal="center"/>
    </xf>
    <xf numFmtId="0" fontId="7" fillId="0" borderId="17" xfId="1" applyFont="1" applyBorder="1"/>
    <xf numFmtId="0" fontId="9" fillId="0" borderId="17" xfId="1" applyBorder="1"/>
    <xf numFmtId="0" fontId="9" fillId="0" borderId="3" xfId="1" applyBorder="1"/>
    <xf numFmtId="0" fontId="9" fillId="0" borderId="40" xfId="1" applyBorder="1"/>
    <xf numFmtId="165" fontId="9" fillId="0" borderId="5" xfId="23" applyNumberFormat="1" applyFont="1" applyBorder="1"/>
    <xf numFmtId="165" fontId="9" fillId="0" borderId="9" xfId="23" applyNumberFormat="1" applyFont="1" applyBorder="1"/>
    <xf numFmtId="0" fontId="7" fillId="0" borderId="19" xfId="1" applyFont="1" applyBorder="1"/>
    <xf numFmtId="0" fontId="9" fillId="0" borderId="19" xfId="1" applyBorder="1"/>
    <xf numFmtId="0" fontId="9" fillId="0" borderId="0" xfId="1" applyBorder="1"/>
    <xf numFmtId="0" fontId="9" fillId="0" borderId="35" xfId="1" applyBorder="1"/>
    <xf numFmtId="165" fontId="9" fillId="0" borderId="10" xfId="23" applyNumberFormat="1" applyFont="1" applyBorder="1"/>
    <xf numFmtId="165" fontId="9" fillId="0" borderId="11" xfId="23" applyNumberFormat="1" applyFont="1" applyBorder="1"/>
    <xf numFmtId="0" fontId="9" fillId="7" borderId="24" xfId="1" applyFill="1" applyBorder="1"/>
    <xf numFmtId="0" fontId="9" fillId="7" borderId="34" xfId="1" applyFill="1" applyBorder="1"/>
    <xf numFmtId="0" fontId="9" fillId="7" borderId="30" xfId="1" applyFill="1" applyBorder="1"/>
    <xf numFmtId="0" fontId="9" fillId="7" borderId="31" xfId="1" applyFill="1" applyBorder="1"/>
    <xf numFmtId="165" fontId="9" fillId="7" borderId="24" xfId="23" applyNumberFormat="1" applyFont="1" applyFill="1" applyBorder="1"/>
    <xf numFmtId="165" fontId="9" fillId="7" borderId="31" xfId="23" applyNumberFormat="1" applyFont="1" applyFill="1" applyBorder="1"/>
    <xf numFmtId="0" fontId="7" fillId="7" borderId="24" xfId="1" applyFont="1" applyFill="1" applyBorder="1"/>
    <xf numFmtId="0" fontId="9" fillId="7" borderId="5" xfId="1" applyFill="1" applyBorder="1"/>
    <xf numFmtId="0" fontId="9" fillId="7" borderId="49" xfId="1" applyFill="1" applyBorder="1"/>
    <xf numFmtId="0" fontId="9" fillId="7" borderId="6" xfId="1" applyFill="1" applyBorder="1"/>
    <xf numFmtId="0" fontId="9" fillId="7" borderId="9" xfId="1" applyFill="1" applyBorder="1"/>
    <xf numFmtId="165" fontId="9" fillId="7" borderId="5" xfId="23" applyNumberFormat="1" applyFont="1" applyFill="1" applyBorder="1"/>
    <xf numFmtId="165" fontId="9" fillId="7" borderId="9" xfId="23" applyNumberFormat="1" applyFont="1" applyFill="1" applyBorder="1"/>
    <xf numFmtId="0" fontId="9" fillId="7" borderId="7" xfId="1" applyFill="1" applyBorder="1"/>
    <xf numFmtId="0" fontId="9" fillId="7" borderId="23" xfId="1" applyFill="1" applyBorder="1"/>
    <xf numFmtId="0" fontId="9" fillId="7" borderId="8" xfId="1" applyFill="1" applyBorder="1"/>
    <xf numFmtId="0" fontId="9" fillId="7" borderId="12" xfId="1" applyFill="1" applyBorder="1"/>
    <xf numFmtId="165" fontId="9" fillId="7" borderId="7" xfId="23" applyNumberFormat="1" applyFont="1" applyFill="1" applyBorder="1"/>
    <xf numFmtId="165" fontId="9" fillId="7" borderId="12" xfId="23" applyNumberFormat="1" applyFont="1" applyFill="1" applyBorder="1"/>
    <xf numFmtId="0" fontId="9" fillId="7" borderId="10" xfId="1" applyFill="1" applyBorder="1"/>
    <xf numFmtId="0" fontId="9" fillId="7" borderId="19" xfId="1" applyFill="1" applyBorder="1"/>
    <xf numFmtId="0" fontId="9" fillId="7" borderId="0" xfId="1" applyFill="1" applyBorder="1"/>
    <xf numFmtId="0" fontId="9" fillId="7" borderId="11" xfId="1" applyFill="1" applyBorder="1"/>
    <xf numFmtId="165" fontId="9" fillId="7" borderId="10" xfId="23" applyNumberFormat="1" applyFont="1" applyFill="1" applyBorder="1"/>
    <xf numFmtId="165" fontId="9" fillId="7" borderId="11" xfId="23" applyNumberFormat="1" applyFont="1" applyFill="1" applyBorder="1"/>
    <xf numFmtId="0" fontId="9" fillId="0" borderId="20" xfId="1" applyBorder="1"/>
    <xf numFmtId="0" fontId="9" fillId="0" borderId="4" xfId="1" applyBorder="1"/>
    <xf numFmtId="0" fontId="9" fillId="0" borderId="33" xfId="1" applyBorder="1"/>
    <xf numFmtId="165" fontId="9" fillId="0" borderId="7" xfId="23" applyNumberFormat="1" applyFont="1" applyBorder="1"/>
    <xf numFmtId="165" fontId="9" fillId="0" borderId="12" xfId="23" applyNumberFormat="1" applyFont="1" applyBorder="1"/>
    <xf numFmtId="0" fontId="7" fillId="0" borderId="0" xfId="1" applyFont="1"/>
    <xf numFmtId="165" fontId="9" fillId="0" borderId="3" xfId="23" applyNumberFormat="1" applyFont="1" applyBorder="1"/>
    <xf numFmtId="165" fontId="9" fillId="0" borderId="17" xfId="23" applyNumberFormat="1" applyFont="1" applyBorder="1"/>
    <xf numFmtId="165" fontId="9" fillId="0" borderId="40" xfId="23" applyNumberFormat="1" applyFont="1" applyBorder="1"/>
    <xf numFmtId="165" fontId="9" fillId="0" borderId="19" xfId="23" applyNumberFormat="1" applyFont="1" applyBorder="1"/>
    <xf numFmtId="165" fontId="9" fillId="0" borderId="0" xfId="23" applyNumberFormat="1" applyFont="1" applyBorder="1"/>
    <xf numFmtId="165" fontId="9" fillId="0" borderId="35" xfId="23" applyNumberFormat="1" applyFont="1" applyBorder="1"/>
    <xf numFmtId="0" fontId="9" fillId="0" borderId="24" xfId="1" applyBorder="1"/>
    <xf numFmtId="0" fontId="9" fillId="0" borderId="34" xfId="1" applyBorder="1"/>
    <xf numFmtId="165" fontId="9" fillId="0" borderId="30" xfId="23" applyNumberFormat="1" applyFont="1" applyBorder="1"/>
    <xf numFmtId="165" fontId="9" fillId="0" borderId="20" xfId="23" applyNumberFormat="1" applyFont="1" applyBorder="1"/>
    <xf numFmtId="165" fontId="9" fillId="0" borderId="4" xfId="23" applyNumberFormat="1" applyFont="1" applyBorder="1"/>
    <xf numFmtId="165" fontId="9" fillId="0" borderId="33" xfId="23" applyNumberFormat="1" applyFont="1" applyBorder="1"/>
    <xf numFmtId="0" fontId="5" fillId="0" borderId="0" xfId="1" applyFont="1" applyAlignment="1"/>
    <xf numFmtId="0" fontId="7" fillId="0" borderId="18" xfId="1" applyFont="1" applyFill="1" applyBorder="1" applyAlignment="1">
      <alignment horizontal="center"/>
    </xf>
    <xf numFmtId="0" fontId="7" fillId="0" borderId="22" xfId="1" applyFont="1" applyFill="1" applyBorder="1" applyAlignment="1">
      <alignment horizontal="center"/>
    </xf>
    <xf numFmtId="0" fontId="7" fillId="0" borderId="5" xfId="1" applyFont="1" applyBorder="1"/>
    <xf numFmtId="0" fontId="9" fillId="0" borderId="49" xfId="1" applyBorder="1"/>
    <xf numFmtId="0" fontId="9" fillId="0" borderId="6" xfId="1" applyBorder="1"/>
    <xf numFmtId="0" fontId="9" fillId="0" borderId="9" xfId="1" applyBorder="1"/>
    <xf numFmtId="0" fontId="7" fillId="0" borderId="10" xfId="1" applyFont="1" applyBorder="1"/>
    <xf numFmtId="0" fontId="9" fillId="0" borderId="11" xfId="1" applyBorder="1"/>
    <xf numFmtId="0" fontId="9" fillId="0" borderId="10" xfId="1" applyBorder="1"/>
    <xf numFmtId="0" fontId="9" fillId="0" borderId="7" xfId="1" applyBorder="1"/>
    <xf numFmtId="0" fontId="9" fillId="0" borderId="23" xfId="1" applyBorder="1"/>
    <xf numFmtId="0" fontId="9" fillId="0" borderId="8" xfId="1" applyBorder="1"/>
    <xf numFmtId="0" fontId="9" fillId="0" borderId="12" xfId="1" applyBorder="1"/>
    <xf numFmtId="0" fontId="9" fillId="0" borderId="5" xfId="1" applyBorder="1"/>
    <xf numFmtId="165" fontId="9" fillId="0" borderId="6" xfId="23" applyNumberFormat="1" applyFont="1" applyBorder="1"/>
    <xf numFmtId="165" fontId="9" fillId="0" borderId="8" xfId="23" applyNumberFormat="1" applyFont="1" applyBorder="1"/>
    <xf numFmtId="0" fontId="9" fillId="0" borderId="0" xfId="1" applyFont="1"/>
    <xf numFmtId="0" fontId="7" fillId="0" borderId="25" xfId="1" applyFont="1" applyFill="1" applyBorder="1" applyAlignment="1">
      <alignment horizontal="center"/>
    </xf>
    <xf numFmtId="0" fontId="7" fillId="0" borderId="52" xfId="1" applyFont="1" applyFill="1" applyBorder="1" applyAlignment="1">
      <alignment horizontal="center"/>
    </xf>
    <xf numFmtId="0" fontId="7" fillId="0" borderId="53" xfId="1" applyFont="1" applyFill="1" applyBorder="1" applyAlignment="1">
      <alignment horizontal="center"/>
    </xf>
    <xf numFmtId="165" fontId="9" fillId="7" borderId="30" xfId="23" applyNumberFormat="1" applyFont="1" applyFill="1" applyBorder="1"/>
    <xf numFmtId="165" fontId="9" fillId="7" borderId="6" xfId="23" applyNumberFormat="1" applyFont="1" applyFill="1" applyBorder="1"/>
    <xf numFmtId="165" fontId="9" fillId="7" borderId="8" xfId="23" applyNumberFormat="1" applyFont="1" applyFill="1" applyBorder="1"/>
    <xf numFmtId="165" fontId="9" fillId="7" borderId="0" xfId="23" applyNumberFormat="1" applyFont="1" applyFill="1" applyBorder="1"/>
    <xf numFmtId="0" fontId="0" fillId="0" borderId="54" xfId="0" applyFill="1" applyBorder="1"/>
    <xf numFmtId="0" fontId="8" fillId="0" borderId="54" xfId="0" applyFont="1" applyFill="1" applyBorder="1"/>
    <xf numFmtId="0" fontId="9" fillId="0" borderId="54" xfId="0" applyFont="1" applyFill="1" applyBorder="1" applyAlignment="1"/>
    <xf numFmtId="0" fontId="0" fillId="0" borderId="54" xfId="0" applyFill="1" applyBorder="1" applyAlignment="1"/>
    <xf numFmtId="0" fontId="9" fillId="0" borderId="54" xfId="1" applyFill="1" applyBorder="1"/>
    <xf numFmtId="166" fontId="0" fillId="0" borderId="54" xfId="0" applyNumberFormat="1" applyFill="1" applyBorder="1"/>
    <xf numFmtId="166" fontId="0" fillId="0" borderId="54" xfId="0" applyNumberFormat="1" applyBorder="1"/>
    <xf numFmtId="0" fontId="9" fillId="0" borderId="54" xfId="0" applyFont="1" applyFill="1" applyBorder="1"/>
    <xf numFmtId="0" fontId="0" fillId="0" borderId="57" xfId="0" applyFill="1" applyBorder="1"/>
    <xf numFmtId="165" fontId="9" fillId="0" borderId="56" xfId="0" applyNumberFormat="1" applyFont="1" applyFill="1" applyBorder="1"/>
    <xf numFmtId="165" fontId="9" fillId="0" borderId="58" xfId="0" applyNumberFormat="1" applyFont="1" applyFill="1" applyBorder="1"/>
    <xf numFmtId="165" fontId="9" fillId="0" borderId="58" xfId="0" applyNumberFormat="1" applyFont="1" applyFill="1" applyBorder="1" applyAlignment="1">
      <alignment horizontal="center"/>
    </xf>
    <xf numFmtId="165" fontId="9" fillId="4" borderId="58" xfId="0" applyNumberFormat="1" applyFont="1" applyFill="1" applyBorder="1"/>
    <xf numFmtId="165" fontId="9" fillId="4" borderId="58" xfId="0" applyNumberFormat="1" applyFont="1" applyFill="1" applyBorder="1" applyAlignment="1">
      <alignment horizontal="center"/>
    </xf>
    <xf numFmtId="164" fontId="9" fillId="0" borderId="60" xfId="0" applyNumberFormat="1" applyFont="1" applyFill="1" applyBorder="1" applyAlignment="1">
      <alignment horizontal="center"/>
    </xf>
    <xf numFmtId="164" fontId="9" fillId="4" borderId="60" xfId="0" applyNumberFormat="1" applyFont="1" applyFill="1" applyBorder="1" applyAlignment="1">
      <alignment horizontal="center"/>
    </xf>
    <xf numFmtId="165" fontId="9" fillId="0" borderId="61" xfId="0" applyNumberFormat="1" applyFont="1" applyFill="1" applyBorder="1"/>
    <xf numFmtId="165" fontId="9" fillId="4" borderId="61" xfId="0" applyNumberFormat="1" applyFont="1" applyFill="1" applyBorder="1"/>
    <xf numFmtId="0" fontId="9" fillId="0" borderId="59" xfId="1" applyFill="1" applyBorder="1"/>
    <xf numFmtId="0" fontId="9" fillId="0" borderId="60" xfId="1" applyFill="1" applyBorder="1"/>
    <xf numFmtId="0" fontId="9" fillId="4" borderId="60" xfId="1" applyFill="1" applyBorder="1"/>
    <xf numFmtId="0" fontId="0" fillId="0" borderId="55" xfId="0" applyFill="1" applyBorder="1"/>
    <xf numFmtId="0" fontId="9" fillId="0" borderId="63" xfId="1" applyFill="1" applyBorder="1"/>
    <xf numFmtId="0" fontId="0" fillId="0" borderId="63" xfId="0" applyFill="1" applyBorder="1"/>
    <xf numFmtId="0" fontId="9" fillId="0" borderId="65" xfId="1" applyFill="1" applyBorder="1"/>
    <xf numFmtId="164" fontId="9" fillId="0" borderId="65" xfId="0" applyNumberFormat="1" applyFont="1" applyFill="1" applyBorder="1" applyAlignment="1">
      <alignment horizontal="center"/>
    </xf>
    <xf numFmtId="165" fontId="9" fillId="0" borderId="66" xfId="0" applyNumberFormat="1" applyFont="1" applyFill="1" applyBorder="1"/>
    <xf numFmtId="165" fontId="9" fillId="0" borderId="64" xfId="0" applyNumberFormat="1" applyFont="1" applyFill="1" applyBorder="1"/>
    <xf numFmtId="165" fontId="9" fillId="0" borderId="64" xfId="0" applyNumberFormat="1" applyFont="1" applyFill="1" applyBorder="1" applyAlignment="1">
      <alignment horizontal="center"/>
    </xf>
    <xf numFmtId="0" fontId="11" fillId="5" borderId="62" xfId="1" applyFont="1" applyFill="1" applyBorder="1" applyAlignment="1"/>
    <xf numFmtId="0" fontId="11" fillId="5" borderId="62" xfId="1" applyFont="1" applyFill="1" applyBorder="1" applyAlignment="1">
      <alignment horizontal="center"/>
    </xf>
    <xf numFmtId="0" fontId="11" fillId="5" borderId="67" xfId="1" applyFont="1" applyFill="1" applyBorder="1" applyAlignment="1">
      <alignment horizontal="center"/>
    </xf>
    <xf numFmtId="0" fontId="0" fillId="0" borderId="67" xfId="0" applyFill="1" applyBorder="1"/>
    <xf numFmtId="0" fontId="9" fillId="4" borderId="60" xfId="1" applyFill="1" applyBorder="1" applyAlignment="1">
      <alignment horizontal="left"/>
    </xf>
    <xf numFmtId="0" fontId="9" fillId="0" borderId="60" xfId="1" applyFill="1" applyBorder="1" applyAlignment="1">
      <alignment horizontal="left"/>
    </xf>
    <xf numFmtId="0" fontId="9" fillId="0" borderId="63" xfId="1" applyFill="1" applyBorder="1" applyAlignment="1">
      <alignment wrapText="1"/>
    </xf>
    <xf numFmtId="0" fontId="10" fillId="0" borderId="66" xfId="1" applyFont="1" applyFill="1" applyBorder="1" applyAlignment="1">
      <alignment wrapText="1"/>
    </xf>
    <xf numFmtId="0" fontId="10" fillId="0" borderId="61" xfId="1" applyFont="1" applyFill="1" applyBorder="1" applyAlignment="1">
      <alignment wrapText="1"/>
    </xf>
    <xf numFmtId="0" fontId="10" fillId="4" borderId="61" xfId="1" applyFont="1" applyFill="1" applyBorder="1" applyAlignment="1">
      <alignment wrapText="1"/>
    </xf>
    <xf numFmtId="0" fontId="9" fillId="0" borderId="61" xfId="1" applyFill="1" applyBorder="1" applyAlignment="1">
      <alignment wrapText="1"/>
    </xf>
    <xf numFmtId="0" fontId="9" fillId="4" borderId="61" xfId="1" applyFill="1" applyBorder="1" applyAlignment="1">
      <alignment wrapText="1"/>
    </xf>
    <xf numFmtId="0" fontId="9" fillId="0" borderId="54" xfId="1" applyFill="1" applyBorder="1" applyAlignment="1">
      <alignment wrapText="1"/>
    </xf>
    <xf numFmtId="0" fontId="9" fillId="0" borderId="70" xfId="1" applyFill="1" applyBorder="1"/>
    <xf numFmtId="0" fontId="9" fillId="0" borderId="71" xfId="1" applyFill="1" applyBorder="1"/>
    <xf numFmtId="0" fontId="9" fillId="0" borderId="72" xfId="1" applyFill="1" applyBorder="1"/>
    <xf numFmtId="0" fontId="9" fillId="0" borderId="73" xfId="1" applyFill="1" applyBorder="1"/>
    <xf numFmtId="0" fontId="9" fillId="0" borderId="74" xfId="1" applyFill="1" applyBorder="1"/>
    <xf numFmtId="0" fontId="9" fillId="0" borderId="75" xfId="1" applyFill="1" applyBorder="1"/>
    <xf numFmtId="0" fontId="9" fillId="4" borderId="73" xfId="1" applyFill="1" applyBorder="1"/>
    <xf numFmtId="0" fontId="9" fillId="4" borderId="74" xfId="1" applyFill="1" applyBorder="1"/>
    <xf numFmtId="0" fontId="9" fillId="4" borderId="75" xfId="1" applyFill="1" applyBorder="1"/>
    <xf numFmtId="165" fontId="9" fillId="0" borderId="65" xfId="39" applyNumberFormat="1" applyFont="1" applyFill="1" applyBorder="1"/>
    <xf numFmtId="0" fontId="11" fillId="5" borderId="76" xfId="1" applyFont="1" applyFill="1" applyBorder="1" applyAlignment="1"/>
    <xf numFmtId="165" fontId="9" fillId="4" borderId="65" xfId="39" applyNumberFormat="1" applyFont="1" applyFill="1" applyBorder="1"/>
    <xf numFmtId="0" fontId="9" fillId="0" borderId="61" xfId="1" applyFont="1" applyFill="1" applyBorder="1" applyAlignment="1">
      <alignment horizontal="left" wrapText="1"/>
    </xf>
    <xf numFmtId="0" fontId="9" fillId="0" borderId="66" xfId="1" applyFont="1" applyFill="1" applyBorder="1" applyAlignment="1">
      <alignment wrapText="1"/>
    </xf>
    <xf numFmtId="0" fontId="9" fillId="0" borderId="61" xfId="1" applyFont="1" applyFill="1" applyBorder="1" applyAlignment="1">
      <alignment wrapText="1"/>
    </xf>
    <xf numFmtId="0" fontId="9" fillId="4" borderId="61" xfId="1" applyFont="1" applyFill="1" applyBorder="1" applyAlignment="1">
      <alignment wrapText="1"/>
    </xf>
    <xf numFmtId="0" fontId="9" fillId="0" borderId="0" xfId="0" applyFont="1" applyFill="1" applyAlignment="1">
      <alignment horizontal="left"/>
    </xf>
    <xf numFmtId="0" fontId="9" fillId="0" borderId="2" xfId="1" applyBorder="1"/>
    <xf numFmtId="0" fontId="10" fillId="0" borderId="2" xfId="1" applyFont="1" applyBorder="1"/>
    <xf numFmtId="165" fontId="9" fillId="0" borderId="79" xfId="0" applyNumberFormat="1" applyFont="1" applyFill="1" applyBorder="1"/>
    <xf numFmtId="0" fontId="9" fillId="4" borderId="2" xfId="1" applyFill="1" applyBorder="1"/>
    <xf numFmtId="0" fontId="10" fillId="4" borderId="2" xfId="1" applyFont="1" applyFill="1" applyBorder="1"/>
    <xf numFmtId="165" fontId="9" fillId="4" borderId="79" xfId="0" applyNumberFormat="1" applyFont="1" applyFill="1" applyBorder="1"/>
    <xf numFmtId="165" fontId="9" fillId="0" borderId="80" xfId="0" applyNumberFormat="1" applyFont="1" applyFill="1" applyBorder="1"/>
    <xf numFmtId="165" fontId="9" fillId="4" borderId="80" xfId="0" applyNumberFormat="1" applyFont="1" applyFill="1" applyBorder="1"/>
    <xf numFmtId="0" fontId="11" fillId="5" borderId="82" xfId="1" applyFont="1" applyFill="1" applyBorder="1" applyAlignment="1">
      <alignment horizontal="center"/>
    </xf>
    <xf numFmtId="0" fontId="11" fillId="5" borderId="83" xfId="1" applyFont="1" applyFill="1" applyBorder="1" applyAlignment="1">
      <alignment horizontal="center"/>
    </xf>
    <xf numFmtId="165" fontId="9" fillId="0" borderId="86" xfId="0" applyNumberFormat="1" applyFont="1" applyFill="1" applyBorder="1"/>
    <xf numFmtId="165" fontId="9" fillId="0" borderId="87" xfId="0" applyNumberFormat="1" applyFont="1" applyFill="1" applyBorder="1"/>
    <xf numFmtId="165" fontId="9" fillId="4" borderId="86" xfId="0" applyNumberFormat="1" applyFont="1" applyFill="1" applyBorder="1"/>
    <xf numFmtId="165" fontId="9" fillId="4" borderId="87" xfId="0" applyNumberFormat="1" applyFont="1" applyFill="1" applyBorder="1"/>
    <xf numFmtId="0" fontId="0" fillId="0" borderId="89" xfId="0" applyFill="1" applyBorder="1"/>
    <xf numFmtId="0" fontId="11" fillId="5" borderId="90" xfId="1" applyFont="1" applyFill="1" applyBorder="1" applyAlignment="1"/>
    <xf numFmtId="0" fontId="9" fillId="0" borderId="91" xfId="1" applyBorder="1"/>
    <xf numFmtId="0" fontId="9" fillId="0" borderId="86" xfId="1" applyBorder="1"/>
    <xf numFmtId="0" fontId="9" fillId="0" borderId="14" xfId="1" applyBorder="1"/>
    <xf numFmtId="0" fontId="9" fillId="0" borderId="92" xfId="1" applyBorder="1"/>
    <xf numFmtId="0" fontId="9" fillId="4" borderId="91" xfId="1" applyFill="1" applyBorder="1"/>
    <xf numFmtId="0" fontId="9" fillId="4" borderId="86" xfId="1" applyFill="1" applyBorder="1"/>
    <xf numFmtId="0" fontId="9" fillId="4" borderId="14" xfId="1" applyFill="1" applyBorder="1"/>
    <xf numFmtId="0" fontId="9" fillId="4" borderId="92" xfId="1" applyFill="1" applyBorder="1"/>
    <xf numFmtId="0" fontId="9" fillId="0" borderId="91" xfId="1" applyFill="1" applyBorder="1"/>
    <xf numFmtId="0" fontId="9" fillId="0" borderId="2" xfId="1" applyFill="1" applyBorder="1"/>
    <xf numFmtId="0" fontId="9" fillId="0" borderId="86" xfId="1" applyFill="1" applyBorder="1"/>
    <xf numFmtId="0" fontId="9" fillId="0" borderId="14" xfId="1" applyFill="1" applyBorder="1"/>
    <xf numFmtId="0" fontId="9" fillId="0" borderId="92" xfId="1" applyFill="1" applyBorder="1"/>
    <xf numFmtId="0" fontId="11" fillId="2" borderId="93" xfId="1" applyFont="1" applyFill="1" applyBorder="1" applyAlignment="1">
      <alignment horizontal="center"/>
    </xf>
    <xf numFmtId="0" fontId="11" fillId="2" borderId="20" xfId="1" applyFont="1" applyFill="1" applyBorder="1" applyAlignment="1">
      <alignment horizontal="center"/>
    </xf>
    <xf numFmtId="0" fontId="11" fillId="2" borderId="14" xfId="1" applyFont="1" applyFill="1" applyBorder="1" applyAlignment="1">
      <alignment horizontal="center"/>
    </xf>
    <xf numFmtId="0" fontId="11" fillId="2" borderId="4" xfId="1" applyFont="1" applyFill="1" applyBorder="1" applyAlignment="1">
      <alignment horizontal="center"/>
    </xf>
    <xf numFmtId="0" fontId="7" fillId="0" borderId="2" xfId="1" applyFont="1" applyBorder="1"/>
    <xf numFmtId="0" fontId="33" fillId="2" borderId="97" xfId="0" applyFont="1" applyFill="1" applyBorder="1" applyAlignment="1">
      <alignment horizontal="center"/>
    </xf>
    <xf numFmtId="0" fontId="34" fillId="0" borderId="0" xfId="0" applyFont="1"/>
    <xf numFmtId="0" fontId="24" fillId="0" borderId="30" xfId="0" applyFont="1" applyBorder="1"/>
    <xf numFmtId="0" fontId="22" fillId="0" borderId="101" xfId="0" applyFont="1" applyBorder="1"/>
    <xf numFmtId="166" fontId="22" fillId="0" borderId="102" xfId="0" applyNumberFormat="1" applyFont="1" applyBorder="1"/>
    <xf numFmtId="0" fontId="22" fillId="0" borderId="101" xfId="1" applyFont="1" applyFill="1" applyBorder="1"/>
    <xf numFmtId="0" fontId="22" fillId="0" borderId="101" xfId="0" applyFont="1" applyBorder="1" applyAlignment="1"/>
    <xf numFmtId="0" fontId="22" fillId="0" borderId="103" xfId="0" applyFont="1" applyBorder="1"/>
    <xf numFmtId="166" fontId="22" fillId="0" borderId="104" xfId="0" applyNumberFormat="1" applyFont="1" applyBorder="1"/>
    <xf numFmtId="166" fontId="22" fillId="0" borderId="105" xfId="0" applyNumberFormat="1" applyFont="1" applyBorder="1"/>
    <xf numFmtId="166" fontId="22" fillId="0" borderId="107" xfId="0" applyNumberFormat="1" applyFont="1" applyBorder="1"/>
    <xf numFmtId="166" fontId="22" fillId="0" borderId="111" xfId="0" applyNumberFormat="1" applyFont="1" applyBorder="1"/>
    <xf numFmtId="0" fontId="22" fillId="0" borderId="110" xfId="1" applyFont="1" applyFill="1" applyBorder="1"/>
    <xf numFmtId="167" fontId="22" fillId="0" borderId="105" xfId="0" quotePrefix="1" applyNumberFormat="1" applyFont="1" applyBorder="1"/>
    <xf numFmtId="167" fontId="22" fillId="0" borderId="106" xfId="0" quotePrefix="1" applyNumberFormat="1" applyFont="1" applyBorder="1"/>
    <xf numFmtId="167" fontId="22" fillId="0" borderId="107" xfId="0" quotePrefix="1" applyNumberFormat="1" applyFont="1" applyBorder="1"/>
    <xf numFmtId="167" fontId="22" fillId="0" borderId="108" xfId="0" quotePrefix="1" applyNumberFormat="1" applyFont="1" applyBorder="1"/>
    <xf numFmtId="166" fontId="22" fillId="0" borderId="109" xfId="0" applyNumberFormat="1" applyFont="1" applyBorder="1"/>
    <xf numFmtId="167" fontId="22" fillId="0" borderId="111" xfId="0" quotePrefix="1" applyNumberFormat="1" applyFont="1" applyBorder="1"/>
    <xf numFmtId="167" fontId="22" fillId="0" borderId="112" xfId="0" quotePrefix="1" applyNumberFormat="1" applyFont="1" applyBorder="1"/>
    <xf numFmtId="0" fontId="22" fillId="0" borderId="30" xfId="0" applyFont="1" applyBorder="1"/>
    <xf numFmtId="0" fontId="22" fillId="0" borderId="39" xfId="0" applyFont="1" applyBorder="1" applyAlignment="1">
      <alignment horizontal="center"/>
    </xf>
    <xf numFmtId="0" fontId="22" fillId="0" borderId="38" xfId="0" applyFont="1" applyBorder="1" applyAlignment="1">
      <alignment horizontal="center"/>
    </xf>
    <xf numFmtId="0" fontId="22" fillId="0" borderId="116" xfId="0" applyFont="1" applyBorder="1" applyAlignment="1">
      <alignment horizontal="center"/>
    </xf>
    <xf numFmtId="0" fontId="22" fillId="0" borderId="117" xfId="0" applyFont="1" applyBorder="1"/>
    <xf numFmtId="166" fontId="22" fillId="0" borderId="118" xfId="0" applyNumberFormat="1" applyFont="1" applyBorder="1"/>
    <xf numFmtId="0" fontId="22" fillId="0" borderId="119" xfId="0" applyFont="1" applyBorder="1"/>
    <xf numFmtId="166" fontId="22" fillId="0" borderId="120" xfId="0" applyNumberFormat="1" applyFont="1" applyBorder="1"/>
    <xf numFmtId="0" fontId="22" fillId="0" borderId="121" xfId="0" applyFont="1" applyBorder="1"/>
    <xf numFmtId="166" fontId="22" fillId="0" borderId="122" xfId="0" applyNumberFormat="1" applyFont="1" applyBorder="1"/>
    <xf numFmtId="9" fontId="0" fillId="0" borderId="0" xfId="34" applyFont="1"/>
    <xf numFmtId="165" fontId="0" fillId="0" borderId="0" xfId="34" applyNumberFormat="1" applyFont="1"/>
    <xf numFmtId="0" fontId="28" fillId="0" borderId="0" xfId="35"/>
    <xf numFmtId="0" fontId="36" fillId="0" borderId="0" xfId="35" applyFont="1" applyFill="1" applyAlignment="1">
      <alignment horizontal="center" vertical="top" wrapText="1"/>
    </xf>
    <xf numFmtId="0" fontId="28" fillId="0" borderId="0" xfId="35" applyAlignment="1"/>
    <xf numFmtId="0" fontId="37" fillId="0" borderId="124" xfId="35" applyFont="1" applyFill="1" applyBorder="1" applyAlignment="1">
      <alignment horizontal="center" wrapText="1"/>
    </xf>
    <xf numFmtId="0" fontId="37" fillId="0" borderId="0" xfId="35" applyFont="1" applyFill="1" applyAlignment="1">
      <alignment horizontal="left"/>
    </xf>
    <xf numFmtId="0" fontId="38" fillId="0" borderId="0" xfId="35" applyFont="1"/>
    <xf numFmtId="165" fontId="38" fillId="0" borderId="0" xfId="38" applyNumberFormat="1" applyFont="1"/>
    <xf numFmtId="165" fontId="38" fillId="0" borderId="0" xfId="38" applyNumberFormat="1" applyFont="1" applyBorder="1"/>
    <xf numFmtId="164" fontId="38" fillId="0" borderId="0" xfId="38" applyNumberFormat="1" applyFont="1"/>
    <xf numFmtId="0" fontId="36" fillId="0" borderId="0" xfId="35" applyFont="1" applyFill="1" applyAlignment="1">
      <alignment horizontal="center" vertical="top" wrapText="1"/>
    </xf>
    <xf numFmtId="0" fontId="37" fillId="0" borderId="0" xfId="35" applyFont="1" applyFill="1" applyAlignment="1">
      <alignment horizontal="left" vertical="top" wrapText="1"/>
    </xf>
    <xf numFmtId="170" fontId="36" fillId="0" borderId="0" xfId="35" applyNumberFormat="1" applyFont="1" applyFill="1" applyAlignment="1">
      <alignment horizontal="right"/>
    </xf>
    <xf numFmtId="0" fontId="36" fillId="0" borderId="0" xfId="35" applyFont="1"/>
    <xf numFmtId="0" fontId="36" fillId="0" borderId="0" xfId="35" applyFont="1" applyAlignment="1"/>
    <xf numFmtId="165" fontId="36" fillId="0" borderId="0" xfId="38" applyNumberFormat="1" applyFont="1"/>
    <xf numFmtId="165" fontId="36" fillId="0" borderId="0" xfId="38" applyNumberFormat="1" applyFont="1" applyBorder="1"/>
    <xf numFmtId="164" fontId="36" fillId="0" borderId="0" xfId="38" applyNumberFormat="1" applyFont="1"/>
    <xf numFmtId="0" fontId="36" fillId="0" borderId="0" xfId="35" applyFont="1" applyAlignment="1">
      <alignment horizontal="center" wrapText="1"/>
    </xf>
    <xf numFmtId="165" fontId="36" fillId="0" borderId="0" xfId="38" applyNumberFormat="1" applyFont="1" applyFill="1"/>
    <xf numFmtId="0" fontId="36" fillId="0" borderId="0" xfId="35" applyFont="1" applyFill="1"/>
    <xf numFmtId="0" fontId="17" fillId="0" borderId="54" xfId="1" applyFont="1" applyBorder="1"/>
    <xf numFmtId="0" fontId="17" fillId="0" borderId="63" xfId="1" applyFont="1" applyBorder="1"/>
    <xf numFmtId="0" fontId="17" fillId="0" borderId="79" xfId="1" applyFont="1" applyBorder="1" applyAlignment="1"/>
    <xf numFmtId="0" fontId="17" fillId="0" borderId="79" xfId="1" applyFont="1" applyBorder="1" applyAlignment="1">
      <alignment horizontal="center" vertical="center"/>
    </xf>
    <xf numFmtId="0" fontId="17" fillId="0" borderId="60" xfId="1" applyFont="1" applyBorder="1" applyAlignment="1">
      <alignment horizontal="center" vertical="center"/>
    </xf>
    <xf numFmtId="0" fontId="17" fillId="0" borderId="128" xfId="1" applyFont="1" applyBorder="1" applyAlignment="1">
      <alignment horizontal="center" vertical="center"/>
    </xf>
    <xf numFmtId="0" fontId="17" fillId="0" borderId="79" xfId="1" quotePrefix="1" applyFont="1" applyFill="1" applyBorder="1" applyAlignment="1">
      <alignment horizontal="center" vertical="center"/>
    </xf>
    <xf numFmtId="0" fontId="17" fillId="0" borderId="86" xfId="1" applyFont="1" applyBorder="1" applyAlignment="1">
      <alignment horizontal="center"/>
    </xf>
    <xf numFmtId="0" fontId="17" fillId="0" borderId="128" xfId="1" applyFont="1" applyBorder="1" applyAlignment="1">
      <alignment horizontal="center"/>
    </xf>
    <xf numFmtId="0" fontId="17" fillId="0" borderId="129" xfId="1" applyFont="1" applyBorder="1"/>
    <xf numFmtId="0" fontId="17" fillId="0" borderId="129" xfId="1" applyFont="1" applyBorder="1" applyAlignment="1">
      <alignment horizontal="center" vertical="center"/>
    </xf>
    <xf numFmtId="0" fontId="17" fillId="0" borderId="55" xfId="1" applyFont="1" applyBorder="1" applyAlignment="1">
      <alignment horizontal="center" vertical="center"/>
    </xf>
    <xf numFmtId="0" fontId="17" fillId="0" borderId="54" xfId="1" applyFont="1" applyBorder="1" applyAlignment="1">
      <alignment horizontal="center" vertical="center"/>
    </xf>
    <xf numFmtId="0" fontId="17" fillId="0" borderId="130" xfId="1" applyFont="1" applyBorder="1" applyAlignment="1">
      <alignment horizontal="center" vertical="center"/>
    </xf>
    <xf numFmtId="0" fontId="17" fillId="0" borderId="132" xfId="1" applyFont="1" applyBorder="1" applyAlignment="1">
      <alignment horizontal="center" vertical="center"/>
    </xf>
    <xf numFmtId="0" fontId="17" fillId="0" borderId="54" xfId="1" quotePrefix="1" applyFont="1" applyFill="1" applyBorder="1" applyAlignment="1">
      <alignment horizontal="center" vertical="center"/>
    </xf>
    <xf numFmtId="0" fontId="17" fillId="0" borderId="131" xfId="1" applyFont="1" applyBorder="1" applyAlignment="1">
      <alignment horizontal="center"/>
    </xf>
    <xf numFmtId="0" fontId="17" fillId="0" borderId="132" xfId="1" applyFont="1" applyBorder="1" applyAlignment="1">
      <alignment horizontal="center"/>
    </xf>
    <xf numFmtId="0" fontId="17" fillId="0" borderId="57" xfId="1" applyFont="1" applyBorder="1"/>
    <xf numFmtId="0" fontId="17" fillId="0" borderId="129" xfId="1" applyFont="1" applyFill="1" applyBorder="1" applyAlignment="1">
      <alignment vertical="center" wrapText="1"/>
    </xf>
    <xf numFmtId="3" fontId="17" fillId="0" borderId="54" xfId="1" applyNumberFormat="1" applyFont="1" applyBorder="1"/>
    <xf numFmtId="166" fontId="17" fillId="0" borderId="54" xfId="1" applyNumberFormat="1" applyFont="1" applyBorder="1"/>
    <xf numFmtId="0" fontId="35" fillId="0" borderId="54" xfId="1" applyFont="1" applyBorder="1"/>
    <xf numFmtId="165" fontId="17" fillId="0" borderId="54" xfId="23" applyNumberFormat="1" applyFont="1" applyBorder="1"/>
    <xf numFmtId="0" fontId="17" fillId="0" borderId="54" xfId="1" applyFont="1" applyBorder="1" applyAlignment="1">
      <alignment vertical="center"/>
    </xf>
    <xf numFmtId="168" fontId="17" fillId="0" borderId="54" xfId="1" applyNumberFormat="1" applyFont="1" applyBorder="1"/>
    <xf numFmtId="0" fontId="21" fillId="0" borderId="54" xfId="1" applyFont="1" applyBorder="1"/>
    <xf numFmtId="0" fontId="21" fillId="0" borderId="57" xfId="1" applyFont="1" applyBorder="1"/>
    <xf numFmtId="0" fontId="17" fillId="0" borderId="135" xfId="1" applyFont="1" applyBorder="1"/>
    <xf numFmtId="168" fontId="17" fillId="0" borderId="57" xfId="1" applyNumberFormat="1" applyFont="1" applyBorder="1"/>
    <xf numFmtId="166" fontId="21" fillId="0" borderId="54" xfId="1" applyNumberFormat="1" applyFont="1" applyBorder="1"/>
    <xf numFmtId="0" fontId="0" fillId="0" borderId="0" xfId="0"/>
    <xf numFmtId="0" fontId="4" fillId="5" borderId="82" xfId="1" applyFont="1" applyFill="1" applyBorder="1" applyAlignment="1">
      <alignment horizontal="center"/>
    </xf>
    <xf numFmtId="0" fontId="9" fillId="0" borderId="0" xfId="1"/>
    <xf numFmtId="0" fontId="7" fillId="0" borderId="0" xfId="1" applyFont="1"/>
    <xf numFmtId="0" fontId="9" fillId="0" borderId="0" xfId="1"/>
    <xf numFmtId="10" fontId="17" fillId="0" borderId="54" xfId="23" applyNumberFormat="1" applyFont="1" applyBorder="1"/>
    <xf numFmtId="0" fontId="41" fillId="0" borderId="0" xfId="3" applyFont="1"/>
    <xf numFmtId="166" fontId="41" fillId="0" borderId="0" xfId="3" applyNumberFormat="1" applyFont="1"/>
    <xf numFmtId="0" fontId="11" fillId="5" borderId="160" xfId="1" applyFont="1" applyFill="1" applyBorder="1" applyAlignment="1">
      <alignment horizontal="center"/>
    </xf>
    <xf numFmtId="0" fontId="11" fillId="5" borderId="161" xfId="1" applyFont="1" applyFill="1" applyBorder="1" applyAlignment="1">
      <alignment horizontal="center"/>
    </xf>
    <xf numFmtId="0" fontId="11" fillId="5" borderId="4" xfId="1" applyFont="1" applyFill="1" applyBorder="1" applyAlignment="1">
      <alignment horizontal="center"/>
    </xf>
    <xf numFmtId="0" fontId="9" fillId="4" borderId="0" xfId="1" applyFill="1"/>
    <xf numFmtId="0" fontId="17" fillId="0" borderId="60" xfId="1" applyFont="1" applyBorder="1" applyAlignment="1">
      <alignment vertical="center"/>
    </xf>
    <xf numFmtId="0" fontId="17" fillId="0" borderId="55" xfId="1" applyFont="1" applyBorder="1"/>
    <xf numFmtId="0" fontId="17" fillId="0" borderId="152" xfId="1" applyFont="1" applyBorder="1" applyAlignment="1">
      <alignment horizontal="center"/>
    </xf>
    <xf numFmtId="0" fontId="17" fillId="0" borderId="136" xfId="1" applyFont="1" applyBorder="1"/>
    <xf numFmtId="0" fontId="43" fillId="0" borderId="0" xfId="2" applyFont="1"/>
    <xf numFmtId="0" fontId="2" fillId="0" borderId="0" xfId="41"/>
    <xf numFmtId="1" fontId="2" fillId="0" borderId="0" xfId="41" applyNumberFormat="1"/>
    <xf numFmtId="0" fontId="42" fillId="0" borderId="0" xfId="40" applyAlignment="1">
      <alignment vertical="center"/>
    </xf>
    <xf numFmtId="0" fontId="17" fillId="0" borderId="79" xfId="1" applyFont="1" applyBorder="1" applyAlignment="1">
      <alignment horizontal="center"/>
    </xf>
    <xf numFmtId="0" fontId="17" fillId="0" borderId="60" xfId="1" applyFont="1" applyBorder="1" applyAlignment="1">
      <alignment horizontal="center"/>
    </xf>
    <xf numFmtId="0" fontId="17" fillId="0" borderId="155" xfId="1" applyFont="1" applyBorder="1" applyAlignment="1">
      <alignment horizontal="center"/>
    </xf>
    <xf numFmtId="0" fontId="17" fillId="0" borderId="123" xfId="1" applyFont="1" applyBorder="1" applyAlignment="1">
      <alignment horizontal="center"/>
    </xf>
    <xf numFmtId="0" fontId="17" fillId="0" borderId="54" xfId="1" applyFont="1" applyBorder="1" applyAlignment="1">
      <alignment horizontal="center"/>
    </xf>
    <xf numFmtId="0" fontId="17" fillId="0" borderId="126" xfId="1" applyFont="1" applyBorder="1" applyAlignment="1">
      <alignment horizontal="center"/>
    </xf>
    <xf numFmtId="0" fontId="7" fillId="0" borderId="0" xfId="4" applyFont="1" applyAlignment="1"/>
    <xf numFmtId="0" fontId="1" fillId="0" borderId="0" xfId="42"/>
    <xf numFmtId="3" fontId="9" fillId="0" borderId="0" xfId="4" applyNumberFormat="1" applyAlignment="1"/>
    <xf numFmtId="165" fontId="9" fillId="0" borderId="0" xfId="4" applyNumberFormat="1" applyAlignment="1"/>
    <xf numFmtId="1" fontId="9" fillId="0" borderId="0" xfId="4" applyNumberFormat="1" applyAlignment="1"/>
    <xf numFmtId="0" fontId="7" fillId="0" borderId="0" xfId="4" applyFont="1" applyAlignment="1">
      <alignment horizontal="right"/>
    </xf>
    <xf numFmtId="3" fontId="7" fillId="0" borderId="0" xfId="4" applyNumberFormat="1" applyFont="1" applyAlignment="1"/>
    <xf numFmtId="0" fontId="9" fillId="0" borderId="0" xfId="4" applyFont="1" applyAlignment="1"/>
    <xf numFmtId="2" fontId="1" fillId="0" borderId="0" xfId="42" applyNumberFormat="1"/>
    <xf numFmtId="0" fontId="9" fillId="8" borderId="0" xfId="4" applyFill="1" applyAlignment="1"/>
    <xf numFmtId="1" fontId="9" fillId="8" borderId="0" xfId="4" applyNumberFormat="1" applyFill="1" applyAlignment="1"/>
    <xf numFmtId="0" fontId="9" fillId="9" borderId="0" xfId="4" applyFill="1" applyAlignment="1"/>
    <xf numFmtId="1" fontId="9" fillId="9" borderId="0" xfId="4" applyNumberFormat="1" applyFill="1" applyAlignment="1"/>
    <xf numFmtId="0" fontId="9" fillId="6" borderId="0" xfId="4" applyFill="1" applyAlignment="1"/>
    <xf numFmtId="1" fontId="9" fillId="6" borderId="0" xfId="4" applyNumberFormat="1" applyFill="1" applyAlignment="1"/>
    <xf numFmtId="0" fontId="9" fillId="10" borderId="0" xfId="4" applyFill="1" applyAlignment="1"/>
    <xf numFmtId="1" fontId="9" fillId="10" borderId="0" xfId="4" applyNumberFormat="1" applyFill="1" applyAlignment="1"/>
    <xf numFmtId="1" fontId="7" fillId="0" borderId="0" xfId="4" applyNumberFormat="1" applyFont="1" applyAlignment="1"/>
    <xf numFmtId="0" fontId="9" fillId="0" borderId="164" xfId="4" applyFont="1" applyBorder="1" applyAlignment="1"/>
    <xf numFmtId="0" fontId="9" fillId="0" borderId="165" xfId="4" applyBorder="1" applyAlignment="1"/>
    <xf numFmtId="0" fontId="9" fillId="0" borderId="166" xfId="4" applyBorder="1" applyAlignment="1"/>
    <xf numFmtId="0" fontId="9" fillId="0" borderId="19" xfId="4" applyFont="1" applyBorder="1" applyAlignment="1"/>
    <xf numFmtId="171" fontId="9" fillId="0" borderId="0" xfId="4" applyNumberFormat="1" applyBorder="1" applyAlignment="1"/>
    <xf numFmtId="171" fontId="9" fillId="0" borderId="35" xfId="4" applyNumberFormat="1" applyBorder="1" applyAlignment="1"/>
    <xf numFmtId="0" fontId="9" fillId="0" borderId="19" xfId="4" applyBorder="1" applyAlignment="1"/>
    <xf numFmtId="0" fontId="9" fillId="0" borderId="35" xfId="4" applyBorder="1" applyAlignment="1"/>
    <xf numFmtId="0" fontId="7" fillId="0" borderId="19" xfId="4" applyFont="1" applyBorder="1" applyAlignment="1"/>
    <xf numFmtId="166" fontId="44" fillId="0" borderId="0" xfId="4" applyNumberFormat="1" applyFont="1" applyBorder="1" applyAlignment="1"/>
    <xf numFmtId="166" fontId="9" fillId="0" borderId="0" xfId="4" applyNumberFormat="1" applyFont="1" applyBorder="1" applyAlignment="1"/>
    <xf numFmtId="166" fontId="9" fillId="0" borderId="35" xfId="4" applyNumberFormat="1" applyFont="1" applyBorder="1" applyAlignment="1"/>
    <xf numFmtId="0" fontId="7" fillId="0" borderId="20" xfId="4" applyFont="1" applyBorder="1" applyAlignment="1"/>
    <xf numFmtId="0" fontId="45" fillId="0" borderId="4" xfId="4" applyFont="1" applyBorder="1" applyAlignment="1"/>
    <xf numFmtId="3" fontId="9" fillId="0" borderId="4" xfId="4" applyNumberFormat="1" applyFont="1" applyBorder="1" applyAlignment="1"/>
    <xf numFmtId="3" fontId="9" fillId="0" borderId="33" xfId="4" applyNumberFormat="1" applyFont="1" applyBorder="1" applyAlignment="1"/>
    <xf numFmtId="3" fontId="7" fillId="0" borderId="19" xfId="4" applyNumberFormat="1" applyFont="1" applyBorder="1" applyAlignment="1"/>
    <xf numFmtId="2" fontId="9" fillId="0" borderId="0" xfId="4" applyNumberFormat="1" applyAlignment="1"/>
    <xf numFmtId="164" fontId="9" fillId="0" borderId="0" xfId="4" applyNumberFormat="1" applyBorder="1" applyAlignment="1"/>
    <xf numFmtId="171" fontId="9" fillId="0" borderId="0" xfId="4" applyNumberFormat="1" applyAlignment="1"/>
    <xf numFmtId="166" fontId="9" fillId="0" borderId="4" xfId="4" applyNumberFormat="1" applyFont="1" applyBorder="1" applyAlignment="1"/>
    <xf numFmtId="166" fontId="9" fillId="0" borderId="33" xfId="4" applyNumberFormat="1" applyFont="1" applyBorder="1" applyAlignment="1"/>
    <xf numFmtId="10" fontId="0" fillId="0" borderId="0" xfId="22" applyFont="1" applyAlignment="1"/>
    <xf numFmtId="1" fontId="46" fillId="0" borderId="0" xfId="1" applyNumberFormat="1" applyFont="1" applyFill="1" applyBorder="1"/>
    <xf numFmtId="1" fontId="47" fillId="0" borderId="0" xfId="1" applyNumberFormat="1" applyFont="1" applyFill="1" applyBorder="1"/>
    <xf numFmtId="1" fontId="48" fillId="0" borderId="0" xfId="1" applyNumberFormat="1" applyFont="1" applyFill="1" applyBorder="1"/>
    <xf numFmtId="0" fontId="7" fillId="0" borderId="0" xfId="4" applyFont="1" applyAlignment="1">
      <alignment horizontal="center"/>
    </xf>
    <xf numFmtId="164" fontId="9" fillId="0" borderId="0" xfId="4" applyNumberFormat="1" applyAlignment="1"/>
    <xf numFmtId="0" fontId="7" fillId="8" borderId="0" xfId="4" applyFont="1" applyFill="1" applyAlignment="1"/>
    <xf numFmtId="3" fontId="9" fillId="8" borderId="0" xfId="4" applyNumberFormat="1" applyFill="1" applyAlignment="1"/>
    <xf numFmtId="171" fontId="9" fillId="8" borderId="0" xfId="4" applyNumberFormat="1" applyFill="1" applyAlignment="1">
      <alignment horizontal="left" indent="2"/>
    </xf>
    <xf numFmtId="164" fontId="9" fillId="8" borderId="0" xfId="4" applyNumberFormat="1" applyFill="1" applyAlignment="1"/>
    <xf numFmtId="0" fontId="9" fillId="8" borderId="0" xfId="4" applyFont="1" applyFill="1" applyAlignment="1"/>
    <xf numFmtId="0" fontId="7" fillId="9" borderId="0" xfId="4" applyFont="1" applyFill="1" applyAlignment="1"/>
    <xf numFmtId="3" fontId="9" fillId="9" borderId="0" xfId="4" applyNumberFormat="1" applyFill="1" applyAlignment="1"/>
    <xf numFmtId="171" fontId="9" fillId="9" borderId="0" xfId="4" applyNumberFormat="1" applyFill="1" applyAlignment="1">
      <alignment horizontal="left" indent="2"/>
    </xf>
    <xf numFmtId="164" fontId="9" fillId="9" borderId="0" xfId="4" applyNumberFormat="1" applyFill="1" applyAlignment="1"/>
    <xf numFmtId="0" fontId="9" fillId="9" borderId="0" xfId="4" applyFont="1" applyFill="1" applyAlignment="1"/>
    <xf numFmtId="171" fontId="9" fillId="0" borderId="0" xfId="4" applyNumberFormat="1" applyFill="1" applyAlignment="1"/>
    <xf numFmtId="0" fontId="9" fillId="3" borderId="0" xfId="4" applyFill="1" applyAlignment="1"/>
    <xf numFmtId="171" fontId="9" fillId="3" borderId="0" xfId="4" applyNumberFormat="1" applyFill="1" applyAlignment="1">
      <alignment horizontal="left" indent="2"/>
    </xf>
    <xf numFmtId="164" fontId="9" fillId="3" borderId="0" xfId="4" applyNumberFormat="1" applyFill="1" applyAlignment="1"/>
    <xf numFmtId="0" fontId="9" fillId="3" borderId="0" xfId="4" applyFont="1" applyFill="1" applyAlignment="1"/>
    <xf numFmtId="3" fontId="9" fillId="3" borderId="0" xfId="4" applyNumberFormat="1" applyFill="1" applyAlignment="1"/>
    <xf numFmtId="0" fontId="7" fillId="6" borderId="0" xfId="4" applyFont="1" applyFill="1" applyAlignment="1"/>
    <xf numFmtId="3" fontId="9" fillId="6" borderId="0" xfId="4" applyNumberFormat="1" applyFill="1" applyAlignment="1"/>
    <xf numFmtId="171" fontId="9" fillId="6" borderId="0" xfId="4" applyNumberFormat="1" applyFill="1" applyAlignment="1">
      <alignment horizontal="left" indent="2"/>
    </xf>
    <xf numFmtId="164" fontId="9" fillId="6" borderId="0" xfId="4" applyNumberFormat="1" applyFill="1" applyAlignment="1"/>
    <xf numFmtId="0" fontId="9" fillId="6" borderId="0" xfId="4" applyFont="1" applyFill="1" applyAlignment="1"/>
    <xf numFmtId="3" fontId="44" fillId="6" borderId="0" xfId="4" applyNumberFormat="1" applyFont="1" applyFill="1" applyAlignment="1"/>
    <xf numFmtId="3" fontId="7" fillId="3" borderId="0" xfId="4" applyNumberFormat="1" applyFont="1" applyFill="1" applyAlignment="1"/>
    <xf numFmtId="166" fontId="45" fillId="3" borderId="0" xfId="4" applyNumberFormat="1" applyFont="1" applyFill="1" applyAlignment="1"/>
    <xf numFmtId="0" fontId="7" fillId="3" borderId="0" xfId="4" applyFont="1" applyFill="1" applyAlignment="1"/>
    <xf numFmtId="3" fontId="45" fillId="3" borderId="0" xfId="4" applyNumberFormat="1" applyFont="1" applyFill="1" applyAlignment="1"/>
    <xf numFmtId="0" fontId="22" fillId="0" borderId="0" xfId="43" applyFont="1"/>
    <xf numFmtId="2" fontId="22" fillId="0" borderId="0" xfId="43" applyNumberFormat="1" applyFont="1"/>
    <xf numFmtId="0" fontId="14" fillId="0" borderId="0" xfId="43"/>
    <xf numFmtId="169" fontId="7" fillId="0" borderId="4" xfId="30" applyNumberFormat="1" applyFont="1" applyBorder="1" applyAlignment="1"/>
    <xf numFmtId="0" fontId="17" fillId="0" borderId="59" xfId="1" applyFont="1" applyBorder="1" applyAlignment="1">
      <alignment horizontal="center" vertical="center"/>
    </xf>
    <xf numFmtId="167" fontId="17" fillId="0" borderId="156" xfId="1" quotePrefix="1" applyNumberFormat="1" applyFont="1" applyBorder="1"/>
    <xf numFmtId="167" fontId="17" fillId="0" borderId="55" xfId="1" quotePrefix="1" applyNumberFormat="1" applyFont="1" applyBorder="1"/>
    <xf numFmtId="167" fontId="17" fillId="0" borderId="136" xfId="1" quotePrefix="1" applyNumberFormat="1" applyFont="1" applyBorder="1"/>
    <xf numFmtId="167" fontId="17" fillId="0" borderId="158" xfId="1" quotePrefix="1" applyNumberFormat="1" applyFont="1" applyBorder="1"/>
    <xf numFmtId="0" fontId="17" fillId="0" borderId="156" xfId="1" applyFont="1" applyBorder="1" applyAlignment="1">
      <alignment horizontal="center" vertical="center"/>
    </xf>
    <xf numFmtId="167" fontId="17" fillId="0" borderId="159" xfId="1" quotePrefix="1" applyNumberFormat="1" applyFont="1" applyBorder="1"/>
    <xf numFmtId="167" fontId="17" fillId="0" borderId="143" xfId="1" quotePrefix="1" applyNumberFormat="1" applyFont="1" applyBorder="1"/>
    <xf numFmtId="167" fontId="17" fillId="0" borderId="57" xfId="1" quotePrefix="1" applyNumberFormat="1" applyFont="1" applyBorder="1"/>
    <xf numFmtId="0" fontId="17" fillId="0" borderId="63" xfId="1" applyFont="1" applyBorder="1" applyAlignment="1">
      <alignment horizontal="center" vertical="center"/>
    </xf>
    <xf numFmtId="0" fontId="17" fillId="0" borderId="127" xfId="1" applyFont="1" applyBorder="1" applyAlignment="1"/>
    <xf numFmtId="0" fontId="17" fillId="0" borderId="123" xfId="1" applyFont="1" applyBorder="1" applyAlignment="1"/>
    <xf numFmtId="0" fontId="17" fillId="0" borderId="80" xfId="1" applyFont="1" applyBorder="1" applyAlignment="1"/>
    <xf numFmtId="3" fontId="17" fillId="0" borderId="55" xfId="1" applyNumberFormat="1" applyFont="1" applyBorder="1"/>
    <xf numFmtId="0" fontId="17" fillId="0" borderId="135" xfId="1" applyFont="1" applyBorder="1" applyAlignment="1">
      <alignment vertical="center" wrapText="1"/>
    </xf>
    <xf numFmtId="3" fontId="17" fillId="0" borderId="136" xfId="1" quotePrefix="1" applyNumberFormat="1" applyFont="1" applyBorder="1"/>
    <xf numFmtId="0" fontId="17" fillId="0" borderId="129" xfId="1" applyFont="1" applyBorder="1" applyAlignment="1">
      <alignment vertical="center" wrapText="1"/>
    </xf>
    <xf numFmtId="3" fontId="17" fillId="0" borderId="55" xfId="1" quotePrefix="1" applyNumberFormat="1" applyFont="1" applyBorder="1"/>
    <xf numFmtId="0" fontId="17" fillId="0" borderId="129" xfId="1" applyFont="1" applyBorder="1" applyAlignment="1">
      <alignment horizontal="left" vertical="center" wrapText="1" indent="1"/>
    </xf>
    <xf numFmtId="0" fontId="17" fillId="0" borderId="129" xfId="1" quotePrefix="1" applyFont="1" applyFill="1" applyBorder="1" applyAlignment="1">
      <alignment horizontal="left" vertical="center" wrapText="1" indent="1"/>
    </xf>
    <xf numFmtId="0" fontId="17" fillId="0" borderId="129" xfId="1" applyFont="1" applyFill="1" applyBorder="1" applyAlignment="1">
      <alignment horizontal="left" vertical="center" wrapText="1" indent="1"/>
    </xf>
    <xf numFmtId="0" fontId="17" fillId="0" borderId="142" xfId="1" applyFont="1" applyFill="1" applyBorder="1" applyAlignment="1">
      <alignment horizontal="left" vertical="center" wrapText="1" indent="1"/>
    </xf>
    <xf numFmtId="0" fontId="17" fillId="0" borderId="169" xfId="1" applyFont="1" applyBorder="1"/>
    <xf numFmtId="0" fontId="17" fillId="0" borderId="79" xfId="1" applyFont="1" applyBorder="1" applyAlignment="1">
      <alignment vertical="center"/>
    </xf>
    <xf numFmtId="0" fontId="17" fillId="0" borderId="60" xfId="1" applyFont="1" applyBorder="1"/>
    <xf numFmtId="0" fontId="17" fillId="0" borderId="126" xfId="1" applyFont="1" applyBorder="1"/>
    <xf numFmtId="0" fontId="17" fillId="0" borderId="79" xfId="1" applyFont="1" applyBorder="1"/>
    <xf numFmtId="0" fontId="17" fillId="0" borderId="127" xfId="1" applyFont="1" applyBorder="1" applyAlignment="1">
      <alignment horizontal="center" vertical="center"/>
    </xf>
    <xf numFmtId="0" fontId="17" fillId="0" borderId="86" xfId="1" quotePrefix="1" applyFont="1" applyFill="1" applyBorder="1" applyAlignment="1">
      <alignment horizontal="center" vertical="center"/>
    </xf>
    <xf numFmtId="0" fontId="17" fillId="0" borderId="87" xfId="1" quotePrefix="1" applyFont="1" applyFill="1" applyBorder="1" applyAlignment="1">
      <alignment horizontal="center" vertical="center"/>
    </xf>
    <xf numFmtId="167" fontId="17" fillId="0" borderId="54" xfId="1" quotePrefix="1" applyNumberFormat="1" applyFont="1" applyBorder="1"/>
    <xf numFmtId="167" fontId="17" fillId="0" borderId="130" xfId="1" quotePrefix="1" applyNumberFormat="1" applyFont="1" applyBorder="1"/>
    <xf numFmtId="167" fontId="17" fillId="0" borderId="132" xfId="1" quotePrefix="1" applyNumberFormat="1" applyFont="1" applyBorder="1"/>
    <xf numFmtId="167" fontId="17" fillId="0" borderId="131" xfId="1" quotePrefix="1" applyNumberFormat="1" applyFont="1" applyBorder="1"/>
    <xf numFmtId="167" fontId="17" fillId="0" borderId="134" xfId="1" quotePrefix="1" applyNumberFormat="1" applyFont="1" applyBorder="1"/>
    <xf numFmtId="167" fontId="17" fillId="0" borderId="152" xfId="1" quotePrefix="1" applyNumberFormat="1" applyFont="1" applyBorder="1"/>
    <xf numFmtId="167" fontId="17" fillId="0" borderId="157" xfId="1" quotePrefix="1" applyNumberFormat="1" applyFont="1" applyBorder="1"/>
    <xf numFmtId="0" fontId="17" fillId="0" borderId="131" xfId="1" quotePrefix="1" applyFont="1" applyFill="1" applyBorder="1" applyAlignment="1">
      <alignment horizontal="center" vertical="center"/>
    </xf>
    <xf numFmtId="0" fontId="17" fillId="0" borderId="134" xfId="1" quotePrefix="1" applyFont="1" applyFill="1" applyBorder="1" applyAlignment="1">
      <alignment horizontal="center" vertical="center"/>
    </xf>
    <xf numFmtId="167" fontId="17" fillId="0" borderId="137" xfId="1" quotePrefix="1" applyNumberFormat="1" applyFont="1" applyBorder="1"/>
    <xf numFmtId="167" fontId="17" fillId="0" borderId="139" xfId="1" quotePrefix="1" applyNumberFormat="1" applyFont="1" applyBorder="1"/>
    <xf numFmtId="167" fontId="17" fillId="0" borderId="140" xfId="1" quotePrefix="1" applyNumberFormat="1" applyFont="1" applyBorder="1"/>
    <xf numFmtId="167" fontId="17" fillId="0" borderId="138" xfId="1" quotePrefix="1" applyNumberFormat="1" applyFont="1" applyBorder="1"/>
    <xf numFmtId="167" fontId="17" fillId="0" borderId="141" xfId="1" quotePrefix="1" applyNumberFormat="1" applyFont="1" applyBorder="1"/>
    <xf numFmtId="167" fontId="17" fillId="0" borderId="153" xfId="1" quotePrefix="1" applyNumberFormat="1" applyFont="1" applyBorder="1"/>
    <xf numFmtId="167" fontId="17" fillId="0" borderId="56" xfId="1" quotePrefix="1" applyNumberFormat="1" applyFont="1" applyBorder="1"/>
    <xf numFmtId="167" fontId="17" fillId="0" borderId="59" xfId="1" quotePrefix="1" applyNumberFormat="1" applyFont="1" applyBorder="1"/>
    <xf numFmtId="167" fontId="17" fillId="0" borderId="145" xfId="1" quotePrefix="1" applyNumberFormat="1" applyFont="1" applyBorder="1"/>
    <xf numFmtId="167" fontId="17" fillId="0" borderId="146" xfId="1" quotePrefix="1" applyNumberFormat="1" applyFont="1" applyBorder="1"/>
    <xf numFmtId="167" fontId="17" fillId="0" borderId="144" xfId="1" quotePrefix="1" applyNumberFormat="1" applyFont="1" applyBorder="1"/>
    <xf numFmtId="167" fontId="17" fillId="0" borderId="147" xfId="1" quotePrefix="1" applyNumberFormat="1" applyFont="1" applyBorder="1"/>
    <xf numFmtId="167" fontId="17" fillId="0" borderId="154" xfId="1" quotePrefix="1" applyNumberFormat="1" applyFont="1" applyBorder="1"/>
    <xf numFmtId="167" fontId="17" fillId="0" borderId="57" xfId="1" applyNumberFormat="1" applyFont="1" applyBorder="1"/>
    <xf numFmtId="167" fontId="17" fillId="0" borderId="54" xfId="1" applyNumberFormat="1" applyFont="1" applyBorder="1"/>
    <xf numFmtId="0" fontId="17" fillId="0" borderId="171" xfId="1" applyFont="1" applyBorder="1" applyAlignment="1">
      <alignment horizontal="center"/>
    </xf>
    <xf numFmtId="3" fontId="17" fillId="0" borderId="57" xfId="1" quotePrefix="1" applyNumberFormat="1" applyFont="1" applyBorder="1"/>
    <xf numFmtId="167" fontId="21" fillId="0" borderId="54" xfId="1" applyNumberFormat="1" applyFont="1" applyBorder="1"/>
    <xf numFmtId="0" fontId="17" fillId="0" borderId="173" xfId="1" applyFont="1" applyBorder="1" applyAlignment="1">
      <alignment horizontal="center" vertical="center"/>
    </xf>
    <xf numFmtId="0" fontId="17" fillId="0" borderId="173" xfId="1" applyFont="1" applyBorder="1" applyAlignment="1">
      <alignment horizontal="center"/>
    </xf>
    <xf numFmtId="0" fontId="17" fillId="0" borderId="174" xfId="1" applyFont="1" applyBorder="1" applyAlignment="1">
      <alignment horizontal="center"/>
    </xf>
    <xf numFmtId="0" fontId="17" fillId="0" borderId="172" xfId="1" applyFont="1" applyBorder="1" applyAlignment="1">
      <alignment horizontal="center"/>
    </xf>
    <xf numFmtId="166" fontId="9" fillId="0" borderId="0" xfId="4" applyNumberFormat="1" applyAlignment="1"/>
    <xf numFmtId="0" fontId="20" fillId="0" borderId="148" xfId="0" applyFont="1" applyBorder="1" applyAlignment="1"/>
    <xf numFmtId="0" fontId="17" fillId="0" borderId="54" xfId="0" applyFont="1" applyBorder="1"/>
    <xf numFmtId="9" fontId="17" fillId="0" borderId="148" xfId="23" applyFont="1" applyBorder="1" applyAlignment="1"/>
    <xf numFmtId="0" fontId="17" fillId="0" borderId="63" xfId="0" applyFont="1" applyBorder="1"/>
    <xf numFmtId="0" fontId="17" fillId="0" borderId="171" xfId="0" applyFont="1" applyBorder="1" applyAlignment="1">
      <alignment horizontal="center"/>
    </xf>
    <xf numFmtId="0" fontId="17" fillId="0" borderId="170" xfId="0" applyFont="1" applyBorder="1" applyAlignment="1">
      <alignment horizontal="center"/>
    </xf>
    <xf numFmtId="0" fontId="17" fillId="0" borderId="175" xfId="0" applyFont="1" applyBorder="1" applyAlignment="1">
      <alignment horizontal="center"/>
    </xf>
    <xf numFmtId="0" fontId="17" fillId="0" borderId="173" xfId="0" applyFont="1" applyBorder="1" applyAlignment="1">
      <alignment horizontal="center" vertical="center"/>
    </xf>
    <xf numFmtId="0" fontId="17" fillId="0" borderId="128" xfId="0" applyFont="1" applyBorder="1" applyAlignment="1">
      <alignment horizontal="center" vertical="center"/>
    </xf>
    <xf numFmtId="0" fontId="17" fillId="0" borderId="174" xfId="0" applyFont="1" applyBorder="1" applyAlignment="1">
      <alignment horizontal="center"/>
    </xf>
    <xf numFmtId="0" fontId="17" fillId="0" borderId="128" xfId="0" applyFont="1" applyBorder="1" applyAlignment="1">
      <alignment horizontal="center"/>
    </xf>
    <xf numFmtId="0" fontId="17" fillId="0" borderId="173" xfId="0" applyFont="1" applyBorder="1" applyAlignment="1">
      <alignment horizontal="center"/>
    </xf>
    <xf numFmtId="0" fontId="17" fillId="0" borderId="55" xfId="0" applyFont="1" applyBorder="1"/>
    <xf numFmtId="0" fontId="17" fillId="0" borderId="129" xfId="0" applyFont="1" applyBorder="1"/>
    <xf numFmtId="3" fontId="17" fillId="0" borderId="178" xfId="0" quotePrefix="1" applyNumberFormat="1" applyFont="1" applyBorder="1"/>
    <xf numFmtId="3" fontId="17" fillId="0" borderId="179" xfId="0" quotePrefix="1" applyNumberFormat="1" applyFont="1" applyBorder="1"/>
    <xf numFmtId="3" fontId="17" fillId="0" borderId="180" xfId="0" quotePrefix="1" applyNumberFormat="1" applyFont="1" applyBorder="1"/>
    <xf numFmtId="3" fontId="17" fillId="0" borderId="132" xfId="0" quotePrefix="1" applyNumberFormat="1" applyFont="1" applyBorder="1"/>
    <xf numFmtId="3" fontId="17" fillId="0" borderId="133" xfId="0" quotePrefix="1" applyNumberFormat="1" applyFont="1" applyBorder="1"/>
    <xf numFmtId="3" fontId="17" fillId="0" borderId="131" xfId="0" quotePrefix="1" applyNumberFormat="1" applyFont="1" applyBorder="1"/>
    <xf numFmtId="0" fontId="21" fillId="0" borderId="129" xfId="0" applyFont="1" applyBorder="1"/>
    <xf numFmtId="166" fontId="21" fillId="0" borderId="131" xfId="0" applyNumberFormat="1" applyFont="1" applyBorder="1"/>
    <xf numFmtId="2" fontId="21" fillId="0" borderId="132" xfId="0" applyNumberFormat="1" applyFont="1" applyBorder="1"/>
    <xf numFmtId="0" fontId="17" fillId="0" borderId="129" xfId="0" applyFont="1" applyBorder="1" applyAlignment="1">
      <alignment horizontal="center" vertical="center"/>
    </xf>
    <xf numFmtId="0" fontId="17" fillId="0" borderId="131" xfId="0" applyFont="1" applyBorder="1" applyAlignment="1">
      <alignment horizontal="center" vertical="center"/>
    </xf>
    <xf numFmtId="0" fontId="17" fillId="0" borderId="132" xfId="0" applyFont="1" applyBorder="1" applyAlignment="1">
      <alignment horizontal="center" vertical="center"/>
    </xf>
    <xf numFmtId="0" fontId="17" fillId="0" borderId="133" xfId="0" applyFont="1" applyBorder="1" applyAlignment="1">
      <alignment horizontal="center"/>
    </xf>
    <xf numFmtId="0" fontId="17" fillId="0" borderId="132" xfId="0" applyFont="1" applyBorder="1" applyAlignment="1">
      <alignment horizontal="center"/>
    </xf>
    <xf numFmtId="0" fontId="17" fillId="0" borderId="131" xfId="0" applyFont="1" applyBorder="1" applyAlignment="1">
      <alignment horizontal="center"/>
    </xf>
    <xf numFmtId="0" fontId="17" fillId="0" borderId="135" xfId="0" applyFont="1" applyBorder="1" applyAlignment="1">
      <alignment vertical="center" wrapText="1"/>
    </xf>
    <xf numFmtId="3" fontId="17" fillId="0" borderId="138" xfId="0" quotePrefix="1" applyNumberFormat="1" applyFont="1" applyBorder="1"/>
    <xf numFmtId="3" fontId="17" fillId="0" borderId="139" xfId="0" quotePrefix="1" applyNumberFormat="1" applyFont="1" applyBorder="1"/>
    <xf numFmtId="3" fontId="17" fillId="0" borderId="140" xfId="0" quotePrefix="1" applyNumberFormat="1" applyFont="1" applyBorder="1"/>
    <xf numFmtId="0" fontId="17" fillId="0" borderId="57" xfId="0" applyFont="1" applyBorder="1"/>
    <xf numFmtId="0" fontId="17" fillId="0" borderId="129" xfId="0" applyFont="1" applyBorder="1" applyAlignment="1">
      <alignment vertical="center" wrapText="1"/>
    </xf>
    <xf numFmtId="0" fontId="17" fillId="0" borderId="129" xfId="0" applyFont="1" applyBorder="1" applyAlignment="1">
      <alignment horizontal="left" vertical="center" wrapText="1" indent="1"/>
    </xf>
    <xf numFmtId="0" fontId="17" fillId="0" borderId="129" xfId="0" quotePrefix="1" applyFont="1" applyFill="1" applyBorder="1" applyAlignment="1">
      <alignment horizontal="left" vertical="center" wrapText="1" indent="1"/>
    </xf>
    <xf numFmtId="0" fontId="17" fillId="0" borderId="129" xfId="0" applyFont="1" applyFill="1" applyBorder="1" applyAlignment="1">
      <alignment vertical="center" wrapText="1"/>
    </xf>
    <xf numFmtId="0" fontId="17" fillId="0" borderId="129" xfId="0" applyFont="1" applyFill="1" applyBorder="1" applyAlignment="1">
      <alignment horizontal="left" vertical="center" wrapText="1" indent="1"/>
    </xf>
    <xf numFmtId="0" fontId="17" fillId="0" borderId="142" xfId="0" applyFont="1" applyFill="1" applyBorder="1" applyAlignment="1">
      <alignment horizontal="left" vertical="center" wrapText="1" indent="1"/>
    </xf>
    <xf numFmtId="3" fontId="17" fillId="0" borderId="144" xfId="0" quotePrefix="1" applyNumberFormat="1" applyFont="1" applyBorder="1"/>
    <xf numFmtId="3" fontId="17" fillId="0" borderId="145" xfId="0" quotePrefix="1" applyNumberFormat="1" applyFont="1" applyBorder="1"/>
    <xf numFmtId="3" fontId="17" fillId="0" borderId="146" xfId="0" quotePrefix="1" applyNumberFormat="1" applyFont="1" applyBorder="1"/>
    <xf numFmtId="167" fontId="17" fillId="0" borderId="133" xfId="0" quotePrefix="1" applyNumberFormat="1" applyFont="1" applyBorder="1"/>
    <xf numFmtId="167" fontId="17" fillId="0" borderId="152" xfId="0" quotePrefix="1" applyNumberFormat="1" applyFont="1" applyBorder="1"/>
    <xf numFmtId="0" fontId="17" fillId="0" borderId="155" xfId="0" applyFont="1" applyBorder="1" applyAlignment="1">
      <alignment horizontal="center"/>
    </xf>
    <xf numFmtId="167" fontId="17" fillId="0" borderId="132" xfId="0" applyNumberFormat="1" applyFont="1" applyBorder="1"/>
    <xf numFmtId="167" fontId="17" fillId="0" borderId="180" xfId="0" applyNumberFormat="1" applyFont="1" applyBorder="1"/>
    <xf numFmtId="167" fontId="17" fillId="0" borderId="181" xfId="0" quotePrefix="1" applyNumberFormat="1" applyFont="1" applyBorder="1"/>
    <xf numFmtId="167" fontId="17" fillId="0" borderId="131" xfId="0" quotePrefix="1" applyNumberFormat="1" applyFont="1" applyBorder="1"/>
    <xf numFmtId="167" fontId="17" fillId="0" borderId="132" xfId="0" quotePrefix="1" applyNumberFormat="1" applyFont="1" applyBorder="1"/>
    <xf numFmtId="167" fontId="17" fillId="0" borderId="133" xfId="0" applyNumberFormat="1" applyFont="1" applyBorder="1"/>
    <xf numFmtId="0" fontId="17" fillId="0" borderId="152" xfId="0" applyFont="1" applyBorder="1" applyAlignment="1">
      <alignment horizontal="center"/>
    </xf>
    <xf numFmtId="167" fontId="17" fillId="0" borderId="153" xfId="0" quotePrefix="1" applyNumberFormat="1" applyFont="1" applyBorder="1"/>
    <xf numFmtId="167" fontId="17" fillId="0" borderId="182" xfId="0" quotePrefix="1" applyNumberFormat="1" applyFont="1" applyBorder="1"/>
    <xf numFmtId="167" fontId="17" fillId="0" borderId="183" xfId="0" quotePrefix="1" applyNumberFormat="1" applyFont="1" applyBorder="1"/>
    <xf numFmtId="167" fontId="17" fillId="0" borderId="139" xfId="0" quotePrefix="1" applyNumberFormat="1" applyFont="1" applyBorder="1"/>
    <xf numFmtId="167" fontId="17" fillId="0" borderId="138" xfId="0" quotePrefix="1" applyNumberFormat="1" applyFont="1" applyBorder="1"/>
    <xf numFmtId="167" fontId="17" fillId="0" borderId="140" xfId="0" quotePrefix="1" applyNumberFormat="1" applyFont="1" applyBorder="1"/>
    <xf numFmtId="167" fontId="17" fillId="0" borderId="131" xfId="0" applyNumberFormat="1" applyFont="1" applyBorder="1"/>
    <xf numFmtId="167" fontId="17" fillId="0" borderId="144" xfId="0" applyNumberFormat="1" applyFont="1" applyBorder="1"/>
    <xf numFmtId="167" fontId="17" fillId="0" borderId="145" xfId="0" applyNumberFormat="1" applyFont="1" applyBorder="1"/>
    <xf numFmtId="167" fontId="17" fillId="0" borderId="146" xfId="0" applyNumberFormat="1" applyFont="1" applyBorder="1"/>
    <xf numFmtId="167" fontId="17" fillId="0" borderId="154" xfId="0" quotePrefix="1" applyNumberFormat="1" applyFont="1" applyBorder="1"/>
    <xf numFmtId="167" fontId="17" fillId="0" borderId="144" xfId="0" quotePrefix="1" applyNumberFormat="1" applyFont="1" applyBorder="1"/>
    <xf numFmtId="167" fontId="17" fillId="0" borderId="145" xfId="0" quotePrefix="1" applyNumberFormat="1" applyFont="1" applyBorder="1"/>
    <xf numFmtId="167" fontId="17" fillId="0" borderId="146" xfId="0" quotePrefix="1" applyNumberFormat="1" applyFont="1" applyBorder="1"/>
    <xf numFmtId="0" fontId="17" fillId="0" borderId="123" xfId="0" applyFont="1" applyBorder="1" applyAlignment="1">
      <alignment horizontal="center"/>
    </xf>
    <xf numFmtId="0" fontId="17" fillId="0" borderId="126" xfId="0" applyFont="1" applyBorder="1" applyAlignment="1">
      <alignment horizontal="center"/>
    </xf>
    <xf numFmtId="0" fontId="17" fillId="0" borderId="155" xfId="1" applyFont="1" applyBorder="1" applyAlignment="1">
      <alignment horizontal="center"/>
    </xf>
    <xf numFmtId="167" fontId="17" fillId="0" borderId="152" xfId="0" quotePrefix="1" applyNumberFormat="1" applyFont="1" applyFill="1" applyBorder="1"/>
    <xf numFmtId="0" fontId="17" fillId="0" borderId="63" xfId="0" applyFont="1" applyBorder="1" applyAlignment="1">
      <alignment horizontal="center" vertical="center"/>
    </xf>
    <xf numFmtId="0" fontId="17" fillId="0" borderId="176" xfId="0" applyFont="1" applyBorder="1" applyAlignment="1"/>
    <xf numFmtId="0" fontId="17" fillId="0" borderId="171" xfId="0" applyFont="1" applyBorder="1" applyAlignment="1"/>
    <xf numFmtId="0" fontId="17" fillId="0" borderId="170" xfId="0" applyFont="1" applyBorder="1" applyAlignment="1"/>
    <xf numFmtId="0" fontId="17" fillId="0" borderId="175" xfId="0" applyFont="1" applyBorder="1" applyAlignment="1"/>
    <xf numFmtId="0" fontId="17" fillId="0" borderId="126" xfId="0" applyFont="1" applyBorder="1" applyAlignment="1">
      <alignment horizontal="center" vertical="center"/>
    </xf>
    <xf numFmtId="0" fontId="17" fillId="0" borderId="174" xfId="0" applyFont="1" applyBorder="1" applyAlignment="1">
      <alignment horizontal="center" vertical="center"/>
    </xf>
    <xf numFmtId="0" fontId="17" fillId="0" borderId="155" xfId="0" applyFont="1" applyBorder="1" applyAlignment="1">
      <alignment horizontal="center" vertical="center"/>
    </xf>
    <xf numFmtId="167" fontId="17" fillId="0" borderId="156" xfId="0" quotePrefix="1" applyNumberFormat="1" applyFont="1" applyBorder="1"/>
    <xf numFmtId="167" fontId="17" fillId="0" borderId="180" xfId="0" quotePrefix="1" applyNumberFormat="1" applyFont="1" applyBorder="1"/>
    <xf numFmtId="0" fontId="17" fillId="0" borderId="133" xfId="0" applyFont="1" applyBorder="1" applyAlignment="1">
      <alignment horizontal="center" vertical="center"/>
    </xf>
    <xf numFmtId="0" fontId="17" fillId="0" borderId="156" xfId="0" applyFont="1" applyBorder="1" applyAlignment="1">
      <alignment horizontal="center" vertical="center"/>
    </xf>
    <xf numFmtId="167" fontId="17" fillId="0" borderId="158" xfId="0" quotePrefix="1" applyNumberFormat="1" applyFont="1" applyBorder="1"/>
    <xf numFmtId="167" fontId="17" fillId="0" borderId="159" xfId="0" quotePrefix="1" applyNumberFormat="1" applyFont="1" applyBorder="1"/>
    <xf numFmtId="0" fontId="17" fillId="0" borderId="131" xfId="1" applyFont="1" applyBorder="1" applyAlignment="1">
      <alignment horizontal="center" vertical="center"/>
    </xf>
    <xf numFmtId="0" fontId="17" fillId="0" borderId="123" xfId="1" applyFont="1" applyBorder="1" applyAlignment="1">
      <alignment horizontal="center"/>
    </xf>
    <xf numFmtId="0" fontId="17" fillId="0" borderId="126" xfId="1" applyFont="1" applyBorder="1" applyAlignment="1">
      <alignment horizontal="center" vertical="center"/>
    </xf>
    <xf numFmtId="0" fontId="17" fillId="0" borderId="130" xfId="1" applyFont="1" applyBorder="1" applyAlignment="1">
      <alignment horizontal="center"/>
    </xf>
    <xf numFmtId="0" fontId="17" fillId="0" borderId="177" xfId="0" applyFont="1" applyBorder="1" applyAlignment="1">
      <alignment horizontal="center" vertical="center"/>
    </xf>
    <xf numFmtId="0" fontId="17" fillId="0" borderId="177" xfId="0" applyFont="1" applyBorder="1" applyAlignment="1">
      <alignment horizontal="center"/>
    </xf>
    <xf numFmtId="0" fontId="17" fillId="0" borderId="123" xfId="0" applyFont="1" applyBorder="1" applyAlignment="1">
      <alignment horizontal="center"/>
    </xf>
    <xf numFmtId="3" fontId="17" fillId="0" borderId="132" xfId="0" applyNumberFormat="1" applyFont="1" applyBorder="1"/>
    <xf numFmtId="3" fontId="17" fillId="0" borderId="133" xfId="0" applyNumberFormat="1" applyFont="1" applyBorder="1"/>
    <xf numFmtId="3" fontId="17" fillId="0" borderId="131" xfId="0" applyNumberFormat="1" applyFont="1" applyBorder="1"/>
    <xf numFmtId="3" fontId="17" fillId="0" borderId="152" xfId="0" applyNumberFormat="1" applyFont="1" applyBorder="1"/>
    <xf numFmtId="0" fontId="17" fillId="0" borderId="55" xfId="0" applyFont="1" applyBorder="1" applyAlignment="1">
      <alignment horizontal="center" vertical="center"/>
    </xf>
    <xf numFmtId="3" fontId="17" fillId="0" borderId="153" xfId="0" quotePrefix="1" applyNumberFormat="1" applyFont="1" applyBorder="1"/>
    <xf numFmtId="3" fontId="17" fillId="0" borderId="152" xfId="0" quotePrefix="1" applyNumberFormat="1" applyFont="1" applyBorder="1"/>
    <xf numFmtId="3" fontId="17" fillId="0" borderId="19" xfId="0" quotePrefix="1" applyNumberFormat="1" applyFont="1" applyBorder="1"/>
    <xf numFmtId="3" fontId="17" fillId="0" borderId="154" xfId="0" quotePrefix="1" applyNumberFormat="1" applyFont="1" applyBorder="1"/>
    <xf numFmtId="2" fontId="21" fillId="0" borderId="131" xfId="0" applyNumberFormat="1" applyFont="1" applyBorder="1"/>
    <xf numFmtId="0" fontId="17" fillId="0" borderId="139" xfId="0" applyFont="1" applyBorder="1" applyAlignment="1">
      <alignment horizontal="center" vertical="center"/>
    </xf>
    <xf numFmtId="166" fontId="17" fillId="0" borderId="55" xfId="0" applyNumberFormat="1" applyFont="1" applyBorder="1"/>
    <xf numFmtId="166" fontId="17" fillId="0" borderId="132" xfId="0" applyNumberFormat="1" applyFont="1" applyBorder="1"/>
    <xf numFmtId="166" fontId="17" fillId="0" borderId="179" xfId="0" applyNumberFormat="1" applyFont="1" applyBorder="1"/>
    <xf numFmtId="166" fontId="17" fillId="0" borderId="180" xfId="0" applyNumberFormat="1" applyFont="1" applyBorder="1"/>
    <xf numFmtId="166" fontId="17" fillId="0" borderId="187" xfId="0" applyNumberFormat="1" applyFont="1" applyBorder="1"/>
    <xf numFmtId="166" fontId="17" fillId="0" borderId="188" xfId="0" applyNumberFormat="1" applyFont="1" applyBorder="1"/>
    <xf numFmtId="166" fontId="17" fillId="0" borderId="164" xfId="0" applyNumberFormat="1" applyFont="1" applyBorder="1"/>
    <xf numFmtId="166" fontId="17" fillId="0" borderId="133" xfId="0" applyNumberFormat="1" applyFont="1" applyBorder="1"/>
    <xf numFmtId="0" fontId="17" fillId="0" borderId="27" xfId="0" applyFont="1" applyBorder="1" applyAlignment="1">
      <alignment horizontal="center"/>
    </xf>
    <xf numFmtId="0" fontId="17" fillId="0" borderId="18" xfId="0" applyFont="1" applyBorder="1" applyAlignment="1">
      <alignment horizontal="center"/>
    </xf>
    <xf numFmtId="0" fontId="17" fillId="0" borderId="19" xfId="0" applyFont="1" applyBorder="1" applyAlignment="1">
      <alignment horizontal="center"/>
    </xf>
    <xf numFmtId="0" fontId="17" fillId="0" borderId="135" xfId="0" applyFont="1" applyBorder="1"/>
    <xf numFmtId="168" fontId="17" fillId="0" borderId="136" xfId="0" applyNumberFormat="1" applyFont="1" applyBorder="1"/>
    <xf numFmtId="168" fontId="17" fillId="0" borderId="139" xfId="0" applyNumberFormat="1" applyFont="1" applyBorder="1"/>
    <xf numFmtId="168" fontId="17" fillId="0" borderId="139" xfId="0" applyNumberFormat="1" applyFont="1" applyBorder="1" applyAlignment="1">
      <alignment horizontal="right"/>
    </xf>
    <xf numFmtId="166" fontId="17" fillId="0" borderId="133" xfId="0" applyNumberFormat="1" applyFont="1" applyBorder="1" applyAlignment="1">
      <alignment horizontal="right"/>
    </xf>
    <xf numFmtId="166" fontId="17" fillId="0" borderId="138" xfId="0" applyNumberFormat="1" applyFont="1" applyBorder="1" applyAlignment="1">
      <alignment horizontal="right"/>
    </xf>
    <xf numFmtId="166" fontId="17" fillId="0" borderId="139" xfId="0" applyNumberFormat="1" applyFont="1" applyBorder="1" applyAlignment="1">
      <alignment horizontal="right"/>
    </xf>
    <xf numFmtId="166" fontId="17" fillId="0" borderId="153" xfId="0" applyNumberFormat="1" applyFont="1" applyBorder="1" applyAlignment="1">
      <alignment horizontal="right"/>
    </xf>
    <xf numFmtId="168" fontId="17" fillId="0" borderId="55" xfId="0" applyNumberFormat="1" applyFont="1" applyBorder="1"/>
    <xf numFmtId="168" fontId="17" fillId="0" borderId="132" xfId="0" applyNumberFormat="1" applyFont="1" applyBorder="1"/>
    <xf numFmtId="168" fontId="17" fillId="0" borderId="132" xfId="0" applyNumberFormat="1" applyFont="1" applyBorder="1" applyAlignment="1">
      <alignment horizontal="right"/>
    </xf>
    <xf numFmtId="168" fontId="17" fillId="0" borderId="138" xfId="0" applyNumberFormat="1" applyFont="1" applyBorder="1" applyAlignment="1">
      <alignment horizontal="right"/>
    </xf>
    <xf numFmtId="168" fontId="17" fillId="0" borderId="153" xfId="0" applyNumberFormat="1" applyFont="1" applyBorder="1" applyAlignment="1">
      <alignment horizontal="right"/>
    </xf>
    <xf numFmtId="0" fontId="17" fillId="0" borderId="129" xfId="0" applyFont="1" applyBorder="1" applyAlignment="1">
      <alignment horizontal="left" indent="1"/>
    </xf>
    <xf numFmtId="168" fontId="17" fillId="0" borderId="131" xfId="0" applyNumberFormat="1" applyFont="1" applyBorder="1" applyAlignment="1">
      <alignment horizontal="right"/>
    </xf>
    <xf numFmtId="168" fontId="17" fillId="0" borderId="152" xfId="0" applyNumberFormat="1" applyFont="1" applyBorder="1" applyAlignment="1">
      <alignment horizontal="right"/>
    </xf>
    <xf numFmtId="0" fontId="17" fillId="0" borderId="142" xfId="0" applyFont="1" applyBorder="1" applyAlignment="1">
      <alignment horizontal="left"/>
    </xf>
    <xf numFmtId="168" fontId="17" fillId="0" borderId="143" xfId="0" applyNumberFormat="1" applyFont="1" applyBorder="1"/>
    <xf numFmtId="168" fontId="17" fillId="0" borderId="145" xfId="0" applyNumberFormat="1" applyFont="1" applyBorder="1"/>
    <xf numFmtId="168" fontId="17" fillId="0" borderId="145" xfId="0" applyNumberFormat="1" applyFont="1" applyBorder="1" applyAlignment="1">
      <alignment horizontal="right"/>
    </xf>
    <xf numFmtId="166" fontId="17" fillId="0" borderId="146" xfId="0" applyNumberFormat="1" applyFont="1" applyBorder="1" applyAlignment="1">
      <alignment horizontal="right"/>
    </xf>
    <xf numFmtId="168" fontId="17" fillId="0" borderId="144" xfId="0" applyNumberFormat="1" applyFont="1" applyBorder="1" applyAlignment="1">
      <alignment horizontal="right"/>
    </xf>
    <xf numFmtId="168" fontId="17" fillId="0" borderId="154" xfId="0" applyNumberFormat="1" applyFont="1" applyBorder="1" applyAlignment="1">
      <alignment horizontal="right"/>
    </xf>
    <xf numFmtId="166" fontId="17" fillId="0" borderId="154" xfId="0" applyNumberFormat="1" applyFont="1" applyBorder="1"/>
    <xf numFmtId="166" fontId="17" fillId="0" borderId="144" xfId="0" applyNumberFormat="1" applyFont="1" applyBorder="1"/>
    <xf numFmtId="166" fontId="17" fillId="0" borderId="145" xfId="0" applyNumberFormat="1" applyFont="1" applyBorder="1"/>
    <xf numFmtId="166" fontId="17" fillId="0" borderId="144" xfId="23" applyNumberFormat="1" applyFont="1" applyBorder="1"/>
    <xf numFmtId="166" fontId="17" fillId="0" borderId="146" xfId="0" applyNumberFormat="1" applyFont="1" applyBorder="1"/>
    <xf numFmtId="166" fontId="17" fillId="0" borderId="152" xfId="0" applyNumberFormat="1" applyFont="1" applyBorder="1"/>
    <xf numFmtId="166" fontId="17" fillId="0" borderId="131" xfId="0" applyNumberFormat="1" applyFont="1" applyBorder="1"/>
    <xf numFmtId="166" fontId="17" fillId="0" borderId="138" xfId="23" applyNumberFormat="1" applyFont="1" applyBorder="1"/>
    <xf numFmtId="166" fontId="17" fillId="0" borderId="132" xfId="23" applyNumberFormat="1" applyFont="1" applyBorder="1"/>
    <xf numFmtId="166" fontId="17" fillId="0" borderId="131" xfId="23" applyNumberFormat="1" applyFont="1" applyBorder="1"/>
    <xf numFmtId="166" fontId="17" fillId="0" borderId="139" xfId="0" applyNumberFormat="1" applyFont="1" applyBorder="1"/>
    <xf numFmtId="166" fontId="17" fillId="0" borderId="138" xfId="0" applyNumberFormat="1" applyFont="1" applyBorder="1"/>
    <xf numFmtId="166" fontId="17" fillId="0" borderId="153" xfId="0" applyNumberFormat="1" applyFont="1" applyBorder="1"/>
    <xf numFmtId="168" fontId="17" fillId="0" borderId="131" xfId="0" applyNumberFormat="1" applyFont="1" applyBorder="1"/>
    <xf numFmtId="168" fontId="17" fillId="0" borderId="179" xfId="0" applyNumberFormat="1" applyFont="1" applyBorder="1"/>
    <xf numFmtId="168" fontId="17" fillId="0" borderId="140" xfId="0" applyNumberFormat="1" applyFont="1" applyBorder="1"/>
    <xf numFmtId="166" fontId="17" fillId="0" borderId="178" xfId="0" applyNumberFormat="1" applyFont="1" applyBorder="1"/>
    <xf numFmtId="166" fontId="21" fillId="0" borderId="138" xfId="0" applyNumberFormat="1" applyFont="1" applyBorder="1"/>
    <xf numFmtId="166" fontId="21" fillId="0" borderId="139" xfId="0" applyNumberFormat="1" applyFont="1" applyBorder="1"/>
    <xf numFmtId="168" fontId="17" fillId="0" borderId="133" xfId="0" applyNumberFormat="1" applyFont="1" applyBorder="1"/>
    <xf numFmtId="168" fontId="17" fillId="0" borderId="138" xfId="0" applyNumberFormat="1" applyFont="1" applyBorder="1"/>
    <xf numFmtId="168" fontId="17" fillId="0" borderId="144" xfId="0" applyNumberFormat="1" applyFont="1" applyBorder="1"/>
    <xf numFmtId="168" fontId="17" fillId="0" borderId="146" xfId="0" applyNumberFormat="1" applyFont="1" applyBorder="1"/>
    <xf numFmtId="0" fontId="17" fillId="0" borderId="168" xfId="1" applyFont="1" applyBorder="1"/>
    <xf numFmtId="2" fontId="21" fillId="0" borderId="152" xfId="0" applyNumberFormat="1" applyFont="1" applyBorder="1"/>
    <xf numFmtId="0" fontId="17" fillId="0" borderId="133" xfId="1" applyFont="1" applyBorder="1" applyAlignment="1">
      <alignment horizontal="center"/>
    </xf>
    <xf numFmtId="0" fontId="17" fillId="0" borderId="134" xfId="1" applyFont="1" applyBorder="1" applyAlignment="1">
      <alignment horizontal="center"/>
    </xf>
    <xf numFmtId="167" fontId="17" fillId="0" borderId="131" xfId="1" quotePrefix="1" applyNumberFormat="1" applyFont="1" applyFill="1" applyBorder="1"/>
    <xf numFmtId="167" fontId="17" fillId="0" borderId="138" xfId="1" quotePrefix="1" applyNumberFormat="1" applyFont="1" applyFill="1" applyBorder="1"/>
    <xf numFmtId="167" fontId="17" fillId="0" borderId="153" xfId="0" quotePrefix="1" applyNumberFormat="1" applyFont="1" applyFill="1" applyBorder="1"/>
    <xf numFmtId="3" fontId="17" fillId="0" borderId="157" xfId="0" quotePrefix="1" applyNumberFormat="1" applyFont="1" applyBorder="1"/>
    <xf numFmtId="0" fontId="17" fillId="0" borderId="152" xfId="0" applyFont="1" applyBorder="1" applyAlignment="1">
      <alignment horizontal="center" vertical="center"/>
    </xf>
    <xf numFmtId="3" fontId="17" fillId="0" borderId="138" xfId="0" applyNumberFormat="1" applyFont="1" applyBorder="1"/>
    <xf numFmtId="3" fontId="17" fillId="0" borderId="153" xfId="0" applyNumberFormat="1" applyFont="1" applyBorder="1"/>
    <xf numFmtId="3" fontId="17" fillId="0" borderId="144" xfId="0" applyNumberFormat="1" applyFont="1" applyBorder="1"/>
    <xf numFmtId="3" fontId="17" fillId="0" borderId="154" xfId="0" applyNumberFormat="1" applyFont="1" applyBorder="1"/>
    <xf numFmtId="0" fontId="17" fillId="0" borderId="189" xfId="0" applyFont="1" applyBorder="1" applyAlignment="1">
      <alignment horizontal="center"/>
    </xf>
    <xf numFmtId="3" fontId="17" fillId="0" borderId="187" xfId="0" quotePrefix="1" applyNumberFormat="1" applyFont="1" applyBorder="1"/>
    <xf numFmtId="3" fontId="17" fillId="0" borderId="164" xfId="0" quotePrefix="1" applyNumberFormat="1" applyFont="1" applyBorder="1"/>
    <xf numFmtId="0" fontId="17" fillId="0" borderId="19" xfId="1" quotePrefix="1" applyFont="1" applyFill="1" applyBorder="1" applyAlignment="1">
      <alignment horizontal="center" vertical="center"/>
    </xf>
    <xf numFmtId="3" fontId="17" fillId="0" borderId="27" xfId="0" quotePrefix="1" applyNumberFormat="1" applyFont="1" applyBorder="1"/>
    <xf numFmtId="3" fontId="17" fillId="0" borderId="190" xfId="0" quotePrefix="1" applyNumberFormat="1" applyFont="1" applyBorder="1"/>
    <xf numFmtId="3" fontId="17" fillId="0" borderId="20" xfId="0" quotePrefix="1" applyNumberFormat="1" applyFont="1" applyBorder="1"/>
    <xf numFmtId="0" fontId="17" fillId="0" borderId="55" xfId="1" applyFont="1" applyBorder="1" applyAlignment="1">
      <alignment vertical="center"/>
    </xf>
    <xf numFmtId="168" fontId="17" fillId="0" borderId="27" xfId="0" applyNumberFormat="1" applyFont="1" applyBorder="1" applyAlignment="1">
      <alignment horizontal="right"/>
    </xf>
    <xf numFmtId="168" fontId="17" fillId="0" borderId="19" xfId="0" applyNumberFormat="1" applyFont="1" applyBorder="1" applyAlignment="1">
      <alignment horizontal="right"/>
    </xf>
    <xf numFmtId="168" fontId="17" fillId="0" borderId="190" xfId="0" applyNumberFormat="1" applyFont="1" applyBorder="1" applyAlignment="1">
      <alignment horizontal="right"/>
    </xf>
    <xf numFmtId="168" fontId="17" fillId="0" borderId="20" xfId="0" applyNumberFormat="1" applyFont="1" applyBorder="1" applyAlignment="1">
      <alignment horizontal="right"/>
    </xf>
    <xf numFmtId="168" fontId="17" fillId="0" borderId="27" xfId="0" applyNumberFormat="1" applyFont="1" applyBorder="1"/>
    <xf numFmtId="166" fontId="17" fillId="0" borderId="27" xfId="0" applyNumberFormat="1" applyFont="1" applyBorder="1"/>
    <xf numFmtId="166" fontId="17" fillId="0" borderId="190" xfId="0" applyNumberFormat="1" applyFont="1" applyBorder="1"/>
    <xf numFmtId="0" fontId="17" fillId="0" borderId="155" xfId="1" applyFont="1" applyBorder="1" applyAlignment="1">
      <alignment horizontal="center" vertical="center"/>
    </xf>
    <xf numFmtId="0" fontId="17" fillId="0" borderId="152" xfId="1" applyFont="1" applyBorder="1" applyAlignment="1">
      <alignment horizontal="center" vertical="center"/>
    </xf>
    <xf numFmtId="0" fontId="9" fillId="11" borderId="0" xfId="1" applyFill="1"/>
    <xf numFmtId="0" fontId="0" fillId="11" borderId="0" xfId="0" applyFill="1"/>
    <xf numFmtId="0" fontId="17" fillId="0" borderId="54" xfId="39" applyNumberFormat="1" applyFont="1" applyBorder="1"/>
    <xf numFmtId="2" fontId="21" fillId="0" borderId="184" xfId="0" applyNumberFormat="1" applyFont="1" applyBorder="1"/>
    <xf numFmtId="167" fontId="17" fillId="0" borderId="148" xfId="0" quotePrefix="1" applyNumberFormat="1" applyFont="1" applyBorder="1"/>
    <xf numFmtId="0" fontId="21" fillId="0" borderId="55" xfId="1" applyFont="1" applyBorder="1"/>
    <xf numFmtId="167" fontId="17" fillId="0" borderId="179" xfId="1" quotePrefix="1" applyNumberFormat="1" applyFont="1" applyBorder="1"/>
    <xf numFmtId="3" fontId="17" fillId="0" borderId="131" xfId="1" applyNumberFormat="1" applyFont="1" applyBorder="1"/>
    <xf numFmtId="3" fontId="17" fillId="0" borderId="132" xfId="1" applyNumberFormat="1" applyFont="1" applyBorder="1"/>
    <xf numFmtId="3" fontId="17" fillId="0" borderId="138" xfId="1" quotePrefix="1" applyNumberFormat="1" applyFont="1" applyBorder="1"/>
    <xf numFmtId="3" fontId="17" fillId="0" borderId="139" xfId="1" quotePrefix="1" applyNumberFormat="1" applyFont="1" applyBorder="1"/>
    <xf numFmtId="3" fontId="17" fillId="0" borderId="131" xfId="1" quotePrefix="1" applyNumberFormat="1" applyFont="1" applyBorder="1"/>
    <xf numFmtId="3" fontId="17" fillId="0" borderId="132" xfId="1" quotePrefix="1" applyNumberFormat="1" applyFont="1" applyBorder="1"/>
    <xf numFmtId="3" fontId="17" fillId="0" borderId="144" xfId="1" quotePrefix="1" applyNumberFormat="1" applyFont="1" applyBorder="1"/>
    <xf numFmtId="3" fontId="17" fillId="0" borderId="145" xfId="1" quotePrefix="1" applyNumberFormat="1" applyFont="1" applyBorder="1"/>
    <xf numFmtId="3" fontId="17" fillId="0" borderId="157" xfId="0" applyNumberFormat="1" applyFont="1" applyBorder="1"/>
    <xf numFmtId="0" fontId="17" fillId="0" borderId="173" xfId="1" quotePrefix="1" applyFont="1" applyFill="1" applyBorder="1" applyAlignment="1">
      <alignment horizontal="center" vertical="center"/>
    </xf>
    <xf numFmtId="0" fontId="17" fillId="0" borderId="128" xfId="1" quotePrefix="1" applyFont="1" applyFill="1" applyBorder="1" applyAlignment="1">
      <alignment horizontal="center" vertical="center"/>
    </xf>
    <xf numFmtId="0" fontId="17" fillId="0" borderId="132" xfId="1" quotePrefix="1" applyFont="1" applyFill="1" applyBorder="1" applyAlignment="1">
      <alignment horizontal="center" vertical="center"/>
    </xf>
    <xf numFmtId="167" fontId="17" fillId="0" borderId="131" xfId="1" applyNumberFormat="1" applyFont="1" applyBorder="1"/>
    <xf numFmtId="167" fontId="17" fillId="0" borderId="132" xfId="1" applyNumberFormat="1" applyFont="1" applyBorder="1"/>
    <xf numFmtId="167" fontId="17" fillId="0" borderId="138" xfId="1" applyNumberFormat="1" applyFont="1" applyBorder="1"/>
    <xf numFmtId="167" fontId="17" fillId="0" borderId="139" xfId="1" applyNumberFormat="1" applyFont="1" applyBorder="1"/>
    <xf numFmtId="167" fontId="17" fillId="0" borderId="144" xfId="1" applyNumberFormat="1" applyFont="1" applyBorder="1"/>
    <xf numFmtId="167" fontId="17" fillId="0" borderId="145" xfId="1" applyNumberFormat="1" applyFont="1" applyBorder="1"/>
    <xf numFmtId="167" fontId="17" fillId="0" borderId="134" xfId="0" quotePrefix="1" applyNumberFormat="1" applyFont="1" applyBorder="1"/>
    <xf numFmtId="167" fontId="17" fillId="0" borderId="191" xfId="0" quotePrefix="1" applyNumberFormat="1" applyFont="1" applyBorder="1"/>
    <xf numFmtId="167" fontId="17" fillId="0" borderId="141" xfId="0" quotePrefix="1" applyNumberFormat="1" applyFont="1" applyBorder="1"/>
    <xf numFmtId="167" fontId="17" fillId="0" borderId="132" xfId="0" quotePrefix="1" applyNumberFormat="1" applyFont="1" applyFill="1" applyBorder="1"/>
    <xf numFmtId="167" fontId="17" fillId="0" borderId="147" xfId="0" quotePrefix="1" applyNumberFormat="1" applyFont="1" applyBorder="1"/>
    <xf numFmtId="167" fontId="21" fillId="0" borderId="139" xfId="0" quotePrefix="1" applyNumberFormat="1" applyFont="1" applyBorder="1"/>
    <xf numFmtId="167" fontId="21" fillId="0" borderId="152" xfId="0" quotePrefix="1" applyNumberFormat="1" applyFont="1" applyBorder="1"/>
    <xf numFmtId="2" fontId="17" fillId="0" borderId="54" xfId="1" applyNumberFormat="1" applyFont="1" applyBorder="1"/>
    <xf numFmtId="0" fontId="17" fillId="0" borderId="59" xfId="1" applyFont="1" applyBorder="1" applyAlignment="1">
      <alignment vertical="center"/>
    </xf>
    <xf numFmtId="0" fontId="17" fillId="0" borderId="149" xfId="1" applyFont="1" applyBorder="1" applyAlignment="1">
      <alignment vertical="center"/>
    </xf>
    <xf numFmtId="0" fontId="17" fillId="0" borderId="143" xfId="1" applyFont="1" applyBorder="1" applyAlignment="1">
      <alignment vertical="center"/>
    </xf>
    <xf numFmtId="166" fontId="17" fillId="0" borderId="139" xfId="23" applyNumberFormat="1" applyFont="1" applyBorder="1"/>
    <xf numFmtId="166" fontId="17" fillId="0" borderId="141" xfId="1" applyNumberFormat="1" applyFont="1" applyBorder="1"/>
    <xf numFmtId="166" fontId="17" fillId="0" borderId="134" xfId="1" applyNumberFormat="1" applyFont="1" applyBorder="1"/>
    <xf numFmtId="166" fontId="17" fillId="0" borderId="145" xfId="23" applyNumberFormat="1" applyFont="1" applyBorder="1"/>
    <xf numFmtId="166" fontId="17" fillId="0" borderId="147" xfId="1" applyNumberFormat="1" applyFont="1" applyBorder="1"/>
    <xf numFmtId="0" fontId="21" fillId="0" borderId="136" xfId="1" applyFont="1" applyBorder="1"/>
    <xf numFmtId="168" fontId="17" fillId="0" borderId="19" xfId="0" applyNumberFormat="1" applyFont="1" applyBorder="1"/>
    <xf numFmtId="166" fontId="17" fillId="0" borderId="19" xfId="0" applyNumberFormat="1" applyFont="1" applyBorder="1"/>
    <xf numFmtId="166" fontId="17" fillId="0" borderId="20" xfId="0" applyNumberFormat="1" applyFont="1" applyBorder="1"/>
    <xf numFmtId="166" fontId="17" fillId="0" borderId="157" xfId="0" applyNumberFormat="1" applyFont="1" applyBorder="1"/>
    <xf numFmtId="168" fontId="17" fillId="0" borderId="152" xfId="0" applyNumberFormat="1" applyFont="1" applyBorder="1"/>
    <xf numFmtId="168" fontId="17" fillId="0" borderId="153" xfId="0" applyNumberFormat="1" applyFont="1" applyBorder="1"/>
    <xf numFmtId="167" fontId="21" fillId="0" borderId="153" xfId="0" quotePrefix="1" applyNumberFormat="1" applyFont="1" applyBorder="1"/>
    <xf numFmtId="167" fontId="17" fillId="0" borderId="152" xfId="0" applyNumberFormat="1" applyFont="1" applyBorder="1"/>
    <xf numFmtId="167" fontId="17" fillId="0" borderId="154" xfId="0" applyNumberFormat="1" applyFont="1" applyBorder="1"/>
    <xf numFmtId="167" fontId="21" fillId="0" borderId="138" xfId="0" quotePrefix="1" applyNumberFormat="1" applyFont="1" applyBorder="1"/>
    <xf numFmtId="0" fontId="17" fillId="0" borderId="130" xfId="1" applyFont="1" applyBorder="1"/>
    <xf numFmtId="0" fontId="17" fillId="0" borderId="151" xfId="1" applyFont="1" applyBorder="1"/>
    <xf numFmtId="167" fontId="17" fillId="0" borderId="157" xfId="0" quotePrefix="1" applyNumberFormat="1" applyFont="1" applyBorder="1"/>
    <xf numFmtId="3" fontId="17" fillId="0" borderId="178" xfId="0" applyNumberFormat="1" applyFont="1" applyBorder="1"/>
    <xf numFmtId="168" fontId="17" fillId="0" borderId="154" xfId="0" applyNumberFormat="1" applyFont="1" applyBorder="1"/>
    <xf numFmtId="0" fontId="17" fillId="0" borderId="155" xfId="1" quotePrefix="1" applyFont="1" applyFill="1" applyBorder="1" applyAlignment="1">
      <alignment horizontal="center" vertical="center"/>
    </xf>
    <xf numFmtId="0" fontId="17" fillId="0" borderId="152" xfId="1" quotePrefix="1" applyFont="1" applyFill="1" applyBorder="1" applyAlignment="1">
      <alignment horizontal="center" vertical="center"/>
    </xf>
    <xf numFmtId="166" fontId="17" fillId="0" borderId="152" xfId="23" applyNumberFormat="1" applyFont="1" applyBorder="1"/>
    <xf numFmtId="166" fontId="17" fillId="0" borderId="148" xfId="0" applyNumberFormat="1" applyFont="1" applyBorder="1"/>
    <xf numFmtId="0" fontId="5" fillId="0" borderId="0" xfId="0" applyFont="1"/>
    <xf numFmtId="0" fontId="0" fillId="0" borderId="0" xfId="0"/>
    <xf numFmtId="0" fontId="6" fillId="0" borderId="0" xfId="0" applyFont="1"/>
    <xf numFmtId="0" fontId="4" fillId="2" borderId="1" xfId="0" applyFont="1" applyFill="1" applyBorder="1" applyAlignment="1">
      <alignment horizontal="center"/>
    </xf>
    <xf numFmtId="0" fontId="24" fillId="0" borderId="24" xfId="0" applyFont="1" applyBorder="1" applyAlignment="1">
      <alignment horizontal="center"/>
    </xf>
    <xf numFmtId="0" fontId="24" fillId="0" borderId="31" xfId="0" applyFont="1" applyBorder="1" applyAlignment="1">
      <alignment horizontal="center"/>
    </xf>
    <xf numFmtId="0" fontId="24" fillId="0" borderId="114" xfId="0" applyFont="1" applyBorder="1" applyAlignment="1">
      <alignment horizontal="center"/>
    </xf>
    <xf numFmtId="0" fontId="24" fillId="0" borderId="113" xfId="0" applyFont="1" applyBorder="1" applyAlignment="1">
      <alignment horizontal="center" vertical="center"/>
    </xf>
    <xf numFmtId="0" fontId="24" fillId="0" borderId="115" xfId="0" applyFont="1" applyBorder="1" applyAlignment="1">
      <alignment horizontal="center" vertical="center"/>
    </xf>
    <xf numFmtId="0" fontId="24" fillId="0" borderId="36" xfId="0" applyFont="1" applyBorder="1" applyAlignment="1">
      <alignment horizontal="center" vertical="center"/>
    </xf>
    <xf numFmtId="0" fontId="24" fillId="0" borderId="37" xfId="0" applyFont="1" applyBorder="1" applyAlignment="1">
      <alignment horizontal="center" vertical="center"/>
    </xf>
    <xf numFmtId="0" fontId="36" fillId="0" borderId="0" xfId="35" applyFont="1" applyFill="1" applyAlignment="1">
      <alignment horizontal="center" vertical="top" wrapText="1"/>
    </xf>
    <xf numFmtId="0" fontId="36" fillId="0" borderId="0" xfId="35" applyFont="1" applyAlignment="1">
      <alignment horizontal="center" wrapText="1"/>
    </xf>
    <xf numFmtId="0" fontId="36" fillId="0" borderId="0" xfId="35" applyFont="1" applyAlignment="1">
      <alignment horizontal="center"/>
    </xf>
    <xf numFmtId="0" fontId="28" fillId="0" borderId="0" xfId="35" applyAlignment="1">
      <alignment horizontal="center"/>
    </xf>
    <xf numFmtId="0" fontId="36" fillId="0" borderId="0" xfId="35" applyFont="1" applyFill="1" applyAlignment="1">
      <alignment horizontal="left" vertical="top" wrapText="1"/>
    </xf>
    <xf numFmtId="0" fontId="28" fillId="0" borderId="0" xfId="35"/>
    <xf numFmtId="0" fontId="36" fillId="0" borderId="0" xfId="35" applyFont="1" applyFill="1" applyAlignment="1">
      <alignment horizontal="left"/>
    </xf>
    <xf numFmtId="0" fontId="39" fillId="0" borderId="0" xfId="35" applyFont="1" applyFill="1" applyAlignment="1">
      <alignment horizontal="left"/>
    </xf>
    <xf numFmtId="0" fontId="37" fillId="0" borderId="0" xfId="35" applyFont="1" applyFill="1" applyAlignment="1">
      <alignment horizontal="left" vertical="top" wrapText="1"/>
    </xf>
    <xf numFmtId="0" fontId="17" fillId="0" borderId="177" xfId="1" applyFont="1" applyBorder="1" applyAlignment="1">
      <alignment horizontal="center" vertical="center"/>
    </xf>
    <xf numFmtId="0" fontId="17" fillId="0" borderId="123" xfId="1" applyFont="1" applyBorder="1" applyAlignment="1">
      <alignment horizontal="center" vertical="center"/>
    </xf>
    <xf numFmtId="0" fontId="17" fillId="0" borderId="150" xfId="1" applyFont="1" applyBorder="1" applyAlignment="1">
      <alignment horizontal="center" vertical="center"/>
    </xf>
    <xf numFmtId="0" fontId="17" fillId="0" borderId="177" xfId="0" applyFont="1" applyBorder="1" applyAlignment="1">
      <alignment horizontal="center" vertical="center"/>
    </xf>
    <xf numFmtId="0" fontId="17" fillId="0" borderId="123" xfId="0" applyFont="1" applyBorder="1" applyAlignment="1">
      <alignment horizontal="center" vertical="center"/>
    </xf>
    <xf numFmtId="0" fontId="17" fillId="0" borderId="126" xfId="0" applyFont="1" applyBorder="1" applyAlignment="1">
      <alignment horizontal="center" vertical="center"/>
    </xf>
    <xf numFmtId="0" fontId="20" fillId="0" borderId="130" xfId="1" applyFont="1" applyBorder="1" applyAlignment="1">
      <alignment horizontal="center"/>
    </xf>
    <xf numFmtId="0" fontId="20" fillId="0" borderId="148" xfId="1" applyFont="1" applyBorder="1" applyAlignment="1">
      <alignment horizontal="center"/>
    </xf>
    <xf numFmtId="0" fontId="20" fillId="0" borderId="55" xfId="1" applyFont="1" applyBorder="1" applyAlignment="1">
      <alignment horizontal="center"/>
    </xf>
    <xf numFmtId="9" fontId="17" fillId="0" borderId="130" xfId="23" applyFont="1" applyBorder="1" applyAlignment="1">
      <alignment horizontal="center"/>
    </xf>
    <xf numFmtId="9" fontId="17" fillId="0" borderId="148" xfId="23" applyFont="1" applyBorder="1" applyAlignment="1">
      <alignment horizontal="center"/>
    </xf>
    <xf numFmtId="9" fontId="17" fillId="0" borderId="55" xfId="23" applyFont="1" applyBorder="1" applyAlignment="1">
      <alignment horizontal="center"/>
    </xf>
    <xf numFmtId="0" fontId="17" fillId="0" borderId="149" xfId="1" applyFont="1" applyBorder="1" applyAlignment="1">
      <alignment horizontal="center" vertical="center"/>
    </xf>
    <xf numFmtId="0" fontId="17" fillId="0" borderId="167" xfId="1" applyFont="1" applyBorder="1" applyAlignment="1">
      <alignment horizontal="center" vertical="center"/>
    </xf>
    <xf numFmtId="0" fontId="17" fillId="0" borderId="168" xfId="1" applyFont="1" applyBorder="1" applyAlignment="1">
      <alignment horizontal="center" vertical="center"/>
    </xf>
    <xf numFmtId="0" fontId="17" fillId="0" borderId="185" xfId="1" applyFont="1" applyBorder="1" applyAlignment="1">
      <alignment horizontal="center" vertical="center"/>
    </xf>
    <xf numFmtId="0" fontId="17" fillId="0" borderId="186" xfId="1" applyFont="1" applyBorder="1" applyAlignment="1">
      <alignment horizontal="center" vertical="center"/>
    </xf>
    <xf numFmtId="0" fontId="17" fillId="0" borderId="125" xfId="1" applyFont="1" applyBorder="1" applyAlignment="1">
      <alignment horizontal="center" vertical="center"/>
    </xf>
    <xf numFmtId="0" fontId="17" fillId="0" borderId="123" xfId="0" applyFont="1" applyBorder="1" applyAlignment="1">
      <alignment horizontal="center"/>
    </xf>
    <xf numFmtId="0" fontId="17" fillId="0" borderId="150" xfId="0" applyFont="1" applyBorder="1" applyAlignment="1">
      <alignment horizontal="center"/>
    </xf>
    <xf numFmtId="0" fontId="17" fillId="0" borderId="130" xfId="1" applyFont="1" applyBorder="1" applyAlignment="1">
      <alignment horizontal="center"/>
    </xf>
    <xf numFmtId="0" fontId="17" fillId="0" borderId="148" xfId="1" applyFont="1" applyBorder="1" applyAlignment="1">
      <alignment horizontal="center"/>
    </xf>
    <xf numFmtId="0" fontId="17" fillId="0" borderId="55" xfId="1" applyFont="1" applyBorder="1" applyAlignment="1">
      <alignment horizontal="center"/>
    </xf>
    <xf numFmtId="0" fontId="17" fillId="0" borderId="177" xfId="0" applyFont="1" applyBorder="1" applyAlignment="1">
      <alignment horizontal="center"/>
    </xf>
    <xf numFmtId="0" fontId="17" fillId="0" borderId="126" xfId="0" applyFont="1" applyBorder="1" applyAlignment="1">
      <alignment horizontal="center"/>
    </xf>
    <xf numFmtId="0" fontId="17" fillId="0" borderId="177" xfId="1" applyFont="1" applyBorder="1" applyAlignment="1">
      <alignment horizontal="center"/>
    </xf>
    <xf numFmtId="0" fontId="17" fillId="0" borderId="123" xfId="1" applyFont="1" applyBorder="1" applyAlignment="1">
      <alignment horizontal="center"/>
    </xf>
    <xf numFmtId="0" fontId="17" fillId="0" borderId="150" xfId="1" applyFont="1" applyBorder="1" applyAlignment="1">
      <alignment horizontal="center"/>
    </xf>
    <xf numFmtId="0" fontId="17" fillId="0" borderId="126" xfId="1" applyFont="1" applyBorder="1" applyAlignment="1">
      <alignment horizontal="center" vertical="center"/>
    </xf>
    <xf numFmtId="0" fontId="17" fillId="0" borderId="175" xfId="0" applyFont="1" applyBorder="1" applyAlignment="1">
      <alignment horizontal="center" vertical="center"/>
    </xf>
    <xf numFmtId="0" fontId="17" fillId="0" borderId="155" xfId="1" applyFont="1" applyBorder="1" applyAlignment="1">
      <alignment horizontal="center" vertical="center"/>
    </xf>
    <xf numFmtId="0" fontId="9" fillId="0" borderId="123" xfId="1" applyBorder="1" applyAlignment="1"/>
    <xf numFmtId="0" fontId="20" fillId="0" borderId="148" xfId="0" applyFont="1" applyBorder="1" applyAlignment="1">
      <alignment horizontal="center"/>
    </xf>
    <xf numFmtId="0" fontId="20" fillId="0" borderId="55" xfId="0" applyFont="1" applyBorder="1" applyAlignment="1">
      <alignment horizontal="center"/>
    </xf>
    <xf numFmtId="0" fontId="17" fillId="0" borderId="59" xfId="1" applyFont="1" applyBorder="1" applyAlignment="1">
      <alignment horizontal="center" vertical="center"/>
    </xf>
    <xf numFmtId="0" fontId="17" fillId="0" borderId="143" xfId="1" applyFont="1" applyBorder="1" applyAlignment="1">
      <alignment horizontal="center" vertical="center"/>
    </xf>
    <xf numFmtId="0" fontId="20" fillId="0" borderId="156" xfId="1" applyFont="1" applyBorder="1" applyAlignment="1">
      <alignment horizontal="center"/>
    </xf>
    <xf numFmtId="0" fontId="17" fillId="0" borderId="162" xfId="0" applyFont="1" applyBorder="1" applyAlignment="1">
      <alignment horizontal="center" vertical="center"/>
    </xf>
    <xf numFmtId="0" fontId="17" fillId="0" borderId="163" xfId="0" applyFont="1" applyBorder="1" applyAlignment="1">
      <alignment horizontal="center" vertical="center"/>
    </xf>
    <xf numFmtId="0" fontId="17" fillId="0" borderId="59" xfId="1" applyFont="1" applyBorder="1" applyAlignment="1">
      <alignment horizontal="center"/>
    </xf>
    <xf numFmtId="0" fontId="17" fillId="0" borderId="149" xfId="1" applyFont="1" applyBorder="1" applyAlignment="1">
      <alignment horizontal="center"/>
    </xf>
    <xf numFmtId="0" fontId="17" fillId="0" borderId="143" xfId="1" applyFont="1" applyBorder="1" applyAlignment="1">
      <alignment horizontal="center"/>
    </xf>
    <xf numFmtId="0" fontId="17" fillId="0" borderId="176" xfId="0" applyFont="1" applyBorder="1" applyAlignment="1">
      <alignment horizontal="center"/>
    </xf>
    <xf numFmtId="0" fontId="17" fillId="0" borderId="171" xfId="0" applyFont="1" applyBorder="1" applyAlignment="1">
      <alignment horizontal="center"/>
    </xf>
    <xf numFmtId="0" fontId="17" fillId="0" borderId="170" xfId="0" applyFont="1" applyBorder="1" applyAlignment="1">
      <alignment horizontal="center"/>
    </xf>
    <xf numFmtId="0" fontId="17" fillId="0" borderId="175" xfId="0" applyFont="1" applyBorder="1" applyAlignment="1">
      <alignment horizontal="center"/>
    </xf>
    <xf numFmtId="0" fontId="20" fillId="0" borderId="130" xfId="1" quotePrefix="1" applyNumberFormat="1" applyFont="1" applyBorder="1" applyAlignment="1">
      <alignment horizontal="center"/>
    </xf>
    <xf numFmtId="0" fontId="20" fillId="0" borderId="148" xfId="1" quotePrefix="1" applyNumberFormat="1" applyFont="1" applyBorder="1" applyAlignment="1">
      <alignment horizontal="center"/>
    </xf>
    <xf numFmtId="0" fontId="20" fillId="0" borderId="55" xfId="1" quotePrefix="1" applyNumberFormat="1" applyFont="1" applyBorder="1" applyAlignment="1">
      <alignment horizontal="center"/>
    </xf>
    <xf numFmtId="0" fontId="20" fillId="0" borderId="156" xfId="1" quotePrefix="1" applyFont="1" applyBorder="1" applyAlignment="1">
      <alignment horizontal="center"/>
    </xf>
    <xf numFmtId="0" fontId="20" fillId="0" borderId="148" xfId="1" quotePrefix="1" applyFont="1" applyBorder="1" applyAlignment="1">
      <alignment horizontal="center"/>
    </xf>
    <xf numFmtId="0" fontId="20" fillId="0" borderId="55" xfId="1" quotePrefix="1" applyFont="1" applyBorder="1" applyAlignment="1">
      <alignment horizontal="center"/>
    </xf>
    <xf numFmtId="0" fontId="20" fillId="0" borderId="130" xfId="1" quotePrefix="1" applyFont="1" applyBorder="1" applyAlignment="1">
      <alignment horizontal="center"/>
    </xf>
    <xf numFmtId="0" fontId="4" fillId="2" borderId="97" xfId="1" applyFont="1" applyFill="1" applyBorder="1" applyAlignment="1">
      <alignment horizontal="center"/>
    </xf>
    <xf numFmtId="0" fontId="9" fillId="0" borderId="55" xfId="0" applyFont="1" applyFill="1" applyBorder="1" applyAlignment="1">
      <alignment horizontal="center"/>
    </xf>
    <xf numFmtId="0" fontId="0" fillId="0" borderId="54" xfId="0" applyFill="1" applyBorder="1" applyAlignment="1">
      <alignment horizontal="center"/>
    </xf>
    <xf numFmtId="0" fontId="7" fillId="0" borderId="54" xfId="1" applyFont="1" applyFill="1" applyBorder="1"/>
    <xf numFmtId="0" fontId="9" fillId="0" borderId="54" xfId="1" applyFont="1" applyFill="1" applyBorder="1"/>
    <xf numFmtId="0" fontId="11" fillId="5" borderId="85" xfId="1" applyFont="1" applyFill="1" applyBorder="1" applyAlignment="1">
      <alignment horizontal="center"/>
    </xf>
    <xf numFmtId="0" fontId="11" fillId="5" borderId="78" xfId="1" applyFont="1" applyFill="1" applyBorder="1" applyAlignment="1">
      <alignment horizontal="center"/>
    </xf>
    <xf numFmtId="0" fontId="11" fillId="5" borderId="84" xfId="1" applyFont="1" applyFill="1" applyBorder="1" applyAlignment="1">
      <alignment horizontal="center"/>
    </xf>
    <xf numFmtId="0" fontId="11" fillId="2" borderId="1" xfId="1" applyFont="1" applyFill="1" applyBorder="1" applyAlignment="1">
      <alignment horizontal="center"/>
    </xf>
    <xf numFmtId="0" fontId="13" fillId="0" borderId="0" xfId="1" applyFont="1"/>
    <xf numFmtId="0" fontId="9" fillId="0" borderId="0" xfId="1"/>
    <xf numFmtId="0" fontId="12" fillId="0" borderId="0" xfId="1" applyFont="1"/>
    <xf numFmtId="0" fontId="16" fillId="0" borderId="0" xfId="1" applyFont="1" applyAlignment="1">
      <alignment wrapText="1"/>
    </xf>
    <xf numFmtId="0" fontId="15" fillId="0" borderId="0" xfId="1" applyFont="1" applyAlignment="1">
      <alignment wrapText="1"/>
    </xf>
    <xf numFmtId="0" fontId="11" fillId="5" borderId="68" xfId="1" applyFont="1" applyFill="1" applyBorder="1" applyAlignment="1">
      <alignment horizontal="center"/>
    </xf>
    <xf numFmtId="0" fontId="30" fillId="5" borderId="69" xfId="1" applyFont="1" applyFill="1" applyBorder="1" applyAlignment="1">
      <alignment horizontal="center" wrapText="1"/>
    </xf>
    <xf numFmtId="0" fontId="11" fillId="5" borderId="62" xfId="1" applyFont="1" applyFill="1" applyBorder="1" applyAlignment="1">
      <alignment horizontal="center"/>
    </xf>
    <xf numFmtId="0" fontId="11" fillId="5" borderId="77" xfId="1" applyFont="1" applyFill="1" applyBorder="1" applyAlignment="1">
      <alignment horizontal="center"/>
    </xf>
    <xf numFmtId="0" fontId="11" fillId="5" borderId="76" xfId="1" applyFont="1" applyFill="1" applyBorder="1" applyAlignment="1">
      <alignment horizontal="center"/>
    </xf>
    <xf numFmtId="0" fontId="11" fillId="5" borderId="88" xfId="1" applyFont="1" applyFill="1" applyBorder="1" applyAlignment="1">
      <alignment horizontal="center"/>
    </xf>
    <xf numFmtId="0" fontId="11" fillId="5" borderId="81" xfId="1" applyFont="1" applyFill="1" applyBorder="1" applyAlignment="1">
      <alignment horizontal="center"/>
    </xf>
    <xf numFmtId="0" fontId="11" fillId="5" borderId="69" xfId="1" applyFont="1" applyFill="1" applyBorder="1" applyAlignment="1">
      <alignment horizontal="center" wrapText="1"/>
    </xf>
    <xf numFmtId="0" fontId="11" fillId="2" borderId="98" xfId="1" applyFont="1" applyFill="1" applyBorder="1" applyAlignment="1">
      <alignment horizontal="center"/>
    </xf>
    <xf numFmtId="0" fontId="11" fillId="2" borderId="99" xfId="1" applyFont="1" applyFill="1" applyBorder="1" applyAlignment="1">
      <alignment horizontal="center"/>
    </xf>
    <xf numFmtId="0" fontId="11" fillId="2" borderId="100" xfId="1" applyFont="1" applyFill="1" applyBorder="1" applyAlignment="1">
      <alignment horizontal="center"/>
    </xf>
    <xf numFmtId="0" fontId="11" fillId="2" borderId="95" xfId="1" applyFont="1" applyFill="1" applyBorder="1" applyAlignment="1">
      <alignment horizontal="center"/>
    </xf>
    <xf numFmtId="0" fontId="11" fillId="2" borderId="94" xfId="1" applyFont="1" applyFill="1" applyBorder="1" applyAlignment="1">
      <alignment horizontal="center"/>
    </xf>
    <xf numFmtId="0" fontId="11" fillId="2" borderId="96" xfId="1" applyFont="1" applyFill="1" applyBorder="1" applyAlignment="1">
      <alignment horizontal="center"/>
    </xf>
    <xf numFmtId="0" fontId="14" fillId="0" borderId="0" xfId="3" applyAlignment="1">
      <alignment horizontal="center"/>
    </xf>
    <xf numFmtId="0" fontId="25" fillId="0" borderId="0" xfId="2" applyFont="1" applyFill="1" applyAlignment="1">
      <alignment horizontal="center" wrapText="1"/>
    </xf>
    <xf numFmtId="0" fontId="25" fillId="0" borderId="0" xfId="2" applyFont="1" applyAlignment="1">
      <alignment horizontal="center" wrapText="1"/>
    </xf>
    <xf numFmtId="0" fontId="17" fillId="0" borderId="24" xfId="4" applyFont="1" applyBorder="1" applyAlignment="1">
      <alignment horizontal="center"/>
    </xf>
    <xf numFmtId="0" fontId="17" fillId="0" borderId="30" xfId="4" applyFont="1" applyBorder="1" applyAlignment="1">
      <alignment horizontal="center"/>
    </xf>
    <xf numFmtId="0" fontId="17" fillId="0" borderId="31" xfId="4" applyFont="1" applyBorder="1" applyAlignment="1">
      <alignment horizontal="center"/>
    </xf>
    <xf numFmtId="0" fontId="17" fillId="0" borderId="36" xfId="4" applyFont="1" applyBorder="1" applyAlignment="1">
      <alignment horizontal="center"/>
    </xf>
    <xf numFmtId="0" fontId="17" fillId="0" borderId="37" xfId="4" applyFont="1" applyBorder="1" applyAlignment="1">
      <alignment horizontal="center"/>
    </xf>
    <xf numFmtId="0" fontId="7" fillId="0" borderId="43" xfId="1" applyFont="1" applyFill="1" applyBorder="1" applyAlignment="1">
      <alignment horizontal="center"/>
    </xf>
    <xf numFmtId="0" fontId="7" fillId="0" borderId="50" xfId="1" applyFont="1" applyFill="1" applyBorder="1" applyAlignment="1">
      <alignment horizontal="center"/>
    </xf>
    <xf numFmtId="0" fontId="9" fillId="0" borderId="8" xfId="1" applyBorder="1" applyAlignment="1">
      <alignment horizontal="center"/>
    </xf>
    <xf numFmtId="0" fontId="7" fillId="0" borderId="41" xfId="1" applyFont="1" applyFill="1" applyBorder="1" applyAlignment="1">
      <alignment horizontal="center"/>
    </xf>
    <xf numFmtId="0" fontId="7" fillId="0" borderId="48" xfId="1" applyFont="1" applyFill="1" applyBorder="1" applyAlignment="1">
      <alignment horizontal="center"/>
    </xf>
    <xf numFmtId="0" fontId="7" fillId="0" borderId="42" xfId="1" applyFont="1" applyFill="1" applyBorder="1" applyAlignment="1">
      <alignment horizontal="center"/>
    </xf>
    <xf numFmtId="0" fontId="7" fillId="0" borderId="45" xfId="1" applyFont="1" applyFill="1" applyBorder="1" applyAlignment="1">
      <alignment horizontal="center"/>
    </xf>
    <xf numFmtId="0" fontId="7" fillId="0" borderId="47" xfId="1" applyFont="1" applyFill="1" applyBorder="1" applyAlignment="1">
      <alignment horizontal="center"/>
    </xf>
    <xf numFmtId="0" fontId="7" fillId="0" borderId="44" xfId="1" applyFont="1" applyFill="1" applyBorder="1" applyAlignment="1">
      <alignment horizontal="center"/>
    </xf>
    <xf numFmtId="0" fontId="7" fillId="0" borderId="46" xfId="1" applyFont="1" applyFill="1" applyBorder="1" applyAlignment="1">
      <alignment horizontal="center"/>
    </xf>
    <xf numFmtId="0" fontId="7" fillId="0" borderId="51" xfId="1" applyFont="1" applyFill="1" applyBorder="1" applyAlignment="1">
      <alignment horizontal="center"/>
    </xf>
    <xf numFmtId="0" fontId="31" fillId="0" borderId="0" xfId="0" applyFont="1"/>
    <xf numFmtId="0" fontId="32" fillId="0" borderId="0" xfId="0" applyFont="1"/>
    <xf numFmtId="0" fontId="33" fillId="2" borderId="97" xfId="0" applyFont="1" applyFill="1" applyBorder="1" applyAlignment="1">
      <alignment horizontal="center"/>
    </xf>
  </cellXfs>
  <cellStyles count="45">
    <cellStyle name="Comma 2" xfId="5"/>
    <cellStyle name="Comma 3" xfId="6"/>
    <cellStyle name="Comma 4" xfId="30"/>
    <cellStyle name="Comma0" xfId="7"/>
    <cellStyle name="Comma0 2" xfId="8"/>
    <cellStyle name="Currency 2" xfId="44"/>
    <cellStyle name="Currency0" xfId="9"/>
    <cellStyle name="Currency0 2" xfId="10"/>
    <cellStyle name="Date" xfId="11"/>
    <cellStyle name="Date 2" xfId="12"/>
    <cellStyle name="Fixed" xfId="13"/>
    <cellStyle name="Fixed 2" xfId="14"/>
    <cellStyle name="Heading 1 2" xfId="15"/>
    <cellStyle name="Heading 2 2" xfId="16"/>
    <cellStyle name="Hyperlink" xfId="40" builtinId="8"/>
    <cellStyle name="Hyperlink 2" xfId="33"/>
    <cellStyle name="Normal" xfId="0" builtinId="0"/>
    <cellStyle name="Normal 10" xfId="41"/>
    <cellStyle name="Normal 2" xfId="1"/>
    <cellStyle name="Normal 2 2" xfId="4"/>
    <cellStyle name="Normal 2 2 2" xfId="17"/>
    <cellStyle name="Normal 2 2 3" xfId="43"/>
    <cellStyle name="Normal 2 3" xfId="18"/>
    <cellStyle name="Normal 2 4" xfId="35"/>
    <cellStyle name="Normal 3" xfId="2"/>
    <cellStyle name="Normal 3 2" xfId="31"/>
    <cellStyle name="Normal 3 3" xfId="32"/>
    <cellStyle name="Normal 4" xfId="19"/>
    <cellStyle name="Normal 4 2" xfId="42"/>
    <cellStyle name="Normal 5" xfId="20"/>
    <cellStyle name="Normal 6" xfId="3"/>
    <cellStyle name="Normal 7" xfId="21"/>
    <cellStyle name="Normal 8" xfId="36"/>
    <cellStyle name="Normal 9" xfId="37"/>
    <cellStyle name="Percent" xfId="39" builtinId="5"/>
    <cellStyle name="Percent 2" xfId="22"/>
    <cellStyle name="Percent 2 2" xfId="23"/>
    <cellStyle name="Percent 2 2 2" xfId="24"/>
    <cellStyle name="Percent 2 3" xfId="25"/>
    <cellStyle name="Percent 3" xfId="26"/>
    <cellStyle name="Percent 3 2" xfId="27"/>
    <cellStyle name="Percent 4" xfId="28"/>
    <cellStyle name="Percent 5" xfId="34"/>
    <cellStyle name="Percent 6" xfId="38"/>
    <cellStyle name="Total 2" xfId="29"/>
  </cellStyles>
  <dxfs count="0"/>
  <tableStyles count="0" defaultTableStyle="TableStyleMedium2" defaultPivotStyle="PivotStyleLight16"/>
  <colors>
    <mruColors>
      <color rgb="FFDCDEDF"/>
      <color rgb="FFC1C4C5"/>
      <color rgb="FF9EA2A2"/>
      <color rgb="FF9E9EA2"/>
      <color rgb="FFD86018"/>
      <color rgb="FFC3D7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2010</a:t>
            </a:r>
          </a:p>
        </c:rich>
      </c:tx>
      <c:overlay val="0"/>
    </c:title>
    <c:autoTitleDeleted val="0"/>
    <c:plotArea>
      <c:layout/>
      <c:barChart>
        <c:barDir val="col"/>
        <c:grouping val="clustered"/>
        <c:varyColors val="0"/>
        <c:ser>
          <c:idx val="0"/>
          <c:order val="0"/>
          <c:tx>
            <c:v>PCU532111532111</c:v>
          </c:tx>
          <c:invertIfNegative val="0"/>
          <c:cat>
            <c:strRef>
              <c:f>'Car Rental Price  (2)'!$C$16:$F$16</c:f>
              <c:strCache>
                <c:ptCount val="4"/>
                <c:pt idx="0">
                  <c:v>Q1</c:v>
                </c:pt>
                <c:pt idx="1">
                  <c:v>Q2</c:v>
                </c:pt>
                <c:pt idx="2">
                  <c:v>Q3</c:v>
                </c:pt>
                <c:pt idx="3">
                  <c:v>Q4</c:v>
                </c:pt>
              </c:strCache>
            </c:strRef>
          </c:cat>
          <c:val>
            <c:numRef>
              <c:f>'Car Rental Price  (2)'!$C$18:$F$18</c:f>
              <c:numCache>
                <c:formatCode>0.0%</c:formatCode>
                <c:ptCount val="4"/>
                <c:pt idx="0">
                  <c:v>-3.0786409854858254E-2</c:v>
                </c:pt>
                <c:pt idx="1">
                  <c:v>-3.3005055422316132E-2</c:v>
                </c:pt>
                <c:pt idx="2">
                  <c:v>-4.1504608429706713E-2</c:v>
                </c:pt>
                <c:pt idx="3">
                  <c:v>0.11330019116206236</c:v>
                </c:pt>
              </c:numCache>
            </c:numRef>
          </c:val>
        </c:ser>
        <c:ser>
          <c:idx val="1"/>
          <c:order val="1"/>
          <c:tx>
            <c:v>WPS441101</c:v>
          </c:tx>
          <c:invertIfNegative val="0"/>
          <c:cat>
            <c:strRef>
              <c:f>'Car Rental Price  (2)'!$C$16:$F$16</c:f>
              <c:strCache>
                <c:ptCount val="4"/>
                <c:pt idx="0">
                  <c:v>Q1</c:v>
                </c:pt>
                <c:pt idx="1">
                  <c:v>Q2</c:v>
                </c:pt>
                <c:pt idx="2">
                  <c:v>Q3</c:v>
                </c:pt>
                <c:pt idx="3">
                  <c:v>Q4</c:v>
                </c:pt>
              </c:strCache>
            </c:strRef>
          </c:cat>
          <c:val>
            <c:numRef>
              <c:f>'Car Rental Price  (2)'!$M$18:$P$18</c:f>
              <c:numCache>
                <c:formatCode>0.0%</c:formatCode>
                <c:ptCount val="4"/>
                <c:pt idx="1">
                  <c:v>-4.4524706594891716E-2</c:v>
                </c:pt>
                <c:pt idx="2">
                  <c:v>-0.11830443314091543</c:v>
                </c:pt>
                <c:pt idx="3">
                  <c:v>0.12048848222387543</c:v>
                </c:pt>
              </c:numCache>
            </c:numRef>
          </c:val>
        </c:ser>
        <c:ser>
          <c:idx val="2"/>
          <c:order val="2"/>
          <c:tx>
            <c:strRef>
              <c:f>'Car Rental Price  (2)'!$H$13:$K$13</c:f>
              <c:strCache>
                <c:ptCount val="1"/>
                <c:pt idx="0">
                  <c:v>PCU532111532111P</c:v>
                </c:pt>
              </c:strCache>
            </c:strRef>
          </c:tx>
          <c:invertIfNegative val="0"/>
          <c:val>
            <c:numRef>
              <c:f>'Car Rental Price  (2)'!$H$18:$K$18</c:f>
              <c:numCache>
                <c:formatCode>0.0%</c:formatCode>
                <c:ptCount val="4"/>
                <c:pt idx="0">
                  <c:v>-3.8118396383496789E-2</c:v>
                </c:pt>
                <c:pt idx="1">
                  <c:v>-5.609281227562668E-2</c:v>
                </c:pt>
                <c:pt idx="2">
                  <c:v>-8.0640874420520592E-2</c:v>
                </c:pt>
                <c:pt idx="3">
                  <c:v>0.15771622922597772</c:v>
                </c:pt>
              </c:numCache>
            </c:numRef>
          </c:val>
        </c:ser>
        <c:dLbls>
          <c:showLegendKey val="0"/>
          <c:showVal val="0"/>
          <c:showCatName val="0"/>
          <c:showSerName val="0"/>
          <c:showPercent val="0"/>
          <c:showBubbleSize val="0"/>
        </c:dLbls>
        <c:gapWidth val="150"/>
        <c:axId val="233849216"/>
        <c:axId val="233850752"/>
      </c:barChart>
      <c:catAx>
        <c:axId val="233849216"/>
        <c:scaling>
          <c:orientation val="minMax"/>
        </c:scaling>
        <c:delete val="0"/>
        <c:axPos val="b"/>
        <c:majorTickMark val="out"/>
        <c:minorTickMark val="none"/>
        <c:tickLblPos val="nextTo"/>
        <c:crossAx val="233850752"/>
        <c:crosses val="autoZero"/>
        <c:auto val="1"/>
        <c:lblAlgn val="ctr"/>
        <c:lblOffset val="100"/>
        <c:noMultiLvlLbl val="0"/>
      </c:catAx>
      <c:valAx>
        <c:axId val="233850752"/>
        <c:scaling>
          <c:orientation val="minMax"/>
        </c:scaling>
        <c:delete val="0"/>
        <c:axPos val="l"/>
        <c:majorGridlines/>
        <c:numFmt formatCode="0.0%" sourceLinked="1"/>
        <c:majorTickMark val="out"/>
        <c:minorTickMark val="none"/>
        <c:tickLblPos val="nextTo"/>
        <c:crossAx val="2338492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Food services - </a:t>
            </a:r>
            <a:r>
              <a:rPr lang="en-US" sz="1100" b="1" i="0" u="none" strike="noStrike" baseline="0">
                <a:effectLst/>
              </a:rPr>
              <a:t>Chained (2009) dollars</a:t>
            </a:r>
            <a:endParaRPr lang="en-US" sz="1100"/>
          </a:p>
        </c:rich>
      </c:tx>
      <c:overlay val="0"/>
    </c:title>
    <c:autoTitleDeleted val="0"/>
    <c:plotArea>
      <c:layout/>
      <c:lineChart>
        <c:grouping val="standard"/>
        <c:varyColors val="0"/>
        <c:ser>
          <c:idx val="0"/>
          <c:order val="0"/>
          <c:tx>
            <c:v>TTSA Food Services &amp; Drinking Places</c:v>
          </c:tx>
          <c:marker>
            <c:symbol val="none"/>
          </c:marker>
          <c:cat>
            <c:strLit>
              <c:ptCount val="15"/>
              <c:pt idx="0">
                <c:v>Q2012_II</c:v>
              </c:pt>
              <c:pt idx="1">
                <c:v>Q2012_III</c:v>
              </c:pt>
              <c:pt idx="2">
                <c:v>Q2012_IV</c:v>
              </c:pt>
              <c:pt idx="3">
                <c:v>Q2013_I</c:v>
              </c:pt>
              <c:pt idx="4">
                <c:v>Q2013_II</c:v>
              </c:pt>
              <c:pt idx="5">
                <c:v>Q2013_III</c:v>
              </c:pt>
              <c:pt idx="6">
                <c:v>Q2013_IV</c:v>
              </c:pt>
              <c:pt idx="7">
                <c:v>Q2014_I</c:v>
              </c:pt>
              <c:pt idx="8">
                <c:v>Q2014_II</c:v>
              </c:pt>
              <c:pt idx="9">
                <c:v>Q2014_III</c:v>
              </c:pt>
              <c:pt idx="10">
                <c:v>Q2014_IV</c:v>
              </c:pt>
              <c:pt idx="11">
                <c:v>Q2015_I</c:v>
              </c:pt>
              <c:pt idx="12">
                <c:v>Q2015_II</c:v>
              </c:pt>
              <c:pt idx="13">
                <c:v>Q2015_III</c:v>
              </c:pt>
              <c:pt idx="14">
                <c:v>Q2015_IV</c:v>
              </c:pt>
            </c:strLit>
          </c:cat>
          <c:val>
            <c:numLit>
              <c:formatCode>General</c:formatCode>
              <c:ptCount val="15"/>
              <c:pt idx="0">
                <c:v>110562.43186418366</c:v>
              </c:pt>
              <c:pt idx="1">
                <c:v>110829.31295269556</c:v>
              </c:pt>
              <c:pt idx="2">
                <c:v>112010.72160528244</c:v>
              </c:pt>
              <c:pt idx="3">
                <c:v>113148.80361188437</c:v>
              </c:pt>
              <c:pt idx="4">
                <c:v>112977.62811661541</c:v>
              </c:pt>
              <c:pt idx="5">
                <c:v>112868.64135482151</c:v>
              </c:pt>
              <c:pt idx="6">
                <c:v>114824.55141768079</c:v>
              </c:pt>
              <c:pt idx="7">
                <c:v>114313.89075933612</c:v>
              </c:pt>
              <c:pt idx="8">
                <c:v>116168.04176235416</c:v>
              </c:pt>
              <c:pt idx="9">
                <c:v>117530.38127006363</c:v>
              </c:pt>
              <c:pt idx="10">
                <c:v>120068.30191149305</c:v>
              </c:pt>
              <c:pt idx="11">
                <c:v>120854.45176520945</c:v>
              </c:pt>
              <c:pt idx="12">
                <c:v>122877.43970459861</c:v>
              </c:pt>
              <c:pt idx="13">
                <c:v>123327.04089306253</c:v>
              </c:pt>
              <c:pt idx="14">
                <c:v>125113.70557720009</c:v>
              </c:pt>
            </c:numLit>
          </c:val>
          <c:smooth val="0"/>
        </c:ser>
        <c:dLbls>
          <c:showLegendKey val="0"/>
          <c:showVal val="0"/>
          <c:showCatName val="0"/>
          <c:showSerName val="0"/>
          <c:showPercent val="0"/>
          <c:showBubbleSize val="0"/>
        </c:dLbls>
        <c:marker val="1"/>
        <c:smooth val="0"/>
        <c:axId val="361446016"/>
        <c:axId val="361451904"/>
      </c:lineChart>
      <c:lineChart>
        <c:grouping val="standard"/>
        <c:varyColors val="0"/>
        <c:ser>
          <c:idx val="1"/>
          <c:order val="1"/>
          <c:tx>
            <c:v>PCE Food Services (right)</c:v>
          </c:tx>
          <c:marker>
            <c:symbol val="none"/>
          </c:marker>
          <c:cat>
            <c:strLit>
              <c:ptCount val="15"/>
              <c:pt idx="0">
                <c:v>Q2012_II</c:v>
              </c:pt>
              <c:pt idx="1">
                <c:v>Q2012_III</c:v>
              </c:pt>
              <c:pt idx="2">
                <c:v>Q2012_IV</c:v>
              </c:pt>
              <c:pt idx="3">
                <c:v>Q2013_I</c:v>
              </c:pt>
              <c:pt idx="4">
                <c:v>Q2013_II</c:v>
              </c:pt>
              <c:pt idx="5">
                <c:v>Q2013_III</c:v>
              </c:pt>
              <c:pt idx="6">
                <c:v>Q2013_IV</c:v>
              </c:pt>
              <c:pt idx="7">
                <c:v>Q2014_I</c:v>
              </c:pt>
              <c:pt idx="8">
                <c:v>Q2014_II</c:v>
              </c:pt>
              <c:pt idx="9">
                <c:v>Q2014_III</c:v>
              </c:pt>
              <c:pt idx="10">
                <c:v>Q2014_IV</c:v>
              </c:pt>
              <c:pt idx="11">
                <c:v>Q2015_I</c:v>
              </c:pt>
              <c:pt idx="12">
                <c:v>Q2015_II</c:v>
              </c:pt>
              <c:pt idx="13">
                <c:v>Q2015_III</c:v>
              </c:pt>
              <c:pt idx="14">
                <c:v>Q2015_IV</c:v>
              </c:pt>
            </c:strLit>
          </c:cat>
          <c:val>
            <c:numLit>
              <c:formatCode>General</c:formatCode>
              <c:ptCount val="15"/>
              <c:pt idx="0">
                <c:v>547903</c:v>
              </c:pt>
              <c:pt idx="1">
                <c:v>549730</c:v>
              </c:pt>
              <c:pt idx="2">
                <c:v>553473</c:v>
              </c:pt>
              <c:pt idx="3">
                <c:v>557956</c:v>
              </c:pt>
              <c:pt idx="4">
                <c:v>552606</c:v>
              </c:pt>
              <c:pt idx="5">
                <c:v>554144</c:v>
              </c:pt>
              <c:pt idx="6">
                <c:v>562204</c:v>
              </c:pt>
              <c:pt idx="7">
                <c:v>560451</c:v>
              </c:pt>
              <c:pt idx="8">
                <c:v>571005</c:v>
              </c:pt>
              <c:pt idx="9">
                <c:v>576711</c:v>
              </c:pt>
              <c:pt idx="10">
                <c:v>587157</c:v>
              </c:pt>
              <c:pt idx="11">
                <c:v>590949</c:v>
              </c:pt>
              <c:pt idx="12">
                <c:v>600413</c:v>
              </c:pt>
              <c:pt idx="13">
                <c:v>602676</c:v>
              </c:pt>
              <c:pt idx="14">
                <c:v>611087</c:v>
              </c:pt>
            </c:numLit>
          </c:val>
          <c:smooth val="0"/>
        </c:ser>
        <c:dLbls>
          <c:showLegendKey val="0"/>
          <c:showVal val="0"/>
          <c:showCatName val="0"/>
          <c:showSerName val="0"/>
          <c:showPercent val="0"/>
          <c:showBubbleSize val="0"/>
        </c:dLbls>
        <c:marker val="1"/>
        <c:smooth val="0"/>
        <c:axId val="361467904"/>
        <c:axId val="361453824"/>
      </c:lineChart>
      <c:catAx>
        <c:axId val="361446016"/>
        <c:scaling>
          <c:orientation val="minMax"/>
        </c:scaling>
        <c:delete val="0"/>
        <c:axPos val="b"/>
        <c:majorTickMark val="out"/>
        <c:minorTickMark val="none"/>
        <c:tickLblPos val="nextTo"/>
        <c:txPr>
          <a:bodyPr/>
          <a:lstStyle/>
          <a:p>
            <a:pPr>
              <a:defRPr sz="800"/>
            </a:pPr>
            <a:endParaRPr lang="en-US"/>
          </a:p>
        </c:txPr>
        <c:crossAx val="361451904"/>
        <c:crosses val="autoZero"/>
        <c:auto val="1"/>
        <c:lblAlgn val="ctr"/>
        <c:lblOffset val="100"/>
        <c:noMultiLvlLbl val="0"/>
      </c:catAx>
      <c:valAx>
        <c:axId val="361451904"/>
        <c:scaling>
          <c:orientation val="minMax"/>
          <c:min val="100000"/>
        </c:scaling>
        <c:delete val="0"/>
        <c:axPos val="l"/>
        <c:majorGridlines/>
        <c:title>
          <c:tx>
            <c:rich>
              <a:bodyPr rot="-5400000" vert="horz"/>
              <a:lstStyle/>
              <a:p>
                <a:pPr>
                  <a:defRPr sz="800"/>
                </a:pPr>
                <a:r>
                  <a:rPr lang="en-US" sz="800"/>
                  <a:t>MillionsChained (2009)  USD</a:t>
                </a:r>
              </a:p>
            </c:rich>
          </c:tx>
          <c:overlay val="0"/>
        </c:title>
        <c:numFmt formatCode="#,##0" sourceLinked="0"/>
        <c:majorTickMark val="out"/>
        <c:minorTickMark val="none"/>
        <c:tickLblPos val="nextTo"/>
        <c:txPr>
          <a:bodyPr/>
          <a:lstStyle/>
          <a:p>
            <a:pPr>
              <a:defRPr sz="800"/>
            </a:pPr>
            <a:endParaRPr lang="en-US"/>
          </a:p>
        </c:txPr>
        <c:crossAx val="361446016"/>
        <c:crosses val="autoZero"/>
        <c:crossBetween val="between"/>
      </c:valAx>
      <c:valAx>
        <c:axId val="361453824"/>
        <c:scaling>
          <c:orientation val="minMax"/>
        </c:scaling>
        <c:delete val="0"/>
        <c:axPos val="r"/>
        <c:numFmt formatCode="#,##0" sourceLinked="0"/>
        <c:majorTickMark val="out"/>
        <c:minorTickMark val="none"/>
        <c:tickLblPos val="nextTo"/>
        <c:txPr>
          <a:bodyPr/>
          <a:lstStyle/>
          <a:p>
            <a:pPr>
              <a:defRPr sz="800"/>
            </a:pPr>
            <a:endParaRPr lang="en-US"/>
          </a:p>
        </c:txPr>
        <c:crossAx val="361467904"/>
        <c:crosses val="max"/>
        <c:crossBetween val="between"/>
        <c:majorUnit val="20000"/>
      </c:valAx>
      <c:catAx>
        <c:axId val="361467904"/>
        <c:scaling>
          <c:orientation val="minMax"/>
        </c:scaling>
        <c:delete val="1"/>
        <c:axPos val="b"/>
        <c:majorTickMark val="out"/>
        <c:minorTickMark val="none"/>
        <c:tickLblPos val="nextTo"/>
        <c:crossAx val="361453824"/>
        <c:crosses val="autoZero"/>
        <c:auto val="1"/>
        <c:lblAlgn val="ctr"/>
        <c:lblOffset val="100"/>
        <c:noMultiLvlLbl val="0"/>
      </c:catAx>
    </c:plotArea>
    <c:legend>
      <c:legendPos val="b"/>
      <c:overlay val="0"/>
      <c:txPr>
        <a:bodyPr/>
        <a:lstStyle/>
        <a:p>
          <a:pPr>
            <a:defRPr sz="900"/>
          </a:pPr>
          <a:endParaRPr lang="en-US"/>
        </a:p>
      </c:txPr>
    </c:legend>
    <c:plotVisOnly val="1"/>
    <c:dispBlanksAs val="gap"/>
    <c:showDLblsOverMax val="0"/>
  </c:chart>
  <c:printSettings>
    <c:headerFooter/>
    <c:pageMargins b="0.75" l="0.7" r="0.7" t="0.75" header="0.3" footer="0.3"/>
    <c:pageSetup orientation="landscape" horizontalDpi="-1" verticalDpi="-1"/>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2011</a:t>
            </a:r>
          </a:p>
        </c:rich>
      </c:tx>
      <c:overlay val="0"/>
    </c:title>
    <c:autoTitleDeleted val="0"/>
    <c:plotArea>
      <c:layout/>
      <c:barChart>
        <c:barDir val="col"/>
        <c:grouping val="clustered"/>
        <c:varyColors val="0"/>
        <c:ser>
          <c:idx val="0"/>
          <c:order val="0"/>
          <c:tx>
            <c:v>PCU532111532111</c:v>
          </c:tx>
          <c:invertIfNegative val="0"/>
          <c:cat>
            <c:strRef>
              <c:f>'Car Rental Price  (2)'!$C$16:$F$16</c:f>
              <c:strCache>
                <c:ptCount val="4"/>
                <c:pt idx="0">
                  <c:v>Q1</c:v>
                </c:pt>
                <c:pt idx="1">
                  <c:v>Q2</c:v>
                </c:pt>
                <c:pt idx="2">
                  <c:v>Q3</c:v>
                </c:pt>
                <c:pt idx="3">
                  <c:v>Q4</c:v>
                </c:pt>
              </c:strCache>
            </c:strRef>
          </c:cat>
          <c:val>
            <c:numRef>
              <c:f>'Car Rental Price  (2)'!$C$19:$F$19</c:f>
              <c:numCache>
                <c:formatCode>0.0%</c:formatCode>
                <c:ptCount val="4"/>
                <c:pt idx="0">
                  <c:v>-0.12352392166331694</c:v>
                </c:pt>
                <c:pt idx="1">
                  <c:v>-4.7884068399569046E-2</c:v>
                </c:pt>
                <c:pt idx="2">
                  <c:v>0.15844834220138249</c:v>
                </c:pt>
                <c:pt idx="3">
                  <c:v>-0.27828222975005512</c:v>
                </c:pt>
              </c:numCache>
            </c:numRef>
          </c:val>
        </c:ser>
        <c:ser>
          <c:idx val="1"/>
          <c:order val="1"/>
          <c:tx>
            <c:v>WPS441101</c:v>
          </c:tx>
          <c:invertIfNegative val="0"/>
          <c:cat>
            <c:strRef>
              <c:f>'Car Rental Price  (2)'!$C$16:$F$16</c:f>
              <c:strCache>
                <c:ptCount val="4"/>
                <c:pt idx="0">
                  <c:v>Q1</c:v>
                </c:pt>
                <c:pt idx="1">
                  <c:v>Q2</c:v>
                </c:pt>
                <c:pt idx="2">
                  <c:v>Q3</c:v>
                </c:pt>
                <c:pt idx="3">
                  <c:v>Q4</c:v>
                </c:pt>
              </c:strCache>
            </c:strRef>
          </c:cat>
          <c:val>
            <c:numRef>
              <c:f>'Car Rental Price  (2)'!$M$19:$P$19</c:f>
              <c:numCache>
                <c:formatCode>0.0%</c:formatCode>
                <c:ptCount val="4"/>
                <c:pt idx="0">
                  <c:v>-9.2548708359938225E-2</c:v>
                </c:pt>
                <c:pt idx="1">
                  <c:v>-7.0076600754233165E-2</c:v>
                </c:pt>
                <c:pt idx="2">
                  <c:v>0.14862547176354335</c:v>
                </c:pt>
                <c:pt idx="3">
                  <c:v>-0.3190307286279811</c:v>
                </c:pt>
              </c:numCache>
            </c:numRef>
          </c:val>
        </c:ser>
        <c:ser>
          <c:idx val="2"/>
          <c:order val="2"/>
          <c:tx>
            <c:strRef>
              <c:f>'Car Rental Price  (2)'!$H$13:$K$13</c:f>
              <c:strCache>
                <c:ptCount val="1"/>
                <c:pt idx="0">
                  <c:v>PCU532111532111P</c:v>
                </c:pt>
              </c:strCache>
            </c:strRef>
          </c:tx>
          <c:invertIfNegative val="0"/>
          <c:val>
            <c:numRef>
              <c:f>'Car Rental Price  (2)'!$H$19:$K$19</c:f>
              <c:numCache>
                <c:formatCode>0.0%</c:formatCode>
                <c:ptCount val="4"/>
                <c:pt idx="0">
                  <c:v>-0.14390477365867149</c:v>
                </c:pt>
                <c:pt idx="1">
                  <c:v>-8.4280917661882726E-2</c:v>
                </c:pt>
                <c:pt idx="2">
                  <c:v>0.18934709542483352</c:v>
                </c:pt>
                <c:pt idx="3">
                  <c:v>-0.28204750641857368</c:v>
                </c:pt>
              </c:numCache>
            </c:numRef>
          </c:val>
        </c:ser>
        <c:dLbls>
          <c:showLegendKey val="0"/>
          <c:showVal val="0"/>
          <c:showCatName val="0"/>
          <c:showSerName val="0"/>
          <c:showPercent val="0"/>
          <c:showBubbleSize val="0"/>
        </c:dLbls>
        <c:gapWidth val="150"/>
        <c:axId val="233979264"/>
        <c:axId val="233989248"/>
      </c:barChart>
      <c:catAx>
        <c:axId val="233979264"/>
        <c:scaling>
          <c:orientation val="minMax"/>
        </c:scaling>
        <c:delete val="0"/>
        <c:axPos val="b"/>
        <c:majorTickMark val="out"/>
        <c:minorTickMark val="none"/>
        <c:tickLblPos val="nextTo"/>
        <c:crossAx val="233989248"/>
        <c:crosses val="autoZero"/>
        <c:auto val="1"/>
        <c:lblAlgn val="ctr"/>
        <c:lblOffset val="100"/>
        <c:noMultiLvlLbl val="0"/>
      </c:catAx>
      <c:valAx>
        <c:axId val="233989248"/>
        <c:scaling>
          <c:orientation val="minMax"/>
        </c:scaling>
        <c:delete val="0"/>
        <c:axPos val="l"/>
        <c:majorGridlines/>
        <c:numFmt formatCode="0.0%" sourceLinked="1"/>
        <c:majorTickMark val="out"/>
        <c:minorTickMark val="none"/>
        <c:tickLblPos val="nextTo"/>
        <c:crossAx val="2339792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2012</a:t>
            </a:r>
          </a:p>
        </c:rich>
      </c:tx>
      <c:overlay val="0"/>
    </c:title>
    <c:autoTitleDeleted val="0"/>
    <c:plotArea>
      <c:layout/>
      <c:barChart>
        <c:barDir val="col"/>
        <c:grouping val="clustered"/>
        <c:varyColors val="0"/>
        <c:ser>
          <c:idx val="0"/>
          <c:order val="0"/>
          <c:tx>
            <c:v>PCU532111532111</c:v>
          </c:tx>
          <c:invertIfNegative val="0"/>
          <c:cat>
            <c:strRef>
              <c:f>'Car Rental Price  (2)'!$C$16:$F$16</c:f>
              <c:strCache>
                <c:ptCount val="4"/>
                <c:pt idx="0">
                  <c:v>Q1</c:v>
                </c:pt>
                <c:pt idx="1">
                  <c:v>Q2</c:v>
                </c:pt>
                <c:pt idx="2">
                  <c:v>Q3</c:v>
                </c:pt>
                <c:pt idx="3">
                  <c:v>Q4</c:v>
                </c:pt>
              </c:strCache>
            </c:strRef>
          </c:cat>
          <c:val>
            <c:numRef>
              <c:f>'Car Rental Price  (2)'!$C$20:$F$20</c:f>
              <c:numCache>
                <c:formatCode>0.0%</c:formatCode>
                <c:ptCount val="4"/>
                <c:pt idx="0">
                  <c:v>-6.1988421767642521E-3</c:v>
                </c:pt>
                <c:pt idx="1">
                  <c:v>-4.5076924699708587E-2</c:v>
                </c:pt>
                <c:pt idx="2">
                  <c:v>8.4257975826498077E-2</c:v>
                </c:pt>
                <c:pt idx="3">
                  <c:v>0.38970362496260846</c:v>
                </c:pt>
              </c:numCache>
            </c:numRef>
          </c:val>
        </c:ser>
        <c:ser>
          <c:idx val="1"/>
          <c:order val="1"/>
          <c:tx>
            <c:v>WPS441101</c:v>
          </c:tx>
          <c:invertIfNegative val="0"/>
          <c:cat>
            <c:strRef>
              <c:f>'Car Rental Price  (2)'!$C$16:$F$16</c:f>
              <c:strCache>
                <c:ptCount val="4"/>
                <c:pt idx="0">
                  <c:v>Q1</c:v>
                </c:pt>
                <c:pt idx="1">
                  <c:v>Q2</c:v>
                </c:pt>
                <c:pt idx="2">
                  <c:v>Q3</c:v>
                </c:pt>
                <c:pt idx="3">
                  <c:v>Q4</c:v>
                </c:pt>
              </c:strCache>
            </c:strRef>
          </c:cat>
          <c:val>
            <c:numRef>
              <c:f>'Car Rental Price  (2)'!$M$20:$P$20</c:f>
              <c:numCache>
                <c:formatCode>0.0%</c:formatCode>
                <c:ptCount val="4"/>
                <c:pt idx="0">
                  <c:v>4.1098395386875097E-2</c:v>
                </c:pt>
                <c:pt idx="1">
                  <c:v>-5.0944810151701603E-2</c:v>
                </c:pt>
                <c:pt idx="2">
                  <c:v>6.6246543414025805E-2</c:v>
                </c:pt>
                <c:pt idx="3">
                  <c:v>0.36751178793525852</c:v>
                </c:pt>
              </c:numCache>
            </c:numRef>
          </c:val>
        </c:ser>
        <c:ser>
          <c:idx val="2"/>
          <c:order val="2"/>
          <c:tx>
            <c:strRef>
              <c:f>'Car Rental Price  (2)'!$H$13:$K$13</c:f>
              <c:strCache>
                <c:ptCount val="1"/>
                <c:pt idx="0">
                  <c:v>PCU532111532111P</c:v>
                </c:pt>
              </c:strCache>
            </c:strRef>
          </c:tx>
          <c:invertIfNegative val="0"/>
          <c:val>
            <c:numRef>
              <c:f>'Car Rental Price  (2)'!$H$20:$K$20</c:f>
              <c:numCache>
                <c:formatCode>0.0%</c:formatCode>
                <c:ptCount val="4"/>
                <c:pt idx="0">
                  <c:v>-2.1977215010391182E-2</c:v>
                </c:pt>
                <c:pt idx="1">
                  <c:v>-7.6542955655354739E-2</c:v>
                </c:pt>
                <c:pt idx="2">
                  <c:v>9.6083829877795068E-2</c:v>
                </c:pt>
                <c:pt idx="3">
                  <c:v>0.46780161096670669</c:v>
                </c:pt>
              </c:numCache>
            </c:numRef>
          </c:val>
        </c:ser>
        <c:dLbls>
          <c:showLegendKey val="0"/>
          <c:showVal val="0"/>
          <c:showCatName val="0"/>
          <c:showSerName val="0"/>
          <c:showPercent val="0"/>
          <c:showBubbleSize val="0"/>
        </c:dLbls>
        <c:gapWidth val="150"/>
        <c:axId val="234011264"/>
        <c:axId val="234013056"/>
      </c:barChart>
      <c:catAx>
        <c:axId val="234011264"/>
        <c:scaling>
          <c:orientation val="minMax"/>
        </c:scaling>
        <c:delete val="0"/>
        <c:axPos val="b"/>
        <c:majorTickMark val="out"/>
        <c:minorTickMark val="none"/>
        <c:tickLblPos val="nextTo"/>
        <c:crossAx val="234013056"/>
        <c:crosses val="autoZero"/>
        <c:auto val="1"/>
        <c:lblAlgn val="ctr"/>
        <c:lblOffset val="100"/>
        <c:noMultiLvlLbl val="0"/>
      </c:catAx>
      <c:valAx>
        <c:axId val="234013056"/>
        <c:scaling>
          <c:orientation val="minMax"/>
        </c:scaling>
        <c:delete val="0"/>
        <c:axPos val="l"/>
        <c:majorGridlines/>
        <c:numFmt formatCode="0.0%" sourceLinked="1"/>
        <c:majorTickMark val="out"/>
        <c:minorTickMark val="none"/>
        <c:tickLblPos val="nextTo"/>
        <c:crossAx val="2340112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2013</a:t>
            </a:r>
          </a:p>
        </c:rich>
      </c:tx>
      <c:overlay val="0"/>
    </c:title>
    <c:autoTitleDeleted val="0"/>
    <c:plotArea>
      <c:layout/>
      <c:barChart>
        <c:barDir val="col"/>
        <c:grouping val="clustered"/>
        <c:varyColors val="0"/>
        <c:ser>
          <c:idx val="0"/>
          <c:order val="0"/>
          <c:tx>
            <c:v>PCU532111532111</c:v>
          </c:tx>
          <c:invertIfNegative val="0"/>
          <c:cat>
            <c:strRef>
              <c:f>'Car Rental Price  (2)'!$C$16:$F$16</c:f>
              <c:strCache>
                <c:ptCount val="4"/>
                <c:pt idx="0">
                  <c:v>Q1</c:v>
                </c:pt>
                <c:pt idx="1">
                  <c:v>Q2</c:v>
                </c:pt>
                <c:pt idx="2">
                  <c:v>Q3</c:v>
                </c:pt>
                <c:pt idx="3">
                  <c:v>Q4</c:v>
                </c:pt>
              </c:strCache>
            </c:strRef>
          </c:cat>
          <c:val>
            <c:numRef>
              <c:f>'Car Rental Price  (2)'!$C$21:$F$21</c:f>
              <c:numCache>
                <c:formatCode>0.0%</c:formatCode>
                <c:ptCount val="4"/>
                <c:pt idx="0">
                  <c:v>-0.13416333230493904</c:v>
                </c:pt>
                <c:pt idx="1">
                  <c:v>-0.14670230671995022</c:v>
                </c:pt>
                <c:pt idx="2">
                  <c:v>8.3223980203260828E-2</c:v>
                </c:pt>
                <c:pt idx="3">
                  <c:v>4.6586780195598587E-2</c:v>
                </c:pt>
              </c:numCache>
            </c:numRef>
          </c:val>
        </c:ser>
        <c:ser>
          <c:idx val="1"/>
          <c:order val="1"/>
          <c:tx>
            <c:v>WPS441101</c:v>
          </c:tx>
          <c:invertIfNegative val="0"/>
          <c:cat>
            <c:strRef>
              <c:f>'Car Rental Price  (2)'!$C$16:$F$16</c:f>
              <c:strCache>
                <c:ptCount val="4"/>
                <c:pt idx="0">
                  <c:v>Q1</c:v>
                </c:pt>
                <c:pt idx="1">
                  <c:v>Q2</c:v>
                </c:pt>
                <c:pt idx="2">
                  <c:v>Q3</c:v>
                </c:pt>
                <c:pt idx="3">
                  <c:v>Q4</c:v>
                </c:pt>
              </c:strCache>
            </c:strRef>
          </c:cat>
          <c:val>
            <c:numRef>
              <c:f>'Car Rental Price  (2)'!$M$21:$P$21</c:f>
              <c:numCache>
                <c:formatCode>0.0%</c:formatCode>
                <c:ptCount val="4"/>
                <c:pt idx="0">
                  <c:v>-7.57499498382882E-2</c:v>
                </c:pt>
                <c:pt idx="1">
                  <c:v>-0.14738886646083482</c:v>
                </c:pt>
                <c:pt idx="2">
                  <c:v>5.0304760727303055E-2</c:v>
                </c:pt>
                <c:pt idx="3">
                  <c:v>-1.0005281370886965E-2</c:v>
                </c:pt>
              </c:numCache>
            </c:numRef>
          </c:val>
        </c:ser>
        <c:ser>
          <c:idx val="2"/>
          <c:order val="2"/>
          <c:tx>
            <c:strRef>
              <c:f>'Car Rental Price  (2)'!$H$13:$K$13</c:f>
              <c:strCache>
                <c:ptCount val="1"/>
                <c:pt idx="0">
                  <c:v>PCU532111532111P</c:v>
                </c:pt>
              </c:strCache>
            </c:strRef>
          </c:tx>
          <c:invertIfNegative val="0"/>
          <c:val>
            <c:numRef>
              <c:f>'Car Rental Price  (2)'!$H$21:$K$21</c:f>
              <c:numCache>
                <c:formatCode>0.0%</c:formatCode>
                <c:ptCount val="4"/>
                <c:pt idx="0">
                  <c:v>-0.15256912263941158</c:v>
                </c:pt>
                <c:pt idx="1">
                  <c:v>-0.15997771639799629</c:v>
                </c:pt>
                <c:pt idx="2">
                  <c:v>8.249130073865274E-2</c:v>
                </c:pt>
                <c:pt idx="3">
                  <c:v>6.9753346746974199E-2</c:v>
                </c:pt>
              </c:numCache>
            </c:numRef>
          </c:val>
        </c:ser>
        <c:dLbls>
          <c:showLegendKey val="0"/>
          <c:showVal val="0"/>
          <c:showCatName val="0"/>
          <c:showSerName val="0"/>
          <c:showPercent val="0"/>
          <c:showBubbleSize val="0"/>
        </c:dLbls>
        <c:gapWidth val="150"/>
        <c:axId val="353847168"/>
        <c:axId val="353848704"/>
      </c:barChart>
      <c:catAx>
        <c:axId val="353847168"/>
        <c:scaling>
          <c:orientation val="minMax"/>
        </c:scaling>
        <c:delete val="0"/>
        <c:axPos val="b"/>
        <c:majorTickMark val="out"/>
        <c:minorTickMark val="none"/>
        <c:tickLblPos val="nextTo"/>
        <c:crossAx val="353848704"/>
        <c:crosses val="autoZero"/>
        <c:auto val="1"/>
        <c:lblAlgn val="ctr"/>
        <c:lblOffset val="100"/>
        <c:noMultiLvlLbl val="0"/>
      </c:catAx>
      <c:valAx>
        <c:axId val="353848704"/>
        <c:scaling>
          <c:orientation val="minMax"/>
        </c:scaling>
        <c:delete val="0"/>
        <c:axPos val="l"/>
        <c:majorGridlines/>
        <c:numFmt formatCode="0.0%" sourceLinked="1"/>
        <c:majorTickMark val="out"/>
        <c:minorTickMark val="none"/>
        <c:tickLblPos val="nextTo"/>
        <c:crossAx val="3538471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2014</a:t>
            </a:r>
          </a:p>
        </c:rich>
      </c:tx>
      <c:overlay val="0"/>
    </c:title>
    <c:autoTitleDeleted val="0"/>
    <c:plotArea>
      <c:layout/>
      <c:barChart>
        <c:barDir val="col"/>
        <c:grouping val="clustered"/>
        <c:varyColors val="0"/>
        <c:ser>
          <c:idx val="0"/>
          <c:order val="0"/>
          <c:tx>
            <c:v>PCU532111532111</c:v>
          </c:tx>
          <c:invertIfNegative val="0"/>
          <c:cat>
            <c:strRef>
              <c:f>'Car Rental Price  (2)'!$C$16:$F$16</c:f>
              <c:strCache>
                <c:ptCount val="4"/>
                <c:pt idx="0">
                  <c:v>Q1</c:v>
                </c:pt>
                <c:pt idx="1">
                  <c:v>Q2</c:v>
                </c:pt>
                <c:pt idx="2">
                  <c:v>Q3</c:v>
                </c:pt>
                <c:pt idx="3">
                  <c:v>Q4</c:v>
                </c:pt>
              </c:strCache>
            </c:strRef>
          </c:cat>
          <c:val>
            <c:numRef>
              <c:f>'Car Rental Price  (2)'!$C$22:$F$22</c:f>
              <c:numCache>
                <c:formatCode>0.0%</c:formatCode>
                <c:ptCount val="4"/>
                <c:pt idx="0">
                  <c:v>0.23557199312114485</c:v>
                </c:pt>
                <c:pt idx="1">
                  <c:v>0.17678283882725032</c:v>
                </c:pt>
                <c:pt idx="2">
                  <c:v>-0.1188631738536724</c:v>
                </c:pt>
                <c:pt idx="3">
                  <c:v>-0.28157473809614553</c:v>
                </c:pt>
              </c:numCache>
            </c:numRef>
          </c:val>
        </c:ser>
        <c:ser>
          <c:idx val="1"/>
          <c:order val="1"/>
          <c:tx>
            <c:v>WPS441101</c:v>
          </c:tx>
          <c:invertIfNegative val="0"/>
          <c:cat>
            <c:strRef>
              <c:f>'Car Rental Price  (2)'!$C$16:$F$16</c:f>
              <c:strCache>
                <c:ptCount val="4"/>
                <c:pt idx="0">
                  <c:v>Q1</c:v>
                </c:pt>
                <c:pt idx="1">
                  <c:v>Q2</c:v>
                </c:pt>
                <c:pt idx="2">
                  <c:v>Q3</c:v>
                </c:pt>
                <c:pt idx="3">
                  <c:v>Q4</c:v>
                </c:pt>
              </c:strCache>
            </c:strRef>
          </c:cat>
          <c:val>
            <c:numRef>
              <c:f>'Car Rental Price  (2)'!$M$22:$P$22</c:f>
              <c:numCache>
                <c:formatCode>0.0%</c:formatCode>
                <c:ptCount val="4"/>
                <c:pt idx="0">
                  <c:v>0.39251199754138422</c:v>
                </c:pt>
                <c:pt idx="1">
                  <c:v>0.21542961328173593</c:v>
                </c:pt>
                <c:pt idx="2">
                  <c:v>-0.20520597728386358</c:v>
                </c:pt>
                <c:pt idx="3">
                  <c:v>-0.35020569311692729</c:v>
                </c:pt>
              </c:numCache>
            </c:numRef>
          </c:val>
        </c:ser>
        <c:ser>
          <c:idx val="2"/>
          <c:order val="2"/>
          <c:tx>
            <c:strRef>
              <c:f>'Car Rental Price  (2)'!$H$13:$K$13</c:f>
              <c:strCache>
                <c:ptCount val="1"/>
                <c:pt idx="0">
                  <c:v>PCU532111532111P</c:v>
                </c:pt>
              </c:strCache>
            </c:strRef>
          </c:tx>
          <c:invertIfNegative val="0"/>
          <c:val>
            <c:numRef>
              <c:f>'Car Rental Price  (2)'!$H$22:$K$22</c:f>
              <c:numCache>
                <c:formatCode>0.0%</c:formatCode>
                <c:ptCount val="4"/>
                <c:pt idx="0">
                  <c:v>0.2667770035810344</c:v>
                </c:pt>
                <c:pt idx="1">
                  <c:v>0.19361713024184524</c:v>
                </c:pt>
                <c:pt idx="2">
                  <c:v>-0.17463173608527838</c:v>
                </c:pt>
                <c:pt idx="3">
                  <c:v>-0.29295643211914246</c:v>
                </c:pt>
              </c:numCache>
            </c:numRef>
          </c:val>
        </c:ser>
        <c:dLbls>
          <c:showLegendKey val="0"/>
          <c:showVal val="0"/>
          <c:showCatName val="0"/>
          <c:showSerName val="0"/>
          <c:showPercent val="0"/>
          <c:showBubbleSize val="0"/>
        </c:dLbls>
        <c:gapWidth val="150"/>
        <c:axId val="353862784"/>
        <c:axId val="353864320"/>
      </c:barChart>
      <c:catAx>
        <c:axId val="353862784"/>
        <c:scaling>
          <c:orientation val="minMax"/>
        </c:scaling>
        <c:delete val="0"/>
        <c:axPos val="b"/>
        <c:majorTickMark val="out"/>
        <c:minorTickMark val="none"/>
        <c:tickLblPos val="nextTo"/>
        <c:crossAx val="353864320"/>
        <c:crosses val="autoZero"/>
        <c:auto val="1"/>
        <c:lblAlgn val="ctr"/>
        <c:lblOffset val="100"/>
        <c:noMultiLvlLbl val="0"/>
      </c:catAx>
      <c:valAx>
        <c:axId val="353864320"/>
        <c:scaling>
          <c:orientation val="minMax"/>
        </c:scaling>
        <c:delete val="0"/>
        <c:axPos val="l"/>
        <c:majorGridlines/>
        <c:numFmt formatCode="0.0%" sourceLinked="1"/>
        <c:majorTickMark val="out"/>
        <c:minorTickMark val="none"/>
        <c:tickLblPos val="nextTo"/>
        <c:crossAx val="3538627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Accommodations - </a:t>
            </a:r>
            <a:r>
              <a:rPr lang="en-US" sz="1100" b="1" i="0" u="none" strike="noStrike" baseline="0">
                <a:effectLst/>
              </a:rPr>
              <a:t>Chained (2009) dollars</a:t>
            </a:r>
            <a:endParaRPr lang="en-US" sz="1100"/>
          </a:p>
        </c:rich>
      </c:tx>
      <c:overlay val="0"/>
    </c:title>
    <c:autoTitleDeleted val="0"/>
    <c:plotArea>
      <c:layout/>
      <c:lineChart>
        <c:grouping val="standard"/>
        <c:varyColors val="0"/>
        <c:ser>
          <c:idx val="0"/>
          <c:order val="0"/>
          <c:tx>
            <c:v>TTSA Traveler Accommodations</c:v>
          </c:tx>
          <c:marker>
            <c:symbol val="none"/>
          </c:marker>
          <c:cat>
            <c:strLit>
              <c:ptCount val="15"/>
              <c:pt idx="0">
                <c:v>Q2012_I</c:v>
              </c:pt>
              <c:pt idx="1">
                <c:v>Q2012_II</c:v>
              </c:pt>
              <c:pt idx="2">
                <c:v>Q2012_III</c:v>
              </c:pt>
              <c:pt idx="3">
                <c:v>Q2012_IV</c:v>
              </c:pt>
              <c:pt idx="4">
                <c:v>Q2013_I</c:v>
              </c:pt>
              <c:pt idx="5">
                <c:v>Q2013_II</c:v>
              </c:pt>
              <c:pt idx="6">
                <c:v>Q2013_III</c:v>
              </c:pt>
              <c:pt idx="7">
                <c:v>Q2013_IV</c:v>
              </c:pt>
              <c:pt idx="8">
                <c:v>Q2014_I</c:v>
              </c:pt>
              <c:pt idx="9">
                <c:v>Q2014_II</c:v>
              </c:pt>
              <c:pt idx="10">
                <c:v>Q2014_III</c:v>
              </c:pt>
              <c:pt idx="11">
                <c:v>Q2014_IV</c:v>
              </c:pt>
              <c:pt idx="12">
                <c:v>Q2015_I</c:v>
              </c:pt>
              <c:pt idx="13">
                <c:v>Q2015_II</c:v>
              </c:pt>
              <c:pt idx="14">
                <c:v>Q2015_III</c:v>
              </c:pt>
            </c:strLit>
          </c:cat>
          <c:val>
            <c:numLit>
              <c:formatCode>General</c:formatCode>
              <c:ptCount val="15"/>
              <c:pt idx="0">
                <c:v>139602.43767524371</c:v>
              </c:pt>
              <c:pt idx="1">
                <c:v>141623.9965139585</c:v>
              </c:pt>
              <c:pt idx="2">
                <c:v>143382.23823462863</c:v>
              </c:pt>
              <c:pt idx="3">
                <c:v>144155.33677827049</c:v>
              </c:pt>
              <c:pt idx="4">
                <c:v>143989.62630869268</c:v>
              </c:pt>
              <c:pt idx="5">
                <c:v>145690.57989262993</c:v>
              </c:pt>
              <c:pt idx="6">
                <c:v>150543.9638843454</c:v>
              </c:pt>
              <c:pt idx="7">
                <c:v>150782.80016888044</c:v>
              </c:pt>
              <c:pt idx="8">
                <c:v>150459.33685439205</c:v>
              </c:pt>
              <c:pt idx="9">
                <c:v>153500.26813071576</c:v>
              </c:pt>
              <c:pt idx="10">
                <c:v>152883.43111238914</c:v>
              </c:pt>
              <c:pt idx="11">
                <c:v>154197.8414173885</c:v>
              </c:pt>
              <c:pt idx="12">
                <c:v>159145.64360502161</c:v>
              </c:pt>
              <c:pt idx="13">
                <c:v>160716.00789327858</c:v>
              </c:pt>
              <c:pt idx="14">
                <c:v>158993.61078789868</c:v>
              </c:pt>
            </c:numLit>
          </c:val>
          <c:smooth val="0"/>
        </c:ser>
        <c:dLbls>
          <c:showLegendKey val="0"/>
          <c:showVal val="0"/>
          <c:showCatName val="0"/>
          <c:showSerName val="0"/>
          <c:showPercent val="0"/>
          <c:showBubbleSize val="0"/>
        </c:dLbls>
        <c:marker val="1"/>
        <c:smooth val="0"/>
        <c:axId val="359879424"/>
        <c:axId val="359880960"/>
      </c:lineChart>
      <c:lineChart>
        <c:grouping val="standard"/>
        <c:varyColors val="0"/>
        <c:ser>
          <c:idx val="1"/>
          <c:order val="1"/>
          <c:tx>
            <c:v>PCE Hotels and Motels (right)</c:v>
          </c:tx>
          <c:marker>
            <c:symbol val="none"/>
          </c:marker>
          <c:cat>
            <c:strLit>
              <c:ptCount val="15"/>
              <c:pt idx="0">
                <c:v>Q2012_II</c:v>
              </c:pt>
              <c:pt idx="1">
                <c:v>Q2012_III</c:v>
              </c:pt>
              <c:pt idx="2">
                <c:v>Q2012_IV</c:v>
              </c:pt>
              <c:pt idx="3">
                <c:v>Q2013_I</c:v>
              </c:pt>
              <c:pt idx="4">
                <c:v>Q2013_II</c:v>
              </c:pt>
              <c:pt idx="5">
                <c:v>Q2013_III</c:v>
              </c:pt>
              <c:pt idx="6">
                <c:v>Q2013_IV</c:v>
              </c:pt>
              <c:pt idx="7">
                <c:v>Q2014_I</c:v>
              </c:pt>
              <c:pt idx="8">
                <c:v>Q2014_II</c:v>
              </c:pt>
              <c:pt idx="9">
                <c:v>Q2014_III</c:v>
              </c:pt>
              <c:pt idx="10">
                <c:v>Q2014_IV</c:v>
              </c:pt>
              <c:pt idx="11">
                <c:v>Q2015_I</c:v>
              </c:pt>
              <c:pt idx="12">
                <c:v>Q2015_II</c:v>
              </c:pt>
              <c:pt idx="13">
                <c:v>Q2015_III</c:v>
              </c:pt>
              <c:pt idx="14">
                <c:v>Q2015_IV</c:v>
              </c:pt>
            </c:strLit>
          </c:cat>
          <c:val>
            <c:numLit>
              <c:formatCode>General</c:formatCode>
              <c:ptCount val="15"/>
              <c:pt idx="0">
                <c:v>73776</c:v>
              </c:pt>
              <c:pt idx="1">
                <c:v>75162</c:v>
              </c:pt>
              <c:pt idx="2">
                <c:v>76058</c:v>
              </c:pt>
              <c:pt idx="3">
                <c:v>76343</c:v>
              </c:pt>
              <c:pt idx="4">
                <c:v>76228</c:v>
              </c:pt>
              <c:pt idx="5">
                <c:v>76541</c:v>
              </c:pt>
              <c:pt idx="6">
                <c:v>78846</c:v>
              </c:pt>
              <c:pt idx="7">
                <c:v>78693</c:v>
              </c:pt>
              <c:pt idx="8">
                <c:v>78835</c:v>
              </c:pt>
              <c:pt idx="9">
                <c:v>79756</c:v>
              </c:pt>
              <c:pt idx="10">
                <c:v>79442</c:v>
              </c:pt>
              <c:pt idx="11">
                <c:v>80125</c:v>
              </c:pt>
              <c:pt idx="12">
                <c:v>82696</c:v>
              </c:pt>
              <c:pt idx="13">
                <c:v>83512</c:v>
              </c:pt>
              <c:pt idx="14">
                <c:v>82617</c:v>
              </c:pt>
            </c:numLit>
          </c:val>
          <c:smooth val="0"/>
        </c:ser>
        <c:dLbls>
          <c:showLegendKey val="0"/>
          <c:showVal val="0"/>
          <c:showCatName val="0"/>
          <c:showSerName val="0"/>
          <c:showPercent val="0"/>
          <c:showBubbleSize val="0"/>
        </c:dLbls>
        <c:marker val="1"/>
        <c:smooth val="0"/>
        <c:axId val="359909248"/>
        <c:axId val="359907712"/>
      </c:lineChart>
      <c:catAx>
        <c:axId val="359879424"/>
        <c:scaling>
          <c:orientation val="minMax"/>
        </c:scaling>
        <c:delete val="0"/>
        <c:axPos val="b"/>
        <c:majorTickMark val="out"/>
        <c:minorTickMark val="none"/>
        <c:tickLblPos val="nextTo"/>
        <c:txPr>
          <a:bodyPr/>
          <a:lstStyle/>
          <a:p>
            <a:pPr>
              <a:defRPr sz="800"/>
            </a:pPr>
            <a:endParaRPr lang="en-US"/>
          </a:p>
        </c:txPr>
        <c:crossAx val="359880960"/>
        <c:crosses val="autoZero"/>
        <c:auto val="1"/>
        <c:lblAlgn val="ctr"/>
        <c:lblOffset val="100"/>
        <c:noMultiLvlLbl val="0"/>
      </c:catAx>
      <c:valAx>
        <c:axId val="359880960"/>
        <c:scaling>
          <c:orientation val="minMax"/>
          <c:min val="40000"/>
        </c:scaling>
        <c:delete val="0"/>
        <c:axPos val="l"/>
        <c:majorGridlines/>
        <c:title>
          <c:tx>
            <c:rich>
              <a:bodyPr rot="-5400000" vert="horz"/>
              <a:lstStyle/>
              <a:p>
                <a:pPr>
                  <a:defRPr sz="800"/>
                </a:pPr>
                <a:r>
                  <a:rPr lang="en-US" sz="800"/>
                  <a:t>Millions Chained (2009) USD</a:t>
                </a:r>
              </a:p>
            </c:rich>
          </c:tx>
          <c:overlay val="0"/>
        </c:title>
        <c:numFmt formatCode="#,##0" sourceLinked="0"/>
        <c:majorTickMark val="out"/>
        <c:minorTickMark val="none"/>
        <c:tickLblPos val="nextTo"/>
        <c:txPr>
          <a:bodyPr/>
          <a:lstStyle/>
          <a:p>
            <a:pPr>
              <a:defRPr sz="800"/>
            </a:pPr>
            <a:endParaRPr lang="en-US"/>
          </a:p>
        </c:txPr>
        <c:crossAx val="359879424"/>
        <c:crosses val="autoZero"/>
        <c:crossBetween val="between"/>
        <c:majorUnit val="40000"/>
        <c:minorUnit val="20000"/>
      </c:valAx>
      <c:valAx>
        <c:axId val="359907712"/>
        <c:scaling>
          <c:orientation val="minMax"/>
          <c:max val="120000"/>
          <c:min val="20000"/>
        </c:scaling>
        <c:delete val="0"/>
        <c:axPos val="r"/>
        <c:numFmt formatCode="#,##0" sourceLinked="0"/>
        <c:majorTickMark val="out"/>
        <c:minorTickMark val="none"/>
        <c:tickLblPos val="nextTo"/>
        <c:txPr>
          <a:bodyPr/>
          <a:lstStyle/>
          <a:p>
            <a:pPr>
              <a:defRPr sz="800"/>
            </a:pPr>
            <a:endParaRPr lang="en-US"/>
          </a:p>
        </c:txPr>
        <c:crossAx val="359909248"/>
        <c:crosses val="max"/>
        <c:crossBetween val="between"/>
        <c:majorUnit val="20000"/>
      </c:valAx>
      <c:catAx>
        <c:axId val="359909248"/>
        <c:scaling>
          <c:orientation val="minMax"/>
        </c:scaling>
        <c:delete val="1"/>
        <c:axPos val="b"/>
        <c:majorTickMark val="out"/>
        <c:minorTickMark val="none"/>
        <c:tickLblPos val="nextTo"/>
        <c:crossAx val="359907712"/>
        <c:crosses val="autoZero"/>
        <c:auto val="1"/>
        <c:lblAlgn val="ctr"/>
        <c:lblOffset val="100"/>
        <c:noMultiLvlLbl val="0"/>
      </c:catAx>
    </c:plotArea>
    <c:legend>
      <c:legendPos val="b"/>
      <c:overlay val="0"/>
      <c:txPr>
        <a:bodyPr/>
        <a:lstStyle/>
        <a:p>
          <a:pPr>
            <a:defRPr sz="900"/>
          </a:pPr>
          <a:endParaRPr lang="en-US"/>
        </a:p>
      </c:txPr>
    </c:legend>
    <c:plotVisOnly val="1"/>
    <c:dispBlanksAs val="gap"/>
    <c:showDLblsOverMax val="0"/>
  </c:chart>
  <c:printSettings>
    <c:headerFooter/>
    <c:pageMargins b="0.75" l="0.7" r="0.7" t="0.75" header="0.3" footer="0.3"/>
    <c:pageSetup orientation="landscape" horizontalDpi="-1" verticalDpi="-1"/>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b="1" i="0" baseline="0">
                <a:effectLst/>
              </a:rPr>
              <a:t>Passenger air transportation - Chained (2009) dollars</a:t>
            </a:r>
            <a:endParaRPr lang="en-US" sz="1100">
              <a:effectLst/>
            </a:endParaRPr>
          </a:p>
        </c:rich>
      </c:tx>
      <c:overlay val="0"/>
    </c:title>
    <c:autoTitleDeleted val="0"/>
    <c:plotArea>
      <c:layout/>
      <c:lineChart>
        <c:grouping val="standard"/>
        <c:varyColors val="0"/>
        <c:ser>
          <c:idx val="1"/>
          <c:order val="0"/>
          <c:tx>
            <c:v>TTSA Passenger Air Transportation</c:v>
          </c:tx>
          <c:spPr>
            <a:ln>
              <a:solidFill>
                <a:srgbClr val="0070C0"/>
              </a:solidFill>
            </a:ln>
          </c:spPr>
          <c:marker>
            <c:symbol val="none"/>
          </c:marker>
          <c:cat>
            <c:strLit>
              <c:ptCount val="15"/>
              <c:pt idx="0">
                <c:v>Q2012_II</c:v>
              </c:pt>
              <c:pt idx="1">
                <c:v>Q2012_III</c:v>
              </c:pt>
              <c:pt idx="2">
                <c:v>Q2012_IV</c:v>
              </c:pt>
              <c:pt idx="3">
                <c:v>Q2013_I</c:v>
              </c:pt>
              <c:pt idx="4">
                <c:v>Q2013_II</c:v>
              </c:pt>
              <c:pt idx="5">
                <c:v>Q2013_III</c:v>
              </c:pt>
              <c:pt idx="6">
                <c:v>Q2013_IV</c:v>
              </c:pt>
              <c:pt idx="7">
                <c:v>Q2014_I</c:v>
              </c:pt>
              <c:pt idx="8">
                <c:v>Q2014_II</c:v>
              </c:pt>
              <c:pt idx="9">
                <c:v>Q2014_III</c:v>
              </c:pt>
              <c:pt idx="10">
                <c:v>Q2014_IV</c:v>
              </c:pt>
              <c:pt idx="11">
                <c:v>Q2015_I</c:v>
              </c:pt>
              <c:pt idx="12">
                <c:v>Q2015_II</c:v>
              </c:pt>
              <c:pt idx="13">
                <c:v>Q2015_III</c:v>
              </c:pt>
              <c:pt idx="14">
                <c:v>Q2015_IV</c:v>
              </c:pt>
            </c:strLit>
          </c:cat>
          <c:val>
            <c:numLit>
              <c:formatCode>General</c:formatCode>
              <c:ptCount val="15"/>
              <c:pt idx="0">
                <c:v>113512.42376985705</c:v>
              </c:pt>
              <c:pt idx="1">
                <c:v>112695.24119206957</c:v>
              </c:pt>
              <c:pt idx="2">
                <c:v>111244.76408879328</c:v>
              </c:pt>
              <c:pt idx="3">
                <c:v>116031.08952095486</c:v>
              </c:pt>
              <c:pt idx="4">
                <c:v>117324.49796555216</c:v>
              </c:pt>
              <c:pt idx="5">
                <c:v>119975.51623326734</c:v>
              </c:pt>
              <c:pt idx="6">
                <c:v>119529.95951127628</c:v>
              </c:pt>
              <c:pt idx="7">
                <c:v>118675.38672119973</c:v>
              </c:pt>
              <c:pt idx="8">
                <c:v>121833.47371430078</c:v>
              </c:pt>
              <c:pt idx="9">
                <c:v>120438.35944965023</c:v>
              </c:pt>
              <c:pt idx="10">
                <c:v>119758.15054820309</c:v>
              </c:pt>
              <c:pt idx="11">
                <c:v>120500.71014894657</c:v>
              </c:pt>
              <c:pt idx="12">
                <c:v>124811.94497872581</c:v>
              </c:pt>
              <c:pt idx="13">
                <c:v>128648.72645340272</c:v>
              </c:pt>
              <c:pt idx="14">
                <c:v>132544.29701903483</c:v>
              </c:pt>
            </c:numLit>
          </c:val>
          <c:smooth val="0"/>
        </c:ser>
        <c:dLbls>
          <c:showLegendKey val="0"/>
          <c:showVal val="0"/>
          <c:showCatName val="0"/>
          <c:showSerName val="0"/>
          <c:showPercent val="0"/>
          <c:showBubbleSize val="0"/>
        </c:dLbls>
        <c:marker val="1"/>
        <c:smooth val="0"/>
        <c:axId val="361063168"/>
        <c:axId val="361064704"/>
      </c:lineChart>
      <c:lineChart>
        <c:grouping val="standard"/>
        <c:varyColors val="0"/>
        <c:ser>
          <c:idx val="0"/>
          <c:order val="1"/>
          <c:tx>
            <c:v>PCE Air transportation (right)</c:v>
          </c:tx>
          <c:spPr>
            <a:ln>
              <a:solidFill>
                <a:schemeClr val="accent2">
                  <a:lumMod val="75000"/>
                </a:schemeClr>
              </a:solidFill>
            </a:ln>
          </c:spPr>
          <c:marker>
            <c:symbol val="none"/>
          </c:marker>
          <c:cat>
            <c:strLit>
              <c:ptCount val="15"/>
              <c:pt idx="0">
                <c:v>Q2012_I</c:v>
              </c:pt>
              <c:pt idx="1">
                <c:v>Q2012_II</c:v>
              </c:pt>
              <c:pt idx="2">
                <c:v>Q2012_III</c:v>
              </c:pt>
              <c:pt idx="3">
                <c:v>Q2012_IV</c:v>
              </c:pt>
              <c:pt idx="4">
                <c:v>Q2013_I</c:v>
              </c:pt>
              <c:pt idx="5">
                <c:v>Q2013_II</c:v>
              </c:pt>
              <c:pt idx="6">
                <c:v>Q2013_III</c:v>
              </c:pt>
              <c:pt idx="7">
                <c:v>Q2013_IV</c:v>
              </c:pt>
              <c:pt idx="8">
                <c:v>Q2014_I</c:v>
              </c:pt>
              <c:pt idx="9">
                <c:v>Q2014_II</c:v>
              </c:pt>
              <c:pt idx="10">
                <c:v>Q2014_III</c:v>
              </c:pt>
              <c:pt idx="11">
                <c:v>Q2014_IV</c:v>
              </c:pt>
              <c:pt idx="12">
                <c:v>Q2015_I</c:v>
              </c:pt>
              <c:pt idx="13">
                <c:v>Q2015_II</c:v>
              </c:pt>
              <c:pt idx="14">
                <c:v>Q2015_III</c:v>
              </c:pt>
            </c:strLit>
          </c:cat>
          <c:val>
            <c:numLit>
              <c:formatCode>General</c:formatCode>
              <c:ptCount val="15"/>
              <c:pt idx="0">
                <c:v>38483</c:v>
              </c:pt>
              <c:pt idx="1">
                <c:v>38541</c:v>
              </c:pt>
              <c:pt idx="2">
                <c:v>38791</c:v>
              </c:pt>
              <c:pt idx="3">
                <c:v>40163</c:v>
              </c:pt>
              <c:pt idx="4">
                <c:v>39589</c:v>
              </c:pt>
              <c:pt idx="5">
                <c:v>40186</c:v>
              </c:pt>
              <c:pt idx="6">
                <c:v>40610</c:v>
              </c:pt>
              <c:pt idx="7">
                <c:v>41346</c:v>
              </c:pt>
              <c:pt idx="8">
                <c:v>41488</c:v>
              </c:pt>
              <c:pt idx="9">
                <c:v>41983</c:v>
              </c:pt>
              <c:pt idx="10">
                <c:v>42639</c:v>
              </c:pt>
              <c:pt idx="11">
                <c:v>42372</c:v>
              </c:pt>
              <c:pt idx="12">
                <c:v>42728</c:v>
              </c:pt>
              <c:pt idx="13">
                <c:v>44489</c:v>
              </c:pt>
              <c:pt idx="14">
                <c:v>45397</c:v>
              </c:pt>
            </c:numLit>
          </c:val>
          <c:smooth val="0"/>
        </c:ser>
        <c:ser>
          <c:idx val="2"/>
          <c:order val="2"/>
          <c:tx>
            <c:v>PCE Foreign Air Fares (right)</c:v>
          </c:tx>
          <c:marker>
            <c:symbol val="none"/>
          </c:marker>
          <c:val>
            <c:numLit>
              <c:formatCode>General</c:formatCode>
              <c:ptCount val="15"/>
              <c:pt idx="0">
                <c:v>33744</c:v>
              </c:pt>
              <c:pt idx="1">
                <c:v>34499</c:v>
              </c:pt>
              <c:pt idx="2">
                <c:v>33543</c:v>
              </c:pt>
              <c:pt idx="3">
                <c:v>34948</c:v>
              </c:pt>
              <c:pt idx="4">
                <c:v>34407</c:v>
              </c:pt>
              <c:pt idx="5">
                <c:v>35238</c:v>
              </c:pt>
              <c:pt idx="6">
                <c:v>34902</c:v>
              </c:pt>
              <c:pt idx="7">
                <c:v>34819</c:v>
              </c:pt>
              <c:pt idx="8">
                <c:v>35695</c:v>
              </c:pt>
              <c:pt idx="9">
                <c:v>34718</c:v>
              </c:pt>
              <c:pt idx="10">
                <c:v>34862</c:v>
              </c:pt>
              <c:pt idx="11">
                <c:v>35944</c:v>
              </c:pt>
              <c:pt idx="12">
                <c:v>39175</c:v>
              </c:pt>
              <c:pt idx="13">
                <c:v>39607</c:v>
              </c:pt>
              <c:pt idx="14">
                <c:v>41565</c:v>
              </c:pt>
            </c:numLit>
          </c:val>
          <c:smooth val="0"/>
        </c:ser>
        <c:dLbls>
          <c:showLegendKey val="0"/>
          <c:showVal val="0"/>
          <c:showCatName val="0"/>
          <c:showSerName val="0"/>
          <c:showPercent val="0"/>
          <c:showBubbleSize val="0"/>
        </c:dLbls>
        <c:marker val="1"/>
        <c:smooth val="0"/>
        <c:axId val="361076608"/>
        <c:axId val="361075072"/>
      </c:lineChart>
      <c:catAx>
        <c:axId val="361063168"/>
        <c:scaling>
          <c:orientation val="minMax"/>
        </c:scaling>
        <c:delete val="0"/>
        <c:axPos val="b"/>
        <c:majorTickMark val="out"/>
        <c:minorTickMark val="none"/>
        <c:tickLblPos val="nextTo"/>
        <c:txPr>
          <a:bodyPr/>
          <a:lstStyle/>
          <a:p>
            <a:pPr>
              <a:defRPr sz="800"/>
            </a:pPr>
            <a:endParaRPr lang="en-US"/>
          </a:p>
        </c:txPr>
        <c:crossAx val="361064704"/>
        <c:crosses val="autoZero"/>
        <c:auto val="1"/>
        <c:lblAlgn val="ctr"/>
        <c:lblOffset val="100"/>
        <c:noMultiLvlLbl val="0"/>
      </c:catAx>
      <c:valAx>
        <c:axId val="361064704"/>
        <c:scaling>
          <c:orientation val="minMax"/>
          <c:max val="150000"/>
          <c:min val="20000"/>
        </c:scaling>
        <c:delete val="0"/>
        <c:axPos val="l"/>
        <c:majorGridlines/>
        <c:title>
          <c:tx>
            <c:rich>
              <a:bodyPr rot="-5400000" vert="horz"/>
              <a:lstStyle/>
              <a:p>
                <a:pPr>
                  <a:defRPr sz="800"/>
                </a:pPr>
                <a:r>
                  <a:rPr lang="en-US" sz="800"/>
                  <a:t>Millions Chained (2009) USD</a:t>
                </a:r>
              </a:p>
            </c:rich>
          </c:tx>
          <c:overlay val="0"/>
        </c:title>
        <c:numFmt formatCode="#,##0" sourceLinked="0"/>
        <c:majorTickMark val="out"/>
        <c:minorTickMark val="none"/>
        <c:tickLblPos val="nextTo"/>
        <c:txPr>
          <a:bodyPr/>
          <a:lstStyle/>
          <a:p>
            <a:pPr>
              <a:defRPr sz="800"/>
            </a:pPr>
            <a:endParaRPr lang="en-US"/>
          </a:p>
        </c:txPr>
        <c:crossAx val="361063168"/>
        <c:crosses val="autoZero"/>
        <c:crossBetween val="between"/>
      </c:valAx>
      <c:valAx>
        <c:axId val="361075072"/>
        <c:scaling>
          <c:orientation val="minMax"/>
          <c:min val="25000"/>
        </c:scaling>
        <c:delete val="0"/>
        <c:axPos val="r"/>
        <c:numFmt formatCode="#,##0" sourceLinked="0"/>
        <c:majorTickMark val="out"/>
        <c:minorTickMark val="none"/>
        <c:tickLblPos val="nextTo"/>
        <c:txPr>
          <a:bodyPr/>
          <a:lstStyle/>
          <a:p>
            <a:pPr>
              <a:defRPr sz="800"/>
            </a:pPr>
            <a:endParaRPr lang="en-US"/>
          </a:p>
        </c:txPr>
        <c:crossAx val="361076608"/>
        <c:crosses val="max"/>
        <c:crossBetween val="between"/>
      </c:valAx>
      <c:catAx>
        <c:axId val="361076608"/>
        <c:scaling>
          <c:orientation val="minMax"/>
        </c:scaling>
        <c:delete val="1"/>
        <c:axPos val="b"/>
        <c:majorTickMark val="out"/>
        <c:minorTickMark val="none"/>
        <c:tickLblPos val="nextTo"/>
        <c:crossAx val="361075072"/>
        <c:crosses val="autoZero"/>
        <c:auto val="1"/>
        <c:lblAlgn val="ctr"/>
        <c:lblOffset val="100"/>
        <c:noMultiLvlLbl val="0"/>
      </c:catAx>
    </c:plotArea>
    <c:legend>
      <c:legendPos val="b"/>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b="1" i="0" baseline="0">
                <a:effectLst/>
              </a:rPr>
              <a:t>Food services - TTSA Output &amp; PCE Indicator</a:t>
            </a:r>
            <a:endParaRPr lang="en-US" sz="1200">
              <a:effectLst/>
            </a:endParaRPr>
          </a:p>
        </c:rich>
      </c:tx>
      <c:overlay val="0"/>
    </c:title>
    <c:autoTitleDeleted val="0"/>
    <c:plotArea>
      <c:layout/>
      <c:lineChart>
        <c:grouping val="standard"/>
        <c:varyColors val="0"/>
        <c:ser>
          <c:idx val="1"/>
          <c:order val="1"/>
          <c:tx>
            <c:v>PCE Purchased meals and beverages</c:v>
          </c:tx>
          <c:marker>
            <c:symbol val="none"/>
          </c:marker>
          <c:cat>
            <c:strLit>
              <c:ptCount val="15"/>
              <c:pt idx="0">
                <c:v>Q2012_I</c:v>
              </c:pt>
              <c:pt idx="1">
                <c:v>Q2012_II</c:v>
              </c:pt>
              <c:pt idx="2">
                <c:v>Q2012_III</c:v>
              </c:pt>
              <c:pt idx="3">
                <c:v>Q2012_IV</c:v>
              </c:pt>
              <c:pt idx="4">
                <c:v>Q2013_I</c:v>
              </c:pt>
              <c:pt idx="5">
                <c:v>Q2013_II</c:v>
              </c:pt>
              <c:pt idx="6">
                <c:v>Q2013_III</c:v>
              </c:pt>
              <c:pt idx="7">
                <c:v>Q2013_IV</c:v>
              </c:pt>
              <c:pt idx="8">
                <c:v>Q2014_I</c:v>
              </c:pt>
              <c:pt idx="9">
                <c:v>Q2014_II</c:v>
              </c:pt>
              <c:pt idx="10">
                <c:v>Q2014_III</c:v>
              </c:pt>
              <c:pt idx="11">
                <c:v>Q2014_IV</c:v>
              </c:pt>
              <c:pt idx="12">
                <c:v>Q2015_I</c:v>
              </c:pt>
              <c:pt idx="13">
                <c:v>Q2015_II</c:v>
              </c:pt>
              <c:pt idx="14">
                <c:v>Q2015_III</c:v>
              </c:pt>
            </c:strLit>
          </c:cat>
          <c:val>
            <c:numLit>
              <c:formatCode>General</c:formatCode>
              <c:ptCount val="15"/>
              <c:pt idx="0">
                <c:v>561038</c:v>
              </c:pt>
              <c:pt idx="1">
                <c:v>567049</c:v>
              </c:pt>
              <c:pt idx="2">
                <c:v>573092</c:v>
              </c:pt>
              <c:pt idx="3">
                <c:v>579495</c:v>
              </c:pt>
              <c:pt idx="4">
                <c:v>586824</c:v>
              </c:pt>
              <c:pt idx="5">
                <c:v>585147</c:v>
              </c:pt>
              <c:pt idx="6">
                <c:v>589719</c:v>
              </c:pt>
              <c:pt idx="7">
                <c:v>601236</c:v>
              </c:pt>
              <c:pt idx="8">
                <c:v>602025</c:v>
              </c:pt>
              <c:pt idx="9">
                <c:v>618161</c:v>
              </c:pt>
              <c:pt idx="10">
                <c:v>628944</c:v>
              </c:pt>
              <c:pt idx="11">
                <c:v>646173</c:v>
              </c:pt>
              <c:pt idx="12">
                <c:v>654466</c:v>
              </c:pt>
              <c:pt idx="13">
                <c:v>669272</c:v>
              </c:pt>
              <c:pt idx="14">
                <c:v>674279</c:v>
              </c:pt>
            </c:numLit>
          </c:val>
          <c:smooth val="0"/>
        </c:ser>
        <c:dLbls>
          <c:showLegendKey val="0"/>
          <c:showVal val="0"/>
          <c:showCatName val="0"/>
          <c:showSerName val="0"/>
          <c:showPercent val="0"/>
          <c:showBubbleSize val="0"/>
        </c:dLbls>
        <c:marker val="1"/>
        <c:smooth val="0"/>
        <c:axId val="361177088"/>
        <c:axId val="361178624"/>
      </c:lineChart>
      <c:lineChart>
        <c:grouping val="standard"/>
        <c:varyColors val="0"/>
        <c:ser>
          <c:idx val="0"/>
          <c:order val="0"/>
          <c:tx>
            <c:v>TTSA Food services and drinking places (right)</c:v>
          </c:tx>
          <c:marker>
            <c:symbol val="none"/>
          </c:marker>
          <c:cat>
            <c:strLit>
              <c:ptCount val="15"/>
              <c:pt idx="0">
                <c:v>Q2012_I</c:v>
              </c:pt>
              <c:pt idx="1">
                <c:v>Q2012_II</c:v>
              </c:pt>
              <c:pt idx="2">
                <c:v>Q2012_III</c:v>
              </c:pt>
              <c:pt idx="3">
                <c:v>Q2012_IV</c:v>
              </c:pt>
              <c:pt idx="4">
                <c:v>Q2013_I</c:v>
              </c:pt>
              <c:pt idx="5">
                <c:v>Q2013_II</c:v>
              </c:pt>
              <c:pt idx="6">
                <c:v>Q2013_III</c:v>
              </c:pt>
              <c:pt idx="7">
                <c:v>Q2013_IV</c:v>
              </c:pt>
              <c:pt idx="8">
                <c:v>Q2014_I</c:v>
              </c:pt>
              <c:pt idx="9">
                <c:v>Q2014_II</c:v>
              </c:pt>
              <c:pt idx="10">
                <c:v>Q2014_III</c:v>
              </c:pt>
              <c:pt idx="11">
                <c:v>Q2014_IV</c:v>
              </c:pt>
              <c:pt idx="12">
                <c:v>Q2015_I</c:v>
              </c:pt>
              <c:pt idx="13">
                <c:v>Q2015_II</c:v>
              </c:pt>
              <c:pt idx="14">
                <c:v>Q2015_III</c:v>
              </c:pt>
            </c:strLit>
          </c:cat>
          <c:val>
            <c:numLit>
              <c:formatCode>General</c:formatCode>
              <c:ptCount val="15"/>
              <c:pt idx="0">
                <c:v>117189.37565709061</c:v>
              </c:pt>
              <c:pt idx="1">
                <c:v>117859.55236721979</c:v>
              </c:pt>
              <c:pt idx="2">
                <c:v>118919.85279824234</c:v>
              </c:pt>
              <c:pt idx="3">
                <c:v>120635.54716888917</c:v>
              </c:pt>
              <c:pt idx="4">
                <c:v>122313.85670444698</c:v>
              </c:pt>
              <c:pt idx="5">
                <c:v>122919.65939087758</c:v>
              </c:pt>
              <c:pt idx="6">
                <c:v>123478.29364217471</c:v>
              </c:pt>
              <c:pt idx="7">
                <c:v>126192.18200803119</c:v>
              </c:pt>
              <c:pt idx="8">
                <c:v>126217.55254469723</c:v>
              </c:pt>
              <c:pt idx="9">
                <c:v>129198.2653396645</c:v>
              </c:pt>
              <c:pt idx="10">
                <c:v>131697.5884645585</c:v>
              </c:pt>
              <c:pt idx="11">
                <c:v>135735.62379613722</c:v>
              </c:pt>
              <c:pt idx="12">
                <c:v>137495.48805920104</c:v>
              </c:pt>
              <c:pt idx="13">
                <c:v>140662.93910734894</c:v>
              </c:pt>
              <c:pt idx="14">
                <c:v>141823.77934516367</c:v>
              </c:pt>
            </c:numLit>
          </c:val>
          <c:smooth val="0"/>
        </c:ser>
        <c:dLbls>
          <c:showLegendKey val="0"/>
          <c:showVal val="0"/>
          <c:showCatName val="0"/>
          <c:showSerName val="0"/>
          <c:showPercent val="0"/>
          <c:showBubbleSize val="0"/>
        </c:dLbls>
        <c:marker val="1"/>
        <c:smooth val="0"/>
        <c:axId val="361190528"/>
        <c:axId val="361180544"/>
      </c:lineChart>
      <c:dateAx>
        <c:axId val="361177088"/>
        <c:scaling>
          <c:orientation val="minMax"/>
        </c:scaling>
        <c:delete val="0"/>
        <c:axPos val="b"/>
        <c:majorTickMark val="out"/>
        <c:minorTickMark val="none"/>
        <c:tickLblPos val="nextTo"/>
        <c:txPr>
          <a:bodyPr/>
          <a:lstStyle/>
          <a:p>
            <a:pPr>
              <a:defRPr sz="800"/>
            </a:pPr>
            <a:endParaRPr lang="en-US"/>
          </a:p>
        </c:txPr>
        <c:crossAx val="361178624"/>
        <c:crosses val="autoZero"/>
        <c:auto val="0"/>
        <c:lblOffset val="100"/>
        <c:baseTimeUnit val="days"/>
      </c:dateAx>
      <c:valAx>
        <c:axId val="361178624"/>
        <c:scaling>
          <c:orientation val="minMax"/>
          <c:max val="800000"/>
          <c:min val="400000"/>
        </c:scaling>
        <c:delete val="0"/>
        <c:axPos val="l"/>
        <c:majorGridlines/>
        <c:title>
          <c:tx>
            <c:rich>
              <a:bodyPr rot="-5400000" vert="horz"/>
              <a:lstStyle/>
              <a:p>
                <a:pPr>
                  <a:defRPr sz="800"/>
                </a:pPr>
                <a:r>
                  <a:rPr lang="en-US" sz="800"/>
                  <a:t>Millions USD</a:t>
                </a:r>
              </a:p>
            </c:rich>
          </c:tx>
          <c:overlay val="0"/>
        </c:title>
        <c:numFmt formatCode="#,##0" sourceLinked="0"/>
        <c:majorTickMark val="out"/>
        <c:minorTickMark val="none"/>
        <c:tickLblPos val="nextTo"/>
        <c:txPr>
          <a:bodyPr/>
          <a:lstStyle/>
          <a:p>
            <a:pPr>
              <a:defRPr sz="800"/>
            </a:pPr>
            <a:endParaRPr lang="en-US"/>
          </a:p>
        </c:txPr>
        <c:crossAx val="361177088"/>
        <c:crosses val="autoZero"/>
        <c:crossBetween val="between"/>
      </c:valAx>
      <c:valAx>
        <c:axId val="361180544"/>
        <c:scaling>
          <c:orientation val="minMax"/>
          <c:min val="60000"/>
        </c:scaling>
        <c:delete val="0"/>
        <c:axPos val="r"/>
        <c:numFmt formatCode="#,##0" sourceLinked="0"/>
        <c:majorTickMark val="out"/>
        <c:minorTickMark val="none"/>
        <c:tickLblPos val="nextTo"/>
        <c:txPr>
          <a:bodyPr/>
          <a:lstStyle/>
          <a:p>
            <a:pPr>
              <a:defRPr sz="800"/>
            </a:pPr>
            <a:endParaRPr lang="en-US"/>
          </a:p>
        </c:txPr>
        <c:crossAx val="361190528"/>
        <c:crosses val="max"/>
        <c:crossBetween val="between"/>
      </c:valAx>
      <c:catAx>
        <c:axId val="361190528"/>
        <c:scaling>
          <c:orientation val="minMax"/>
        </c:scaling>
        <c:delete val="1"/>
        <c:axPos val="b"/>
        <c:majorTickMark val="out"/>
        <c:minorTickMark val="none"/>
        <c:tickLblPos val="nextTo"/>
        <c:crossAx val="361180544"/>
        <c:crosses val="autoZero"/>
        <c:auto val="1"/>
        <c:lblAlgn val="ctr"/>
        <c:lblOffset val="100"/>
        <c:noMultiLvlLbl val="0"/>
      </c:catAx>
    </c:plotArea>
    <c:legend>
      <c:legendPos val="b"/>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100" b="1" i="0" baseline="0">
                <a:effectLst/>
              </a:rPr>
              <a:t>Recreation - TTSA Output &amp; PCE Indicator</a:t>
            </a:r>
            <a:endParaRPr lang="en-US" sz="1100">
              <a:effectLst/>
            </a:endParaRPr>
          </a:p>
        </c:rich>
      </c:tx>
      <c:overlay val="0"/>
    </c:title>
    <c:autoTitleDeleted val="0"/>
    <c:plotArea>
      <c:layout/>
      <c:lineChart>
        <c:grouping val="standard"/>
        <c:varyColors val="0"/>
        <c:ser>
          <c:idx val="0"/>
          <c:order val="0"/>
          <c:tx>
            <c:v>TTSA Recreation, entertainment and shopping</c:v>
          </c:tx>
          <c:marker>
            <c:symbol val="none"/>
          </c:marker>
          <c:cat>
            <c:strLit>
              <c:ptCount val="15"/>
              <c:pt idx="0">
                <c:v>Q2012_I</c:v>
              </c:pt>
              <c:pt idx="1">
                <c:v>Q2012_II</c:v>
              </c:pt>
              <c:pt idx="2">
                <c:v>Q2012_III</c:v>
              </c:pt>
              <c:pt idx="3">
                <c:v>Q2012_IV</c:v>
              </c:pt>
              <c:pt idx="4">
                <c:v>Q2013_I</c:v>
              </c:pt>
              <c:pt idx="5">
                <c:v>Q2013_II</c:v>
              </c:pt>
              <c:pt idx="6">
                <c:v>Q2013_III</c:v>
              </c:pt>
              <c:pt idx="7">
                <c:v>Q2013_IV</c:v>
              </c:pt>
              <c:pt idx="8">
                <c:v>Q2014_I</c:v>
              </c:pt>
              <c:pt idx="9">
                <c:v>Q2014_II</c:v>
              </c:pt>
              <c:pt idx="10">
                <c:v>Q2014_III</c:v>
              </c:pt>
              <c:pt idx="11">
                <c:v>Q2014_IV</c:v>
              </c:pt>
              <c:pt idx="12">
                <c:v>Q2015_I</c:v>
              </c:pt>
              <c:pt idx="13">
                <c:v>Q2015_II</c:v>
              </c:pt>
              <c:pt idx="14">
                <c:v>Q2015_III</c:v>
              </c:pt>
            </c:strLit>
          </c:cat>
          <c:val>
            <c:numLit>
              <c:formatCode>General</c:formatCode>
              <c:ptCount val="15"/>
              <c:pt idx="0">
                <c:v>190944.76807178045</c:v>
              </c:pt>
              <c:pt idx="1">
                <c:v>190655.42908309028</c:v>
              </c:pt>
              <c:pt idx="2">
                <c:v>194642.06501636538</c:v>
              </c:pt>
              <c:pt idx="3">
                <c:v>200895.3069425126</c:v>
              </c:pt>
              <c:pt idx="4">
                <c:v>212975.29673709848</c:v>
              </c:pt>
              <c:pt idx="5">
                <c:v>220051.32548634848</c:v>
              </c:pt>
              <c:pt idx="6">
                <c:v>227716.70813972547</c:v>
              </c:pt>
              <c:pt idx="7">
                <c:v>232063.90595822118</c:v>
              </c:pt>
              <c:pt idx="8">
                <c:v>229729.31122052411</c:v>
              </c:pt>
              <c:pt idx="9">
                <c:v>233587.05146763794</c:v>
              </c:pt>
              <c:pt idx="10">
                <c:v>232330.92193632771</c:v>
              </c:pt>
              <c:pt idx="11">
                <c:v>220470.27442788205</c:v>
              </c:pt>
              <c:pt idx="12">
                <c:v>220471.95954563096</c:v>
              </c:pt>
              <c:pt idx="13">
                <c:v>224027.06768305588</c:v>
              </c:pt>
              <c:pt idx="14">
                <c:v>223635.0075753585</c:v>
              </c:pt>
            </c:numLit>
          </c:val>
          <c:smooth val="0"/>
        </c:ser>
        <c:ser>
          <c:idx val="1"/>
          <c:order val="1"/>
          <c:tx>
            <c:v>TTSA Recreation and entertainment</c:v>
          </c:tx>
          <c:spPr>
            <a:ln>
              <a:solidFill>
                <a:schemeClr val="accent4"/>
              </a:solidFill>
            </a:ln>
          </c:spPr>
          <c:marker>
            <c:symbol val="none"/>
          </c:marker>
          <c:cat>
            <c:strLit>
              <c:ptCount val="15"/>
              <c:pt idx="0">
                <c:v>Q2012_I</c:v>
              </c:pt>
              <c:pt idx="1">
                <c:v>Q2012_II</c:v>
              </c:pt>
              <c:pt idx="2">
                <c:v>Q2012_III</c:v>
              </c:pt>
              <c:pt idx="3">
                <c:v>Q2012_IV</c:v>
              </c:pt>
              <c:pt idx="4">
                <c:v>Q2013_I</c:v>
              </c:pt>
              <c:pt idx="5">
                <c:v>Q2013_II</c:v>
              </c:pt>
              <c:pt idx="6">
                <c:v>Q2013_III</c:v>
              </c:pt>
              <c:pt idx="7">
                <c:v>Q2013_IV</c:v>
              </c:pt>
              <c:pt idx="8">
                <c:v>Q2014_I</c:v>
              </c:pt>
              <c:pt idx="9">
                <c:v>Q2014_II</c:v>
              </c:pt>
              <c:pt idx="10">
                <c:v>Q2014_III</c:v>
              </c:pt>
              <c:pt idx="11">
                <c:v>Q2014_IV</c:v>
              </c:pt>
              <c:pt idx="12">
                <c:v>Q2015_I</c:v>
              </c:pt>
              <c:pt idx="13">
                <c:v>Q2015_II</c:v>
              </c:pt>
              <c:pt idx="14">
                <c:v>Q2015_III</c:v>
              </c:pt>
            </c:strLit>
          </c:cat>
          <c:val>
            <c:numLit>
              <c:formatCode>General</c:formatCode>
              <c:ptCount val="15"/>
              <c:pt idx="0">
                <c:v>89677.912587623869</c:v>
              </c:pt>
              <c:pt idx="1">
                <c:v>90075.892813436949</c:v>
              </c:pt>
              <c:pt idx="2">
                <c:v>91732.454983960546</c:v>
              </c:pt>
              <c:pt idx="3">
                <c:v>92959.027642622066</c:v>
              </c:pt>
              <c:pt idx="4">
                <c:v>96373.742619723489</c:v>
              </c:pt>
              <c:pt idx="5">
                <c:v>98074.944771178692</c:v>
              </c:pt>
              <c:pt idx="6">
                <c:v>100795.8380528225</c:v>
              </c:pt>
              <c:pt idx="7">
                <c:v>102045.41804260036</c:v>
              </c:pt>
              <c:pt idx="8">
                <c:v>101194.12967669753</c:v>
              </c:pt>
              <c:pt idx="9">
                <c:v>101974.55739615719</c:v>
              </c:pt>
              <c:pt idx="10">
                <c:v>101515.60777949267</c:v>
              </c:pt>
              <c:pt idx="11">
                <c:v>102267.66218590782</c:v>
              </c:pt>
              <c:pt idx="12">
                <c:v>102261.67805405358</c:v>
              </c:pt>
              <c:pt idx="13">
                <c:v>104531.63187146766</c:v>
              </c:pt>
              <c:pt idx="14">
                <c:v>102675.50192341243</c:v>
              </c:pt>
            </c:numLit>
          </c:val>
          <c:smooth val="0"/>
        </c:ser>
        <c:ser>
          <c:idx val="2"/>
          <c:order val="2"/>
          <c:tx>
            <c:v>TTSA Shopping</c:v>
          </c:tx>
          <c:marker>
            <c:symbol val="none"/>
          </c:marker>
          <c:cat>
            <c:strLit>
              <c:ptCount val="15"/>
              <c:pt idx="0">
                <c:v>Q2012_I</c:v>
              </c:pt>
              <c:pt idx="1">
                <c:v>Q2012_II</c:v>
              </c:pt>
              <c:pt idx="2">
                <c:v>Q2012_III</c:v>
              </c:pt>
              <c:pt idx="3">
                <c:v>Q2012_IV</c:v>
              </c:pt>
              <c:pt idx="4">
                <c:v>Q2013_I</c:v>
              </c:pt>
              <c:pt idx="5">
                <c:v>Q2013_II</c:v>
              </c:pt>
              <c:pt idx="6">
                <c:v>Q2013_III</c:v>
              </c:pt>
              <c:pt idx="7">
                <c:v>Q2013_IV</c:v>
              </c:pt>
              <c:pt idx="8">
                <c:v>Q2014_I</c:v>
              </c:pt>
              <c:pt idx="9">
                <c:v>Q2014_II</c:v>
              </c:pt>
              <c:pt idx="10">
                <c:v>Q2014_III</c:v>
              </c:pt>
              <c:pt idx="11">
                <c:v>Q2014_IV</c:v>
              </c:pt>
              <c:pt idx="12">
                <c:v>Q2015_I</c:v>
              </c:pt>
              <c:pt idx="13">
                <c:v>Q2015_II</c:v>
              </c:pt>
              <c:pt idx="14">
                <c:v>Q2015_III</c:v>
              </c:pt>
            </c:strLit>
          </c:cat>
          <c:val>
            <c:numLit>
              <c:formatCode>General</c:formatCode>
              <c:ptCount val="15"/>
              <c:pt idx="0">
                <c:v>101266.85548415656</c:v>
              </c:pt>
              <c:pt idx="1">
                <c:v>100579.53626965333</c:v>
              </c:pt>
              <c:pt idx="2">
                <c:v>102909.61003240482</c:v>
              </c:pt>
              <c:pt idx="3">
                <c:v>107936.27929989054</c:v>
              </c:pt>
              <c:pt idx="4">
                <c:v>116601.55411737501</c:v>
              </c:pt>
              <c:pt idx="5">
                <c:v>121976.38071516978</c:v>
              </c:pt>
              <c:pt idx="6">
                <c:v>126920.87008690297</c:v>
              </c:pt>
              <c:pt idx="7">
                <c:v>130018.48791562082</c:v>
              </c:pt>
              <c:pt idx="8">
                <c:v>128535.18154382658</c:v>
              </c:pt>
              <c:pt idx="9">
                <c:v>131612.49407148076</c:v>
              </c:pt>
              <c:pt idx="10">
                <c:v>130815.31415683503</c:v>
              </c:pt>
              <c:pt idx="11">
                <c:v>118202.61224197423</c:v>
              </c:pt>
              <c:pt idx="12">
                <c:v>118210.28149157736</c:v>
              </c:pt>
              <c:pt idx="13">
                <c:v>119495.43581158819</c:v>
              </c:pt>
              <c:pt idx="14">
                <c:v>120959.50565194605</c:v>
              </c:pt>
            </c:numLit>
          </c:val>
          <c:smooth val="0"/>
        </c:ser>
        <c:dLbls>
          <c:showLegendKey val="0"/>
          <c:showVal val="0"/>
          <c:showCatName val="0"/>
          <c:showSerName val="0"/>
          <c:showPercent val="0"/>
          <c:showBubbleSize val="0"/>
        </c:dLbls>
        <c:marker val="1"/>
        <c:smooth val="0"/>
        <c:axId val="361220736"/>
        <c:axId val="361226624"/>
      </c:lineChart>
      <c:catAx>
        <c:axId val="361220736"/>
        <c:scaling>
          <c:orientation val="minMax"/>
        </c:scaling>
        <c:delete val="0"/>
        <c:axPos val="b"/>
        <c:majorTickMark val="out"/>
        <c:minorTickMark val="none"/>
        <c:tickLblPos val="nextTo"/>
        <c:txPr>
          <a:bodyPr/>
          <a:lstStyle/>
          <a:p>
            <a:pPr>
              <a:defRPr sz="800"/>
            </a:pPr>
            <a:endParaRPr lang="en-US"/>
          </a:p>
        </c:txPr>
        <c:crossAx val="361226624"/>
        <c:crosses val="autoZero"/>
        <c:auto val="1"/>
        <c:lblAlgn val="ctr"/>
        <c:lblOffset val="100"/>
        <c:noMultiLvlLbl val="0"/>
      </c:catAx>
      <c:valAx>
        <c:axId val="361226624"/>
        <c:scaling>
          <c:orientation val="minMax"/>
          <c:min val="0"/>
        </c:scaling>
        <c:delete val="0"/>
        <c:axPos val="l"/>
        <c:majorGridlines/>
        <c:title>
          <c:tx>
            <c:rich>
              <a:bodyPr rot="-5400000" vert="horz"/>
              <a:lstStyle/>
              <a:p>
                <a:pPr>
                  <a:defRPr sz="800"/>
                </a:pPr>
                <a:r>
                  <a:rPr lang="en-US" sz="800"/>
                  <a:t>Millions USD</a:t>
                </a:r>
              </a:p>
            </c:rich>
          </c:tx>
          <c:overlay val="0"/>
        </c:title>
        <c:numFmt formatCode="#,##0" sourceLinked="0"/>
        <c:majorTickMark val="out"/>
        <c:minorTickMark val="none"/>
        <c:tickLblPos val="nextTo"/>
        <c:txPr>
          <a:bodyPr/>
          <a:lstStyle/>
          <a:p>
            <a:pPr>
              <a:defRPr sz="800"/>
            </a:pPr>
            <a:endParaRPr lang="en-US"/>
          </a:p>
        </c:txPr>
        <c:crossAx val="361220736"/>
        <c:crosses val="autoZero"/>
        <c:crossBetween val="between"/>
        <c:minorUnit val="20000"/>
      </c:valAx>
    </c:plotArea>
    <c:legend>
      <c:legendPos val="b"/>
      <c:layout>
        <c:manualLayout>
          <c:xMode val="edge"/>
          <c:yMode val="edge"/>
          <c:x val="4.3346019247594035E-2"/>
          <c:y val="0.74479002624671919"/>
          <c:w val="0.93830774278215223"/>
          <c:h val="0.22743219597550307"/>
        </c:manualLayout>
      </c:layout>
      <c:overlay val="0"/>
      <c:txPr>
        <a:bodyPr/>
        <a:lstStyle/>
        <a:p>
          <a:pPr>
            <a:defRPr sz="900"/>
          </a:pPr>
          <a:endParaRPr lang="en-US"/>
        </a:p>
      </c:txPr>
    </c:legend>
    <c:plotVisOnly val="1"/>
    <c:dispBlanksAs val="gap"/>
    <c:showDLblsOverMax val="0"/>
  </c:chart>
  <c:printSettings>
    <c:headerFooter/>
    <c:pageMargins b="0.75" l="0.7" r="0.7" t="0.75" header="0.3" footer="0.3"/>
    <c:pageSetup orientation="landscape" horizontalDpi="-1" verticalDpi="-1"/>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12</xdr:col>
      <xdr:colOff>9525</xdr:colOff>
      <xdr:row>25</xdr:row>
      <xdr:rowOff>6350</xdr:rowOff>
    </xdr:from>
    <xdr:to>
      <xdr:col>19</xdr:col>
      <xdr:colOff>574675</xdr:colOff>
      <xdr:row>39</xdr:row>
      <xdr:rowOff>171450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12700</xdr:colOff>
      <xdr:row>26</xdr:row>
      <xdr:rowOff>165100</xdr:rowOff>
    </xdr:from>
    <xdr:to>
      <xdr:col>19</xdr:col>
      <xdr:colOff>577850</xdr:colOff>
      <xdr:row>41</xdr:row>
      <xdr:rowOff>146050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25400</xdr:colOff>
      <xdr:row>28</xdr:row>
      <xdr:rowOff>146050</xdr:rowOff>
    </xdr:from>
    <xdr:to>
      <xdr:col>19</xdr:col>
      <xdr:colOff>590550</xdr:colOff>
      <xdr:row>43</xdr:row>
      <xdr:rowOff>127000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31750</xdr:colOff>
      <xdr:row>30</xdr:row>
      <xdr:rowOff>57150</xdr:rowOff>
    </xdr:from>
    <xdr:to>
      <xdr:col>19</xdr:col>
      <xdr:colOff>596900</xdr:colOff>
      <xdr:row>45</xdr:row>
      <xdr:rowOff>38100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19050</xdr:colOff>
      <xdr:row>31</xdr:row>
      <xdr:rowOff>158750</xdr:rowOff>
    </xdr:from>
    <xdr:to>
      <xdr:col>19</xdr:col>
      <xdr:colOff>584200</xdr:colOff>
      <xdr:row>46</xdr:row>
      <xdr:rowOff>139700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18</xdr:col>
      <xdr:colOff>6942</xdr:colOff>
      <xdr:row>38</xdr:row>
      <xdr:rowOff>21875</xdr:rowOff>
    </xdr:to>
    <xdr:pic>
      <xdr:nvPicPr>
        <xdr:cNvPr id="3" name="Picture 2"/>
        <xdr:cNvPicPr>
          <a:picLocks noChangeAspect="1"/>
        </xdr:cNvPicPr>
      </xdr:nvPicPr>
      <xdr:blipFill>
        <a:blip xmlns:r="http://schemas.openxmlformats.org/officeDocument/2006/relationships" r:embed="rId1"/>
        <a:stretch>
          <a:fillRect/>
        </a:stretch>
      </xdr:blipFill>
      <xdr:spPr>
        <a:xfrm>
          <a:off x="1219200" y="167640"/>
          <a:ext cx="9760542" cy="62245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xdr:colOff>
      <xdr:row>1</xdr:row>
      <xdr:rowOff>11153</xdr:rowOff>
    </xdr:from>
    <xdr:to>
      <xdr:col>16</xdr:col>
      <xdr:colOff>297181</xdr:colOff>
      <xdr:row>37</xdr:row>
      <xdr:rowOff>127974</xdr:rowOff>
    </xdr:to>
    <xdr:pic>
      <xdr:nvPicPr>
        <xdr:cNvPr id="4" name="Picture 3"/>
        <xdr:cNvPicPr>
          <a:picLocks noChangeAspect="1"/>
        </xdr:cNvPicPr>
      </xdr:nvPicPr>
      <xdr:blipFill>
        <a:blip xmlns:r="http://schemas.openxmlformats.org/officeDocument/2006/relationships" r:embed="rId1"/>
        <a:stretch>
          <a:fillRect/>
        </a:stretch>
      </xdr:blipFill>
      <xdr:spPr>
        <a:xfrm>
          <a:off x="1219201" y="178793"/>
          <a:ext cx="8831580" cy="61518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17</xdr:col>
      <xdr:colOff>12986</xdr:colOff>
      <xdr:row>38</xdr:row>
      <xdr:rowOff>3586</xdr:rowOff>
    </xdr:to>
    <xdr:pic>
      <xdr:nvPicPr>
        <xdr:cNvPr id="3" name="Picture 2"/>
        <xdr:cNvPicPr>
          <a:picLocks noChangeAspect="1"/>
        </xdr:cNvPicPr>
      </xdr:nvPicPr>
      <xdr:blipFill>
        <a:blip xmlns:r="http://schemas.openxmlformats.org/officeDocument/2006/relationships" r:embed="rId1"/>
        <a:stretch>
          <a:fillRect/>
        </a:stretch>
      </xdr:blipFill>
      <xdr:spPr>
        <a:xfrm>
          <a:off x="1219200" y="167640"/>
          <a:ext cx="9156986" cy="62062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510540</xdr:colOff>
      <xdr:row>1</xdr:row>
      <xdr:rowOff>5080</xdr:rowOff>
    </xdr:from>
    <xdr:to>
      <xdr:col>17</xdr:col>
      <xdr:colOff>205740</xdr:colOff>
      <xdr:row>18</xdr:row>
      <xdr:rowOff>49530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428625</xdr:colOff>
      <xdr:row>1</xdr:row>
      <xdr:rowOff>8255</xdr:rowOff>
    </xdr:from>
    <xdr:to>
      <xdr:col>8</xdr:col>
      <xdr:colOff>200025</xdr:colOff>
      <xdr:row>18</xdr:row>
      <xdr:rowOff>55880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84</xdr:row>
      <xdr:rowOff>85725</xdr:rowOff>
    </xdr:from>
    <xdr:to>
      <xdr:col>7</xdr:col>
      <xdr:colOff>381000</xdr:colOff>
      <xdr:row>101</xdr:row>
      <xdr:rowOff>130175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103</xdr:row>
      <xdr:rowOff>76200</xdr:rowOff>
    </xdr:from>
    <xdr:to>
      <xdr:col>9</xdr:col>
      <xdr:colOff>342900</xdr:colOff>
      <xdr:row>121</xdr:row>
      <xdr:rowOff>53975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20</xdr:row>
      <xdr:rowOff>0</xdr:rowOff>
    </xdr:from>
    <xdr:to>
      <xdr:col>17</xdr:col>
      <xdr:colOff>304800</xdr:colOff>
      <xdr:row>37</xdr:row>
      <xdr:rowOff>44450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customProperty" Target="../customProperty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customProperty" Target="../customProperty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customProperty" Target="../customProperty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customProperty" Target="../customProperty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2.bin"/><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33.xml.rels><?xml version="1.0" encoding="UTF-8" standalone="yes"?>
<Relationships xmlns="http://schemas.openxmlformats.org/package/2006/relationships"><Relationship Id="rId1" Type="http://schemas.openxmlformats.org/officeDocument/2006/relationships/customProperty" Target="../customProperty18.bin"/></Relationships>
</file>

<file path=xl/worksheets/_rels/sheet34.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customProperty" Target="../customProperty21.bin"/></Relationships>
</file>

<file path=xl/worksheets/_rels/sheet41.xml.rels><?xml version="1.0" encoding="UTF-8" standalone="yes"?>
<Relationships xmlns="http://schemas.openxmlformats.org/package/2006/relationships"><Relationship Id="rId1" Type="http://schemas.openxmlformats.org/officeDocument/2006/relationships/customProperty" Target="../customProperty2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2.xml.rels><?xml version="1.0" encoding="UTF-8" standalone="yes"?>
<Relationships xmlns="http://schemas.openxmlformats.org/package/2006/relationships"><Relationship Id="rId3" Type="http://schemas.openxmlformats.org/officeDocument/2006/relationships/customProperty" Target="../customProperty23.bin"/><Relationship Id="rId2" Type="http://schemas.openxmlformats.org/officeDocument/2006/relationships/printerSettings" Target="../printerSettings/printerSettings35.bin"/><Relationship Id="rId1" Type="http://schemas.openxmlformats.org/officeDocument/2006/relationships/hyperlink" Target="https://beaocio.webex.com/beaocio/j.php?MTID=m4e40f901eddcaa0eb03ac86c9258ee63"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L91"/>
  <sheetViews>
    <sheetView topLeftCell="A68" zoomScaleNormal="100" workbookViewId="0">
      <selection activeCell="N7" sqref="N7"/>
    </sheetView>
  </sheetViews>
  <sheetFormatPr defaultRowHeight="13.2" x14ac:dyDescent="0.25"/>
  <cols>
    <col min="1" max="1" width="4.6640625" customWidth="1"/>
    <col min="2" max="2" width="41.5546875" customWidth="1"/>
    <col min="3" max="3" width="11.33203125" customWidth="1"/>
    <col min="4" max="6" width="9.6640625" customWidth="1"/>
    <col min="7" max="7" width="5.6640625" customWidth="1"/>
    <col min="8" max="8" width="8" customWidth="1"/>
    <col min="10" max="10" width="5.6640625" customWidth="1"/>
    <col min="11" max="11" width="7.33203125" customWidth="1"/>
  </cols>
  <sheetData>
    <row r="1" spans="1:12" ht="17.399999999999999" x14ac:dyDescent="0.3">
      <c r="A1" s="796" t="s">
        <v>265</v>
      </c>
      <c r="B1" s="797"/>
      <c r="C1" s="797"/>
      <c r="D1" s="797"/>
      <c r="E1" s="797"/>
      <c r="F1" s="797"/>
    </row>
    <row r="2" spans="1:12" ht="16.8" x14ac:dyDescent="0.3">
      <c r="A2" s="798" t="s">
        <v>266</v>
      </c>
      <c r="B2" s="797"/>
      <c r="C2" s="797"/>
      <c r="D2" s="797"/>
      <c r="E2" s="797"/>
      <c r="F2" s="797"/>
    </row>
    <row r="3" spans="1:12" x14ac:dyDescent="0.25">
      <c r="A3" s="797" t="s">
        <v>2</v>
      </c>
      <c r="B3" s="797"/>
      <c r="C3" s="797"/>
      <c r="D3" s="797"/>
      <c r="E3" s="797"/>
      <c r="F3" s="797"/>
    </row>
    <row r="4" spans="1:12" x14ac:dyDescent="0.25">
      <c r="A4" s="797" t="s">
        <v>3</v>
      </c>
      <c r="B4" s="797"/>
      <c r="C4" s="797"/>
      <c r="D4" s="797"/>
      <c r="E4" s="797"/>
      <c r="F4" s="797"/>
      <c r="H4" s="3" t="s">
        <v>263</v>
      </c>
      <c r="I4" s="3"/>
      <c r="K4" s="3" t="s">
        <v>264</v>
      </c>
      <c r="L4" s="3"/>
    </row>
    <row r="6" spans="1:12" x14ac:dyDescent="0.25">
      <c r="A6" s="799" t="s">
        <v>4</v>
      </c>
      <c r="B6" s="799" t="s">
        <v>5</v>
      </c>
      <c r="C6" s="799" t="s">
        <v>6</v>
      </c>
      <c r="D6" s="1"/>
      <c r="E6" s="799" t="s">
        <v>7</v>
      </c>
      <c r="F6" s="799"/>
      <c r="H6" s="4"/>
      <c r="I6" s="4"/>
      <c r="J6" s="4"/>
      <c r="K6" s="4"/>
      <c r="L6" s="4"/>
    </row>
    <row r="7" spans="1:12" x14ac:dyDescent="0.25">
      <c r="A7" s="799"/>
      <c r="B7" s="799"/>
      <c r="C7" s="799"/>
      <c r="D7" s="1" t="s">
        <v>10</v>
      </c>
      <c r="E7" s="1" t="s">
        <v>8</v>
      </c>
      <c r="F7" s="1" t="s">
        <v>9</v>
      </c>
    </row>
    <row r="8" spans="1:12" x14ac:dyDescent="0.25">
      <c r="A8" t="s">
        <v>11</v>
      </c>
      <c r="B8" s="2" t="s">
        <v>12</v>
      </c>
      <c r="C8" t="s">
        <v>267</v>
      </c>
      <c r="D8">
        <v>11033272</v>
      </c>
      <c r="E8">
        <v>11081237</v>
      </c>
      <c r="F8">
        <v>11166431</v>
      </c>
      <c r="H8" s="5">
        <f>(E8/D8)^4</f>
        <v>1.0175029439008727</v>
      </c>
      <c r="I8" s="6">
        <f>H8-1</f>
        <v>1.7502943900872703E-2</v>
      </c>
      <c r="J8" s="4"/>
      <c r="K8" s="5">
        <f>(F8/E8)^4</f>
        <v>1.0311089887165814</v>
      </c>
      <c r="L8" s="6">
        <f>K8-1</f>
        <v>3.1108988716581409E-2</v>
      </c>
    </row>
    <row r="9" spans="1:12" x14ac:dyDescent="0.25">
      <c r="A9" t="s">
        <v>14</v>
      </c>
      <c r="B9" s="2" t="s">
        <v>15</v>
      </c>
      <c r="C9" t="s">
        <v>268</v>
      </c>
      <c r="D9">
        <v>500426</v>
      </c>
      <c r="E9">
        <v>508154</v>
      </c>
      <c r="F9">
        <v>518365</v>
      </c>
      <c r="H9" s="5">
        <f>(E9/D9)^4</f>
        <v>1.0632170473314393</v>
      </c>
      <c r="I9" s="6">
        <f t="shared" ref="I9:I72" si="0">H9-1</f>
        <v>6.3217047331439291E-2</v>
      </c>
      <c r="J9" s="4"/>
      <c r="K9" s="5">
        <f>(F9/E9)^4</f>
        <v>1.0828325121773315</v>
      </c>
      <c r="L9" s="6">
        <f t="shared" ref="L9:L72" si="1">K9-1</f>
        <v>8.2832512177331452E-2</v>
      </c>
    </row>
    <row r="10" spans="1:12" x14ac:dyDescent="0.25">
      <c r="A10" t="s">
        <v>17</v>
      </c>
      <c r="B10" s="2" t="s">
        <v>18</v>
      </c>
      <c r="C10" t="s">
        <v>269</v>
      </c>
      <c r="D10">
        <v>2393674</v>
      </c>
      <c r="E10">
        <v>2397815</v>
      </c>
      <c r="F10">
        <v>2422090</v>
      </c>
      <c r="H10" s="5">
        <f>(E10/D10)^4</f>
        <v>1.0069378840197187</v>
      </c>
      <c r="I10" s="6">
        <f t="shared" si="0"/>
        <v>6.9378840197187319E-3</v>
      </c>
      <c r="J10" s="4"/>
      <c r="K10" s="5">
        <f>(F10/E10)^4</f>
        <v>1.0411143097347153</v>
      </c>
      <c r="L10" s="6">
        <f t="shared" si="1"/>
        <v>4.1114309734715304E-2</v>
      </c>
    </row>
    <row r="11" spans="1:12" x14ac:dyDescent="0.25">
      <c r="A11" t="s">
        <v>20</v>
      </c>
      <c r="B11" s="2" t="s">
        <v>21</v>
      </c>
      <c r="C11" t="s">
        <v>270</v>
      </c>
      <c r="D11">
        <v>805680</v>
      </c>
      <c r="E11">
        <v>804078</v>
      </c>
      <c r="F11">
        <v>809274</v>
      </c>
      <c r="H11" s="5">
        <f t="shared" ref="H11:H74" si="2">(E11/D11)^4</f>
        <v>0.9920701606220198</v>
      </c>
      <c r="I11" s="6">
        <f t="shared" si="0"/>
        <v>-7.9298393779801968E-3</v>
      </c>
      <c r="J11" s="4"/>
      <c r="K11" s="5">
        <f t="shared" ref="K11:K74" si="3">(F11/E11)^4</f>
        <v>1.0260998690133627</v>
      </c>
      <c r="L11" s="6">
        <f t="shared" si="1"/>
        <v>2.6099869013362698E-2</v>
      </c>
    </row>
    <row r="12" spans="1:12" x14ac:dyDescent="0.25">
      <c r="A12" t="s">
        <v>23</v>
      </c>
      <c r="B12" s="2" t="s">
        <v>24</v>
      </c>
      <c r="C12" t="s">
        <v>271</v>
      </c>
      <c r="D12">
        <v>280766</v>
      </c>
      <c r="E12">
        <v>284807</v>
      </c>
      <c r="F12">
        <v>284703</v>
      </c>
      <c r="H12" s="5">
        <f t="shared" si="2"/>
        <v>1.0588259529683692</v>
      </c>
      <c r="I12" s="6">
        <f t="shared" si="0"/>
        <v>5.8825952968369233E-2</v>
      </c>
      <c r="J12" s="4"/>
      <c r="K12" s="5">
        <f t="shared" si="3"/>
        <v>0.99854016159751335</v>
      </c>
      <c r="L12" s="6">
        <f t="shared" si="1"/>
        <v>-1.4598384024866462E-3</v>
      </c>
    </row>
    <row r="13" spans="1:12" x14ac:dyDescent="0.25">
      <c r="A13" t="s">
        <v>26</v>
      </c>
      <c r="B13" t="s">
        <v>27</v>
      </c>
      <c r="C13" t="s">
        <v>272</v>
      </c>
      <c r="D13">
        <v>262011</v>
      </c>
      <c r="E13">
        <v>263724</v>
      </c>
      <c r="F13">
        <v>265479</v>
      </c>
      <c r="H13" s="5">
        <f t="shared" si="2"/>
        <v>1.0264091577445007</v>
      </c>
      <c r="I13" s="6">
        <f t="shared" si="0"/>
        <v>2.64091577445007E-2</v>
      </c>
      <c r="J13" s="4"/>
      <c r="K13" s="5">
        <f t="shared" si="3"/>
        <v>1.0268856274887983</v>
      </c>
      <c r="L13" s="6">
        <f t="shared" si="1"/>
        <v>2.6885627488798303E-2</v>
      </c>
    </row>
    <row r="14" spans="1:12" x14ac:dyDescent="0.25">
      <c r="A14" s="7" t="s">
        <v>29</v>
      </c>
      <c r="B14" s="7" t="s">
        <v>30</v>
      </c>
      <c r="C14" s="7" t="s">
        <v>273</v>
      </c>
      <c r="D14" s="7">
        <v>252673</v>
      </c>
      <c r="E14" s="7">
        <v>254355</v>
      </c>
      <c r="F14" s="7">
        <v>256127</v>
      </c>
      <c r="G14" s="7"/>
      <c r="H14" s="8">
        <f t="shared" si="2"/>
        <v>1.0268943627390541</v>
      </c>
      <c r="I14" s="9">
        <f t="shared" si="0"/>
        <v>2.6894362739054101E-2</v>
      </c>
      <c r="J14" s="7"/>
      <c r="K14" s="8">
        <f t="shared" si="3"/>
        <v>1.0281591238114736</v>
      </c>
      <c r="L14" s="9">
        <f t="shared" si="1"/>
        <v>2.8159123811473563E-2</v>
      </c>
    </row>
    <row r="15" spans="1:12" x14ac:dyDescent="0.25">
      <c r="A15" t="s">
        <v>32</v>
      </c>
      <c r="B15" t="s">
        <v>33</v>
      </c>
      <c r="C15" t="s">
        <v>274</v>
      </c>
      <c r="D15">
        <v>9948</v>
      </c>
      <c r="E15">
        <v>9986</v>
      </c>
      <c r="F15">
        <v>9986</v>
      </c>
      <c r="H15" s="5">
        <f t="shared" si="2"/>
        <v>1.0153672244505392</v>
      </c>
      <c r="I15" s="6">
        <f t="shared" si="0"/>
        <v>1.5367224450539174E-2</v>
      </c>
      <c r="J15" s="4"/>
      <c r="K15" s="5">
        <f t="shared" si="3"/>
        <v>1</v>
      </c>
      <c r="L15" s="6">
        <f t="shared" si="1"/>
        <v>0</v>
      </c>
    </row>
    <row r="16" spans="1:12" x14ac:dyDescent="0.25">
      <c r="A16" t="s">
        <v>35</v>
      </c>
      <c r="B16" t="s">
        <v>36</v>
      </c>
      <c r="C16" t="s">
        <v>275</v>
      </c>
      <c r="D16">
        <v>18721</v>
      </c>
      <c r="E16">
        <v>20907</v>
      </c>
      <c r="F16">
        <v>19172</v>
      </c>
      <c r="H16" s="5">
        <f t="shared" si="2"/>
        <v>1.5554308338004348</v>
      </c>
      <c r="I16" s="6">
        <f t="shared" si="0"/>
        <v>0.55543083380043479</v>
      </c>
      <c r="J16" s="4"/>
      <c r="K16" s="5">
        <f t="shared" si="3"/>
        <v>0.7071357667745648</v>
      </c>
      <c r="L16" s="6">
        <f t="shared" si="1"/>
        <v>-0.2928642332254352</v>
      </c>
    </row>
    <row r="17" spans="1:12" x14ac:dyDescent="0.25">
      <c r="A17" t="s">
        <v>38</v>
      </c>
      <c r="B17" t="s">
        <v>39</v>
      </c>
      <c r="C17" t="s">
        <v>276</v>
      </c>
      <c r="D17">
        <v>16313</v>
      </c>
      <c r="E17">
        <v>18384</v>
      </c>
      <c r="F17">
        <v>16477</v>
      </c>
      <c r="H17" s="5">
        <f t="shared" si="2"/>
        <v>1.6129640973840116</v>
      </c>
      <c r="I17" s="6">
        <f t="shared" si="0"/>
        <v>0.61296409738401159</v>
      </c>
      <c r="J17" s="4"/>
      <c r="K17" s="5">
        <f t="shared" si="3"/>
        <v>0.64528641394256536</v>
      </c>
      <c r="L17" s="6">
        <f t="shared" si="1"/>
        <v>-0.35471358605743464</v>
      </c>
    </row>
    <row r="18" spans="1:12" x14ac:dyDescent="0.25">
      <c r="A18" t="s">
        <v>41</v>
      </c>
      <c r="B18" t="s">
        <v>42</v>
      </c>
      <c r="C18" t="s">
        <v>277</v>
      </c>
      <c r="D18">
        <v>2446</v>
      </c>
      <c r="E18">
        <v>2543</v>
      </c>
      <c r="F18">
        <v>2748</v>
      </c>
      <c r="H18" s="5">
        <f t="shared" si="2"/>
        <v>1.1683141317944175</v>
      </c>
      <c r="I18" s="6">
        <f t="shared" si="0"/>
        <v>0.16831413179441745</v>
      </c>
      <c r="J18" s="4"/>
      <c r="K18" s="5">
        <f t="shared" si="3"/>
        <v>1.3635826692980322</v>
      </c>
      <c r="L18" s="6">
        <f t="shared" si="1"/>
        <v>0.36358266929803218</v>
      </c>
    </row>
    <row r="19" spans="1:12" x14ac:dyDescent="0.25">
      <c r="A19" t="s">
        <v>44</v>
      </c>
      <c r="B19" s="2" t="s">
        <v>45</v>
      </c>
      <c r="C19" t="s">
        <v>278</v>
      </c>
      <c r="D19">
        <v>7240386</v>
      </c>
      <c r="E19">
        <v>7277393</v>
      </c>
      <c r="F19">
        <v>7313569</v>
      </c>
      <c r="H19" s="5">
        <f t="shared" si="2"/>
        <v>1.0206020468063848</v>
      </c>
      <c r="I19" s="6">
        <f t="shared" si="0"/>
        <v>2.0602046806384777E-2</v>
      </c>
      <c r="J19" s="4"/>
      <c r="K19" s="5">
        <f t="shared" si="3"/>
        <v>1.0200328013013908</v>
      </c>
      <c r="L19" s="6">
        <f t="shared" si="1"/>
        <v>2.0032801301390846E-2</v>
      </c>
    </row>
    <row r="20" spans="1:12" x14ac:dyDescent="0.25">
      <c r="A20" t="s">
        <v>47</v>
      </c>
      <c r="B20" s="2" t="s">
        <v>48</v>
      </c>
      <c r="C20" t="s">
        <v>279</v>
      </c>
      <c r="D20">
        <v>6934910</v>
      </c>
      <c r="E20">
        <v>6977604</v>
      </c>
      <c r="F20">
        <v>7014786</v>
      </c>
      <c r="H20" s="5">
        <f t="shared" si="2"/>
        <v>1.0248538953873676</v>
      </c>
      <c r="I20" s="6">
        <f t="shared" si="0"/>
        <v>2.4853895387367597E-2</v>
      </c>
      <c r="J20" s="4"/>
      <c r="K20" s="5">
        <f t="shared" si="3"/>
        <v>1.0214860335041811</v>
      </c>
      <c r="L20" s="6">
        <f t="shared" si="1"/>
        <v>2.1486033504181101E-2</v>
      </c>
    </row>
    <row r="21" spans="1:12" x14ac:dyDescent="0.25">
      <c r="A21" t="s">
        <v>50</v>
      </c>
      <c r="B21" s="2" t="s">
        <v>51</v>
      </c>
      <c r="C21" t="s">
        <v>280</v>
      </c>
      <c r="D21">
        <v>1963456</v>
      </c>
      <c r="E21">
        <v>1980542</v>
      </c>
      <c r="F21">
        <v>1975922</v>
      </c>
      <c r="H21" s="5">
        <f t="shared" si="2"/>
        <v>1.0352650026982781</v>
      </c>
      <c r="I21" s="6">
        <f t="shared" si="0"/>
        <v>3.5265002698278147E-2</v>
      </c>
      <c r="J21" s="4"/>
      <c r="K21" s="5">
        <f t="shared" si="3"/>
        <v>0.99070181889598008</v>
      </c>
      <c r="L21" s="6">
        <f t="shared" si="1"/>
        <v>-9.2981811040199203E-3</v>
      </c>
    </row>
    <row r="22" spans="1:12" x14ac:dyDescent="0.25">
      <c r="A22" t="s">
        <v>53</v>
      </c>
      <c r="B22" t="s">
        <v>54</v>
      </c>
      <c r="C22" t="s">
        <v>281</v>
      </c>
      <c r="D22">
        <v>1681552</v>
      </c>
      <c r="E22">
        <v>1685157</v>
      </c>
      <c r="F22">
        <v>1688968</v>
      </c>
      <c r="H22" s="5">
        <f t="shared" si="2"/>
        <v>1.0086030273508566</v>
      </c>
      <c r="I22" s="6">
        <f t="shared" si="0"/>
        <v>8.6030273508566069E-3</v>
      </c>
      <c r="J22" s="4"/>
      <c r="K22" s="5">
        <f t="shared" si="3"/>
        <v>1.0090767742733415</v>
      </c>
      <c r="L22" s="6">
        <f t="shared" si="1"/>
        <v>9.0767742733415258E-3</v>
      </c>
    </row>
    <row r="23" spans="1:12" x14ac:dyDescent="0.25">
      <c r="A23" t="s">
        <v>56</v>
      </c>
      <c r="B23" s="2" t="s">
        <v>57</v>
      </c>
      <c r="C23" t="s">
        <v>282</v>
      </c>
      <c r="D23">
        <v>331279</v>
      </c>
      <c r="E23">
        <v>334003</v>
      </c>
      <c r="F23">
        <v>336602</v>
      </c>
      <c r="H23" s="5">
        <f t="shared" si="2"/>
        <v>1.0332986082472404</v>
      </c>
      <c r="I23" s="6">
        <f t="shared" si="0"/>
        <v>3.3298608247240402E-2</v>
      </c>
      <c r="J23" s="4"/>
      <c r="K23" s="5">
        <f t="shared" si="3"/>
        <v>1.0314906552923475</v>
      </c>
      <c r="L23" s="6">
        <f t="shared" si="1"/>
        <v>3.1490655292347514E-2</v>
      </c>
    </row>
    <row r="24" spans="1:12" x14ac:dyDescent="0.25">
      <c r="A24" t="s">
        <v>59</v>
      </c>
      <c r="B24" t="s">
        <v>60</v>
      </c>
      <c r="C24" t="s">
        <v>283</v>
      </c>
      <c r="D24">
        <v>247371</v>
      </c>
      <c r="E24">
        <v>249177</v>
      </c>
      <c r="F24">
        <v>251208</v>
      </c>
      <c r="H24" s="5">
        <f t="shared" si="2"/>
        <v>1.029524467091286</v>
      </c>
      <c r="I24" s="6">
        <f t="shared" si="0"/>
        <v>2.9524467091285977E-2</v>
      </c>
      <c r="J24" s="4"/>
      <c r="K24" s="5">
        <f t="shared" si="3"/>
        <v>1.0330041170404503</v>
      </c>
      <c r="L24" s="6">
        <f t="shared" si="1"/>
        <v>3.3004117040450254E-2</v>
      </c>
    </row>
    <row r="25" spans="1:12" x14ac:dyDescent="0.25">
      <c r="A25" t="s">
        <v>62</v>
      </c>
      <c r="B25" t="s">
        <v>63</v>
      </c>
      <c r="C25" t="s">
        <v>284</v>
      </c>
      <c r="D25">
        <v>165820</v>
      </c>
      <c r="E25">
        <v>166738</v>
      </c>
      <c r="F25">
        <v>167031</v>
      </c>
      <c r="H25" s="5">
        <f t="shared" si="2"/>
        <v>1.0223290656490929</v>
      </c>
      <c r="I25" s="6">
        <f t="shared" si="0"/>
        <v>2.2329065649092872E-2</v>
      </c>
      <c r="J25" s="4"/>
      <c r="K25" s="5">
        <f t="shared" si="3"/>
        <v>1.0070475408271473</v>
      </c>
      <c r="L25" s="6">
        <f t="shared" si="1"/>
        <v>7.0475408271473139E-3</v>
      </c>
    </row>
    <row r="26" spans="1:12" x14ac:dyDescent="0.25">
      <c r="A26" t="s">
        <v>65</v>
      </c>
      <c r="B26" t="s">
        <v>66</v>
      </c>
      <c r="C26" t="s">
        <v>285</v>
      </c>
      <c r="D26">
        <v>82601</v>
      </c>
      <c r="E26">
        <v>83538</v>
      </c>
      <c r="F26">
        <v>85435</v>
      </c>
      <c r="H26" s="5">
        <f t="shared" si="2"/>
        <v>1.0461526842705331</v>
      </c>
      <c r="I26" s="6">
        <f t="shared" si="0"/>
        <v>4.6152684270533095E-2</v>
      </c>
      <c r="J26" s="4"/>
      <c r="K26" s="5">
        <f t="shared" si="3"/>
        <v>1.0939740013774262</v>
      </c>
      <c r="L26" s="6">
        <f t="shared" si="1"/>
        <v>9.3974001377426175E-2</v>
      </c>
    </row>
    <row r="27" spans="1:12" x14ac:dyDescent="0.25">
      <c r="A27" t="s">
        <v>68</v>
      </c>
      <c r="B27" t="s">
        <v>69</v>
      </c>
      <c r="C27" t="s">
        <v>286</v>
      </c>
      <c r="D27">
        <v>50984</v>
      </c>
      <c r="E27">
        <v>51972</v>
      </c>
      <c r="F27">
        <v>54089</v>
      </c>
      <c r="H27" s="5">
        <f t="shared" si="2"/>
        <v>1.0797969519793484</v>
      </c>
      <c r="I27" s="6">
        <f t="shared" si="0"/>
        <v>7.9796951979348441E-2</v>
      </c>
      <c r="J27" s="4"/>
      <c r="K27" s="5">
        <f t="shared" si="3"/>
        <v>1.1731622773270989</v>
      </c>
      <c r="L27" s="6">
        <f t="shared" si="1"/>
        <v>0.17316227732709888</v>
      </c>
    </row>
    <row r="28" spans="1:12" x14ac:dyDescent="0.25">
      <c r="A28" t="s">
        <v>71</v>
      </c>
      <c r="B28" t="s">
        <v>72</v>
      </c>
      <c r="C28" t="s">
        <v>287</v>
      </c>
      <c r="D28">
        <v>34531</v>
      </c>
      <c r="E28">
        <v>34852</v>
      </c>
      <c r="F28">
        <v>35901</v>
      </c>
      <c r="H28" s="5">
        <f t="shared" si="2"/>
        <v>1.0377056934805788</v>
      </c>
      <c r="I28" s="6">
        <f t="shared" si="0"/>
        <v>3.7705693480578839E-2</v>
      </c>
      <c r="J28" s="4"/>
      <c r="K28" s="5">
        <f t="shared" si="3"/>
        <v>1.1259402941316774</v>
      </c>
      <c r="L28" s="6">
        <f t="shared" si="1"/>
        <v>0.1259402941316774</v>
      </c>
    </row>
    <row r="29" spans="1:12" x14ac:dyDescent="0.25">
      <c r="A29" t="s">
        <v>74</v>
      </c>
      <c r="B29" t="s">
        <v>75</v>
      </c>
      <c r="C29" t="s">
        <v>288</v>
      </c>
      <c r="D29">
        <v>16454</v>
      </c>
      <c r="E29">
        <v>17121</v>
      </c>
      <c r="F29">
        <v>18189</v>
      </c>
      <c r="H29" s="5">
        <f t="shared" si="2"/>
        <v>1.1722777907619426</v>
      </c>
      <c r="I29" s="6">
        <f t="shared" si="0"/>
        <v>0.17227779076194261</v>
      </c>
      <c r="J29" s="4"/>
      <c r="K29" s="5">
        <f t="shared" si="3"/>
        <v>1.2738514411396762</v>
      </c>
      <c r="L29" s="6">
        <f t="shared" si="1"/>
        <v>0.27385144113967619</v>
      </c>
    </row>
    <row r="30" spans="1:12" x14ac:dyDescent="0.25">
      <c r="A30" s="7" t="s">
        <v>77</v>
      </c>
      <c r="B30" s="7" t="s">
        <v>78</v>
      </c>
      <c r="C30" s="7" t="s">
        <v>289</v>
      </c>
      <c r="D30" s="7">
        <v>16364</v>
      </c>
      <c r="E30" s="7">
        <v>16400</v>
      </c>
      <c r="F30" s="7">
        <v>16437</v>
      </c>
      <c r="G30" s="7"/>
      <c r="H30" s="8">
        <f t="shared" si="2"/>
        <v>1.0088288857707504</v>
      </c>
      <c r="I30" s="9">
        <f t="shared" si="0"/>
        <v>8.828885770750361E-3</v>
      </c>
      <c r="J30" s="7"/>
      <c r="K30" s="8">
        <f t="shared" si="3"/>
        <v>1.0090549760609697</v>
      </c>
      <c r="L30" s="9">
        <f t="shared" si="1"/>
        <v>9.0549760609697216E-3</v>
      </c>
    </row>
    <row r="31" spans="1:12" x14ac:dyDescent="0.25">
      <c r="A31" t="s">
        <v>80</v>
      </c>
      <c r="B31" t="s">
        <v>81</v>
      </c>
      <c r="C31" t="s">
        <v>290</v>
      </c>
      <c r="D31">
        <v>17269</v>
      </c>
      <c r="E31">
        <v>17309</v>
      </c>
      <c r="F31">
        <v>17351</v>
      </c>
      <c r="H31" s="5">
        <f t="shared" si="2"/>
        <v>1.0092973981331612</v>
      </c>
      <c r="I31" s="6">
        <f t="shared" si="0"/>
        <v>9.2973981331612165E-3</v>
      </c>
      <c r="J31" s="4"/>
      <c r="K31" s="5">
        <f t="shared" si="3"/>
        <v>1.0097413174391232</v>
      </c>
      <c r="L31" s="6">
        <f t="shared" si="1"/>
        <v>9.7413174391232094E-3</v>
      </c>
    </row>
    <row r="32" spans="1:12" x14ac:dyDescent="0.25">
      <c r="A32" t="s">
        <v>83</v>
      </c>
      <c r="B32" t="s">
        <v>84</v>
      </c>
      <c r="C32" t="s">
        <v>291</v>
      </c>
      <c r="D32">
        <v>84348</v>
      </c>
      <c r="E32">
        <v>85245</v>
      </c>
      <c r="F32">
        <v>85826</v>
      </c>
      <c r="H32" s="5">
        <f t="shared" si="2"/>
        <v>1.0432214375123399</v>
      </c>
      <c r="I32" s="6">
        <f t="shared" si="0"/>
        <v>4.3221437512339866E-2</v>
      </c>
      <c r="J32" s="4"/>
      <c r="K32" s="5">
        <f t="shared" si="3"/>
        <v>1.0275425830646006</v>
      </c>
      <c r="L32" s="6">
        <f t="shared" si="1"/>
        <v>2.7542583064600556E-2</v>
      </c>
    </row>
    <row r="33" spans="1:12" x14ac:dyDescent="0.25">
      <c r="A33" t="s">
        <v>86</v>
      </c>
      <c r="B33" t="s">
        <v>87</v>
      </c>
      <c r="C33" t="s">
        <v>292</v>
      </c>
      <c r="D33">
        <v>38170</v>
      </c>
      <c r="E33">
        <v>39398</v>
      </c>
      <c r="F33">
        <v>39627</v>
      </c>
      <c r="H33" s="5">
        <f t="shared" si="2"/>
        <v>1.1350318898787186</v>
      </c>
      <c r="I33" s="6">
        <f t="shared" si="0"/>
        <v>0.13503188987871861</v>
      </c>
      <c r="J33" s="4"/>
      <c r="K33" s="5">
        <f t="shared" si="3"/>
        <v>1.0234534071887096</v>
      </c>
      <c r="L33" s="6">
        <f t="shared" si="1"/>
        <v>2.3453407188709585E-2</v>
      </c>
    </row>
    <row r="34" spans="1:12" x14ac:dyDescent="0.25">
      <c r="A34" s="7" t="s">
        <v>89</v>
      </c>
      <c r="B34" s="7" t="s">
        <v>90</v>
      </c>
      <c r="C34" s="7" t="s">
        <v>293</v>
      </c>
      <c r="D34" s="7">
        <v>1309</v>
      </c>
      <c r="E34" s="7">
        <v>1294</v>
      </c>
      <c r="F34" s="7">
        <v>1217</v>
      </c>
      <c r="G34" s="7"/>
      <c r="H34" s="8">
        <f t="shared" si="2"/>
        <v>0.95494535178909079</v>
      </c>
      <c r="I34" s="9">
        <f t="shared" si="0"/>
        <v>-4.5054648210909209E-2</v>
      </c>
      <c r="J34" s="7"/>
      <c r="K34" s="8">
        <f t="shared" si="3"/>
        <v>0.7823934528793558</v>
      </c>
      <c r="L34" s="9">
        <f t="shared" si="1"/>
        <v>-0.2176065471206442</v>
      </c>
    </row>
    <row r="35" spans="1:12" x14ac:dyDescent="0.25">
      <c r="A35" t="s">
        <v>92</v>
      </c>
      <c r="B35" t="s">
        <v>93</v>
      </c>
      <c r="C35" t="s">
        <v>294</v>
      </c>
      <c r="D35">
        <v>36868</v>
      </c>
      <c r="E35">
        <v>38106</v>
      </c>
      <c r="F35">
        <v>38402</v>
      </c>
      <c r="H35" s="5">
        <f t="shared" si="2"/>
        <v>1.1412351441519786</v>
      </c>
      <c r="I35" s="6">
        <f t="shared" si="0"/>
        <v>0.14123514415197858</v>
      </c>
      <c r="J35" s="4"/>
      <c r="K35" s="5">
        <f t="shared" si="3"/>
        <v>1.031435133643402</v>
      </c>
      <c r="L35" s="6">
        <f t="shared" si="1"/>
        <v>3.1435133643402002E-2</v>
      </c>
    </row>
    <row r="36" spans="1:12" x14ac:dyDescent="0.25">
      <c r="A36" t="s">
        <v>95</v>
      </c>
      <c r="B36" t="s">
        <v>96</v>
      </c>
      <c r="C36" t="s">
        <v>295</v>
      </c>
      <c r="D36">
        <v>971</v>
      </c>
      <c r="E36">
        <v>1083</v>
      </c>
      <c r="F36">
        <v>984</v>
      </c>
      <c r="H36" s="5">
        <f t="shared" si="2"/>
        <v>1.5475222675432263</v>
      </c>
      <c r="I36" s="6">
        <f t="shared" si="0"/>
        <v>0.5475222675432263</v>
      </c>
      <c r="J36" s="4"/>
      <c r="K36" s="5">
        <f t="shared" si="3"/>
        <v>0.68150110951738774</v>
      </c>
      <c r="L36" s="6">
        <f t="shared" si="1"/>
        <v>-0.31849889048261226</v>
      </c>
    </row>
    <row r="37" spans="1:12" x14ac:dyDescent="0.25">
      <c r="A37" s="7" t="s">
        <v>98</v>
      </c>
      <c r="B37" s="7" t="s">
        <v>99</v>
      </c>
      <c r="C37" s="7" t="s">
        <v>296</v>
      </c>
      <c r="D37" s="7">
        <v>5019</v>
      </c>
      <c r="E37" s="7">
        <v>5138</v>
      </c>
      <c r="F37" s="7">
        <v>5171</v>
      </c>
      <c r="G37" s="7"/>
      <c r="H37" s="8">
        <f t="shared" si="2"/>
        <v>1.0982661973145265</v>
      </c>
      <c r="I37" s="9">
        <f t="shared" si="0"/>
        <v>9.826619731452646E-2</v>
      </c>
      <c r="J37" s="7"/>
      <c r="K37" s="8">
        <f t="shared" si="3"/>
        <v>1.0259395007768461</v>
      </c>
      <c r="L37" s="9">
        <f t="shared" si="1"/>
        <v>2.5939500776846147E-2</v>
      </c>
    </row>
    <row r="38" spans="1:12" x14ac:dyDescent="0.25">
      <c r="A38" t="s">
        <v>101</v>
      </c>
      <c r="B38" t="s">
        <v>102</v>
      </c>
      <c r="C38" t="s">
        <v>297</v>
      </c>
      <c r="D38">
        <v>17705</v>
      </c>
      <c r="E38">
        <v>17198</v>
      </c>
      <c r="F38">
        <v>17212</v>
      </c>
      <c r="H38" s="5">
        <f t="shared" si="2"/>
        <v>0.8902829456672342</v>
      </c>
      <c r="I38" s="6">
        <f t="shared" si="0"/>
        <v>-0.1097170543327658</v>
      </c>
      <c r="J38" s="4"/>
      <c r="K38" s="5">
        <f t="shared" si="3"/>
        <v>1.0032601707850626</v>
      </c>
      <c r="L38" s="6">
        <f t="shared" si="1"/>
        <v>3.2601707850625772E-3</v>
      </c>
    </row>
    <row r="39" spans="1:12" x14ac:dyDescent="0.25">
      <c r="A39" t="s">
        <v>104</v>
      </c>
      <c r="B39" t="s">
        <v>105</v>
      </c>
      <c r="C39" t="s">
        <v>298</v>
      </c>
      <c r="D39">
        <v>13171</v>
      </c>
      <c r="E39">
        <v>14779</v>
      </c>
      <c r="F39">
        <v>15144</v>
      </c>
      <c r="H39" s="5">
        <f t="shared" si="2"/>
        <v>1.5852771417162648</v>
      </c>
      <c r="I39" s="6">
        <f t="shared" si="0"/>
        <v>0.58527714171626477</v>
      </c>
      <c r="J39" s="4"/>
      <c r="K39" s="5">
        <f t="shared" si="3"/>
        <v>1.1025091622093981</v>
      </c>
      <c r="L39" s="6">
        <f t="shared" si="1"/>
        <v>0.1025091622093981</v>
      </c>
    </row>
    <row r="40" spans="1:12" x14ac:dyDescent="0.25">
      <c r="A40" s="7" t="s">
        <v>107</v>
      </c>
      <c r="B40" s="7" t="s">
        <v>108</v>
      </c>
      <c r="C40" s="7" t="s">
        <v>299</v>
      </c>
      <c r="D40" s="7">
        <v>42639</v>
      </c>
      <c r="E40" s="7">
        <v>42372</v>
      </c>
      <c r="F40" s="7">
        <v>42716</v>
      </c>
      <c r="G40" s="7"/>
      <c r="H40" s="8">
        <f t="shared" si="2"/>
        <v>0.97518679398186114</v>
      </c>
      <c r="I40" s="9">
        <f t="shared" si="0"/>
        <v>-2.4813206018138856E-2</v>
      </c>
      <c r="J40" s="7"/>
      <c r="K40" s="8">
        <f t="shared" si="3"/>
        <v>1.0328718871890055</v>
      </c>
      <c r="L40" s="9">
        <f t="shared" si="1"/>
        <v>3.2871887189005466E-2</v>
      </c>
    </row>
    <row r="41" spans="1:12" x14ac:dyDescent="0.25">
      <c r="A41" t="s">
        <v>110</v>
      </c>
      <c r="B41" t="s">
        <v>111</v>
      </c>
      <c r="C41" t="s">
        <v>300</v>
      </c>
      <c r="D41">
        <v>3690</v>
      </c>
      <c r="E41">
        <v>3672</v>
      </c>
      <c r="F41">
        <v>3674</v>
      </c>
      <c r="H41" s="5">
        <f t="shared" si="2"/>
        <v>0.98063011330399141</v>
      </c>
      <c r="I41" s="6">
        <f t="shared" si="0"/>
        <v>-1.9369886696008587E-2</v>
      </c>
      <c r="J41" s="4"/>
      <c r="K41" s="5">
        <f t="shared" si="3"/>
        <v>1.0021804298260595</v>
      </c>
      <c r="L41" s="6">
        <f t="shared" si="1"/>
        <v>2.1804298260594823E-3</v>
      </c>
    </row>
    <row r="42" spans="1:12" x14ac:dyDescent="0.25">
      <c r="A42" t="s">
        <v>113</v>
      </c>
      <c r="B42" s="2" t="s">
        <v>114</v>
      </c>
      <c r="C42" t="s">
        <v>301</v>
      </c>
      <c r="D42">
        <v>422784</v>
      </c>
      <c r="E42">
        <v>420697</v>
      </c>
      <c r="F42">
        <v>422372</v>
      </c>
      <c r="H42" s="5">
        <f t="shared" si="2"/>
        <v>0.9804004160921842</v>
      </c>
      <c r="I42" s="6">
        <f t="shared" si="0"/>
        <v>-1.9599583907815799E-2</v>
      </c>
      <c r="J42" s="4"/>
      <c r="K42" s="5">
        <f t="shared" si="3"/>
        <v>1.0160213176438129</v>
      </c>
      <c r="L42" s="6">
        <f t="shared" si="1"/>
        <v>1.6021317643812871E-2</v>
      </c>
    </row>
    <row r="43" spans="1:12" x14ac:dyDescent="0.25">
      <c r="A43" t="s">
        <v>116</v>
      </c>
      <c r="B43" t="s">
        <v>117</v>
      </c>
      <c r="C43" t="s">
        <v>302</v>
      </c>
      <c r="D43">
        <v>161305</v>
      </c>
      <c r="E43">
        <v>158273</v>
      </c>
      <c r="F43">
        <v>157784</v>
      </c>
      <c r="H43" s="5">
        <f t="shared" si="2"/>
        <v>0.92690669539436632</v>
      </c>
      <c r="I43" s="6">
        <f t="shared" si="0"/>
        <v>-7.309330460563368E-2</v>
      </c>
      <c r="J43" s="4"/>
      <c r="K43" s="5">
        <f t="shared" si="3"/>
        <v>0.98769876242162769</v>
      </c>
      <c r="L43" s="6">
        <f t="shared" si="1"/>
        <v>-1.2301237578372315E-2</v>
      </c>
    </row>
    <row r="44" spans="1:12" x14ac:dyDescent="0.25">
      <c r="A44" t="s">
        <v>119</v>
      </c>
      <c r="B44" t="s">
        <v>120</v>
      </c>
      <c r="C44" t="s">
        <v>303</v>
      </c>
      <c r="D44">
        <v>45245</v>
      </c>
      <c r="E44">
        <v>43923</v>
      </c>
      <c r="F44">
        <v>42875</v>
      </c>
      <c r="H44" s="5">
        <f t="shared" si="2"/>
        <v>0.88814855022213723</v>
      </c>
      <c r="I44" s="6">
        <f t="shared" si="0"/>
        <v>-0.11185144977786277</v>
      </c>
      <c r="J44" s="4"/>
      <c r="K44" s="5">
        <f t="shared" si="3"/>
        <v>0.90792202322557303</v>
      </c>
      <c r="L44" s="6">
        <f t="shared" si="1"/>
        <v>-9.2077976774426973E-2</v>
      </c>
    </row>
    <row r="45" spans="1:12" x14ac:dyDescent="0.25">
      <c r="A45" t="s">
        <v>122</v>
      </c>
      <c r="B45" t="s">
        <v>123</v>
      </c>
      <c r="C45" t="s">
        <v>304</v>
      </c>
      <c r="D45">
        <v>48652</v>
      </c>
      <c r="E45">
        <v>49615</v>
      </c>
      <c r="F45">
        <v>49827</v>
      </c>
      <c r="H45" s="5">
        <f t="shared" si="2"/>
        <v>1.0815564471524859</v>
      </c>
      <c r="I45" s="6">
        <f t="shared" si="0"/>
        <v>8.1556447152485889E-2</v>
      </c>
      <c r="J45" s="4"/>
      <c r="K45" s="5">
        <f t="shared" si="3"/>
        <v>1.0172014638629709</v>
      </c>
      <c r="L45" s="6">
        <f t="shared" si="1"/>
        <v>1.7201463862970945E-2</v>
      </c>
    </row>
    <row r="46" spans="1:12" x14ac:dyDescent="0.25">
      <c r="A46" t="s">
        <v>125</v>
      </c>
      <c r="B46" t="s">
        <v>126</v>
      </c>
      <c r="C46" t="s">
        <v>305</v>
      </c>
      <c r="D46">
        <v>60616</v>
      </c>
      <c r="E46">
        <v>58119</v>
      </c>
      <c r="F46">
        <v>58498</v>
      </c>
      <c r="H46" s="5">
        <f t="shared" si="2"/>
        <v>0.84512983932356844</v>
      </c>
      <c r="I46" s="6">
        <f t="shared" si="0"/>
        <v>-0.15487016067643156</v>
      </c>
      <c r="J46" s="4"/>
      <c r="K46" s="5">
        <f t="shared" si="3"/>
        <v>1.0263406727830287</v>
      </c>
      <c r="L46" s="6">
        <f t="shared" si="1"/>
        <v>2.6340672783028651E-2</v>
      </c>
    </row>
    <row r="47" spans="1:12" x14ac:dyDescent="0.25">
      <c r="A47" t="s">
        <v>128</v>
      </c>
      <c r="B47" t="s">
        <v>129</v>
      </c>
      <c r="C47" t="s">
        <v>306</v>
      </c>
      <c r="D47">
        <v>12615</v>
      </c>
      <c r="E47">
        <v>12438</v>
      </c>
      <c r="F47">
        <v>12961</v>
      </c>
      <c r="H47" s="5">
        <f t="shared" si="2"/>
        <v>0.94504652712707471</v>
      </c>
      <c r="I47" s="6">
        <f t="shared" si="0"/>
        <v>-5.4953472872925291E-2</v>
      </c>
      <c r="J47" s="4"/>
      <c r="K47" s="5">
        <f t="shared" si="3"/>
        <v>1.1791032395082079</v>
      </c>
      <c r="L47" s="6">
        <f t="shared" si="1"/>
        <v>0.17910323950820795</v>
      </c>
    </row>
    <row r="48" spans="1:12" x14ac:dyDescent="0.25">
      <c r="A48" t="s">
        <v>131</v>
      </c>
      <c r="B48" t="s">
        <v>132</v>
      </c>
      <c r="C48" t="s">
        <v>307</v>
      </c>
      <c r="D48">
        <v>26825</v>
      </c>
      <c r="E48">
        <v>25976</v>
      </c>
      <c r="F48">
        <v>25900</v>
      </c>
      <c r="H48" s="5">
        <f t="shared" si="2"/>
        <v>0.87928604362578144</v>
      </c>
      <c r="I48" s="6">
        <f t="shared" si="0"/>
        <v>-0.12071395637421856</v>
      </c>
      <c r="J48" s="4"/>
      <c r="K48" s="5">
        <f t="shared" si="3"/>
        <v>0.98834815037783119</v>
      </c>
      <c r="L48" s="6">
        <f t="shared" si="1"/>
        <v>-1.1651849622168808E-2</v>
      </c>
    </row>
    <row r="49" spans="1:12" x14ac:dyDescent="0.25">
      <c r="A49" t="s">
        <v>134</v>
      </c>
      <c r="B49" t="s">
        <v>135</v>
      </c>
      <c r="C49" t="s">
        <v>308</v>
      </c>
      <c r="D49">
        <v>21152</v>
      </c>
      <c r="E49">
        <v>19715</v>
      </c>
      <c r="F49">
        <v>19662</v>
      </c>
      <c r="H49" s="5">
        <f t="shared" si="2"/>
        <v>0.75471220686751161</v>
      </c>
      <c r="I49" s="6">
        <f t="shared" si="0"/>
        <v>-0.24528779313248839</v>
      </c>
      <c r="J49" s="4"/>
      <c r="K49" s="5">
        <f t="shared" si="3"/>
        <v>0.98929005077224264</v>
      </c>
      <c r="L49" s="6">
        <f t="shared" si="1"/>
        <v>-1.0709949227757365E-2</v>
      </c>
    </row>
    <row r="50" spans="1:12" x14ac:dyDescent="0.25">
      <c r="A50" t="s">
        <v>137</v>
      </c>
      <c r="B50" t="s">
        <v>138</v>
      </c>
      <c r="C50" t="s">
        <v>309</v>
      </c>
      <c r="D50">
        <v>6862</v>
      </c>
      <c r="E50">
        <v>6723</v>
      </c>
      <c r="F50">
        <v>6628</v>
      </c>
      <c r="H50" s="5">
        <f t="shared" si="2"/>
        <v>0.92140293252867878</v>
      </c>
      <c r="I50" s="6">
        <f t="shared" si="0"/>
        <v>-7.8597067471321225E-2</v>
      </c>
      <c r="J50" s="4"/>
      <c r="K50" s="5">
        <f t="shared" si="3"/>
        <v>0.94466441053073502</v>
      </c>
      <c r="L50" s="6">
        <f t="shared" si="1"/>
        <v>-5.5335589469264979E-2</v>
      </c>
    </row>
    <row r="51" spans="1:12" x14ac:dyDescent="0.25">
      <c r="A51" t="s">
        <v>140</v>
      </c>
      <c r="B51" t="s">
        <v>141</v>
      </c>
      <c r="C51" t="s">
        <v>310</v>
      </c>
      <c r="D51">
        <v>99595</v>
      </c>
      <c r="E51">
        <v>99475</v>
      </c>
      <c r="F51">
        <v>101072</v>
      </c>
      <c r="H51" s="5">
        <f t="shared" si="2"/>
        <v>0.99518918436474091</v>
      </c>
      <c r="I51" s="6">
        <f t="shared" si="0"/>
        <v>-4.8108156352590914E-3</v>
      </c>
      <c r="J51" s="4"/>
      <c r="K51" s="5">
        <f t="shared" si="3"/>
        <v>1.0657801981452497</v>
      </c>
      <c r="L51" s="6">
        <f t="shared" si="1"/>
        <v>6.5780198145249713E-2</v>
      </c>
    </row>
    <row r="52" spans="1:12" x14ac:dyDescent="0.25">
      <c r="A52" t="s">
        <v>143</v>
      </c>
      <c r="B52" t="s">
        <v>144</v>
      </c>
      <c r="C52" t="s">
        <v>311</v>
      </c>
      <c r="D52">
        <v>77859</v>
      </c>
      <c r="E52">
        <v>77756</v>
      </c>
      <c r="F52">
        <v>79321</v>
      </c>
      <c r="H52" s="5">
        <f t="shared" si="2"/>
        <v>0.99471887429864159</v>
      </c>
      <c r="I52" s="6">
        <f t="shared" si="0"/>
        <v>-5.2811257013584134E-3</v>
      </c>
      <c r="J52" s="4"/>
      <c r="K52" s="5">
        <f t="shared" si="3"/>
        <v>1.0829716267611642</v>
      </c>
      <c r="L52" s="6">
        <f t="shared" si="1"/>
        <v>8.2971626761164208E-2</v>
      </c>
    </row>
    <row r="53" spans="1:12" x14ac:dyDescent="0.25">
      <c r="A53" t="s">
        <v>146</v>
      </c>
      <c r="B53" t="s">
        <v>147</v>
      </c>
      <c r="C53" t="s">
        <v>312</v>
      </c>
      <c r="D53">
        <v>3443</v>
      </c>
      <c r="E53">
        <v>3458</v>
      </c>
      <c r="F53">
        <v>3474</v>
      </c>
      <c r="H53" s="5">
        <f t="shared" si="2"/>
        <v>1.0175408771377885</v>
      </c>
      <c r="I53" s="6">
        <f t="shared" si="0"/>
        <v>1.7540877137788513E-2</v>
      </c>
      <c r="J53" s="4"/>
      <c r="K53" s="5">
        <f t="shared" si="3"/>
        <v>1.0186366567762553</v>
      </c>
      <c r="L53" s="6">
        <f t="shared" si="1"/>
        <v>1.8636656776255256E-2</v>
      </c>
    </row>
    <row r="54" spans="1:12" x14ac:dyDescent="0.25">
      <c r="A54" t="s">
        <v>149</v>
      </c>
      <c r="B54" t="s">
        <v>150</v>
      </c>
      <c r="C54" t="s">
        <v>313</v>
      </c>
      <c r="D54">
        <v>6274</v>
      </c>
      <c r="E54">
        <v>6260</v>
      </c>
      <c r="F54">
        <v>6244</v>
      </c>
      <c r="H54" s="5">
        <f t="shared" si="2"/>
        <v>0.99110410607986521</v>
      </c>
      <c r="I54" s="6">
        <f t="shared" si="0"/>
        <v>-8.8958939201347897E-3</v>
      </c>
      <c r="J54" s="4"/>
      <c r="K54" s="5">
        <f t="shared" si="3"/>
        <v>0.98981548715460954</v>
      </c>
      <c r="L54" s="6">
        <f t="shared" si="1"/>
        <v>-1.0184512845390459E-2</v>
      </c>
    </row>
    <row r="55" spans="1:12" x14ac:dyDescent="0.25">
      <c r="A55" t="s">
        <v>152</v>
      </c>
      <c r="B55" t="s">
        <v>153</v>
      </c>
      <c r="C55" t="s">
        <v>314</v>
      </c>
      <c r="D55">
        <v>8035</v>
      </c>
      <c r="E55">
        <v>8012</v>
      </c>
      <c r="F55">
        <v>8021</v>
      </c>
      <c r="H55" s="5">
        <f t="shared" si="2"/>
        <v>0.98859916222676836</v>
      </c>
      <c r="I55" s="6">
        <f t="shared" si="0"/>
        <v>-1.1400837773231642E-2</v>
      </c>
      <c r="J55" s="4"/>
      <c r="K55" s="5">
        <f t="shared" si="3"/>
        <v>1.0045008368010933</v>
      </c>
      <c r="L55" s="6">
        <f t="shared" si="1"/>
        <v>4.5008368010932553E-3</v>
      </c>
    </row>
    <row r="56" spans="1:12" x14ac:dyDescent="0.25">
      <c r="A56" t="s">
        <v>155</v>
      </c>
      <c r="B56" t="s">
        <v>156</v>
      </c>
      <c r="C56" t="s">
        <v>315</v>
      </c>
      <c r="D56">
        <v>4067</v>
      </c>
      <c r="E56">
        <v>4070</v>
      </c>
      <c r="F56">
        <v>4073</v>
      </c>
      <c r="H56" s="5">
        <f t="shared" si="2"/>
        <v>1.0029538441433081</v>
      </c>
      <c r="I56" s="6">
        <f t="shared" si="0"/>
        <v>2.9538441433081264E-3</v>
      </c>
      <c r="J56" s="4"/>
      <c r="K56" s="5">
        <f t="shared" si="3"/>
        <v>1.0029516644555962</v>
      </c>
      <c r="L56" s="6">
        <f t="shared" si="1"/>
        <v>2.9516644555962479E-3</v>
      </c>
    </row>
    <row r="57" spans="1:12" x14ac:dyDescent="0.25">
      <c r="A57" t="s">
        <v>158</v>
      </c>
      <c r="B57" t="s">
        <v>159</v>
      </c>
      <c r="C57" t="s">
        <v>316</v>
      </c>
      <c r="D57">
        <v>114643</v>
      </c>
      <c r="E57">
        <v>116301</v>
      </c>
      <c r="F57">
        <v>116969</v>
      </c>
      <c r="H57" s="5">
        <f t="shared" si="2"/>
        <v>1.0591162389618949</v>
      </c>
      <c r="I57" s="6">
        <f t="shared" si="0"/>
        <v>5.9116238961894885E-2</v>
      </c>
      <c r="J57" s="4"/>
      <c r="K57" s="5">
        <f t="shared" si="3"/>
        <v>1.023173567667385</v>
      </c>
      <c r="L57" s="6">
        <f t="shared" si="1"/>
        <v>2.3173567667384987E-2</v>
      </c>
    </row>
    <row r="58" spans="1:12" x14ac:dyDescent="0.25">
      <c r="A58" s="7" t="s">
        <v>161</v>
      </c>
      <c r="B58" s="7" t="s">
        <v>162</v>
      </c>
      <c r="C58" s="7" t="s">
        <v>317</v>
      </c>
      <c r="D58" s="7">
        <v>87003</v>
      </c>
      <c r="E58" s="7">
        <v>88543</v>
      </c>
      <c r="F58" s="7">
        <v>89111</v>
      </c>
      <c r="G58" s="7"/>
      <c r="H58" s="8">
        <f t="shared" si="2"/>
        <v>1.0727042918672065</v>
      </c>
      <c r="I58" s="9">
        <f t="shared" si="0"/>
        <v>7.2704291867206505E-2</v>
      </c>
      <c r="J58" s="7"/>
      <c r="K58" s="8">
        <f t="shared" si="3"/>
        <v>1.0259078169697233</v>
      </c>
      <c r="L58" s="9">
        <f t="shared" si="1"/>
        <v>2.590781696972333E-2</v>
      </c>
    </row>
    <row r="59" spans="1:12" x14ac:dyDescent="0.25">
      <c r="A59" t="s">
        <v>164</v>
      </c>
      <c r="B59" t="s">
        <v>165</v>
      </c>
      <c r="C59" t="s">
        <v>318</v>
      </c>
      <c r="D59">
        <v>23667</v>
      </c>
      <c r="E59">
        <v>23750</v>
      </c>
      <c r="F59">
        <v>23848</v>
      </c>
      <c r="H59" s="5">
        <f t="shared" si="2"/>
        <v>1.014101938111782</v>
      </c>
      <c r="I59" s="6">
        <f t="shared" si="0"/>
        <v>1.4101938111781953E-2</v>
      </c>
      <c r="J59" s="4"/>
      <c r="K59" s="5">
        <f t="shared" si="3"/>
        <v>1.016607703366329</v>
      </c>
      <c r="L59" s="6">
        <f t="shared" si="1"/>
        <v>1.6607703366328996E-2</v>
      </c>
    </row>
    <row r="60" spans="1:12" x14ac:dyDescent="0.25">
      <c r="A60" t="s">
        <v>167</v>
      </c>
      <c r="B60" t="s">
        <v>168</v>
      </c>
      <c r="C60" t="s">
        <v>319</v>
      </c>
      <c r="D60">
        <v>3973</v>
      </c>
      <c r="E60">
        <v>4008</v>
      </c>
      <c r="F60">
        <v>4010</v>
      </c>
      <c r="H60" s="5">
        <f t="shared" si="2"/>
        <v>1.0357062361628873</v>
      </c>
      <c r="I60" s="6">
        <f t="shared" si="0"/>
        <v>3.5706236162887262E-2</v>
      </c>
      <c r="J60" s="4"/>
      <c r="K60" s="5">
        <f t="shared" si="3"/>
        <v>1.0019975024990582</v>
      </c>
      <c r="L60" s="6">
        <f t="shared" si="1"/>
        <v>1.997502499058168E-3</v>
      </c>
    </row>
    <row r="61" spans="1:12" x14ac:dyDescent="0.25">
      <c r="A61" t="s">
        <v>170</v>
      </c>
      <c r="B61" t="s">
        <v>171</v>
      </c>
      <c r="C61" t="s">
        <v>320</v>
      </c>
      <c r="D61">
        <v>47365</v>
      </c>
      <c r="E61">
        <v>46712</v>
      </c>
      <c r="F61">
        <v>46576</v>
      </c>
      <c r="H61" s="5">
        <f t="shared" si="2"/>
        <v>0.94598376351110958</v>
      </c>
      <c r="I61" s="6">
        <f t="shared" si="0"/>
        <v>-5.4016236488890423E-2</v>
      </c>
      <c r="J61" s="4"/>
      <c r="K61" s="5">
        <f t="shared" si="3"/>
        <v>0.98840493109621885</v>
      </c>
      <c r="L61" s="6">
        <f t="shared" si="1"/>
        <v>-1.1595068903781147E-2</v>
      </c>
    </row>
    <row r="62" spans="1:12" x14ac:dyDescent="0.25">
      <c r="A62" t="s">
        <v>173</v>
      </c>
      <c r="B62" t="s">
        <v>174</v>
      </c>
      <c r="C62" t="s">
        <v>321</v>
      </c>
      <c r="D62">
        <v>30853</v>
      </c>
      <c r="E62">
        <v>30735</v>
      </c>
      <c r="F62">
        <v>30701</v>
      </c>
      <c r="H62" s="5">
        <f t="shared" si="2"/>
        <v>0.98478919101637763</v>
      </c>
      <c r="I62" s="6">
        <f t="shared" si="0"/>
        <v>-1.521080898362237E-2</v>
      </c>
      <c r="J62" s="4"/>
      <c r="K62" s="5">
        <f t="shared" si="3"/>
        <v>0.99558241433790728</v>
      </c>
      <c r="L62" s="6">
        <f t="shared" si="1"/>
        <v>-4.4175856620927156E-3</v>
      </c>
    </row>
    <row r="63" spans="1:12" x14ac:dyDescent="0.25">
      <c r="A63" t="s">
        <v>176</v>
      </c>
      <c r="B63" t="s">
        <v>177</v>
      </c>
      <c r="C63" t="s">
        <v>322</v>
      </c>
      <c r="D63">
        <v>11374</v>
      </c>
      <c r="E63">
        <v>10781</v>
      </c>
      <c r="F63">
        <v>10649</v>
      </c>
      <c r="H63" s="5">
        <f t="shared" si="2"/>
        <v>0.80720396871529221</v>
      </c>
      <c r="I63" s="6">
        <f t="shared" si="0"/>
        <v>-0.19279603128470779</v>
      </c>
      <c r="J63" s="4"/>
      <c r="K63" s="5">
        <f t="shared" si="3"/>
        <v>0.95191709021375592</v>
      </c>
      <c r="L63" s="6">
        <f t="shared" si="1"/>
        <v>-4.8082909786244077E-2</v>
      </c>
    </row>
    <row r="64" spans="1:12" x14ac:dyDescent="0.25">
      <c r="A64" t="s">
        <v>179</v>
      </c>
      <c r="B64" t="s">
        <v>180</v>
      </c>
      <c r="C64" t="s">
        <v>323</v>
      </c>
      <c r="D64">
        <v>5215</v>
      </c>
      <c r="E64">
        <v>5239</v>
      </c>
      <c r="F64">
        <v>5267</v>
      </c>
      <c r="H64" s="5">
        <f t="shared" si="2"/>
        <v>1.0185359039888502</v>
      </c>
      <c r="I64" s="6">
        <f t="shared" si="0"/>
        <v>1.8535903988850189E-2</v>
      </c>
      <c r="J64" s="4"/>
      <c r="K64" s="5">
        <f t="shared" si="3"/>
        <v>1.0215501211527673</v>
      </c>
      <c r="L64" s="6">
        <f t="shared" si="1"/>
        <v>2.1550121152767332E-2</v>
      </c>
    </row>
    <row r="65" spans="1:12" x14ac:dyDescent="0.25">
      <c r="A65" t="s">
        <v>182</v>
      </c>
      <c r="B65" s="2" t="s">
        <v>183</v>
      </c>
      <c r="C65" t="s">
        <v>324</v>
      </c>
      <c r="D65">
        <v>684777</v>
      </c>
      <c r="E65">
        <v>689318</v>
      </c>
      <c r="F65">
        <v>701811</v>
      </c>
      <c r="H65" s="5">
        <f t="shared" si="2"/>
        <v>1.0267904412777316</v>
      </c>
      <c r="I65" s="6">
        <f t="shared" si="0"/>
        <v>2.6790441277731558E-2</v>
      </c>
      <c r="J65" s="4"/>
      <c r="K65" s="5">
        <f t="shared" si="3"/>
        <v>1.0744895762542046</v>
      </c>
      <c r="L65" s="6">
        <f t="shared" si="1"/>
        <v>7.4489576254204604E-2</v>
      </c>
    </row>
    <row r="66" spans="1:12" x14ac:dyDescent="0.25">
      <c r="A66" t="s">
        <v>185</v>
      </c>
      <c r="B66" t="s">
        <v>186</v>
      </c>
      <c r="C66" t="s">
        <v>325</v>
      </c>
      <c r="D66">
        <v>587157</v>
      </c>
      <c r="E66">
        <v>590949</v>
      </c>
      <c r="F66">
        <v>600861</v>
      </c>
      <c r="H66" s="5">
        <f t="shared" si="2"/>
        <v>1.0260842866656967</v>
      </c>
      <c r="I66" s="6">
        <f t="shared" si="0"/>
        <v>2.6084286665696732E-2</v>
      </c>
      <c r="J66" s="4"/>
      <c r="K66" s="5">
        <f t="shared" si="3"/>
        <v>1.068799043942775</v>
      </c>
      <c r="L66" s="6">
        <f t="shared" si="1"/>
        <v>6.8799043942775029E-2</v>
      </c>
    </row>
    <row r="67" spans="1:12" x14ac:dyDescent="0.25">
      <c r="A67" s="7" t="s">
        <v>188</v>
      </c>
      <c r="B67" s="7" t="s">
        <v>189</v>
      </c>
      <c r="C67" s="7" t="s">
        <v>326</v>
      </c>
      <c r="D67" s="7">
        <v>571541</v>
      </c>
      <c r="E67" s="7">
        <v>575229</v>
      </c>
      <c r="F67" s="7">
        <v>585065</v>
      </c>
      <c r="G67" s="7"/>
      <c r="H67" s="8">
        <f t="shared" si="2"/>
        <v>1.026061824522692</v>
      </c>
      <c r="I67" s="9">
        <f t="shared" si="0"/>
        <v>2.6061824522692012E-2</v>
      </c>
      <c r="J67" s="7"/>
      <c r="K67" s="8">
        <f t="shared" si="3"/>
        <v>1.0701715033708254</v>
      </c>
      <c r="L67" s="9">
        <f t="shared" si="1"/>
        <v>7.017150337082545E-2</v>
      </c>
    </row>
    <row r="68" spans="1:12" x14ac:dyDescent="0.25">
      <c r="A68" t="s">
        <v>191</v>
      </c>
      <c r="B68" t="s">
        <v>192</v>
      </c>
      <c r="C68" t="s">
        <v>327</v>
      </c>
      <c r="D68">
        <v>498915</v>
      </c>
      <c r="E68">
        <v>501775</v>
      </c>
      <c r="F68">
        <v>510514</v>
      </c>
      <c r="H68" s="5">
        <f t="shared" si="2"/>
        <v>1.0231276773137572</v>
      </c>
      <c r="I68" s="6">
        <f t="shared" si="0"/>
        <v>2.31276773137572E-2</v>
      </c>
      <c r="J68" s="4"/>
      <c r="K68" s="5">
        <f t="shared" si="3"/>
        <v>1.0715058516672695</v>
      </c>
      <c r="L68" s="6">
        <f t="shared" si="1"/>
        <v>7.1505851667269527E-2</v>
      </c>
    </row>
    <row r="69" spans="1:12" x14ac:dyDescent="0.25">
      <c r="A69" t="s">
        <v>194</v>
      </c>
      <c r="B69" t="s">
        <v>195</v>
      </c>
      <c r="C69" t="s">
        <v>328</v>
      </c>
      <c r="D69">
        <v>19271</v>
      </c>
      <c r="E69">
        <v>19343</v>
      </c>
      <c r="F69">
        <v>19429</v>
      </c>
      <c r="H69" s="5">
        <f t="shared" si="2"/>
        <v>1.0150286988435204</v>
      </c>
      <c r="I69" s="6">
        <f t="shared" si="0"/>
        <v>1.5028698843520427E-2</v>
      </c>
      <c r="J69" s="4"/>
      <c r="K69" s="5">
        <f t="shared" si="3"/>
        <v>1.0179031675956254</v>
      </c>
      <c r="L69" s="6">
        <f t="shared" si="1"/>
        <v>1.790316759562538E-2</v>
      </c>
    </row>
    <row r="70" spans="1:12" x14ac:dyDescent="0.25">
      <c r="A70" t="s">
        <v>197</v>
      </c>
      <c r="B70" t="s">
        <v>198</v>
      </c>
      <c r="C70" t="s">
        <v>329</v>
      </c>
      <c r="D70">
        <v>5158</v>
      </c>
      <c r="E70">
        <v>5142</v>
      </c>
      <c r="F70">
        <v>5117</v>
      </c>
      <c r="H70" s="5">
        <f t="shared" si="2"/>
        <v>0.98764970424460352</v>
      </c>
      <c r="I70" s="6">
        <f t="shared" si="0"/>
        <v>-1.2350295755396479E-2</v>
      </c>
      <c r="J70" s="4"/>
      <c r="K70" s="5">
        <f t="shared" si="3"/>
        <v>0.98069368480355668</v>
      </c>
      <c r="L70" s="6">
        <f t="shared" si="1"/>
        <v>-1.9306315196443324E-2</v>
      </c>
    </row>
    <row r="71" spans="1:12" x14ac:dyDescent="0.25">
      <c r="A71" t="s">
        <v>200</v>
      </c>
      <c r="B71" t="s">
        <v>201</v>
      </c>
      <c r="C71" t="s">
        <v>330</v>
      </c>
      <c r="D71">
        <v>14113</v>
      </c>
      <c r="E71">
        <v>14201</v>
      </c>
      <c r="F71">
        <v>14312</v>
      </c>
      <c r="H71" s="5">
        <f t="shared" si="2"/>
        <v>1.025175794715286</v>
      </c>
      <c r="I71" s="6">
        <f t="shared" si="0"/>
        <v>2.5175794715285971E-2</v>
      </c>
      <c r="J71" s="4"/>
      <c r="K71" s="5">
        <f t="shared" si="3"/>
        <v>1.0316338898020838</v>
      </c>
      <c r="L71" s="6">
        <f t="shared" si="1"/>
        <v>3.1633889802083814E-2</v>
      </c>
    </row>
    <row r="72" spans="1:12" x14ac:dyDescent="0.25">
      <c r="A72" t="s">
        <v>203</v>
      </c>
      <c r="B72" t="s">
        <v>204</v>
      </c>
      <c r="C72" t="s">
        <v>331</v>
      </c>
      <c r="D72">
        <v>479741</v>
      </c>
      <c r="E72">
        <v>482531</v>
      </c>
      <c r="F72">
        <v>491192</v>
      </c>
      <c r="H72" s="5">
        <f t="shared" si="2"/>
        <v>1.023466269880664</v>
      </c>
      <c r="I72" s="6">
        <f t="shared" si="0"/>
        <v>2.3466269880664026E-2</v>
      </c>
      <c r="J72" s="4"/>
      <c r="K72" s="5">
        <f t="shared" si="3"/>
        <v>1.0737526803256974</v>
      </c>
      <c r="L72" s="6">
        <f t="shared" si="1"/>
        <v>7.3752680325697373E-2</v>
      </c>
    </row>
    <row r="73" spans="1:12" x14ac:dyDescent="0.25">
      <c r="A73" t="s">
        <v>206</v>
      </c>
      <c r="B73" t="s">
        <v>207</v>
      </c>
      <c r="C73" t="s">
        <v>332</v>
      </c>
      <c r="D73">
        <v>247351</v>
      </c>
      <c r="E73">
        <v>248139</v>
      </c>
      <c r="F73">
        <v>253894</v>
      </c>
      <c r="H73" s="5">
        <f t="shared" si="2"/>
        <v>1.0128040487846115</v>
      </c>
      <c r="I73" s="6">
        <f t="shared" ref="I73:I91" si="4">H73-1</f>
        <v>1.2804048784611499E-2</v>
      </c>
      <c r="J73" s="4"/>
      <c r="K73" s="5">
        <f t="shared" si="3"/>
        <v>1.0960481677397955</v>
      </c>
      <c r="L73" s="6">
        <f t="shared" ref="L73:L91" si="5">K73-1</f>
        <v>9.604816773979552E-2</v>
      </c>
    </row>
    <row r="74" spans="1:12" x14ac:dyDescent="0.25">
      <c r="A74" t="s">
        <v>209</v>
      </c>
      <c r="B74" t="s">
        <v>210</v>
      </c>
      <c r="C74" t="s">
        <v>333</v>
      </c>
      <c r="D74">
        <v>229347</v>
      </c>
      <c r="E74">
        <v>231385</v>
      </c>
      <c r="F74">
        <v>234273</v>
      </c>
      <c r="H74" s="5">
        <f t="shared" si="2"/>
        <v>1.0360209828121139</v>
      </c>
      <c r="I74" s="6">
        <f t="shared" si="4"/>
        <v>3.6020982812113855E-2</v>
      </c>
      <c r="J74" s="4"/>
      <c r="K74" s="5">
        <f t="shared" si="3"/>
        <v>1.0508679572211221</v>
      </c>
      <c r="L74" s="6">
        <f t="shared" si="5"/>
        <v>5.086795722112214E-2</v>
      </c>
    </row>
    <row r="75" spans="1:12" x14ac:dyDescent="0.25">
      <c r="A75" t="s">
        <v>212</v>
      </c>
      <c r="B75" t="s">
        <v>213</v>
      </c>
      <c r="C75" t="s">
        <v>334</v>
      </c>
      <c r="D75">
        <v>3036</v>
      </c>
      <c r="E75">
        <v>3001</v>
      </c>
      <c r="F75">
        <v>3017</v>
      </c>
      <c r="H75" s="5">
        <f t="shared" ref="H75:H91" si="6">(E75/D75)^4</f>
        <v>0.95467799602012193</v>
      </c>
      <c r="I75" s="6">
        <f t="shared" si="4"/>
        <v>-4.5322003979878067E-2</v>
      </c>
      <c r="J75" s="4"/>
      <c r="K75" s="5">
        <f t="shared" ref="K75:K91" si="7">(F75/E75)^4</f>
        <v>1.0214973845539685</v>
      </c>
      <c r="L75" s="6">
        <f t="shared" si="5"/>
        <v>2.1497384553968546E-2</v>
      </c>
    </row>
    <row r="76" spans="1:12" x14ac:dyDescent="0.25">
      <c r="A76" t="s">
        <v>215</v>
      </c>
      <c r="B76" t="s">
        <v>216</v>
      </c>
      <c r="C76" t="s">
        <v>335</v>
      </c>
      <c r="D76">
        <v>72637</v>
      </c>
      <c r="E76">
        <v>73461</v>
      </c>
      <c r="F76">
        <v>74560</v>
      </c>
      <c r="H76" s="5">
        <f t="shared" si="6"/>
        <v>1.0461543083387106</v>
      </c>
      <c r="I76" s="6">
        <f t="shared" si="4"/>
        <v>4.6154308338710592E-2</v>
      </c>
      <c r="J76" s="4"/>
      <c r="K76" s="5">
        <f t="shared" si="7"/>
        <v>1.0611975864416221</v>
      </c>
      <c r="L76" s="6">
        <f t="shared" si="5"/>
        <v>6.1197586441622098E-2</v>
      </c>
    </row>
    <row r="77" spans="1:12" x14ac:dyDescent="0.25">
      <c r="A77" t="s">
        <v>218</v>
      </c>
      <c r="B77" t="s">
        <v>219</v>
      </c>
      <c r="C77" t="s">
        <v>336</v>
      </c>
      <c r="D77">
        <v>15658</v>
      </c>
      <c r="E77">
        <v>15762</v>
      </c>
      <c r="F77">
        <v>15843</v>
      </c>
      <c r="H77" s="5">
        <f t="shared" si="6"/>
        <v>1.0268337573935751</v>
      </c>
      <c r="I77" s="6">
        <f t="shared" si="4"/>
        <v>2.6833757393575075E-2</v>
      </c>
      <c r="J77" s="4"/>
      <c r="K77" s="5">
        <f t="shared" si="7"/>
        <v>1.0207147629179993</v>
      </c>
      <c r="L77" s="6">
        <f t="shared" si="5"/>
        <v>2.0714762917999341E-2</v>
      </c>
    </row>
    <row r="78" spans="1:12" x14ac:dyDescent="0.25">
      <c r="A78" t="s">
        <v>221</v>
      </c>
      <c r="B78" t="s">
        <v>222</v>
      </c>
      <c r="C78" t="s">
        <v>337</v>
      </c>
      <c r="D78">
        <v>14219</v>
      </c>
      <c r="E78">
        <v>14340</v>
      </c>
      <c r="F78">
        <v>14426</v>
      </c>
      <c r="H78" s="5">
        <f t="shared" si="6"/>
        <v>1.0344759262500798</v>
      </c>
      <c r="I78" s="6">
        <f t="shared" si="4"/>
        <v>3.447592625007978E-2</v>
      </c>
      <c r="J78" s="4"/>
      <c r="K78" s="5">
        <f t="shared" si="7"/>
        <v>1.0242055056978794</v>
      </c>
      <c r="L78" s="6">
        <f t="shared" si="5"/>
        <v>2.4205505697879381E-2</v>
      </c>
    </row>
    <row r="79" spans="1:12" x14ac:dyDescent="0.25">
      <c r="A79" t="s">
        <v>224</v>
      </c>
      <c r="B79" t="s">
        <v>225</v>
      </c>
      <c r="C79" t="s">
        <v>338</v>
      </c>
      <c r="D79">
        <v>1438</v>
      </c>
      <c r="E79">
        <v>1422</v>
      </c>
      <c r="F79">
        <v>1416</v>
      </c>
      <c r="H79" s="5">
        <f t="shared" si="6"/>
        <v>0.95623104938800374</v>
      </c>
      <c r="I79" s="6">
        <f t="shared" si="4"/>
        <v>-4.376895061199626E-2</v>
      </c>
      <c r="J79" s="4"/>
      <c r="K79" s="5">
        <f t="shared" si="7"/>
        <v>0.98322888319475676</v>
      </c>
      <c r="L79" s="6">
        <f t="shared" si="5"/>
        <v>-1.6771116805243236E-2</v>
      </c>
    </row>
    <row r="80" spans="1:12" x14ac:dyDescent="0.25">
      <c r="A80" t="s">
        <v>227</v>
      </c>
      <c r="B80" t="s">
        <v>228</v>
      </c>
      <c r="C80" t="s">
        <v>339</v>
      </c>
      <c r="D80">
        <v>97639</v>
      </c>
      <c r="E80">
        <v>98386</v>
      </c>
      <c r="F80">
        <v>100960</v>
      </c>
      <c r="H80" s="5">
        <f t="shared" si="6"/>
        <v>1.0309555132536994</v>
      </c>
      <c r="I80" s="6">
        <f t="shared" si="4"/>
        <v>3.0955513253699385E-2</v>
      </c>
      <c r="J80" s="4"/>
      <c r="K80" s="5">
        <f t="shared" si="7"/>
        <v>1.1088279151291156</v>
      </c>
      <c r="L80" s="6">
        <f t="shared" si="5"/>
        <v>0.1088279151291156</v>
      </c>
    </row>
    <row r="81" spans="1:12" x14ac:dyDescent="0.25">
      <c r="A81" s="7" t="s">
        <v>230</v>
      </c>
      <c r="B81" s="7" t="s">
        <v>231</v>
      </c>
      <c r="C81" s="7" t="s">
        <v>340</v>
      </c>
      <c r="D81" s="7">
        <v>79442</v>
      </c>
      <c r="E81" s="7">
        <v>80125</v>
      </c>
      <c r="F81" s="7">
        <v>82654</v>
      </c>
      <c r="G81" s="7"/>
      <c r="H81" s="8">
        <f t="shared" si="6"/>
        <v>1.0348359154465712</v>
      </c>
      <c r="I81" s="9">
        <f t="shared" si="4"/>
        <v>3.4835915446571164E-2</v>
      </c>
      <c r="J81" s="7"/>
      <c r="K81" s="8">
        <f t="shared" si="7"/>
        <v>1.1323569068642256</v>
      </c>
      <c r="L81" s="9">
        <f t="shared" si="5"/>
        <v>0.13235690686422563</v>
      </c>
    </row>
    <row r="82" spans="1:12" x14ac:dyDescent="0.25">
      <c r="A82" t="s">
        <v>233</v>
      </c>
      <c r="B82" t="s">
        <v>234</v>
      </c>
      <c r="C82" t="s">
        <v>341</v>
      </c>
      <c r="D82">
        <v>18316</v>
      </c>
      <c r="E82">
        <v>18387</v>
      </c>
      <c r="F82">
        <v>18472</v>
      </c>
      <c r="H82" s="5">
        <f t="shared" si="6"/>
        <v>1.0155959606205487</v>
      </c>
      <c r="I82" s="6">
        <f t="shared" si="4"/>
        <v>1.5595960620548688E-2</v>
      </c>
      <c r="J82" s="4"/>
      <c r="K82" s="5">
        <f t="shared" si="7"/>
        <v>1.0186199444378456</v>
      </c>
      <c r="L82" s="6">
        <f t="shared" si="5"/>
        <v>1.8619944437845648E-2</v>
      </c>
    </row>
    <row r="83" spans="1:12" x14ac:dyDescent="0.25">
      <c r="A83" t="s">
        <v>236</v>
      </c>
      <c r="B83" s="2" t="s">
        <v>237</v>
      </c>
      <c r="C83" t="s">
        <v>342</v>
      </c>
      <c r="D83">
        <v>-26854</v>
      </c>
      <c r="E83">
        <v>-28648</v>
      </c>
      <c r="F83">
        <v>-23784</v>
      </c>
      <c r="H83" s="5">
        <f t="shared" si="6"/>
        <v>1.2952132950387139</v>
      </c>
      <c r="I83" s="6">
        <f t="shared" si="4"/>
        <v>0.29521329503871385</v>
      </c>
      <c r="J83" s="4"/>
      <c r="K83" s="5">
        <f t="shared" si="7"/>
        <v>0.47507519225024275</v>
      </c>
      <c r="L83" s="6">
        <f t="shared" si="5"/>
        <v>-0.52492480774975725</v>
      </c>
    </row>
    <row r="84" spans="1:12" x14ac:dyDescent="0.25">
      <c r="A84" t="s">
        <v>239</v>
      </c>
      <c r="B84" t="s">
        <v>240</v>
      </c>
      <c r="C84" t="s">
        <v>343</v>
      </c>
      <c r="D84">
        <v>128917</v>
      </c>
      <c r="E84">
        <v>133148</v>
      </c>
      <c r="F84">
        <v>139386</v>
      </c>
      <c r="H84" s="5">
        <f t="shared" si="6"/>
        <v>1.1378835709689175</v>
      </c>
      <c r="I84" s="6">
        <f t="shared" si="4"/>
        <v>0.13788357096891746</v>
      </c>
      <c r="J84" s="4"/>
      <c r="K84" s="5">
        <f t="shared" si="7"/>
        <v>1.2009862394949355</v>
      </c>
      <c r="L84" s="6">
        <f t="shared" si="5"/>
        <v>0.20098623949493555</v>
      </c>
    </row>
    <row r="85" spans="1:12" x14ac:dyDescent="0.25">
      <c r="A85" s="7" t="s">
        <v>242</v>
      </c>
      <c r="B85" s="7" t="s">
        <v>243</v>
      </c>
      <c r="C85" s="7" t="s">
        <v>344</v>
      </c>
      <c r="D85" s="7">
        <v>34862</v>
      </c>
      <c r="E85" s="7">
        <v>35944</v>
      </c>
      <c r="F85" s="7">
        <v>38336</v>
      </c>
      <c r="G85" s="7"/>
      <c r="H85" s="8">
        <f t="shared" si="6"/>
        <v>1.1300467955983589</v>
      </c>
      <c r="I85" s="9">
        <f t="shared" si="4"/>
        <v>0.13004679559835886</v>
      </c>
      <c r="J85" s="7"/>
      <c r="K85" s="8">
        <f t="shared" si="7"/>
        <v>1.2939621210618202</v>
      </c>
      <c r="L85" s="9">
        <f t="shared" si="5"/>
        <v>0.29396212106182018</v>
      </c>
    </row>
    <row r="86" spans="1:12" x14ac:dyDescent="0.25">
      <c r="A86" t="s">
        <v>245</v>
      </c>
      <c r="B86" t="s">
        <v>246</v>
      </c>
      <c r="C86" t="s">
        <v>345</v>
      </c>
      <c r="D86">
        <v>89389</v>
      </c>
      <c r="E86">
        <v>92377</v>
      </c>
      <c r="F86">
        <v>96026</v>
      </c>
      <c r="H86" s="5">
        <f t="shared" si="6"/>
        <v>1.1405625336160559</v>
      </c>
      <c r="I86" s="6">
        <f t="shared" si="4"/>
        <v>0.14056253361605586</v>
      </c>
      <c r="J86" s="4"/>
      <c r="K86" s="5">
        <f t="shared" si="7"/>
        <v>1.1676157310380038</v>
      </c>
      <c r="L86" s="6">
        <f t="shared" si="5"/>
        <v>0.16761573103800376</v>
      </c>
    </row>
    <row r="87" spans="1:12" x14ac:dyDescent="0.25">
      <c r="A87" t="s">
        <v>248</v>
      </c>
      <c r="B87" t="s">
        <v>249</v>
      </c>
      <c r="C87" t="s">
        <v>346</v>
      </c>
      <c r="D87">
        <v>6545</v>
      </c>
      <c r="E87">
        <v>6784</v>
      </c>
      <c r="F87">
        <v>6907</v>
      </c>
      <c r="H87" s="5">
        <f t="shared" si="6"/>
        <v>1.1542629439544203</v>
      </c>
      <c r="I87" s="6">
        <f t="shared" si="4"/>
        <v>0.15426294395442031</v>
      </c>
      <c r="J87" s="4"/>
      <c r="K87" s="5">
        <f t="shared" si="7"/>
        <v>1.0745199099909204</v>
      </c>
      <c r="L87" s="6">
        <f t="shared" si="5"/>
        <v>7.4519909990920397E-2</v>
      </c>
    </row>
    <row r="88" spans="1:12" x14ac:dyDescent="0.25">
      <c r="A88" t="s">
        <v>251</v>
      </c>
      <c r="B88" t="s">
        <v>252</v>
      </c>
      <c r="C88" t="s">
        <v>347</v>
      </c>
      <c r="D88">
        <v>155771</v>
      </c>
      <c r="E88">
        <v>161796</v>
      </c>
      <c r="F88">
        <v>163170</v>
      </c>
      <c r="H88" s="5">
        <f t="shared" si="6"/>
        <v>1.1639241798509214</v>
      </c>
      <c r="I88" s="6">
        <f t="shared" si="4"/>
        <v>0.16392417985092145</v>
      </c>
      <c r="J88" s="4"/>
      <c r="K88" s="5">
        <f t="shared" si="7"/>
        <v>1.0344038585019277</v>
      </c>
      <c r="L88" s="6">
        <f t="shared" si="5"/>
        <v>3.4403858501927731E-2</v>
      </c>
    </row>
    <row r="89" spans="1:12" x14ac:dyDescent="0.25">
      <c r="A89" t="s">
        <v>254</v>
      </c>
      <c r="B89" t="s">
        <v>255</v>
      </c>
      <c r="C89" t="s">
        <v>348</v>
      </c>
      <c r="D89">
        <v>127459</v>
      </c>
      <c r="E89">
        <v>133132</v>
      </c>
      <c r="F89">
        <v>134087</v>
      </c>
      <c r="H89" s="5">
        <f t="shared" si="6"/>
        <v>1.1902763320065575</v>
      </c>
      <c r="I89" s="6">
        <f t="shared" si="4"/>
        <v>0.19027633200655747</v>
      </c>
      <c r="J89" s="4"/>
      <c r="K89" s="5">
        <f t="shared" si="7"/>
        <v>1.0290035461637508</v>
      </c>
      <c r="L89" s="6">
        <f t="shared" si="5"/>
        <v>2.9003546163750782E-2</v>
      </c>
    </row>
    <row r="90" spans="1:12" x14ac:dyDescent="0.25">
      <c r="A90" t="s">
        <v>257</v>
      </c>
      <c r="B90" t="s">
        <v>258</v>
      </c>
      <c r="C90" t="s">
        <v>349</v>
      </c>
      <c r="D90">
        <v>2682</v>
      </c>
      <c r="E90">
        <v>2683</v>
      </c>
      <c r="F90">
        <v>2654</v>
      </c>
      <c r="H90" s="5">
        <f t="shared" si="6"/>
        <v>1.001492258647503</v>
      </c>
      <c r="I90" s="6">
        <f t="shared" si="4"/>
        <v>1.4922586475030197E-3</v>
      </c>
      <c r="J90" s="4"/>
      <c r="K90" s="5">
        <f t="shared" si="7"/>
        <v>0.9574607584263769</v>
      </c>
      <c r="L90" s="6">
        <f t="shared" si="5"/>
        <v>-4.2539241573623099E-2</v>
      </c>
    </row>
    <row r="91" spans="1:12" x14ac:dyDescent="0.25">
      <c r="A91" t="s">
        <v>260</v>
      </c>
      <c r="B91" t="s">
        <v>261</v>
      </c>
      <c r="C91" t="s">
        <v>350</v>
      </c>
      <c r="D91">
        <v>25445</v>
      </c>
      <c r="E91">
        <v>25880</v>
      </c>
      <c r="F91">
        <v>26304</v>
      </c>
      <c r="H91" s="5">
        <f t="shared" si="6"/>
        <v>1.0701564346206685</v>
      </c>
      <c r="I91" s="6">
        <f t="shared" si="4"/>
        <v>7.0156434620668451E-2</v>
      </c>
      <c r="J91" s="4"/>
      <c r="K91" s="5">
        <f t="shared" si="7"/>
        <v>1.0671613688970236</v>
      </c>
      <c r="L91" s="6">
        <f t="shared" si="5"/>
        <v>6.7161368897023621E-2</v>
      </c>
    </row>
  </sheetData>
  <mergeCells count="8">
    <mergeCell ref="A1:F1"/>
    <mergeCell ref="A2:F2"/>
    <mergeCell ref="A3:F3"/>
    <mergeCell ref="A4:F4"/>
    <mergeCell ref="A6:A7"/>
    <mergeCell ref="B6:B7"/>
    <mergeCell ref="C6:C7"/>
    <mergeCell ref="E6:F6"/>
  </mergeCells>
  <pageMargins left="0.25" right="0.25" top="0.75" bottom="0.75" header="0.3" footer="0.3"/>
  <pageSetup paperSize="5" scale="79" fitToHeight="2"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P34"/>
  <sheetViews>
    <sheetView showGridLines="0" zoomScaleNormal="100" workbookViewId="0">
      <pane xSplit="1" ySplit="5" topLeftCell="B6" activePane="bottomRight" state="frozen"/>
      <selection sqref="A1:CM1"/>
      <selection pane="topRight" sqref="A1:CM1"/>
      <selection pane="bottomLeft" sqref="A1:CM1"/>
      <selection pane="bottomRight" sqref="A1:CO1"/>
    </sheetView>
  </sheetViews>
  <sheetFormatPr defaultColWidth="9.109375" defaultRowHeight="10.199999999999999" x14ac:dyDescent="0.2"/>
  <cols>
    <col min="1" max="1" width="30.5546875" style="350" customWidth="1"/>
    <col min="2" max="93" width="8.77734375" style="350" customWidth="1"/>
    <col min="94" max="16384" width="9.109375" style="350"/>
  </cols>
  <sheetData>
    <row r="1" spans="1:94" ht="11.25" customHeight="1" x14ac:dyDescent="0.2">
      <c r="A1" s="822" t="s">
        <v>2579</v>
      </c>
      <c r="B1" s="823"/>
      <c r="C1" s="823"/>
      <c r="D1" s="823"/>
      <c r="E1" s="823"/>
      <c r="F1" s="823"/>
      <c r="G1" s="823"/>
      <c r="H1" s="823"/>
      <c r="I1" s="823"/>
      <c r="J1" s="823"/>
      <c r="K1" s="823"/>
      <c r="L1" s="823"/>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c r="AN1" s="823"/>
      <c r="AO1" s="823"/>
      <c r="AP1" s="823"/>
      <c r="AQ1" s="823"/>
      <c r="AR1" s="823"/>
      <c r="AS1" s="823"/>
      <c r="AT1" s="823"/>
      <c r="AU1" s="823"/>
      <c r="AV1" s="823"/>
      <c r="AW1" s="823"/>
      <c r="AX1" s="823"/>
      <c r="AY1" s="823"/>
      <c r="AZ1" s="823"/>
      <c r="BA1" s="823"/>
      <c r="BB1" s="823"/>
      <c r="BC1" s="823"/>
      <c r="BD1" s="823"/>
      <c r="BE1" s="823"/>
      <c r="BF1" s="823"/>
      <c r="BG1" s="823"/>
      <c r="BH1" s="823"/>
      <c r="BI1" s="823"/>
      <c r="BJ1" s="823"/>
      <c r="BK1" s="823"/>
      <c r="BL1" s="823"/>
      <c r="BM1" s="823"/>
      <c r="BN1" s="823"/>
      <c r="BO1" s="823"/>
      <c r="BP1" s="823"/>
      <c r="BQ1" s="823"/>
      <c r="BR1" s="823"/>
      <c r="BS1" s="823"/>
      <c r="BT1" s="823"/>
      <c r="BU1" s="823"/>
      <c r="BV1" s="823"/>
      <c r="BW1" s="823"/>
      <c r="BX1" s="823"/>
      <c r="BY1" s="823"/>
      <c r="BZ1" s="823"/>
      <c r="CA1" s="823"/>
      <c r="CB1" s="823"/>
      <c r="CC1" s="823"/>
      <c r="CD1" s="823"/>
      <c r="CE1" s="823"/>
      <c r="CF1" s="823"/>
      <c r="CG1" s="823"/>
      <c r="CH1" s="823"/>
      <c r="CI1" s="823"/>
      <c r="CJ1" s="823"/>
      <c r="CK1" s="823"/>
      <c r="CL1" s="823"/>
      <c r="CM1" s="823"/>
      <c r="CN1" s="823"/>
      <c r="CO1" s="824"/>
    </row>
    <row r="2" spans="1:94" ht="11.25" customHeight="1" x14ac:dyDescent="0.2">
      <c r="A2" s="836" t="s">
        <v>2580</v>
      </c>
      <c r="B2" s="837"/>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B2" s="837"/>
      <c r="AC2" s="837"/>
      <c r="AD2" s="837"/>
      <c r="AE2" s="837"/>
      <c r="AF2" s="837"/>
      <c r="AG2" s="837"/>
      <c r="AH2" s="837"/>
      <c r="AI2" s="837"/>
      <c r="AJ2" s="837"/>
      <c r="AK2" s="837"/>
      <c r="AL2" s="837"/>
      <c r="AM2" s="837"/>
      <c r="AN2" s="837"/>
      <c r="AO2" s="837"/>
      <c r="AP2" s="837"/>
      <c r="AQ2" s="837"/>
      <c r="AR2" s="837"/>
      <c r="AS2" s="837"/>
      <c r="AT2" s="837"/>
      <c r="AU2" s="837"/>
      <c r="AV2" s="837"/>
      <c r="AW2" s="837"/>
      <c r="AX2" s="837"/>
      <c r="AY2" s="837"/>
      <c r="AZ2" s="837"/>
      <c r="BA2" s="837"/>
      <c r="BB2" s="837"/>
      <c r="BC2" s="837"/>
      <c r="BD2" s="837"/>
      <c r="BE2" s="837"/>
      <c r="BF2" s="837"/>
      <c r="BG2" s="837"/>
      <c r="BH2" s="837"/>
      <c r="BI2" s="837"/>
      <c r="BJ2" s="837"/>
      <c r="BK2" s="837"/>
      <c r="BL2" s="837"/>
      <c r="BM2" s="837"/>
      <c r="BN2" s="837"/>
      <c r="BO2" s="837"/>
      <c r="BP2" s="837"/>
      <c r="BQ2" s="837"/>
      <c r="BR2" s="837"/>
      <c r="BS2" s="837"/>
      <c r="BT2" s="837"/>
      <c r="BU2" s="837"/>
      <c r="BV2" s="837"/>
      <c r="BW2" s="837"/>
      <c r="BX2" s="837"/>
      <c r="BY2" s="837"/>
      <c r="BZ2" s="837"/>
      <c r="CA2" s="837"/>
      <c r="CB2" s="837"/>
      <c r="CC2" s="837"/>
      <c r="CD2" s="837"/>
      <c r="CE2" s="837"/>
      <c r="CF2" s="837"/>
      <c r="CG2" s="837"/>
      <c r="CH2" s="837"/>
      <c r="CI2" s="837"/>
      <c r="CJ2" s="837"/>
      <c r="CK2" s="837"/>
      <c r="CL2" s="837"/>
      <c r="CM2" s="837"/>
      <c r="CN2" s="837"/>
      <c r="CO2" s="838"/>
    </row>
    <row r="3" spans="1:94" ht="11.25" customHeight="1" x14ac:dyDescent="0.2">
      <c r="A3" s="492"/>
      <c r="B3" s="492"/>
      <c r="C3" s="492"/>
      <c r="D3" s="492"/>
      <c r="E3" s="492"/>
      <c r="F3" s="492"/>
      <c r="G3" s="492"/>
      <c r="H3" s="492"/>
      <c r="I3" s="492"/>
      <c r="J3" s="492"/>
      <c r="K3" s="492"/>
      <c r="L3" s="492"/>
      <c r="M3" s="492"/>
      <c r="N3" s="492"/>
      <c r="O3" s="492"/>
      <c r="P3" s="492"/>
      <c r="Q3" s="492"/>
      <c r="R3" s="492"/>
      <c r="S3" s="492"/>
      <c r="T3" s="492"/>
      <c r="U3" s="492"/>
      <c r="V3" s="492"/>
      <c r="W3" s="492"/>
      <c r="X3" s="492"/>
      <c r="Y3" s="492"/>
      <c r="Z3" s="492"/>
      <c r="AA3" s="492"/>
      <c r="AB3" s="492"/>
      <c r="AC3" s="492"/>
      <c r="AD3" s="492"/>
      <c r="AE3" s="492"/>
      <c r="AF3" s="492"/>
      <c r="AG3" s="492"/>
      <c r="AH3" s="492"/>
      <c r="AI3" s="492"/>
      <c r="AJ3" s="492"/>
      <c r="AK3" s="492"/>
      <c r="AL3" s="492"/>
      <c r="AM3" s="492"/>
      <c r="AN3" s="492"/>
      <c r="AO3" s="492"/>
      <c r="AP3" s="492"/>
      <c r="AQ3" s="492"/>
      <c r="AR3" s="492"/>
      <c r="AS3" s="492"/>
      <c r="AT3" s="492"/>
      <c r="AU3" s="492"/>
      <c r="AV3" s="492"/>
      <c r="AW3" s="492"/>
      <c r="AX3" s="492"/>
      <c r="AY3" s="492"/>
      <c r="AZ3" s="492"/>
      <c r="BA3" s="492"/>
      <c r="BB3" s="351"/>
      <c r="BC3" s="351"/>
      <c r="BD3" s="351"/>
      <c r="BE3" s="351"/>
      <c r="BF3" s="351"/>
      <c r="BG3" s="351"/>
      <c r="BH3" s="351"/>
      <c r="BI3" s="351"/>
      <c r="BJ3" s="351"/>
      <c r="BK3" s="351"/>
      <c r="BL3" s="351"/>
      <c r="BM3" s="351"/>
      <c r="BN3" s="351"/>
      <c r="BO3" s="351"/>
      <c r="BP3" s="351"/>
      <c r="BQ3" s="351"/>
      <c r="BR3" s="351"/>
      <c r="BS3" s="351"/>
      <c r="BT3" s="351"/>
      <c r="BU3" s="351"/>
      <c r="BV3" s="351"/>
      <c r="BW3" s="351"/>
      <c r="BX3" s="351"/>
      <c r="BY3" s="351"/>
      <c r="BZ3" s="351"/>
      <c r="CA3" s="351"/>
      <c r="CB3" s="351"/>
      <c r="CC3" s="351"/>
      <c r="CD3" s="351"/>
      <c r="CE3" s="351"/>
      <c r="CF3" s="351"/>
      <c r="CG3" s="351"/>
      <c r="CH3" s="351"/>
      <c r="CI3" s="351"/>
      <c r="CJ3" s="351"/>
      <c r="CK3" s="351"/>
      <c r="CL3" s="351"/>
      <c r="CM3" s="351"/>
      <c r="CN3" s="705"/>
      <c r="CO3" s="351"/>
    </row>
    <row r="4" spans="1:94" ht="11.25" customHeight="1" x14ac:dyDescent="0.2">
      <c r="A4" s="833" t="s">
        <v>2578</v>
      </c>
      <c r="B4" s="493"/>
      <c r="C4" s="494"/>
      <c r="D4" s="494"/>
      <c r="E4" s="494"/>
      <c r="F4" s="494"/>
      <c r="G4" s="494"/>
      <c r="H4" s="494"/>
      <c r="I4" s="494"/>
      <c r="J4" s="494"/>
      <c r="K4" s="494"/>
      <c r="L4" s="494"/>
      <c r="M4" s="494"/>
      <c r="N4" s="834"/>
      <c r="O4" s="834"/>
      <c r="P4" s="834"/>
      <c r="Q4" s="834"/>
      <c r="R4" s="834"/>
      <c r="S4" s="835"/>
      <c r="T4" s="839" t="s">
        <v>2408</v>
      </c>
      <c r="U4" s="834"/>
      <c r="V4" s="834"/>
      <c r="W4" s="834"/>
      <c r="X4" s="834"/>
      <c r="Y4" s="834"/>
      <c r="Z4" s="834"/>
      <c r="AA4" s="834"/>
      <c r="AB4" s="834"/>
      <c r="AC4" s="834"/>
      <c r="AD4" s="834"/>
      <c r="AE4" s="834"/>
      <c r="AF4" s="834"/>
      <c r="AG4" s="834"/>
      <c r="AH4" s="834"/>
      <c r="AI4" s="834"/>
      <c r="AJ4" s="834"/>
      <c r="AK4" s="834"/>
      <c r="AL4" s="834"/>
      <c r="AM4" s="834"/>
      <c r="AN4" s="834"/>
      <c r="AO4" s="834"/>
      <c r="AP4" s="834"/>
      <c r="AQ4" s="834"/>
      <c r="AR4" s="834"/>
      <c r="AS4" s="834"/>
      <c r="AT4" s="834"/>
      <c r="AU4" s="834"/>
      <c r="AV4" s="834"/>
      <c r="AW4" s="834"/>
      <c r="AX4" s="834"/>
      <c r="AY4" s="834"/>
      <c r="AZ4" s="834"/>
      <c r="BA4" s="834"/>
      <c r="BB4" s="834"/>
      <c r="BC4" s="834"/>
      <c r="BD4" s="834"/>
      <c r="BE4" s="834"/>
      <c r="BF4" s="834"/>
      <c r="BG4" s="834"/>
      <c r="BH4" s="834"/>
      <c r="BI4" s="834"/>
      <c r="BJ4" s="834"/>
      <c r="BK4" s="834"/>
      <c r="BL4" s="834"/>
      <c r="BM4" s="834"/>
      <c r="BN4" s="834"/>
      <c r="BO4" s="834"/>
      <c r="BP4" s="834"/>
      <c r="BQ4" s="834"/>
      <c r="BR4" s="834"/>
      <c r="BS4" s="834"/>
      <c r="BT4" s="834"/>
      <c r="BU4" s="834"/>
      <c r="BV4" s="834"/>
      <c r="BW4" s="834"/>
      <c r="BX4" s="834"/>
      <c r="BY4" s="834"/>
      <c r="BZ4" s="834"/>
      <c r="CA4" s="834"/>
      <c r="CB4" s="834"/>
      <c r="CC4" s="834"/>
      <c r="CD4" s="834"/>
      <c r="CE4" s="834"/>
      <c r="CF4" s="834"/>
      <c r="CG4" s="834"/>
      <c r="CH4" s="834"/>
      <c r="CI4" s="834"/>
      <c r="CJ4" s="834"/>
      <c r="CK4" s="834"/>
      <c r="CL4" s="834"/>
      <c r="CM4" s="834"/>
      <c r="CN4" s="834"/>
      <c r="CO4" s="840"/>
    </row>
    <row r="5" spans="1:94" x14ac:dyDescent="0.2">
      <c r="A5" s="833"/>
      <c r="B5" s="540">
        <v>1998</v>
      </c>
      <c r="C5" s="355">
        <v>1999</v>
      </c>
      <c r="D5" s="355">
        <v>2000</v>
      </c>
      <c r="E5" s="355">
        <v>2001</v>
      </c>
      <c r="F5" s="355">
        <v>2002</v>
      </c>
      <c r="G5" s="355">
        <v>2003</v>
      </c>
      <c r="H5" s="355">
        <v>2004</v>
      </c>
      <c r="I5" s="355">
        <v>2005</v>
      </c>
      <c r="J5" s="355">
        <v>2006</v>
      </c>
      <c r="K5" s="355">
        <v>2007</v>
      </c>
      <c r="L5" s="355">
        <v>2008</v>
      </c>
      <c r="M5" s="355">
        <v>2009</v>
      </c>
      <c r="N5" s="553">
        <v>2010</v>
      </c>
      <c r="O5" s="553">
        <v>2011</v>
      </c>
      <c r="P5" s="553">
        <v>2012</v>
      </c>
      <c r="Q5" s="553">
        <v>2013</v>
      </c>
      <c r="R5" s="553">
        <v>2014</v>
      </c>
      <c r="S5" s="622">
        <v>2015</v>
      </c>
      <c r="T5" s="556" t="s">
        <v>2525</v>
      </c>
      <c r="U5" s="555" t="s">
        <v>2409</v>
      </c>
      <c r="V5" s="555" t="s">
        <v>2410</v>
      </c>
      <c r="W5" s="623" t="s">
        <v>2411</v>
      </c>
      <c r="X5" s="556" t="s">
        <v>2412</v>
      </c>
      <c r="Y5" s="555" t="s">
        <v>2413</v>
      </c>
      <c r="Z5" s="555" t="s">
        <v>2414</v>
      </c>
      <c r="AA5" s="623" t="s">
        <v>2415</v>
      </c>
      <c r="AB5" s="556" t="s">
        <v>2416</v>
      </c>
      <c r="AC5" s="555" t="s">
        <v>2417</v>
      </c>
      <c r="AD5" s="555" t="s">
        <v>2418</v>
      </c>
      <c r="AE5" s="623" t="s">
        <v>2419</v>
      </c>
      <c r="AF5" s="556" t="s">
        <v>2420</v>
      </c>
      <c r="AG5" s="555" t="s">
        <v>2421</v>
      </c>
      <c r="AH5" s="555" t="s">
        <v>2422</v>
      </c>
      <c r="AI5" s="623" t="s">
        <v>2423</v>
      </c>
      <c r="AJ5" s="556" t="s">
        <v>2424</v>
      </c>
      <c r="AK5" s="555" t="s">
        <v>2425</v>
      </c>
      <c r="AL5" s="555" t="s">
        <v>2426</v>
      </c>
      <c r="AM5" s="623" t="s">
        <v>2427</v>
      </c>
      <c r="AN5" s="556" t="s">
        <v>2428</v>
      </c>
      <c r="AO5" s="555" t="s">
        <v>2429</v>
      </c>
      <c r="AP5" s="555" t="s">
        <v>2430</v>
      </c>
      <c r="AQ5" s="623" t="s">
        <v>2431</v>
      </c>
      <c r="AR5" s="556" t="s">
        <v>2432</v>
      </c>
      <c r="AS5" s="555" t="s">
        <v>2433</v>
      </c>
      <c r="AT5" s="555" t="s">
        <v>2434</v>
      </c>
      <c r="AU5" s="623" t="s">
        <v>2435</v>
      </c>
      <c r="AV5" s="556" t="s">
        <v>2436</v>
      </c>
      <c r="AW5" s="555" t="s">
        <v>2437</v>
      </c>
      <c r="AX5" s="555" t="s">
        <v>2438</v>
      </c>
      <c r="AY5" s="623" t="s">
        <v>2439</v>
      </c>
      <c r="AZ5" s="556" t="s">
        <v>2440</v>
      </c>
      <c r="BA5" s="555" t="s">
        <v>2441</v>
      </c>
      <c r="BB5" s="555" t="s">
        <v>2442</v>
      </c>
      <c r="BC5" s="623" t="s">
        <v>2443</v>
      </c>
      <c r="BD5" s="556" t="s">
        <v>2444</v>
      </c>
      <c r="BE5" s="555" t="s">
        <v>2445</v>
      </c>
      <c r="BF5" s="555" t="s">
        <v>2446</v>
      </c>
      <c r="BG5" s="623" t="s">
        <v>2447</v>
      </c>
      <c r="BH5" s="556" t="s">
        <v>2448</v>
      </c>
      <c r="BI5" s="555" t="s">
        <v>2449</v>
      </c>
      <c r="BJ5" s="555" t="s">
        <v>2450</v>
      </c>
      <c r="BK5" s="623" t="s">
        <v>2451</v>
      </c>
      <c r="BL5" s="556" t="s">
        <v>2452</v>
      </c>
      <c r="BM5" s="555" t="s">
        <v>2453</v>
      </c>
      <c r="BN5" s="555" t="s">
        <v>2454</v>
      </c>
      <c r="BO5" s="623" t="s">
        <v>2455</v>
      </c>
      <c r="BP5" s="556" t="s">
        <v>2456</v>
      </c>
      <c r="BQ5" s="555" t="s">
        <v>2457</v>
      </c>
      <c r="BR5" s="555" t="s">
        <v>2458</v>
      </c>
      <c r="BS5" s="623" t="s">
        <v>2459</v>
      </c>
      <c r="BT5" s="556" t="s">
        <v>2460</v>
      </c>
      <c r="BU5" s="555" t="s">
        <v>2461</v>
      </c>
      <c r="BV5" s="555" t="s">
        <v>2462</v>
      </c>
      <c r="BW5" s="623" t="s">
        <v>2463</v>
      </c>
      <c r="BX5" s="556" t="s">
        <v>2464</v>
      </c>
      <c r="BY5" s="555" t="s">
        <v>2465</v>
      </c>
      <c r="BZ5" s="555" t="s">
        <v>2466</v>
      </c>
      <c r="CA5" s="623" t="s">
        <v>2467</v>
      </c>
      <c r="CB5" s="556" t="s">
        <v>2468</v>
      </c>
      <c r="CC5" s="555" t="s">
        <v>2469</v>
      </c>
      <c r="CD5" s="555" t="s">
        <v>2470</v>
      </c>
      <c r="CE5" s="590" t="s">
        <v>2471</v>
      </c>
      <c r="CF5" s="556" t="s">
        <v>2472</v>
      </c>
      <c r="CG5" s="555" t="s">
        <v>2473</v>
      </c>
      <c r="CH5" s="555" t="s">
        <v>2474</v>
      </c>
      <c r="CI5" s="590" t="s">
        <v>2475</v>
      </c>
      <c r="CJ5" s="556" t="s">
        <v>2494</v>
      </c>
      <c r="CK5" s="555" t="s">
        <v>2476</v>
      </c>
      <c r="CL5" s="555" t="s">
        <v>2477</v>
      </c>
      <c r="CM5" s="590" t="s">
        <v>2629</v>
      </c>
      <c r="CN5" s="556" t="s">
        <v>2691</v>
      </c>
      <c r="CO5" s="623" t="s">
        <v>2692</v>
      </c>
      <c r="CP5" s="394"/>
    </row>
    <row r="6" spans="1:94" x14ac:dyDescent="0.2">
      <c r="A6" s="359" t="s">
        <v>539</v>
      </c>
      <c r="B6" s="742">
        <v>698513.32</v>
      </c>
      <c r="C6" s="743">
        <v>723190.77</v>
      </c>
      <c r="D6" s="743">
        <v>734506.22</v>
      </c>
      <c r="E6" s="743">
        <v>681382.24</v>
      </c>
      <c r="F6" s="743">
        <v>678184.72</v>
      </c>
      <c r="G6" s="743">
        <v>696255.72</v>
      </c>
      <c r="H6" s="743">
        <v>734966.75</v>
      </c>
      <c r="I6" s="743">
        <v>752592.15</v>
      </c>
      <c r="J6" s="743">
        <v>767517.97</v>
      </c>
      <c r="K6" s="743">
        <v>773142.66</v>
      </c>
      <c r="L6" s="743">
        <v>734794.01</v>
      </c>
      <c r="M6" s="743">
        <v>669723.66</v>
      </c>
      <c r="N6" s="637">
        <v>678737.59</v>
      </c>
      <c r="O6" s="637">
        <v>718744.86</v>
      </c>
      <c r="P6" s="637">
        <v>728102.04</v>
      </c>
      <c r="Q6" s="637">
        <v>759265</v>
      </c>
      <c r="R6" s="637">
        <v>780518</v>
      </c>
      <c r="S6" s="638">
        <v>817436</v>
      </c>
      <c r="T6" s="639">
        <v>687842.69</v>
      </c>
      <c r="U6" s="637">
        <v>696098.33</v>
      </c>
      <c r="V6" s="637">
        <v>700313.03</v>
      </c>
      <c r="W6" s="640">
        <v>709799.24</v>
      </c>
      <c r="X6" s="639">
        <v>717056.78</v>
      </c>
      <c r="Y6" s="637">
        <v>716369.04</v>
      </c>
      <c r="Z6" s="637">
        <v>723366</v>
      </c>
      <c r="AA6" s="640">
        <v>735971.28</v>
      </c>
      <c r="AB6" s="639">
        <v>733927.68</v>
      </c>
      <c r="AC6" s="637">
        <v>739332.24</v>
      </c>
      <c r="AD6" s="637">
        <v>738297.91</v>
      </c>
      <c r="AE6" s="640">
        <v>726467.07</v>
      </c>
      <c r="AF6" s="639">
        <v>712619.69</v>
      </c>
      <c r="AG6" s="637">
        <v>694452.42</v>
      </c>
      <c r="AH6" s="637">
        <v>668061.46</v>
      </c>
      <c r="AI6" s="640">
        <v>650395.38</v>
      </c>
      <c r="AJ6" s="639">
        <v>673577.67</v>
      </c>
      <c r="AK6" s="637">
        <v>678562.35</v>
      </c>
      <c r="AL6" s="637">
        <v>677799.55</v>
      </c>
      <c r="AM6" s="640">
        <v>682799.31</v>
      </c>
      <c r="AN6" s="639">
        <v>683544.76</v>
      </c>
      <c r="AO6" s="637">
        <v>684801.85</v>
      </c>
      <c r="AP6" s="637">
        <v>704780.87</v>
      </c>
      <c r="AQ6" s="640">
        <v>711895.42</v>
      </c>
      <c r="AR6" s="639">
        <v>729199.88</v>
      </c>
      <c r="AS6" s="637">
        <v>734440.76</v>
      </c>
      <c r="AT6" s="637">
        <v>736697.39</v>
      </c>
      <c r="AU6" s="640">
        <v>739528.96</v>
      </c>
      <c r="AV6" s="639">
        <v>745719.37</v>
      </c>
      <c r="AW6" s="637">
        <v>750853.63</v>
      </c>
      <c r="AX6" s="637">
        <v>756142.92</v>
      </c>
      <c r="AY6" s="640">
        <v>757652.66</v>
      </c>
      <c r="AZ6" s="639">
        <v>761521.58</v>
      </c>
      <c r="BA6" s="637">
        <v>764863.3</v>
      </c>
      <c r="BB6" s="637">
        <v>765798.01</v>
      </c>
      <c r="BC6" s="640">
        <v>777888.97</v>
      </c>
      <c r="BD6" s="639">
        <v>779296.64</v>
      </c>
      <c r="BE6" s="637">
        <v>775072.88</v>
      </c>
      <c r="BF6" s="637">
        <v>770029.73</v>
      </c>
      <c r="BG6" s="640">
        <v>768171.39</v>
      </c>
      <c r="BH6" s="639">
        <v>759327.16</v>
      </c>
      <c r="BI6" s="637">
        <v>751543.49</v>
      </c>
      <c r="BJ6" s="637">
        <v>727545.75</v>
      </c>
      <c r="BK6" s="640">
        <v>700759.64</v>
      </c>
      <c r="BL6" s="639">
        <v>676543.26</v>
      </c>
      <c r="BM6" s="637">
        <v>667489.94999999995</v>
      </c>
      <c r="BN6" s="637">
        <v>668601.96</v>
      </c>
      <c r="BO6" s="640">
        <v>666259.48</v>
      </c>
      <c r="BP6" s="639">
        <v>668037.89</v>
      </c>
      <c r="BQ6" s="637">
        <v>671006.17000000004</v>
      </c>
      <c r="BR6" s="637">
        <v>683119.69</v>
      </c>
      <c r="BS6" s="640">
        <v>692786.62</v>
      </c>
      <c r="BT6" s="639">
        <v>707778.61</v>
      </c>
      <c r="BU6" s="637">
        <v>721096.69</v>
      </c>
      <c r="BV6" s="637">
        <v>722994.02</v>
      </c>
      <c r="BW6" s="640">
        <v>723110.12</v>
      </c>
      <c r="BX6" s="639">
        <v>724367.99</v>
      </c>
      <c r="BY6" s="637">
        <v>725292.8</v>
      </c>
      <c r="BZ6" s="637">
        <v>728673.43</v>
      </c>
      <c r="CA6" s="640">
        <v>734073.96</v>
      </c>
      <c r="CB6" s="639">
        <v>747667.26</v>
      </c>
      <c r="CC6" s="637">
        <v>754115.07</v>
      </c>
      <c r="CD6" s="637">
        <v>763658.05</v>
      </c>
      <c r="CE6" s="640">
        <v>771852.66</v>
      </c>
      <c r="CF6" s="639">
        <v>770790.06</v>
      </c>
      <c r="CG6" s="637">
        <v>776236.22</v>
      </c>
      <c r="CH6" s="637">
        <v>782235.09</v>
      </c>
      <c r="CI6" s="640">
        <v>792765.34</v>
      </c>
      <c r="CJ6" s="639">
        <v>796716.03</v>
      </c>
      <c r="CK6" s="637">
        <v>812614.32</v>
      </c>
      <c r="CL6" s="637">
        <v>821616.96</v>
      </c>
      <c r="CM6" s="640">
        <v>824662.06</v>
      </c>
      <c r="CN6" s="790">
        <v>827025.47</v>
      </c>
      <c r="CO6" s="750">
        <v>836625.02</v>
      </c>
      <c r="CP6" s="496"/>
    </row>
    <row r="7" spans="1:94" ht="10.8" thickBot="1" x14ac:dyDescent="0.25">
      <c r="A7" s="360"/>
      <c r="B7" s="630"/>
      <c r="C7" s="364"/>
      <c r="D7" s="364"/>
      <c r="E7" s="364"/>
      <c r="F7" s="364"/>
      <c r="G7" s="364"/>
      <c r="H7" s="364"/>
      <c r="I7" s="364"/>
      <c r="J7" s="364"/>
      <c r="K7" s="364"/>
      <c r="L7" s="364"/>
      <c r="M7" s="364"/>
      <c r="N7" s="570"/>
      <c r="O7" s="570"/>
      <c r="P7" s="570"/>
      <c r="Q7" s="570"/>
      <c r="R7" s="570"/>
      <c r="S7" s="626"/>
      <c r="T7" s="573"/>
      <c r="U7" s="572"/>
      <c r="V7" s="572"/>
      <c r="W7" s="713"/>
      <c r="X7" s="573"/>
      <c r="Y7" s="572"/>
      <c r="Z7" s="572"/>
      <c r="AA7" s="713"/>
      <c r="AB7" s="573"/>
      <c r="AC7" s="572"/>
      <c r="AD7" s="572"/>
      <c r="AE7" s="713"/>
      <c r="AF7" s="573"/>
      <c r="AG7" s="572"/>
      <c r="AH7" s="572"/>
      <c r="AI7" s="713"/>
      <c r="AJ7" s="573"/>
      <c r="AK7" s="572"/>
      <c r="AL7" s="572"/>
      <c r="AM7" s="713"/>
      <c r="AN7" s="573"/>
      <c r="AO7" s="572"/>
      <c r="AP7" s="572"/>
      <c r="AQ7" s="713"/>
      <c r="AR7" s="573"/>
      <c r="AS7" s="572"/>
      <c r="AT7" s="572"/>
      <c r="AU7" s="713"/>
      <c r="AV7" s="573"/>
      <c r="AW7" s="572"/>
      <c r="AX7" s="572"/>
      <c r="AY7" s="713"/>
      <c r="AZ7" s="573"/>
      <c r="BA7" s="572"/>
      <c r="BB7" s="572"/>
      <c r="BC7" s="713"/>
      <c r="BD7" s="573"/>
      <c r="BE7" s="572"/>
      <c r="BF7" s="572"/>
      <c r="BG7" s="713"/>
      <c r="BH7" s="573"/>
      <c r="BI7" s="572"/>
      <c r="BJ7" s="572"/>
      <c r="BK7" s="713"/>
      <c r="BL7" s="573"/>
      <c r="BM7" s="572"/>
      <c r="BN7" s="572"/>
      <c r="BO7" s="713"/>
      <c r="BP7" s="573"/>
      <c r="BQ7" s="572"/>
      <c r="BR7" s="572"/>
      <c r="BS7" s="713"/>
      <c r="BT7" s="573"/>
      <c r="BU7" s="572"/>
      <c r="BV7" s="572"/>
      <c r="BW7" s="713"/>
      <c r="BX7" s="573"/>
      <c r="BY7" s="572"/>
      <c r="BZ7" s="572"/>
      <c r="CA7" s="713"/>
      <c r="CB7" s="573"/>
      <c r="CC7" s="572"/>
      <c r="CD7" s="572"/>
      <c r="CE7" s="597"/>
      <c r="CF7" s="573"/>
      <c r="CG7" s="572"/>
      <c r="CH7" s="572"/>
      <c r="CI7" s="597"/>
      <c r="CJ7" s="573"/>
      <c r="CK7" s="572"/>
      <c r="CL7" s="572"/>
      <c r="CM7" s="597"/>
      <c r="CN7" s="718"/>
      <c r="CO7" s="713"/>
      <c r="CP7" s="361"/>
    </row>
    <row r="8" spans="1:94" s="368" customFormat="1" x14ac:dyDescent="0.2">
      <c r="A8" s="497" t="s">
        <v>531</v>
      </c>
      <c r="B8" s="744">
        <v>120898.4</v>
      </c>
      <c r="C8" s="745">
        <v>123498.83</v>
      </c>
      <c r="D8" s="745">
        <v>132689.67000000001</v>
      </c>
      <c r="E8" s="745">
        <v>120936.92</v>
      </c>
      <c r="F8" s="745">
        <v>121724.56</v>
      </c>
      <c r="G8" s="745">
        <v>125096.17</v>
      </c>
      <c r="H8" s="745">
        <v>131291.29999999999</v>
      </c>
      <c r="I8" s="745">
        <v>133135.20000000001</v>
      </c>
      <c r="J8" s="745">
        <v>136216.35999999999</v>
      </c>
      <c r="K8" s="745">
        <v>135332.81</v>
      </c>
      <c r="L8" s="745">
        <v>135440.95999999999</v>
      </c>
      <c r="M8" s="745">
        <v>127878.95</v>
      </c>
      <c r="N8" s="576">
        <v>130764.06</v>
      </c>
      <c r="O8" s="576">
        <v>136583.16</v>
      </c>
      <c r="P8" s="576">
        <v>140830.57</v>
      </c>
      <c r="Q8" s="576">
        <v>146390.07</v>
      </c>
      <c r="R8" s="576">
        <v>148473.9</v>
      </c>
      <c r="S8" s="563">
        <v>156180.79</v>
      </c>
      <c r="T8" s="575">
        <v>121730.67</v>
      </c>
      <c r="U8" s="576">
        <v>120978.34</v>
      </c>
      <c r="V8" s="576">
        <v>120012.48</v>
      </c>
      <c r="W8" s="643">
        <v>120872.1</v>
      </c>
      <c r="X8" s="575">
        <v>123124.83</v>
      </c>
      <c r="Y8" s="576">
        <v>121122.01</v>
      </c>
      <c r="Z8" s="576">
        <v>123734.39999999999</v>
      </c>
      <c r="AA8" s="643">
        <v>126014.08</v>
      </c>
      <c r="AB8" s="575">
        <v>128367.46</v>
      </c>
      <c r="AC8" s="576">
        <v>133068.88</v>
      </c>
      <c r="AD8" s="576">
        <v>135052.76999999999</v>
      </c>
      <c r="AE8" s="643">
        <v>134269.56</v>
      </c>
      <c r="AF8" s="575">
        <v>130197.61</v>
      </c>
      <c r="AG8" s="576">
        <v>124709.35</v>
      </c>
      <c r="AH8" s="576">
        <v>116736.39</v>
      </c>
      <c r="AI8" s="643">
        <v>112104.33</v>
      </c>
      <c r="AJ8" s="575">
        <v>118968.06</v>
      </c>
      <c r="AK8" s="576">
        <v>123007.11</v>
      </c>
      <c r="AL8" s="576">
        <v>122635.61</v>
      </c>
      <c r="AM8" s="643">
        <v>122287.47</v>
      </c>
      <c r="AN8" s="575">
        <v>121588.44</v>
      </c>
      <c r="AO8" s="576">
        <v>123128</v>
      </c>
      <c r="AP8" s="576">
        <v>128236.28</v>
      </c>
      <c r="AQ8" s="643">
        <v>127431.96</v>
      </c>
      <c r="AR8" s="575">
        <v>132265.49</v>
      </c>
      <c r="AS8" s="576">
        <v>130232.96000000001</v>
      </c>
      <c r="AT8" s="576">
        <v>132078.10999999999</v>
      </c>
      <c r="AU8" s="643">
        <v>130588.65</v>
      </c>
      <c r="AV8" s="575">
        <v>129898.03</v>
      </c>
      <c r="AW8" s="576">
        <v>131279.26</v>
      </c>
      <c r="AX8" s="576">
        <v>135862.53</v>
      </c>
      <c r="AY8" s="643">
        <v>135500.99</v>
      </c>
      <c r="AZ8" s="575">
        <v>136719.32999999999</v>
      </c>
      <c r="BA8" s="576">
        <v>136164.04</v>
      </c>
      <c r="BB8" s="576">
        <v>135864.51999999999</v>
      </c>
      <c r="BC8" s="643">
        <v>136117.54</v>
      </c>
      <c r="BD8" s="575">
        <v>137575.03</v>
      </c>
      <c r="BE8" s="576">
        <v>135387.28</v>
      </c>
      <c r="BF8" s="576">
        <v>132769.4</v>
      </c>
      <c r="BG8" s="643">
        <v>135599.54</v>
      </c>
      <c r="BH8" s="575">
        <v>135719.25</v>
      </c>
      <c r="BI8" s="576">
        <v>138565.46</v>
      </c>
      <c r="BJ8" s="576">
        <v>136456.17000000001</v>
      </c>
      <c r="BK8" s="643">
        <v>131022.97</v>
      </c>
      <c r="BL8" s="575">
        <v>125725.91</v>
      </c>
      <c r="BM8" s="576">
        <v>126605.24</v>
      </c>
      <c r="BN8" s="576">
        <v>130411.83</v>
      </c>
      <c r="BO8" s="643">
        <v>128772.82</v>
      </c>
      <c r="BP8" s="575">
        <v>129968.79</v>
      </c>
      <c r="BQ8" s="576">
        <v>130051.21</v>
      </c>
      <c r="BR8" s="576">
        <v>131059.82</v>
      </c>
      <c r="BS8" s="643">
        <v>131976.45000000001</v>
      </c>
      <c r="BT8" s="575">
        <v>134916.04999999999</v>
      </c>
      <c r="BU8" s="576">
        <v>136145.25</v>
      </c>
      <c r="BV8" s="576">
        <v>136867.26</v>
      </c>
      <c r="BW8" s="643">
        <v>138404.07</v>
      </c>
      <c r="BX8" s="575">
        <v>138713.59</v>
      </c>
      <c r="BY8" s="576">
        <v>139602.44</v>
      </c>
      <c r="BZ8" s="576">
        <v>141624</v>
      </c>
      <c r="CA8" s="643">
        <v>143382.24</v>
      </c>
      <c r="CB8" s="575">
        <v>145030.32999999999</v>
      </c>
      <c r="CC8" s="576">
        <v>144823.49</v>
      </c>
      <c r="CD8" s="576">
        <v>145978.35999999999</v>
      </c>
      <c r="CE8" s="643">
        <v>149728.1</v>
      </c>
      <c r="CF8" s="575">
        <v>148293.01999999999</v>
      </c>
      <c r="CG8" s="576">
        <v>146941.66</v>
      </c>
      <c r="CH8" s="576">
        <v>149504.63</v>
      </c>
      <c r="CI8" s="643">
        <v>149156.29999999999</v>
      </c>
      <c r="CJ8" s="575">
        <v>151353.96</v>
      </c>
      <c r="CK8" s="576">
        <v>156925.07</v>
      </c>
      <c r="CL8" s="576">
        <v>158955.31</v>
      </c>
      <c r="CM8" s="643">
        <v>157488.81</v>
      </c>
      <c r="CN8" s="714">
        <v>155995.92000000001</v>
      </c>
      <c r="CO8" s="715">
        <v>161025.49</v>
      </c>
      <c r="CP8" s="498"/>
    </row>
    <row r="9" spans="1:94" x14ac:dyDescent="0.2">
      <c r="A9" s="499" t="s">
        <v>532</v>
      </c>
      <c r="B9" s="746">
        <v>300033.07</v>
      </c>
      <c r="C9" s="747">
        <v>308555.07</v>
      </c>
      <c r="D9" s="747">
        <v>297684.19</v>
      </c>
      <c r="E9" s="747">
        <v>272839.59999999998</v>
      </c>
      <c r="F9" s="747">
        <v>263907.78999999998</v>
      </c>
      <c r="G9" s="747">
        <v>267095.82</v>
      </c>
      <c r="H9" s="747">
        <v>283616.58</v>
      </c>
      <c r="I9" s="747">
        <v>290845.98</v>
      </c>
      <c r="J9" s="747">
        <v>295255.28000000003</v>
      </c>
      <c r="K9" s="747">
        <v>303828.02</v>
      </c>
      <c r="L9" s="747">
        <v>287034.15000000002</v>
      </c>
      <c r="M9" s="747">
        <v>266837.90999999997</v>
      </c>
      <c r="N9" s="562">
        <v>271866.96999999997</v>
      </c>
      <c r="O9" s="562">
        <v>288650.05</v>
      </c>
      <c r="P9" s="562">
        <v>292795.71999999997</v>
      </c>
      <c r="Q9" s="562">
        <v>306520</v>
      </c>
      <c r="R9" s="562">
        <v>319314</v>
      </c>
      <c r="S9" s="577">
        <v>337387.68</v>
      </c>
      <c r="T9" s="564">
        <v>292282.63</v>
      </c>
      <c r="U9" s="576">
        <v>299064.46000000002</v>
      </c>
      <c r="V9" s="576">
        <v>301844.53000000003</v>
      </c>
      <c r="W9" s="642">
        <v>306940.65000000002</v>
      </c>
      <c r="X9" s="564">
        <v>310293.03000000003</v>
      </c>
      <c r="Y9" s="576">
        <v>307207.31</v>
      </c>
      <c r="Z9" s="576">
        <v>307239</v>
      </c>
      <c r="AA9" s="642">
        <v>309480.93</v>
      </c>
      <c r="AB9" s="564">
        <v>302003.8</v>
      </c>
      <c r="AC9" s="576">
        <v>299120.78000000003</v>
      </c>
      <c r="AD9" s="576">
        <v>297768.43</v>
      </c>
      <c r="AE9" s="642">
        <v>291843.76</v>
      </c>
      <c r="AF9" s="564">
        <v>288604.99</v>
      </c>
      <c r="AG9" s="576">
        <v>282192.2</v>
      </c>
      <c r="AH9" s="576">
        <v>267439.92</v>
      </c>
      <c r="AI9" s="642">
        <v>253121.3</v>
      </c>
      <c r="AJ9" s="564">
        <v>265142.57</v>
      </c>
      <c r="AK9" s="576">
        <v>263865.53000000003</v>
      </c>
      <c r="AL9" s="576">
        <v>262183.99</v>
      </c>
      <c r="AM9" s="642">
        <v>264439.07</v>
      </c>
      <c r="AN9" s="575">
        <v>265810.58</v>
      </c>
      <c r="AO9" s="576">
        <v>260217.49</v>
      </c>
      <c r="AP9" s="576">
        <v>269223.84000000003</v>
      </c>
      <c r="AQ9" s="642">
        <v>273131.36</v>
      </c>
      <c r="AR9" s="564">
        <v>280522.69</v>
      </c>
      <c r="AS9" s="576">
        <v>285667.48</v>
      </c>
      <c r="AT9" s="576">
        <v>282831.68</v>
      </c>
      <c r="AU9" s="642">
        <v>285444.47999999998</v>
      </c>
      <c r="AV9" s="564">
        <v>289553.67</v>
      </c>
      <c r="AW9" s="576">
        <v>290671.71999999997</v>
      </c>
      <c r="AX9" s="576">
        <v>292016.61</v>
      </c>
      <c r="AY9" s="642">
        <v>291141.93</v>
      </c>
      <c r="AZ9" s="564">
        <v>289094.48</v>
      </c>
      <c r="BA9" s="576">
        <v>294692.77</v>
      </c>
      <c r="BB9" s="576">
        <v>295059.01</v>
      </c>
      <c r="BC9" s="642">
        <v>302174.86</v>
      </c>
      <c r="BD9" s="564">
        <v>305096.65999999997</v>
      </c>
      <c r="BE9" s="576">
        <v>305230.7</v>
      </c>
      <c r="BF9" s="576">
        <v>303513.53999999998</v>
      </c>
      <c r="BG9" s="642">
        <v>301471.17</v>
      </c>
      <c r="BH9" s="564">
        <v>299696.23</v>
      </c>
      <c r="BI9" s="576">
        <v>293091.84000000003</v>
      </c>
      <c r="BJ9" s="576">
        <v>282129.69</v>
      </c>
      <c r="BK9" s="642">
        <v>273218.86</v>
      </c>
      <c r="BL9" s="564">
        <v>265835.34999999998</v>
      </c>
      <c r="BM9" s="576">
        <v>265064.55</v>
      </c>
      <c r="BN9" s="576">
        <v>267900.92</v>
      </c>
      <c r="BO9" s="642">
        <v>268550.83</v>
      </c>
      <c r="BP9" s="564">
        <v>267040.2</v>
      </c>
      <c r="BQ9" s="576">
        <v>268782.75</v>
      </c>
      <c r="BR9" s="576">
        <v>274537.08</v>
      </c>
      <c r="BS9" s="642">
        <v>277107.84000000003</v>
      </c>
      <c r="BT9" s="564">
        <v>282950.95</v>
      </c>
      <c r="BU9" s="576">
        <v>290158.11</v>
      </c>
      <c r="BV9" s="576">
        <v>290933.14</v>
      </c>
      <c r="BW9" s="642">
        <v>290558.01</v>
      </c>
      <c r="BX9" s="564">
        <v>293079.57</v>
      </c>
      <c r="BY9" s="576">
        <v>294332.51</v>
      </c>
      <c r="BZ9" s="562">
        <v>292912.03999999998</v>
      </c>
      <c r="CA9" s="642">
        <v>290858.74</v>
      </c>
      <c r="CB9" s="564">
        <v>300305.27</v>
      </c>
      <c r="CC9" s="562">
        <v>304730.51</v>
      </c>
      <c r="CD9" s="562">
        <v>310245.90999999997</v>
      </c>
      <c r="CE9" s="643">
        <v>311138.59999999998</v>
      </c>
      <c r="CF9" s="564">
        <v>312769.84000000003</v>
      </c>
      <c r="CG9" s="562">
        <v>317305.90000000002</v>
      </c>
      <c r="CH9" s="562">
        <v>320211.11</v>
      </c>
      <c r="CI9" s="643">
        <v>326301.12</v>
      </c>
      <c r="CJ9" s="564">
        <v>328799.90999999997</v>
      </c>
      <c r="CK9" s="562">
        <v>335840.35</v>
      </c>
      <c r="CL9" s="562">
        <v>342762.54</v>
      </c>
      <c r="CM9" s="643">
        <v>343453.45</v>
      </c>
      <c r="CN9" s="714">
        <v>344267.59</v>
      </c>
      <c r="CO9" s="715">
        <v>347807.83</v>
      </c>
      <c r="CP9" s="500"/>
    </row>
    <row r="10" spans="1:94" x14ac:dyDescent="0.2">
      <c r="A10" s="501" t="s">
        <v>533</v>
      </c>
      <c r="B10" s="746">
        <v>132944.46</v>
      </c>
      <c r="C10" s="747">
        <v>134379.54</v>
      </c>
      <c r="D10" s="747">
        <v>127055.8</v>
      </c>
      <c r="E10" s="747">
        <v>105174.73</v>
      </c>
      <c r="F10" s="747">
        <v>101632.7</v>
      </c>
      <c r="G10" s="747">
        <v>106233.72</v>
      </c>
      <c r="H10" s="747">
        <v>115980.85</v>
      </c>
      <c r="I10" s="747">
        <v>117833.33</v>
      </c>
      <c r="J10" s="747">
        <v>118864.32000000001</v>
      </c>
      <c r="K10" s="747">
        <v>123572.48</v>
      </c>
      <c r="L10" s="747">
        <v>118036.61</v>
      </c>
      <c r="M10" s="747">
        <v>110772.8</v>
      </c>
      <c r="N10" s="562">
        <v>113398.53</v>
      </c>
      <c r="O10" s="562">
        <v>117056.64</v>
      </c>
      <c r="P10" s="562">
        <v>113120.61</v>
      </c>
      <c r="Q10" s="562">
        <v>114445.94</v>
      </c>
      <c r="R10" s="562">
        <v>117399.91</v>
      </c>
      <c r="S10" s="577">
        <v>125212.06</v>
      </c>
      <c r="T10" s="564">
        <v>127779.9</v>
      </c>
      <c r="U10" s="576">
        <v>133076.92000000001</v>
      </c>
      <c r="V10" s="576">
        <v>135009.1</v>
      </c>
      <c r="W10" s="642">
        <v>135911.92000000001</v>
      </c>
      <c r="X10" s="564">
        <v>136935.15</v>
      </c>
      <c r="Y10" s="576">
        <v>133017.56</v>
      </c>
      <c r="Z10" s="576">
        <v>134166.76999999999</v>
      </c>
      <c r="AA10" s="642">
        <v>133398.66</v>
      </c>
      <c r="AB10" s="564">
        <v>131065.23</v>
      </c>
      <c r="AC10" s="576">
        <v>129366.64</v>
      </c>
      <c r="AD10" s="576">
        <v>126968.12</v>
      </c>
      <c r="AE10" s="642">
        <v>120823.22</v>
      </c>
      <c r="AF10" s="564">
        <v>116955.58</v>
      </c>
      <c r="AG10" s="576">
        <v>113014.11</v>
      </c>
      <c r="AH10" s="576">
        <v>102288.23</v>
      </c>
      <c r="AI10" s="642">
        <v>88440.97</v>
      </c>
      <c r="AJ10" s="564">
        <v>100863.65</v>
      </c>
      <c r="AK10" s="576">
        <v>100570.01</v>
      </c>
      <c r="AL10" s="576">
        <v>100566.44</v>
      </c>
      <c r="AM10" s="642">
        <v>104530.72</v>
      </c>
      <c r="AN10" s="575">
        <v>106474.46</v>
      </c>
      <c r="AO10" s="576">
        <v>101383.03</v>
      </c>
      <c r="AP10" s="576">
        <v>107371.59</v>
      </c>
      <c r="AQ10" s="642">
        <v>109705.81</v>
      </c>
      <c r="AR10" s="564">
        <v>115088.68</v>
      </c>
      <c r="AS10" s="576">
        <v>117749.09</v>
      </c>
      <c r="AT10" s="576">
        <v>114819.2</v>
      </c>
      <c r="AU10" s="642">
        <v>116266.42</v>
      </c>
      <c r="AV10" s="564">
        <v>116933</v>
      </c>
      <c r="AW10" s="576">
        <v>118830.55</v>
      </c>
      <c r="AX10" s="576">
        <v>119589.61</v>
      </c>
      <c r="AY10" s="642">
        <v>115980.16</v>
      </c>
      <c r="AZ10" s="564">
        <v>114765.05</v>
      </c>
      <c r="BA10" s="576">
        <v>120321.48</v>
      </c>
      <c r="BB10" s="576">
        <v>118225.24</v>
      </c>
      <c r="BC10" s="642">
        <v>122145.53</v>
      </c>
      <c r="BD10" s="564">
        <v>123131.96</v>
      </c>
      <c r="BE10" s="576">
        <v>124585.2</v>
      </c>
      <c r="BF10" s="576">
        <v>122983.48</v>
      </c>
      <c r="BG10" s="642">
        <v>123589.27</v>
      </c>
      <c r="BH10" s="564">
        <v>124366.86</v>
      </c>
      <c r="BI10" s="576">
        <v>119602.89</v>
      </c>
      <c r="BJ10" s="576">
        <v>116171.25</v>
      </c>
      <c r="BK10" s="642">
        <v>112005.45</v>
      </c>
      <c r="BL10" s="564">
        <v>108196.9</v>
      </c>
      <c r="BM10" s="576">
        <v>110362.19</v>
      </c>
      <c r="BN10" s="576">
        <v>111919.32</v>
      </c>
      <c r="BO10" s="642">
        <v>112612.81</v>
      </c>
      <c r="BP10" s="564">
        <v>111345.07</v>
      </c>
      <c r="BQ10" s="576">
        <v>111464.26</v>
      </c>
      <c r="BR10" s="576">
        <v>114943.47</v>
      </c>
      <c r="BS10" s="642">
        <v>115841.3</v>
      </c>
      <c r="BT10" s="564">
        <v>116389.42</v>
      </c>
      <c r="BU10" s="576">
        <v>119649.71</v>
      </c>
      <c r="BV10" s="576">
        <v>118152.47</v>
      </c>
      <c r="BW10" s="642">
        <v>114034.97</v>
      </c>
      <c r="BX10" s="564">
        <v>115030.03</v>
      </c>
      <c r="BY10" s="576">
        <v>113512.42</v>
      </c>
      <c r="BZ10" s="562">
        <v>112695.24</v>
      </c>
      <c r="CA10" s="642">
        <v>111244.76</v>
      </c>
      <c r="CB10" s="564">
        <v>113255.37</v>
      </c>
      <c r="CC10" s="562">
        <v>113545.59</v>
      </c>
      <c r="CD10" s="562">
        <v>115657.17</v>
      </c>
      <c r="CE10" s="643">
        <v>115325.62</v>
      </c>
      <c r="CF10" s="564">
        <v>115142.73</v>
      </c>
      <c r="CG10" s="562">
        <v>118795.22</v>
      </c>
      <c r="CH10" s="562">
        <v>117945.23</v>
      </c>
      <c r="CI10" s="643">
        <v>117716.44</v>
      </c>
      <c r="CJ10" s="564">
        <v>118816.24</v>
      </c>
      <c r="CK10" s="562">
        <v>123359.19</v>
      </c>
      <c r="CL10" s="562">
        <v>127354.96</v>
      </c>
      <c r="CM10" s="643">
        <v>131317.82999999999</v>
      </c>
      <c r="CN10" s="714">
        <v>128921.07</v>
      </c>
      <c r="CO10" s="715">
        <v>130685.1</v>
      </c>
      <c r="CP10" s="500"/>
    </row>
    <row r="11" spans="1:94" ht="10.199999999999999" customHeight="1" x14ac:dyDescent="0.2">
      <c r="A11" s="502" t="s">
        <v>2478</v>
      </c>
      <c r="B11" s="746">
        <v>167097.26999999999</v>
      </c>
      <c r="C11" s="747">
        <v>174077.8</v>
      </c>
      <c r="D11" s="747">
        <v>170592.58</v>
      </c>
      <c r="E11" s="747">
        <v>168768.35</v>
      </c>
      <c r="F11" s="747">
        <v>163117.13</v>
      </c>
      <c r="G11" s="747">
        <v>161300.23000000001</v>
      </c>
      <c r="H11" s="747">
        <v>167741.95000000001</v>
      </c>
      <c r="I11" s="747">
        <v>173124.24</v>
      </c>
      <c r="J11" s="747">
        <v>176427.9</v>
      </c>
      <c r="K11" s="747">
        <v>180262.02</v>
      </c>
      <c r="L11" s="747">
        <v>169035.14</v>
      </c>
      <c r="M11" s="747">
        <v>156125.34</v>
      </c>
      <c r="N11" s="562">
        <v>158513.98000000001</v>
      </c>
      <c r="O11" s="562">
        <v>171589.01</v>
      </c>
      <c r="P11" s="562">
        <v>179686.44</v>
      </c>
      <c r="Q11" s="562">
        <v>192222.38</v>
      </c>
      <c r="R11" s="562">
        <v>201913.85</v>
      </c>
      <c r="S11" s="577">
        <v>212307.3</v>
      </c>
      <c r="T11" s="564">
        <v>164383.34</v>
      </c>
      <c r="U11" s="576">
        <v>166035.51999999999</v>
      </c>
      <c r="V11" s="576">
        <v>166937.09</v>
      </c>
      <c r="W11" s="642">
        <v>171033.13</v>
      </c>
      <c r="X11" s="564">
        <v>173337.28</v>
      </c>
      <c r="Y11" s="576">
        <v>174050.45</v>
      </c>
      <c r="Z11" s="576">
        <v>172992.59</v>
      </c>
      <c r="AA11" s="642">
        <v>175930.88</v>
      </c>
      <c r="AB11" s="564">
        <v>170808.47</v>
      </c>
      <c r="AC11" s="576">
        <v>169624.84</v>
      </c>
      <c r="AD11" s="576">
        <v>170725.17</v>
      </c>
      <c r="AE11" s="642">
        <v>171211.85</v>
      </c>
      <c r="AF11" s="564">
        <v>172106.6</v>
      </c>
      <c r="AG11" s="576">
        <v>169766.44</v>
      </c>
      <c r="AH11" s="576">
        <v>166235.28</v>
      </c>
      <c r="AI11" s="642">
        <v>166965.09</v>
      </c>
      <c r="AJ11" s="564">
        <v>165282.32</v>
      </c>
      <c r="AK11" s="576">
        <v>164265.21</v>
      </c>
      <c r="AL11" s="576">
        <v>162495.29999999999</v>
      </c>
      <c r="AM11" s="642">
        <v>160425.69</v>
      </c>
      <c r="AN11" s="575">
        <v>159725.39000000001</v>
      </c>
      <c r="AO11" s="576">
        <v>159500.37</v>
      </c>
      <c r="AP11" s="576">
        <v>162242.43</v>
      </c>
      <c r="AQ11" s="642">
        <v>163732.76</v>
      </c>
      <c r="AR11" s="564">
        <v>165526.48000000001</v>
      </c>
      <c r="AS11" s="576">
        <v>167980.34</v>
      </c>
      <c r="AT11" s="576">
        <v>168154.47</v>
      </c>
      <c r="AU11" s="642">
        <v>169306.5</v>
      </c>
      <c r="AV11" s="564">
        <v>172795.27</v>
      </c>
      <c r="AW11" s="576">
        <v>171930.31</v>
      </c>
      <c r="AX11" s="576">
        <v>172512.73</v>
      </c>
      <c r="AY11" s="642">
        <v>175258.66</v>
      </c>
      <c r="AZ11" s="564">
        <v>174438.95</v>
      </c>
      <c r="BA11" s="576">
        <v>174373.22</v>
      </c>
      <c r="BB11" s="576">
        <v>176861.38</v>
      </c>
      <c r="BC11" s="642">
        <v>180038.03</v>
      </c>
      <c r="BD11" s="564">
        <v>181979.68</v>
      </c>
      <c r="BE11" s="576">
        <v>180645.53</v>
      </c>
      <c r="BF11" s="576">
        <v>180524.99</v>
      </c>
      <c r="BG11" s="642">
        <v>177897.88</v>
      </c>
      <c r="BH11" s="564">
        <v>175383.16</v>
      </c>
      <c r="BI11" s="576">
        <v>173505.68</v>
      </c>
      <c r="BJ11" s="576">
        <v>165999.6</v>
      </c>
      <c r="BK11" s="642">
        <v>161252.13</v>
      </c>
      <c r="BL11" s="564">
        <v>157753.49</v>
      </c>
      <c r="BM11" s="576">
        <v>154731.01</v>
      </c>
      <c r="BN11" s="576">
        <v>156023.60999999999</v>
      </c>
      <c r="BO11" s="642">
        <v>155993.25</v>
      </c>
      <c r="BP11" s="564">
        <v>155747.88</v>
      </c>
      <c r="BQ11" s="576">
        <v>157387.01999999999</v>
      </c>
      <c r="BR11" s="576">
        <v>159623.15</v>
      </c>
      <c r="BS11" s="642">
        <v>161297.89000000001</v>
      </c>
      <c r="BT11" s="564">
        <v>166581.88</v>
      </c>
      <c r="BU11" s="576">
        <v>170534.02</v>
      </c>
      <c r="BV11" s="576">
        <v>172762.14</v>
      </c>
      <c r="BW11" s="642">
        <v>176477.99</v>
      </c>
      <c r="BX11" s="564">
        <v>178003.95</v>
      </c>
      <c r="BY11" s="576">
        <v>180845.21</v>
      </c>
      <c r="BZ11" s="562">
        <v>180249.33</v>
      </c>
      <c r="CA11" s="642">
        <v>179647.26</v>
      </c>
      <c r="CB11" s="564">
        <v>187087.64</v>
      </c>
      <c r="CC11" s="562">
        <v>191249.35</v>
      </c>
      <c r="CD11" s="562">
        <v>194652.99</v>
      </c>
      <c r="CE11" s="643">
        <v>195899.53</v>
      </c>
      <c r="CF11" s="564">
        <v>197745.39</v>
      </c>
      <c r="CG11" s="562">
        <v>198563.74</v>
      </c>
      <c r="CH11" s="562">
        <v>202402.66</v>
      </c>
      <c r="CI11" s="643">
        <v>208943.62</v>
      </c>
      <c r="CJ11" s="564">
        <v>210310.28</v>
      </c>
      <c r="CK11" s="562">
        <v>212428.93</v>
      </c>
      <c r="CL11" s="562">
        <v>215141.83</v>
      </c>
      <c r="CM11" s="643">
        <v>211348.16</v>
      </c>
      <c r="CN11" s="714">
        <v>214990.68</v>
      </c>
      <c r="CO11" s="715">
        <v>216255.55</v>
      </c>
      <c r="CP11" s="500"/>
    </row>
    <row r="12" spans="1:94" x14ac:dyDescent="0.2">
      <c r="A12" s="369" t="s">
        <v>535</v>
      </c>
      <c r="B12" s="746">
        <v>110198.12</v>
      </c>
      <c r="C12" s="747">
        <v>114357.2</v>
      </c>
      <c r="D12" s="747">
        <v>116971.86</v>
      </c>
      <c r="E12" s="747">
        <v>110429.31</v>
      </c>
      <c r="F12" s="747">
        <v>112481.63</v>
      </c>
      <c r="G12" s="747">
        <v>113718.17</v>
      </c>
      <c r="H12" s="747">
        <v>115632.59</v>
      </c>
      <c r="I12" s="747">
        <v>118387.47</v>
      </c>
      <c r="J12" s="747">
        <v>118659.04</v>
      </c>
      <c r="K12" s="747">
        <v>116226.58</v>
      </c>
      <c r="L12" s="747">
        <v>110498.93</v>
      </c>
      <c r="M12" s="747">
        <v>99276.95</v>
      </c>
      <c r="N12" s="562">
        <v>104463.18</v>
      </c>
      <c r="O12" s="562">
        <v>110012.18</v>
      </c>
      <c r="P12" s="562">
        <v>111068.07</v>
      </c>
      <c r="Q12" s="562">
        <v>112760.52</v>
      </c>
      <c r="R12" s="562">
        <v>116348.5</v>
      </c>
      <c r="S12" s="577">
        <v>121223.88</v>
      </c>
      <c r="T12" s="564">
        <v>107789.49</v>
      </c>
      <c r="U12" s="576">
        <v>109667.45</v>
      </c>
      <c r="V12" s="576">
        <v>110616.18</v>
      </c>
      <c r="W12" s="642">
        <v>112719.34</v>
      </c>
      <c r="X12" s="564">
        <v>112416.95</v>
      </c>
      <c r="Y12" s="576">
        <v>113906.45</v>
      </c>
      <c r="Z12" s="576">
        <v>114120.36</v>
      </c>
      <c r="AA12" s="642">
        <v>116985.06</v>
      </c>
      <c r="AB12" s="564">
        <v>118625.63</v>
      </c>
      <c r="AC12" s="576">
        <v>118162.13</v>
      </c>
      <c r="AD12" s="576">
        <v>116884.25</v>
      </c>
      <c r="AE12" s="642">
        <v>114215.42</v>
      </c>
      <c r="AF12" s="564">
        <v>112757.36</v>
      </c>
      <c r="AG12" s="576">
        <v>110115.38</v>
      </c>
      <c r="AH12" s="576">
        <v>109246.64</v>
      </c>
      <c r="AI12" s="642">
        <v>109597.86</v>
      </c>
      <c r="AJ12" s="564">
        <v>111747.51</v>
      </c>
      <c r="AK12" s="576">
        <v>112770.82</v>
      </c>
      <c r="AL12" s="576">
        <v>112915.34</v>
      </c>
      <c r="AM12" s="642">
        <v>112492.84</v>
      </c>
      <c r="AN12" s="575">
        <v>112187.12</v>
      </c>
      <c r="AO12" s="576">
        <v>113439.17</v>
      </c>
      <c r="AP12" s="576">
        <v>114317.6</v>
      </c>
      <c r="AQ12" s="642">
        <v>114928.78</v>
      </c>
      <c r="AR12" s="564">
        <v>115245.21</v>
      </c>
      <c r="AS12" s="576">
        <v>114964.47</v>
      </c>
      <c r="AT12" s="576">
        <v>115618.25</v>
      </c>
      <c r="AU12" s="642">
        <v>116702.45</v>
      </c>
      <c r="AV12" s="564">
        <v>117377.13</v>
      </c>
      <c r="AW12" s="576">
        <v>118708.56</v>
      </c>
      <c r="AX12" s="576">
        <v>118472.15</v>
      </c>
      <c r="AY12" s="642">
        <v>118992.04</v>
      </c>
      <c r="AZ12" s="564">
        <v>119921.85</v>
      </c>
      <c r="BA12" s="576">
        <v>118099.33</v>
      </c>
      <c r="BB12" s="576">
        <v>117815.3</v>
      </c>
      <c r="BC12" s="642">
        <v>118799.67</v>
      </c>
      <c r="BD12" s="564">
        <v>116775.81</v>
      </c>
      <c r="BE12" s="576">
        <v>116339.27</v>
      </c>
      <c r="BF12" s="576">
        <v>115790.59</v>
      </c>
      <c r="BG12" s="642">
        <v>116000.65</v>
      </c>
      <c r="BH12" s="564">
        <v>113370.58</v>
      </c>
      <c r="BI12" s="576">
        <v>112625.47</v>
      </c>
      <c r="BJ12" s="576">
        <v>109830.36</v>
      </c>
      <c r="BK12" s="642">
        <v>106169.29</v>
      </c>
      <c r="BL12" s="564">
        <v>101769.60000000001</v>
      </c>
      <c r="BM12" s="576">
        <v>98987.71</v>
      </c>
      <c r="BN12" s="576">
        <v>97848.6</v>
      </c>
      <c r="BO12" s="642">
        <v>98501.9</v>
      </c>
      <c r="BP12" s="564">
        <v>101212.91</v>
      </c>
      <c r="BQ12" s="576">
        <v>103644.31</v>
      </c>
      <c r="BR12" s="576">
        <v>105529.98</v>
      </c>
      <c r="BS12" s="642">
        <v>107465.53</v>
      </c>
      <c r="BT12" s="564">
        <v>109289.19</v>
      </c>
      <c r="BU12" s="576">
        <v>109875.92</v>
      </c>
      <c r="BV12" s="576">
        <v>110448.57</v>
      </c>
      <c r="BW12" s="642">
        <v>110435.04</v>
      </c>
      <c r="BX12" s="564">
        <v>110869.8</v>
      </c>
      <c r="BY12" s="576">
        <v>110562.43</v>
      </c>
      <c r="BZ12" s="562">
        <v>110829.31</v>
      </c>
      <c r="CA12" s="642">
        <v>112010.72</v>
      </c>
      <c r="CB12" s="564">
        <v>112603.17</v>
      </c>
      <c r="CC12" s="562">
        <v>112257.72</v>
      </c>
      <c r="CD12" s="562">
        <v>112090.46</v>
      </c>
      <c r="CE12" s="643">
        <v>114090.75</v>
      </c>
      <c r="CF12" s="564">
        <v>113760.32000000001</v>
      </c>
      <c r="CG12" s="562">
        <v>115637.86</v>
      </c>
      <c r="CH12" s="562">
        <v>116875.11</v>
      </c>
      <c r="CI12" s="643">
        <v>119120.72</v>
      </c>
      <c r="CJ12" s="564">
        <v>119459.53</v>
      </c>
      <c r="CK12" s="562">
        <v>121120.79</v>
      </c>
      <c r="CL12" s="562">
        <v>121336.73</v>
      </c>
      <c r="CM12" s="643">
        <v>122978.48</v>
      </c>
      <c r="CN12" s="714">
        <v>124358.64</v>
      </c>
      <c r="CO12" s="715">
        <v>124705.60000000001</v>
      </c>
      <c r="CP12" s="500"/>
    </row>
    <row r="13" spans="1:94" x14ac:dyDescent="0.2">
      <c r="A13" s="369" t="s">
        <v>536</v>
      </c>
      <c r="B13" s="746">
        <v>170296.78</v>
      </c>
      <c r="C13" s="747">
        <v>179427.66</v>
      </c>
      <c r="D13" s="747">
        <v>188475.56</v>
      </c>
      <c r="E13" s="747">
        <v>178334.09</v>
      </c>
      <c r="F13" s="747">
        <v>181077.4</v>
      </c>
      <c r="G13" s="747">
        <v>191051.89</v>
      </c>
      <c r="H13" s="747">
        <v>204931.15</v>
      </c>
      <c r="I13" s="747">
        <v>210711.93</v>
      </c>
      <c r="J13" s="747">
        <v>217786.55</v>
      </c>
      <c r="K13" s="747">
        <v>217810.88</v>
      </c>
      <c r="L13" s="747">
        <v>201776.72</v>
      </c>
      <c r="M13" s="747">
        <v>175717.23</v>
      </c>
      <c r="N13" s="562">
        <v>171699.1</v>
      </c>
      <c r="O13" s="562">
        <v>183397.1</v>
      </c>
      <c r="P13" s="562">
        <v>183297.28</v>
      </c>
      <c r="Q13" s="562">
        <v>193357.26</v>
      </c>
      <c r="R13" s="562">
        <v>195870.06</v>
      </c>
      <c r="S13" s="577">
        <v>197705.59</v>
      </c>
      <c r="T13" s="564">
        <v>168503.37</v>
      </c>
      <c r="U13" s="576">
        <v>169306.11</v>
      </c>
      <c r="V13" s="576">
        <v>170862.59</v>
      </c>
      <c r="W13" s="642">
        <v>172515.04</v>
      </c>
      <c r="X13" s="564">
        <v>174442.12</v>
      </c>
      <c r="Y13" s="576">
        <v>176974.33</v>
      </c>
      <c r="Z13" s="576">
        <v>180675.29</v>
      </c>
      <c r="AA13" s="642">
        <v>185618.9</v>
      </c>
      <c r="AB13" s="564">
        <v>186607.07</v>
      </c>
      <c r="AC13" s="576">
        <v>190271.69</v>
      </c>
      <c r="AD13" s="576">
        <v>189790.5</v>
      </c>
      <c r="AE13" s="642">
        <v>187232.96</v>
      </c>
      <c r="AF13" s="564">
        <v>182247.43</v>
      </c>
      <c r="AG13" s="576">
        <v>178631.29</v>
      </c>
      <c r="AH13" s="576">
        <v>175910.39999999999</v>
      </c>
      <c r="AI13" s="642">
        <v>176547.24</v>
      </c>
      <c r="AJ13" s="564">
        <v>178914.4</v>
      </c>
      <c r="AK13" s="576">
        <v>179942</v>
      </c>
      <c r="AL13" s="576">
        <v>181013.32</v>
      </c>
      <c r="AM13" s="642">
        <v>184439.86</v>
      </c>
      <c r="AN13" s="575">
        <v>184822.88</v>
      </c>
      <c r="AO13" s="576">
        <v>188699.69</v>
      </c>
      <c r="AP13" s="576">
        <v>193658.19</v>
      </c>
      <c r="AQ13" s="642">
        <v>197026.83</v>
      </c>
      <c r="AR13" s="564">
        <v>201737.33</v>
      </c>
      <c r="AS13" s="576">
        <v>204111.58</v>
      </c>
      <c r="AT13" s="576">
        <v>206602.72</v>
      </c>
      <c r="AU13" s="642">
        <v>207272.97</v>
      </c>
      <c r="AV13" s="564">
        <v>209390.85</v>
      </c>
      <c r="AW13" s="576">
        <v>210703.02</v>
      </c>
      <c r="AX13" s="576">
        <v>210228</v>
      </c>
      <c r="AY13" s="642">
        <v>212525.85</v>
      </c>
      <c r="AZ13" s="564">
        <v>216463.23</v>
      </c>
      <c r="BA13" s="576">
        <v>216256.07</v>
      </c>
      <c r="BB13" s="576">
        <v>217399.51</v>
      </c>
      <c r="BC13" s="642">
        <v>221027.4</v>
      </c>
      <c r="BD13" s="564">
        <v>219893.36</v>
      </c>
      <c r="BE13" s="576">
        <v>218141.69</v>
      </c>
      <c r="BF13" s="576">
        <v>218062.39</v>
      </c>
      <c r="BG13" s="642">
        <v>215146.08</v>
      </c>
      <c r="BH13" s="564">
        <v>210293.15</v>
      </c>
      <c r="BI13" s="576">
        <v>207222.66</v>
      </c>
      <c r="BJ13" s="576">
        <v>199267.92</v>
      </c>
      <c r="BK13" s="642">
        <v>190323.15</v>
      </c>
      <c r="BL13" s="564">
        <v>183164.18</v>
      </c>
      <c r="BM13" s="576">
        <v>176809.41</v>
      </c>
      <c r="BN13" s="576">
        <v>172477.89</v>
      </c>
      <c r="BO13" s="642">
        <v>170417.46</v>
      </c>
      <c r="BP13" s="564">
        <v>169918.23</v>
      </c>
      <c r="BQ13" s="576">
        <v>168591.83</v>
      </c>
      <c r="BR13" s="576">
        <v>171987.43</v>
      </c>
      <c r="BS13" s="642">
        <v>176298.91</v>
      </c>
      <c r="BT13" s="564">
        <v>180703.9</v>
      </c>
      <c r="BU13" s="576">
        <v>184718.88</v>
      </c>
      <c r="BV13" s="576">
        <v>184552.91</v>
      </c>
      <c r="BW13" s="642">
        <v>183612.7</v>
      </c>
      <c r="BX13" s="564">
        <v>181326.64</v>
      </c>
      <c r="BY13" s="576">
        <v>180307.48</v>
      </c>
      <c r="BZ13" s="562">
        <v>183220.4</v>
      </c>
      <c r="CA13" s="642">
        <v>188334.58</v>
      </c>
      <c r="CB13" s="564">
        <v>189675.65</v>
      </c>
      <c r="CC13" s="562">
        <v>192025.19</v>
      </c>
      <c r="CD13" s="562">
        <v>194887.92</v>
      </c>
      <c r="CE13" s="643">
        <v>196791.27</v>
      </c>
      <c r="CF13" s="564">
        <v>195583.2</v>
      </c>
      <c r="CG13" s="562">
        <v>195652.01</v>
      </c>
      <c r="CH13" s="562">
        <v>194905.05</v>
      </c>
      <c r="CI13" s="643">
        <v>197272.31</v>
      </c>
      <c r="CJ13" s="564">
        <v>196052.76</v>
      </c>
      <c r="CK13" s="562">
        <v>197585.52</v>
      </c>
      <c r="CL13" s="562">
        <v>197445.58</v>
      </c>
      <c r="CM13" s="643">
        <v>199602.15</v>
      </c>
      <c r="CN13" s="714">
        <v>201015.6</v>
      </c>
      <c r="CO13" s="715">
        <v>201729.73</v>
      </c>
      <c r="CP13" s="500"/>
    </row>
    <row r="14" spans="1:94" x14ac:dyDescent="0.2">
      <c r="A14" s="503" t="s">
        <v>537</v>
      </c>
      <c r="B14" s="746">
        <v>71883.13</v>
      </c>
      <c r="C14" s="747">
        <v>77176.350000000006</v>
      </c>
      <c r="D14" s="747">
        <v>80068.73</v>
      </c>
      <c r="E14" s="747">
        <v>78210.929999999993</v>
      </c>
      <c r="F14" s="747">
        <v>81853.91</v>
      </c>
      <c r="G14" s="747">
        <v>87122.03</v>
      </c>
      <c r="H14" s="747">
        <v>91930</v>
      </c>
      <c r="I14" s="747">
        <v>94691.43</v>
      </c>
      <c r="J14" s="747">
        <v>97014.14</v>
      </c>
      <c r="K14" s="747">
        <v>97902.03</v>
      </c>
      <c r="L14" s="747">
        <v>91137.68</v>
      </c>
      <c r="M14" s="747">
        <v>83242.570000000007</v>
      </c>
      <c r="N14" s="562">
        <v>81725.100000000006</v>
      </c>
      <c r="O14" s="562">
        <v>84301.94</v>
      </c>
      <c r="P14" s="562">
        <v>86587.03</v>
      </c>
      <c r="Q14" s="562">
        <v>84161</v>
      </c>
      <c r="R14" s="562">
        <v>85276</v>
      </c>
      <c r="S14" s="577">
        <v>85276</v>
      </c>
      <c r="T14" s="564">
        <v>71225.25</v>
      </c>
      <c r="U14" s="576">
        <v>70889.17</v>
      </c>
      <c r="V14" s="576">
        <v>72301.55</v>
      </c>
      <c r="W14" s="642">
        <v>73116.55</v>
      </c>
      <c r="X14" s="564">
        <v>73829.45</v>
      </c>
      <c r="Y14" s="576">
        <v>76009.179999999993</v>
      </c>
      <c r="Z14" s="576">
        <v>78696.210000000006</v>
      </c>
      <c r="AA14" s="642">
        <v>80170.58</v>
      </c>
      <c r="AB14" s="564">
        <v>79755.66</v>
      </c>
      <c r="AC14" s="576">
        <v>80703.460000000006</v>
      </c>
      <c r="AD14" s="576">
        <v>80557.16</v>
      </c>
      <c r="AE14" s="644">
        <v>79258.62</v>
      </c>
      <c r="AF14" s="564">
        <v>79326.12</v>
      </c>
      <c r="AG14" s="576">
        <v>78113.53</v>
      </c>
      <c r="AH14" s="576">
        <v>77292.61</v>
      </c>
      <c r="AI14" s="642">
        <v>78111.45</v>
      </c>
      <c r="AJ14" s="564">
        <v>79988.399999999994</v>
      </c>
      <c r="AK14" s="576">
        <v>81114.67</v>
      </c>
      <c r="AL14" s="576">
        <v>82104.53</v>
      </c>
      <c r="AM14" s="642">
        <v>84208.01</v>
      </c>
      <c r="AN14" s="575">
        <v>83951.94</v>
      </c>
      <c r="AO14" s="576">
        <v>86573.94</v>
      </c>
      <c r="AP14" s="576">
        <v>88440.1</v>
      </c>
      <c r="AQ14" s="642">
        <v>89522.13</v>
      </c>
      <c r="AR14" s="564">
        <v>91131.26</v>
      </c>
      <c r="AS14" s="576">
        <v>91751.05</v>
      </c>
      <c r="AT14" s="576">
        <v>92499.82</v>
      </c>
      <c r="AU14" s="642">
        <v>92337.88</v>
      </c>
      <c r="AV14" s="564">
        <v>94173.05</v>
      </c>
      <c r="AW14" s="576">
        <v>95214.07</v>
      </c>
      <c r="AX14" s="576">
        <v>94533.22</v>
      </c>
      <c r="AY14" s="642">
        <v>94845.39</v>
      </c>
      <c r="AZ14" s="564">
        <v>96951.94</v>
      </c>
      <c r="BA14" s="576">
        <v>95798.080000000002</v>
      </c>
      <c r="BB14" s="576">
        <v>96490.58</v>
      </c>
      <c r="BC14" s="642">
        <v>98815.98</v>
      </c>
      <c r="BD14" s="564">
        <v>98202.19</v>
      </c>
      <c r="BE14" s="576">
        <v>97658.54</v>
      </c>
      <c r="BF14" s="576">
        <v>98583.78</v>
      </c>
      <c r="BG14" s="642">
        <v>97163.62</v>
      </c>
      <c r="BH14" s="564">
        <v>94660.12</v>
      </c>
      <c r="BI14" s="576">
        <v>93079.46</v>
      </c>
      <c r="BJ14" s="576">
        <v>89739.01</v>
      </c>
      <c r="BK14" s="642">
        <v>87072.13</v>
      </c>
      <c r="BL14" s="564">
        <v>85385.38</v>
      </c>
      <c r="BM14" s="576">
        <v>83698.960000000006</v>
      </c>
      <c r="BN14" s="576">
        <v>82165.73</v>
      </c>
      <c r="BO14" s="642">
        <v>81720.210000000006</v>
      </c>
      <c r="BP14" s="564">
        <v>81813.710000000006</v>
      </c>
      <c r="BQ14" s="576">
        <v>80348.55</v>
      </c>
      <c r="BR14" s="576">
        <v>82075.199999999997</v>
      </c>
      <c r="BS14" s="642">
        <v>82662.929999999993</v>
      </c>
      <c r="BT14" s="564">
        <v>82792.429999999993</v>
      </c>
      <c r="BU14" s="576">
        <v>84613.59</v>
      </c>
      <c r="BV14" s="576">
        <v>84580.9</v>
      </c>
      <c r="BW14" s="642">
        <v>85220.83</v>
      </c>
      <c r="BX14" s="564">
        <v>85968.45</v>
      </c>
      <c r="BY14" s="576">
        <v>85886.87</v>
      </c>
      <c r="BZ14" s="562">
        <v>86860.14</v>
      </c>
      <c r="CA14" s="642">
        <v>87632.65</v>
      </c>
      <c r="CB14" s="564">
        <v>84354.7</v>
      </c>
      <c r="CC14" s="562">
        <v>83535.06</v>
      </c>
      <c r="CD14" s="562">
        <v>84008.67</v>
      </c>
      <c r="CE14" s="643">
        <v>84745.58</v>
      </c>
      <c r="CF14" s="564">
        <v>84648.25</v>
      </c>
      <c r="CG14" s="562">
        <v>85532.07</v>
      </c>
      <c r="CH14" s="562">
        <v>85087.66</v>
      </c>
      <c r="CI14" s="643">
        <v>85836.02</v>
      </c>
      <c r="CJ14" s="564">
        <v>84899.54</v>
      </c>
      <c r="CK14" s="562">
        <v>85507.89</v>
      </c>
      <c r="CL14" s="562">
        <v>84432.27</v>
      </c>
      <c r="CM14" s="643">
        <v>86264.3</v>
      </c>
      <c r="CN14" s="714">
        <v>86933.27</v>
      </c>
      <c r="CO14" s="715">
        <v>85786.58</v>
      </c>
      <c r="CP14" s="500"/>
    </row>
    <row r="15" spans="1:94" x14ac:dyDescent="0.2">
      <c r="A15" s="504" t="s">
        <v>538</v>
      </c>
      <c r="B15" s="748">
        <v>98054.26</v>
      </c>
      <c r="C15" s="749">
        <v>102036.27</v>
      </c>
      <c r="D15" s="749">
        <v>108099.47</v>
      </c>
      <c r="E15" s="749">
        <v>100009.36</v>
      </c>
      <c r="F15" s="749">
        <v>99258.35</v>
      </c>
      <c r="G15" s="749">
        <v>104007.26</v>
      </c>
      <c r="H15" s="749">
        <v>113040.56</v>
      </c>
      <c r="I15" s="749">
        <v>116065.23</v>
      </c>
      <c r="J15" s="749">
        <v>120817.07</v>
      </c>
      <c r="K15" s="749">
        <v>119937.32</v>
      </c>
      <c r="L15" s="749">
        <v>110659.78</v>
      </c>
      <c r="M15" s="749">
        <v>92475.16</v>
      </c>
      <c r="N15" s="586">
        <v>89975.66</v>
      </c>
      <c r="O15" s="586">
        <v>99105.1</v>
      </c>
      <c r="P15" s="586">
        <v>96767.02</v>
      </c>
      <c r="Q15" s="586">
        <v>109196.26</v>
      </c>
      <c r="R15" s="586">
        <v>110594.06</v>
      </c>
      <c r="S15" s="587">
        <v>112429.59</v>
      </c>
      <c r="T15" s="585">
        <v>96934.94</v>
      </c>
      <c r="U15" s="586">
        <v>97988.35</v>
      </c>
      <c r="V15" s="586">
        <v>98222.69</v>
      </c>
      <c r="W15" s="645">
        <v>99071.07</v>
      </c>
      <c r="X15" s="585">
        <v>100269.31</v>
      </c>
      <c r="Y15" s="586">
        <v>100741.74</v>
      </c>
      <c r="Z15" s="586">
        <v>101867.96</v>
      </c>
      <c r="AA15" s="645">
        <v>105266.06</v>
      </c>
      <c r="AB15" s="585">
        <v>106589.38</v>
      </c>
      <c r="AC15" s="586">
        <v>109246.14</v>
      </c>
      <c r="AD15" s="586">
        <v>108916.93</v>
      </c>
      <c r="AE15" s="645">
        <v>107645.45</v>
      </c>
      <c r="AF15" s="585">
        <v>102764.24</v>
      </c>
      <c r="AG15" s="586">
        <v>100389.01</v>
      </c>
      <c r="AH15" s="586">
        <v>98515.66</v>
      </c>
      <c r="AI15" s="645">
        <v>98368.54</v>
      </c>
      <c r="AJ15" s="585">
        <v>98909.94</v>
      </c>
      <c r="AK15" s="586">
        <v>98851.42</v>
      </c>
      <c r="AL15" s="586">
        <v>98960.87</v>
      </c>
      <c r="AM15" s="645">
        <v>100311.18</v>
      </c>
      <c r="AN15" s="585">
        <v>100932.89</v>
      </c>
      <c r="AO15" s="586">
        <v>102220.02</v>
      </c>
      <c r="AP15" s="586">
        <v>105301.28</v>
      </c>
      <c r="AQ15" s="645">
        <v>107574.87</v>
      </c>
      <c r="AR15" s="585">
        <v>110662.2</v>
      </c>
      <c r="AS15" s="586">
        <v>112404.56</v>
      </c>
      <c r="AT15" s="586">
        <v>114137.34</v>
      </c>
      <c r="AU15" s="645">
        <v>114958.14</v>
      </c>
      <c r="AV15" s="585">
        <v>115259.46</v>
      </c>
      <c r="AW15" s="586">
        <v>115537.54</v>
      </c>
      <c r="AX15" s="586">
        <v>115739.57</v>
      </c>
      <c r="AY15" s="645">
        <v>117724.34</v>
      </c>
      <c r="AZ15" s="585">
        <v>119555.77</v>
      </c>
      <c r="BA15" s="586">
        <v>120506.14</v>
      </c>
      <c r="BB15" s="586">
        <v>120955.86</v>
      </c>
      <c r="BC15" s="645">
        <v>122250.51</v>
      </c>
      <c r="BD15" s="585">
        <v>121731.6</v>
      </c>
      <c r="BE15" s="586">
        <v>120518.95</v>
      </c>
      <c r="BF15" s="586">
        <v>119496.7</v>
      </c>
      <c r="BG15" s="645">
        <v>118002.02</v>
      </c>
      <c r="BH15" s="585">
        <v>115657.73</v>
      </c>
      <c r="BI15" s="586">
        <v>114170.97</v>
      </c>
      <c r="BJ15" s="586">
        <v>109552.07</v>
      </c>
      <c r="BK15" s="645">
        <v>103258.34</v>
      </c>
      <c r="BL15" s="585">
        <v>97777.09</v>
      </c>
      <c r="BM15" s="586">
        <v>93111.16</v>
      </c>
      <c r="BN15" s="586">
        <v>90314.17</v>
      </c>
      <c r="BO15" s="645">
        <v>88698.240000000005</v>
      </c>
      <c r="BP15" s="585">
        <v>88106.04</v>
      </c>
      <c r="BQ15" s="586">
        <v>88243.67</v>
      </c>
      <c r="BR15" s="586">
        <v>89912.31</v>
      </c>
      <c r="BS15" s="645">
        <v>93640.61</v>
      </c>
      <c r="BT15" s="585">
        <v>97916.4</v>
      </c>
      <c r="BU15" s="586">
        <v>100110.24</v>
      </c>
      <c r="BV15" s="586">
        <v>99977.44</v>
      </c>
      <c r="BW15" s="645">
        <v>98416.31</v>
      </c>
      <c r="BX15" s="585">
        <v>95416.3</v>
      </c>
      <c r="BY15" s="586">
        <v>94484.79</v>
      </c>
      <c r="BZ15" s="586">
        <v>96420.23</v>
      </c>
      <c r="CA15" s="645">
        <v>100746.78</v>
      </c>
      <c r="CB15" s="585">
        <v>105339.26</v>
      </c>
      <c r="CC15" s="586">
        <v>108501.99</v>
      </c>
      <c r="CD15" s="586">
        <v>110888.84</v>
      </c>
      <c r="CE15" s="645">
        <v>112054.96</v>
      </c>
      <c r="CF15" s="585">
        <v>110944.97</v>
      </c>
      <c r="CG15" s="586">
        <v>110141.28</v>
      </c>
      <c r="CH15" s="586">
        <v>109834.68</v>
      </c>
      <c r="CI15" s="645">
        <v>111455.31</v>
      </c>
      <c r="CJ15" s="585">
        <v>111186.02</v>
      </c>
      <c r="CK15" s="586">
        <v>112111.24</v>
      </c>
      <c r="CL15" s="586">
        <v>113040.98</v>
      </c>
      <c r="CM15" s="645">
        <v>113380.14</v>
      </c>
      <c r="CN15" s="716">
        <v>114269.85</v>
      </c>
      <c r="CO15" s="717">
        <v>116164.84</v>
      </c>
      <c r="CP15" s="500"/>
    </row>
    <row r="16" spans="1:94" x14ac:dyDescent="0.2">
      <c r="A16" s="368"/>
      <c r="B16" s="368"/>
      <c r="C16" s="368"/>
      <c r="D16" s="368"/>
      <c r="E16" s="368"/>
      <c r="F16" s="368"/>
      <c r="G16" s="368"/>
      <c r="H16" s="368"/>
      <c r="I16" s="368"/>
      <c r="J16" s="368"/>
      <c r="K16" s="368"/>
      <c r="L16" s="368"/>
      <c r="M16" s="368"/>
      <c r="N16" s="368"/>
      <c r="O16" s="368"/>
      <c r="P16" s="368"/>
      <c r="Q16" s="368"/>
      <c r="R16" s="368"/>
      <c r="S16" s="368"/>
      <c r="T16" s="368"/>
      <c r="U16" s="368"/>
      <c r="V16" s="368"/>
      <c r="W16" s="368"/>
      <c r="X16" s="368"/>
      <c r="Y16" s="368"/>
      <c r="Z16" s="368"/>
      <c r="AA16" s="368"/>
      <c r="AB16" s="368"/>
      <c r="AC16" s="368"/>
      <c r="AD16" s="368"/>
      <c r="AE16" s="368"/>
      <c r="AF16" s="368"/>
      <c r="AG16" s="368"/>
      <c r="AH16" s="368"/>
      <c r="AI16" s="368"/>
      <c r="AJ16" s="368"/>
      <c r="AK16" s="368"/>
      <c r="AL16" s="368"/>
      <c r="AM16" s="368"/>
      <c r="AN16" s="368"/>
      <c r="AO16" s="368"/>
      <c r="AP16" s="368"/>
      <c r="AQ16" s="368"/>
      <c r="AR16" s="368"/>
      <c r="AS16" s="368"/>
      <c r="AT16" s="368"/>
      <c r="AU16" s="368"/>
      <c r="AV16" s="368"/>
      <c r="AW16" s="368"/>
      <c r="AX16" s="368"/>
      <c r="AY16" s="368"/>
      <c r="AZ16" s="368"/>
      <c r="BA16" s="368"/>
      <c r="BB16" s="368"/>
      <c r="BC16" s="368"/>
      <c r="BD16" s="368"/>
      <c r="BE16" s="368"/>
      <c r="BF16" s="368"/>
      <c r="BG16" s="368"/>
      <c r="BH16" s="368"/>
      <c r="BI16" s="368"/>
      <c r="BJ16" s="368"/>
      <c r="BK16" s="368"/>
      <c r="BL16" s="368"/>
      <c r="BM16" s="368"/>
      <c r="BN16" s="368"/>
      <c r="BO16" s="368"/>
      <c r="BP16" s="368"/>
      <c r="BQ16" s="368"/>
      <c r="BR16" s="368"/>
      <c r="BS16" s="368"/>
      <c r="BT16" s="368"/>
      <c r="BU16" s="368"/>
      <c r="BV16" s="368"/>
      <c r="BW16" s="368"/>
      <c r="BX16" s="368"/>
      <c r="BY16" s="368"/>
      <c r="BZ16" s="368"/>
      <c r="CA16" s="368"/>
      <c r="CB16" s="368"/>
      <c r="CC16" s="368"/>
      <c r="CD16" s="368"/>
      <c r="CE16" s="368"/>
      <c r="CF16" s="368"/>
      <c r="CG16" s="368"/>
      <c r="CH16" s="368"/>
      <c r="CI16" s="368"/>
      <c r="CJ16" s="368"/>
      <c r="CK16" s="368"/>
      <c r="CL16" s="368"/>
      <c r="CN16" s="368"/>
      <c r="CO16" s="368"/>
      <c r="CP16" s="368"/>
    </row>
    <row r="17" spans="1:93" x14ac:dyDescent="0.2">
      <c r="A17" s="350" t="s">
        <v>2518</v>
      </c>
      <c r="B17" s="370"/>
      <c r="BD17" s="370"/>
      <c r="BE17" s="370"/>
      <c r="BF17" s="370"/>
      <c r="CD17" s="370"/>
      <c r="CE17" s="370"/>
      <c r="CN17" s="737"/>
      <c r="CO17" s="737"/>
    </row>
    <row r="18" spans="1:93" x14ac:dyDescent="0.2">
      <c r="CN18" s="737"/>
      <c r="CO18" s="737"/>
    </row>
    <row r="34" spans="44:45" x14ac:dyDescent="0.2">
      <c r="AR34" s="787"/>
      <c r="AS34" s="788"/>
    </row>
  </sheetData>
  <mergeCells count="5">
    <mergeCell ref="A4:A5"/>
    <mergeCell ref="N4:S4"/>
    <mergeCell ref="A1:CO1"/>
    <mergeCell ref="A2:CO2"/>
    <mergeCell ref="T4:CO4"/>
  </mergeCells>
  <pageMargins left="0.7" right="0.7" top="0.75" bottom="0.75" header="0.3" footer="0.3"/>
  <pageSetup paperSize="5" fitToWidth="2" orientation="landscape" r:id="rId1"/>
  <headerFooter alignWithMargins="0">
    <oddHeader>&amp;CEMBARGOED UNTIL Sep 14, 2016 8:30 AM EDT</oddHeader>
    <oddFooter>&amp;C&amp;A</oddFooter>
  </headerFooter>
  <customProperties>
    <customPr name="SourceTable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N24"/>
  <sheetViews>
    <sheetView showGridLines="0" zoomScaleNormal="100" workbookViewId="0">
      <selection sqref="A1:CM1"/>
    </sheetView>
  </sheetViews>
  <sheetFormatPr defaultColWidth="9.109375" defaultRowHeight="10.199999999999999" x14ac:dyDescent="0.2"/>
  <cols>
    <col min="1" max="1" width="32.44140625" style="350" customWidth="1"/>
    <col min="2" max="91" width="6.77734375" style="350" customWidth="1"/>
    <col min="92" max="16384" width="9.109375" style="350"/>
  </cols>
  <sheetData>
    <row r="1" spans="1:92" ht="11.25" customHeight="1" x14ac:dyDescent="0.2">
      <c r="A1" s="822" t="s">
        <v>2581</v>
      </c>
      <c r="B1" s="823"/>
      <c r="C1" s="823"/>
      <c r="D1" s="823"/>
      <c r="E1" s="823"/>
      <c r="F1" s="823"/>
      <c r="G1" s="823"/>
      <c r="H1" s="823"/>
      <c r="I1" s="823"/>
      <c r="J1" s="823"/>
      <c r="K1" s="823"/>
      <c r="L1" s="823"/>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c r="AN1" s="823"/>
      <c r="AO1" s="823"/>
      <c r="AP1" s="823"/>
      <c r="AQ1" s="823"/>
      <c r="AR1" s="823"/>
      <c r="AS1" s="823"/>
      <c r="AT1" s="823"/>
      <c r="AU1" s="823"/>
      <c r="AV1" s="823"/>
      <c r="AW1" s="823"/>
      <c r="AX1" s="823"/>
      <c r="AY1" s="823"/>
      <c r="AZ1" s="823"/>
      <c r="BA1" s="823"/>
      <c r="BB1" s="823"/>
      <c r="BC1" s="823"/>
      <c r="BD1" s="823"/>
      <c r="BE1" s="823"/>
      <c r="BF1" s="823"/>
      <c r="BG1" s="823"/>
      <c r="BH1" s="823"/>
      <c r="BI1" s="823"/>
      <c r="BJ1" s="823"/>
      <c r="BK1" s="823"/>
      <c r="BL1" s="823"/>
      <c r="BM1" s="823"/>
      <c r="BN1" s="823"/>
      <c r="BO1" s="823"/>
      <c r="BP1" s="823"/>
      <c r="BQ1" s="823"/>
      <c r="BR1" s="823"/>
      <c r="BS1" s="823"/>
      <c r="BT1" s="823"/>
      <c r="BU1" s="823"/>
      <c r="BV1" s="823"/>
      <c r="BW1" s="823"/>
      <c r="BX1" s="823"/>
      <c r="BY1" s="823"/>
      <c r="BZ1" s="823"/>
      <c r="CA1" s="823"/>
      <c r="CB1" s="823"/>
      <c r="CC1" s="823"/>
      <c r="CD1" s="823"/>
      <c r="CE1" s="823"/>
      <c r="CF1" s="823"/>
      <c r="CG1" s="823"/>
      <c r="CH1" s="823"/>
      <c r="CI1" s="823"/>
      <c r="CJ1" s="823"/>
      <c r="CK1" s="823"/>
      <c r="CL1" s="823"/>
      <c r="CM1" s="824"/>
    </row>
    <row r="2" spans="1:92" ht="10.5" customHeight="1" x14ac:dyDescent="0.2">
      <c r="A2" s="825" t="s">
        <v>2577</v>
      </c>
      <c r="B2" s="826"/>
      <c r="C2" s="826"/>
      <c r="D2" s="826"/>
      <c r="E2" s="826"/>
      <c r="F2" s="826"/>
      <c r="G2" s="826"/>
      <c r="H2" s="826"/>
      <c r="I2" s="826"/>
      <c r="J2" s="826"/>
      <c r="K2" s="826"/>
      <c r="L2" s="82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826"/>
      <c r="AO2" s="826"/>
      <c r="AP2" s="826"/>
      <c r="AQ2" s="826"/>
      <c r="AR2" s="826"/>
      <c r="AS2" s="826"/>
      <c r="AT2" s="826"/>
      <c r="AU2" s="826"/>
      <c r="AV2" s="826"/>
      <c r="AW2" s="826"/>
      <c r="AX2" s="826"/>
      <c r="AY2" s="826"/>
      <c r="AZ2" s="826"/>
      <c r="BA2" s="826"/>
      <c r="BB2" s="826"/>
      <c r="BC2" s="826"/>
      <c r="BD2" s="826"/>
      <c r="BE2" s="826"/>
      <c r="BF2" s="826"/>
      <c r="BG2" s="826"/>
      <c r="BH2" s="826"/>
      <c r="BI2" s="826"/>
      <c r="BJ2" s="826"/>
      <c r="BK2" s="826"/>
      <c r="BL2" s="826"/>
      <c r="BM2" s="826"/>
      <c r="BN2" s="826"/>
      <c r="BO2" s="826"/>
      <c r="BP2" s="826"/>
      <c r="BQ2" s="826"/>
      <c r="BR2" s="826"/>
      <c r="BS2" s="826"/>
      <c r="BT2" s="826"/>
      <c r="BU2" s="826"/>
      <c r="BV2" s="826"/>
      <c r="BW2" s="826"/>
      <c r="BX2" s="826"/>
      <c r="BY2" s="826"/>
      <c r="BZ2" s="826"/>
      <c r="CA2" s="826"/>
      <c r="CB2" s="826"/>
      <c r="CC2" s="826"/>
      <c r="CD2" s="826"/>
      <c r="CE2" s="826"/>
      <c r="CF2" s="826"/>
      <c r="CG2" s="826"/>
      <c r="CH2" s="826"/>
      <c r="CI2" s="826"/>
      <c r="CJ2" s="826"/>
      <c r="CK2" s="826"/>
      <c r="CL2" s="826"/>
      <c r="CM2" s="827"/>
      <c r="CN2" s="351"/>
    </row>
    <row r="3" spans="1:92" ht="10.5" customHeight="1" x14ac:dyDescent="0.2">
      <c r="A3" s="492"/>
      <c r="B3" s="492"/>
      <c r="C3" s="492"/>
      <c r="D3" s="492"/>
      <c r="E3" s="492"/>
      <c r="F3" s="492"/>
      <c r="G3" s="492"/>
      <c r="H3" s="492"/>
      <c r="I3" s="492"/>
      <c r="J3" s="492"/>
      <c r="K3" s="492"/>
      <c r="L3" s="492"/>
      <c r="M3" s="492"/>
      <c r="N3" s="492"/>
      <c r="O3" s="492"/>
      <c r="P3" s="492"/>
      <c r="Q3" s="492"/>
      <c r="R3" s="492"/>
      <c r="S3" s="492"/>
      <c r="T3" s="492"/>
      <c r="U3" s="492"/>
      <c r="V3" s="492"/>
      <c r="W3" s="492"/>
      <c r="X3" s="492"/>
      <c r="Y3" s="492"/>
      <c r="Z3" s="492"/>
      <c r="AA3" s="492"/>
      <c r="AB3" s="492"/>
      <c r="AC3" s="492"/>
      <c r="AD3" s="492"/>
      <c r="AE3" s="492"/>
      <c r="AF3" s="492"/>
      <c r="AG3" s="492"/>
      <c r="AH3" s="492"/>
      <c r="AI3" s="492"/>
      <c r="AJ3" s="492"/>
      <c r="AK3" s="492"/>
      <c r="AL3" s="492"/>
      <c r="AM3" s="492"/>
      <c r="AN3" s="492"/>
      <c r="AO3" s="492"/>
      <c r="AP3" s="492"/>
      <c r="AQ3" s="492"/>
      <c r="AR3" s="492"/>
      <c r="AS3" s="492"/>
      <c r="AT3" s="492"/>
      <c r="AU3" s="492"/>
      <c r="AV3" s="492"/>
      <c r="AW3" s="492"/>
      <c r="AX3" s="492"/>
      <c r="AY3" s="492"/>
      <c r="AZ3" s="492"/>
      <c r="BA3" s="492"/>
      <c r="BB3" s="492"/>
      <c r="BC3" s="492"/>
      <c r="BD3" s="492"/>
      <c r="BE3" s="492"/>
      <c r="BF3" s="492"/>
      <c r="BG3" s="351"/>
      <c r="BH3" s="351"/>
      <c r="BI3" s="351"/>
      <c r="BJ3" s="351"/>
      <c r="BK3" s="351"/>
      <c r="BL3" s="351"/>
      <c r="BM3" s="351"/>
      <c r="BN3" s="351"/>
      <c r="BO3" s="351"/>
      <c r="BP3" s="351"/>
      <c r="BQ3" s="351"/>
      <c r="BR3" s="351"/>
      <c r="BS3" s="351"/>
      <c r="BT3" s="351"/>
      <c r="BU3" s="351"/>
      <c r="BV3" s="351"/>
      <c r="BW3" s="351"/>
      <c r="BX3" s="351"/>
      <c r="BY3" s="351"/>
      <c r="BZ3" s="351"/>
      <c r="CA3" s="351"/>
      <c r="CB3" s="351"/>
      <c r="CC3" s="351"/>
      <c r="CD3" s="351"/>
      <c r="CE3" s="351"/>
      <c r="CF3" s="351"/>
      <c r="CG3" s="351"/>
      <c r="CH3" s="351"/>
      <c r="CI3" s="351"/>
      <c r="CJ3" s="351"/>
      <c r="CK3" s="351"/>
      <c r="CL3" s="351"/>
      <c r="CM3" s="505"/>
      <c r="CN3" s="65"/>
    </row>
    <row r="4" spans="1:92" ht="11.25" customHeight="1" x14ac:dyDescent="0.2">
      <c r="A4" s="833" t="s">
        <v>2578</v>
      </c>
      <c r="B4" s="841"/>
      <c r="C4" s="842"/>
      <c r="D4" s="842"/>
      <c r="E4" s="842"/>
      <c r="F4" s="842"/>
      <c r="G4" s="842"/>
      <c r="H4" s="842"/>
      <c r="I4" s="842"/>
      <c r="J4" s="842"/>
      <c r="K4" s="842"/>
      <c r="L4" s="842"/>
      <c r="M4" s="842"/>
      <c r="N4" s="842"/>
      <c r="O4" s="842"/>
      <c r="P4" s="842"/>
      <c r="Q4" s="842"/>
      <c r="R4" s="843"/>
      <c r="S4" s="816" t="s">
        <v>2408</v>
      </c>
      <c r="T4" s="817"/>
      <c r="U4" s="817"/>
      <c r="V4" s="817"/>
      <c r="W4" s="817"/>
      <c r="X4" s="817"/>
      <c r="Y4" s="817"/>
      <c r="Z4" s="817"/>
      <c r="AA4" s="817"/>
      <c r="AB4" s="817"/>
      <c r="AC4" s="817"/>
      <c r="AD4" s="817"/>
      <c r="AE4" s="817"/>
      <c r="AF4" s="817"/>
      <c r="AG4" s="817"/>
      <c r="AH4" s="817"/>
      <c r="AI4" s="817"/>
      <c r="AJ4" s="817"/>
      <c r="AK4" s="817"/>
      <c r="AL4" s="817"/>
      <c r="AM4" s="817"/>
      <c r="AN4" s="817"/>
      <c r="AO4" s="817"/>
      <c r="AP4" s="817"/>
      <c r="AQ4" s="817"/>
      <c r="AR4" s="817"/>
      <c r="AS4" s="817"/>
      <c r="AT4" s="817"/>
      <c r="AU4" s="817"/>
      <c r="AV4" s="817"/>
      <c r="AW4" s="817"/>
      <c r="AX4" s="817"/>
      <c r="AY4" s="817"/>
      <c r="AZ4" s="817"/>
      <c r="BA4" s="817"/>
      <c r="BB4" s="817"/>
      <c r="BC4" s="817"/>
      <c r="BD4" s="817"/>
      <c r="BE4" s="817"/>
      <c r="BF4" s="817"/>
      <c r="BG4" s="817"/>
      <c r="BH4" s="817"/>
      <c r="BI4" s="817"/>
      <c r="BJ4" s="817"/>
      <c r="BK4" s="817"/>
      <c r="BL4" s="817"/>
      <c r="BM4" s="817"/>
      <c r="BN4" s="817"/>
      <c r="BO4" s="817"/>
      <c r="BP4" s="817"/>
      <c r="BQ4" s="817"/>
      <c r="BR4" s="817"/>
      <c r="BS4" s="817"/>
      <c r="BT4" s="817"/>
      <c r="BU4" s="817"/>
      <c r="BV4" s="817"/>
      <c r="BW4" s="817"/>
      <c r="BX4" s="817"/>
      <c r="BY4" s="817"/>
      <c r="BZ4" s="817"/>
      <c r="CA4" s="817"/>
      <c r="CB4" s="817"/>
      <c r="CC4" s="817"/>
      <c r="CD4" s="817"/>
      <c r="CE4" s="817"/>
      <c r="CF4" s="817"/>
      <c r="CG4" s="817"/>
      <c r="CH4" s="817"/>
      <c r="CI4" s="817"/>
      <c r="CJ4" s="817"/>
      <c r="CK4" s="817"/>
      <c r="CL4" s="817"/>
      <c r="CM4" s="844"/>
      <c r="CN4" s="368"/>
    </row>
    <row r="5" spans="1:92" ht="11.25" customHeight="1" x14ac:dyDescent="0.2">
      <c r="A5" s="833"/>
      <c r="B5" s="540">
        <v>1999</v>
      </c>
      <c r="C5" s="355">
        <v>2000</v>
      </c>
      <c r="D5" s="355">
        <v>2001</v>
      </c>
      <c r="E5" s="355">
        <v>2002</v>
      </c>
      <c r="F5" s="355">
        <v>2003</v>
      </c>
      <c r="G5" s="355">
        <v>2004</v>
      </c>
      <c r="H5" s="355">
        <v>2005</v>
      </c>
      <c r="I5" s="355">
        <v>2006</v>
      </c>
      <c r="J5" s="355">
        <v>2007</v>
      </c>
      <c r="K5" s="355">
        <v>2008</v>
      </c>
      <c r="L5" s="355">
        <v>2009</v>
      </c>
      <c r="M5" s="355">
        <v>2010</v>
      </c>
      <c r="N5" s="355">
        <v>2011</v>
      </c>
      <c r="O5" s="355">
        <v>2012</v>
      </c>
      <c r="P5" s="355">
        <v>2013</v>
      </c>
      <c r="Q5" s="553">
        <v>2014</v>
      </c>
      <c r="R5" s="622">
        <v>2015</v>
      </c>
      <c r="S5" s="751" t="s">
        <v>2409</v>
      </c>
      <c r="T5" s="752" t="s">
        <v>2410</v>
      </c>
      <c r="U5" s="792" t="s">
        <v>2411</v>
      </c>
      <c r="V5" s="751" t="s">
        <v>2412</v>
      </c>
      <c r="W5" s="752" t="s">
        <v>2413</v>
      </c>
      <c r="X5" s="752" t="s">
        <v>2414</v>
      </c>
      <c r="Y5" s="792" t="s">
        <v>2415</v>
      </c>
      <c r="Z5" s="751" t="s">
        <v>2416</v>
      </c>
      <c r="AA5" s="752" t="s">
        <v>2417</v>
      </c>
      <c r="AB5" s="752" t="s">
        <v>2418</v>
      </c>
      <c r="AC5" s="792" t="s">
        <v>2419</v>
      </c>
      <c r="AD5" s="751" t="s">
        <v>2420</v>
      </c>
      <c r="AE5" s="752" t="s">
        <v>2421</v>
      </c>
      <c r="AF5" s="752" t="s">
        <v>2422</v>
      </c>
      <c r="AG5" s="792" t="s">
        <v>2423</v>
      </c>
      <c r="AH5" s="751" t="s">
        <v>2424</v>
      </c>
      <c r="AI5" s="752" t="s">
        <v>2425</v>
      </c>
      <c r="AJ5" s="752" t="s">
        <v>2426</v>
      </c>
      <c r="AK5" s="792" t="s">
        <v>2427</v>
      </c>
      <c r="AL5" s="751" t="s">
        <v>2428</v>
      </c>
      <c r="AM5" s="752" t="s">
        <v>2429</v>
      </c>
      <c r="AN5" s="752" t="s">
        <v>2430</v>
      </c>
      <c r="AO5" s="792" t="s">
        <v>2431</v>
      </c>
      <c r="AP5" s="751" t="s">
        <v>2432</v>
      </c>
      <c r="AQ5" s="752" t="s">
        <v>2433</v>
      </c>
      <c r="AR5" s="752" t="s">
        <v>2434</v>
      </c>
      <c r="AS5" s="792" t="s">
        <v>2435</v>
      </c>
      <c r="AT5" s="751" t="s">
        <v>2436</v>
      </c>
      <c r="AU5" s="752" t="s">
        <v>2437</v>
      </c>
      <c r="AV5" s="752" t="s">
        <v>2438</v>
      </c>
      <c r="AW5" s="792" t="s">
        <v>2439</v>
      </c>
      <c r="AX5" s="751" t="s">
        <v>2440</v>
      </c>
      <c r="AY5" s="752" t="s">
        <v>2441</v>
      </c>
      <c r="AZ5" s="752" t="s">
        <v>2442</v>
      </c>
      <c r="BA5" s="792" t="s">
        <v>2443</v>
      </c>
      <c r="BB5" s="751" t="s">
        <v>2444</v>
      </c>
      <c r="BC5" s="752" t="s">
        <v>2445</v>
      </c>
      <c r="BD5" s="752" t="s">
        <v>2446</v>
      </c>
      <c r="BE5" s="792" t="s">
        <v>2447</v>
      </c>
      <c r="BF5" s="751" t="s">
        <v>2448</v>
      </c>
      <c r="BG5" s="752" t="s">
        <v>2449</v>
      </c>
      <c r="BH5" s="358" t="s">
        <v>2450</v>
      </c>
      <c r="BI5" s="614" t="s">
        <v>2451</v>
      </c>
      <c r="BJ5" s="541" t="s">
        <v>2452</v>
      </c>
      <c r="BK5" s="358" t="s">
        <v>2453</v>
      </c>
      <c r="BL5" s="358" t="s">
        <v>2454</v>
      </c>
      <c r="BM5" s="614" t="s">
        <v>2455</v>
      </c>
      <c r="BN5" s="541" t="s">
        <v>2456</v>
      </c>
      <c r="BO5" s="358" t="s">
        <v>2457</v>
      </c>
      <c r="BP5" s="358" t="s">
        <v>2458</v>
      </c>
      <c r="BQ5" s="614" t="s">
        <v>2459</v>
      </c>
      <c r="BR5" s="541" t="s">
        <v>2460</v>
      </c>
      <c r="BS5" s="358" t="s">
        <v>2461</v>
      </c>
      <c r="BT5" s="358" t="s">
        <v>2462</v>
      </c>
      <c r="BU5" s="614" t="s">
        <v>2463</v>
      </c>
      <c r="BV5" s="541" t="s">
        <v>2464</v>
      </c>
      <c r="BW5" s="358" t="s">
        <v>2465</v>
      </c>
      <c r="BX5" s="358" t="s">
        <v>2466</v>
      </c>
      <c r="BY5" s="614" t="s">
        <v>2467</v>
      </c>
      <c r="BZ5" s="541" t="s">
        <v>2468</v>
      </c>
      <c r="CA5" s="358" t="s">
        <v>2469</v>
      </c>
      <c r="CB5" s="358" t="s">
        <v>2470</v>
      </c>
      <c r="CC5" s="614" t="s">
        <v>2471</v>
      </c>
      <c r="CD5" s="541" t="s">
        <v>2472</v>
      </c>
      <c r="CE5" s="358" t="s">
        <v>2473</v>
      </c>
      <c r="CF5" s="358" t="s">
        <v>2474</v>
      </c>
      <c r="CG5" s="614" t="s">
        <v>2475</v>
      </c>
      <c r="CH5" s="541" t="s">
        <v>2494</v>
      </c>
      <c r="CI5" s="358" t="s">
        <v>2476</v>
      </c>
      <c r="CJ5" s="358" t="s">
        <v>2477</v>
      </c>
      <c r="CK5" s="614" t="s">
        <v>2629</v>
      </c>
      <c r="CL5" s="541" t="s">
        <v>2691</v>
      </c>
      <c r="CM5" s="543" t="s">
        <v>2692</v>
      </c>
    </row>
    <row r="6" spans="1:92" x14ac:dyDescent="0.2">
      <c r="A6" s="359" t="s">
        <v>539</v>
      </c>
      <c r="B6" s="516">
        <v>3.22</v>
      </c>
      <c r="C6" s="515">
        <v>6.81</v>
      </c>
      <c r="D6" s="515">
        <v>3.19</v>
      </c>
      <c r="E6" s="515">
        <v>0.52</v>
      </c>
      <c r="F6" s="515">
        <v>2.39</v>
      </c>
      <c r="G6" s="515">
        <v>2.78</v>
      </c>
      <c r="H6" s="515">
        <v>4.92</v>
      </c>
      <c r="I6" s="515">
        <v>4.4400000000000004</v>
      </c>
      <c r="J6" s="515">
        <v>3.42</v>
      </c>
      <c r="K6" s="515">
        <v>5.82</v>
      </c>
      <c r="L6" s="515">
        <v>-3.31</v>
      </c>
      <c r="M6" s="515">
        <v>3.32</v>
      </c>
      <c r="N6" s="515">
        <v>5.1100000000000003</v>
      </c>
      <c r="O6" s="515">
        <v>2.78</v>
      </c>
      <c r="P6" s="515">
        <v>0.52</v>
      </c>
      <c r="Q6" s="595">
        <v>1.6</v>
      </c>
      <c r="R6" s="625">
        <v>-3.07</v>
      </c>
      <c r="S6" s="516">
        <v>0.56000000000000005</v>
      </c>
      <c r="T6" s="515">
        <v>3.35</v>
      </c>
      <c r="U6" s="518">
        <v>1.17</v>
      </c>
      <c r="V6" s="516">
        <v>0.06</v>
      </c>
      <c r="W6" s="515">
        <v>8.34</v>
      </c>
      <c r="X6" s="515">
        <v>6.06</v>
      </c>
      <c r="Y6" s="518">
        <v>3.75</v>
      </c>
      <c r="Z6" s="516">
        <v>8.93</v>
      </c>
      <c r="AA6" s="515">
        <v>7.97</v>
      </c>
      <c r="AB6" s="515">
        <v>5.83</v>
      </c>
      <c r="AC6" s="518">
        <v>6.43</v>
      </c>
      <c r="AD6" s="516">
        <v>3.35</v>
      </c>
      <c r="AE6" s="515">
        <v>3.63</v>
      </c>
      <c r="AF6" s="515">
        <v>-2.46</v>
      </c>
      <c r="AG6" s="518">
        <v>-6.02</v>
      </c>
      <c r="AH6" s="516">
        <v>1.55</v>
      </c>
      <c r="AI6" s="515">
        <v>6.28</v>
      </c>
      <c r="AJ6" s="515">
        <v>1.03</v>
      </c>
      <c r="AK6" s="518">
        <v>1.86</v>
      </c>
      <c r="AL6" s="516">
        <v>4.7300000000000004</v>
      </c>
      <c r="AM6" s="515">
        <v>-2.46</v>
      </c>
      <c r="AN6" s="515">
        <v>5.65</v>
      </c>
      <c r="AO6" s="518">
        <v>2.2000000000000002</v>
      </c>
      <c r="AP6" s="516">
        <v>1.9</v>
      </c>
      <c r="AQ6" s="515">
        <v>2.37</v>
      </c>
      <c r="AR6" s="515">
        <v>3.69</v>
      </c>
      <c r="AS6" s="518">
        <v>7.08</v>
      </c>
      <c r="AT6" s="516">
        <v>3.36</v>
      </c>
      <c r="AU6" s="515">
        <v>3.99</v>
      </c>
      <c r="AV6" s="515">
        <v>8.25</v>
      </c>
      <c r="AW6" s="518">
        <v>5.96</v>
      </c>
      <c r="AX6" s="516">
        <v>4.21</v>
      </c>
      <c r="AY6" s="515">
        <v>5.9</v>
      </c>
      <c r="AZ6" s="515">
        <v>2.08</v>
      </c>
      <c r="BA6" s="518">
        <v>-4.9800000000000004</v>
      </c>
      <c r="BB6" s="516">
        <v>5.28</v>
      </c>
      <c r="BC6" s="515">
        <v>7.67</v>
      </c>
      <c r="BD6" s="515">
        <v>4.6900000000000004</v>
      </c>
      <c r="BE6" s="518">
        <v>7.27</v>
      </c>
      <c r="BF6" s="516">
        <v>7.23</v>
      </c>
      <c r="BG6" s="515">
        <v>7.68</v>
      </c>
      <c r="BH6" s="515">
        <v>10.37</v>
      </c>
      <c r="BI6" s="518">
        <v>-15.62</v>
      </c>
      <c r="BJ6" s="516">
        <v>-9.7899999999999991</v>
      </c>
      <c r="BK6" s="515">
        <v>-2.67</v>
      </c>
      <c r="BL6" s="515">
        <v>6.48</v>
      </c>
      <c r="BM6" s="518">
        <v>7.26</v>
      </c>
      <c r="BN6" s="516">
        <v>2.74</v>
      </c>
      <c r="BO6" s="515">
        <v>1.61</v>
      </c>
      <c r="BP6" s="515">
        <v>0.43</v>
      </c>
      <c r="BQ6" s="518">
        <v>5.22</v>
      </c>
      <c r="BR6" s="516">
        <v>8.16</v>
      </c>
      <c r="BS6" s="515">
        <v>7.8</v>
      </c>
      <c r="BT6" s="515">
        <v>4.1500000000000004</v>
      </c>
      <c r="BU6" s="518">
        <v>-0.11</v>
      </c>
      <c r="BV6" s="516">
        <v>4.9400000000000004</v>
      </c>
      <c r="BW6" s="515">
        <v>1.7</v>
      </c>
      <c r="BX6" s="515">
        <v>0.22</v>
      </c>
      <c r="BY6" s="518">
        <v>3.97</v>
      </c>
      <c r="BZ6" s="516">
        <v>-0.78</v>
      </c>
      <c r="CA6" s="515">
        <v>-3.06</v>
      </c>
      <c r="CB6" s="515">
        <v>3.86</v>
      </c>
      <c r="CC6" s="518">
        <v>0.5</v>
      </c>
      <c r="CD6" s="516">
        <v>1.53</v>
      </c>
      <c r="CE6" s="515">
        <v>8.01</v>
      </c>
      <c r="CF6" s="515">
        <v>0.66</v>
      </c>
      <c r="CG6" s="518">
        <v>-10.050000000000001</v>
      </c>
      <c r="CH6" s="516">
        <v>-7.93</v>
      </c>
      <c r="CI6" s="515">
        <v>1.72</v>
      </c>
      <c r="CJ6" s="515">
        <v>0.47</v>
      </c>
      <c r="CK6" s="519">
        <v>-1.26</v>
      </c>
      <c r="CL6" s="516">
        <v>3.05</v>
      </c>
      <c r="CM6" s="517">
        <v>1.66</v>
      </c>
    </row>
    <row r="7" spans="1:92" ht="11.25" customHeight="1" x14ac:dyDescent="0.2">
      <c r="A7" s="360"/>
      <c r="B7" s="630"/>
      <c r="C7" s="364"/>
      <c r="D7" s="364"/>
      <c r="E7" s="364"/>
      <c r="F7" s="364"/>
      <c r="G7" s="364"/>
      <c r="H7" s="364"/>
      <c r="I7" s="364"/>
      <c r="J7" s="364"/>
      <c r="K7" s="364"/>
      <c r="L7" s="364"/>
      <c r="M7" s="364"/>
      <c r="N7" s="364"/>
      <c r="O7" s="364"/>
      <c r="P7" s="364"/>
      <c r="Q7" s="570"/>
      <c r="R7" s="626"/>
      <c r="S7" s="520"/>
      <c r="T7" s="753"/>
      <c r="U7" s="793"/>
      <c r="V7" s="520"/>
      <c r="W7" s="753"/>
      <c r="X7" s="753"/>
      <c r="Y7" s="793"/>
      <c r="Z7" s="520"/>
      <c r="AA7" s="753"/>
      <c r="AB7" s="753"/>
      <c r="AC7" s="793"/>
      <c r="AD7" s="520"/>
      <c r="AE7" s="753"/>
      <c r="AF7" s="753"/>
      <c r="AG7" s="793"/>
      <c r="AH7" s="520"/>
      <c r="AI7" s="753"/>
      <c r="AJ7" s="753"/>
      <c r="AK7" s="793"/>
      <c r="AL7" s="520"/>
      <c r="AM7" s="753"/>
      <c r="AN7" s="753"/>
      <c r="AO7" s="793"/>
      <c r="AP7" s="520"/>
      <c r="AQ7" s="753"/>
      <c r="AR7" s="753"/>
      <c r="AS7" s="793"/>
      <c r="AT7" s="520"/>
      <c r="AU7" s="753"/>
      <c r="AV7" s="753"/>
      <c r="AW7" s="793"/>
      <c r="AX7" s="520"/>
      <c r="AY7" s="753"/>
      <c r="AZ7" s="753"/>
      <c r="BA7" s="793"/>
      <c r="BB7" s="520"/>
      <c r="BC7" s="753"/>
      <c r="BD7" s="753"/>
      <c r="BE7" s="793"/>
      <c r="BF7" s="520"/>
      <c r="BG7" s="753"/>
      <c r="BH7" s="367"/>
      <c r="BI7" s="395"/>
      <c r="BJ7" s="366"/>
      <c r="BK7" s="367"/>
      <c r="BL7" s="367"/>
      <c r="BM7" s="395"/>
      <c r="BN7" s="366"/>
      <c r="BO7" s="367"/>
      <c r="BP7" s="367"/>
      <c r="BQ7" s="395"/>
      <c r="BR7" s="366"/>
      <c r="BS7" s="367"/>
      <c r="BT7" s="367"/>
      <c r="BU7" s="395"/>
      <c r="BV7" s="366"/>
      <c r="BW7" s="367"/>
      <c r="BX7" s="367"/>
      <c r="BY7" s="395"/>
      <c r="BZ7" s="366"/>
      <c r="CA7" s="367"/>
      <c r="CB7" s="367"/>
      <c r="CC7" s="395"/>
      <c r="CD7" s="366"/>
      <c r="CE7" s="367"/>
      <c r="CF7" s="367"/>
      <c r="CG7" s="395"/>
      <c r="CH7" s="366"/>
      <c r="CI7" s="367"/>
      <c r="CJ7" s="367"/>
      <c r="CK7" s="395"/>
      <c r="CL7" s="366"/>
      <c r="CM7" s="708"/>
    </row>
    <row r="8" spans="1:92" s="368" customFormat="1" ht="11.25" customHeight="1" x14ac:dyDescent="0.2">
      <c r="A8" s="497" t="s">
        <v>531</v>
      </c>
      <c r="B8" s="525">
        <v>4.1900000000000004</v>
      </c>
      <c r="C8" s="523">
        <v>3.13</v>
      </c>
      <c r="D8" s="523">
        <v>4.33</v>
      </c>
      <c r="E8" s="523">
        <v>0.34</v>
      </c>
      <c r="F8" s="523">
        <v>0.54</v>
      </c>
      <c r="G8" s="523">
        <v>2.4900000000000002</v>
      </c>
      <c r="H8" s="523">
        <v>6.02</v>
      </c>
      <c r="I8" s="523">
        <v>3.68</v>
      </c>
      <c r="J8" s="523">
        <v>4.84</v>
      </c>
      <c r="K8" s="523">
        <v>3.37</v>
      </c>
      <c r="L8" s="523">
        <v>-2.82</v>
      </c>
      <c r="M8" s="523">
        <v>-0.85</v>
      </c>
      <c r="N8" s="523">
        <v>1.74</v>
      </c>
      <c r="O8" s="523">
        <v>2.99</v>
      </c>
      <c r="P8" s="523">
        <v>0.76</v>
      </c>
      <c r="Q8" s="601">
        <v>4.42</v>
      </c>
      <c r="R8" s="603">
        <v>3.1</v>
      </c>
      <c r="S8" s="525">
        <v>7.93</v>
      </c>
      <c r="T8" s="523">
        <v>1.63</v>
      </c>
      <c r="U8" s="527">
        <v>14.13</v>
      </c>
      <c r="V8" s="525">
        <v>-3.59</v>
      </c>
      <c r="W8" s="523">
        <v>7.55</v>
      </c>
      <c r="X8" s="523">
        <v>4.1900000000000004</v>
      </c>
      <c r="Y8" s="527">
        <v>0</v>
      </c>
      <c r="Z8" s="525">
        <v>2.58</v>
      </c>
      <c r="AA8" s="523">
        <v>3.08</v>
      </c>
      <c r="AB8" s="523">
        <v>5.13</v>
      </c>
      <c r="AC8" s="527">
        <v>4.55</v>
      </c>
      <c r="AD8" s="525">
        <v>9.14</v>
      </c>
      <c r="AE8" s="523">
        <v>4.4000000000000004</v>
      </c>
      <c r="AF8" s="523">
        <v>0.95</v>
      </c>
      <c r="AG8" s="527">
        <v>-7.83</v>
      </c>
      <c r="AH8" s="525">
        <v>5.94</v>
      </c>
      <c r="AI8" s="523">
        <v>-0.48</v>
      </c>
      <c r="AJ8" s="523">
        <v>0</v>
      </c>
      <c r="AK8" s="527">
        <v>1.93</v>
      </c>
      <c r="AL8" s="525">
        <v>-2.36</v>
      </c>
      <c r="AM8" s="523">
        <v>0.48</v>
      </c>
      <c r="AN8" s="523">
        <v>4.37</v>
      </c>
      <c r="AO8" s="527">
        <v>2.87</v>
      </c>
      <c r="AP8" s="525">
        <v>-5.97</v>
      </c>
      <c r="AQ8" s="523">
        <v>11.94</v>
      </c>
      <c r="AR8" s="523">
        <v>2.34</v>
      </c>
      <c r="AS8" s="527">
        <v>8.07</v>
      </c>
      <c r="AT8" s="525">
        <v>10.81</v>
      </c>
      <c r="AU8" s="523">
        <v>5.39</v>
      </c>
      <c r="AV8" s="523">
        <v>-5.95</v>
      </c>
      <c r="AW8" s="527">
        <v>10.55</v>
      </c>
      <c r="AX8" s="525">
        <v>6.17</v>
      </c>
      <c r="AY8" s="523">
        <v>3.44</v>
      </c>
      <c r="AZ8" s="523">
        <v>-1.67</v>
      </c>
      <c r="BA8" s="527">
        <v>4.29</v>
      </c>
      <c r="BB8" s="525">
        <v>5.55</v>
      </c>
      <c r="BC8" s="523">
        <v>8.9499999999999993</v>
      </c>
      <c r="BD8" s="523">
        <v>7.47</v>
      </c>
      <c r="BE8" s="527">
        <v>1.19</v>
      </c>
      <c r="BF8" s="525">
        <v>8.98</v>
      </c>
      <c r="BG8" s="523">
        <v>-4.5599999999999996</v>
      </c>
      <c r="BH8" s="523">
        <v>3.57</v>
      </c>
      <c r="BI8" s="527">
        <v>-0.77</v>
      </c>
      <c r="BJ8" s="525">
        <v>-2.69</v>
      </c>
      <c r="BK8" s="523">
        <v>-8.34</v>
      </c>
      <c r="BL8" s="523">
        <v>-7.01</v>
      </c>
      <c r="BM8" s="527">
        <v>5.83</v>
      </c>
      <c r="BN8" s="525">
        <v>-3.57</v>
      </c>
      <c r="BO8" s="523">
        <v>4.53</v>
      </c>
      <c r="BP8" s="523">
        <v>-1.59</v>
      </c>
      <c r="BQ8" s="527">
        <v>-2.79</v>
      </c>
      <c r="BR8" s="525">
        <v>2.04</v>
      </c>
      <c r="BS8" s="523">
        <v>4.51</v>
      </c>
      <c r="BT8" s="523">
        <v>8.64</v>
      </c>
      <c r="BU8" s="527">
        <v>-3.09</v>
      </c>
      <c r="BV8" s="525">
        <v>6.45</v>
      </c>
      <c r="BW8" s="523">
        <v>5.54</v>
      </c>
      <c r="BX8" s="523">
        <v>-4.1399999999999997</v>
      </c>
      <c r="BY8" s="527">
        <v>3.13</v>
      </c>
      <c r="BZ8" s="525">
        <v>2.0499999999999998</v>
      </c>
      <c r="CA8" s="523">
        <v>2.78</v>
      </c>
      <c r="CB8" s="523">
        <v>-1.69</v>
      </c>
      <c r="CC8" s="527">
        <v>-6.71</v>
      </c>
      <c r="CD8" s="525">
        <v>13.15</v>
      </c>
      <c r="CE8" s="523">
        <v>11.06</v>
      </c>
      <c r="CF8" s="523">
        <v>1.03</v>
      </c>
      <c r="CG8" s="527">
        <v>7.88</v>
      </c>
      <c r="CH8" s="525">
        <v>6.68</v>
      </c>
      <c r="CI8" s="523">
        <v>-7.59</v>
      </c>
      <c r="CJ8" s="523">
        <v>2.72</v>
      </c>
      <c r="CK8" s="527">
        <v>6.5</v>
      </c>
      <c r="CL8" s="710">
        <v>5.35</v>
      </c>
      <c r="CM8" s="526">
        <v>-3.48</v>
      </c>
    </row>
    <row r="9" spans="1:92" ht="11.25" customHeight="1" x14ac:dyDescent="0.2">
      <c r="A9" s="499" t="s">
        <v>532</v>
      </c>
      <c r="B9" s="516">
        <v>3.63</v>
      </c>
      <c r="C9" s="515">
        <v>13.25</v>
      </c>
      <c r="D9" s="515">
        <v>3.23</v>
      </c>
      <c r="E9" s="515">
        <v>-0.81</v>
      </c>
      <c r="F9" s="515">
        <v>4.16</v>
      </c>
      <c r="G9" s="515">
        <v>3.27</v>
      </c>
      <c r="H9" s="515">
        <v>7.04</v>
      </c>
      <c r="I9" s="515">
        <v>6.73</v>
      </c>
      <c r="J9" s="515">
        <v>3.24</v>
      </c>
      <c r="K9" s="515">
        <v>8.74</v>
      </c>
      <c r="L9" s="515">
        <v>-8.86</v>
      </c>
      <c r="M9" s="515">
        <v>7.52</v>
      </c>
      <c r="N9" s="515">
        <v>9.15</v>
      </c>
      <c r="O9" s="515">
        <v>2.88</v>
      </c>
      <c r="P9" s="515">
        <v>-0.28000000000000003</v>
      </c>
      <c r="Q9" s="595">
        <v>0.39</v>
      </c>
      <c r="R9" s="588">
        <v>-9.61</v>
      </c>
      <c r="S9" s="516">
        <v>-3.57</v>
      </c>
      <c r="T9" s="515">
        <v>5.71</v>
      </c>
      <c r="U9" s="518">
        <v>-5.17</v>
      </c>
      <c r="V9" s="516">
        <v>-1.1499999999999999</v>
      </c>
      <c r="W9" s="515">
        <v>14.97</v>
      </c>
      <c r="X9" s="515">
        <v>11.15</v>
      </c>
      <c r="Y9" s="518">
        <v>6.76</v>
      </c>
      <c r="Z9" s="516">
        <v>19.11</v>
      </c>
      <c r="AA9" s="515">
        <v>16.41</v>
      </c>
      <c r="AB9" s="515">
        <v>9.07</v>
      </c>
      <c r="AC9" s="518">
        <v>12.05</v>
      </c>
      <c r="AD9" s="516">
        <v>0.99</v>
      </c>
      <c r="AE9" s="515">
        <v>4.51</v>
      </c>
      <c r="AF9" s="515">
        <v>-8.76</v>
      </c>
      <c r="AG9" s="518">
        <v>-13.25</v>
      </c>
      <c r="AH9" s="516">
        <v>-0.36</v>
      </c>
      <c r="AI9" s="515">
        <v>14.78</v>
      </c>
      <c r="AJ9" s="515">
        <v>0.55000000000000004</v>
      </c>
      <c r="AK9" s="518">
        <v>2.72</v>
      </c>
      <c r="AL9" s="516">
        <v>11.63</v>
      </c>
      <c r="AM9" s="515">
        <v>-7.59</v>
      </c>
      <c r="AN9" s="515">
        <v>10.53</v>
      </c>
      <c r="AO9" s="518">
        <v>1.98</v>
      </c>
      <c r="AP9" s="516">
        <v>4.6100000000000003</v>
      </c>
      <c r="AQ9" s="515">
        <v>-2.39</v>
      </c>
      <c r="AR9" s="515">
        <v>6.02</v>
      </c>
      <c r="AS9" s="518">
        <v>11.62</v>
      </c>
      <c r="AT9" s="516">
        <v>1.37</v>
      </c>
      <c r="AU9" s="515">
        <v>4.66</v>
      </c>
      <c r="AV9" s="515">
        <v>21.98</v>
      </c>
      <c r="AW9" s="518">
        <v>7.19</v>
      </c>
      <c r="AX9" s="516">
        <v>5.26</v>
      </c>
      <c r="AY9" s="515">
        <v>10.32</v>
      </c>
      <c r="AZ9" s="515">
        <v>3.03</v>
      </c>
      <c r="BA9" s="518">
        <v>-15</v>
      </c>
      <c r="BB9" s="516">
        <v>6.86</v>
      </c>
      <c r="BC9" s="515">
        <v>11.93</v>
      </c>
      <c r="BD9" s="515">
        <v>5.59</v>
      </c>
      <c r="BE9" s="518">
        <v>13.4</v>
      </c>
      <c r="BF9" s="516">
        <v>9.5299999999999994</v>
      </c>
      <c r="BG9" s="515">
        <v>16.38</v>
      </c>
      <c r="BH9" s="515">
        <v>18.2</v>
      </c>
      <c r="BI9" s="518">
        <v>-34.24</v>
      </c>
      <c r="BJ9" s="516">
        <v>-23.26</v>
      </c>
      <c r="BK9" s="515">
        <v>-4.03</v>
      </c>
      <c r="BL9" s="515">
        <v>18.62</v>
      </c>
      <c r="BM9" s="518">
        <v>14.34</v>
      </c>
      <c r="BN9" s="516">
        <v>8</v>
      </c>
      <c r="BO9" s="515">
        <v>0.87</v>
      </c>
      <c r="BP9" s="515">
        <v>0.41</v>
      </c>
      <c r="BQ9" s="518">
        <v>12.9</v>
      </c>
      <c r="BR9" s="516">
        <v>16.03</v>
      </c>
      <c r="BS9" s="515">
        <v>12.83</v>
      </c>
      <c r="BT9" s="515">
        <v>3.61</v>
      </c>
      <c r="BU9" s="518">
        <v>-0.81</v>
      </c>
      <c r="BV9" s="516">
        <v>5.89</v>
      </c>
      <c r="BW9" s="515">
        <v>-0.37</v>
      </c>
      <c r="BX9" s="515">
        <v>0.33</v>
      </c>
      <c r="BY9" s="518">
        <v>6.5</v>
      </c>
      <c r="BZ9" s="516">
        <v>-3.07</v>
      </c>
      <c r="CA9" s="515">
        <v>-8.83</v>
      </c>
      <c r="CB9" s="515">
        <v>7.46</v>
      </c>
      <c r="CC9" s="518">
        <v>2.31</v>
      </c>
      <c r="CD9" s="516">
        <v>-2.13</v>
      </c>
      <c r="CE9" s="515">
        <v>7.74</v>
      </c>
      <c r="CF9" s="515">
        <v>-1.52</v>
      </c>
      <c r="CG9" s="518">
        <v>-15.62</v>
      </c>
      <c r="CH9" s="516">
        <v>-24.16</v>
      </c>
      <c r="CI9" s="515">
        <v>3.18</v>
      </c>
      <c r="CJ9" s="515">
        <v>-3.54</v>
      </c>
      <c r="CK9" s="518">
        <v>-7.8</v>
      </c>
      <c r="CL9" s="516">
        <v>4.2</v>
      </c>
      <c r="CM9" s="517">
        <v>4.34</v>
      </c>
    </row>
    <row r="10" spans="1:92" ht="11.25" customHeight="1" x14ac:dyDescent="0.2">
      <c r="A10" s="501" t="s">
        <v>533</v>
      </c>
      <c r="B10" s="516">
        <v>5.49</v>
      </c>
      <c r="C10" s="515">
        <v>18.59</v>
      </c>
      <c r="D10" s="515">
        <v>8.2200000000000006</v>
      </c>
      <c r="E10" s="515">
        <v>-0.41</v>
      </c>
      <c r="F10" s="515">
        <v>2.69</v>
      </c>
      <c r="G10" s="515">
        <v>0.11</v>
      </c>
      <c r="H10" s="515">
        <v>5.98</v>
      </c>
      <c r="I10" s="515">
        <v>6.44</v>
      </c>
      <c r="J10" s="515">
        <v>1.6</v>
      </c>
      <c r="K10" s="515">
        <v>9.26</v>
      </c>
      <c r="L10" s="515">
        <v>-9.17</v>
      </c>
      <c r="M10" s="515">
        <v>8.6199999999999992</v>
      </c>
      <c r="N10" s="515">
        <v>7.33</v>
      </c>
      <c r="O10" s="515">
        <v>4.7</v>
      </c>
      <c r="P10" s="515">
        <v>0.22</v>
      </c>
      <c r="Q10" s="595">
        <v>2.44</v>
      </c>
      <c r="R10" s="588">
        <v>-4.25</v>
      </c>
      <c r="S10" s="516">
        <v>-4.1399999999999997</v>
      </c>
      <c r="T10" s="515">
        <v>4.5199999999999996</v>
      </c>
      <c r="U10" s="518">
        <v>-1.93</v>
      </c>
      <c r="V10" s="516">
        <v>4.3600000000000003</v>
      </c>
      <c r="W10" s="515">
        <v>12.81</v>
      </c>
      <c r="X10" s="515">
        <v>10.050000000000001</v>
      </c>
      <c r="Y10" s="518">
        <v>14.32</v>
      </c>
      <c r="Z10" s="516">
        <v>22.58</v>
      </c>
      <c r="AA10" s="515">
        <v>23.85</v>
      </c>
      <c r="AB10" s="515">
        <v>17.079999999999998</v>
      </c>
      <c r="AC10" s="518">
        <v>25.82</v>
      </c>
      <c r="AD10" s="516">
        <v>3.08</v>
      </c>
      <c r="AE10" s="515">
        <v>2.06</v>
      </c>
      <c r="AF10" s="515">
        <v>-4.9400000000000004</v>
      </c>
      <c r="AG10" s="518">
        <v>-1.1200000000000001</v>
      </c>
      <c r="AH10" s="516">
        <v>-5.24</v>
      </c>
      <c r="AI10" s="515">
        <v>11.5</v>
      </c>
      <c r="AJ10" s="515">
        <v>-3.25</v>
      </c>
      <c r="AK10" s="518">
        <v>0.28000000000000003</v>
      </c>
      <c r="AL10" s="516">
        <v>3.11</v>
      </c>
      <c r="AM10" s="515">
        <v>2.4300000000000002</v>
      </c>
      <c r="AN10" s="515">
        <v>8.98</v>
      </c>
      <c r="AO10" s="518">
        <v>0.72</v>
      </c>
      <c r="AP10" s="516">
        <v>-3.28</v>
      </c>
      <c r="AQ10" s="515">
        <v>-8.5500000000000007</v>
      </c>
      <c r="AR10" s="515">
        <v>6.99</v>
      </c>
      <c r="AS10" s="518">
        <v>6.82</v>
      </c>
      <c r="AT10" s="516">
        <v>8.74</v>
      </c>
      <c r="AU10" s="515">
        <v>4.5999999999999996</v>
      </c>
      <c r="AV10" s="515">
        <v>2.76</v>
      </c>
      <c r="AW10" s="518">
        <v>17.22</v>
      </c>
      <c r="AX10" s="516">
        <v>10.81</v>
      </c>
      <c r="AY10" s="515">
        <v>4.6399999999999997</v>
      </c>
      <c r="AZ10" s="515">
        <v>-1.74</v>
      </c>
      <c r="BA10" s="518">
        <v>-8.1999999999999993</v>
      </c>
      <c r="BB10" s="516">
        <v>5.65</v>
      </c>
      <c r="BC10" s="515">
        <v>2.65</v>
      </c>
      <c r="BD10" s="515">
        <v>6.58</v>
      </c>
      <c r="BE10" s="518">
        <v>7.76</v>
      </c>
      <c r="BF10" s="516">
        <v>9.43</v>
      </c>
      <c r="BG10" s="515">
        <v>20.78</v>
      </c>
      <c r="BH10" s="515">
        <v>10.48</v>
      </c>
      <c r="BI10" s="518">
        <v>-8.66</v>
      </c>
      <c r="BJ10" s="516">
        <v>-26.49</v>
      </c>
      <c r="BK10" s="515">
        <v>-23.88</v>
      </c>
      <c r="BL10" s="515">
        <v>8.43</v>
      </c>
      <c r="BM10" s="518">
        <v>25.86</v>
      </c>
      <c r="BN10" s="516">
        <v>12.98</v>
      </c>
      <c r="BO10" s="515">
        <v>10.14</v>
      </c>
      <c r="BP10" s="515">
        <v>-3.21</v>
      </c>
      <c r="BQ10" s="518">
        <v>4.08</v>
      </c>
      <c r="BR10" s="516">
        <v>16.22</v>
      </c>
      <c r="BS10" s="515">
        <v>7.51</v>
      </c>
      <c r="BT10" s="515">
        <v>4.53</v>
      </c>
      <c r="BU10" s="518">
        <v>7.36</v>
      </c>
      <c r="BV10" s="516">
        <v>9.76</v>
      </c>
      <c r="BW10" s="515">
        <v>4.5</v>
      </c>
      <c r="BX10" s="515">
        <v>-7.64</v>
      </c>
      <c r="BY10" s="518">
        <v>1.73</v>
      </c>
      <c r="BZ10" s="516">
        <v>1.96</v>
      </c>
      <c r="CA10" s="515">
        <v>-5.95</v>
      </c>
      <c r="CB10" s="515">
        <v>6.57</v>
      </c>
      <c r="CC10" s="518">
        <v>8.0500000000000007</v>
      </c>
      <c r="CD10" s="516">
        <v>-4.3899999999999997</v>
      </c>
      <c r="CE10" s="515">
        <v>7.16</v>
      </c>
      <c r="CF10" s="515">
        <v>3.39</v>
      </c>
      <c r="CG10" s="518">
        <v>-0.66</v>
      </c>
      <c r="CH10" s="516">
        <v>-6.01</v>
      </c>
      <c r="CI10" s="515">
        <v>-10.92</v>
      </c>
      <c r="CJ10" s="515">
        <v>-7.62</v>
      </c>
      <c r="CK10" s="518">
        <v>-5.94</v>
      </c>
      <c r="CL10" s="709">
        <v>5.24</v>
      </c>
      <c r="CM10" s="517">
        <v>-7.83</v>
      </c>
    </row>
    <row r="11" spans="1:92" x14ac:dyDescent="0.2">
      <c r="A11" s="502" t="s">
        <v>2478</v>
      </c>
      <c r="B11" s="516">
        <v>2.2799999999999998</v>
      </c>
      <c r="C11" s="515">
        <v>9.3800000000000008</v>
      </c>
      <c r="D11" s="515">
        <v>-0.38</v>
      </c>
      <c r="E11" s="515">
        <v>-1.04</v>
      </c>
      <c r="F11" s="515">
        <v>5.21</v>
      </c>
      <c r="G11" s="515">
        <v>5.71</v>
      </c>
      <c r="H11" s="515">
        <v>7.81</v>
      </c>
      <c r="I11" s="515">
        <v>6.99</v>
      </c>
      <c r="J11" s="515">
        <v>4.4000000000000004</v>
      </c>
      <c r="K11" s="515">
        <v>8.36</v>
      </c>
      <c r="L11" s="515">
        <v>-8.6300000000000008</v>
      </c>
      <c r="M11" s="515">
        <v>6.7</v>
      </c>
      <c r="N11" s="515">
        <v>10.51</v>
      </c>
      <c r="O11" s="515">
        <v>1.68</v>
      </c>
      <c r="P11" s="515">
        <v>-0.56000000000000005</v>
      </c>
      <c r="Q11" s="595">
        <v>-0.88</v>
      </c>
      <c r="R11" s="588">
        <v>-12.97</v>
      </c>
      <c r="S11" s="516">
        <v>-3.17</v>
      </c>
      <c r="T11" s="515">
        <v>6.63</v>
      </c>
      <c r="U11" s="518">
        <v>-7.53</v>
      </c>
      <c r="V11" s="516">
        <v>-5.09</v>
      </c>
      <c r="W11" s="515">
        <v>16.68</v>
      </c>
      <c r="X11" s="515">
        <v>11.89</v>
      </c>
      <c r="Y11" s="518">
        <v>1.52</v>
      </c>
      <c r="Z11" s="516">
        <v>16.54</v>
      </c>
      <c r="AA11" s="515">
        <v>11.05</v>
      </c>
      <c r="AB11" s="515">
        <v>3.28</v>
      </c>
      <c r="AC11" s="518">
        <v>2.35</v>
      </c>
      <c r="AD11" s="516">
        <v>-0.51</v>
      </c>
      <c r="AE11" s="515">
        <v>6.39</v>
      </c>
      <c r="AF11" s="515">
        <v>-11.46</v>
      </c>
      <c r="AG11" s="518">
        <v>-20.38</v>
      </c>
      <c r="AH11" s="516">
        <v>2.97</v>
      </c>
      <c r="AI11" s="515">
        <v>17.25</v>
      </c>
      <c r="AJ11" s="515">
        <v>3.27</v>
      </c>
      <c r="AK11" s="518">
        <v>4.4800000000000004</v>
      </c>
      <c r="AL11" s="516">
        <v>18.2</v>
      </c>
      <c r="AM11" s="515">
        <v>-14.16</v>
      </c>
      <c r="AN11" s="515">
        <v>11.7</v>
      </c>
      <c r="AO11" s="518">
        <v>2.9</v>
      </c>
      <c r="AP11" s="516">
        <v>10.96</v>
      </c>
      <c r="AQ11" s="515">
        <v>2.36</v>
      </c>
      <c r="AR11" s="515">
        <v>5.38</v>
      </c>
      <c r="AS11" s="518">
        <v>15.11</v>
      </c>
      <c r="AT11" s="516">
        <v>-3.5</v>
      </c>
      <c r="AU11" s="515">
        <v>4.68</v>
      </c>
      <c r="AV11" s="515">
        <v>37.68</v>
      </c>
      <c r="AW11" s="518">
        <v>0.85</v>
      </c>
      <c r="AX11" s="516">
        <v>1.7</v>
      </c>
      <c r="AY11" s="515">
        <v>14.43</v>
      </c>
      <c r="AZ11" s="515">
        <v>6.39</v>
      </c>
      <c r="BA11" s="518">
        <v>-19.329999999999998</v>
      </c>
      <c r="BB11" s="516">
        <v>7.71</v>
      </c>
      <c r="BC11" s="515">
        <v>18.829999999999998</v>
      </c>
      <c r="BD11" s="515">
        <v>4.87</v>
      </c>
      <c r="BE11" s="518">
        <v>17.36</v>
      </c>
      <c r="BF11" s="516">
        <v>9.67</v>
      </c>
      <c r="BG11" s="515">
        <v>13.37</v>
      </c>
      <c r="BH11" s="515">
        <v>23.79</v>
      </c>
      <c r="BI11" s="518">
        <v>-48.07</v>
      </c>
      <c r="BJ11" s="516">
        <v>-20.75</v>
      </c>
      <c r="BK11" s="515">
        <v>13.57</v>
      </c>
      <c r="BL11" s="515">
        <v>26.18</v>
      </c>
      <c r="BM11" s="518">
        <v>6.95</v>
      </c>
      <c r="BN11" s="516">
        <v>4.53</v>
      </c>
      <c r="BO11" s="515">
        <v>-5.39</v>
      </c>
      <c r="BP11" s="515">
        <v>3.25</v>
      </c>
      <c r="BQ11" s="518">
        <v>19.73</v>
      </c>
      <c r="BR11" s="516">
        <v>15.91</v>
      </c>
      <c r="BS11" s="515">
        <v>16.66</v>
      </c>
      <c r="BT11" s="515">
        <v>2.96</v>
      </c>
      <c r="BU11" s="518">
        <v>-5.84</v>
      </c>
      <c r="BV11" s="516">
        <v>3.46</v>
      </c>
      <c r="BW11" s="515">
        <v>-3.48</v>
      </c>
      <c r="BX11" s="515">
        <v>5.85</v>
      </c>
      <c r="BY11" s="518">
        <v>9.58</v>
      </c>
      <c r="BZ11" s="516">
        <v>-6.09</v>
      </c>
      <c r="CA11" s="515">
        <v>-10.53</v>
      </c>
      <c r="CB11" s="515">
        <v>7.97</v>
      </c>
      <c r="CC11" s="518">
        <v>-1.03</v>
      </c>
      <c r="CD11" s="516">
        <v>-0.7</v>
      </c>
      <c r="CE11" s="515">
        <v>8.06</v>
      </c>
      <c r="CF11" s="515">
        <v>-4.4400000000000004</v>
      </c>
      <c r="CG11" s="518">
        <v>-23.76</v>
      </c>
      <c r="CH11" s="516">
        <v>-34.24</v>
      </c>
      <c r="CI11" s="515">
        <v>14.07</v>
      </c>
      <c r="CJ11" s="515">
        <v>-0.64</v>
      </c>
      <c r="CK11" s="518">
        <v>-9.08</v>
      </c>
      <c r="CL11" s="709">
        <v>3.43</v>
      </c>
      <c r="CM11" s="517">
        <v>14.41</v>
      </c>
    </row>
    <row r="12" spans="1:92" x14ac:dyDescent="0.2">
      <c r="A12" s="369" t="s">
        <v>535</v>
      </c>
      <c r="B12" s="516">
        <v>2.4300000000000002</v>
      </c>
      <c r="C12" s="515">
        <v>2.57</v>
      </c>
      <c r="D12" s="515">
        <v>3.08</v>
      </c>
      <c r="E12" s="515">
        <v>2.86</v>
      </c>
      <c r="F12" s="515">
        <v>2.15</v>
      </c>
      <c r="G12" s="515">
        <v>3.13</v>
      </c>
      <c r="H12" s="515">
        <v>3.17</v>
      </c>
      <c r="I12" s="515">
        <v>3.13</v>
      </c>
      <c r="J12" s="515">
        <v>3.68</v>
      </c>
      <c r="K12" s="515">
        <v>4.6100000000000003</v>
      </c>
      <c r="L12" s="515">
        <v>3.79</v>
      </c>
      <c r="M12" s="515">
        <v>1.18</v>
      </c>
      <c r="N12" s="515">
        <v>2.42</v>
      </c>
      <c r="O12" s="515">
        <v>3.09</v>
      </c>
      <c r="P12" s="515">
        <v>2.09</v>
      </c>
      <c r="Q12" s="595">
        <v>2.4</v>
      </c>
      <c r="R12" s="588">
        <v>2.78</v>
      </c>
      <c r="S12" s="516">
        <v>1.71</v>
      </c>
      <c r="T12" s="515">
        <v>2.2799999999999998</v>
      </c>
      <c r="U12" s="518">
        <v>2.83</v>
      </c>
      <c r="V12" s="516">
        <v>2.81</v>
      </c>
      <c r="W12" s="515">
        <v>1.67</v>
      </c>
      <c r="X12" s="515">
        <v>2.78</v>
      </c>
      <c r="Y12" s="518">
        <v>2.21</v>
      </c>
      <c r="Z12" s="516">
        <v>2.75</v>
      </c>
      <c r="AA12" s="515">
        <v>2.73</v>
      </c>
      <c r="AB12" s="515">
        <v>2.71</v>
      </c>
      <c r="AC12" s="518">
        <v>2.69</v>
      </c>
      <c r="AD12" s="516">
        <v>3.22</v>
      </c>
      <c r="AE12" s="515">
        <v>3.19</v>
      </c>
      <c r="AF12" s="515">
        <v>3.7</v>
      </c>
      <c r="AG12" s="518">
        <v>3.14</v>
      </c>
      <c r="AH12" s="516">
        <v>3.11</v>
      </c>
      <c r="AI12" s="515">
        <v>2.0499999999999998</v>
      </c>
      <c r="AJ12" s="515">
        <v>2.56</v>
      </c>
      <c r="AK12" s="518">
        <v>2.0299999999999998</v>
      </c>
      <c r="AL12" s="516">
        <v>2.02</v>
      </c>
      <c r="AM12" s="515">
        <v>2.0099999999999998</v>
      </c>
      <c r="AN12" s="515">
        <v>2</v>
      </c>
      <c r="AO12" s="518">
        <v>2.99</v>
      </c>
      <c r="AP12" s="516">
        <v>3.47</v>
      </c>
      <c r="AQ12" s="515">
        <v>3.44</v>
      </c>
      <c r="AR12" s="515">
        <v>3.91</v>
      </c>
      <c r="AS12" s="518">
        <v>2.89</v>
      </c>
      <c r="AT12" s="516">
        <v>3.36</v>
      </c>
      <c r="AU12" s="515">
        <v>2.85</v>
      </c>
      <c r="AV12" s="515">
        <v>2.83</v>
      </c>
      <c r="AW12" s="518">
        <v>3.28</v>
      </c>
      <c r="AX12" s="516">
        <v>3.25</v>
      </c>
      <c r="AY12" s="515">
        <v>3.23</v>
      </c>
      <c r="AZ12" s="515">
        <v>3.2</v>
      </c>
      <c r="BA12" s="518">
        <v>2.72</v>
      </c>
      <c r="BB12" s="516">
        <v>4.07</v>
      </c>
      <c r="BC12" s="515">
        <v>3.58</v>
      </c>
      <c r="BD12" s="515">
        <v>5.35</v>
      </c>
      <c r="BE12" s="518">
        <v>3.5</v>
      </c>
      <c r="BF12" s="516">
        <v>4.3499999999999996</v>
      </c>
      <c r="BG12" s="515">
        <v>4.74</v>
      </c>
      <c r="BH12" s="515">
        <v>5.99</v>
      </c>
      <c r="BI12" s="518">
        <v>5.47</v>
      </c>
      <c r="BJ12" s="516">
        <v>4.13</v>
      </c>
      <c r="BK12" s="515">
        <v>2.44</v>
      </c>
      <c r="BL12" s="515">
        <v>1.21</v>
      </c>
      <c r="BM12" s="518">
        <v>1.61</v>
      </c>
      <c r="BN12" s="516">
        <v>0.4</v>
      </c>
      <c r="BO12" s="515">
        <v>0.8</v>
      </c>
      <c r="BP12" s="515">
        <v>1.6</v>
      </c>
      <c r="BQ12" s="518">
        <v>1.99</v>
      </c>
      <c r="BR12" s="516">
        <v>1.98</v>
      </c>
      <c r="BS12" s="515">
        <v>3.97</v>
      </c>
      <c r="BT12" s="515">
        <v>3.13</v>
      </c>
      <c r="BU12" s="518">
        <v>2.72</v>
      </c>
      <c r="BV12" s="516">
        <v>3.48</v>
      </c>
      <c r="BW12" s="515">
        <v>3.45</v>
      </c>
      <c r="BX12" s="515">
        <v>2.65</v>
      </c>
      <c r="BY12" s="518">
        <v>1.5</v>
      </c>
      <c r="BZ12" s="516">
        <v>1.53</v>
      </c>
      <c r="CA12" s="515">
        <v>2.62</v>
      </c>
      <c r="CB12" s="515">
        <v>2.2599999999999998</v>
      </c>
      <c r="CC12" s="518">
        <v>1.8</v>
      </c>
      <c r="CD12" s="516">
        <v>1.87</v>
      </c>
      <c r="CE12" s="515">
        <v>2.93</v>
      </c>
      <c r="CF12" s="515">
        <v>3.02</v>
      </c>
      <c r="CG12" s="518">
        <v>3.62</v>
      </c>
      <c r="CH12" s="516">
        <v>2.57</v>
      </c>
      <c r="CI12" s="515">
        <v>2.48</v>
      </c>
      <c r="CJ12" s="515">
        <v>2.29</v>
      </c>
      <c r="CK12" s="518">
        <v>2.31</v>
      </c>
      <c r="CL12" s="709">
        <v>2.62</v>
      </c>
      <c r="CM12" s="517">
        <v>2.69</v>
      </c>
    </row>
    <row r="13" spans="1:92" x14ac:dyDescent="0.2">
      <c r="A13" s="369" t="s">
        <v>536</v>
      </c>
      <c r="B13" s="516">
        <v>2.4500000000000002</v>
      </c>
      <c r="C13" s="515">
        <v>2.69</v>
      </c>
      <c r="D13" s="515">
        <v>2.3199999999999998</v>
      </c>
      <c r="E13" s="515">
        <v>1.26</v>
      </c>
      <c r="F13" s="515">
        <v>1.37</v>
      </c>
      <c r="G13" s="515">
        <v>2.12</v>
      </c>
      <c r="H13" s="515">
        <v>2.35</v>
      </c>
      <c r="I13" s="515">
        <v>2.4700000000000002</v>
      </c>
      <c r="J13" s="515">
        <v>2.57</v>
      </c>
      <c r="K13" s="515">
        <v>3.74</v>
      </c>
      <c r="L13" s="515">
        <v>1.3</v>
      </c>
      <c r="M13" s="515">
        <v>1.1299999999999999</v>
      </c>
      <c r="N13" s="515">
        <v>2.46</v>
      </c>
      <c r="O13" s="515">
        <v>2.29</v>
      </c>
      <c r="P13" s="515">
        <v>0.3</v>
      </c>
      <c r="Q13" s="595">
        <v>1.3</v>
      </c>
      <c r="R13" s="588">
        <v>0.83</v>
      </c>
      <c r="S13" s="516">
        <v>1.39</v>
      </c>
      <c r="T13" s="515">
        <v>1.59</v>
      </c>
      <c r="U13" s="518">
        <v>1.9</v>
      </c>
      <c r="V13" s="516">
        <v>2.82</v>
      </c>
      <c r="W13" s="515">
        <v>3.52</v>
      </c>
      <c r="X13" s="515">
        <v>2.11</v>
      </c>
      <c r="Y13" s="518">
        <v>2.81</v>
      </c>
      <c r="Z13" s="516">
        <v>2.64</v>
      </c>
      <c r="AA13" s="515">
        <v>2.57</v>
      </c>
      <c r="AB13" s="515">
        <v>3.45</v>
      </c>
      <c r="AC13" s="518">
        <v>1.85</v>
      </c>
      <c r="AD13" s="516">
        <v>2.96</v>
      </c>
      <c r="AE13" s="515">
        <v>1.87</v>
      </c>
      <c r="AF13" s="515">
        <v>1.86</v>
      </c>
      <c r="AG13" s="518">
        <v>0.71</v>
      </c>
      <c r="AH13" s="516">
        <v>0.52</v>
      </c>
      <c r="AI13" s="515">
        <v>2.33</v>
      </c>
      <c r="AJ13" s="515">
        <v>1.37</v>
      </c>
      <c r="AK13" s="518">
        <v>0.75</v>
      </c>
      <c r="AL13" s="516">
        <v>1.88</v>
      </c>
      <c r="AM13" s="515">
        <v>0.23</v>
      </c>
      <c r="AN13" s="515">
        <v>2.4300000000000002</v>
      </c>
      <c r="AO13" s="518">
        <v>1.48</v>
      </c>
      <c r="AP13" s="516">
        <v>2.64</v>
      </c>
      <c r="AQ13" s="515">
        <v>2.76</v>
      </c>
      <c r="AR13" s="515">
        <v>1.37</v>
      </c>
      <c r="AS13" s="518">
        <v>2.83</v>
      </c>
      <c r="AT13" s="516">
        <v>1.67</v>
      </c>
      <c r="AU13" s="515">
        <v>2.8</v>
      </c>
      <c r="AV13" s="515">
        <v>3.05</v>
      </c>
      <c r="AW13" s="518">
        <v>2.67</v>
      </c>
      <c r="AX13" s="516">
        <v>2.0699999999999998</v>
      </c>
      <c r="AY13" s="515">
        <v>2.86</v>
      </c>
      <c r="AZ13" s="515">
        <v>2.48</v>
      </c>
      <c r="BA13" s="518">
        <v>0.86</v>
      </c>
      <c r="BB13" s="516">
        <v>3.6</v>
      </c>
      <c r="BC13" s="515">
        <v>3.01</v>
      </c>
      <c r="BD13" s="515">
        <v>1.36</v>
      </c>
      <c r="BE13" s="518">
        <v>4.4400000000000004</v>
      </c>
      <c r="BF13" s="516">
        <v>4.13</v>
      </c>
      <c r="BG13" s="515">
        <v>4.9400000000000004</v>
      </c>
      <c r="BH13" s="515">
        <v>5.56</v>
      </c>
      <c r="BI13" s="518">
        <v>-1.36</v>
      </c>
      <c r="BJ13" s="516">
        <v>0.2</v>
      </c>
      <c r="BK13" s="515">
        <v>0.77</v>
      </c>
      <c r="BL13" s="515">
        <v>2.63</v>
      </c>
      <c r="BM13" s="518">
        <v>0.88</v>
      </c>
      <c r="BN13" s="516">
        <v>0.64</v>
      </c>
      <c r="BO13" s="515">
        <v>1.1200000000000001</v>
      </c>
      <c r="BP13" s="515">
        <v>1.27</v>
      </c>
      <c r="BQ13" s="518">
        <v>0.99</v>
      </c>
      <c r="BR13" s="516">
        <v>3.55</v>
      </c>
      <c r="BS13" s="515">
        <v>3.8</v>
      </c>
      <c r="BT13" s="515">
        <v>2.74</v>
      </c>
      <c r="BU13" s="518">
        <v>1.7</v>
      </c>
      <c r="BV13" s="516">
        <v>2.94</v>
      </c>
      <c r="BW13" s="515">
        <v>1.68</v>
      </c>
      <c r="BX13" s="515">
        <v>1.87</v>
      </c>
      <c r="BY13" s="518">
        <v>1.67</v>
      </c>
      <c r="BZ13" s="516">
        <v>0.11</v>
      </c>
      <c r="CA13" s="515">
        <v>0.04</v>
      </c>
      <c r="CB13" s="515">
        <v>2.8</v>
      </c>
      <c r="CC13" s="518">
        <v>1.91</v>
      </c>
      <c r="CD13" s="516">
        <v>-7.0000000000000007E-2</v>
      </c>
      <c r="CE13" s="515">
        <v>9.4700000000000006</v>
      </c>
      <c r="CF13" s="515">
        <v>2.89</v>
      </c>
      <c r="CG13" s="518">
        <v>-19.78</v>
      </c>
      <c r="CH13" s="516">
        <v>7.58</v>
      </c>
      <c r="CI13" s="515">
        <v>6.89</v>
      </c>
      <c r="CJ13" s="515">
        <v>4.59</v>
      </c>
      <c r="CK13" s="518">
        <v>1.97</v>
      </c>
      <c r="CL13" s="709">
        <v>-0.26</v>
      </c>
      <c r="CM13" s="517">
        <v>0.89</v>
      </c>
    </row>
    <row r="14" spans="1:92" x14ac:dyDescent="0.2">
      <c r="A14" s="503" t="s">
        <v>537</v>
      </c>
      <c r="B14" s="516">
        <v>3.62</v>
      </c>
      <c r="C14" s="515">
        <v>4.25</v>
      </c>
      <c r="D14" s="515">
        <v>3.36</v>
      </c>
      <c r="E14" s="515">
        <v>2.1</v>
      </c>
      <c r="F14" s="515">
        <v>2.56</v>
      </c>
      <c r="G14" s="515">
        <v>2.5499999999999998</v>
      </c>
      <c r="H14" s="515">
        <v>3.42</v>
      </c>
      <c r="I14" s="515">
        <v>3.38</v>
      </c>
      <c r="J14" s="515">
        <v>3.1</v>
      </c>
      <c r="K14" s="515">
        <v>3.56</v>
      </c>
      <c r="L14" s="515">
        <v>0.53</v>
      </c>
      <c r="M14" s="515">
        <v>1.18</v>
      </c>
      <c r="N14" s="515">
        <v>1.77</v>
      </c>
      <c r="O14" s="515">
        <v>2.19</v>
      </c>
      <c r="P14" s="515">
        <v>1.61</v>
      </c>
      <c r="Q14" s="595">
        <v>1.37</v>
      </c>
      <c r="R14" s="588">
        <v>0.62</v>
      </c>
      <c r="S14" s="516">
        <v>2.0699999999999998</v>
      </c>
      <c r="T14" s="515">
        <v>1</v>
      </c>
      <c r="U14" s="518">
        <v>3.12</v>
      </c>
      <c r="V14" s="516">
        <v>4.05</v>
      </c>
      <c r="W14" s="515">
        <v>5.52</v>
      </c>
      <c r="X14" s="515">
        <v>3.57</v>
      </c>
      <c r="Y14" s="518">
        <v>4.7300000000000004</v>
      </c>
      <c r="Z14" s="516">
        <v>4.41</v>
      </c>
      <c r="AA14" s="515">
        <v>3.4</v>
      </c>
      <c r="AB14" s="515">
        <v>5.12</v>
      </c>
      <c r="AC14" s="518">
        <v>3.12</v>
      </c>
      <c r="AD14" s="516">
        <v>3.67</v>
      </c>
      <c r="AE14" s="515">
        <v>3.89</v>
      </c>
      <c r="AF14" s="515">
        <v>1.39</v>
      </c>
      <c r="AG14" s="518">
        <v>1.88</v>
      </c>
      <c r="AH14" s="516">
        <v>0.64</v>
      </c>
      <c r="AI14" s="515">
        <v>3.41</v>
      </c>
      <c r="AJ14" s="515">
        <v>2.89</v>
      </c>
      <c r="AK14" s="518">
        <v>2.62</v>
      </c>
      <c r="AL14" s="516">
        <v>3.44</v>
      </c>
      <c r="AM14" s="515">
        <v>0.86</v>
      </c>
      <c r="AN14" s="515">
        <v>3.11</v>
      </c>
      <c r="AO14" s="518">
        <v>1.51</v>
      </c>
      <c r="AP14" s="516">
        <v>3.65</v>
      </c>
      <c r="AQ14" s="515">
        <v>2.4300000000000002</v>
      </c>
      <c r="AR14" s="515">
        <v>2.14</v>
      </c>
      <c r="AS14" s="518">
        <v>3.15</v>
      </c>
      <c r="AT14" s="516">
        <v>3.31</v>
      </c>
      <c r="AU14" s="515">
        <v>3.84</v>
      </c>
      <c r="AV14" s="515">
        <v>5.24</v>
      </c>
      <c r="AW14" s="518">
        <v>3.26</v>
      </c>
      <c r="AX14" s="516">
        <v>2.61</v>
      </c>
      <c r="AY14" s="515">
        <v>3.61</v>
      </c>
      <c r="AZ14" s="515">
        <v>3.76</v>
      </c>
      <c r="BA14" s="518">
        <v>1.46</v>
      </c>
      <c r="BB14" s="516">
        <v>4.0599999999999996</v>
      </c>
      <c r="BC14" s="515">
        <v>4.2300000000000004</v>
      </c>
      <c r="BD14" s="515">
        <v>0.33</v>
      </c>
      <c r="BE14" s="518">
        <v>4.7</v>
      </c>
      <c r="BF14" s="516">
        <v>4.3899999999999997</v>
      </c>
      <c r="BG14" s="515">
        <v>4.3899999999999997</v>
      </c>
      <c r="BH14" s="515">
        <v>5.22</v>
      </c>
      <c r="BI14" s="518">
        <v>-2.91</v>
      </c>
      <c r="BJ14" s="516">
        <v>-0.52</v>
      </c>
      <c r="BK14" s="515">
        <v>-1.64</v>
      </c>
      <c r="BL14" s="515">
        <v>4.8</v>
      </c>
      <c r="BM14" s="518">
        <v>0.64</v>
      </c>
      <c r="BN14" s="516">
        <v>-0.52</v>
      </c>
      <c r="BO14" s="515">
        <v>2.37</v>
      </c>
      <c r="BP14" s="515">
        <v>1.79</v>
      </c>
      <c r="BQ14" s="518">
        <v>0.59</v>
      </c>
      <c r="BR14" s="516">
        <v>2.66</v>
      </c>
      <c r="BS14" s="515">
        <v>2.41</v>
      </c>
      <c r="BT14" s="515">
        <v>1.17</v>
      </c>
      <c r="BU14" s="518">
        <v>0.5</v>
      </c>
      <c r="BV14" s="516">
        <v>3.69</v>
      </c>
      <c r="BW14" s="515">
        <v>2.2000000000000002</v>
      </c>
      <c r="BX14" s="515">
        <v>2.81</v>
      </c>
      <c r="BY14" s="518">
        <v>1.79</v>
      </c>
      <c r="BZ14" s="516">
        <v>1.36</v>
      </c>
      <c r="CA14" s="515">
        <v>0.08</v>
      </c>
      <c r="CB14" s="515">
        <v>2.96</v>
      </c>
      <c r="CC14" s="518">
        <v>1.01</v>
      </c>
      <c r="CD14" s="516">
        <v>2.14</v>
      </c>
      <c r="CE14" s="515">
        <v>1.68</v>
      </c>
      <c r="CF14" s="515">
        <v>0.78</v>
      </c>
      <c r="CG14" s="518">
        <v>-2.23</v>
      </c>
      <c r="CH14" s="516">
        <v>0.41</v>
      </c>
      <c r="CI14" s="515">
        <v>2.99</v>
      </c>
      <c r="CJ14" s="515">
        <v>1.03</v>
      </c>
      <c r="CK14" s="518">
        <v>0.84</v>
      </c>
      <c r="CL14" s="709">
        <v>6.05</v>
      </c>
      <c r="CM14" s="517">
        <v>2.2000000000000002</v>
      </c>
    </row>
    <row r="15" spans="1:92" x14ac:dyDescent="0.2">
      <c r="A15" s="504" t="s">
        <v>538</v>
      </c>
      <c r="B15" s="532">
        <v>1.66</v>
      </c>
      <c r="C15" s="530">
        <v>1.65</v>
      </c>
      <c r="D15" s="530">
        <v>1.58</v>
      </c>
      <c r="E15" s="530">
        <v>0.63</v>
      </c>
      <c r="F15" s="530">
        <v>0.42</v>
      </c>
      <c r="G15" s="530">
        <v>1.77</v>
      </c>
      <c r="H15" s="530">
        <v>1.53</v>
      </c>
      <c r="I15" s="530">
        <v>1.73</v>
      </c>
      <c r="J15" s="530">
        <v>2.13</v>
      </c>
      <c r="K15" s="530">
        <v>3.9</v>
      </c>
      <c r="L15" s="530">
        <v>1.95</v>
      </c>
      <c r="M15" s="530">
        <v>1.0900000000000001</v>
      </c>
      <c r="N15" s="530">
        <v>3.05</v>
      </c>
      <c r="O15" s="530">
        <v>2.34</v>
      </c>
      <c r="P15" s="530">
        <v>0.7</v>
      </c>
      <c r="Q15" s="610">
        <v>1.42</v>
      </c>
      <c r="R15" s="611">
        <v>0.46</v>
      </c>
      <c r="S15" s="532">
        <v>0.92</v>
      </c>
      <c r="T15" s="530">
        <v>2</v>
      </c>
      <c r="U15" s="534">
        <v>1.1100000000000001</v>
      </c>
      <c r="V15" s="532">
        <v>2.0299999999999998</v>
      </c>
      <c r="W15" s="530">
        <v>2.17</v>
      </c>
      <c r="X15" s="530">
        <v>1.1499999999999999</v>
      </c>
      <c r="Y15" s="534">
        <v>1.48</v>
      </c>
      <c r="Z15" s="532">
        <v>1.52</v>
      </c>
      <c r="AA15" s="530">
        <v>1.94</v>
      </c>
      <c r="AB15" s="530">
        <v>2.36</v>
      </c>
      <c r="AC15" s="534">
        <v>0.98</v>
      </c>
      <c r="AD15" s="532">
        <v>2.48</v>
      </c>
      <c r="AE15" s="530">
        <v>0.51</v>
      </c>
      <c r="AF15" s="530">
        <v>2.1800000000000002</v>
      </c>
      <c r="AG15" s="534">
        <v>-0.14000000000000001</v>
      </c>
      <c r="AH15" s="532">
        <v>0.41</v>
      </c>
      <c r="AI15" s="530">
        <v>1.52</v>
      </c>
      <c r="AJ15" s="530">
        <v>0.14000000000000001</v>
      </c>
      <c r="AK15" s="534">
        <v>-0.68</v>
      </c>
      <c r="AL15" s="532">
        <v>0.64</v>
      </c>
      <c r="AM15" s="530">
        <v>-0.27</v>
      </c>
      <c r="AN15" s="530">
        <v>1.84</v>
      </c>
      <c r="AO15" s="534">
        <v>1.55</v>
      </c>
      <c r="AP15" s="532">
        <v>1.82</v>
      </c>
      <c r="AQ15" s="530">
        <v>3.01</v>
      </c>
      <c r="AR15" s="530">
        <v>0.81</v>
      </c>
      <c r="AS15" s="534">
        <v>2.52</v>
      </c>
      <c r="AT15" s="532">
        <v>0.36</v>
      </c>
      <c r="AU15" s="530">
        <v>1.96</v>
      </c>
      <c r="AV15" s="530">
        <v>1.37</v>
      </c>
      <c r="AW15" s="534">
        <v>2.17</v>
      </c>
      <c r="AX15" s="532">
        <v>1.63</v>
      </c>
      <c r="AY15" s="530">
        <v>2.19</v>
      </c>
      <c r="AZ15" s="530">
        <v>1.52</v>
      </c>
      <c r="BA15" s="534">
        <v>0.35</v>
      </c>
      <c r="BB15" s="532">
        <v>3.27</v>
      </c>
      <c r="BC15" s="530">
        <v>2.02</v>
      </c>
      <c r="BD15" s="530">
        <v>2.23</v>
      </c>
      <c r="BE15" s="534">
        <v>4.17</v>
      </c>
      <c r="BF15" s="532">
        <v>3.91</v>
      </c>
      <c r="BG15" s="530">
        <v>5.42</v>
      </c>
      <c r="BH15" s="530">
        <v>5.9</v>
      </c>
      <c r="BI15" s="534">
        <v>-0.08</v>
      </c>
      <c r="BJ15" s="532">
        <v>0.81</v>
      </c>
      <c r="BK15" s="530">
        <v>2.93</v>
      </c>
      <c r="BL15" s="530">
        <v>0.76</v>
      </c>
      <c r="BM15" s="534">
        <v>1.04</v>
      </c>
      <c r="BN15" s="532">
        <v>1.76</v>
      </c>
      <c r="BO15" s="530">
        <v>-0.04</v>
      </c>
      <c r="BP15" s="530">
        <v>0.84</v>
      </c>
      <c r="BQ15" s="534">
        <v>1.35</v>
      </c>
      <c r="BR15" s="532">
        <v>4.33</v>
      </c>
      <c r="BS15" s="530">
        <v>5.01</v>
      </c>
      <c r="BT15" s="530">
        <v>4.03</v>
      </c>
      <c r="BU15" s="534">
        <v>2.74</v>
      </c>
      <c r="BV15" s="532">
        <v>2.29</v>
      </c>
      <c r="BW15" s="530">
        <v>1.21</v>
      </c>
      <c r="BX15" s="530">
        <v>1.06</v>
      </c>
      <c r="BY15" s="534">
        <v>1.55</v>
      </c>
      <c r="BZ15" s="532">
        <v>-1.1499999999999999</v>
      </c>
      <c r="CA15" s="530">
        <v>0.04</v>
      </c>
      <c r="CB15" s="530">
        <v>2.65</v>
      </c>
      <c r="CC15" s="534">
        <v>2.63</v>
      </c>
      <c r="CD15" s="532">
        <v>-1.76</v>
      </c>
      <c r="CE15" s="530">
        <v>15.82</v>
      </c>
      <c r="CF15" s="530">
        <v>4.54</v>
      </c>
      <c r="CG15" s="534">
        <v>-31.23</v>
      </c>
      <c r="CH15" s="532">
        <v>13.62</v>
      </c>
      <c r="CI15" s="530">
        <v>10.029999999999999</v>
      </c>
      <c r="CJ15" s="530">
        <v>7.32</v>
      </c>
      <c r="CK15" s="534">
        <v>2.9</v>
      </c>
      <c r="CL15" s="532">
        <v>-5.0999999999999996</v>
      </c>
      <c r="CM15" s="533">
        <v>-0.14000000000000001</v>
      </c>
    </row>
    <row r="16" spans="1:92" x14ac:dyDescent="0.2">
      <c r="B16" s="535"/>
      <c r="C16" s="535"/>
      <c r="D16" s="535"/>
      <c r="E16" s="535"/>
      <c r="F16" s="535"/>
      <c r="G16" s="535"/>
      <c r="H16" s="535"/>
      <c r="I16" s="535"/>
      <c r="J16" s="535"/>
      <c r="K16" s="535"/>
      <c r="L16" s="535"/>
      <c r="M16" s="535"/>
      <c r="N16" s="535"/>
      <c r="O16" s="535"/>
      <c r="P16" s="535"/>
      <c r="Q16" s="535"/>
      <c r="R16" s="535"/>
      <c r="S16" s="491"/>
      <c r="T16" s="491"/>
      <c r="U16" s="491"/>
      <c r="V16" s="491"/>
      <c r="W16" s="491"/>
      <c r="X16" s="491"/>
      <c r="Y16" s="491"/>
      <c r="Z16" s="491"/>
      <c r="AA16" s="491"/>
      <c r="AB16" s="491"/>
      <c r="AC16" s="491"/>
      <c r="AD16" s="491"/>
      <c r="AE16" s="491"/>
      <c r="AF16" s="491"/>
      <c r="AG16" s="491"/>
      <c r="AH16" s="491"/>
      <c r="AI16" s="491"/>
      <c r="AJ16" s="491"/>
      <c r="AK16" s="491"/>
      <c r="AL16" s="491"/>
      <c r="AM16" s="491"/>
      <c r="AN16" s="491"/>
      <c r="AO16" s="491"/>
      <c r="AP16" s="491"/>
      <c r="AQ16" s="491"/>
      <c r="AR16" s="491"/>
      <c r="AS16" s="491"/>
      <c r="AT16" s="491"/>
      <c r="AU16" s="491"/>
      <c r="AV16" s="491"/>
      <c r="AW16" s="491"/>
      <c r="AX16" s="491"/>
      <c r="AY16" s="491"/>
      <c r="AZ16" s="491"/>
      <c r="BA16" s="491"/>
      <c r="BB16" s="491"/>
      <c r="BC16" s="491"/>
      <c r="BD16" s="491"/>
      <c r="BE16" s="491"/>
      <c r="BF16" s="491"/>
      <c r="BG16" s="491"/>
      <c r="BH16" s="491"/>
      <c r="BI16" s="491"/>
      <c r="BJ16" s="491"/>
      <c r="BK16" s="491"/>
      <c r="BL16" s="491"/>
      <c r="BM16" s="491"/>
      <c r="BN16" s="491"/>
      <c r="BO16" s="491"/>
      <c r="BP16" s="491"/>
      <c r="BQ16" s="491"/>
      <c r="BR16" s="491"/>
      <c r="BS16" s="491"/>
      <c r="BT16" s="491"/>
      <c r="BU16" s="491"/>
      <c r="BV16" s="491"/>
      <c r="BW16" s="491"/>
      <c r="BX16" s="491"/>
      <c r="BY16" s="491"/>
      <c r="BZ16" s="491"/>
      <c r="CA16" s="491"/>
      <c r="CB16" s="491"/>
      <c r="CC16" s="491"/>
      <c r="CD16" s="491"/>
      <c r="CE16" s="491"/>
      <c r="CF16" s="491"/>
      <c r="CG16" s="491"/>
      <c r="CH16" s="491"/>
      <c r="CI16" s="491"/>
      <c r="CJ16" s="491"/>
      <c r="CK16" s="491"/>
      <c r="CL16" s="491"/>
      <c r="CM16" s="491"/>
    </row>
    <row r="24" spans="31:32" x14ac:dyDescent="0.2">
      <c r="AE24" s="787"/>
      <c r="AF24" s="394"/>
    </row>
  </sheetData>
  <mergeCells count="5">
    <mergeCell ref="A4:A5"/>
    <mergeCell ref="B4:R4"/>
    <mergeCell ref="S4:CM4"/>
    <mergeCell ref="A1:CM1"/>
    <mergeCell ref="A2:CM2"/>
  </mergeCells>
  <pageMargins left="0.7" right="0.7" top="0.75" bottom="0.75" header="0.3" footer="0.3"/>
  <pageSetup paperSize="5" fitToWidth="2" orientation="landscape" r:id="rId1"/>
  <headerFooter alignWithMargins="0">
    <oddHeader>&amp;CEMBARGOED UNTIL Sep 14, 2016 8:30 AM EDT</oddHeader>
    <oddFooter>&amp;C&amp;A</oddFooter>
  </headerFooter>
  <customProperties>
    <customPr name="SourceTable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N39"/>
  <sheetViews>
    <sheetView showGridLines="0" zoomScaleNormal="100" workbookViewId="0">
      <pane xSplit="11" ySplit="2" topLeftCell="Q6" activePane="bottomRight" state="frozen"/>
      <selection activeCell="CQ24" sqref="CQ24"/>
      <selection pane="topRight" activeCell="CQ24" sqref="CQ24"/>
      <selection pane="bottomLeft" activeCell="CQ24" sqref="CQ24"/>
      <selection pane="bottomRight" activeCell="CN10" sqref="CN10"/>
    </sheetView>
  </sheetViews>
  <sheetFormatPr defaultColWidth="9.109375" defaultRowHeight="10.199999999999999" x14ac:dyDescent="0.2"/>
  <cols>
    <col min="1" max="1" width="32.44140625" style="350" customWidth="1"/>
    <col min="2" max="12" width="7.88671875" style="350" hidden="1" customWidth="1"/>
    <col min="13" max="16" width="7.5546875" style="350" hidden="1" customWidth="1"/>
    <col min="17" max="17" width="5" style="350" customWidth="1"/>
    <col min="18" max="18" width="5.6640625" style="350" customWidth="1"/>
    <col min="19" max="74" width="6.44140625" style="350" hidden="1" customWidth="1"/>
    <col min="75" max="91" width="6.44140625" style="350" customWidth="1"/>
    <col min="92" max="16384" width="9.109375" style="350"/>
  </cols>
  <sheetData>
    <row r="1" spans="1:92" ht="11.25" customHeight="1" x14ac:dyDescent="0.2">
      <c r="A1" s="822" t="s">
        <v>2581</v>
      </c>
      <c r="B1" s="823"/>
      <c r="C1" s="823"/>
      <c r="D1" s="823"/>
      <c r="E1" s="823"/>
      <c r="F1" s="823"/>
      <c r="G1" s="823"/>
      <c r="H1" s="823"/>
      <c r="I1" s="823"/>
      <c r="J1" s="823"/>
      <c r="K1" s="823"/>
      <c r="L1" s="823"/>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c r="AN1" s="823"/>
      <c r="AO1" s="823"/>
      <c r="AP1" s="823"/>
      <c r="AQ1" s="823"/>
      <c r="AR1" s="823"/>
      <c r="AS1" s="823"/>
      <c r="AT1" s="823"/>
      <c r="AU1" s="823"/>
      <c r="AV1" s="823"/>
      <c r="AW1" s="823"/>
      <c r="AX1" s="823"/>
      <c r="AY1" s="823"/>
      <c r="AZ1" s="823"/>
      <c r="BA1" s="823"/>
      <c r="BB1" s="823"/>
      <c r="BC1" s="823"/>
      <c r="BD1" s="823"/>
      <c r="BE1" s="823"/>
      <c r="BF1" s="823"/>
      <c r="BG1" s="823"/>
      <c r="BH1" s="823"/>
      <c r="BI1" s="823"/>
      <c r="BJ1" s="823"/>
      <c r="BK1" s="823"/>
      <c r="BL1" s="823"/>
      <c r="BM1" s="823"/>
      <c r="BN1" s="823"/>
      <c r="BO1" s="823"/>
      <c r="BP1" s="823"/>
      <c r="BQ1" s="823"/>
      <c r="BR1" s="823"/>
      <c r="BS1" s="823"/>
      <c r="BT1" s="823"/>
      <c r="BU1" s="823"/>
      <c r="BV1" s="823"/>
      <c r="BW1" s="823"/>
      <c r="BX1" s="823"/>
      <c r="BY1" s="823"/>
      <c r="BZ1" s="823"/>
      <c r="CA1" s="823"/>
      <c r="CB1" s="823"/>
      <c r="CC1" s="823"/>
      <c r="CD1" s="823"/>
      <c r="CE1" s="823"/>
      <c r="CF1" s="823"/>
      <c r="CG1" s="823"/>
      <c r="CH1" s="823"/>
      <c r="CI1" s="823"/>
      <c r="CJ1" s="823"/>
      <c r="CK1" s="824"/>
    </row>
    <row r="2" spans="1:92" ht="10.5" customHeight="1" x14ac:dyDescent="0.2">
      <c r="A2" s="825" t="s">
        <v>2577</v>
      </c>
      <c r="B2" s="826"/>
      <c r="C2" s="826"/>
      <c r="D2" s="826"/>
      <c r="E2" s="826"/>
      <c r="F2" s="826"/>
      <c r="G2" s="826"/>
      <c r="H2" s="826"/>
      <c r="I2" s="826"/>
      <c r="J2" s="826"/>
      <c r="K2" s="826"/>
      <c r="L2" s="82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826"/>
      <c r="AO2" s="826"/>
      <c r="AP2" s="826"/>
      <c r="AQ2" s="826"/>
      <c r="AR2" s="826"/>
      <c r="AS2" s="826"/>
      <c r="AT2" s="826"/>
      <c r="AU2" s="826"/>
      <c r="AV2" s="826"/>
      <c r="AW2" s="826"/>
      <c r="AX2" s="826"/>
      <c r="AY2" s="826"/>
      <c r="AZ2" s="826"/>
      <c r="BA2" s="826"/>
      <c r="BB2" s="826"/>
      <c r="BC2" s="826"/>
      <c r="BD2" s="826"/>
      <c r="BE2" s="826"/>
      <c r="BF2" s="826"/>
      <c r="BG2" s="826"/>
      <c r="BH2" s="826"/>
      <c r="BI2" s="826"/>
      <c r="BJ2" s="826"/>
      <c r="BK2" s="826"/>
      <c r="BL2" s="826"/>
      <c r="BM2" s="826"/>
      <c r="BN2" s="826"/>
      <c r="BO2" s="826"/>
      <c r="BP2" s="826"/>
      <c r="BQ2" s="826"/>
      <c r="BR2" s="826"/>
      <c r="BS2" s="826"/>
      <c r="BT2" s="826"/>
      <c r="BU2" s="826"/>
      <c r="BV2" s="826"/>
      <c r="BW2" s="826"/>
      <c r="BX2" s="826"/>
      <c r="BY2" s="826"/>
      <c r="BZ2" s="826"/>
      <c r="CA2" s="826"/>
      <c r="CB2" s="826"/>
      <c r="CC2" s="826"/>
      <c r="CD2" s="826"/>
      <c r="CE2" s="826"/>
      <c r="CF2" s="826"/>
      <c r="CG2" s="826"/>
      <c r="CH2" s="826"/>
      <c r="CI2" s="826"/>
      <c r="CJ2" s="826"/>
      <c r="CK2" s="827"/>
      <c r="CN2" s="351"/>
    </row>
    <row r="3" spans="1:92" ht="10.5" customHeight="1" x14ac:dyDescent="0.2">
      <c r="A3" s="492"/>
      <c r="B3" s="492"/>
      <c r="C3" s="492"/>
      <c r="D3" s="492"/>
      <c r="E3" s="492"/>
      <c r="F3" s="492"/>
      <c r="G3" s="492"/>
      <c r="H3" s="492"/>
      <c r="I3" s="492"/>
      <c r="J3" s="492"/>
      <c r="K3" s="492"/>
      <c r="L3" s="492"/>
      <c r="M3" s="492"/>
      <c r="N3" s="492"/>
      <c r="O3" s="492"/>
      <c r="P3" s="492"/>
      <c r="Q3" s="492"/>
      <c r="R3" s="492"/>
      <c r="S3" s="492"/>
      <c r="T3" s="492"/>
      <c r="U3" s="492"/>
      <c r="V3" s="492"/>
      <c r="W3" s="492"/>
      <c r="X3" s="492"/>
      <c r="Y3" s="492"/>
      <c r="Z3" s="492"/>
      <c r="AA3" s="492"/>
      <c r="AB3" s="492"/>
      <c r="AC3" s="492"/>
      <c r="AD3" s="492"/>
      <c r="AE3" s="492"/>
      <c r="AF3" s="492"/>
      <c r="AG3" s="492"/>
      <c r="AH3" s="492"/>
      <c r="AI3" s="492"/>
      <c r="AJ3" s="492"/>
      <c r="AK3" s="492"/>
      <c r="AL3" s="492"/>
      <c r="AM3" s="492"/>
      <c r="AN3" s="492"/>
      <c r="AO3" s="492"/>
      <c r="AP3" s="492"/>
      <c r="AQ3" s="492"/>
      <c r="AR3" s="492"/>
      <c r="AS3" s="492"/>
      <c r="AT3" s="492"/>
      <c r="AU3" s="492"/>
      <c r="AV3" s="492"/>
      <c r="AW3" s="492"/>
      <c r="AX3" s="492"/>
      <c r="AY3" s="492"/>
      <c r="AZ3" s="492"/>
      <c r="BA3" s="492"/>
      <c r="BB3" s="492"/>
      <c r="BC3" s="492"/>
      <c r="BD3" s="492"/>
      <c r="BE3" s="492"/>
      <c r="BF3" s="492"/>
      <c r="BG3" s="351"/>
      <c r="BH3" s="351"/>
      <c r="BI3" s="351"/>
      <c r="BJ3" s="351"/>
      <c r="BK3" s="351"/>
      <c r="BL3" s="351"/>
      <c r="BM3" s="351"/>
      <c r="BN3" s="351"/>
      <c r="BO3" s="351"/>
      <c r="BP3" s="351"/>
      <c r="BQ3" s="351"/>
      <c r="BR3" s="351"/>
      <c r="BS3" s="351"/>
      <c r="BT3" s="351"/>
      <c r="BU3" s="351"/>
      <c r="BV3" s="351"/>
      <c r="BW3" s="351"/>
      <c r="BX3" s="351"/>
      <c r="BY3" s="351"/>
      <c r="BZ3" s="351"/>
      <c r="CA3" s="351"/>
      <c r="CB3" s="351"/>
      <c r="CC3" s="351"/>
      <c r="CD3" s="351"/>
      <c r="CE3" s="351"/>
      <c r="CF3" s="351"/>
      <c r="CG3" s="351"/>
      <c r="CH3" s="351"/>
      <c r="CI3" s="351"/>
      <c r="CJ3" s="351"/>
      <c r="CK3" s="351"/>
      <c r="CL3" s="351"/>
      <c r="CM3" s="505"/>
      <c r="CN3" s="65"/>
    </row>
    <row r="4" spans="1:92" ht="11.25" customHeight="1" x14ac:dyDescent="0.25">
      <c r="A4" s="833" t="s">
        <v>2578</v>
      </c>
      <c r="B4" s="631"/>
      <c r="C4" s="631"/>
      <c r="D4" s="631"/>
      <c r="E4" s="631"/>
      <c r="F4" s="631"/>
      <c r="G4" s="631"/>
      <c r="H4" s="631"/>
      <c r="I4" s="631"/>
      <c r="J4" s="631"/>
      <c r="K4" s="631"/>
      <c r="L4" s="495"/>
      <c r="M4" s="352"/>
      <c r="N4" s="352"/>
      <c r="O4" s="352"/>
      <c r="P4" s="352"/>
      <c r="Q4" s="619"/>
      <c r="R4" s="620"/>
      <c r="S4" s="495"/>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6"/>
      <c r="AW4" s="506"/>
      <c r="AX4" s="506"/>
      <c r="AY4" s="506"/>
      <c r="AZ4" s="506"/>
      <c r="BA4" s="506"/>
      <c r="BB4" s="506"/>
      <c r="BC4" s="506"/>
      <c r="BD4" s="506"/>
      <c r="BE4" s="506"/>
      <c r="BF4" s="506"/>
      <c r="BG4" s="506"/>
      <c r="BH4" s="506"/>
      <c r="BI4" s="506"/>
      <c r="BJ4" s="506"/>
      <c r="BK4" s="506"/>
      <c r="BL4" s="506"/>
      <c r="BM4" s="506"/>
      <c r="BN4" s="506"/>
      <c r="BO4" s="506"/>
      <c r="BP4" s="506"/>
      <c r="BQ4" s="506"/>
      <c r="BR4" s="506"/>
      <c r="BS4" s="506"/>
      <c r="BT4" s="506"/>
      <c r="BU4" s="393"/>
      <c r="BV4" s="507"/>
      <c r="BW4" s="846" t="s">
        <v>2408</v>
      </c>
      <c r="BX4" s="817"/>
      <c r="BY4" s="817"/>
      <c r="BZ4" s="817"/>
      <c r="CA4" s="817"/>
      <c r="CB4" s="817"/>
      <c r="CC4" s="817"/>
      <c r="CD4" s="817"/>
      <c r="CE4" s="817"/>
      <c r="CF4" s="817"/>
      <c r="CG4" s="817"/>
      <c r="CH4" s="817"/>
      <c r="CI4" s="817"/>
      <c r="CJ4" s="817"/>
      <c r="CK4" s="847"/>
      <c r="CL4" s="508"/>
      <c r="CM4" s="509"/>
      <c r="CN4" s="368"/>
    </row>
    <row r="5" spans="1:92" ht="11.25" customHeight="1" x14ac:dyDescent="0.2">
      <c r="A5" s="833"/>
      <c r="B5" s="632">
        <v>1999</v>
      </c>
      <c r="C5" s="353">
        <v>2000</v>
      </c>
      <c r="D5" s="353">
        <v>2001</v>
      </c>
      <c r="E5" s="353">
        <v>2002</v>
      </c>
      <c r="F5" s="353">
        <v>2003</v>
      </c>
      <c r="G5" s="353">
        <v>2004</v>
      </c>
      <c r="H5" s="353">
        <v>2005</v>
      </c>
      <c r="I5" s="353">
        <v>2006</v>
      </c>
      <c r="J5" s="353">
        <v>2007</v>
      </c>
      <c r="K5" s="354">
        <v>2008</v>
      </c>
      <c r="L5" s="510">
        <v>2009</v>
      </c>
      <c r="M5" s="355">
        <v>2010</v>
      </c>
      <c r="N5" s="355">
        <v>2011</v>
      </c>
      <c r="O5" s="355">
        <v>2012</v>
      </c>
      <c r="P5" s="355">
        <v>2013</v>
      </c>
      <c r="Q5" s="623">
        <v>2014</v>
      </c>
      <c r="R5" s="622">
        <v>2015</v>
      </c>
      <c r="S5" s="511" t="s">
        <v>2409</v>
      </c>
      <c r="T5" s="512" t="s">
        <v>2410</v>
      </c>
      <c r="U5" s="356" t="s">
        <v>2411</v>
      </c>
      <c r="V5" s="356" t="s">
        <v>2412</v>
      </c>
      <c r="W5" s="356" t="s">
        <v>2413</v>
      </c>
      <c r="X5" s="356" t="s">
        <v>2414</v>
      </c>
      <c r="Y5" s="356" t="s">
        <v>2415</v>
      </c>
      <c r="Z5" s="356" t="s">
        <v>2416</v>
      </c>
      <c r="AA5" s="356" t="s">
        <v>2417</v>
      </c>
      <c r="AB5" s="356" t="s">
        <v>2418</v>
      </c>
      <c r="AC5" s="356" t="s">
        <v>2419</v>
      </c>
      <c r="AD5" s="356" t="s">
        <v>2420</v>
      </c>
      <c r="AE5" s="356" t="s">
        <v>2421</v>
      </c>
      <c r="AF5" s="356" t="s">
        <v>2422</v>
      </c>
      <c r="AG5" s="356" t="s">
        <v>2423</v>
      </c>
      <c r="AH5" s="356" t="s">
        <v>2424</v>
      </c>
      <c r="AI5" s="356" t="s">
        <v>2425</v>
      </c>
      <c r="AJ5" s="356" t="s">
        <v>2426</v>
      </c>
      <c r="AK5" s="356" t="s">
        <v>2427</v>
      </c>
      <c r="AL5" s="356" t="s">
        <v>2428</v>
      </c>
      <c r="AM5" s="356" t="s">
        <v>2429</v>
      </c>
      <c r="AN5" s="356" t="s">
        <v>2430</v>
      </c>
      <c r="AO5" s="356" t="s">
        <v>2431</v>
      </c>
      <c r="AP5" s="356" t="s">
        <v>2432</v>
      </c>
      <c r="AQ5" s="356" t="s">
        <v>2433</v>
      </c>
      <c r="AR5" s="356" t="s">
        <v>2434</v>
      </c>
      <c r="AS5" s="356" t="s">
        <v>2435</v>
      </c>
      <c r="AT5" s="356" t="s">
        <v>2436</v>
      </c>
      <c r="AU5" s="356" t="s">
        <v>2437</v>
      </c>
      <c r="AV5" s="356" t="s">
        <v>2438</v>
      </c>
      <c r="AW5" s="356" t="s">
        <v>2439</v>
      </c>
      <c r="AX5" s="356" t="s">
        <v>2440</v>
      </c>
      <c r="AY5" s="356" t="s">
        <v>2441</v>
      </c>
      <c r="AZ5" s="356" t="s">
        <v>2442</v>
      </c>
      <c r="BA5" s="356" t="s">
        <v>2443</v>
      </c>
      <c r="BB5" s="356" t="s">
        <v>2444</v>
      </c>
      <c r="BC5" s="356" t="s">
        <v>2445</v>
      </c>
      <c r="BD5" s="356" t="s">
        <v>2446</v>
      </c>
      <c r="BE5" s="356" t="s">
        <v>2447</v>
      </c>
      <c r="BF5" s="356" t="s">
        <v>2448</v>
      </c>
      <c r="BG5" s="356" t="s">
        <v>2449</v>
      </c>
      <c r="BH5" s="401" t="s">
        <v>2450</v>
      </c>
      <c r="BI5" s="401" t="s">
        <v>2451</v>
      </c>
      <c r="BJ5" s="401" t="s">
        <v>2452</v>
      </c>
      <c r="BK5" s="401" t="s">
        <v>2453</v>
      </c>
      <c r="BL5" s="401" t="s">
        <v>2454</v>
      </c>
      <c r="BM5" s="401" t="s">
        <v>2455</v>
      </c>
      <c r="BN5" s="401" t="s">
        <v>2456</v>
      </c>
      <c r="BO5" s="401" t="s">
        <v>2457</v>
      </c>
      <c r="BP5" s="401" t="s">
        <v>2458</v>
      </c>
      <c r="BQ5" s="401" t="s">
        <v>2459</v>
      </c>
      <c r="BR5" s="401" t="s">
        <v>2460</v>
      </c>
      <c r="BS5" s="401" t="s">
        <v>2461</v>
      </c>
      <c r="BT5" s="401" t="s">
        <v>2462</v>
      </c>
      <c r="BU5" s="402" t="s">
        <v>2463</v>
      </c>
      <c r="BV5" s="402" t="s">
        <v>2464</v>
      </c>
      <c r="BW5" s="357" t="s">
        <v>2465</v>
      </c>
      <c r="BX5" s="358" t="s">
        <v>2466</v>
      </c>
      <c r="BY5" s="614" t="s">
        <v>2467</v>
      </c>
      <c r="BZ5" s="357" t="s">
        <v>2468</v>
      </c>
      <c r="CA5" s="614" t="s">
        <v>2469</v>
      </c>
      <c r="CB5" s="358" t="s">
        <v>2470</v>
      </c>
      <c r="CC5" s="614" t="s">
        <v>2471</v>
      </c>
      <c r="CD5" s="357" t="s">
        <v>2472</v>
      </c>
      <c r="CE5" s="614" t="s">
        <v>2473</v>
      </c>
      <c r="CF5" s="358" t="s">
        <v>2474</v>
      </c>
      <c r="CG5" s="614" t="s">
        <v>2475</v>
      </c>
      <c r="CH5" s="357" t="s">
        <v>2494</v>
      </c>
      <c r="CI5" s="614" t="s">
        <v>2476</v>
      </c>
      <c r="CJ5" s="614" t="s">
        <v>2477</v>
      </c>
      <c r="CK5" s="614" t="s">
        <v>2629</v>
      </c>
      <c r="CL5" s="357" t="s">
        <v>2691</v>
      </c>
      <c r="CM5" s="614" t="s">
        <v>2692</v>
      </c>
    </row>
    <row r="6" spans="1:92" x14ac:dyDescent="0.2">
      <c r="A6" s="359" t="s">
        <v>539</v>
      </c>
      <c r="B6" s="485">
        <f>(('Table 1d'!C6/'Table 1d'!B6)-1)*100</f>
        <v>3.2235556795981113</v>
      </c>
      <c r="C6" s="513">
        <f>(('Table 1d'!D6/'Table 1d'!C6)-1)*100</f>
        <v>6.8135730701635921</v>
      </c>
      <c r="D6" s="513">
        <f>(('Table 1d'!E6/'Table 1d'!D6)-1)*100</f>
        <v>3.1894696873813411</v>
      </c>
      <c r="E6" s="513">
        <f>(('Table 1d'!F6/'Table 1d'!E6)-1)*100</f>
        <v>0.5151477983564412</v>
      </c>
      <c r="F6" s="513">
        <f>(('Table 1d'!G6/'Table 1d'!F6)-1)*100</f>
        <v>2.3917022574740709</v>
      </c>
      <c r="G6" s="513">
        <f>(('Table 1d'!H6/'Table 1d'!G6)-1)*100</f>
        <v>2.7767846502204652</v>
      </c>
      <c r="H6" s="513">
        <f>(('Table 1d'!I6/'Table 1d'!H6)-1)*100</f>
        <v>4.9165120593692047</v>
      </c>
      <c r="I6" s="513">
        <f>(('Table 1d'!J6/'Table 1d'!I6)-1)*100</f>
        <v>4.4429708222811559</v>
      </c>
      <c r="J6" s="513">
        <f>(('Table 1d'!K6/'Table 1d'!J6)-1)*100</f>
        <v>3.417989417989431</v>
      </c>
      <c r="K6" s="514">
        <f>(('Table 1d'!L6/'Table 1d'!K6)-1)*100</f>
        <v>5.8221631024250486</v>
      </c>
      <c r="L6" s="484">
        <f>(('Table 1d'!M6/'Table 1d'!L6)-1)*100</f>
        <v>-3.3069038870624623</v>
      </c>
      <c r="M6" s="515">
        <f>(('Table 1d'!N6/'Table 1d'!M6)-1)*100</f>
        <v>3.3199999999999896</v>
      </c>
      <c r="N6" s="515">
        <f>(('Table 1d'!O6/'Table 1d'!N6)-1)*100</f>
        <v>5.1103368176538932</v>
      </c>
      <c r="O6" s="515">
        <f>(('Table 1d'!P6/'Table 1d'!O6)-1)*100</f>
        <v>2.7808471454880301</v>
      </c>
      <c r="P6" s="515">
        <f>(('Table 1d'!Q6/'Table 1d'!P6)-1)*100</f>
        <v>0.51962013975990207</v>
      </c>
      <c r="Q6" s="595">
        <f>(('Table 1d'!R6/'Table 1d'!Q6)-1)*100</f>
        <v>1.6042780748663166</v>
      </c>
      <c r="R6" s="625">
        <f>(('Table 1d'!S6/'Table 1d'!R6)-1)*100</f>
        <v>-3.0701754385964897</v>
      </c>
      <c r="S6" s="516">
        <f>(('Table 1d'!U6/'Table 1d'!T6)^4-1)*100</f>
        <v>0.56266565399005763</v>
      </c>
      <c r="T6" s="517">
        <f>(('Table 1d'!V6/'Table 1d'!U6)^4-1)*100</f>
        <v>3.3493670508195628</v>
      </c>
      <c r="U6" s="513">
        <f>(('Table 1d'!W6/'Table 1d'!V6)^4-1)*100</f>
        <v>1.1729260967158428</v>
      </c>
      <c r="V6" s="513">
        <f>(('Table 1d'!X6/'Table 1d'!W6)^4-1)*100</f>
        <v>5.545927076482382E-2</v>
      </c>
      <c r="W6" s="513">
        <f>(('Table 1d'!Y6/'Table 1d'!X6)^4-1)*100</f>
        <v>8.3432674928049178</v>
      </c>
      <c r="X6" s="513">
        <f>(('Table 1d'!Z6/'Table 1d'!Y6)^4-1)*100</f>
        <v>6.0559738852161704</v>
      </c>
      <c r="Y6" s="513">
        <f>(('Table 1d'!AA6/'Table 1d'!Z6)^4-1)*100</f>
        <v>3.7462878101392372</v>
      </c>
      <c r="Z6" s="513">
        <f>(('Table 1d'!AB6/'Table 1d'!AA6)^4-1)*100</f>
        <v>8.9329046077583296</v>
      </c>
      <c r="AA6" s="513">
        <f>(('Table 1d'!AC6/'Table 1d'!AB6)^4-1)*100</f>
        <v>7.9657117891293483</v>
      </c>
      <c r="AB6" s="513">
        <f>(('Table 1d'!AD6/'Table 1d'!AC6)^4-1)*100</f>
        <v>5.8295509768790721</v>
      </c>
      <c r="AC6" s="513">
        <f>(('Table 1d'!AE6/'Table 1d'!AD6)^4-1)*100</f>
        <v>6.4284426964057007</v>
      </c>
      <c r="AD6" s="513">
        <f>(('Table 1d'!AF6/'Table 1d'!AE6)^4-1)*100</f>
        <v>3.3549523694917704</v>
      </c>
      <c r="AE6" s="513">
        <f>(('Table 1d'!AG6/'Table 1d'!AF6)^4-1)*100</f>
        <v>3.6289912355561338</v>
      </c>
      <c r="AF6" s="513">
        <f>(('Table 1d'!AH6/'Table 1d'!AG6)^4-1)*100</f>
        <v>-2.456382246226485</v>
      </c>
      <c r="AG6" s="513">
        <f>(('Table 1d'!AI6/'Table 1d'!AH6)^4-1)*100</f>
        <v>-6.0226238036389717</v>
      </c>
      <c r="AH6" s="513">
        <f>(('Table 1d'!AJ6/'Table 1d'!AI6)^4-1)*100</f>
        <v>1.549099795273956</v>
      </c>
      <c r="AI6" s="513">
        <f>(('Table 1d'!AK6/'Table 1d'!AJ6)^4-1)*100</f>
        <v>6.2797847355332781</v>
      </c>
      <c r="AJ6" s="513">
        <f>(('Table 1d'!AL6/'Table 1d'!AK6)^4-1)*100</f>
        <v>1.0275773514340836</v>
      </c>
      <c r="AK6" s="513">
        <f>(('Table 1d'!AM6/'Table 1d'!AL6)^4-1)*100</f>
        <v>1.8604152714776445</v>
      </c>
      <c r="AL6" s="513">
        <f>(('Table 1d'!AN6/'Table 1d'!AM6)^4-1)*100</f>
        <v>4.7276749970573961</v>
      </c>
      <c r="AM6" s="513">
        <f>(('Table 1d'!AO6/'Table 1d'!AN6)^4-1)*100</f>
        <v>-2.464628576172545</v>
      </c>
      <c r="AN6" s="513">
        <f>(('Table 1d'!AP6/'Table 1d'!AO6)^4-1)*100</f>
        <v>5.6521640005422036</v>
      </c>
      <c r="AO6" s="513">
        <f>(('Table 1d'!AQ6/'Table 1d'!AP6)^4-1)*100</f>
        <v>2.202191554066335</v>
      </c>
      <c r="AP6" s="513">
        <f>(('Table 1d'!AR6/'Table 1d'!AQ6)^4-1)*100</f>
        <v>1.9024437385160464</v>
      </c>
      <c r="AQ6" s="513">
        <f>(('Table 1d'!AS6/'Table 1d'!AR6)^4-1)*100</f>
        <v>2.3709699941157458</v>
      </c>
      <c r="AR6" s="513">
        <f>(('Table 1d'!AT6/'Table 1d'!AS6)^4-1)*100</f>
        <v>3.6949819013031293</v>
      </c>
      <c r="AS6" s="513">
        <f>(('Table 1d'!AU6/'Table 1d'!AT6)^4-1)*100</f>
        <v>7.0803314384616733</v>
      </c>
      <c r="AT6" s="513">
        <f>(('Table 1d'!AV6/'Table 1d'!AU6)^4-1)*100</f>
        <v>3.3647317603114901</v>
      </c>
      <c r="AU6" s="513">
        <f>(('Table 1d'!AW6/'Table 1d'!AV6)^4-1)*100</f>
        <v>3.9859974093631179</v>
      </c>
      <c r="AV6" s="513">
        <f>(('Table 1d'!AX6/'Table 1d'!AW6)^4-1)*100</f>
        <v>8.2460626796888814</v>
      </c>
      <c r="AW6" s="513">
        <f>(('Table 1d'!AY6/'Table 1d'!AX6)^4-1)*100</f>
        <v>5.9581772310451919</v>
      </c>
      <c r="AX6" s="513">
        <f>(('Table 1d'!AZ6/'Table 1d'!AY6)^4-1)*100</f>
        <v>4.2122639893776181</v>
      </c>
      <c r="AY6" s="513">
        <f>(('Table 1d'!BA6/'Table 1d'!AZ6)^4-1)*100</f>
        <v>5.8984692227371349</v>
      </c>
      <c r="AZ6" s="513">
        <f>(('Table 1d'!BB6/'Table 1d'!BA6)^4-1)*100</f>
        <v>2.0813830460216787</v>
      </c>
      <c r="BA6" s="513">
        <f>(('Table 1d'!BC6/'Table 1d'!BB6)^4-1)*100</f>
        <v>-4.9781789373166347</v>
      </c>
      <c r="BB6" s="513">
        <f>(('Table 1d'!BD6/'Table 1d'!BC6)^4-1)*100</f>
        <v>5.2831219105907712</v>
      </c>
      <c r="BC6" s="513">
        <f>(('Table 1d'!BE6/'Table 1d'!BD6)^4-1)*100</f>
        <v>7.6748015704456884</v>
      </c>
      <c r="BD6" s="513">
        <f>(('Table 1d'!BF6/'Table 1d'!BE6)^4-1)*100</f>
        <v>4.6903115954123775</v>
      </c>
      <c r="BE6" s="513">
        <f>(('Table 1d'!BG6/'Table 1d'!BF6)^4-1)*100</f>
        <v>7.270587927450145</v>
      </c>
      <c r="BF6" s="513">
        <f>(('Table 1d'!BH6/'Table 1d'!BG6)^4-1)*100</f>
        <v>7.2250802057413965</v>
      </c>
      <c r="BG6" s="513">
        <f>(('Table 1d'!BI6/'Table 1d'!BH6)^4-1)*100</f>
        <v>7.6772396120547315</v>
      </c>
      <c r="BH6" s="513">
        <f>(('Table 1d'!BJ6/'Table 1d'!BI6)^4-1)*100</f>
        <v>10.370904755529043</v>
      </c>
      <c r="BI6" s="513">
        <f>(('Table 1d'!BK6/'Table 1d'!BJ6)^4-1)*100</f>
        <v>-15.624648238091499</v>
      </c>
      <c r="BJ6" s="513">
        <f>(('Table 1d'!BL6/'Table 1d'!BK6)^4-1)*100</f>
        <v>-9.7885113876688745</v>
      </c>
      <c r="BK6" s="513">
        <f>(('Table 1d'!BM6/'Table 1d'!BL6)^4-1)*100</f>
        <v>-2.6722325940513159</v>
      </c>
      <c r="BL6" s="513">
        <f>(('Table 1d'!BN6/'Table 1d'!BM6)^4-1)*100</f>
        <v>6.4797100573752653</v>
      </c>
      <c r="BM6" s="513">
        <f>(('Table 1d'!BO6/'Table 1d'!BN6)^4-1)*100</f>
        <v>7.2575375088037131</v>
      </c>
      <c r="BN6" s="513">
        <f>(('Table 1d'!BP6/'Table 1d'!BO6)^4-1)*100</f>
        <v>2.7350883164912076</v>
      </c>
      <c r="BO6" s="513">
        <f>(('Table 1d'!BQ6/'Table 1d'!BP6)^4-1)*100</f>
        <v>1.6075745254946039</v>
      </c>
      <c r="BP6" s="513">
        <f>(('Table 1d'!BR6/'Table 1d'!BQ6)^4-1)*100</f>
        <v>0.42770291374971681</v>
      </c>
      <c r="BQ6" s="513">
        <f>(('Table 1d'!BS6/'Table 1d'!BR6)^4-1)*100</f>
        <v>5.2178563762546926</v>
      </c>
      <c r="BR6" s="513">
        <f>(('Table 1d'!BT6/'Table 1d'!BS6)^4-1)*100</f>
        <v>8.1644113145634467</v>
      </c>
      <c r="BS6" s="513">
        <f>(('Table 1d'!BU6/'Table 1d'!BT6)^4-1)*100</f>
        <v>7.802434546495185</v>
      </c>
      <c r="BT6" s="513">
        <f>(('Table 1d'!BV6/'Table 1d'!BU6)^4-1)*100</f>
        <v>4.1530603118153042</v>
      </c>
      <c r="BU6" s="514">
        <f>(('Table 1d'!BW6/'Table 1d'!BV6)^4-1)*100</f>
        <v>-0.1093742777002249</v>
      </c>
      <c r="BV6" s="514">
        <f>(('Table 1d'!BX6/'Table 1d'!BW6)^4-1)*100</f>
        <v>4.9412508965657631</v>
      </c>
      <c r="BW6" s="516">
        <f>(('Table 1d'!BY6/'Table 1d'!BX6)^4-1)*100</f>
        <v>1.7049450559178503</v>
      </c>
      <c r="BX6" s="515">
        <f>(('Table 1d'!BZ6/'Table 1d'!BY6)^4-1)*100</f>
        <v>0.21553651817582953</v>
      </c>
      <c r="BY6" s="518">
        <f>(('Table 1d'!CA6/'Table 1d'!BZ6)^4-1)*100</f>
        <v>3.9680280880885599</v>
      </c>
      <c r="BZ6" s="516">
        <f>(('Table 1d'!CB6/'Table 1d'!CA6)^4-1)*100</f>
        <v>-0.77930907572347774</v>
      </c>
      <c r="CA6" s="518">
        <f>(('Table 1d'!CC6/'Table 1d'!CB6)^4-1)*100</f>
        <v>-3.0611315262915051</v>
      </c>
      <c r="CB6" s="515">
        <f>(('Table 1d'!CD6/'Table 1d'!CC6)^4-1)*100</f>
        <v>3.8572617875279214</v>
      </c>
      <c r="CC6" s="518">
        <f>(('Table 1d'!CE6/'Table 1d'!CD6)^4-1)*100</f>
        <v>0.49844140254442504</v>
      </c>
      <c r="CD6" s="516">
        <f>(('Table 1d'!CF6/'Table 1d'!CE6)^4-1)*100</f>
        <v>1.5349324721389612</v>
      </c>
      <c r="CE6" s="518">
        <f>(('Table 1d'!CG6/'Table 1d'!CF6)^4-1)*100</f>
        <v>8.0085211108066332</v>
      </c>
      <c r="CF6" s="515">
        <f>(('Table 1d'!CH6/'Table 1d'!CG6)^4-1)*100</f>
        <v>0.66060882035232638</v>
      </c>
      <c r="CG6" s="518">
        <f>(('Table 1d'!CI6/'Table 1d'!CH6)^4-1)*100</f>
        <v>-10.054100583884706</v>
      </c>
      <c r="CH6" s="516">
        <f>(('Table 1d'!CJ6/'Table 1d'!CI6)^4-1)*100</f>
        <v>-7.9303932314473746</v>
      </c>
      <c r="CI6" s="518">
        <f>(('Table 1d'!CK6/'Table 1d'!CJ6)^4-1)*100</f>
        <v>1.7169341713969333</v>
      </c>
      <c r="CJ6" s="518">
        <f>(('Table 1d'!CL6/'Table 1d'!CK6)^4-1)*100</f>
        <v>0.47069391450906828</v>
      </c>
      <c r="CK6" s="519">
        <f>(('Table 1d'!CM6/'Table 1d'!CL6)^4-1)*100</f>
        <v>-1.2575635239902017</v>
      </c>
      <c r="CL6" s="516">
        <f>(('Table 1d'!CN6/'Table 1d'!CM6)^4-1)*100</f>
        <v>3.0399376225181962</v>
      </c>
      <c r="CM6" s="518">
        <f>(('Table 1d'!CO6/'Table 1d'!CN6)^4-1)*100</f>
        <v>1.6637675520612571</v>
      </c>
    </row>
    <row r="7" spans="1:92" ht="11.25" customHeight="1" x14ac:dyDescent="0.2">
      <c r="A7" s="360"/>
      <c r="B7" s="361"/>
      <c r="C7" s="362"/>
      <c r="D7" s="362"/>
      <c r="E7" s="362"/>
      <c r="F7" s="362"/>
      <c r="G7" s="362"/>
      <c r="H7" s="362"/>
      <c r="I7" s="362"/>
      <c r="J7" s="362"/>
      <c r="K7" s="363"/>
      <c r="L7" s="488"/>
      <c r="M7" s="364"/>
      <c r="N7" s="364"/>
      <c r="O7" s="364"/>
      <c r="P7" s="364"/>
      <c r="Q7" s="570"/>
      <c r="R7" s="626"/>
      <c r="S7" s="520"/>
      <c r="T7" s="521"/>
      <c r="U7" s="365"/>
      <c r="V7" s="365"/>
      <c r="W7" s="365"/>
      <c r="X7" s="365"/>
      <c r="Y7" s="365"/>
      <c r="Z7" s="365"/>
      <c r="AA7" s="365"/>
      <c r="AB7" s="365"/>
      <c r="AC7" s="365"/>
      <c r="AD7" s="365"/>
      <c r="AE7" s="365"/>
      <c r="AF7" s="365"/>
      <c r="AG7" s="365"/>
      <c r="AH7" s="365"/>
      <c r="AI7" s="365"/>
      <c r="AJ7" s="365"/>
      <c r="AK7" s="365"/>
      <c r="AL7" s="365"/>
      <c r="AM7" s="365"/>
      <c r="AN7" s="365"/>
      <c r="AO7" s="365"/>
      <c r="AP7" s="365"/>
      <c r="AQ7" s="365"/>
      <c r="AR7" s="365"/>
      <c r="AS7" s="365"/>
      <c r="AT7" s="365"/>
      <c r="AU7" s="365"/>
      <c r="AV7" s="365"/>
      <c r="AW7" s="365"/>
      <c r="AX7" s="365"/>
      <c r="AY7" s="365"/>
      <c r="AZ7" s="365"/>
      <c r="BA7" s="365"/>
      <c r="BB7" s="365"/>
      <c r="BC7" s="365"/>
      <c r="BD7" s="365"/>
      <c r="BE7" s="365"/>
      <c r="BF7" s="365"/>
      <c r="BG7" s="365"/>
      <c r="BH7" s="405"/>
      <c r="BI7" s="405"/>
      <c r="BJ7" s="405"/>
      <c r="BK7" s="405"/>
      <c r="BL7" s="405"/>
      <c r="BM7" s="405"/>
      <c r="BN7" s="405"/>
      <c r="BO7" s="405"/>
      <c r="BP7" s="405"/>
      <c r="BQ7" s="405"/>
      <c r="BR7" s="405"/>
      <c r="BS7" s="405"/>
      <c r="BT7" s="405"/>
      <c r="BU7" s="633"/>
      <c r="BV7" s="633"/>
      <c r="BW7" s="366"/>
      <c r="BX7" s="367"/>
      <c r="BY7" s="395"/>
      <c r="BZ7" s="366"/>
      <c r="CA7" s="395"/>
      <c r="CB7" s="367"/>
      <c r="CC7" s="395"/>
      <c r="CD7" s="366"/>
      <c r="CE7" s="395"/>
      <c r="CF7" s="367"/>
      <c r="CG7" s="395"/>
      <c r="CH7" s="366"/>
      <c r="CI7" s="395"/>
      <c r="CJ7" s="395"/>
      <c r="CK7" s="395"/>
      <c r="CL7" s="366"/>
      <c r="CM7" s="395"/>
    </row>
    <row r="8" spans="1:92" s="368" customFormat="1" ht="11.25" customHeight="1" x14ac:dyDescent="0.2">
      <c r="A8" s="497" t="s">
        <v>531</v>
      </c>
      <c r="B8" s="486">
        <f>(('Table 1d'!C8/'Table 1d'!B8)-1)*100</f>
        <v>4.1862337313833375</v>
      </c>
      <c r="C8" s="491">
        <f>(('Table 1d'!D8/'Table 1d'!C8)-1)*100</f>
        <v>3.1294269156471266</v>
      </c>
      <c r="D8" s="491">
        <f>(('Table 1d'!E8/'Table 1d'!D8)-1)*100</f>
        <v>4.3331668331668238</v>
      </c>
      <c r="E8" s="491">
        <f>(('Table 1d'!F8/'Table 1d'!E8)-1)*100</f>
        <v>0.33512866546978604</v>
      </c>
      <c r="F8" s="491">
        <f>(('Table 1d'!G8/'Table 1d'!F8)-1)*100</f>
        <v>0.53680066801862214</v>
      </c>
      <c r="G8" s="491">
        <f>(('Table 1d'!H8/'Table 1d'!G8)-1)*100</f>
        <v>2.491694352159457</v>
      </c>
      <c r="H8" s="491">
        <f>(('Table 1d'!I8/'Table 1d'!H8)-1)*100</f>
        <v>6.0199120166705367</v>
      </c>
      <c r="I8" s="491">
        <f>(('Table 1d'!J8/'Table 1d'!I8)-1)*100</f>
        <v>3.6798427604280537</v>
      </c>
      <c r="J8" s="491">
        <f>(('Table 1d'!K8/'Table 1d'!J8)-1)*100</f>
        <v>4.8446550816219069</v>
      </c>
      <c r="K8" s="522">
        <f>(('Table 1d'!L8/'Table 1d'!K8)-1)*100</f>
        <v>3.3651431441486856</v>
      </c>
      <c r="L8" s="487">
        <f>(('Table 1d'!M8/'Table 1d'!L8)-1)*100</f>
        <v>-2.818270165208947</v>
      </c>
      <c r="M8" s="523">
        <f>(('Table 1d'!N8/'Table 1d'!M8)-1)*100</f>
        <v>-0.8499999999999952</v>
      </c>
      <c r="N8" s="523">
        <f>(('Table 1d'!O8/'Table 1d'!N8)-1)*100</f>
        <v>1.744831064044372</v>
      </c>
      <c r="O8" s="523">
        <f>(('Table 1d'!P8/'Table 1d'!O8)-1)*100</f>
        <v>2.9936558287073867</v>
      </c>
      <c r="P8" s="523">
        <f>(('Table 1d'!Q8/'Table 1d'!P8)-1)*100</f>
        <v>0.76034648700673557</v>
      </c>
      <c r="Q8" s="601">
        <f>(('Table 1d'!R8/'Table 1d'!Q8)-1)*100</f>
        <v>4.4225809532906668</v>
      </c>
      <c r="R8" s="603">
        <f>(('Table 1d'!S8/'Table 1d'!R8)-1)*100</f>
        <v>3.1009879253567574</v>
      </c>
      <c r="S8" s="525">
        <f>(('Table 1d'!U8/'Table 1d'!T8)^4-1)*100</f>
        <v>7.9282632261193253</v>
      </c>
      <c r="T8" s="526">
        <f>(('Table 1d'!V8/'Table 1d'!U8)^4-1)*100</f>
        <v>1.6292943839811391</v>
      </c>
      <c r="U8" s="491">
        <f>(('Table 1d'!W8/'Table 1d'!V8)^4-1)*100</f>
        <v>14.133626551239598</v>
      </c>
      <c r="V8" s="491">
        <f>(('Table 1d'!X8/'Table 1d'!W8)^4-1)*100</f>
        <v>-3.5916775159530401</v>
      </c>
      <c r="W8" s="491">
        <f>(('Table 1d'!Y8/'Table 1d'!X8)^4-1)*100</f>
        <v>7.5541072258553887</v>
      </c>
      <c r="X8" s="491">
        <f>(('Table 1d'!Z8/'Table 1d'!Y8)^4-1)*100</f>
        <v>4.1879194749137039</v>
      </c>
      <c r="Y8" s="491">
        <f>(('Table 1d'!AA8/'Table 1d'!Z8)^4-1)*100</f>
        <v>0</v>
      </c>
      <c r="Z8" s="491">
        <f>(('Table 1d'!AB8/'Table 1d'!AA8)^4-1)*100</f>
        <v>2.5755282258582479</v>
      </c>
      <c r="AA8" s="491">
        <f>(('Table 1d'!AC8/'Table 1d'!AB8)^4-1)*100</f>
        <v>3.0766989609814388</v>
      </c>
      <c r="AB8" s="491">
        <f>(('Table 1d'!AD8/'Table 1d'!AC8)^4-1)*100</f>
        <v>5.1271780813575196</v>
      </c>
      <c r="AC8" s="491">
        <f>(('Table 1d'!AE8/'Table 1d'!AD8)^4-1)*100</f>
        <v>4.5476073430589681</v>
      </c>
      <c r="AD8" s="491">
        <f>(('Table 1d'!AF8/'Table 1d'!AE8)^4-1)*100</f>
        <v>9.1429493851518107</v>
      </c>
      <c r="AE8" s="491">
        <f>(('Table 1d'!AG8/'Table 1d'!AF8)^4-1)*100</f>
        <v>4.3976392447874657</v>
      </c>
      <c r="AF8" s="491">
        <f>(('Table 1d'!AH8/'Table 1d'!AG8)^4-1)*100</f>
        <v>0.95464717312674363</v>
      </c>
      <c r="AG8" s="491">
        <f>(('Table 1d'!AI8/'Table 1d'!AH8)^4-1)*100</f>
        <v>-7.8256909463376818</v>
      </c>
      <c r="AH8" s="491">
        <f>(('Table 1d'!AJ8/'Table 1d'!AI8)^4-1)*100</f>
        <v>5.9390039267295247</v>
      </c>
      <c r="AI8" s="491">
        <f>(('Table 1d'!AK8/'Table 1d'!AJ8)^4-1)*100</f>
        <v>-0.47647324460522444</v>
      </c>
      <c r="AJ8" s="491">
        <f>(('Table 1d'!AL8/'Table 1d'!AK8)^4-1)*100</f>
        <v>0</v>
      </c>
      <c r="AK8" s="491">
        <f>(('Table 1d'!AM8/'Table 1d'!AL8)^4-1)*100</f>
        <v>1.9253358655119568</v>
      </c>
      <c r="AL8" s="491">
        <f>(('Table 1d'!AN8/'Table 1d'!AM8)^4-1)*100</f>
        <v>-2.3569972396621952</v>
      </c>
      <c r="AM8" s="491">
        <f>(('Table 1d'!AO8/'Table 1d'!AN8)^4-1)*100</f>
        <v>0.47932808116226688</v>
      </c>
      <c r="AN8" s="491">
        <f>(('Table 1d'!AP8/'Table 1d'!AO8)^4-1)*100</f>
        <v>4.3709460790032351</v>
      </c>
      <c r="AO8" s="491">
        <f>(('Table 1d'!AQ8/'Table 1d'!AP8)^4-1)*100</f>
        <v>2.8672019470530552</v>
      </c>
      <c r="AP8" s="491">
        <f>(('Table 1d'!AR8/'Table 1d'!AQ8)^4-1)*100</f>
        <v>-5.9650139975213401</v>
      </c>
      <c r="AQ8" s="491">
        <f>(('Table 1d'!AS8/'Table 1d'!AR8)^4-1)*100</f>
        <v>11.942587074089062</v>
      </c>
      <c r="AR8" s="491">
        <f>(('Table 1d'!AT8/'Table 1d'!AS8)^4-1)*100</f>
        <v>2.3377154813723822</v>
      </c>
      <c r="AS8" s="491">
        <f>(('Table 1d'!AU8/'Table 1d'!AT8)^4-1)*100</f>
        <v>8.0672704092567002</v>
      </c>
      <c r="AT8" s="491">
        <f>(('Table 1d'!AV8/'Table 1d'!AU8)^4-1)*100</f>
        <v>10.807794616315647</v>
      </c>
      <c r="AU8" s="491">
        <f>(('Table 1d'!AW8/'Table 1d'!AV8)^4-1)*100</f>
        <v>5.3920653279813324</v>
      </c>
      <c r="AV8" s="491">
        <f>(('Table 1d'!AX8/'Table 1d'!AW8)^4-1)*100</f>
        <v>-5.9494193108765465</v>
      </c>
      <c r="AW8" s="491">
        <f>(('Table 1d'!AY8/'Table 1d'!AX8)^4-1)*100</f>
        <v>10.547790101948728</v>
      </c>
      <c r="AX8" s="491">
        <f>(('Table 1d'!AZ8/'Table 1d'!AY8)^4-1)*100</f>
        <v>6.1656235760585432</v>
      </c>
      <c r="AY8" s="491">
        <f>(('Table 1d'!BA8/'Table 1d'!AZ8)^4-1)*100</f>
        <v>3.436852489942277</v>
      </c>
      <c r="AZ8" s="491">
        <f>(('Table 1d'!BB8/'Table 1d'!BA8)^4-1)*100</f>
        <v>-1.671854510030979</v>
      </c>
      <c r="BA8" s="491">
        <f>(('Table 1d'!BC8/'Table 1d'!BB8)^4-1)*100</f>
        <v>4.2912409460077461</v>
      </c>
      <c r="BB8" s="491">
        <f>(('Table 1d'!BD8/'Table 1d'!BC8)^4-1)*100</f>
        <v>5.5453698206129776</v>
      </c>
      <c r="BC8" s="491">
        <f>(('Table 1d'!BE8/'Table 1d'!BD8)^4-1)*100</f>
        <v>8.9450947377511802</v>
      </c>
      <c r="BD8" s="491">
        <f>(('Table 1d'!BF8/'Table 1d'!BE8)^4-1)*100</f>
        <v>7.4657433297371512</v>
      </c>
      <c r="BE8" s="491">
        <f>(('Table 1d'!BG8/'Table 1d'!BF8)^4-1)*100</f>
        <v>1.1946109510177605</v>
      </c>
      <c r="BF8" s="491">
        <f>(('Table 1d'!BH8/'Table 1d'!BG8)^4-1)*100</f>
        <v>8.9833378597132363</v>
      </c>
      <c r="BG8" s="491">
        <f>(('Table 1d'!BI8/'Table 1d'!BH8)^4-1)*100</f>
        <v>-4.5619783572087176</v>
      </c>
      <c r="BH8" s="491">
        <f>(('Table 1d'!BJ8/'Table 1d'!BI8)^4-1)*100</f>
        <v>3.5693088176107279</v>
      </c>
      <c r="BI8" s="491">
        <f>(('Table 1d'!BK8/'Table 1d'!BJ8)^4-1)*100</f>
        <v>-0.77369075843558566</v>
      </c>
      <c r="BJ8" s="491">
        <f>(('Table 1d'!BL8/'Table 1d'!BK8)^4-1)*100</f>
        <v>-2.6934479365419151</v>
      </c>
      <c r="BK8" s="491">
        <f>(('Table 1d'!BM8/'Table 1d'!BL8)^4-1)*100</f>
        <v>-8.3365040410006923</v>
      </c>
      <c r="BL8" s="491">
        <f>(('Table 1d'!BN8/'Table 1d'!BM8)^4-1)*100</f>
        <v>-7.0079223024000044</v>
      </c>
      <c r="BM8" s="491">
        <f>(('Table 1d'!BO8/'Table 1d'!BN8)^4-1)*100</f>
        <v>5.825761572525634</v>
      </c>
      <c r="BN8" s="491">
        <f>(('Table 1d'!BP8/'Table 1d'!BO8)^4-1)*100</f>
        <v>-3.5657611466990868</v>
      </c>
      <c r="BO8" s="491">
        <f>(('Table 1d'!BQ8/'Table 1d'!BP8)^4-1)*100</f>
        <v>4.5330337090203621</v>
      </c>
      <c r="BP8" s="491">
        <f>(('Table 1d'!BR8/'Table 1d'!BQ8)^4-1)*100</f>
        <v>-1.5935936257282624</v>
      </c>
      <c r="BQ8" s="491">
        <f>(('Table 1d'!BS8/'Table 1d'!BR8)^4-1)*100</f>
        <v>-2.7872848612415679</v>
      </c>
      <c r="BR8" s="491">
        <f>(('Table 1d'!BT8/'Table 1d'!BS8)^4-1)*100</f>
        <v>2.0417922585491022</v>
      </c>
      <c r="BS8" s="491">
        <f>(('Table 1d'!BU8/'Table 1d'!BT8)^4-1)*100</f>
        <v>4.5098064570577412</v>
      </c>
      <c r="BT8" s="491">
        <f>(('Table 1d'!BV8/'Table 1d'!BU8)^4-1)*100</f>
        <v>8.6415853655129595</v>
      </c>
      <c r="BU8" s="522">
        <f>(('Table 1d'!BW8/'Table 1d'!BV8)^4-1)*100</f>
        <v>-3.0885692685842958</v>
      </c>
      <c r="BV8" s="522">
        <f>(('Table 1d'!BX8/'Table 1d'!BW8)^4-1)*100</f>
        <v>6.4495812542993081</v>
      </c>
      <c r="BW8" s="525">
        <f>(('Table 1d'!BY8/'Table 1d'!BX8)^4-1)*100</f>
        <v>5.5377786537639917</v>
      </c>
      <c r="BX8" s="523">
        <f>(('Table 1d'!BZ8/'Table 1d'!BY8)^4-1)*100</f>
        <v>-4.1406099978957611</v>
      </c>
      <c r="BY8" s="527">
        <f>(('Table 1d'!CA8/'Table 1d'!BZ8)^4-1)*100</f>
        <v>3.1278193253164721</v>
      </c>
      <c r="BZ8" s="525">
        <f>(('Table 1d'!CB8/'Table 1d'!CA8)^4-1)*100</f>
        <v>2.0481437848620221</v>
      </c>
      <c r="CA8" s="527">
        <f>(('Table 1d'!CC8/'Table 1d'!CB8)^4-1)*100</f>
        <v>2.7757388031625529</v>
      </c>
      <c r="CB8" s="523">
        <f>(('Table 1d'!CD8/'Table 1d'!CC8)^4-1)*100</f>
        <v>-1.6944780204022347</v>
      </c>
      <c r="CC8" s="527">
        <f>(('Table 1d'!CE8/'Table 1d'!CD8)^4-1)*100</f>
        <v>-6.7127597052161425</v>
      </c>
      <c r="CD8" s="525">
        <f>(('Table 1d'!CF8/'Table 1d'!CE8)^4-1)*100</f>
        <v>13.150010446778104</v>
      </c>
      <c r="CE8" s="527">
        <f>(('Table 1d'!CG8/'Table 1d'!CF8)^4-1)*100</f>
        <v>11.057092192400898</v>
      </c>
      <c r="CF8" s="523">
        <f>(('Table 1d'!CH8/'Table 1d'!CG8)^4-1)*100</f>
        <v>1.0280804102507091</v>
      </c>
      <c r="CG8" s="527">
        <f>(('Table 1d'!CI8/'Table 1d'!CH8)^4-1)*100</f>
        <v>7.8843776544867294</v>
      </c>
      <c r="CH8" s="525">
        <f>(('Table 1d'!CJ8/'Table 1d'!CI8)^4-1)*100</f>
        <v>6.6760355215565781</v>
      </c>
      <c r="CI8" s="527">
        <f>(('Table 1d'!CK8/'Table 1d'!CJ8)^4-1)*100</f>
        <v>-7.5933273755649182</v>
      </c>
      <c r="CJ8" s="527">
        <f>(('Table 1d'!CL8/'Table 1d'!CK8)^4-1)*100</f>
        <v>2.7217971182483591</v>
      </c>
      <c r="CK8" s="527">
        <f>(('Table 1d'!CM8/'Table 1d'!CL8)^4-1)*100</f>
        <v>6.4301472824183747</v>
      </c>
      <c r="CL8" s="710">
        <f>(('Table 1d'!CN8/'Table 1d'!CM8)^4-1)*100</f>
        <v>5.3386258110486473</v>
      </c>
      <c r="CM8" s="527">
        <f>(('Table 1d'!CO8/'Table 1d'!CN8)^4-1)*100</f>
        <v>-3.4569476251159914</v>
      </c>
    </row>
    <row r="9" spans="1:92" ht="11.25" customHeight="1" x14ac:dyDescent="0.2">
      <c r="A9" s="499" t="s">
        <v>532</v>
      </c>
      <c r="B9" s="485">
        <f>(('Table 1d'!C9/'Table 1d'!B9)-1)*100</f>
        <v>3.6264732547597323</v>
      </c>
      <c r="C9" s="513">
        <f>(('Table 1d'!D9/'Table 1d'!C9)-1)*100</f>
        <v>13.254593175853024</v>
      </c>
      <c r="D9" s="513">
        <f>(('Table 1d'!E9/'Table 1d'!D9)-1)*100</f>
        <v>3.2316209604738022</v>
      </c>
      <c r="E9" s="513">
        <f>(('Table 1d'!F9/'Table 1d'!E9)-1)*100</f>
        <v>-0.8106759790471485</v>
      </c>
      <c r="F9" s="513">
        <f>(('Table 1d'!G9/'Table 1d'!F9)-1)*100</f>
        <v>4.1619514648560285</v>
      </c>
      <c r="G9" s="513">
        <f>(('Table 1d'!H9/'Table 1d'!G9)-1)*100</f>
        <v>3.2713664896185435</v>
      </c>
      <c r="H9" s="513">
        <f>(('Table 1d'!I9/'Table 1d'!H9)-1)*100</f>
        <v>7.0368205727644684</v>
      </c>
      <c r="I9" s="513">
        <f>(('Table 1d'!J9/'Table 1d'!I9)-1)*100</f>
        <v>6.7270940264278822</v>
      </c>
      <c r="J9" s="513">
        <f>(('Table 1d'!K9/'Table 1d'!J9)-1)*100</f>
        <v>3.2436304103141245</v>
      </c>
      <c r="K9" s="514">
        <f>(('Table 1d'!L9/'Table 1d'!K9)-1)*100</f>
        <v>8.7413280475718391</v>
      </c>
      <c r="L9" s="484">
        <f>(('Table 1d'!M9/'Table 1d'!L9)-1)*100</f>
        <v>-8.8589135982500959</v>
      </c>
      <c r="M9" s="515">
        <f>(('Table 1d'!N9/'Table 1d'!M9)-1)*100</f>
        <v>7.5199999999999934</v>
      </c>
      <c r="N9" s="515">
        <f>(('Table 1d'!O9/'Table 1d'!N9)-1)*100</f>
        <v>9.1517857142857206</v>
      </c>
      <c r="O9" s="515">
        <f>(('Table 1d'!P9/'Table 1d'!O9)-1)*100</f>
        <v>2.8800272665303384</v>
      </c>
      <c r="P9" s="515">
        <f>(('Table 1d'!Q9/'Table 1d'!P9)-1)*100</f>
        <v>-0.28159681961238414</v>
      </c>
      <c r="Q9" s="595">
        <f>(('Table 1d'!R9/'Table 1d'!Q9)-1)*100</f>
        <v>0.39036544850499233</v>
      </c>
      <c r="R9" s="588">
        <f>(('Table 1d'!S9/'Table 1d'!R9)-1)*100</f>
        <v>-9.6136344833292036</v>
      </c>
      <c r="S9" s="516">
        <f>(('Table 1d'!U9/'Table 1d'!T9)^4-1)*100</f>
        <v>-3.5662909480260407</v>
      </c>
      <c r="T9" s="517">
        <f>(('Table 1d'!V9/'Table 1d'!U9)^4-1)*100</f>
        <v>5.7119823666722747</v>
      </c>
      <c r="U9" s="513">
        <f>(('Table 1d'!W9/'Table 1d'!V9)^4-1)*100</f>
        <v>-5.1730771716336559</v>
      </c>
      <c r="V9" s="513">
        <f>(('Table 1d'!X9/'Table 1d'!W9)^4-1)*100</f>
        <v>-1.1495002783892594</v>
      </c>
      <c r="W9" s="513">
        <f>(('Table 1d'!Y9/'Table 1d'!X9)^4-1)*100</f>
        <v>14.972715826866011</v>
      </c>
      <c r="X9" s="513">
        <f>(('Table 1d'!Z9/'Table 1d'!Y9)^4-1)*100</f>
        <v>11.148527523445839</v>
      </c>
      <c r="Y9" s="513">
        <f>(('Table 1d'!AA9/'Table 1d'!Z9)^4-1)*100</f>
        <v>6.7559140225451841</v>
      </c>
      <c r="Z9" s="513">
        <f>(('Table 1d'!AB9/'Table 1d'!AA9)^4-1)*100</f>
        <v>19.108434495917859</v>
      </c>
      <c r="AA9" s="513">
        <f>(('Table 1d'!AC9/'Table 1d'!AB9)^4-1)*100</f>
        <v>16.413775388535477</v>
      </c>
      <c r="AB9" s="513">
        <f>(('Table 1d'!AD9/'Table 1d'!AC9)^4-1)*100</f>
        <v>9.0749377095346251</v>
      </c>
      <c r="AC9" s="513">
        <f>(('Table 1d'!AE9/'Table 1d'!AD9)^4-1)*100</f>
        <v>12.051119403851928</v>
      </c>
      <c r="AD9" s="513">
        <f>(('Table 1d'!AF9/'Table 1d'!AE9)^4-1)*100</f>
        <v>0.99205590182065428</v>
      </c>
      <c r="AE9" s="513">
        <f>(('Table 1d'!AG9/'Table 1d'!AF9)^4-1)*100</f>
        <v>4.5111419959129595</v>
      </c>
      <c r="AF9" s="513">
        <f>(('Table 1d'!AH9/'Table 1d'!AG9)^4-1)*100</f>
        <v>-8.7649738483669193</v>
      </c>
      <c r="AG9" s="513">
        <f>(('Table 1d'!AI9/'Table 1d'!AH9)^4-1)*100</f>
        <v>-13.253753123455258</v>
      </c>
      <c r="AH9" s="513">
        <f>(('Table 1d'!AJ9/'Table 1d'!AI9)^4-1)*100</f>
        <v>-0.36135989396245405</v>
      </c>
      <c r="AI9" s="513">
        <f>(('Table 1d'!AK9/'Table 1d'!AJ9)^4-1)*100</f>
        <v>14.776108300254243</v>
      </c>
      <c r="AJ9" s="513">
        <f>(('Table 1d'!AL9/'Table 1d'!AK9)^4-1)*100</f>
        <v>0.55099738181287883</v>
      </c>
      <c r="AK9" s="513">
        <f>(('Table 1d'!AM9/'Table 1d'!AL9)^4-1)*100</f>
        <v>2.7229911145692176</v>
      </c>
      <c r="AL9" s="513">
        <f>(('Table 1d'!AN9/'Table 1d'!AM9)^4-1)*100</f>
        <v>11.632061762206526</v>
      </c>
      <c r="AM9" s="513">
        <f>(('Table 1d'!AO9/'Table 1d'!AN9)^4-1)*100</f>
        <v>-7.5887151193884677</v>
      </c>
      <c r="AN9" s="513">
        <f>(('Table 1d'!AP9/'Table 1d'!AO9)^4-1)*100</f>
        <v>10.52706596155577</v>
      </c>
      <c r="AO9" s="513">
        <f>(('Table 1d'!AQ9/'Table 1d'!AP9)^4-1)*100</f>
        <v>1.9819326416727678</v>
      </c>
      <c r="AP9" s="513">
        <f>(('Table 1d'!AR9/'Table 1d'!AQ9)^4-1)*100</f>
        <v>4.6139803964855286</v>
      </c>
      <c r="AQ9" s="513">
        <f>(('Table 1d'!AS9/'Table 1d'!AR9)^4-1)*100</f>
        <v>-2.3862761273592548</v>
      </c>
      <c r="AR9" s="513">
        <f>(('Table 1d'!AT9/'Table 1d'!AS9)^4-1)*100</f>
        <v>6.0214156422675025</v>
      </c>
      <c r="AS9" s="513">
        <f>(('Table 1d'!AU9/'Table 1d'!AT9)^4-1)*100</f>
        <v>11.615179693649292</v>
      </c>
      <c r="AT9" s="513">
        <f>(('Table 1d'!AV9/'Table 1d'!AU9)^4-1)*100</f>
        <v>1.3732918742981326</v>
      </c>
      <c r="AU9" s="513">
        <f>(('Table 1d'!AW9/'Table 1d'!AV9)^4-1)*100</f>
        <v>4.663544545848608</v>
      </c>
      <c r="AV9" s="513">
        <f>(('Table 1d'!AX9/'Table 1d'!AW9)^4-1)*100</f>
        <v>21.982353773672038</v>
      </c>
      <c r="AW9" s="513">
        <f>(('Table 1d'!AY9/'Table 1d'!AX9)^4-1)*100</f>
        <v>7.1886019351977248</v>
      </c>
      <c r="AX9" s="513">
        <f>(('Table 1d'!AZ9/'Table 1d'!AY9)^4-1)*100</f>
        <v>5.2623297072978303</v>
      </c>
      <c r="AY9" s="513">
        <f>(('Table 1d'!BA9/'Table 1d'!AZ9)^4-1)*100</f>
        <v>10.319956445589895</v>
      </c>
      <c r="AZ9" s="513">
        <f>(('Table 1d'!BB9/'Table 1d'!BA9)^4-1)*100</f>
        <v>3.0251344175635575</v>
      </c>
      <c r="BA9" s="513">
        <f>(('Table 1d'!BC9/'Table 1d'!BB9)^4-1)*100</f>
        <v>-15.002847663096597</v>
      </c>
      <c r="BB9" s="513">
        <f>(('Table 1d'!BD9/'Table 1d'!BC9)^4-1)*100</f>
        <v>6.8556871062025238</v>
      </c>
      <c r="BC9" s="513">
        <f>(('Table 1d'!BE9/'Table 1d'!BD9)^4-1)*100</f>
        <v>11.925207675292459</v>
      </c>
      <c r="BD9" s="513">
        <f>(('Table 1d'!BF9/'Table 1d'!BE9)^4-1)*100</f>
        <v>5.5879435543527034</v>
      </c>
      <c r="BE9" s="513">
        <f>(('Table 1d'!BG9/'Table 1d'!BF9)^4-1)*100</f>
        <v>13.397112728507189</v>
      </c>
      <c r="BF9" s="513">
        <f>(('Table 1d'!BH9/'Table 1d'!BG9)^4-1)*100</f>
        <v>9.5291248573309275</v>
      </c>
      <c r="BG9" s="513">
        <f>(('Table 1d'!BI9/'Table 1d'!BH9)^4-1)*100</f>
        <v>16.378824546578976</v>
      </c>
      <c r="BH9" s="513">
        <f>(('Table 1d'!BJ9/'Table 1d'!BI9)^4-1)*100</f>
        <v>18.202179578068957</v>
      </c>
      <c r="BI9" s="513">
        <f>(('Table 1d'!BK9/'Table 1d'!BJ9)^4-1)*100</f>
        <v>-34.236537415433752</v>
      </c>
      <c r="BJ9" s="513">
        <f>(('Table 1d'!BL9/'Table 1d'!BK9)^4-1)*100</f>
        <v>-23.257886983078478</v>
      </c>
      <c r="BK9" s="513">
        <f>(('Table 1d'!BM9/'Table 1d'!BL9)^4-1)*100</f>
        <v>-4.028487480032017</v>
      </c>
      <c r="BL9" s="513">
        <f>(('Table 1d'!BN9/'Table 1d'!BM9)^4-1)*100</f>
        <v>18.61593157954886</v>
      </c>
      <c r="BM9" s="513">
        <f>(('Table 1d'!BO9/'Table 1d'!BN9)^4-1)*100</f>
        <v>14.3357269780509</v>
      </c>
      <c r="BN9" s="513">
        <f>(('Table 1d'!BP9/'Table 1d'!BO9)^4-1)*100</f>
        <v>8.0044286141883312</v>
      </c>
      <c r="BO9" s="513">
        <f>(('Table 1d'!BQ9/'Table 1d'!BP9)^4-1)*100</f>
        <v>0.8668971701315753</v>
      </c>
      <c r="BP9" s="513">
        <f>(('Table 1d'!BR9/'Table 1d'!BQ9)^4-1)*100</f>
        <v>0.41300925972731495</v>
      </c>
      <c r="BQ9" s="513">
        <f>(('Table 1d'!BS9/'Table 1d'!BR9)^4-1)*100</f>
        <v>12.901994886177359</v>
      </c>
      <c r="BR9" s="513">
        <f>(('Table 1d'!BT9/'Table 1d'!BS9)^4-1)*100</f>
        <v>16.03249575655785</v>
      </c>
      <c r="BS9" s="513">
        <f>(('Table 1d'!BU9/'Table 1d'!BT9)^4-1)*100</f>
        <v>12.826155678527652</v>
      </c>
      <c r="BT9" s="513">
        <f>(('Table 1d'!BV9/'Table 1d'!BU9)^4-1)*100</f>
        <v>3.6142510004586015</v>
      </c>
      <c r="BU9" s="514">
        <f>(('Table 1d'!BW9/'Table 1d'!BV9)^4-1)*100</f>
        <v>-0.80550017962072173</v>
      </c>
      <c r="BV9" s="514">
        <f>(('Table 1d'!BX9/'Table 1d'!BW9)^4-1)*100</f>
        <v>5.894234567821921</v>
      </c>
      <c r="BW9" s="516">
        <f>(('Table 1d'!BY9/'Table 1d'!BX9)^4-1)*100</f>
        <v>-0.36528125897088426</v>
      </c>
      <c r="BX9" s="515">
        <f>(('Table 1d'!BZ9/'Table 1d'!BY9)^4-1)*100</f>
        <v>0.33324973217441212</v>
      </c>
      <c r="BY9" s="518">
        <f>(('Table 1d'!CA9/'Table 1d'!BZ9)^4-1)*100</f>
        <v>6.5047510359341087</v>
      </c>
      <c r="BZ9" s="516">
        <f>(('Table 1d'!CB9/'Table 1d'!CA9)^4-1)*100</f>
        <v>-3.0738301202294593</v>
      </c>
      <c r="CA9" s="518">
        <f>(('Table 1d'!CC9/'Table 1d'!CB9)^4-1)*100</f>
        <v>-8.830443313088999</v>
      </c>
      <c r="CB9" s="515">
        <f>(('Table 1d'!CD9/'Table 1d'!CC9)^4-1)*100</f>
        <v>7.459234555701344</v>
      </c>
      <c r="CC9" s="518">
        <f>(('Table 1d'!CE9/'Table 1d'!CD9)^4-1)*100</f>
        <v>2.3078868228098459</v>
      </c>
      <c r="CD9" s="516">
        <f>(('Table 1d'!CF9/'Table 1d'!CE9)^4-1)*100</f>
        <v>-2.1261047484047113</v>
      </c>
      <c r="CE9" s="518">
        <f>(('Table 1d'!CG9/'Table 1d'!CF9)^4-1)*100</f>
        <v>7.7403153987789741</v>
      </c>
      <c r="CF9" s="515">
        <f>(('Table 1d'!CH9/'Table 1d'!CG9)^4-1)*100</f>
        <v>-1.5205773280380086</v>
      </c>
      <c r="CG9" s="518">
        <f>(('Table 1d'!CI9/'Table 1d'!CH9)^4-1)*100</f>
        <v>-15.617692382953996</v>
      </c>
      <c r="CH9" s="516">
        <f>(('Table 1d'!CJ9/'Table 1d'!CI9)^4-1)*100</f>
        <v>-24.159020676624809</v>
      </c>
      <c r="CI9" s="518">
        <f>(('Table 1d'!CK9/'Table 1d'!CJ9)^4-1)*100</f>
        <v>3.177875850046874</v>
      </c>
      <c r="CJ9" s="518">
        <f>(('Table 1d'!CL9/'Table 1d'!CK9)^4-1)*100</f>
        <v>-3.5393121241417913</v>
      </c>
      <c r="CK9" s="518">
        <f>(('Table 1d'!CM9/'Table 1d'!CL9)^4-1)*100</f>
        <v>-7.8044725115982256</v>
      </c>
      <c r="CL9" s="516">
        <f>(('Table 1d'!CN9/'Table 1d'!CM9)^4-1)*100</f>
        <v>4.2065653812384474</v>
      </c>
      <c r="CM9" s="518">
        <f>(('Table 1d'!CO9/'Table 1d'!CN9)^4-1)*100</f>
        <v>4.3533147867636179</v>
      </c>
    </row>
    <row r="10" spans="1:92" ht="11.25" customHeight="1" x14ac:dyDescent="0.2">
      <c r="A10" s="501" t="s">
        <v>533</v>
      </c>
      <c r="B10" s="485">
        <f>(('Table 1d'!C10/'Table 1d'!B10)-1)*100</f>
        <v>5.4872280037842946</v>
      </c>
      <c r="C10" s="513">
        <f>(('Table 1d'!D10/'Table 1d'!C10)-1)*100</f>
        <v>18.594917787742894</v>
      </c>
      <c r="D10" s="513">
        <f>(('Table 1d'!E10/'Table 1d'!D10)-1)*100</f>
        <v>8.2177968237963093</v>
      </c>
      <c r="E10" s="513">
        <f>(('Table 1d'!F10/'Table 1d'!E10)-1)*100</f>
        <v>-0.40764034474725097</v>
      </c>
      <c r="F10" s="513">
        <f>(('Table 1d'!G10/'Table 1d'!F10)-1)*100</f>
        <v>2.6897438896035464</v>
      </c>
      <c r="G10" s="513">
        <f>(('Table 1d'!H10/'Table 1d'!G10)-1)*100</f>
        <v>0.1138822457578792</v>
      </c>
      <c r="H10" s="513">
        <f>(('Table 1d'!I10/'Table 1d'!H10)-1)*100</f>
        <v>5.9833921055625128</v>
      </c>
      <c r="I10" s="513">
        <f>(('Table 1d'!J10/'Table 1d'!I10)-1)*100</f>
        <v>6.4398411505849573</v>
      </c>
      <c r="J10" s="513">
        <f>(('Table 1d'!K10/'Table 1d'!J10)-1)*100</f>
        <v>1.6033074518503554</v>
      </c>
      <c r="K10" s="514">
        <f>(('Table 1d'!L10/'Table 1d'!K10)-1)*100</f>
        <v>9.2596268360460421</v>
      </c>
      <c r="L10" s="484">
        <f>(('Table 1d'!M10/'Table 1d'!L10)-1)*100</f>
        <v>-9.1652284494504581</v>
      </c>
      <c r="M10" s="515">
        <f>(('Table 1d'!N10/'Table 1d'!M10)-1)*100</f>
        <v>8.6200000000000045</v>
      </c>
      <c r="N10" s="515">
        <f>(('Table 1d'!O10/'Table 1d'!N10)-1)*100</f>
        <v>7.3283004971460119</v>
      </c>
      <c r="O10" s="515">
        <f>(('Table 1d'!P10/'Table 1d'!O10)-1)*100</f>
        <v>4.7006347572482454</v>
      </c>
      <c r="P10" s="515">
        <f>(('Table 1d'!Q10/'Table 1d'!P10)-1)*100</f>
        <v>0.22120268720300373</v>
      </c>
      <c r="Q10" s="595">
        <f>(('Table 1d'!R10/'Table 1d'!Q10)-1)*100</f>
        <v>2.4442082890541839</v>
      </c>
      <c r="R10" s="588">
        <f>(('Table 1d'!S10/'Table 1d'!R10)-1)*100</f>
        <v>-4.2531120331950163</v>
      </c>
      <c r="S10" s="516">
        <f>(('Table 1d'!U10/'Table 1d'!T10)^4-1)*100</f>
        <v>-4.1445096339039811</v>
      </c>
      <c r="T10" s="517">
        <f>(('Table 1d'!V10/'Table 1d'!U10)^4-1)*100</f>
        <v>4.5205277007245304</v>
      </c>
      <c r="U10" s="513">
        <f>(('Table 1d'!W10/'Table 1d'!V10)^4-1)*100</f>
        <v>-1.9330632881489618</v>
      </c>
      <c r="V10" s="513">
        <f>(('Table 1d'!X10/'Table 1d'!W10)^4-1)*100</f>
        <v>4.3618352648854941</v>
      </c>
      <c r="W10" s="513">
        <f>(('Table 1d'!Y10/'Table 1d'!X10)^4-1)*100</f>
        <v>12.813843254322554</v>
      </c>
      <c r="X10" s="513">
        <f>(('Table 1d'!Z10/'Table 1d'!Y10)^4-1)*100</f>
        <v>10.05374172214677</v>
      </c>
      <c r="Y10" s="513">
        <f>(('Table 1d'!AA10/'Table 1d'!Z10)^4-1)*100</f>
        <v>14.317696481119313</v>
      </c>
      <c r="Z10" s="513">
        <f>(('Table 1d'!AB10/'Table 1d'!AA10)^4-1)*100</f>
        <v>22.577193535987703</v>
      </c>
      <c r="AA10" s="513">
        <f>(('Table 1d'!AC10/'Table 1d'!AB10)^4-1)*100</f>
        <v>23.845434956406585</v>
      </c>
      <c r="AB10" s="513">
        <f>(('Table 1d'!AD10/'Table 1d'!AC10)^4-1)*100</f>
        <v>17.078655881210693</v>
      </c>
      <c r="AC10" s="513">
        <f>(('Table 1d'!AE10/'Table 1d'!AD10)^4-1)*100</f>
        <v>25.816226440169544</v>
      </c>
      <c r="AD10" s="513">
        <f>(('Table 1d'!AF10/'Table 1d'!AE10)^4-1)*100</f>
        <v>3.0761529772603602</v>
      </c>
      <c r="AE10" s="513">
        <f>(('Table 1d'!AG10/'Table 1d'!AF10)^4-1)*100</f>
        <v>2.0588936657726986</v>
      </c>
      <c r="AF10" s="513">
        <f>(('Table 1d'!AH10/'Table 1d'!AG10)^4-1)*100</f>
        <v>-4.9415031814523891</v>
      </c>
      <c r="AG10" s="513">
        <f>(('Table 1d'!AI10/'Table 1d'!AH10)^4-1)*100</f>
        <v>-1.1182184846811327</v>
      </c>
      <c r="AH10" s="513">
        <f>(('Table 1d'!AJ10/'Table 1d'!AI10)^4-1)*100</f>
        <v>-5.2426337284878999</v>
      </c>
      <c r="AI10" s="513">
        <f>(('Table 1d'!AK10/'Table 1d'!AJ10)^4-1)*100</f>
        <v>11.498113686688605</v>
      </c>
      <c r="AJ10" s="513">
        <f>(('Table 1d'!AL10/'Table 1d'!AK10)^4-1)*100</f>
        <v>-3.2456282097632849</v>
      </c>
      <c r="AK10" s="513">
        <f>(('Table 1d'!AM10/'Table 1d'!AL10)^4-1)*100</f>
        <v>0.28027543257820309</v>
      </c>
      <c r="AL10" s="513">
        <f>(('Table 1d'!AN10/'Table 1d'!AM10)^4-1)*100</f>
        <v>3.113342535787389</v>
      </c>
      <c r="AM10" s="513">
        <f>(('Table 1d'!AO10/'Table 1d'!AN10)^4-1)*100</f>
        <v>2.4280940245405835</v>
      </c>
      <c r="AN10" s="513">
        <f>(('Table 1d'!AP10/'Table 1d'!AO10)^4-1)*100</f>
        <v>8.981204669830678</v>
      </c>
      <c r="AO10" s="513">
        <f>(('Table 1d'!AQ10/'Table 1d'!AP10)^4-1)*100</f>
        <v>0.7222631769058685</v>
      </c>
      <c r="AP10" s="513">
        <f>(('Table 1d'!AR10/'Table 1d'!AQ10)^4-1)*100</f>
        <v>-3.2842281261846185</v>
      </c>
      <c r="AQ10" s="513">
        <f>(('Table 1d'!AS10/'Table 1d'!AR10)^4-1)*100</f>
        <v>-8.5479973307848169</v>
      </c>
      <c r="AR10" s="513">
        <f>(('Table 1d'!AT10/'Table 1d'!AS10)^4-1)*100</f>
        <v>6.9878522818856981</v>
      </c>
      <c r="AS10" s="513">
        <f>(('Table 1d'!AU10/'Table 1d'!AT10)^4-1)*100</f>
        <v>6.8200318284114436</v>
      </c>
      <c r="AT10" s="513">
        <f>(('Table 1d'!AV10/'Table 1d'!AU10)^4-1)*100</f>
        <v>8.7434726645514438</v>
      </c>
      <c r="AU10" s="513">
        <f>(('Table 1d'!AW10/'Table 1d'!AV10)^4-1)*100</f>
        <v>4.5977284302957999</v>
      </c>
      <c r="AV10" s="513">
        <f>(('Table 1d'!AX10/'Table 1d'!AW10)^4-1)*100</f>
        <v>2.7622382289128167</v>
      </c>
      <c r="AW10" s="513">
        <f>(('Table 1d'!AY10/'Table 1d'!AX10)^4-1)*100</f>
        <v>17.218760162211467</v>
      </c>
      <c r="AX10" s="513">
        <f>(('Table 1d'!AZ10/'Table 1d'!AY10)^4-1)*100</f>
        <v>10.810170627863469</v>
      </c>
      <c r="AY10" s="513">
        <f>(('Table 1d'!BA10/'Table 1d'!AZ10)^4-1)*100</f>
        <v>4.6410850117689417</v>
      </c>
      <c r="AZ10" s="513">
        <f>(('Table 1d'!BB10/'Table 1d'!BA10)^4-1)*100</f>
        <v>-1.7449511837177245</v>
      </c>
      <c r="BA10" s="513">
        <f>(('Table 1d'!BC10/'Table 1d'!BB10)^4-1)*100</f>
        <v>-8.1956566404817739</v>
      </c>
      <c r="BB10" s="513">
        <f>(('Table 1d'!BD10/'Table 1d'!BC10)^4-1)*100</f>
        <v>5.6456909596710458</v>
      </c>
      <c r="BC10" s="513">
        <f>(('Table 1d'!BE10/'Table 1d'!BD10)^4-1)*100</f>
        <v>2.6522407322994379</v>
      </c>
      <c r="BD10" s="513">
        <f>(('Table 1d'!BF10/'Table 1d'!BE10)^4-1)*100</f>
        <v>6.5788219171093232</v>
      </c>
      <c r="BE10" s="513">
        <f>(('Table 1d'!BG10/'Table 1d'!BF10)^4-1)*100</f>
        <v>7.7618916347769185</v>
      </c>
      <c r="BF10" s="513">
        <f>(('Table 1d'!BH10/'Table 1d'!BG10)^4-1)*100</f>
        <v>9.428175502079128</v>
      </c>
      <c r="BG10" s="513">
        <f>(('Table 1d'!BI10/'Table 1d'!BH10)^4-1)*100</f>
        <v>20.782239299952778</v>
      </c>
      <c r="BH10" s="513">
        <f>(('Table 1d'!BJ10/'Table 1d'!BI10)^4-1)*100</f>
        <v>10.477706282796229</v>
      </c>
      <c r="BI10" s="513">
        <f>(('Table 1d'!BK10/'Table 1d'!BJ10)^4-1)*100</f>
        <v>-8.6628873009794596</v>
      </c>
      <c r="BJ10" s="513">
        <f>(('Table 1d'!BL10/'Table 1d'!BK10)^4-1)*100</f>
        <v>-26.491710374377408</v>
      </c>
      <c r="BK10" s="513">
        <f>(('Table 1d'!BM10/'Table 1d'!BL10)^4-1)*100</f>
        <v>-23.883942307605153</v>
      </c>
      <c r="BL10" s="513">
        <f>(('Table 1d'!BN10/'Table 1d'!BM10)^4-1)*100</f>
        <v>8.4310528338388693</v>
      </c>
      <c r="BM10" s="513">
        <f>(('Table 1d'!BO10/'Table 1d'!BN10)^4-1)*100</f>
        <v>25.856664144811891</v>
      </c>
      <c r="BN10" s="513">
        <f>(('Table 1d'!BP10/'Table 1d'!BO10)^4-1)*100</f>
        <v>12.97790698280874</v>
      </c>
      <c r="BO10" s="513">
        <f>(('Table 1d'!BQ10/'Table 1d'!BP10)^4-1)*100</f>
        <v>10.135555396832485</v>
      </c>
      <c r="BP10" s="513">
        <f>(('Table 1d'!BR10/'Table 1d'!BQ10)^4-1)*100</f>
        <v>-3.2131679760245335</v>
      </c>
      <c r="BQ10" s="513">
        <f>(('Table 1d'!BS10/'Table 1d'!BR10)^4-1)*100</f>
        <v>4.0771054852097643</v>
      </c>
      <c r="BR10" s="513">
        <f>(('Table 1d'!BT10/'Table 1d'!BS10)^4-1)*100</f>
        <v>16.224475709608765</v>
      </c>
      <c r="BS10" s="513">
        <f>(('Table 1d'!BU10/'Table 1d'!BT10)^4-1)*100</f>
        <v>7.510579714963872</v>
      </c>
      <c r="BT10" s="513">
        <f>(('Table 1d'!BV10/'Table 1d'!BU10)^4-1)*100</f>
        <v>4.5258059127396999</v>
      </c>
      <c r="BU10" s="514">
        <f>(('Table 1d'!BW10/'Table 1d'!BV10)^4-1)*100</f>
        <v>7.3608918601633988</v>
      </c>
      <c r="BV10" s="514">
        <f>(('Table 1d'!BX10/'Table 1d'!BW10)^4-1)*100</f>
        <v>9.7580669410594965</v>
      </c>
      <c r="BW10" s="516">
        <f>(('Table 1d'!BY10/'Table 1d'!BX10)^4-1)*100</f>
        <v>4.4953716289487522</v>
      </c>
      <c r="BX10" s="515">
        <f>(('Table 1d'!BZ10/'Table 1d'!BY10)^4-1)*100</f>
        <v>-7.6423887217633606</v>
      </c>
      <c r="BY10" s="518">
        <f>(('Table 1d'!CA10/'Table 1d'!BZ10)^4-1)*100</f>
        <v>1.7294020243713293</v>
      </c>
      <c r="BZ10" s="516">
        <f>(('Table 1d'!CB10/'Table 1d'!CA10)^4-1)*100</f>
        <v>1.9554461450529859</v>
      </c>
      <c r="CA10" s="518">
        <f>(('Table 1d'!CC10/'Table 1d'!CB10)^4-1)*100</f>
        <v>-5.9526824067453799</v>
      </c>
      <c r="CB10" s="515">
        <f>(('Table 1d'!CD10/'Table 1d'!CC10)^4-1)*100</f>
        <v>6.5733794937214096</v>
      </c>
      <c r="CC10" s="518">
        <f>(('Table 1d'!CE10/'Table 1d'!CD10)^4-1)*100</f>
        <v>8.0537243686271243</v>
      </c>
      <c r="CD10" s="516">
        <f>(('Table 1d'!CF10/'Table 1d'!CE10)^4-1)*100</f>
        <v>-4.3874708691681974</v>
      </c>
      <c r="CE10" s="518">
        <f>(('Table 1d'!CG10/'Table 1d'!CF10)^4-1)*100</f>
        <v>7.1635934452606298</v>
      </c>
      <c r="CF10" s="515">
        <f>(('Table 1d'!CH10/'Table 1d'!CG10)^4-1)*100</f>
        <v>3.3921317481608204</v>
      </c>
      <c r="CG10" s="518">
        <f>(('Table 1d'!CI10/'Table 1d'!CH10)^4-1)*100</f>
        <v>-0.66274575561054982</v>
      </c>
      <c r="CH10" s="516">
        <f>(('Table 1d'!CJ10/'Table 1d'!CI10)^4-1)*100</f>
        <v>-6.00770042842389</v>
      </c>
      <c r="CI10" s="518">
        <f>(('Table 1d'!CK10/'Table 1d'!CJ10)^4-1)*100</f>
        <v>-10.916000309725305</v>
      </c>
      <c r="CJ10" s="518">
        <f>(('Table 1d'!CL10/'Table 1d'!CK10)^4-1)*100</f>
        <v>-7.62341472887843</v>
      </c>
      <c r="CK10" s="518">
        <f>(('Table 1d'!CM10/'Table 1d'!CL10)^4-1)*100</f>
        <v>-5.9452798784016654</v>
      </c>
      <c r="CL10" s="709">
        <f>(('Table 1d'!CN10/'Table 1d'!CM10)^4-1)*100</f>
        <v>5.2473251446786273</v>
      </c>
      <c r="CM10" s="518">
        <f>(('Table 1d'!CO10/'Table 1d'!CN10)^4-1)*100</f>
        <v>-7.8224774717118191</v>
      </c>
      <c r="CN10" s="350" t="s">
        <v>2694</v>
      </c>
    </row>
    <row r="11" spans="1:92" x14ac:dyDescent="0.2">
      <c r="A11" s="502" t="s">
        <v>2478</v>
      </c>
      <c r="B11" s="485">
        <f>(('Table 1d'!C11/'Table 1d'!B11)-1)*100</f>
        <v>2.2817025010969827</v>
      </c>
      <c r="C11" s="513">
        <f>(('Table 1d'!D11/'Table 1d'!C11)-1)*100</f>
        <v>9.3808093808093638</v>
      </c>
      <c r="D11" s="513">
        <f>(('Table 1d'!E11/'Table 1d'!D11)-1)*100</f>
        <v>-0.37913452738919107</v>
      </c>
      <c r="E11" s="513">
        <f>(('Table 1d'!F11/'Table 1d'!E11)-1)*100</f>
        <v>-1.0367454068241577</v>
      </c>
      <c r="F11" s="513">
        <f>(('Table 1d'!G11/'Table 1d'!F11)-1)*100</f>
        <v>5.2115104097599785</v>
      </c>
      <c r="G11" s="513">
        <f>(('Table 1d'!H11/'Table 1d'!G11)-1)*100</f>
        <v>5.7096042349382481</v>
      </c>
      <c r="H11" s="513">
        <f>(('Table 1d'!I11/'Table 1d'!H11)-1)*100</f>
        <v>7.8097054966018709</v>
      </c>
      <c r="I11" s="513">
        <f>(('Table 1d'!J11/'Table 1d'!I11)-1)*100</f>
        <v>6.9896040698960382</v>
      </c>
      <c r="J11" s="513">
        <f>(('Table 1d'!K11/'Table 1d'!J11)-1)*100</f>
        <v>4.4035559230928278</v>
      </c>
      <c r="K11" s="514">
        <f>(('Table 1d'!L11/'Table 1d'!K11)-1)*100</f>
        <v>8.3564356435643639</v>
      </c>
      <c r="L11" s="484">
        <f>(('Table 1d'!M11/'Table 1d'!L11)-1)*100</f>
        <v>-8.6257309941520468</v>
      </c>
      <c r="M11" s="515">
        <f>(('Table 1d'!N11/'Table 1d'!M11)-1)*100</f>
        <v>6.6999999999999948</v>
      </c>
      <c r="N11" s="515">
        <f>(('Table 1d'!O11/'Table 1d'!N11)-1)*100</f>
        <v>10.506091846298027</v>
      </c>
      <c r="O11" s="515">
        <f>(('Table 1d'!P11/'Table 1d'!O11)-1)*100</f>
        <v>1.6792468832160123</v>
      </c>
      <c r="P11" s="515">
        <f>(('Table 1d'!Q11/'Table 1d'!P11)-1)*100</f>
        <v>-0.55884560847443421</v>
      </c>
      <c r="Q11" s="595">
        <f>(('Table 1d'!R11/'Table 1d'!Q11)-1)*100</f>
        <v>-0.88072471061901858</v>
      </c>
      <c r="R11" s="588">
        <f>(('Table 1d'!S11/'Table 1d'!R11)-1)*100</f>
        <v>-12.972835745112976</v>
      </c>
      <c r="S11" s="516">
        <f>(('Table 1d'!U11/'Table 1d'!T11)^4-1)*100</f>
        <v>-3.1700043093457531</v>
      </c>
      <c r="T11" s="517">
        <f>(('Table 1d'!V11/'Table 1d'!U11)^4-1)*100</f>
        <v>6.627298843068008</v>
      </c>
      <c r="U11" s="513">
        <f>(('Table 1d'!W11/'Table 1d'!V11)^4-1)*100</f>
        <v>-7.5320264457349744</v>
      </c>
      <c r="V11" s="513">
        <f>(('Table 1d'!X11/'Table 1d'!W11)^4-1)*100</f>
        <v>-5.0930071124245302</v>
      </c>
      <c r="W11" s="513">
        <f>(('Table 1d'!Y11/'Table 1d'!X11)^4-1)*100</f>
        <v>16.676783047879873</v>
      </c>
      <c r="X11" s="513">
        <f>(('Table 1d'!Z11/'Table 1d'!Y11)^4-1)*100</f>
        <v>11.88663036769313</v>
      </c>
      <c r="Y11" s="513">
        <f>(('Table 1d'!AA11/'Table 1d'!Z11)^4-1)*100</f>
        <v>1.5188533602663812</v>
      </c>
      <c r="Z11" s="513">
        <f>(('Table 1d'!AB11/'Table 1d'!AA11)^4-1)*100</f>
        <v>16.540184179730421</v>
      </c>
      <c r="AA11" s="513">
        <f>(('Table 1d'!AC11/'Table 1d'!AB11)^4-1)*100</f>
        <v>11.049902856140093</v>
      </c>
      <c r="AB11" s="513">
        <f>(('Table 1d'!AD11/'Table 1d'!AC11)^4-1)*100</f>
        <v>3.278851048283693</v>
      </c>
      <c r="AC11" s="513">
        <f>(('Table 1d'!AE11/'Table 1d'!AD11)^4-1)*100</f>
        <v>2.3526868367079956</v>
      </c>
      <c r="AD11" s="513">
        <f>(('Table 1d'!AF11/'Table 1d'!AE11)^4-1)*100</f>
        <v>-0.51426995550005739</v>
      </c>
      <c r="AE11" s="513">
        <f>(('Table 1d'!AG11/'Table 1d'!AF11)^4-1)*100</f>
        <v>6.3904157302392184</v>
      </c>
      <c r="AF11" s="513">
        <f>(('Table 1d'!AH11/'Table 1d'!AG11)^4-1)*100</f>
        <v>-11.460518505437134</v>
      </c>
      <c r="AG11" s="513">
        <f>(('Table 1d'!AI11/'Table 1d'!AH11)^4-1)*100</f>
        <v>-20.379165410349398</v>
      </c>
      <c r="AH11" s="513">
        <f>(('Table 1d'!AJ11/'Table 1d'!AI11)^4-1)*100</f>
        <v>2.9708583153454482</v>
      </c>
      <c r="AI11" s="513">
        <f>(('Table 1d'!AK11/'Table 1d'!AJ11)^4-1)*100</f>
        <v>17.251046346198208</v>
      </c>
      <c r="AJ11" s="513">
        <f>(('Table 1d'!AL11/'Table 1d'!AK11)^4-1)*100</f>
        <v>3.2654754497298599</v>
      </c>
      <c r="AK11" s="513">
        <f>(('Table 1d'!AM11/'Table 1d'!AL11)^4-1)*100</f>
        <v>4.4805074878457196</v>
      </c>
      <c r="AL11" s="513">
        <f>(('Table 1d'!AN11/'Table 1d'!AM11)^4-1)*100</f>
        <v>18.197706437531338</v>
      </c>
      <c r="AM11" s="513">
        <f>(('Table 1d'!AO11/'Table 1d'!AN11)^4-1)*100</f>
        <v>-14.159948208652551</v>
      </c>
      <c r="AN11" s="513">
        <f>(('Table 1d'!AP11/'Table 1d'!AO11)^4-1)*100</f>
        <v>11.701263469186053</v>
      </c>
      <c r="AO11" s="513">
        <f>(('Table 1d'!AQ11/'Table 1d'!AP11)^4-1)*100</f>
        <v>2.8978106785576996</v>
      </c>
      <c r="AP11" s="513">
        <f>(('Table 1d'!AR11/'Table 1d'!AQ11)^4-1)*100</f>
        <v>10.960531537447139</v>
      </c>
      <c r="AQ11" s="513">
        <f>(('Table 1d'!AS11/'Table 1d'!AR11)^4-1)*100</f>
        <v>2.3560163262893674</v>
      </c>
      <c r="AR11" s="513">
        <f>(('Table 1d'!AT11/'Table 1d'!AS11)^4-1)*100</f>
        <v>5.3778798122119165</v>
      </c>
      <c r="AS11" s="513">
        <f>(('Table 1d'!AU11/'Table 1d'!AT11)^4-1)*100</f>
        <v>15.11108807854793</v>
      </c>
      <c r="AT11" s="513">
        <f>(('Table 1d'!AV11/'Table 1d'!AU11)^4-1)*100</f>
        <v>-3.5022454887411625</v>
      </c>
      <c r="AU11" s="513">
        <f>(('Table 1d'!AW11/'Table 1d'!AV11)^4-1)*100</f>
        <v>4.6842195988090252</v>
      </c>
      <c r="AV11" s="513">
        <f>(('Table 1d'!AX11/'Table 1d'!AW11)^4-1)*100</f>
        <v>37.677857589145326</v>
      </c>
      <c r="AW11" s="513">
        <f>(('Table 1d'!AY11/'Table 1d'!AX11)^4-1)*100</f>
        <v>0.85160260435208635</v>
      </c>
      <c r="AX11" s="513">
        <f>(('Table 1d'!AZ11/'Table 1d'!AY11)^4-1)*100</f>
        <v>1.7049914418512557</v>
      </c>
      <c r="AY11" s="513">
        <f>(('Table 1d'!BA11/'Table 1d'!AZ11)^4-1)*100</f>
        <v>14.428118462952199</v>
      </c>
      <c r="AZ11" s="513">
        <f>(('Table 1d'!BB11/'Table 1d'!BA11)^4-1)*100</f>
        <v>6.3866690594914788</v>
      </c>
      <c r="BA11" s="513">
        <f>(('Table 1d'!BC11/'Table 1d'!BB11)^4-1)*100</f>
        <v>-19.334869462375913</v>
      </c>
      <c r="BB11" s="513">
        <f>(('Table 1d'!BD11/'Table 1d'!BC11)^4-1)*100</f>
        <v>7.7127466449504523</v>
      </c>
      <c r="BC11" s="513">
        <f>(('Table 1d'!BE11/'Table 1d'!BD11)^4-1)*100</f>
        <v>18.834290400654965</v>
      </c>
      <c r="BD11" s="513">
        <f>(('Table 1d'!BF11/'Table 1d'!BE11)^4-1)*100</f>
        <v>4.8662877073359034</v>
      </c>
      <c r="BE11" s="513">
        <f>(('Table 1d'!BG11/'Table 1d'!BF11)^4-1)*100</f>
        <v>17.363554753372235</v>
      </c>
      <c r="BF11" s="513">
        <f>(('Table 1d'!BH11/'Table 1d'!BG11)^4-1)*100</f>
        <v>9.6733519290200576</v>
      </c>
      <c r="BG11" s="513">
        <f>(('Table 1d'!BI11/'Table 1d'!BH11)^4-1)*100</f>
        <v>13.372057765732714</v>
      </c>
      <c r="BH11" s="513">
        <f>(('Table 1d'!BJ11/'Table 1d'!BI11)^4-1)*100</f>
        <v>23.785980265467831</v>
      </c>
      <c r="BI11" s="513">
        <f>(('Table 1d'!BK11/'Table 1d'!BJ11)^4-1)*100</f>
        <v>-48.066799816232766</v>
      </c>
      <c r="BJ11" s="513">
        <f>(('Table 1d'!BL11/'Table 1d'!BK11)^4-1)*100</f>
        <v>-20.753877810907817</v>
      </c>
      <c r="BK11" s="513">
        <f>(('Table 1d'!BM11/'Table 1d'!BL11)^4-1)*100</f>
        <v>13.569691096618097</v>
      </c>
      <c r="BL11" s="513">
        <f>(('Table 1d'!BN11/'Table 1d'!BM11)^4-1)*100</f>
        <v>26.17630642674602</v>
      </c>
      <c r="BM11" s="513">
        <f>(('Table 1d'!BO11/'Table 1d'!BN11)^4-1)*100</f>
        <v>6.95467180267626</v>
      </c>
      <c r="BN11" s="513">
        <f>(('Table 1d'!BP11/'Table 1d'!BO11)^4-1)*100</f>
        <v>4.5326346524672045</v>
      </c>
      <c r="BO11" s="513">
        <f>(('Table 1d'!BQ11/'Table 1d'!BP11)^4-1)*100</f>
        <v>-5.3886831443414991</v>
      </c>
      <c r="BP11" s="513">
        <f>(('Table 1d'!BR11/'Table 1d'!BQ11)^4-1)*100</f>
        <v>3.2479964068385714</v>
      </c>
      <c r="BQ11" s="513">
        <f>(('Table 1d'!BS11/'Table 1d'!BR11)^4-1)*100</f>
        <v>19.731365135865463</v>
      </c>
      <c r="BR11" s="513">
        <f>(('Table 1d'!BT11/'Table 1d'!BS11)^4-1)*100</f>
        <v>15.905509538099526</v>
      </c>
      <c r="BS11" s="513">
        <f>(('Table 1d'!BU11/'Table 1d'!BT11)^4-1)*100</f>
        <v>16.664097264018562</v>
      </c>
      <c r="BT11" s="513">
        <f>(('Table 1d'!BV11/'Table 1d'!BU11)^4-1)*100</f>
        <v>2.955340768627579</v>
      </c>
      <c r="BU11" s="514">
        <f>(('Table 1d'!BW11/'Table 1d'!BV11)^4-1)*100</f>
        <v>-5.8382900670830189</v>
      </c>
      <c r="BV11" s="514">
        <f>(('Table 1d'!BX11/'Table 1d'!BW11)^4-1)*100</f>
        <v>3.4640720974236316</v>
      </c>
      <c r="BW11" s="516">
        <f>(('Table 1d'!BY11/'Table 1d'!BX11)^4-1)*100</f>
        <v>-3.478934521242405</v>
      </c>
      <c r="BX11" s="515">
        <f>(('Table 1d'!BZ11/'Table 1d'!BY11)^4-1)*100</f>
        <v>5.848508933277663</v>
      </c>
      <c r="BY11" s="518">
        <f>(('Table 1d'!CA11/'Table 1d'!BZ11)^4-1)*100</f>
        <v>9.5761475010971875</v>
      </c>
      <c r="BZ11" s="516">
        <f>(('Table 1d'!CB11/'Table 1d'!CA11)^4-1)*100</f>
        <v>-6.0899543302724517</v>
      </c>
      <c r="CA11" s="518">
        <f>(('Table 1d'!CC11/'Table 1d'!CB11)^4-1)*100</f>
        <v>-10.531332633903368</v>
      </c>
      <c r="CB11" s="515">
        <f>(('Table 1d'!CD11/'Table 1d'!CC11)^4-1)*100</f>
        <v>7.9663540823403656</v>
      </c>
      <c r="CC11" s="518">
        <f>(('Table 1d'!CE11/'Table 1d'!CD11)^4-1)*100</f>
        <v>-1.0327652634539719</v>
      </c>
      <c r="CD11" s="516">
        <f>(('Table 1d'!CF11/'Table 1d'!CE11)^4-1)*100</f>
        <v>-0.70230906041427454</v>
      </c>
      <c r="CE11" s="518">
        <f>(('Table 1d'!CG11/'Table 1d'!CF11)^4-1)*100</f>
        <v>8.0593952120684431</v>
      </c>
      <c r="CF11" s="515">
        <f>(('Table 1d'!CH11/'Table 1d'!CG11)^4-1)*100</f>
        <v>-4.4378063381049433</v>
      </c>
      <c r="CG11" s="518">
        <f>(('Table 1d'!CI11/'Table 1d'!CH11)^4-1)*100</f>
        <v>-23.756481062964163</v>
      </c>
      <c r="CH11" s="516">
        <f>(('Table 1d'!CJ11/'Table 1d'!CI11)^4-1)*100</f>
        <v>-34.24169579859182</v>
      </c>
      <c r="CI11" s="518">
        <f>(('Table 1d'!CK11/'Table 1d'!CJ11)^4-1)*100</f>
        <v>14.071750447779596</v>
      </c>
      <c r="CJ11" s="518">
        <f>(('Table 1d'!CL11/'Table 1d'!CK11)^4-1)*100</f>
        <v>-0.64981389405645018</v>
      </c>
      <c r="CK11" s="518">
        <f>(('Table 1d'!CM11/'Table 1d'!CL11)^4-1)*100</f>
        <v>-9.0767768384315222</v>
      </c>
      <c r="CL11" s="709">
        <f>(('Table 1d'!CN11/'Table 1d'!CM11)^4-1)*100</f>
        <v>3.423258695069431</v>
      </c>
      <c r="CM11" s="518">
        <f>(('Table 1d'!CO11/'Table 1d'!CN11)^4-1)*100</f>
        <v>14.39815428653608</v>
      </c>
    </row>
    <row r="12" spans="1:92" x14ac:dyDescent="0.2">
      <c r="A12" s="369" t="s">
        <v>535</v>
      </c>
      <c r="B12" s="485">
        <f>(('Table 1d'!C12/'Table 1d'!B12)-1)*100</f>
        <v>2.4314827828531227</v>
      </c>
      <c r="C12" s="513">
        <f>(('Table 1d'!D12/'Table 1d'!C12)-1)*100</f>
        <v>2.5658616904500553</v>
      </c>
      <c r="D12" s="513">
        <f>(('Table 1d'!E12/'Table 1d'!D12)-1)*100</f>
        <v>3.076923076923066</v>
      </c>
      <c r="E12" s="513">
        <f>(('Table 1d'!F12/'Table 1d'!E12)-1)*100</f>
        <v>2.8552887735236787</v>
      </c>
      <c r="F12" s="513">
        <f>(('Table 1d'!G12/'Table 1d'!F12)-1)*100</f>
        <v>2.1451104100946417</v>
      </c>
      <c r="G12" s="513">
        <f>(('Table 1d'!H12/'Table 1d'!G12)-1)*100</f>
        <v>3.1253860407659095</v>
      </c>
      <c r="H12" s="513">
        <f>(('Table 1d'!I12/'Table 1d'!H12)-1)*100</f>
        <v>3.174413033061807</v>
      </c>
      <c r="I12" s="513">
        <f>(('Table 1d'!J12/'Table 1d'!I12)-1)*100</f>
        <v>3.1347962382445083</v>
      </c>
      <c r="J12" s="513">
        <f>(('Table 1d'!K12/'Table 1d'!J12)-1)*100</f>
        <v>3.6811887875717542</v>
      </c>
      <c r="K12" s="514">
        <f>(('Table 1d'!L12/'Table 1d'!K12)-1)*100</f>
        <v>4.6145494028230205</v>
      </c>
      <c r="L12" s="484">
        <f>(('Table 1d'!M12/'Table 1d'!L12)-1)*100</f>
        <v>3.7882719252724462</v>
      </c>
      <c r="M12" s="515">
        <f>(('Table 1d'!N12/'Table 1d'!M12)-1)*100</f>
        <v>1.1800000000000033</v>
      </c>
      <c r="N12" s="515">
        <f>(('Table 1d'!O12/'Table 1d'!N12)-1)*100</f>
        <v>2.4214271595176751</v>
      </c>
      <c r="O12" s="515">
        <f>(('Table 1d'!P12/'Table 1d'!O12)-1)*100</f>
        <v>3.0879089066872645</v>
      </c>
      <c r="P12" s="515">
        <f>(('Table 1d'!Q12/'Table 1d'!P12)-1)*100</f>
        <v>2.0874286249181084</v>
      </c>
      <c r="Q12" s="595">
        <f>(('Table 1d'!R12/'Table 1d'!Q12)-1)*100</f>
        <v>2.4023473317440036</v>
      </c>
      <c r="R12" s="588">
        <f>(('Table 1d'!S12/'Table 1d'!R12)-1)*100</f>
        <v>2.7847421203438305</v>
      </c>
      <c r="S12" s="516">
        <f>(('Table 1d'!U12/'Table 1d'!T12)^4-1)*100</f>
        <v>1.7105813257896729</v>
      </c>
      <c r="T12" s="517">
        <f>(('Table 1d'!V12/'Table 1d'!U12)^4-1)*100</f>
        <v>2.2758691060933645</v>
      </c>
      <c r="U12" s="513">
        <f>(('Table 1d'!W12/'Table 1d'!V12)^4-1)*100</f>
        <v>2.8346934002061008</v>
      </c>
      <c r="V12" s="513">
        <f>(('Table 1d'!X12/'Table 1d'!W12)^4-1)*100</f>
        <v>2.8147472457515921</v>
      </c>
      <c r="W12" s="513">
        <f>(('Table 1d'!Y12/'Table 1d'!X12)^4-1)*100</f>
        <v>1.6701100441240513</v>
      </c>
      <c r="X12" s="513">
        <f>(('Table 1d'!Z12/'Table 1d'!Y12)^4-1)*100</f>
        <v>2.7834107208488668</v>
      </c>
      <c r="Y12" s="513">
        <f>(('Table 1d'!AA12/'Table 1d'!Z12)^4-1)*100</f>
        <v>2.2068134995397504</v>
      </c>
      <c r="Z12" s="513">
        <f>(('Table 1d'!AB12/'Table 1d'!AA12)^4-1)*100</f>
        <v>2.7489807819027767</v>
      </c>
      <c r="AA12" s="513">
        <f>(('Table 1d'!AC12/'Table 1d'!AB12)^4-1)*100</f>
        <v>2.7302185567969151</v>
      </c>
      <c r="AB12" s="513">
        <f>(('Table 1d'!AD12/'Table 1d'!AC12)^4-1)*100</f>
        <v>2.7117106917733835</v>
      </c>
      <c r="AC12" s="513">
        <f>(('Table 1d'!AE12/'Table 1d'!AD12)^4-1)*100</f>
        <v>2.6934520493826941</v>
      </c>
      <c r="AD12" s="513">
        <f>(('Table 1d'!AF12/'Table 1d'!AE12)^4-1)*100</f>
        <v>3.2169021787544549</v>
      </c>
      <c r="AE12" s="513">
        <f>(('Table 1d'!AG12/'Table 1d'!AF12)^4-1)*100</f>
        <v>3.191239410434199</v>
      </c>
      <c r="AF12" s="513">
        <f>(('Table 1d'!AH12/'Table 1d'!AG12)^4-1)*100</f>
        <v>3.7008668985501147</v>
      </c>
      <c r="AG12" s="513">
        <f>(('Table 1d'!AI12/'Table 1d'!AH12)^4-1)*100</f>
        <v>3.1370174138842577</v>
      </c>
      <c r="AH12" s="513">
        <f>(('Table 1d'!AJ12/'Table 1d'!AI12)^4-1)*100</f>
        <v>3.1126084520850306</v>
      </c>
      <c r="AI12" s="513">
        <f>(('Table 1d'!AK12/'Table 1d'!AJ12)^4-1)*100</f>
        <v>2.0512153063668714</v>
      </c>
      <c r="AJ12" s="513">
        <f>(('Table 1d'!AL12/'Table 1d'!AK12)^4-1)*100</f>
        <v>2.5557817517761094</v>
      </c>
      <c r="AK12" s="513">
        <f>(('Table 1d'!AM12/'Table 1d'!AL12)^4-1)*100</f>
        <v>2.0278189023576365</v>
      </c>
      <c r="AL12" s="513">
        <f>(('Table 1d'!AN12/'Table 1d'!AM12)^4-1)*100</f>
        <v>2.0175909501242151</v>
      </c>
      <c r="AM12" s="513">
        <f>(('Table 1d'!AO12/'Table 1d'!AN12)^4-1)*100</f>
        <v>2.0074656528522583</v>
      </c>
      <c r="AN12" s="513">
        <f>(('Table 1d'!AP12/'Table 1d'!AO12)^4-1)*100</f>
        <v>1.9974414728280543</v>
      </c>
      <c r="AO12" s="513">
        <f>(('Table 1d'!AQ12/'Table 1d'!AP12)^4-1)*100</f>
        <v>2.9923124427924552</v>
      </c>
      <c r="AP12" s="513">
        <f>(('Table 1d'!AR12/'Table 1d'!AQ12)^4-1)*100</f>
        <v>3.4714703780329703</v>
      </c>
      <c r="AQ12" s="513">
        <f>(('Table 1d'!AS12/'Table 1d'!AR12)^4-1)*100</f>
        <v>3.4416045021842478</v>
      </c>
      <c r="AR12" s="513">
        <f>(('Table 1d'!AT12/'Table 1d'!AS12)^4-1)*100</f>
        <v>3.9067468959312013</v>
      </c>
      <c r="AS12" s="513">
        <f>(('Table 1d'!AU12/'Table 1d'!AT12)^4-1)*100</f>
        <v>2.8913800893130892</v>
      </c>
      <c r="AT12" s="513">
        <f>(('Table 1d'!AV12/'Table 1d'!AU12)^4-1)*100</f>
        <v>3.3550123638900864</v>
      </c>
      <c r="AU12" s="513">
        <f>(('Table 1d'!AW12/'Table 1d'!AV12)^4-1)*100</f>
        <v>2.8467973547283254</v>
      </c>
      <c r="AV12" s="513">
        <f>(('Table 1d'!AX12/'Table 1d'!AW12)^4-1)*100</f>
        <v>2.8266811136492098</v>
      </c>
      <c r="AW12" s="513">
        <f>(('Table 1d'!AY12/'Table 1d'!AX12)^4-1)*100</f>
        <v>3.2803378958926155</v>
      </c>
      <c r="AX12" s="513">
        <f>(('Table 1d'!AZ12/'Table 1d'!AY12)^4-1)*100</f>
        <v>3.2536573116649814</v>
      </c>
      <c r="AY12" s="513">
        <f>(('Table 1d'!BA12/'Table 1d'!AZ12)^4-1)*100</f>
        <v>3.2274072048421365</v>
      </c>
      <c r="AZ12" s="513">
        <f>(('Table 1d'!BB12/'Table 1d'!BA12)^4-1)*100</f>
        <v>3.2015772412800736</v>
      </c>
      <c r="BA12" s="513">
        <f>(('Table 1d'!BC12/'Table 1d'!BB12)^4-1)*100</f>
        <v>2.7178520378819959</v>
      </c>
      <c r="BB12" s="513">
        <f>(('Table 1d'!BD12/'Table 1d'!BC12)^4-1)*100</f>
        <v>4.0695799316665449</v>
      </c>
      <c r="BC12" s="513">
        <f>(('Table 1d'!BE12/'Table 1d'!BD12)^4-1)*100</f>
        <v>3.5750682213704366</v>
      </c>
      <c r="BD12" s="513">
        <f>(('Table 1d'!BF12/'Table 1d'!BE12)^4-1)*100</f>
        <v>5.3500049408338635</v>
      </c>
      <c r="BE12" s="513">
        <f>(('Table 1d'!BG12/'Table 1d'!BF12)^4-1)*100</f>
        <v>3.4969393612630295</v>
      </c>
      <c r="BF12" s="513">
        <f>(('Table 1d'!BH12/'Table 1d'!BG12)^4-1)*100</f>
        <v>4.3471977481276847</v>
      </c>
      <c r="BG12" s="513">
        <f>(('Table 1d'!BI12/'Table 1d'!BH12)^4-1)*100</f>
        <v>4.7380140821669858</v>
      </c>
      <c r="BH12" s="513">
        <f>(('Table 1d'!BJ12/'Table 1d'!BI12)^4-1)*100</f>
        <v>5.9876756364916517</v>
      </c>
      <c r="BI12" s="513">
        <f>(('Table 1d'!BK12/'Table 1d'!BJ12)^4-1)*100</f>
        <v>5.4695600115627352</v>
      </c>
      <c r="BJ12" s="513">
        <f>(('Table 1d'!BL12/'Table 1d'!BK12)^4-1)*100</f>
        <v>4.1316914013160622</v>
      </c>
      <c r="BK12" s="513">
        <f>(('Table 1d'!BM12/'Table 1d'!BL12)^4-1)*100</f>
        <v>2.438912407494076</v>
      </c>
      <c r="BL12" s="513">
        <f>(('Table 1d'!BN12/'Table 1d'!BM12)^4-1)*100</f>
        <v>1.2066228580202232</v>
      </c>
      <c r="BM12" s="513">
        <f>(('Table 1d'!BO12/'Table 1d'!BN12)^4-1)*100</f>
        <v>1.6063935745276536</v>
      </c>
      <c r="BN12" s="513">
        <f>(('Table 1d'!BP12/'Table 1d'!BO12)^4-1)*100</f>
        <v>0.39820757138400165</v>
      </c>
      <c r="BO12" s="513">
        <f>(('Table 1d'!BQ12/'Table 1d'!BP12)^4-1)*100</f>
        <v>0.79680881232915279</v>
      </c>
      <c r="BP12" s="513">
        <f>(('Table 1d'!BR12/'Table 1d'!BQ12)^4-1)*100</f>
        <v>1.5951828948780999</v>
      </c>
      <c r="BQ12" s="513">
        <f>(('Table 1d'!BS12/'Table 1d'!BR12)^4-1)*100</f>
        <v>1.988999296653593</v>
      </c>
      <c r="BR12" s="513">
        <f>(('Table 1d'!BT12/'Table 1d'!BS12)^4-1)*100</f>
        <v>1.9791582325825674</v>
      </c>
      <c r="BS12" s="513">
        <f>(('Table 1d'!BU12/'Table 1d'!BT12)^4-1)*100</f>
        <v>3.9677753434279595</v>
      </c>
      <c r="BT12" s="513">
        <f>(('Table 1d'!BV12/'Table 1d'!BU12)^4-1)*100</f>
        <v>3.1339453797672778</v>
      </c>
      <c r="BU12" s="514">
        <f>(('Table 1d'!BW12/'Table 1d'!BV12)^4-1)*100</f>
        <v>2.7169730002734704</v>
      </c>
      <c r="BV12" s="514">
        <f>(('Table 1d'!BX12/'Table 1d'!BW12)^4-1)*100</f>
        <v>3.4796184313727663</v>
      </c>
      <c r="BW12" s="516">
        <f>(('Table 1d'!BY12/'Table 1d'!BX12)^4-1)*100</f>
        <v>3.4496128100040657</v>
      </c>
      <c r="BX12" s="515">
        <f>(('Table 1d'!BZ12/'Table 1d'!BY12)^4-1)*100</f>
        <v>2.6526272723779831</v>
      </c>
      <c r="BY12" s="518">
        <f>(('Table 1d'!CA12/'Table 1d'!BZ12)^4-1)*100</f>
        <v>1.4995052505203166</v>
      </c>
      <c r="BZ12" s="516">
        <f>(('Table 1d'!CB12/'Table 1d'!CA12)^4-1)*100</f>
        <v>1.5314658239958145</v>
      </c>
      <c r="CA12" s="518">
        <f>(('Table 1d'!CC12/'Table 1d'!CB12)^4-1)*100</f>
        <v>2.615217927809832</v>
      </c>
      <c r="CB12" s="515">
        <f>(('Table 1d'!CD12/'Table 1d'!CC12)^4-1)*100</f>
        <v>2.2613685575268994</v>
      </c>
      <c r="CC12" s="518">
        <f>(('Table 1d'!CE12/'Table 1d'!CD12)^4-1)*100</f>
        <v>1.8033313222987069</v>
      </c>
      <c r="CD12" s="516">
        <f>(('Table 1d'!CF12/'Table 1d'!CE12)^4-1)*100</f>
        <v>1.8690227134650295</v>
      </c>
      <c r="CE12" s="518">
        <f>(('Table 1d'!CG12/'Table 1d'!CF12)^4-1)*100</f>
        <v>2.9296726896770764</v>
      </c>
      <c r="CF12" s="515">
        <f>(('Table 1d'!CH12/'Table 1d'!CG12)^4-1)*100</f>
        <v>3.0186561953550406</v>
      </c>
      <c r="CG12" s="518">
        <f>(('Table 1d'!CI12/'Table 1d'!CH12)^4-1)*100</f>
        <v>3.6179088150685601</v>
      </c>
      <c r="CH12" s="516">
        <f>(('Table 1d'!CJ12/'Table 1d'!CI12)^4-1)*100</f>
        <v>2.571986285164729</v>
      </c>
      <c r="CI12" s="518">
        <f>(('Table 1d'!CK12/'Table 1d'!CJ12)^4-1)*100</f>
        <v>2.4839129573151597</v>
      </c>
      <c r="CJ12" s="518">
        <f>(('Table 1d'!CL12/'Table 1d'!CK12)^4-1)*100</f>
        <v>2.2907569604705413</v>
      </c>
      <c r="CK12" s="518">
        <f>(('Table 1d'!CM12/'Table 1d'!CL12)^4-1)*100</f>
        <v>2.313056084653331</v>
      </c>
      <c r="CL12" s="709">
        <f>(('Table 1d'!CN12/'Table 1d'!CM12)^4-1)*100</f>
        <v>2.6164071531631805</v>
      </c>
      <c r="CM12" s="518">
        <f>(('Table 1d'!CO12/'Table 1d'!CN12)^4-1)*100</f>
        <v>2.7044244917605154</v>
      </c>
    </row>
    <row r="13" spans="1:92" x14ac:dyDescent="0.2">
      <c r="A13" s="369" t="s">
        <v>536</v>
      </c>
      <c r="B13" s="485">
        <f>(('Table 1d'!C13/'Table 1d'!B13)-1)*100</f>
        <v>2.4489795918367196</v>
      </c>
      <c r="C13" s="513">
        <f>(('Table 1d'!D13/'Table 1d'!C13)-1)*100</f>
        <v>2.689243027888466</v>
      </c>
      <c r="D13" s="513">
        <f>(('Table 1d'!E13/'Table 1d'!D13)-1)*100</f>
        <v>2.315712900097</v>
      </c>
      <c r="E13" s="513">
        <f>(('Table 1d'!F13/'Table 1d'!E13)-1)*100</f>
        <v>1.2560729944306237</v>
      </c>
      <c r="F13" s="513">
        <f>(('Table 1d'!G13/'Table 1d'!F13)-1)*100</f>
        <v>1.3692217671152696</v>
      </c>
      <c r="G13" s="513">
        <f>(('Table 1d'!H13/'Table 1d'!G13)-1)*100</f>
        <v>2.1242207342414998</v>
      </c>
      <c r="H13" s="513">
        <f>(('Table 1d'!I13/'Table 1d'!H13)-1)*100</f>
        <v>2.3513452407868174</v>
      </c>
      <c r="I13" s="513">
        <f>(('Table 1d'!J13/'Table 1d'!I13)-1)*100</f>
        <v>2.4740446211619194</v>
      </c>
      <c r="J13" s="513">
        <f>(('Table 1d'!K13/'Table 1d'!J13)-1)*100</f>
        <v>2.5652080189696003</v>
      </c>
      <c r="K13" s="514">
        <f>(('Table 1d'!L13/'Table 1d'!K13)-1)*100</f>
        <v>3.7410676754939143</v>
      </c>
      <c r="L13" s="484">
        <f>(('Table 1d'!M13/'Table 1d'!L13)-1)*100</f>
        <v>1.296596434359798</v>
      </c>
      <c r="M13" s="515">
        <f>(('Table 1d'!N13/'Table 1d'!M13)-1)*100</f>
        <v>1.1299999999999866</v>
      </c>
      <c r="N13" s="515">
        <f>(('Table 1d'!O13/'Table 1d'!N13)-1)*100</f>
        <v>2.4621773954316417</v>
      </c>
      <c r="O13" s="515">
        <f>(('Table 1d'!P13/'Table 1d'!O13)-1)*100</f>
        <v>2.2872032426172417</v>
      </c>
      <c r="P13" s="515">
        <f>(('Table 1d'!Q13/'Table 1d'!P13)-1)*100</f>
        <v>0.30191527502594351</v>
      </c>
      <c r="Q13" s="595">
        <f>(('Table 1d'!R13/'Table 1d'!Q13)-1)*100</f>
        <v>1.2980904900761869</v>
      </c>
      <c r="R13" s="588">
        <f>(('Table 1d'!S13/'Table 1d'!R13)-1)*100</f>
        <v>0.82644628099173278</v>
      </c>
      <c r="S13" s="516">
        <f>(('Table 1d'!U13/'Table 1d'!T13)^4-1)*100</f>
        <v>1.3927187401455932</v>
      </c>
      <c r="T13" s="517">
        <f>(('Table 1d'!V13/'Table 1d'!U13)^4-1)*100</f>
        <v>1.59472131420062</v>
      </c>
      <c r="U13" s="513">
        <f>(('Table 1d'!W13/'Table 1d'!V13)^4-1)*100</f>
        <v>1.8979913282344718</v>
      </c>
      <c r="V13" s="513">
        <f>(('Table 1d'!X13/'Table 1d'!W13)^4-1)*100</f>
        <v>2.8176310425962914</v>
      </c>
      <c r="W13" s="513">
        <f>(('Table 1d'!Y13/'Table 1d'!X13)^4-1)*100</f>
        <v>3.5194000139589843</v>
      </c>
      <c r="X13" s="513">
        <f>(('Table 1d'!Z13/'Table 1d'!Y13)^4-1)*100</f>
        <v>2.1128688442230592</v>
      </c>
      <c r="Y13" s="513">
        <f>(('Table 1d'!AA13/'Table 1d'!Z13)^4-1)*100</f>
        <v>2.8096635202536246</v>
      </c>
      <c r="Z13" s="513">
        <f>(('Table 1d'!AB13/'Table 1d'!AA13)^4-1)*100</f>
        <v>2.6391361828407067</v>
      </c>
      <c r="AA13" s="513">
        <f>(('Table 1d'!AC13/'Table 1d'!AB13)^4-1)*100</f>
        <v>2.571897949788049</v>
      </c>
      <c r="AB13" s="513">
        <f>(('Table 1d'!AD13/'Table 1d'!AC13)^4-1)*100</f>
        <v>3.4513607352094411</v>
      </c>
      <c r="AC13" s="513">
        <f>(('Table 1d'!AE13/'Table 1d'!AD13)^4-1)*100</f>
        <v>1.8468528137241202</v>
      </c>
      <c r="AD13" s="513">
        <f>(('Table 1d'!AF13/'Table 1d'!AE13)^4-1)*100</f>
        <v>2.9633024155245602</v>
      </c>
      <c r="AE13" s="513">
        <f>(('Table 1d'!AG13/'Table 1d'!AF13)^4-1)*100</f>
        <v>1.8732604367250216</v>
      </c>
      <c r="AF13" s="513">
        <f>(('Table 1d'!AH13/'Table 1d'!AG13)^4-1)*100</f>
        <v>1.8645288005227023</v>
      </c>
      <c r="AG13" s="513">
        <f>(('Table 1d'!AI13/'Table 1d'!AH13)^4-1)*100</f>
        <v>0.71077135612451769</v>
      </c>
      <c r="AH13" s="513">
        <f>(('Table 1d'!AJ13/'Table 1d'!AI13)^4-1)*100</f>
        <v>0.51993982052949139</v>
      </c>
      <c r="AI13" s="513">
        <f>(('Table 1d'!AK13/'Table 1d'!AJ13)^4-1)*100</f>
        <v>2.3286614605474876</v>
      </c>
      <c r="AJ13" s="513">
        <f>(('Table 1d'!AL13/'Table 1d'!AK13)^4-1)*100</f>
        <v>1.3654090033138777</v>
      </c>
      <c r="AK13" s="513">
        <f>(('Table 1d'!AM13/'Table 1d'!AL13)^4-1)*100</f>
        <v>0.7490603991110012</v>
      </c>
      <c r="AL13" s="513">
        <f>(('Table 1d'!AN13/'Table 1d'!AM13)^4-1)*100</f>
        <v>1.8770018410093625</v>
      </c>
      <c r="AM13" s="513">
        <f>(('Table 1d'!AO13/'Table 1d'!AN13)^4-1)*100</f>
        <v>0.23211270923912952</v>
      </c>
      <c r="AN13" s="513">
        <f>(('Table 1d'!AP13/'Table 1d'!AO13)^4-1)*100</f>
        <v>2.432352954098782</v>
      </c>
      <c r="AO13" s="513">
        <f>(('Table 1d'!AQ13/'Table 1d'!AP13)^4-1)*100</f>
        <v>1.4826574524772873</v>
      </c>
      <c r="AP13" s="513">
        <f>(('Table 1d'!AR13/'Table 1d'!AQ13)^4-1)*100</f>
        <v>2.6425699551233306</v>
      </c>
      <c r="AQ13" s="513">
        <f>(('Table 1d'!AS13/'Table 1d'!AR13)^4-1)*100</f>
        <v>2.7648140769313878</v>
      </c>
      <c r="AR13" s="513">
        <f>(('Table 1d'!AT13/'Table 1d'!AS13)^4-1)*100</f>
        <v>1.3659449362750209</v>
      </c>
      <c r="AS13" s="513">
        <f>(('Table 1d'!AU13/'Table 1d'!AT13)^4-1)*100</f>
        <v>2.8286154139967046</v>
      </c>
      <c r="AT13" s="513">
        <f>(('Table 1d'!AV13/'Table 1d'!AU13)^4-1)*100</f>
        <v>1.6691682755468173</v>
      </c>
      <c r="AU13" s="513">
        <f>(('Table 1d'!AW13/'Table 1d'!AV13)^4-1)*100</f>
        <v>2.797034180879221</v>
      </c>
      <c r="AV13" s="513">
        <f>(('Table 1d'!AX13/'Table 1d'!AW13)^4-1)*100</f>
        <v>3.0494510026028099</v>
      </c>
      <c r="AW13" s="513">
        <f>(('Table 1d'!AY13/'Table 1d'!AX13)^4-1)*100</f>
        <v>2.666816757813506</v>
      </c>
      <c r="AX13" s="513">
        <f>(('Table 1d'!AZ13/'Table 1d'!AY13)^4-1)*100</f>
        <v>2.0707580141185344</v>
      </c>
      <c r="AY13" s="513">
        <f>(('Table 1d'!BA13/'Table 1d'!AZ13)^4-1)*100</f>
        <v>2.8574341677133797</v>
      </c>
      <c r="AZ13" s="513">
        <f>(('Table 1d'!BB13/'Table 1d'!BA13)^4-1)*100</f>
        <v>2.4847598172443197</v>
      </c>
      <c r="BA13" s="513">
        <f>(('Table 1d'!BC13/'Table 1d'!BB13)^4-1)*100</f>
        <v>0.86132147194639685</v>
      </c>
      <c r="BB13" s="513">
        <f>(('Table 1d'!BD13/'Table 1d'!BC13)^4-1)*100</f>
        <v>3.6030490170932739</v>
      </c>
      <c r="BC13" s="513">
        <f>(('Table 1d'!BE13/'Table 1d'!BD13)^4-1)*100</f>
        <v>3.0053728349605402</v>
      </c>
      <c r="BD13" s="513">
        <f>(('Table 1d'!BF13/'Table 1d'!BE13)^4-1)*100</f>
        <v>1.3554821033048947</v>
      </c>
      <c r="BE13" s="513">
        <f>(('Table 1d'!BG13/'Table 1d'!BF13)^4-1)*100</f>
        <v>4.4404537398183397</v>
      </c>
      <c r="BF13" s="513">
        <f>(('Table 1d'!BH13/'Table 1d'!BG13)^4-1)*100</f>
        <v>4.1344800064907927</v>
      </c>
      <c r="BG13" s="513">
        <f>(('Table 1d'!BI13/'Table 1d'!BH13)^4-1)*100</f>
        <v>4.9425228193837656</v>
      </c>
      <c r="BH13" s="513">
        <f>(('Table 1d'!BJ13/'Table 1d'!BI13)^4-1)*100</f>
        <v>5.5577072078807133</v>
      </c>
      <c r="BI13" s="513">
        <f>(('Table 1d'!BK13/'Table 1d'!BJ13)^4-1)*100</f>
        <v>-1.356183012065304</v>
      </c>
      <c r="BJ13" s="513">
        <f>(('Table 1d'!BL13/'Table 1d'!BK13)^4-1)*100</f>
        <v>0.20129831085453631</v>
      </c>
      <c r="BK13" s="513">
        <f>(('Table 1d'!BM13/'Table 1d'!BL13)^4-1)*100</f>
        <v>0.76616414933263766</v>
      </c>
      <c r="BL13" s="513">
        <f>(('Table 1d'!BN13/'Table 1d'!BM13)^4-1)*100</f>
        <v>2.6342376752035213</v>
      </c>
      <c r="BM13" s="513">
        <f>(('Table 1d'!BO13/'Table 1d'!BN13)^4-1)*100</f>
        <v>0.88008270657273791</v>
      </c>
      <c r="BN13" s="513">
        <f>(('Table 1d'!BP13/'Table 1d'!BO13)^4-1)*100</f>
        <v>0.63808371955602627</v>
      </c>
      <c r="BO13" s="513">
        <f>(('Table 1d'!BQ13/'Table 1d'!BP13)^4-1)*100</f>
        <v>1.1168619325328866</v>
      </c>
      <c r="BP13" s="513">
        <f>(('Table 1d'!BR13/'Table 1d'!BQ13)^4-1)*100</f>
        <v>1.2736158024887478</v>
      </c>
      <c r="BQ13" s="513">
        <f>(('Table 1d'!BS13/'Table 1d'!BR13)^4-1)*100</f>
        <v>0.99082721617917979</v>
      </c>
      <c r="BR13" s="513">
        <f>(('Table 1d'!BT13/'Table 1d'!BS13)^4-1)*100</f>
        <v>3.5520183506424052</v>
      </c>
      <c r="BS13" s="513">
        <f>(('Table 1d'!BU13/'Table 1d'!BT13)^4-1)*100</f>
        <v>3.8015589038056019</v>
      </c>
      <c r="BT13" s="513">
        <f>(('Table 1d'!BV13/'Table 1d'!BU13)^4-1)*100</f>
        <v>2.7355530092499469</v>
      </c>
      <c r="BU13" s="514">
        <f>(('Table 1d'!BW13/'Table 1d'!BV13)^4-1)*100</f>
        <v>1.7014312940717646</v>
      </c>
      <c r="BV13" s="514">
        <f>(('Table 1d'!BX13/'Table 1d'!BW13)^4-1)*100</f>
        <v>2.9398430355707994</v>
      </c>
      <c r="BW13" s="516">
        <f>(('Table 1d'!BY13/'Table 1d'!BX13)^4-1)*100</f>
        <v>1.6819203238766844</v>
      </c>
      <c r="BX13" s="515">
        <f>(('Table 1d'!BZ13/'Table 1d'!BY13)^4-1)*100</f>
        <v>1.8665274458235181</v>
      </c>
      <c r="BY13" s="518">
        <f>(('Table 1d'!CA13/'Table 1d'!BZ13)^4-1)*100</f>
        <v>1.6671043863933921</v>
      </c>
      <c r="BZ13" s="516">
        <f>(('Table 1d'!CB13/'Table 1d'!CA13)^4-1)*100</f>
        <v>0.11254395135487094</v>
      </c>
      <c r="CA13" s="518">
        <f>(('Table 1d'!CC13/'Table 1d'!CB13)^4-1)*100</f>
        <v>3.7493555383361077E-2</v>
      </c>
      <c r="CB13" s="515">
        <f>(('Table 1d'!CD13/'Table 1d'!CC13)^4-1)*100</f>
        <v>2.8028606355822383</v>
      </c>
      <c r="CC13" s="518">
        <f>(('Table 1d'!CE13/'Table 1d'!CD13)^4-1)*100</f>
        <v>1.9121172422557731</v>
      </c>
      <c r="CD13" s="516">
        <f>(('Table 1d'!CF13/'Table 1d'!CE13)^4-1)*100</f>
        <v>-7.4080930242370613E-2</v>
      </c>
      <c r="CE13" s="518">
        <f>(('Table 1d'!CG13/'Table 1d'!CF13)^4-1)*100</f>
        <v>9.4722349529001715</v>
      </c>
      <c r="CF13" s="515">
        <f>(('Table 1d'!CH13/'Table 1d'!CG13)^4-1)*100</f>
        <v>2.8929240788509336</v>
      </c>
      <c r="CG13" s="518">
        <f>(('Table 1d'!CI13/'Table 1d'!CH13)^4-1)*100</f>
        <v>-19.776019138664481</v>
      </c>
      <c r="CH13" s="516">
        <f>(('Table 1d'!CJ13/'Table 1d'!CI13)^4-1)*100</f>
        <v>7.5800280484166427</v>
      </c>
      <c r="CI13" s="518">
        <f>(('Table 1d'!CK13/'Table 1d'!CJ13)^4-1)*100</f>
        <v>6.8888004930538926</v>
      </c>
      <c r="CJ13" s="518">
        <f>(('Table 1d'!CL13/'Table 1d'!CK13)^4-1)*100</f>
        <v>4.5915972495858437</v>
      </c>
      <c r="CK13" s="518">
        <f>(('Table 1d'!CM13/'Table 1d'!CL13)^4-1)*100</f>
        <v>1.9743463088613744</v>
      </c>
      <c r="CL13" s="709">
        <f>(('Table 1d'!CN13/'Table 1d'!CM13)^4-1)*100</f>
        <v>-0.25258207592435689</v>
      </c>
      <c r="CM13" s="518">
        <f>(('Table 1d'!CO13/'Table 1d'!CN13)^4-1)*100</f>
        <v>0.87019066836173664</v>
      </c>
    </row>
    <row r="14" spans="1:92" x14ac:dyDescent="0.2">
      <c r="A14" s="503" t="s">
        <v>537</v>
      </c>
      <c r="B14" s="485">
        <f>(('Table 1d'!C14/'Table 1d'!B14)-1)*100</f>
        <v>3.619100041282497</v>
      </c>
      <c r="C14" s="513">
        <f>(('Table 1d'!D14/'Table 1d'!C14)-1)*100</f>
        <v>4.2496679946879112</v>
      </c>
      <c r="D14" s="513">
        <f>(('Table 1d'!E14/'Table 1d'!D14)-1)*100</f>
        <v>3.363057324840768</v>
      </c>
      <c r="E14" s="513">
        <f>(('Table 1d'!F14/'Table 1d'!E14)-1)*100</f>
        <v>2.095144195218146</v>
      </c>
      <c r="F14" s="513">
        <f>(('Table 1d'!G14/'Table 1d'!F14)-1)*100</f>
        <v>2.5591501690004792</v>
      </c>
      <c r="G14" s="513">
        <f>(('Table 1d'!H14/'Table 1d'!G14)-1)*100</f>
        <v>2.5541431261770331</v>
      </c>
      <c r="H14" s="513">
        <f>(('Table 1d'!I14/'Table 1d'!H14)-1)*100</f>
        <v>3.4201767473889699</v>
      </c>
      <c r="I14" s="513">
        <f>(('Table 1d'!J14/'Table 1d'!I14)-1)*100</f>
        <v>3.38475196981467</v>
      </c>
      <c r="J14" s="513">
        <f>(('Table 1d'!K14/'Table 1d'!J14)-1)*100</f>
        <v>3.1021897810219023</v>
      </c>
      <c r="K14" s="514">
        <f>(('Table 1d'!L14/'Table 1d'!K14)-1)*100</f>
        <v>3.560645497136905</v>
      </c>
      <c r="L14" s="484">
        <f>(('Table 1d'!M14/'Table 1d'!L14)-1)*100</f>
        <v>0.53282396702523105</v>
      </c>
      <c r="M14" s="515">
        <f>(('Table 1d'!N14/'Table 1d'!M14)-1)*100</f>
        <v>1.1800000000000033</v>
      </c>
      <c r="N14" s="515">
        <f>(('Table 1d'!O14/'Table 1d'!N14)-1)*100</f>
        <v>1.7691243328721074</v>
      </c>
      <c r="O14" s="515">
        <f>(('Table 1d'!P14/'Table 1d'!O14)-1)*100</f>
        <v>2.1851024570263222</v>
      </c>
      <c r="P14" s="515">
        <f>(('Table 1d'!Q14/'Table 1d'!P14)-1)*100</f>
        <v>1.6061585249952381</v>
      </c>
      <c r="Q14" s="595">
        <f>(('Table 1d'!R14/'Table 1d'!Q14)-1)*100</f>
        <v>1.365634645963909</v>
      </c>
      <c r="R14" s="588">
        <f>(('Table 1d'!S14/'Table 1d'!R14)-1)*100</f>
        <v>0.61825228384240205</v>
      </c>
      <c r="S14" s="516">
        <f>(('Table 1d'!U14/'Table 1d'!T14)^4-1)*100</f>
        <v>2.0668264946619885</v>
      </c>
      <c r="T14" s="517">
        <f>(('Table 1d'!V14/'Table 1d'!U14)^4-1)*100</f>
        <v>0.99639419200145962</v>
      </c>
      <c r="U14" s="513">
        <f>(('Table 1d'!W14/'Table 1d'!V14)^4-1)*100</f>
        <v>3.1165056726825124</v>
      </c>
      <c r="V14" s="513">
        <f>(('Table 1d'!X14/'Table 1d'!W14)^4-1)*100</f>
        <v>4.0452151915578716</v>
      </c>
      <c r="W14" s="513">
        <f>(('Table 1d'!Y14/'Table 1d'!X14)^4-1)*100</f>
        <v>5.5159648770837011</v>
      </c>
      <c r="X14" s="513">
        <f>(('Table 1d'!Z14/'Table 1d'!Y14)^4-1)*100</f>
        <v>3.5667371884953392</v>
      </c>
      <c r="Y14" s="513">
        <f>(('Table 1d'!AA14/'Table 1d'!Z14)^4-1)*100</f>
        <v>4.734191312877023</v>
      </c>
      <c r="Z14" s="513">
        <f>(('Table 1d'!AB14/'Table 1d'!AA14)^4-1)*100</f>
        <v>4.4086681484057699</v>
      </c>
      <c r="AA14" s="513">
        <f>(('Table 1d'!AC14/'Table 1d'!AB14)^4-1)*100</f>
        <v>3.4030613038913415</v>
      </c>
      <c r="AB14" s="513">
        <f>(('Table 1d'!AD14/'Table 1d'!AC14)^4-1)*100</f>
        <v>5.1198133917550237</v>
      </c>
      <c r="AC14" s="513">
        <f>(('Table 1d'!AE14/'Table 1d'!AD14)^4-1)*100</f>
        <v>3.1245652122120493</v>
      </c>
      <c r="AD14" s="513">
        <f>(('Table 1d'!AF14/'Table 1d'!AE14)^4-1)*100</f>
        <v>3.6670098886908642</v>
      </c>
      <c r="AE14" s="513">
        <f>(('Table 1d'!AG14/'Table 1d'!AF14)^4-1)*100</f>
        <v>3.8896657498628473</v>
      </c>
      <c r="AF14" s="513">
        <f>(('Table 1d'!AH14/'Table 1d'!AG14)^4-1)*100</f>
        <v>1.3881795418912324</v>
      </c>
      <c r="AG14" s="513">
        <f>(('Table 1d'!AI14/'Table 1d'!AH14)^4-1)*100</f>
        <v>1.8809038226727859</v>
      </c>
      <c r="AH14" s="513">
        <f>(('Table 1d'!AJ14/'Table 1d'!AI14)^4-1)*100</f>
        <v>0.63752633369755785</v>
      </c>
      <c r="AI14" s="513">
        <f>(('Table 1d'!AK14/'Table 1d'!AJ14)^4-1)*100</f>
        <v>3.4132125326955087</v>
      </c>
      <c r="AJ14" s="513">
        <f>(('Table 1d'!AL14/'Table 1d'!AK14)^4-1)*100</f>
        <v>2.8886080405447156</v>
      </c>
      <c r="AK14" s="513">
        <f>(('Table 1d'!AM14/'Table 1d'!AL14)^4-1)*100</f>
        <v>2.6224932488383423</v>
      </c>
      <c r="AL14" s="513">
        <f>(('Table 1d'!AN14/'Table 1d'!AM14)^4-1)*100</f>
        <v>3.4360728977860688</v>
      </c>
      <c r="AM14" s="513">
        <f>(('Table 1d'!AO14/'Table 1d'!AN14)^4-1)*100</f>
        <v>0.85561010057730869</v>
      </c>
      <c r="AN14" s="513">
        <f>(('Table 1d'!AP14/'Table 1d'!AO14)^4-1)*100</f>
        <v>3.1088868989166629</v>
      </c>
      <c r="AO14" s="513">
        <f>(('Table 1d'!AQ14/'Table 1d'!AP14)^4-1)*100</f>
        <v>1.5099414548451318</v>
      </c>
      <c r="AP14" s="513">
        <f>(('Table 1d'!AR14/'Table 1d'!AQ14)^4-1)*100</f>
        <v>3.6482680121680433</v>
      </c>
      <c r="AQ14" s="513">
        <f>(('Table 1d'!AS14/'Table 1d'!AR14)^4-1)*100</f>
        <v>2.4309316519000257</v>
      </c>
      <c r="AR14" s="513">
        <f>(('Table 1d'!AT14/'Table 1d'!AS14)^4-1)*100</f>
        <v>2.135238657634031</v>
      </c>
      <c r="AS14" s="513">
        <f>(('Table 1d'!AU14/'Table 1d'!AT14)^4-1)*100</f>
        <v>3.1515552720118523</v>
      </c>
      <c r="AT14" s="513">
        <f>(('Table 1d'!AV14/'Table 1d'!AU14)^4-1)*100</f>
        <v>3.3131120935044667</v>
      </c>
      <c r="AU14" s="513">
        <f>(('Table 1d'!AW14/'Table 1d'!AV14)^4-1)*100</f>
        <v>3.8413216617175783</v>
      </c>
      <c r="AV14" s="513">
        <f>(('Table 1d'!AX14/'Table 1d'!AW14)^4-1)*100</f>
        <v>5.2359989987183164</v>
      </c>
      <c r="AW14" s="513">
        <f>(('Table 1d'!AY14/'Table 1d'!AX14)^4-1)*100</f>
        <v>3.2581171717854351</v>
      </c>
      <c r="AX14" s="513">
        <f>(('Table 1d'!AZ14/'Table 1d'!AY14)^4-1)*100</f>
        <v>2.606014455745953</v>
      </c>
      <c r="AY14" s="513">
        <f>(('Table 1d'!BA14/'Table 1d'!AZ14)^4-1)*100</f>
        <v>3.6119731175038083</v>
      </c>
      <c r="AZ14" s="513">
        <f>(('Table 1d'!BB14/'Table 1d'!BA14)^4-1)*100</f>
        <v>3.7566925292262798</v>
      </c>
      <c r="BA14" s="513">
        <f>(('Table 1d'!BC14/'Table 1d'!BB14)^4-1)*100</f>
        <v>1.4592033691154915</v>
      </c>
      <c r="BB14" s="513">
        <f>(('Table 1d'!BD14/'Table 1d'!BC14)^4-1)*100</f>
        <v>4.0582100529180876</v>
      </c>
      <c r="BC14" s="513">
        <f>(('Table 1d'!BE14/'Table 1d'!BD14)^4-1)*100</f>
        <v>4.2344866090461952</v>
      </c>
      <c r="BD14" s="513">
        <f>(('Table 1d'!BF14/'Table 1d'!BE14)^4-1)*100</f>
        <v>0.33381986425486954</v>
      </c>
      <c r="BE14" s="513">
        <f>(('Table 1d'!BG14/'Table 1d'!BF14)^4-1)*100</f>
        <v>4.7028447973552545</v>
      </c>
      <c r="BF14" s="513">
        <f>(('Table 1d'!BH14/'Table 1d'!BG14)^4-1)*100</f>
        <v>4.3928870087238892</v>
      </c>
      <c r="BG14" s="513">
        <f>(('Table 1d'!BI14/'Table 1d'!BH14)^4-1)*100</f>
        <v>4.3872255290622775</v>
      </c>
      <c r="BH14" s="513">
        <f>(('Table 1d'!BJ14/'Table 1d'!BI14)^4-1)*100</f>
        <v>5.2158639856463296</v>
      </c>
      <c r="BI14" s="513">
        <f>(('Table 1d'!BK14/'Table 1d'!BJ14)^4-1)*100</f>
        <v>-2.911470657173032</v>
      </c>
      <c r="BJ14" s="513">
        <f>(('Table 1d'!BL14/'Table 1d'!BK14)^4-1)*100</f>
        <v>-0.51997290010442621</v>
      </c>
      <c r="BK14" s="513">
        <f>(('Table 1d'!BM14/'Table 1d'!BL14)^4-1)*100</f>
        <v>-1.6351417920801636</v>
      </c>
      <c r="BL14" s="513">
        <f>(('Table 1d'!BN14/'Table 1d'!BM14)^4-1)*100</f>
        <v>4.7984184596405743</v>
      </c>
      <c r="BM14" s="513">
        <f>(('Table 1d'!BO14/'Table 1d'!BN14)^4-1)*100</f>
        <v>0.6387205256174866</v>
      </c>
      <c r="BN14" s="513">
        <f>(('Table 1d'!BP14/'Table 1d'!BO14)^4-1)*100</f>
        <v>-0.51589753059811949</v>
      </c>
      <c r="BO14" s="513">
        <f>(('Table 1d'!BQ14/'Table 1d'!BP14)^4-1)*100</f>
        <v>2.3697320586042459</v>
      </c>
      <c r="BP14" s="513">
        <f>(('Table 1d'!BR14/'Table 1d'!BQ14)^4-1)*100</f>
        <v>1.7930519394018685</v>
      </c>
      <c r="BQ14" s="513">
        <f>(('Table 1d'!BS14/'Table 1d'!BR14)^4-1)*100</f>
        <v>0.59238619727497444</v>
      </c>
      <c r="BR14" s="513">
        <f>(('Table 1d'!BT14/'Table 1d'!BS14)^4-1)*100</f>
        <v>2.6624147122817909</v>
      </c>
      <c r="BS14" s="513">
        <f>(('Table 1d'!BU14/'Table 1d'!BT14)^4-1)*100</f>
        <v>2.4058482193676678</v>
      </c>
      <c r="BT14" s="513">
        <f>(('Table 1d'!BV14/'Table 1d'!BU14)^4-1)*100</f>
        <v>1.1708334695642586</v>
      </c>
      <c r="BU14" s="514">
        <f>(('Table 1d'!BW14/'Table 1d'!BV14)^4-1)*100</f>
        <v>0.50463289637412423</v>
      </c>
      <c r="BV14" s="514">
        <f>(('Table 1d'!BX14/'Table 1d'!BW14)^4-1)*100</f>
        <v>3.6873360149653811</v>
      </c>
      <c r="BW14" s="516">
        <f>(('Table 1d'!BY14/'Table 1d'!BX14)^4-1)*100</f>
        <v>2.2037740385919102</v>
      </c>
      <c r="BX14" s="515">
        <f>(('Table 1d'!BZ14/'Table 1d'!BY14)^4-1)*100</f>
        <v>2.8133371274740249</v>
      </c>
      <c r="BY14" s="518">
        <f>(('Table 1d'!CA14/'Table 1d'!BZ14)^4-1)*100</f>
        <v>1.7920530476966068</v>
      </c>
      <c r="BZ14" s="516">
        <f>(('Table 1d'!CB14/'Table 1d'!CA14)^4-1)*100</f>
        <v>1.364391888423433</v>
      </c>
      <c r="CA14" s="518">
        <f>(('Table 1d'!CC14/'Table 1d'!CB14)^4-1)*100</f>
        <v>7.5180900731797173E-2</v>
      </c>
      <c r="CB14" s="515">
        <f>(('Table 1d'!CD14/'Table 1d'!CC14)^4-1)*100</f>
        <v>2.9630440772508093</v>
      </c>
      <c r="CC14" s="518">
        <f>(('Table 1d'!CE14/'Table 1d'!CD14)^4-1)*100</f>
        <v>1.0108966358618465</v>
      </c>
      <c r="CD14" s="516">
        <f>(('Table 1d'!CF14/'Table 1d'!CE14)^4-1)*100</f>
        <v>2.1376583026756713</v>
      </c>
      <c r="CE14" s="518">
        <f>(('Table 1d'!CG14/'Table 1d'!CF14)^4-1)*100</f>
        <v>1.6758631653126077</v>
      </c>
      <c r="CF14" s="515">
        <f>(('Table 1d'!CH14/'Table 1d'!CG14)^4-1)*100</f>
        <v>0.77622886028771987</v>
      </c>
      <c r="CG14" s="518">
        <f>(('Table 1d'!CI14/'Table 1d'!CH14)^4-1)*100</f>
        <v>-2.2250736924814829</v>
      </c>
      <c r="CH14" s="516">
        <f>(('Table 1d'!CJ14/'Table 1d'!CI14)^4-1)*100</f>
        <v>0.40753895265397411</v>
      </c>
      <c r="CI14" s="518">
        <f>(('Table 1d'!CK14/'Table 1d'!CJ14)^4-1)*100</f>
        <v>2.9893309743295626</v>
      </c>
      <c r="CJ14" s="518">
        <f>(('Table 1d'!CL14/'Table 1d'!CK14)^4-1)*100</f>
        <v>1.0311091371510539</v>
      </c>
      <c r="CK14" s="518">
        <f>(('Table 1d'!CM14/'Table 1d'!CL14)^4-1)*100</f>
        <v>0.84422564703443559</v>
      </c>
      <c r="CL14" s="709">
        <f>(('Table 1d'!CN14/'Table 1d'!CM14)^4-1)*100</f>
        <v>6.0476123952880378</v>
      </c>
      <c r="CM14" s="518">
        <f>(('Table 1d'!CO14/'Table 1d'!CN14)^4-1)*100</f>
        <v>2.2129678158376409</v>
      </c>
    </row>
    <row r="15" spans="1:92" x14ac:dyDescent="0.2">
      <c r="A15" s="504" t="s">
        <v>538</v>
      </c>
      <c r="B15" s="490">
        <f>(('Table 1d'!C15/'Table 1d'!B15)-1)*100</f>
        <v>1.6646562123039832</v>
      </c>
      <c r="C15" s="528">
        <f>(('Table 1d'!D15/'Table 1d'!C15)-1)*100</f>
        <v>1.6492643569055554</v>
      </c>
      <c r="D15" s="528">
        <f>(('Table 1d'!E15/'Table 1d'!D15)-1)*100</f>
        <v>1.5758141706548212</v>
      </c>
      <c r="E15" s="528">
        <f>(('Table 1d'!F15/'Table 1d'!E15)-1)*100</f>
        <v>0.63203861181337917</v>
      </c>
      <c r="F15" s="528">
        <f>(('Table 1d'!G15/'Table 1d'!F15)-1)*100</f>
        <v>0.4225191275551099</v>
      </c>
      <c r="G15" s="528">
        <f>(('Table 1d'!H15/'Table 1d'!G15)-1)*100</f>
        <v>1.7739367750739143</v>
      </c>
      <c r="H15" s="528">
        <f>(('Table 1d'!I15/'Table 1d'!H15)-1)*100</f>
        <v>1.5307262569832503</v>
      </c>
      <c r="I15" s="528">
        <f>(('Table 1d'!J15/'Table 1d'!I15)-1)*100</f>
        <v>1.7277429294596525</v>
      </c>
      <c r="J15" s="528">
        <f>(('Table 1d'!K15/'Table 1d'!J15)-1)*100</f>
        <v>2.1311120726958066</v>
      </c>
      <c r="K15" s="529">
        <f>(('Table 1d'!L15/'Table 1d'!K15)-1)*100</f>
        <v>3.8978921724393656</v>
      </c>
      <c r="L15" s="489">
        <f>(('Table 1d'!M15/'Table 1d'!L15)-1)*100</f>
        <v>1.947191354878175</v>
      </c>
      <c r="M15" s="530">
        <f>(('Table 1d'!N15/'Table 1d'!M15)-1)*100</f>
        <v>1.0900000000000132</v>
      </c>
      <c r="N15" s="530">
        <f>(('Table 1d'!O15/'Table 1d'!N15)-1)*100</f>
        <v>3.0467899891186034</v>
      </c>
      <c r="O15" s="530">
        <f>(('Table 1d'!P15/'Table 1d'!O15)-1)*100</f>
        <v>2.3423250455985478</v>
      </c>
      <c r="P15" s="530">
        <f>(('Table 1d'!Q15/'Table 1d'!P15)-1)*100</f>
        <v>0.70349873370227911</v>
      </c>
      <c r="Q15" s="610">
        <f>(('Table 1d'!R15/'Table 1d'!Q15)-1)*100</f>
        <v>1.4157973174366623</v>
      </c>
      <c r="R15" s="611">
        <f>(('Table 1d'!S15/'Table 1d'!R15)-1)*100</f>
        <v>0.45922116091110521</v>
      </c>
      <c r="S15" s="532">
        <f>(('Table 1d'!U15/'Table 1d'!T15)^4-1)*100</f>
        <v>0.92451182824706546</v>
      </c>
      <c r="T15" s="533">
        <f>(('Table 1d'!V15/'Table 1d'!U15)^4-1)*100</f>
        <v>1.9983541573038277</v>
      </c>
      <c r="U15" s="528">
        <f>(('Table 1d'!W15/'Table 1d'!V15)^4-1)*100</f>
        <v>1.1118389799548378</v>
      </c>
      <c r="V15" s="528">
        <f>(('Table 1d'!X15/'Table 1d'!W15)^4-1)*100</f>
        <v>2.0316197486753174</v>
      </c>
      <c r="W15" s="528">
        <f>(('Table 1d'!Y15/'Table 1d'!X15)^4-1)*100</f>
        <v>2.1668990260354182</v>
      </c>
      <c r="X15" s="528">
        <f>(('Table 1d'!Z15/'Table 1d'!Y15)^4-1)*100</f>
        <v>1.1451630924771417</v>
      </c>
      <c r="Y15" s="528">
        <f>(('Table 1d'!AA15/'Table 1d'!Z15)^4-1)*100</f>
        <v>1.476780834004443</v>
      </c>
      <c r="Z15" s="528">
        <f>(('Table 1d'!AB15/'Table 1d'!AA15)^4-1)*100</f>
        <v>1.5190803436484268</v>
      </c>
      <c r="AA15" s="528">
        <f>(('Table 1d'!AC15/'Table 1d'!AB15)^4-1)*100</f>
        <v>1.9420358116659209</v>
      </c>
      <c r="AB15" s="528">
        <f>(('Table 1d'!AD15/'Table 1d'!AC15)^4-1)*100</f>
        <v>2.3606160790780928</v>
      </c>
      <c r="AC15" s="528">
        <f>(('Table 1d'!AE15/'Table 1d'!AD15)^4-1)*100</f>
        <v>0.98067097016849569</v>
      </c>
      <c r="AD15" s="528">
        <f>(('Table 1d'!AF15/'Table 1d'!AE15)^4-1)*100</f>
        <v>2.4827535931340572</v>
      </c>
      <c r="AE15" s="528">
        <f>(('Table 1d'!AG15/'Table 1d'!AF15)^4-1)*100</f>
        <v>0.5084050075005786</v>
      </c>
      <c r="AF15" s="528">
        <f>(('Table 1d'!AH15/'Table 1d'!AG15)^4-1)*100</f>
        <v>2.1830468066356579</v>
      </c>
      <c r="AG15" s="528">
        <f>(('Table 1d'!AI15/'Table 1d'!AH15)^4-1)*100</f>
        <v>-0.13740193769793407</v>
      </c>
      <c r="AH15" s="528">
        <f>(('Table 1d'!AJ15/'Table 1d'!AI15)^4-1)*100</f>
        <v>0.41319887609985173</v>
      </c>
      <c r="AI15" s="528">
        <f>(('Table 1d'!AK15/'Table 1d'!AJ15)^4-1)*100</f>
        <v>1.5197471201388479</v>
      </c>
      <c r="AJ15" s="528">
        <f>(('Table 1d'!AL15/'Table 1d'!AK15)^4-1)*100</f>
        <v>0.13693157121426047</v>
      </c>
      <c r="AK15" s="528">
        <f>(('Table 1d'!AM15/'Table 1d'!AL15)^4-1)*100</f>
        <v>-0.68231967954670569</v>
      </c>
      <c r="AL15" s="528">
        <f>(('Table 1d'!AN15/'Table 1d'!AM15)^4-1)*100</f>
        <v>0.6410969749197637</v>
      </c>
      <c r="AM15" s="528">
        <f>(('Table 1d'!AO15/'Table 1d'!AN15)^4-1)*100</f>
        <v>-0.27337949615842128</v>
      </c>
      <c r="AN15" s="528">
        <f>(('Table 1d'!AP15/'Table 1d'!AO15)^4-1)*100</f>
        <v>1.8381872094382468</v>
      </c>
      <c r="AO15" s="528">
        <f>(('Table 1d'!AQ15/'Table 1d'!AP15)^4-1)*100</f>
        <v>1.5537239208963882</v>
      </c>
      <c r="AP15" s="528">
        <f>(('Table 1d'!AR15/'Table 1d'!AQ15)^4-1)*100</f>
        <v>1.8226917824038624</v>
      </c>
      <c r="AQ15" s="528">
        <f>(('Table 1d'!AS15/'Table 1d'!AR15)^4-1)*100</f>
        <v>3.006966925102561</v>
      </c>
      <c r="AR15" s="528">
        <f>(('Table 1d'!AT15/'Table 1d'!AS15)^4-1)*100</f>
        <v>0.80744235442176127</v>
      </c>
      <c r="AS15" s="528">
        <f>(('Table 1d'!AU15/'Table 1d'!AT15)^4-1)*100</f>
        <v>2.522966872488186</v>
      </c>
      <c r="AT15" s="528">
        <f>(('Table 1d'!AV15/'Table 1d'!AU15)^4-1)*100</f>
        <v>0.35531832659525531</v>
      </c>
      <c r="AU15" s="528">
        <f>(('Table 1d'!AW15/'Table 1d'!AV15)^4-1)*100</f>
        <v>1.9642270809766771</v>
      </c>
      <c r="AV15" s="528">
        <f>(('Table 1d'!AX15/'Table 1d'!AW15)^4-1)*100</f>
        <v>1.3741694811324923</v>
      </c>
      <c r="AW15" s="528">
        <f>(('Table 1d'!AY15/'Table 1d'!AX15)^4-1)*100</f>
        <v>2.1710646326405403</v>
      </c>
      <c r="AX15" s="528">
        <f>(('Table 1d'!AZ15/'Table 1d'!AY15)^4-1)*100</f>
        <v>1.6273237967970422</v>
      </c>
      <c r="AY15" s="528">
        <f>(('Table 1d'!BA15/'Table 1d'!AZ15)^4-1)*100</f>
        <v>2.1948261029821836</v>
      </c>
      <c r="AZ15" s="528">
        <f>(('Table 1d'!BB15/'Table 1d'!BA15)^4-1)*100</f>
        <v>1.5242797967571109</v>
      </c>
      <c r="BA15" s="528">
        <f>(('Table 1d'!BC15/'Table 1d'!BB15)^4-1)*100</f>
        <v>0.34557203235925371</v>
      </c>
      <c r="BB15" s="528">
        <f>(('Table 1d'!BD15/'Table 1d'!BC15)^4-1)*100</f>
        <v>3.2721604327075715</v>
      </c>
      <c r="BC15" s="528">
        <f>(('Table 1d'!BE15/'Table 1d'!BD15)^4-1)*100</f>
        <v>2.0248159674470134</v>
      </c>
      <c r="BD15" s="528">
        <f>(('Table 1d'!BF15/'Table 1d'!BE15)^4-1)*100</f>
        <v>2.2307164605689822</v>
      </c>
      <c r="BE15" s="528">
        <f>(('Table 1d'!BG15/'Table 1d'!BF15)^4-1)*100</f>
        <v>4.1676791930426393</v>
      </c>
      <c r="BF15" s="528">
        <f>(('Table 1d'!BH15/'Table 1d'!BG15)^4-1)*100</f>
        <v>3.9090290722106458</v>
      </c>
      <c r="BG15" s="528">
        <f>(('Table 1d'!BI15/'Table 1d'!BH15)^4-1)*100</f>
        <v>5.4162070879298474</v>
      </c>
      <c r="BH15" s="528">
        <f>(('Table 1d'!BJ15/'Table 1d'!BI15)^4-1)*100</f>
        <v>5.8983321770123887</v>
      </c>
      <c r="BI15" s="528">
        <f>(('Table 1d'!BK15/'Table 1d'!BJ15)^4-1)*100</f>
        <v>-8.0685825445780956E-2</v>
      </c>
      <c r="BJ15" s="528">
        <f>(('Table 1d'!BL15/'Table 1d'!BK15)^4-1)*100</f>
        <v>0.8097124684122825</v>
      </c>
      <c r="BK15" s="528">
        <f>(('Table 1d'!BM15/'Table 1d'!BL15)^4-1)*100</f>
        <v>2.9319989414343883</v>
      </c>
      <c r="BL15" s="528">
        <f>(('Table 1d'!BN15/'Table 1d'!BM15)^4-1)*100</f>
        <v>0.76201590751046044</v>
      </c>
      <c r="BM15" s="528">
        <f>(('Table 1d'!BO15/'Table 1d'!BN15)^4-1)*100</f>
        <v>1.0418665859251774</v>
      </c>
      <c r="BN15" s="528">
        <f>(('Table 1d'!BP15/'Table 1d'!BO15)^4-1)*100</f>
        <v>1.7633079055505263</v>
      </c>
      <c r="BO15" s="528">
        <f>(('Table 1d'!BQ15/'Table 1d'!BP15)^4-1)*100</f>
        <v>-3.9633390645521516E-2</v>
      </c>
      <c r="BP15" s="528">
        <f>(('Table 1d'!BR15/'Table 1d'!BQ15)^4-1)*100</f>
        <v>0.83511004848142445</v>
      </c>
      <c r="BQ15" s="528">
        <f>(('Table 1d'!BS15/'Table 1d'!BR15)^4-1)*100</f>
        <v>1.351869495438307</v>
      </c>
      <c r="BR15" s="528">
        <f>(('Table 1d'!BT15/'Table 1d'!BS15)^4-1)*100</f>
        <v>4.3267369371560616</v>
      </c>
      <c r="BS15" s="528">
        <f>(('Table 1d'!BU15/'Table 1d'!BT15)^4-1)*100</f>
        <v>5.0069920789879596</v>
      </c>
      <c r="BT15" s="528">
        <f>(('Table 1d'!BV15/'Table 1d'!BU15)^4-1)*100</f>
        <v>4.0290359056701863</v>
      </c>
      <c r="BU15" s="529">
        <f>(('Table 1d'!BW15/'Table 1d'!BV15)^4-1)*100</f>
        <v>2.7370594367973622</v>
      </c>
      <c r="BV15" s="529">
        <f>(('Table 1d'!BX15/'Table 1d'!BW15)^4-1)*100</f>
        <v>2.2937039759003186</v>
      </c>
      <c r="BW15" s="532">
        <f>(('Table 1d'!BY15/'Table 1d'!BX15)^4-1)*100</f>
        <v>1.2115337530532733</v>
      </c>
      <c r="BX15" s="530">
        <f>(('Table 1d'!BZ15/'Table 1d'!BY15)^4-1)*100</f>
        <v>1.0562956600176809</v>
      </c>
      <c r="BY15" s="534">
        <f>(('Table 1d'!CA15/'Table 1d'!BZ15)^4-1)*100</f>
        <v>1.5454644791415006</v>
      </c>
      <c r="BZ15" s="532">
        <f>(('Table 1d'!CB15/'Table 1d'!CA15)^4-1)*100</f>
        <v>-1.1523507840580427</v>
      </c>
      <c r="CA15" s="534">
        <f>(('Table 1d'!CC15/'Table 1d'!CB15)^4-1)*100</f>
        <v>3.744792357049942E-2</v>
      </c>
      <c r="CB15" s="530">
        <f>(('Table 1d'!CD15/'Table 1d'!CC15)^4-1)*100</f>
        <v>2.6466100481682631</v>
      </c>
      <c r="CC15" s="534">
        <f>(('Table 1d'!CE15/'Table 1d'!CD15)^4-1)*100</f>
        <v>2.6292147043607272</v>
      </c>
      <c r="CD15" s="532">
        <f>(('Table 1d'!CF15/'Table 1d'!CE15)^4-1)*100</f>
        <v>-1.7620714130089588</v>
      </c>
      <c r="CE15" s="534">
        <f>(('Table 1d'!CG15/'Table 1d'!CF15)^4-1)*100</f>
        <v>15.819448803617963</v>
      </c>
      <c r="CF15" s="530">
        <f>(('Table 1d'!CH15/'Table 1d'!CG15)^4-1)*100</f>
        <v>4.5482507352215817</v>
      </c>
      <c r="CG15" s="534">
        <f>(('Table 1d'!CI15/'Table 1d'!CH15)^4-1)*100</f>
        <v>-31.22856915307759</v>
      </c>
      <c r="CH15" s="532">
        <f>(('Table 1d'!CJ15/'Table 1d'!CI15)^4-1)*100</f>
        <v>13.623856956255098</v>
      </c>
      <c r="CI15" s="534">
        <f>(('Table 1d'!CK15/'Table 1d'!CJ15)^4-1)*100</f>
        <v>10.029097456444468</v>
      </c>
      <c r="CJ15" s="534">
        <f>(('Table 1d'!CL15/'Table 1d'!CK15)^4-1)*100</f>
        <v>7.3219403458371746</v>
      </c>
      <c r="CK15" s="534">
        <f>(('Table 1d'!CM15/'Table 1d'!CL15)^4-1)*100</f>
        <v>2.846018360598479</v>
      </c>
      <c r="CL15" s="532">
        <f>(('Table 1d'!CN15/'Table 1d'!CM15)^4-1)*100</f>
        <v>-5.0980625920280298</v>
      </c>
      <c r="CM15" s="534">
        <f>(('Table 1d'!CO15/'Table 1d'!CN15)^4-1)*100</f>
        <v>-0.1452168938291365</v>
      </c>
    </row>
    <row r="16" spans="1:92" x14ac:dyDescent="0.2">
      <c r="A16" s="350" t="s">
        <v>2518</v>
      </c>
      <c r="B16" s="535"/>
      <c r="C16" s="535"/>
      <c r="D16" s="535"/>
      <c r="E16" s="535"/>
      <c r="F16" s="535"/>
      <c r="G16" s="535"/>
      <c r="H16" s="535"/>
      <c r="I16" s="535"/>
      <c r="J16" s="535"/>
      <c r="K16" s="535"/>
      <c r="L16" s="535"/>
      <c r="M16" s="535"/>
      <c r="N16" s="535"/>
      <c r="O16" s="535"/>
      <c r="P16" s="535"/>
      <c r="Q16" s="535"/>
      <c r="R16" s="535"/>
      <c r="S16" s="491"/>
      <c r="T16" s="491"/>
      <c r="U16" s="491"/>
      <c r="V16" s="491"/>
      <c r="W16" s="491"/>
      <c r="X16" s="491"/>
      <c r="Y16" s="491"/>
      <c r="Z16" s="491"/>
      <c r="AA16" s="491"/>
      <c r="AB16" s="491"/>
      <c r="AC16" s="491"/>
      <c r="AD16" s="491"/>
      <c r="AE16" s="491"/>
      <c r="AF16" s="491"/>
      <c r="AG16" s="491"/>
      <c r="AH16" s="491"/>
      <c r="AI16" s="491"/>
      <c r="AJ16" s="491"/>
      <c r="AK16" s="491"/>
      <c r="AL16" s="491"/>
      <c r="AM16" s="491"/>
      <c r="AN16" s="491"/>
      <c r="AO16" s="491"/>
      <c r="AP16" s="491"/>
      <c r="AQ16" s="491"/>
      <c r="AR16" s="491"/>
      <c r="AS16" s="491"/>
      <c r="AT16" s="491"/>
      <c r="AU16" s="491"/>
      <c r="AV16" s="491"/>
      <c r="AW16" s="491"/>
      <c r="AX16" s="491"/>
      <c r="AY16" s="491"/>
      <c r="AZ16" s="491"/>
      <c r="BA16" s="491"/>
      <c r="BB16" s="491"/>
      <c r="BC16" s="491"/>
      <c r="BD16" s="491"/>
      <c r="BE16" s="491"/>
      <c r="BF16" s="491"/>
      <c r="BG16" s="491"/>
      <c r="BH16" s="491"/>
      <c r="BI16" s="491"/>
      <c r="BJ16" s="491"/>
      <c r="BK16" s="491"/>
      <c r="BL16" s="491"/>
      <c r="BM16" s="491"/>
      <c r="BN16" s="491"/>
      <c r="BO16" s="491"/>
      <c r="BP16" s="491"/>
      <c r="BQ16" s="491"/>
      <c r="BR16" s="491"/>
      <c r="BS16" s="491"/>
      <c r="BT16" s="491"/>
      <c r="BU16" s="491"/>
      <c r="BV16" s="491"/>
      <c r="BW16" s="491"/>
      <c r="BX16" s="491"/>
      <c r="BY16" s="491"/>
      <c r="BZ16" s="491"/>
      <c r="CA16" s="491"/>
      <c r="CB16" s="491"/>
      <c r="CC16" s="491"/>
      <c r="CD16" s="491"/>
      <c r="CE16" s="491"/>
      <c r="CF16" s="491"/>
      <c r="CG16" s="491"/>
      <c r="CH16" s="491"/>
      <c r="CI16" s="491"/>
      <c r="CJ16" s="491"/>
    </row>
    <row r="18" spans="1:91" s="546" customFormat="1" ht="11.25" customHeight="1" x14ac:dyDescent="0.2">
      <c r="B18" s="545"/>
      <c r="C18" s="545"/>
      <c r="D18" s="545"/>
      <c r="E18" s="545"/>
      <c r="F18" s="545"/>
      <c r="G18" s="545"/>
      <c r="H18" s="545"/>
      <c r="I18" s="545"/>
      <c r="J18" s="545"/>
      <c r="K18" s="545"/>
      <c r="L18" s="545"/>
      <c r="M18" s="545"/>
      <c r="N18" s="545"/>
      <c r="O18" s="848" t="s">
        <v>2581</v>
      </c>
      <c r="P18" s="848"/>
      <c r="Q18" s="848"/>
      <c r="R18" s="848"/>
      <c r="S18" s="848"/>
      <c r="T18" s="848"/>
      <c r="U18" s="848"/>
      <c r="V18" s="848"/>
      <c r="W18" s="848"/>
      <c r="X18" s="848"/>
      <c r="Y18" s="848"/>
      <c r="Z18" s="848"/>
      <c r="AA18" s="848"/>
      <c r="AB18" s="848"/>
      <c r="AC18" s="848"/>
      <c r="AD18" s="848"/>
      <c r="AE18" s="848"/>
      <c r="AF18" s="848"/>
      <c r="AG18" s="848"/>
      <c r="AH18" s="848"/>
      <c r="AI18" s="848"/>
      <c r="AJ18" s="848"/>
      <c r="AK18" s="848"/>
      <c r="AL18" s="848"/>
      <c r="AM18" s="848"/>
      <c r="AN18" s="848"/>
      <c r="AO18" s="848"/>
      <c r="AP18" s="848"/>
      <c r="AQ18" s="848"/>
      <c r="AR18" s="848"/>
      <c r="AS18" s="848"/>
      <c r="AT18" s="848"/>
      <c r="AU18" s="848"/>
      <c r="AV18" s="848"/>
      <c r="AW18" s="848"/>
      <c r="AX18" s="848"/>
      <c r="AY18" s="848"/>
      <c r="AZ18" s="848"/>
      <c r="BA18" s="848"/>
      <c r="BB18" s="848"/>
      <c r="BC18" s="848"/>
      <c r="BD18" s="848"/>
      <c r="BE18" s="848"/>
      <c r="BF18" s="848"/>
      <c r="BG18" s="848"/>
      <c r="BH18" s="848"/>
      <c r="BI18" s="848"/>
      <c r="BJ18" s="848"/>
      <c r="BK18" s="848"/>
      <c r="BL18" s="848"/>
      <c r="BM18" s="848"/>
      <c r="BN18" s="848"/>
      <c r="BO18" s="848"/>
      <c r="BP18" s="848"/>
      <c r="BQ18" s="848"/>
      <c r="BR18" s="848"/>
      <c r="BS18" s="848"/>
      <c r="BT18" s="848"/>
      <c r="BU18" s="848"/>
      <c r="BV18" s="848"/>
      <c r="BW18" s="848"/>
      <c r="BX18" s="848"/>
      <c r="BY18" s="848"/>
      <c r="BZ18" s="848"/>
      <c r="CA18" s="848"/>
      <c r="CB18" s="848"/>
      <c r="CC18" s="848"/>
      <c r="CD18" s="848"/>
      <c r="CE18" s="848"/>
      <c r="CF18" s="848"/>
      <c r="CG18" s="848"/>
      <c r="CH18" s="848"/>
      <c r="CI18" s="848"/>
      <c r="CJ18" s="848"/>
      <c r="CK18" s="848"/>
      <c r="CL18" s="849"/>
    </row>
    <row r="19" spans="1:91" s="546" customFormat="1" ht="10.5" customHeight="1" x14ac:dyDescent="0.2">
      <c r="B19" s="547"/>
      <c r="C19" s="547"/>
      <c r="D19" s="547"/>
      <c r="E19" s="547"/>
      <c r="F19" s="547"/>
      <c r="G19" s="547"/>
      <c r="H19" s="547"/>
      <c r="I19" s="547"/>
      <c r="J19" s="547"/>
      <c r="K19" s="547"/>
      <c r="L19" s="547"/>
      <c r="M19" s="547"/>
      <c r="N19" s="547"/>
      <c r="O19" s="826" t="s">
        <v>2577</v>
      </c>
      <c r="P19" s="826"/>
      <c r="Q19" s="826"/>
      <c r="R19" s="826"/>
      <c r="S19" s="826"/>
      <c r="T19" s="826"/>
      <c r="U19" s="826"/>
      <c r="V19" s="826"/>
      <c r="W19" s="826"/>
      <c r="X19" s="826"/>
      <c r="Y19" s="826"/>
      <c r="Z19" s="826"/>
      <c r="AA19" s="826"/>
      <c r="AB19" s="826"/>
      <c r="AC19" s="826"/>
      <c r="AD19" s="826"/>
      <c r="AE19" s="826"/>
      <c r="AF19" s="826"/>
      <c r="AG19" s="826"/>
      <c r="AH19" s="826"/>
      <c r="AI19" s="826"/>
      <c r="AJ19" s="826"/>
      <c r="AK19" s="826"/>
      <c r="AL19" s="826"/>
      <c r="AM19" s="826"/>
      <c r="AN19" s="826"/>
      <c r="AO19" s="826"/>
      <c r="AP19" s="826"/>
      <c r="AQ19" s="826"/>
      <c r="AR19" s="826"/>
      <c r="AS19" s="826"/>
      <c r="AT19" s="826"/>
      <c r="AU19" s="826"/>
      <c r="AV19" s="826"/>
      <c r="AW19" s="826"/>
      <c r="AX19" s="826"/>
      <c r="AY19" s="826"/>
      <c r="AZ19" s="826"/>
      <c r="BA19" s="826"/>
      <c r="BB19" s="826"/>
      <c r="BC19" s="826"/>
      <c r="BD19" s="826"/>
      <c r="BE19" s="826"/>
      <c r="BF19" s="826"/>
      <c r="BG19" s="826"/>
      <c r="BH19" s="826"/>
      <c r="BI19" s="826"/>
      <c r="BJ19" s="826"/>
      <c r="BK19" s="826"/>
      <c r="BL19" s="826"/>
      <c r="BM19" s="826"/>
      <c r="BN19" s="826"/>
      <c r="BO19" s="826"/>
      <c r="BP19" s="826"/>
      <c r="BQ19" s="826"/>
      <c r="BR19" s="826"/>
      <c r="BS19" s="826"/>
      <c r="BT19" s="826"/>
      <c r="BU19" s="826"/>
      <c r="BV19" s="826"/>
      <c r="BW19" s="826"/>
      <c r="BX19" s="826"/>
      <c r="BY19" s="826"/>
      <c r="BZ19" s="826"/>
      <c r="CA19" s="826"/>
      <c r="CB19" s="826"/>
      <c r="CC19" s="826"/>
      <c r="CD19" s="826"/>
      <c r="CE19" s="826"/>
      <c r="CF19" s="826"/>
      <c r="CG19" s="826"/>
      <c r="CH19" s="826"/>
      <c r="CI19" s="826"/>
      <c r="CJ19" s="826"/>
      <c r="CK19" s="826"/>
      <c r="CL19" s="827"/>
    </row>
    <row r="20" spans="1:91" s="546" customFormat="1" ht="10.5" customHeight="1" x14ac:dyDescent="0.2">
      <c r="A20" s="616"/>
      <c r="B20" s="616"/>
      <c r="C20" s="616"/>
      <c r="D20" s="616"/>
      <c r="E20" s="616"/>
      <c r="F20" s="616"/>
      <c r="G20" s="616"/>
      <c r="H20" s="616"/>
      <c r="I20" s="616"/>
      <c r="J20" s="616"/>
      <c r="K20" s="616"/>
      <c r="L20" s="616"/>
      <c r="M20" s="616"/>
      <c r="N20" s="616"/>
      <c r="O20" s="616"/>
      <c r="P20" s="616"/>
      <c r="Q20" s="616"/>
      <c r="R20" s="616"/>
      <c r="S20" s="616"/>
      <c r="T20" s="616"/>
      <c r="U20" s="616"/>
      <c r="V20" s="616"/>
      <c r="W20" s="616"/>
      <c r="X20" s="616"/>
      <c r="Y20" s="616"/>
      <c r="Z20" s="616"/>
      <c r="AA20" s="616"/>
      <c r="AB20" s="616"/>
      <c r="AC20" s="616"/>
      <c r="AD20" s="616"/>
      <c r="AE20" s="616"/>
      <c r="AF20" s="616"/>
      <c r="AG20" s="616"/>
      <c r="AH20" s="616"/>
      <c r="AI20" s="616"/>
      <c r="AJ20" s="616"/>
      <c r="AK20" s="616"/>
      <c r="AL20" s="616"/>
      <c r="AM20" s="616"/>
      <c r="AN20" s="616"/>
      <c r="AO20" s="616"/>
      <c r="AP20" s="616"/>
      <c r="AQ20" s="616"/>
      <c r="AR20" s="616"/>
      <c r="AS20" s="616"/>
      <c r="AT20" s="616"/>
      <c r="AU20" s="616"/>
      <c r="AV20" s="616"/>
      <c r="AW20" s="616"/>
      <c r="AX20" s="616"/>
      <c r="AY20" s="616"/>
      <c r="AZ20" s="616"/>
      <c r="BA20" s="616"/>
      <c r="BB20" s="616"/>
      <c r="BC20" s="616"/>
      <c r="BD20" s="616"/>
      <c r="BE20" s="616"/>
      <c r="BF20" s="616"/>
      <c r="BG20" s="548"/>
      <c r="BH20" s="548"/>
      <c r="BI20" s="548"/>
      <c r="BJ20" s="548"/>
      <c r="BK20" s="548"/>
      <c r="BL20" s="548"/>
      <c r="BM20" s="548"/>
      <c r="BN20" s="548"/>
      <c r="BO20" s="548"/>
      <c r="BP20" s="548"/>
      <c r="BQ20" s="548"/>
      <c r="BR20" s="548"/>
      <c r="BS20" s="548"/>
      <c r="BT20" s="548"/>
      <c r="BU20" s="548"/>
      <c r="BV20" s="548"/>
      <c r="BW20" s="548"/>
      <c r="BX20" s="548"/>
      <c r="BY20" s="548"/>
      <c r="BZ20" s="548"/>
      <c r="CA20" s="548"/>
      <c r="CB20" s="548"/>
      <c r="CC20" s="548"/>
      <c r="CD20" s="548"/>
      <c r="CE20" s="548"/>
      <c r="CF20" s="548"/>
      <c r="CG20" s="548"/>
      <c r="CH20" s="548"/>
      <c r="CI20" s="548"/>
      <c r="CJ20" s="548"/>
      <c r="CK20" s="548"/>
      <c r="CL20" s="548"/>
    </row>
    <row r="21" spans="1:91" s="546" customFormat="1" ht="11.25" customHeight="1" x14ac:dyDescent="0.2">
      <c r="A21" s="845" t="s">
        <v>2578</v>
      </c>
      <c r="B21" s="636"/>
      <c r="C21" s="636"/>
      <c r="D21" s="636"/>
      <c r="E21" s="636"/>
      <c r="F21" s="636"/>
      <c r="G21" s="636"/>
      <c r="H21" s="636"/>
      <c r="I21" s="636"/>
      <c r="J21" s="636"/>
      <c r="K21" s="636"/>
      <c r="L21" s="617"/>
      <c r="M21" s="618"/>
      <c r="N21" s="618"/>
      <c r="O21" s="618"/>
      <c r="P21" s="618"/>
      <c r="Q21" s="619"/>
      <c r="R21" s="620"/>
      <c r="S21" s="819" t="s">
        <v>2408</v>
      </c>
      <c r="T21" s="820"/>
      <c r="U21" s="820"/>
      <c r="V21" s="820"/>
      <c r="W21" s="820"/>
      <c r="X21" s="820"/>
      <c r="Y21" s="820"/>
      <c r="Z21" s="820"/>
      <c r="AA21" s="820"/>
      <c r="AB21" s="820"/>
      <c r="AC21" s="820"/>
      <c r="AD21" s="820"/>
      <c r="AE21" s="820"/>
      <c r="AF21" s="820"/>
      <c r="AG21" s="820"/>
      <c r="AH21" s="820"/>
      <c r="AI21" s="820"/>
      <c r="AJ21" s="820"/>
      <c r="AK21" s="820"/>
      <c r="AL21" s="820"/>
      <c r="AM21" s="820"/>
      <c r="AN21" s="820"/>
      <c r="AO21" s="820"/>
      <c r="AP21" s="820"/>
      <c r="AQ21" s="820"/>
      <c r="AR21" s="820"/>
      <c r="AS21" s="820"/>
      <c r="AT21" s="820"/>
      <c r="AU21" s="820"/>
      <c r="AV21" s="820"/>
      <c r="AW21" s="820"/>
      <c r="AX21" s="820"/>
      <c r="AY21" s="820"/>
      <c r="AZ21" s="820"/>
      <c r="BA21" s="820"/>
      <c r="BB21" s="820"/>
      <c r="BC21" s="820"/>
      <c r="BD21" s="820"/>
      <c r="BE21" s="820"/>
      <c r="BF21" s="820"/>
      <c r="BG21" s="820"/>
      <c r="BH21" s="820"/>
      <c r="BI21" s="820"/>
      <c r="BJ21" s="820"/>
      <c r="BK21" s="820"/>
      <c r="BL21" s="820"/>
      <c r="BM21" s="820"/>
      <c r="BN21" s="820"/>
      <c r="BO21" s="820"/>
      <c r="BP21" s="820"/>
      <c r="BQ21" s="820"/>
      <c r="BR21" s="820"/>
      <c r="BS21" s="820"/>
      <c r="BT21" s="820"/>
      <c r="BU21" s="820"/>
      <c r="BV21" s="820"/>
      <c r="BW21" s="820"/>
      <c r="BX21" s="820"/>
      <c r="BY21" s="820"/>
      <c r="BZ21" s="820"/>
      <c r="CA21" s="820"/>
      <c r="CB21" s="820"/>
      <c r="CC21" s="820"/>
      <c r="CD21" s="820"/>
      <c r="CE21" s="820"/>
      <c r="CF21" s="820"/>
      <c r="CG21" s="820"/>
      <c r="CH21" s="820"/>
      <c r="CI21" s="820"/>
      <c r="CJ21" s="820"/>
      <c r="CK21" s="820"/>
      <c r="CL21" s="821"/>
    </row>
    <row r="22" spans="1:91" s="546" customFormat="1" ht="11.25" customHeight="1" x14ac:dyDescent="0.2">
      <c r="A22" s="845"/>
      <c r="B22" s="552">
        <v>1999</v>
      </c>
      <c r="C22" s="553">
        <v>2000</v>
      </c>
      <c r="D22" s="553">
        <v>2001</v>
      </c>
      <c r="E22" s="553">
        <v>2002</v>
      </c>
      <c r="F22" s="553">
        <v>2003</v>
      </c>
      <c r="G22" s="553">
        <v>2004</v>
      </c>
      <c r="H22" s="553">
        <v>2005</v>
      </c>
      <c r="I22" s="553">
        <v>2006</v>
      </c>
      <c r="J22" s="553">
        <v>2007</v>
      </c>
      <c r="K22" s="622">
        <v>2008</v>
      </c>
      <c r="L22" s="634">
        <v>2009</v>
      </c>
      <c r="M22" s="553">
        <v>2010</v>
      </c>
      <c r="N22" s="553">
        <v>2011</v>
      </c>
      <c r="O22" s="553">
        <v>2012</v>
      </c>
      <c r="P22" s="553">
        <v>2013</v>
      </c>
      <c r="Q22" s="623">
        <v>2014</v>
      </c>
      <c r="R22" s="622">
        <v>2015</v>
      </c>
      <c r="S22" s="556" t="s">
        <v>2409</v>
      </c>
      <c r="T22" s="590" t="s">
        <v>2410</v>
      </c>
      <c r="U22" s="555" t="s">
        <v>2411</v>
      </c>
      <c r="V22" s="590" t="s">
        <v>2412</v>
      </c>
      <c r="W22" s="556" t="s">
        <v>2413</v>
      </c>
      <c r="X22" s="590" t="s">
        <v>2414</v>
      </c>
      <c r="Y22" s="555" t="s">
        <v>2415</v>
      </c>
      <c r="Z22" s="590" t="s">
        <v>2416</v>
      </c>
      <c r="AA22" s="556" t="s">
        <v>2417</v>
      </c>
      <c r="AB22" s="590" t="s">
        <v>2418</v>
      </c>
      <c r="AC22" s="555" t="s">
        <v>2419</v>
      </c>
      <c r="AD22" s="590" t="s">
        <v>2420</v>
      </c>
      <c r="AE22" s="556" t="s">
        <v>2421</v>
      </c>
      <c r="AF22" s="590" t="s">
        <v>2422</v>
      </c>
      <c r="AG22" s="555" t="s">
        <v>2423</v>
      </c>
      <c r="AH22" s="590" t="s">
        <v>2424</v>
      </c>
      <c r="AI22" s="556" t="s">
        <v>2425</v>
      </c>
      <c r="AJ22" s="590" t="s">
        <v>2426</v>
      </c>
      <c r="AK22" s="555" t="s">
        <v>2427</v>
      </c>
      <c r="AL22" s="590" t="s">
        <v>2428</v>
      </c>
      <c r="AM22" s="556" t="s">
        <v>2429</v>
      </c>
      <c r="AN22" s="590" t="s">
        <v>2430</v>
      </c>
      <c r="AO22" s="555" t="s">
        <v>2431</v>
      </c>
      <c r="AP22" s="590" t="s">
        <v>2432</v>
      </c>
      <c r="AQ22" s="556" t="s">
        <v>2433</v>
      </c>
      <c r="AR22" s="590" t="s">
        <v>2434</v>
      </c>
      <c r="AS22" s="555" t="s">
        <v>2435</v>
      </c>
      <c r="AT22" s="590" t="s">
        <v>2436</v>
      </c>
      <c r="AU22" s="556" t="s">
        <v>2437</v>
      </c>
      <c r="AV22" s="590" t="s">
        <v>2438</v>
      </c>
      <c r="AW22" s="555" t="s">
        <v>2439</v>
      </c>
      <c r="AX22" s="590" t="s">
        <v>2440</v>
      </c>
      <c r="AY22" s="556" t="s">
        <v>2441</v>
      </c>
      <c r="AZ22" s="590" t="s">
        <v>2442</v>
      </c>
      <c r="BA22" s="555" t="s">
        <v>2443</v>
      </c>
      <c r="BB22" s="590" t="s">
        <v>2444</v>
      </c>
      <c r="BC22" s="556" t="s">
        <v>2445</v>
      </c>
      <c r="BD22" s="590" t="s">
        <v>2446</v>
      </c>
      <c r="BE22" s="555" t="s">
        <v>2447</v>
      </c>
      <c r="BF22" s="590" t="s">
        <v>2448</v>
      </c>
      <c r="BG22" s="556" t="s">
        <v>2449</v>
      </c>
      <c r="BH22" s="590" t="s">
        <v>2450</v>
      </c>
      <c r="BI22" s="555" t="s">
        <v>2451</v>
      </c>
      <c r="BJ22" s="590" t="s">
        <v>2452</v>
      </c>
      <c r="BK22" s="556" t="s">
        <v>2453</v>
      </c>
      <c r="BL22" s="590" t="s">
        <v>2454</v>
      </c>
      <c r="BM22" s="555" t="s">
        <v>2455</v>
      </c>
      <c r="BN22" s="590" t="s">
        <v>2456</v>
      </c>
      <c r="BO22" s="556" t="s">
        <v>2457</v>
      </c>
      <c r="BP22" s="590" t="s">
        <v>2458</v>
      </c>
      <c r="BQ22" s="555" t="s">
        <v>2459</v>
      </c>
      <c r="BR22" s="590" t="s">
        <v>2460</v>
      </c>
      <c r="BS22" s="556" t="s">
        <v>2461</v>
      </c>
      <c r="BT22" s="590" t="s">
        <v>2462</v>
      </c>
      <c r="BU22" s="555" t="s">
        <v>2463</v>
      </c>
      <c r="BV22" s="590" t="s">
        <v>2464</v>
      </c>
      <c r="BW22" s="556" t="s">
        <v>2465</v>
      </c>
      <c r="BX22" s="555" t="s">
        <v>2466</v>
      </c>
      <c r="BY22" s="590" t="s">
        <v>2467</v>
      </c>
      <c r="BZ22" s="556" t="s">
        <v>2468</v>
      </c>
      <c r="CA22" s="590" t="s">
        <v>2469</v>
      </c>
      <c r="CB22" s="555" t="s">
        <v>2470</v>
      </c>
      <c r="CC22" s="590" t="s">
        <v>2471</v>
      </c>
      <c r="CD22" s="556" t="s">
        <v>2472</v>
      </c>
      <c r="CE22" s="590" t="s">
        <v>2473</v>
      </c>
      <c r="CF22" s="555" t="s">
        <v>2474</v>
      </c>
      <c r="CG22" s="590" t="s">
        <v>2475</v>
      </c>
      <c r="CH22" s="556" t="s">
        <v>2494</v>
      </c>
      <c r="CI22" s="590" t="s">
        <v>2476</v>
      </c>
      <c r="CJ22" s="590" t="s">
        <v>2477</v>
      </c>
      <c r="CK22" s="554" t="s">
        <v>2629</v>
      </c>
      <c r="CL22" s="635" t="s">
        <v>2691</v>
      </c>
      <c r="CM22" s="557"/>
    </row>
    <row r="23" spans="1:91" s="546" customFormat="1" x14ac:dyDescent="0.2">
      <c r="A23" s="558" t="s">
        <v>539</v>
      </c>
      <c r="B23" s="594">
        <v>3.22</v>
      </c>
      <c r="C23" s="595">
        <v>6.81</v>
      </c>
      <c r="D23" s="595">
        <v>3.19</v>
      </c>
      <c r="E23" s="595">
        <v>0.52</v>
      </c>
      <c r="F23" s="595">
        <v>2.39</v>
      </c>
      <c r="G23" s="595">
        <v>2.78</v>
      </c>
      <c r="H23" s="595">
        <v>4.92</v>
      </c>
      <c r="I23" s="595">
        <v>4.4400000000000004</v>
      </c>
      <c r="J23" s="595">
        <v>3.42</v>
      </c>
      <c r="K23" s="588">
        <v>5.82</v>
      </c>
      <c r="L23" s="624">
        <v>-3.31</v>
      </c>
      <c r="M23" s="595">
        <v>3.32</v>
      </c>
      <c r="N23" s="595">
        <v>5.1100000000000003</v>
      </c>
      <c r="O23" s="595">
        <v>2.78</v>
      </c>
      <c r="P23" s="595">
        <v>0.51</v>
      </c>
      <c r="Q23" s="595">
        <v>1.61</v>
      </c>
      <c r="R23" s="625">
        <v>-3.07</v>
      </c>
      <c r="S23" s="594">
        <v>0.55000000000000004</v>
      </c>
      <c r="T23" s="589">
        <v>3.34</v>
      </c>
      <c r="U23" s="595">
        <v>1.2</v>
      </c>
      <c r="V23" s="589">
        <v>7.0000000000000007E-2</v>
      </c>
      <c r="W23" s="594">
        <v>8.33</v>
      </c>
      <c r="X23" s="589">
        <v>6.08</v>
      </c>
      <c r="Y23" s="595">
        <v>3.74</v>
      </c>
      <c r="Z23" s="589">
        <v>8.8800000000000008</v>
      </c>
      <c r="AA23" s="594">
        <v>7.96</v>
      </c>
      <c r="AB23" s="589">
        <v>5.86</v>
      </c>
      <c r="AC23" s="595">
        <v>6.45</v>
      </c>
      <c r="AD23" s="589">
        <v>3.33</v>
      </c>
      <c r="AE23" s="594">
        <v>3.61</v>
      </c>
      <c r="AF23" s="589">
        <v>-2.4300000000000002</v>
      </c>
      <c r="AG23" s="595">
        <v>-6.02</v>
      </c>
      <c r="AH23" s="589">
        <v>1.55</v>
      </c>
      <c r="AI23" s="594">
        <v>6.29</v>
      </c>
      <c r="AJ23" s="589">
        <v>0.98</v>
      </c>
      <c r="AK23" s="595">
        <v>1.91</v>
      </c>
      <c r="AL23" s="589">
        <v>4.71</v>
      </c>
      <c r="AM23" s="594">
        <v>-2.48</v>
      </c>
      <c r="AN23" s="589">
        <v>5.67</v>
      </c>
      <c r="AO23" s="595">
        <v>2.17</v>
      </c>
      <c r="AP23" s="589">
        <v>1.91</v>
      </c>
      <c r="AQ23" s="594">
        <v>2.39</v>
      </c>
      <c r="AR23" s="589">
        <v>3.7</v>
      </c>
      <c r="AS23" s="595">
        <v>7.05</v>
      </c>
      <c r="AT23" s="589">
        <v>3.38</v>
      </c>
      <c r="AU23" s="594">
        <v>3.99</v>
      </c>
      <c r="AV23" s="589">
        <v>8.25</v>
      </c>
      <c r="AW23" s="595">
        <v>5.92</v>
      </c>
      <c r="AX23" s="589">
        <v>4.24</v>
      </c>
      <c r="AY23" s="594">
        <v>5.91</v>
      </c>
      <c r="AZ23" s="589">
        <v>2.0499999999999998</v>
      </c>
      <c r="BA23" s="595">
        <v>-4.9800000000000004</v>
      </c>
      <c r="BB23" s="589">
        <v>5.31</v>
      </c>
      <c r="BC23" s="594">
        <v>7.66</v>
      </c>
      <c r="BD23" s="589">
        <v>4.7</v>
      </c>
      <c r="BE23" s="595">
        <v>7.27</v>
      </c>
      <c r="BF23" s="589">
        <v>7.24</v>
      </c>
      <c r="BG23" s="594">
        <v>7.66</v>
      </c>
      <c r="BH23" s="589">
        <v>10.4</v>
      </c>
      <c r="BI23" s="595">
        <v>-15.64</v>
      </c>
      <c r="BJ23" s="589">
        <v>-9.7799999999999994</v>
      </c>
      <c r="BK23" s="594">
        <v>-2.66</v>
      </c>
      <c r="BL23" s="589">
        <v>6.44</v>
      </c>
      <c r="BM23" s="595">
        <v>7.26</v>
      </c>
      <c r="BN23" s="589">
        <v>2.75</v>
      </c>
      <c r="BO23" s="594">
        <v>1.6</v>
      </c>
      <c r="BP23" s="589">
        <v>0.43</v>
      </c>
      <c r="BQ23" s="595">
        <v>5.24</v>
      </c>
      <c r="BR23" s="589">
        <v>8.15</v>
      </c>
      <c r="BS23" s="594">
        <v>7.78</v>
      </c>
      <c r="BT23" s="589">
        <v>4.18</v>
      </c>
      <c r="BU23" s="595">
        <v>-0.1</v>
      </c>
      <c r="BV23" s="589">
        <v>4.93</v>
      </c>
      <c r="BW23" s="593">
        <v>1.7</v>
      </c>
      <c r="BX23" s="593">
        <v>0.21</v>
      </c>
      <c r="BY23" s="593">
        <v>3.97</v>
      </c>
      <c r="BZ23" s="594">
        <v>-0.78</v>
      </c>
      <c r="CA23" s="589">
        <v>-3.04</v>
      </c>
      <c r="CB23" s="595">
        <v>3.85</v>
      </c>
      <c r="CC23" s="589">
        <v>0.49</v>
      </c>
      <c r="CD23" s="594">
        <v>1.54</v>
      </c>
      <c r="CE23" s="589">
        <v>8.02</v>
      </c>
      <c r="CF23" s="595">
        <v>0.64</v>
      </c>
      <c r="CG23" s="589">
        <v>-10.07</v>
      </c>
      <c r="CH23" s="594">
        <v>-7.93</v>
      </c>
      <c r="CI23" s="589">
        <v>1.74</v>
      </c>
      <c r="CJ23" s="589">
        <v>0.46</v>
      </c>
      <c r="CK23" s="588">
        <v>-1.25</v>
      </c>
      <c r="CL23" s="589">
        <v>2.96</v>
      </c>
    </row>
    <row r="24" spans="1:91" s="546" customFormat="1" ht="11.25" customHeight="1" x14ac:dyDescent="0.2">
      <c r="A24" s="568"/>
      <c r="B24" s="569"/>
      <c r="C24" s="570"/>
      <c r="D24" s="570"/>
      <c r="E24" s="570"/>
      <c r="F24" s="570"/>
      <c r="G24" s="570"/>
      <c r="H24" s="570"/>
      <c r="I24" s="570"/>
      <c r="J24" s="570"/>
      <c r="K24" s="626"/>
      <c r="L24" s="627"/>
      <c r="M24" s="570"/>
      <c r="N24" s="570"/>
      <c r="O24" s="570"/>
      <c r="P24" s="570"/>
      <c r="Q24" s="570"/>
      <c r="R24" s="626"/>
      <c r="S24" s="573"/>
      <c r="T24" s="597"/>
      <c r="U24" s="572"/>
      <c r="V24" s="597"/>
      <c r="W24" s="573"/>
      <c r="X24" s="597"/>
      <c r="Y24" s="572"/>
      <c r="Z24" s="597"/>
      <c r="AA24" s="573"/>
      <c r="AB24" s="597"/>
      <c r="AC24" s="572"/>
      <c r="AD24" s="597"/>
      <c r="AE24" s="573"/>
      <c r="AF24" s="597"/>
      <c r="AG24" s="572"/>
      <c r="AH24" s="597"/>
      <c r="AI24" s="573"/>
      <c r="AJ24" s="597"/>
      <c r="AK24" s="572"/>
      <c r="AL24" s="597"/>
      <c r="AM24" s="573"/>
      <c r="AN24" s="597"/>
      <c r="AO24" s="572"/>
      <c r="AP24" s="597"/>
      <c r="AQ24" s="573"/>
      <c r="AR24" s="597"/>
      <c r="AS24" s="572"/>
      <c r="AT24" s="597"/>
      <c r="AU24" s="573"/>
      <c r="AV24" s="597"/>
      <c r="AW24" s="572"/>
      <c r="AX24" s="597"/>
      <c r="AY24" s="573"/>
      <c r="AZ24" s="597"/>
      <c r="BA24" s="572"/>
      <c r="BB24" s="597"/>
      <c r="BC24" s="573"/>
      <c r="BD24" s="597"/>
      <c r="BE24" s="572"/>
      <c r="BF24" s="597"/>
      <c r="BG24" s="573"/>
      <c r="BH24" s="597"/>
      <c r="BI24" s="572"/>
      <c r="BJ24" s="597"/>
      <c r="BK24" s="573"/>
      <c r="BL24" s="597"/>
      <c r="BM24" s="572"/>
      <c r="BN24" s="597"/>
      <c r="BO24" s="573"/>
      <c r="BP24" s="597"/>
      <c r="BQ24" s="572"/>
      <c r="BR24" s="597"/>
      <c r="BS24" s="573"/>
      <c r="BT24" s="597"/>
      <c r="BU24" s="572"/>
      <c r="BV24" s="597"/>
      <c r="BW24" s="573"/>
      <c r="BX24" s="572"/>
      <c r="BY24" s="597"/>
      <c r="BZ24" s="573"/>
      <c r="CA24" s="597"/>
      <c r="CB24" s="572"/>
      <c r="CC24" s="597"/>
      <c r="CD24" s="573"/>
      <c r="CE24" s="597"/>
      <c r="CF24" s="572"/>
      <c r="CG24" s="597"/>
      <c r="CH24" s="573"/>
      <c r="CI24" s="597"/>
      <c r="CJ24" s="597"/>
      <c r="CK24" s="571"/>
      <c r="CL24" s="597"/>
    </row>
    <row r="25" spans="1:91" s="578" customFormat="1" ht="11.25" customHeight="1" x14ac:dyDescent="0.2">
      <c r="A25" s="574" t="s">
        <v>531</v>
      </c>
      <c r="B25" s="602">
        <v>4.1900000000000004</v>
      </c>
      <c r="C25" s="601">
        <v>3.13</v>
      </c>
      <c r="D25" s="601">
        <v>4.33</v>
      </c>
      <c r="E25" s="601">
        <v>0.34</v>
      </c>
      <c r="F25" s="601">
        <v>0.54</v>
      </c>
      <c r="G25" s="601">
        <v>2.4900000000000002</v>
      </c>
      <c r="H25" s="601">
        <v>6.02</v>
      </c>
      <c r="I25" s="601">
        <v>3.68</v>
      </c>
      <c r="J25" s="601">
        <v>4.84</v>
      </c>
      <c r="K25" s="603">
        <v>3.37</v>
      </c>
      <c r="L25" s="628">
        <v>-2.82</v>
      </c>
      <c r="M25" s="601">
        <v>-0.85</v>
      </c>
      <c r="N25" s="601">
        <v>1.74</v>
      </c>
      <c r="O25" s="601">
        <v>3</v>
      </c>
      <c r="P25" s="601">
        <v>0.76</v>
      </c>
      <c r="Q25" s="601">
        <v>4.42</v>
      </c>
      <c r="R25" s="603">
        <v>3.11</v>
      </c>
      <c r="S25" s="594">
        <v>7.93</v>
      </c>
      <c r="T25" s="598">
        <v>1.63</v>
      </c>
      <c r="U25" s="601">
        <v>14.13</v>
      </c>
      <c r="V25" s="598">
        <v>-3.59</v>
      </c>
      <c r="W25" s="594">
        <v>7.55</v>
      </c>
      <c r="X25" s="598">
        <v>4.1900000000000004</v>
      </c>
      <c r="Y25" s="601">
        <v>0</v>
      </c>
      <c r="Z25" s="598">
        <v>2.58</v>
      </c>
      <c r="AA25" s="594">
        <v>3.08</v>
      </c>
      <c r="AB25" s="598">
        <v>5.13</v>
      </c>
      <c r="AC25" s="601">
        <v>4.55</v>
      </c>
      <c r="AD25" s="598">
        <v>9.14</v>
      </c>
      <c r="AE25" s="594">
        <v>4.4000000000000004</v>
      </c>
      <c r="AF25" s="598">
        <v>0.95</v>
      </c>
      <c r="AG25" s="601">
        <v>-7.83</v>
      </c>
      <c r="AH25" s="598">
        <v>5.94</v>
      </c>
      <c r="AI25" s="594">
        <v>-0.48</v>
      </c>
      <c r="AJ25" s="598">
        <v>0</v>
      </c>
      <c r="AK25" s="601">
        <v>1.93</v>
      </c>
      <c r="AL25" s="598">
        <v>-2.36</v>
      </c>
      <c r="AM25" s="594">
        <v>0.48</v>
      </c>
      <c r="AN25" s="598">
        <v>4.37</v>
      </c>
      <c r="AO25" s="601">
        <v>2.87</v>
      </c>
      <c r="AP25" s="598">
        <v>-5.97</v>
      </c>
      <c r="AQ25" s="594">
        <v>11.94</v>
      </c>
      <c r="AR25" s="598">
        <v>2.34</v>
      </c>
      <c r="AS25" s="601">
        <v>8.07</v>
      </c>
      <c r="AT25" s="598">
        <v>10.81</v>
      </c>
      <c r="AU25" s="594">
        <v>5.39</v>
      </c>
      <c r="AV25" s="598">
        <v>-5.95</v>
      </c>
      <c r="AW25" s="601">
        <v>10.55</v>
      </c>
      <c r="AX25" s="598">
        <v>6.17</v>
      </c>
      <c r="AY25" s="594">
        <v>3.44</v>
      </c>
      <c r="AZ25" s="598">
        <v>-1.67</v>
      </c>
      <c r="BA25" s="601">
        <v>4.29</v>
      </c>
      <c r="BB25" s="598">
        <v>5.55</v>
      </c>
      <c r="BC25" s="594">
        <v>8.9499999999999993</v>
      </c>
      <c r="BD25" s="598">
        <v>7.47</v>
      </c>
      <c r="BE25" s="601">
        <v>1.19</v>
      </c>
      <c r="BF25" s="598">
        <v>8.98</v>
      </c>
      <c r="BG25" s="594">
        <v>-4.5599999999999996</v>
      </c>
      <c r="BH25" s="598">
        <v>3.57</v>
      </c>
      <c r="BI25" s="601">
        <v>-0.77</v>
      </c>
      <c r="BJ25" s="598">
        <v>-2.69</v>
      </c>
      <c r="BK25" s="594">
        <v>-8.34</v>
      </c>
      <c r="BL25" s="598">
        <v>-7.01</v>
      </c>
      <c r="BM25" s="601">
        <v>5.83</v>
      </c>
      <c r="BN25" s="598">
        <v>-3.57</v>
      </c>
      <c r="BO25" s="594">
        <v>4.53</v>
      </c>
      <c r="BP25" s="598">
        <v>-1.59</v>
      </c>
      <c r="BQ25" s="601">
        <v>-2.79</v>
      </c>
      <c r="BR25" s="598">
        <v>2.04</v>
      </c>
      <c r="BS25" s="594">
        <v>4.51</v>
      </c>
      <c r="BT25" s="598">
        <v>8.64</v>
      </c>
      <c r="BU25" s="601">
        <v>-3.09</v>
      </c>
      <c r="BV25" s="598">
        <v>6.45</v>
      </c>
      <c r="BW25" s="602">
        <v>5.54</v>
      </c>
      <c r="BX25" s="601">
        <v>-4.1399999999999997</v>
      </c>
      <c r="BY25" s="598">
        <v>3.13</v>
      </c>
      <c r="BZ25" s="599">
        <v>2.04</v>
      </c>
      <c r="CA25" s="599">
        <v>2.79</v>
      </c>
      <c r="CB25" s="600">
        <v>-1.69</v>
      </c>
      <c r="CC25" s="598">
        <v>-6.72</v>
      </c>
      <c r="CD25" s="594">
        <v>13.17</v>
      </c>
      <c r="CE25" s="598">
        <v>11.03</v>
      </c>
      <c r="CF25" s="601">
        <v>1.03</v>
      </c>
      <c r="CG25" s="598">
        <v>7.88</v>
      </c>
      <c r="CH25" s="602">
        <v>6.7</v>
      </c>
      <c r="CI25" s="598">
        <v>-7.6</v>
      </c>
      <c r="CJ25" s="598">
        <v>2.71</v>
      </c>
      <c r="CK25" s="603">
        <v>6.46</v>
      </c>
      <c r="CL25" s="711">
        <v>5.47</v>
      </c>
    </row>
    <row r="26" spans="1:91" s="546" customFormat="1" ht="11.25" customHeight="1" x14ac:dyDescent="0.2">
      <c r="A26" s="579" t="s">
        <v>532</v>
      </c>
      <c r="B26" s="594">
        <v>3.63</v>
      </c>
      <c r="C26" s="595">
        <v>13.25</v>
      </c>
      <c r="D26" s="595">
        <v>3.23</v>
      </c>
      <c r="E26" s="595">
        <v>-0.81</v>
      </c>
      <c r="F26" s="595">
        <v>4.16</v>
      </c>
      <c r="G26" s="595">
        <v>3.27</v>
      </c>
      <c r="H26" s="595">
        <v>7.04</v>
      </c>
      <c r="I26" s="595">
        <v>6.73</v>
      </c>
      <c r="J26" s="595">
        <v>3.24</v>
      </c>
      <c r="K26" s="588">
        <v>8.74</v>
      </c>
      <c r="L26" s="624">
        <v>-8.86</v>
      </c>
      <c r="M26" s="595">
        <v>7.52</v>
      </c>
      <c r="N26" s="595">
        <v>9.15</v>
      </c>
      <c r="O26" s="595">
        <v>2.88</v>
      </c>
      <c r="P26" s="595">
        <v>-0.27</v>
      </c>
      <c r="Q26" s="595">
        <v>0.38</v>
      </c>
      <c r="R26" s="588">
        <v>-9.61</v>
      </c>
      <c r="S26" s="594">
        <v>-3.6</v>
      </c>
      <c r="T26" s="589">
        <v>5.72</v>
      </c>
      <c r="U26" s="595">
        <v>-5.19</v>
      </c>
      <c r="V26" s="589">
        <v>-1.1299999999999999</v>
      </c>
      <c r="W26" s="594">
        <v>15</v>
      </c>
      <c r="X26" s="589">
        <v>11.11</v>
      </c>
      <c r="Y26" s="595">
        <v>6.75</v>
      </c>
      <c r="Z26" s="589">
        <v>19.11</v>
      </c>
      <c r="AA26" s="594">
        <v>16.420000000000002</v>
      </c>
      <c r="AB26" s="589">
        <v>9.09</v>
      </c>
      <c r="AC26" s="595">
        <v>12.03</v>
      </c>
      <c r="AD26" s="589">
        <v>1.01</v>
      </c>
      <c r="AE26" s="594">
        <v>4.55</v>
      </c>
      <c r="AF26" s="589">
        <v>-8.8000000000000007</v>
      </c>
      <c r="AG26" s="595">
        <v>-13.25</v>
      </c>
      <c r="AH26" s="589">
        <v>-0.37</v>
      </c>
      <c r="AI26" s="594">
        <v>14.82</v>
      </c>
      <c r="AJ26" s="589">
        <v>0.54</v>
      </c>
      <c r="AK26" s="595">
        <v>2.7</v>
      </c>
      <c r="AL26" s="589">
        <v>11.63</v>
      </c>
      <c r="AM26" s="594">
        <v>-7.57</v>
      </c>
      <c r="AN26" s="589">
        <v>10.51</v>
      </c>
      <c r="AO26" s="595">
        <v>1.99</v>
      </c>
      <c r="AP26" s="589">
        <v>4.6399999999999997</v>
      </c>
      <c r="AQ26" s="594">
        <v>-2.42</v>
      </c>
      <c r="AR26" s="589">
        <v>6.05</v>
      </c>
      <c r="AS26" s="595">
        <v>11.59</v>
      </c>
      <c r="AT26" s="589">
        <v>1.39</v>
      </c>
      <c r="AU26" s="594">
        <v>4.67</v>
      </c>
      <c r="AV26" s="589">
        <v>21.97</v>
      </c>
      <c r="AW26" s="595">
        <v>7.19</v>
      </c>
      <c r="AX26" s="589">
        <v>5.28</v>
      </c>
      <c r="AY26" s="594">
        <v>10.3</v>
      </c>
      <c r="AZ26" s="589">
        <v>3.03</v>
      </c>
      <c r="BA26" s="595">
        <v>-14.99</v>
      </c>
      <c r="BB26" s="589">
        <v>6.86</v>
      </c>
      <c r="BC26" s="594">
        <v>11.92</v>
      </c>
      <c r="BD26" s="589">
        <v>5.58</v>
      </c>
      <c r="BE26" s="595">
        <v>13.39</v>
      </c>
      <c r="BF26" s="589">
        <v>9.5500000000000007</v>
      </c>
      <c r="BG26" s="594">
        <v>16.34</v>
      </c>
      <c r="BH26" s="589">
        <v>18.23</v>
      </c>
      <c r="BI26" s="595">
        <v>-34.24</v>
      </c>
      <c r="BJ26" s="589">
        <v>-23.27</v>
      </c>
      <c r="BK26" s="594">
        <v>-4.0199999999999996</v>
      </c>
      <c r="BL26" s="589">
        <v>18.61</v>
      </c>
      <c r="BM26" s="595">
        <v>14.36</v>
      </c>
      <c r="BN26" s="589">
        <v>7.97</v>
      </c>
      <c r="BO26" s="594">
        <v>0.87</v>
      </c>
      <c r="BP26" s="589">
        <v>0.43</v>
      </c>
      <c r="BQ26" s="595">
        <v>12.89</v>
      </c>
      <c r="BR26" s="589">
        <v>16.04</v>
      </c>
      <c r="BS26" s="594">
        <v>12.84</v>
      </c>
      <c r="BT26" s="589">
        <v>3.59</v>
      </c>
      <c r="BU26" s="595">
        <v>-0.8</v>
      </c>
      <c r="BV26" s="589">
        <v>5.91</v>
      </c>
      <c r="BW26" s="594">
        <v>-0.37</v>
      </c>
      <c r="BX26" s="595">
        <v>0.33</v>
      </c>
      <c r="BY26" s="589">
        <v>6.51</v>
      </c>
      <c r="BZ26" s="602">
        <v>-3.08</v>
      </c>
      <c r="CA26" s="598">
        <v>-8.81</v>
      </c>
      <c r="CB26" s="595">
        <v>7.43</v>
      </c>
      <c r="CC26" s="589">
        <v>2.3199999999999998</v>
      </c>
      <c r="CD26" s="594">
        <v>-2.12</v>
      </c>
      <c r="CE26" s="589">
        <v>7.71</v>
      </c>
      <c r="CF26" s="595">
        <v>-1.52</v>
      </c>
      <c r="CG26" s="589">
        <v>-15.6</v>
      </c>
      <c r="CH26" s="594">
        <v>-24.17</v>
      </c>
      <c r="CI26" s="589">
        <v>3.17</v>
      </c>
      <c r="CJ26" s="589">
        <v>-3.52</v>
      </c>
      <c r="CK26" s="588">
        <v>-7.8</v>
      </c>
      <c r="CL26" s="589">
        <v>3.96</v>
      </c>
    </row>
    <row r="27" spans="1:91" s="546" customFormat="1" ht="11.25" customHeight="1" x14ac:dyDescent="0.2">
      <c r="A27" s="580" t="s">
        <v>533</v>
      </c>
      <c r="B27" s="594">
        <v>5.49</v>
      </c>
      <c r="C27" s="595">
        <v>18.59</v>
      </c>
      <c r="D27" s="595">
        <v>8.2200000000000006</v>
      </c>
      <c r="E27" s="595">
        <v>-0.41</v>
      </c>
      <c r="F27" s="595">
        <v>2.69</v>
      </c>
      <c r="G27" s="595">
        <v>0.11</v>
      </c>
      <c r="H27" s="595">
        <v>5.98</v>
      </c>
      <c r="I27" s="595">
        <v>6.44</v>
      </c>
      <c r="J27" s="595">
        <v>1.6</v>
      </c>
      <c r="K27" s="588">
        <v>9.26</v>
      </c>
      <c r="L27" s="624">
        <v>-9.17</v>
      </c>
      <c r="M27" s="595">
        <v>8.6199999999999992</v>
      </c>
      <c r="N27" s="595">
        <v>7.33</v>
      </c>
      <c r="O27" s="595">
        <v>4.7</v>
      </c>
      <c r="P27" s="595">
        <v>0.22</v>
      </c>
      <c r="Q27" s="595">
        <v>2.44</v>
      </c>
      <c r="R27" s="588">
        <v>-4.25</v>
      </c>
      <c r="S27" s="594">
        <v>-4.1500000000000004</v>
      </c>
      <c r="T27" s="589">
        <v>4.51</v>
      </c>
      <c r="U27" s="595">
        <v>-1.91</v>
      </c>
      <c r="V27" s="589">
        <v>4.38</v>
      </c>
      <c r="W27" s="594">
        <v>12.79</v>
      </c>
      <c r="X27" s="589">
        <v>10.06</v>
      </c>
      <c r="Y27" s="595">
        <v>14.3</v>
      </c>
      <c r="Z27" s="589">
        <v>22.59</v>
      </c>
      <c r="AA27" s="594">
        <v>23.82</v>
      </c>
      <c r="AB27" s="589">
        <v>17.100000000000001</v>
      </c>
      <c r="AC27" s="595">
        <v>25.81</v>
      </c>
      <c r="AD27" s="589">
        <v>3.05</v>
      </c>
      <c r="AE27" s="594">
        <v>2.06</v>
      </c>
      <c r="AF27" s="589">
        <v>-4.91</v>
      </c>
      <c r="AG27" s="595">
        <v>-1.1299999999999999</v>
      </c>
      <c r="AH27" s="589">
        <v>-5.24</v>
      </c>
      <c r="AI27" s="594">
        <v>11.48</v>
      </c>
      <c r="AJ27" s="589">
        <v>-3.24</v>
      </c>
      <c r="AK27" s="595">
        <v>0.26</v>
      </c>
      <c r="AL27" s="589">
        <v>3.11</v>
      </c>
      <c r="AM27" s="594">
        <v>2.46</v>
      </c>
      <c r="AN27" s="589">
        <v>8.9499999999999993</v>
      </c>
      <c r="AO27" s="595">
        <v>0.76</v>
      </c>
      <c r="AP27" s="589">
        <v>-3.3</v>
      </c>
      <c r="AQ27" s="594">
        <v>-8.5299999999999994</v>
      </c>
      <c r="AR27" s="589">
        <v>6.96</v>
      </c>
      <c r="AS27" s="595">
        <v>6.83</v>
      </c>
      <c r="AT27" s="589">
        <v>8.7200000000000006</v>
      </c>
      <c r="AU27" s="594">
        <v>4.62</v>
      </c>
      <c r="AV27" s="589">
        <v>2.75</v>
      </c>
      <c r="AW27" s="595">
        <v>17.22</v>
      </c>
      <c r="AX27" s="589">
        <v>10.78</v>
      </c>
      <c r="AY27" s="594">
        <v>4.66</v>
      </c>
      <c r="AZ27" s="589">
        <v>-1.73</v>
      </c>
      <c r="BA27" s="595">
        <v>-8.2100000000000009</v>
      </c>
      <c r="BB27" s="589">
        <v>5.64</v>
      </c>
      <c r="BC27" s="594">
        <v>2.65</v>
      </c>
      <c r="BD27" s="589">
        <v>6.58</v>
      </c>
      <c r="BE27" s="595">
        <v>7.76</v>
      </c>
      <c r="BF27" s="589">
        <v>9.42</v>
      </c>
      <c r="BG27" s="594">
        <v>20.8</v>
      </c>
      <c r="BH27" s="589">
        <v>10.45</v>
      </c>
      <c r="BI27" s="595">
        <v>-8.65</v>
      </c>
      <c r="BJ27" s="589">
        <v>-26.49</v>
      </c>
      <c r="BK27" s="594">
        <v>-23.9</v>
      </c>
      <c r="BL27" s="589">
        <v>8.44</v>
      </c>
      <c r="BM27" s="595">
        <v>25.87</v>
      </c>
      <c r="BN27" s="589">
        <v>12.96</v>
      </c>
      <c r="BO27" s="594">
        <v>10.16</v>
      </c>
      <c r="BP27" s="589">
        <v>-3.23</v>
      </c>
      <c r="BQ27" s="595">
        <v>4.09</v>
      </c>
      <c r="BR27" s="589">
        <v>16.21</v>
      </c>
      <c r="BS27" s="594">
        <v>7.52</v>
      </c>
      <c r="BT27" s="589">
        <v>4.53</v>
      </c>
      <c r="BU27" s="595">
        <v>7.36</v>
      </c>
      <c r="BV27" s="589">
        <v>9.75</v>
      </c>
      <c r="BW27" s="594">
        <v>4.5199999999999996</v>
      </c>
      <c r="BX27" s="595">
        <v>-7.66</v>
      </c>
      <c r="BY27" s="589">
        <v>1.74</v>
      </c>
      <c r="BZ27" s="594">
        <v>1.95</v>
      </c>
      <c r="CA27" s="589">
        <v>-5.94</v>
      </c>
      <c r="CB27" s="595">
        <v>6.55</v>
      </c>
      <c r="CC27" s="589">
        <v>8.07</v>
      </c>
      <c r="CD27" s="594">
        <v>-4.41</v>
      </c>
      <c r="CE27" s="589">
        <v>7.19</v>
      </c>
      <c r="CF27" s="595">
        <v>3.39</v>
      </c>
      <c r="CG27" s="589">
        <v>-0.66</v>
      </c>
      <c r="CH27" s="594">
        <v>-6.03</v>
      </c>
      <c r="CI27" s="589">
        <v>-10.9</v>
      </c>
      <c r="CJ27" s="589">
        <v>-7.63</v>
      </c>
      <c r="CK27" s="588">
        <v>-5.93</v>
      </c>
      <c r="CL27" s="615">
        <v>4.8499999999999996</v>
      </c>
    </row>
    <row r="28" spans="1:91" s="546" customFormat="1" x14ac:dyDescent="0.2">
      <c r="A28" s="581" t="s">
        <v>2478</v>
      </c>
      <c r="B28" s="594">
        <v>2.2799999999999998</v>
      </c>
      <c r="C28" s="595">
        <v>9.3800000000000008</v>
      </c>
      <c r="D28" s="595">
        <v>-0.38</v>
      </c>
      <c r="E28" s="595">
        <v>-1.04</v>
      </c>
      <c r="F28" s="595">
        <v>5.21</v>
      </c>
      <c r="G28" s="595">
        <v>5.71</v>
      </c>
      <c r="H28" s="595">
        <v>7.81</v>
      </c>
      <c r="I28" s="595">
        <v>6.99</v>
      </c>
      <c r="J28" s="595">
        <v>4.4000000000000004</v>
      </c>
      <c r="K28" s="588">
        <v>8.36</v>
      </c>
      <c r="L28" s="624">
        <v>-8.6300000000000008</v>
      </c>
      <c r="M28" s="595">
        <v>6.7</v>
      </c>
      <c r="N28" s="595">
        <v>10.51</v>
      </c>
      <c r="O28" s="595">
        <v>1.68</v>
      </c>
      <c r="P28" s="595">
        <v>-0.56000000000000005</v>
      </c>
      <c r="Q28" s="595">
        <v>-0.87</v>
      </c>
      <c r="R28" s="588">
        <v>-12.97</v>
      </c>
      <c r="S28" s="594">
        <v>-3.19</v>
      </c>
      <c r="T28" s="589">
        <v>6.62</v>
      </c>
      <c r="U28" s="595">
        <v>-7.55</v>
      </c>
      <c r="V28" s="589">
        <v>-5.07</v>
      </c>
      <c r="W28" s="594">
        <v>16.66</v>
      </c>
      <c r="X28" s="589">
        <v>11.87</v>
      </c>
      <c r="Y28" s="595">
        <v>1.52</v>
      </c>
      <c r="Z28" s="589">
        <v>16.57</v>
      </c>
      <c r="AA28" s="594">
        <v>11.07</v>
      </c>
      <c r="AB28" s="589">
        <v>3.25</v>
      </c>
      <c r="AC28" s="595">
        <v>2.36</v>
      </c>
      <c r="AD28" s="589">
        <v>-0.53</v>
      </c>
      <c r="AE28" s="594">
        <v>6.43</v>
      </c>
      <c r="AF28" s="589">
        <v>-11.47</v>
      </c>
      <c r="AG28" s="595">
        <v>-20.399999999999999</v>
      </c>
      <c r="AH28" s="589">
        <v>3</v>
      </c>
      <c r="AI28" s="594">
        <v>17.239999999999998</v>
      </c>
      <c r="AJ28" s="589">
        <v>3.27</v>
      </c>
      <c r="AK28" s="595">
        <v>4.46</v>
      </c>
      <c r="AL28" s="589">
        <v>18.2</v>
      </c>
      <c r="AM28" s="594">
        <v>-14.14</v>
      </c>
      <c r="AN28" s="589">
        <v>11.65</v>
      </c>
      <c r="AO28" s="595">
        <v>2.91</v>
      </c>
      <c r="AP28" s="589">
        <v>10.97</v>
      </c>
      <c r="AQ28" s="594">
        <v>2.36</v>
      </c>
      <c r="AR28" s="589">
        <v>5.39</v>
      </c>
      <c r="AS28" s="595">
        <v>15.1</v>
      </c>
      <c r="AT28" s="589">
        <v>-3.53</v>
      </c>
      <c r="AU28" s="594">
        <v>4.7</v>
      </c>
      <c r="AV28" s="589">
        <v>37.68</v>
      </c>
      <c r="AW28" s="595">
        <v>0.87</v>
      </c>
      <c r="AX28" s="589">
        <v>1.69</v>
      </c>
      <c r="AY28" s="594">
        <v>14.4</v>
      </c>
      <c r="AZ28" s="589">
        <v>6.42</v>
      </c>
      <c r="BA28" s="595">
        <v>-19.34</v>
      </c>
      <c r="BB28" s="589">
        <v>7.73</v>
      </c>
      <c r="BC28" s="594">
        <v>18.79</v>
      </c>
      <c r="BD28" s="589">
        <v>4.9000000000000004</v>
      </c>
      <c r="BE28" s="595">
        <v>17.37</v>
      </c>
      <c r="BF28" s="589">
        <v>9.64</v>
      </c>
      <c r="BG28" s="594">
        <v>13.38</v>
      </c>
      <c r="BH28" s="589">
        <v>23.81</v>
      </c>
      <c r="BI28" s="595">
        <v>-48.08</v>
      </c>
      <c r="BJ28" s="589">
        <v>-20.73</v>
      </c>
      <c r="BK28" s="594">
        <v>13.53</v>
      </c>
      <c r="BL28" s="589">
        <v>26.19</v>
      </c>
      <c r="BM28" s="595">
        <v>6.97</v>
      </c>
      <c r="BN28" s="589">
        <v>4.53</v>
      </c>
      <c r="BO28" s="594">
        <v>-5.4</v>
      </c>
      <c r="BP28" s="589">
        <v>3.23</v>
      </c>
      <c r="BQ28" s="595">
        <v>19.739999999999998</v>
      </c>
      <c r="BR28" s="589">
        <v>15.92</v>
      </c>
      <c r="BS28" s="594">
        <v>16.649999999999999</v>
      </c>
      <c r="BT28" s="589">
        <v>2.97</v>
      </c>
      <c r="BU28" s="595">
        <v>-5.84</v>
      </c>
      <c r="BV28" s="589">
        <v>3.47</v>
      </c>
      <c r="BW28" s="594">
        <v>-3.47</v>
      </c>
      <c r="BX28" s="595">
        <v>5.83</v>
      </c>
      <c r="BY28" s="589">
        <v>9.59</v>
      </c>
      <c r="BZ28" s="594">
        <v>-6.1</v>
      </c>
      <c r="CA28" s="589">
        <v>-10.52</v>
      </c>
      <c r="CB28" s="595">
        <v>7.97</v>
      </c>
      <c r="CC28" s="589">
        <v>-1.04</v>
      </c>
      <c r="CD28" s="594">
        <v>-0.7</v>
      </c>
      <c r="CE28" s="589">
        <v>8.0399999999999991</v>
      </c>
      <c r="CF28" s="595">
        <v>-4.43</v>
      </c>
      <c r="CG28" s="589">
        <v>-23.76</v>
      </c>
      <c r="CH28" s="594">
        <v>-34.229999999999997</v>
      </c>
      <c r="CI28" s="589">
        <v>14.04</v>
      </c>
      <c r="CJ28" s="589">
        <v>-0.65</v>
      </c>
      <c r="CK28" s="588">
        <v>-9.08</v>
      </c>
      <c r="CL28" s="615">
        <v>3.3</v>
      </c>
    </row>
    <row r="29" spans="1:91" s="546" customFormat="1" x14ac:dyDescent="0.2">
      <c r="A29" s="582" t="s">
        <v>535</v>
      </c>
      <c r="B29" s="594">
        <v>2.4300000000000002</v>
      </c>
      <c r="C29" s="595">
        <v>2.57</v>
      </c>
      <c r="D29" s="595">
        <v>3.08</v>
      </c>
      <c r="E29" s="595">
        <v>2.86</v>
      </c>
      <c r="F29" s="595">
        <v>2.15</v>
      </c>
      <c r="G29" s="595">
        <v>3.13</v>
      </c>
      <c r="H29" s="595">
        <v>3.17</v>
      </c>
      <c r="I29" s="595">
        <v>3.13</v>
      </c>
      <c r="J29" s="595">
        <v>3.68</v>
      </c>
      <c r="K29" s="588">
        <v>4.6100000000000003</v>
      </c>
      <c r="L29" s="624">
        <v>3.79</v>
      </c>
      <c r="M29" s="595">
        <v>1.18</v>
      </c>
      <c r="N29" s="595">
        <v>2.42</v>
      </c>
      <c r="O29" s="595">
        <v>3.09</v>
      </c>
      <c r="P29" s="595">
        <v>2.1</v>
      </c>
      <c r="Q29" s="595">
        <v>2.4</v>
      </c>
      <c r="R29" s="588">
        <v>2.78</v>
      </c>
      <c r="S29" s="594">
        <v>1.71</v>
      </c>
      <c r="T29" s="589">
        <v>2.2799999999999998</v>
      </c>
      <c r="U29" s="595">
        <v>2.83</v>
      </c>
      <c r="V29" s="589">
        <v>2.81</v>
      </c>
      <c r="W29" s="594">
        <v>1.67</v>
      </c>
      <c r="X29" s="589">
        <v>2.78</v>
      </c>
      <c r="Y29" s="595">
        <v>2.21</v>
      </c>
      <c r="Z29" s="589">
        <v>2.75</v>
      </c>
      <c r="AA29" s="594">
        <v>2.73</v>
      </c>
      <c r="AB29" s="589">
        <v>2.71</v>
      </c>
      <c r="AC29" s="595">
        <v>2.69</v>
      </c>
      <c r="AD29" s="589">
        <v>3.22</v>
      </c>
      <c r="AE29" s="594">
        <v>3.19</v>
      </c>
      <c r="AF29" s="589">
        <v>3.7</v>
      </c>
      <c r="AG29" s="595">
        <v>3.14</v>
      </c>
      <c r="AH29" s="589">
        <v>3.11</v>
      </c>
      <c r="AI29" s="594">
        <v>2.0499999999999998</v>
      </c>
      <c r="AJ29" s="589">
        <v>2.56</v>
      </c>
      <c r="AK29" s="595">
        <v>2.0299999999999998</v>
      </c>
      <c r="AL29" s="589">
        <v>2.02</v>
      </c>
      <c r="AM29" s="594">
        <v>2.0099999999999998</v>
      </c>
      <c r="AN29" s="589">
        <v>2</v>
      </c>
      <c r="AO29" s="595">
        <v>2.99</v>
      </c>
      <c r="AP29" s="589">
        <v>3.47</v>
      </c>
      <c r="AQ29" s="594">
        <v>3.44</v>
      </c>
      <c r="AR29" s="589">
        <v>3.91</v>
      </c>
      <c r="AS29" s="595">
        <v>2.89</v>
      </c>
      <c r="AT29" s="589">
        <v>3.36</v>
      </c>
      <c r="AU29" s="594">
        <v>2.85</v>
      </c>
      <c r="AV29" s="589">
        <v>2.83</v>
      </c>
      <c r="AW29" s="595">
        <v>3.28</v>
      </c>
      <c r="AX29" s="589">
        <v>3.25</v>
      </c>
      <c r="AY29" s="594">
        <v>3.23</v>
      </c>
      <c r="AZ29" s="589">
        <v>3.2</v>
      </c>
      <c r="BA29" s="595">
        <v>2.72</v>
      </c>
      <c r="BB29" s="589">
        <v>4.07</v>
      </c>
      <c r="BC29" s="594">
        <v>3.58</v>
      </c>
      <c r="BD29" s="589">
        <v>5.35</v>
      </c>
      <c r="BE29" s="595">
        <v>3.5</v>
      </c>
      <c r="BF29" s="589">
        <v>4.3499999999999996</v>
      </c>
      <c r="BG29" s="594">
        <v>4.74</v>
      </c>
      <c r="BH29" s="589">
        <v>5.99</v>
      </c>
      <c r="BI29" s="595">
        <v>5.47</v>
      </c>
      <c r="BJ29" s="589">
        <v>4.13</v>
      </c>
      <c r="BK29" s="594">
        <v>2.44</v>
      </c>
      <c r="BL29" s="589">
        <v>1.21</v>
      </c>
      <c r="BM29" s="595">
        <v>1.61</v>
      </c>
      <c r="BN29" s="589">
        <v>0.4</v>
      </c>
      <c r="BO29" s="594">
        <v>0.8</v>
      </c>
      <c r="BP29" s="589">
        <v>1.6</v>
      </c>
      <c r="BQ29" s="595">
        <v>1.99</v>
      </c>
      <c r="BR29" s="589">
        <v>1.98</v>
      </c>
      <c r="BS29" s="594">
        <v>3.97</v>
      </c>
      <c r="BT29" s="589">
        <v>3.13</v>
      </c>
      <c r="BU29" s="595">
        <v>2.72</v>
      </c>
      <c r="BV29" s="589">
        <v>3.48</v>
      </c>
      <c r="BW29" s="594">
        <v>3.45</v>
      </c>
      <c r="BX29" s="595">
        <v>2.65</v>
      </c>
      <c r="BY29" s="589">
        <v>1.5</v>
      </c>
      <c r="BZ29" s="594">
        <v>1.52</v>
      </c>
      <c r="CA29" s="589">
        <v>2.64</v>
      </c>
      <c r="CB29" s="595">
        <v>2.23</v>
      </c>
      <c r="CC29" s="589">
        <v>1.83</v>
      </c>
      <c r="CD29" s="594">
        <v>1.85</v>
      </c>
      <c r="CE29" s="589">
        <v>2.92</v>
      </c>
      <c r="CF29" s="595">
        <v>3.03</v>
      </c>
      <c r="CG29" s="589">
        <v>3.59</v>
      </c>
      <c r="CH29" s="594">
        <v>2.58</v>
      </c>
      <c r="CI29" s="589">
        <v>2.5</v>
      </c>
      <c r="CJ29" s="589">
        <v>2.2799999999999998</v>
      </c>
      <c r="CK29" s="588">
        <v>2.31</v>
      </c>
      <c r="CL29" s="615">
        <v>2.64</v>
      </c>
    </row>
    <row r="30" spans="1:91" s="546" customFormat="1" x14ac:dyDescent="0.2">
      <c r="A30" s="582" t="s">
        <v>536</v>
      </c>
      <c r="B30" s="594">
        <v>2.4500000000000002</v>
      </c>
      <c r="C30" s="595">
        <v>2.69</v>
      </c>
      <c r="D30" s="595">
        <v>2.3199999999999998</v>
      </c>
      <c r="E30" s="595">
        <v>1.26</v>
      </c>
      <c r="F30" s="595">
        <v>1.37</v>
      </c>
      <c r="G30" s="595">
        <v>2.12</v>
      </c>
      <c r="H30" s="595">
        <v>2.35</v>
      </c>
      <c r="I30" s="595">
        <v>2.4700000000000002</v>
      </c>
      <c r="J30" s="595">
        <v>2.57</v>
      </c>
      <c r="K30" s="588">
        <v>3.74</v>
      </c>
      <c r="L30" s="624">
        <v>1.3</v>
      </c>
      <c r="M30" s="595">
        <v>1.1299999999999999</v>
      </c>
      <c r="N30" s="595">
        <v>2.46</v>
      </c>
      <c r="O30" s="595">
        <v>2.2799999999999998</v>
      </c>
      <c r="P30" s="595">
        <v>0.31</v>
      </c>
      <c r="Q30" s="595">
        <v>1.29</v>
      </c>
      <c r="R30" s="588">
        <v>0.83</v>
      </c>
      <c r="S30" s="594">
        <v>1.37</v>
      </c>
      <c r="T30" s="589">
        <v>1.62</v>
      </c>
      <c r="U30" s="595">
        <v>1.9</v>
      </c>
      <c r="V30" s="589">
        <v>2.82</v>
      </c>
      <c r="W30" s="594">
        <v>3.48</v>
      </c>
      <c r="X30" s="589">
        <v>2.13</v>
      </c>
      <c r="Y30" s="595">
        <v>2.81</v>
      </c>
      <c r="Z30" s="589">
        <v>2.67</v>
      </c>
      <c r="AA30" s="594">
        <v>2.54</v>
      </c>
      <c r="AB30" s="589">
        <v>3.46</v>
      </c>
      <c r="AC30" s="595">
        <v>1.84</v>
      </c>
      <c r="AD30" s="589">
        <v>2.98</v>
      </c>
      <c r="AE30" s="594">
        <v>1.89</v>
      </c>
      <c r="AF30" s="589">
        <v>1.85</v>
      </c>
      <c r="AG30" s="595">
        <v>0.73</v>
      </c>
      <c r="AH30" s="589">
        <v>0.5</v>
      </c>
      <c r="AI30" s="594">
        <v>2.34</v>
      </c>
      <c r="AJ30" s="589">
        <v>1.34</v>
      </c>
      <c r="AK30" s="595">
        <v>0.77</v>
      </c>
      <c r="AL30" s="589">
        <v>1.86</v>
      </c>
      <c r="AM30" s="594">
        <v>0.25</v>
      </c>
      <c r="AN30" s="589">
        <v>2.41</v>
      </c>
      <c r="AO30" s="595">
        <v>1.52</v>
      </c>
      <c r="AP30" s="589">
        <v>2.64</v>
      </c>
      <c r="AQ30" s="594">
        <v>2.74</v>
      </c>
      <c r="AR30" s="589">
        <v>1.39</v>
      </c>
      <c r="AS30" s="595">
        <v>2.81</v>
      </c>
      <c r="AT30" s="589">
        <v>1.65</v>
      </c>
      <c r="AU30" s="594">
        <v>2.81</v>
      </c>
      <c r="AV30" s="589">
        <v>3.07</v>
      </c>
      <c r="AW30" s="595">
        <v>2.67</v>
      </c>
      <c r="AX30" s="589">
        <v>2.0699999999999998</v>
      </c>
      <c r="AY30" s="594">
        <v>2.84</v>
      </c>
      <c r="AZ30" s="589">
        <v>2.4900000000000002</v>
      </c>
      <c r="BA30" s="595">
        <v>0.85</v>
      </c>
      <c r="BB30" s="589">
        <v>3.62</v>
      </c>
      <c r="BC30" s="594">
        <v>3.02</v>
      </c>
      <c r="BD30" s="589">
        <v>1.35</v>
      </c>
      <c r="BE30" s="595">
        <v>4.4400000000000004</v>
      </c>
      <c r="BF30" s="589">
        <v>4.12</v>
      </c>
      <c r="BG30" s="594">
        <v>4.96</v>
      </c>
      <c r="BH30" s="589">
        <v>5.56</v>
      </c>
      <c r="BI30" s="595">
        <v>-1.36</v>
      </c>
      <c r="BJ30" s="589">
        <v>0.17</v>
      </c>
      <c r="BK30" s="594">
        <v>0.77</v>
      </c>
      <c r="BL30" s="589">
        <v>2.65</v>
      </c>
      <c r="BM30" s="595">
        <v>0.86</v>
      </c>
      <c r="BN30" s="589">
        <v>0.64</v>
      </c>
      <c r="BO30" s="594">
        <v>1.1200000000000001</v>
      </c>
      <c r="BP30" s="589">
        <v>1.28</v>
      </c>
      <c r="BQ30" s="595">
        <v>1</v>
      </c>
      <c r="BR30" s="589">
        <v>3.54</v>
      </c>
      <c r="BS30" s="594">
        <v>3.83</v>
      </c>
      <c r="BT30" s="589">
        <v>2.71</v>
      </c>
      <c r="BU30" s="595">
        <v>1.72</v>
      </c>
      <c r="BV30" s="589">
        <v>2.95</v>
      </c>
      <c r="BW30" s="594">
        <v>1.66</v>
      </c>
      <c r="BX30" s="595">
        <v>1.88</v>
      </c>
      <c r="BY30" s="589">
        <v>1.64</v>
      </c>
      <c r="BZ30" s="594">
        <v>0.11</v>
      </c>
      <c r="CA30" s="589">
        <v>0.05</v>
      </c>
      <c r="CB30" s="595">
        <v>2.79</v>
      </c>
      <c r="CC30" s="589">
        <v>1.93</v>
      </c>
      <c r="CD30" s="594">
        <v>-0.1</v>
      </c>
      <c r="CE30" s="589">
        <v>9.48</v>
      </c>
      <c r="CF30" s="595">
        <v>2.91</v>
      </c>
      <c r="CG30" s="589">
        <v>-19.78</v>
      </c>
      <c r="CH30" s="594">
        <v>7.58</v>
      </c>
      <c r="CI30" s="589">
        <v>6.9</v>
      </c>
      <c r="CJ30" s="589">
        <v>4.58</v>
      </c>
      <c r="CK30" s="588">
        <v>1.99</v>
      </c>
      <c r="CL30" s="615">
        <v>-0.46</v>
      </c>
    </row>
    <row r="31" spans="1:91" s="546" customFormat="1" x14ac:dyDescent="0.2">
      <c r="A31" s="583" t="s">
        <v>537</v>
      </c>
      <c r="B31" s="594">
        <v>3.62</v>
      </c>
      <c r="C31" s="595">
        <v>4.25</v>
      </c>
      <c r="D31" s="595">
        <v>3.36</v>
      </c>
      <c r="E31" s="595">
        <v>2.1</v>
      </c>
      <c r="F31" s="595">
        <v>2.56</v>
      </c>
      <c r="G31" s="595">
        <v>2.5499999999999998</v>
      </c>
      <c r="H31" s="595">
        <v>3.42</v>
      </c>
      <c r="I31" s="595">
        <v>3.38</v>
      </c>
      <c r="J31" s="595">
        <v>3.1</v>
      </c>
      <c r="K31" s="588">
        <v>3.56</v>
      </c>
      <c r="L31" s="624">
        <v>0.53</v>
      </c>
      <c r="M31" s="595">
        <v>1.18</v>
      </c>
      <c r="N31" s="595">
        <v>1.77</v>
      </c>
      <c r="O31" s="595">
        <v>2.19</v>
      </c>
      <c r="P31" s="595">
        <v>1.61</v>
      </c>
      <c r="Q31" s="595">
        <v>1.36</v>
      </c>
      <c r="R31" s="588">
        <v>0.62</v>
      </c>
      <c r="S31" s="594">
        <v>2.06</v>
      </c>
      <c r="T31" s="589">
        <v>1.04</v>
      </c>
      <c r="U31" s="595">
        <v>3.09</v>
      </c>
      <c r="V31" s="589">
        <v>4.05</v>
      </c>
      <c r="W31" s="594">
        <v>5.49</v>
      </c>
      <c r="X31" s="589">
        <v>3.57</v>
      </c>
      <c r="Y31" s="595">
        <v>4.76</v>
      </c>
      <c r="Z31" s="589">
        <v>4.3899999999999997</v>
      </c>
      <c r="AA31" s="594">
        <v>3.42</v>
      </c>
      <c r="AB31" s="589">
        <v>5.13</v>
      </c>
      <c r="AC31" s="595">
        <v>3.11</v>
      </c>
      <c r="AD31" s="589">
        <v>3.69</v>
      </c>
      <c r="AE31" s="594">
        <v>3.84</v>
      </c>
      <c r="AF31" s="589">
        <v>1.39</v>
      </c>
      <c r="AG31" s="595">
        <v>1.89</v>
      </c>
      <c r="AH31" s="589">
        <v>0.63</v>
      </c>
      <c r="AI31" s="594">
        <v>3.43</v>
      </c>
      <c r="AJ31" s="589">
        <v>2.91</v>
      </c>
      <c r="AK31" s="595">
        <v>2.62</v>
      </c>
      <c r="AL31" s="589">
        <v>3.4</v>
      </c>
      <c r="AM31" s="594">
        <v>0.89</v>
      </c>
      <c r="AN31" s="589">
        <v>3.1</v>
      </c>
      <c r="AO31" s="595">
        <v>1.51</v>
      </c>
      <c r="AP31" s="589">
        <v>3.65</v>
      </c>
      <c r="AQ31" s="594">
        <v>2.4</v>
      </c>
      <c r="AR31" s="589">
        <v>2.14</v>
      </c>
      <c r="AS31" s="595">
        <v>3.17</v>
      </c>
      <c r="AT31" s="589">
        <v>3.32</v>
      </c>
      <c r="AU31" s="594">
        <v>3.85</v>
      </c>
      <c r="AV31" s="589">
        <v>5.21</v>
      </c>
      <c r="AW31" s="595">
        <v>3.28</v>
      </c>
      <c r="AX31" s="589">
        <v>2.61</v>
      </c>
      <c r="AY31" s="594">
        <v>3.62</v>
      </c>
      <c r="AZ31" s="589">
        <v>3.73</v>
      </c>
      <c r="BA31" s="595">
        <v>1.45</v>
      </c>
      <c r="BB31" s="589">
        <v>4.08</v>
      </c>
      <c r="BC31" s="594">
        <v>4.22</v>
      </c>
      <c r="BD31" s="589">
        <v>0.33</v>
      </c>
      <c r="BE31" s="595">
        <v>4.7300000000000004</v>
      </c>
      <c r="BF31" s="589">
        <v>4.3899999999999997</v>
      </c>
      <c r="BG31" s="594">
        <v>4.41</v>
      </c>
      <c r="BH31" s="589">
        <v>5.2</v>
      </c>
      <c r="BI31" s="595">
        <v>-2.89</v>
      </c>
      <c r="BJ31" s="589">
        <v>-0.54</v>
      </c>
      <c r="BK31" s="594">
        <v>-1.61</v>
      </c>
      <c r="BL31" s="589">
        <v>4.8</v>
      </c>
      <c r="BM31" s="595">
        <v>0.63</v>
      </c>
      <c r="BN31" s="589">
        <v>-0.54</v>
      </c>
      <c r="BO31" s="594">
        <v>2.39</v>
      </c>
      <c r="BP31" s="589">
        <v>1.78</v>
      </c>
      <c r="BQ31" s="595">
        <v>0.59</v>
      </c>
      <c r="BR31" s="589">
        <v>2.65</v>
      </c>
      <c r="BS31" s="594">
        <v>2.41</v>
      </c>
      <c r="BT31" s="589">
        <v>1.17</v>
      </c>
      <c r="BU31" s="595">
        <v>0.52</v>
      </c>
      <c r="BV31" s="589">
        <v>3.7</v>
      </c>
      <c r="BW31" s="594">
        <v>2.17</v>
      </c>
      <c r="BX31" s="595">
        <v>2.82</v>
      </c>
      <c r="BY31" s="589">
        <v>1.79</v>
      </c>
      <c r="BZ31" s="594">
        <v>1.37</v>
      </c>
      <c r="CA31" s="589">
        <v>0.09</v>
      </c>
      <c r="CB31" s="595">
        <v>2.94</v>
      </c>
      <c r="CC31" s="589">
        <v>1.02</v>
      </c>
      <c r="CD31" s="594">
        <v>2.14</v>
      </c>
      <c r="CE31" s="589">
        <v>1.66</v>
      </c>
      <c r="CF31" s="595">
        <v>0.78</v>
      </c>
      <c r="CG31" s="589">
        <v>-2.23</v>
      </c>
      <c r="CH31" s="594">
        <v>0.42</v>
      </c>
      <c r="CI31" s="589">
        <v>2.98</v>
      </c>
      <c r="CJ31" s="589">
        <v>1.04</v>
      </c>
      <c r="CK31" s="588">
        <v>0.83</v>
      </c>
      <c r="CL31" s="615">
        <v>6.03</v>
      </c>
    </row>
    <row r="32" spans="1:91" s="546" customFormat="1" x14ac:dyDescent="0.2">
      <c r="A32" s="584" t="s">
        <v>538</v>
      </c>
      <c r="B32" s="609">
        <v>1.66</v>
      </c>
      <c r="C32" s="610">
        <v>1.65</v>
      </c>
      <c r="D32" s="610">
        <v>1.58</v>
      </c>
      <c r="E32" s="610">
        <v>0.63</v>
      </c>
      <c r="F32" s="610">
        <v>0.42</v>
      </c>
      <c r="G32" s="610">
        <v>1.77</v>
      </c>
      <c r="H32" s="610">
        <v>1.53</v>
      </c>
      <c r="I32" s="610">
        <v>1.73</v>
      </c>
      <c r="J32" s="610">
        <v>2.13</v>
      </c>
      <c r="K32" s="611">
        <v>3.9</v>
      </c>
      <c r="L32" s="629">
        <v>1.95</v>
      </c>
      <c r="M32" s="610">
        <v>1.0900000000000001</v>
      </c>
      <c r="N32" s="610">
        <v>3.05</v>
      </c>
      <c r="O32" s="610">
        <v>2.34</v>
      </c>
      <c r="P32" s="610">
        <v>0.7</v>
      </c>
      <c r="Q32" s="610">
        <v>1.42</v>
      </c>
      <c r="R32" s="611">
        <v>0.45</v>
      </c>
      <c r="S32" s="609">
        <v>0.92</v>
      </c>
      <c r="T32" s="608">
        <v>1.99</v>
      </c>
      <c r="U32" s="610">
        <v>1.1299999999999999</v>
      </c>
      <c r="V32" s="608">
        <v>2.02</v>
      </c>
      <c r="W32" s="609">
        <v>2.17</v>
      </c>
      <c r="X32" s="608">
        <v>1.1499999999999999</v>
      </c>
      <c r="Y32" s="610">
        <v>1.48</v>
      </c>
      <c r="Z32" s="608">
        <v>1.5</v>
      </c>
      <c r="AA32" s="609">
        <v>1.94</v>
      </c>
      <c r="AB32" s="608">
        <v>2.35</v>
      </c>
      <c r="AC32" s="610">
        <v>0.99</v>
      </c>
      <c r="AD32" s="608">
        <v>2.4900000000000002</v>
      </c>
      <c r="AE32" s="609">
        <v>0.51</v>
      </c>
      <c r="AF32" s="608">
        <v>2.1800000000000002</v>
      </c>
      <c r="AG32" s="610">
        <v>-0.12</v>
      </c>
      <c r="AH32" s="608">
        <v>0.4</v>
      </c>
      <c r="AI32" s="609">
        <v>1.52</v>
      </c>
      <c r="AJ32" s="608">
        <v>0.13</v>
      </c>
      <c r="AK32" s="610">
        <v>-0.68</v>
      </c>
      <c r="AL32" s="608">
        <v>0.65</v>
      </c>
      <c r="AM32" s="609">
        <v>-0.27</v>
      </c>
      <c r="AN32" s="608">
        <v>1.85</v>
      </c>
      <c r="AO32" s="610">
        <v>1.53</v>
      </c>
      <c r="AP32" s="608">
        <v>1.84</v>
      </c>
      <c r="AQ32" s="609">
        <v>3.01</v>
      </c>
      <c r="AR32" s="608">
        <v>0.8</v>
      </c>
      <c r="AS32" s="610">
        <v>2.5299999999999998</v>
      </c>
      <c r="AT32" s="608">
        <v>0.35</v>
      </c>
      <c r="AU32" s="609">
        <v>1.97</v>
      </c>
      <c r="AV32" s="608">
        <v>1.35</v>
      </c>
      <c r="AW32" s="610">
        <v>2.17</v>
      </c>
      <c r="AX32" s="608">
        <v>1.64</v>
      </c>
      <c r="AY32" s="609">
        <v>2.2200000000000002</v>
      </c>
      <c r="AZ32" s="608">
        <v>1.51</v>
      </c>
      <c r="BA32" s="610">
        <v>0.36</v>
      </c>
      <c r="BB32" s="608">
        <v>3.24</v>
      </c>
      <c r="BC32" s="609">
        <v>2.0499999999999998</v>
      </c>
      <c r="BD32" s="608">
        <v>2.21</v>
      </c>
      <c r="BE32" s="610">
        <v>4.1900000000000004</v>
      </c>
      <c r="BF32" s="608">
        <v>3.91</v>
      </c>
      <c r="BG32" s="609">
        <v>5.42</v>
      </c>
      <c r="BH32" s="608">
        <v>5.87</v>
      </c>
      <c r="BI32" s="610">
        <v>-0.05</v>
      </c>
      <c r="BJ32" s="608">
        <v>0.8</v>
      </c>
      <c r="BK32" s="609">
        <v>2.94</v>
      </c>
      <c r="BL32" s="608">
        <v>0.74</v>
      </c>
      <c r="BM32" s="610">
        <v>1.07</v>
      </c>
      <c r="BN32" s="608">
        <v>1.74</v>
      </c>
      <c r="BO32" s="609">
        <v>-0.04</v>
      </c>
      <c r="BP32" s="608">
        <v>0.83</v>
      </c>
      <c r="BQ32" s="610">
        <v>1.36</v>
      </c>
      <c r="BR32" s="608">
        <v>4.3099999999999996</v>
      </c>
      <c r="BS32" s="609">
        <v>5.03</v>
      </c>
      <c r="BT32" s="608">
        <v>4.03</v>
      </c>
      <c r="BU32" s="610">
        <v>2.73</v>
      </c>
      <c r="BV32" s="608">
        <v>2.2999999999999998</v>
      </c>
      <c r="BW32" s="609">
        <v>1.21</v>
      </c>
      <c r="BX32" s="610">
        <v>1.06</v>
      </c>
      <c r="BY32" s="608">
        <v>1.53</v>
      </c>
      <c r="BZ32" s="609">
        <v>-1.1399999999999999</v>
      </c>
      <c r="CA32" s="608">
        <v>0.02</v>
      </c>
      <c r="CB32" s="610">
        <v>2.68</v>
      </c>
      <c r="CC32" s="608">
        <v>2.62</v>
      </c>
      <c r="CD32" s="609">
        <v>-1.76</v>
      </c>
      <c r="CE32" s="608">
        <v>15.81</v>
      </c>
      <c r="CF32" s="610">
        <v>4.53</v>
      </c>
      <c r="CG32" s="608">
        <v>-31.21</v>
      </c>
      <c r="CH32" s="609">
        <v>13.62</v>
      </c>
      <c r="CI32" s="608">
        <v>10.029999999999999</v>
      </c>
      <c r="CJ32" s="608">
        <v>7.31</v>
      </c>
      <c r="CK32" s="611">
        <v>2.85</v>
      </c>
      <c r="CL32" s="608">
        <v>-5.13</v>
      </c>
    </row>
    <row r="33" spans="45:58" x14ac:dyDescent="0.2">
      <c r="AS33" s="371"/>
      <c r="AT33" s="371"/>
      <c r="AU33" s="371"/>
      <c r="AV33" s="371"/>
      <c r="AW33" s="371"/>
      <c r="AX33" s="371"/>
      <c r="AY33" s="371"/>
      <c r="AZ33" s="371"/>
      <c r="BA33" s="371"/>
      <c r="BB33" s="371"/>
      <c r="BC33" s="371"/>
      <c r="BD33" s="371"/>
      <c r="BE33" s="371"/>
      <c r="BF33" s="371"/>
    </row>
    <row r="34" spans="45:58" x14ac:dyDescent="0.2">
      <c r="AS34" s="371"/>
      <c r="AT34" s="371"/>
      <c r="AU34" s="371"/>
      <c r="AV34" s="371"/>
      <c r="AW34" s="371"/>
      <c r="AX34" s="371"/>
      <c r="AY34" s="371"/>
      <c r="AZ34" s="371"/>
      <c r="BA34" s="371"/>
      <c r="BB34" s="371"/>
      <c r="BC34" s="371"/>
      <c r="BD34" s="371"/>
      <c r="BE34" s="371"/>
      <c r="BF34" s="371"/>
    </row>
    <row r="35" spans="45:58" x14ac:dyDescent="0.2">
      <c r="AS35" s="371"/>
      <c r="AT35" s="371"/>
      <c r="AU35" s="371"/>
      <c r="AV35" s="371"/>
      <c r="AW35" s="371"/>
      <c r="AX35" s="371"/>
      <c r="AY35" s="371"/>
      <c r="AZ35" s="371"/>
      <c r="BA35" s="371"/>
      <c r="BB35" s="371"/>
      <c r="BC35" s="371"/>
      <c r="BD35" s="371"/>
      <c r="BE35" s="371"/>
      <c r="BF35" s="371"/>
    </row>
    <row r="36" spans="45:58" x14ac:dyDescent="0.2">
      <c r="AS36" s="371"/>
      <c r="AT36" s="371"/>
      <c r="AU36" s="371"/>
      <c r="AV36" s="371"/>
      <c r="AW36" s="371"/>
      <c r="AX36" s="371"/>
      <c r="AY36" s="371"/>
      <c r="AZ36" s="371"/>
      <c r="BA36" s="371"/>
      <c r="BB36" s="371"/>
      <c r="BC36" s="371"/>
      <c r="BD36" s="371"/>
      <c r="BE36" s="371"/>
      <c r="BF36" s="371"/>
    </row>
    <row r="37" spans="45:58" x14ac:dyDescent="0.2">
      <c r="AS37" s="371"/>
      <c r="AT37" s="371"/>
      <c r="AU37" s="371"/>
      <c r="AV37" s="371"/>
      <c r="AW37" s="371"/>
      <c r="AX37" s="371"/>
      <c r="AY37" s="371"/>
      <c r="AZ37" s="371"/>
      <c r="BA37" s="371"/>
      <c r="BB37" s="371"/>
      <c r="BC37" s="371"/>
      <c r="BD37" s="371"/>
      <c r="BE37" s="371"/>
      <c r="BF37" s="371"/>
    </row>
    <row r="38" spans="45:58" x14ac:dyDescent="0.2">
      <c r="AS38" s="371"/>
      <c r="AT38" s="371"/>
      <c r="AU38" s="371"/>
      <c r="AV38" s="371"/>
      <c r="AW38" s="371"/>
      <c r="AX38" s="371"/>
      <c r="AY38" s="371"/>
      <c r="AZ38" s="371"/>
      <c r="BA38" s="371"/>
      <c r="BB38" s="371"/>
      <c r="BC38" s="371"/>
      <c r="BD38" s="371"/>
      <c r="BE38" s="371"/>
      <c r="BF38" s="371"/>
    </row>
    <row r="39" spans="45:58" x14ac:dyDescent="0.2">
      <c r="AS39" s="371"/>
      <c r="AT39" s="371"/>
      <c r="AU39" s="371"/>
      <c r="AV39" s="371"/>
      <c r="AW39" s="371"/>
      <c r="AX39" s="371"/>
      <c r="AY39" s="371"/>
      <c r="AZ39" s="371"/>
      <c r="BA39" s="371"/>
      <c r="BB39" s="371"/>
      <c r="BC39" s="371"/>
      <c r="BD39" s="371"/>
      <c r="BE39" s="371"/>
      <c r="BF39" s="371"/>
    </row>
  </sheetData>
  <mergeCells count="8">
    <mergeCell ref="A21:A22"/>
    <mergeCell ref="S21:CL21"/>
    <mergeCell ref="A1:CK1"/>
    <mergeCell ref="A2:CK2"/>
    <mergeCell ref="A4:A5"/>
    <mergeCell ref="BW4:CK4"/>
    <mergeCell ref="O18:CL18"/>
    <mergeCell ref="O19:CL19"/>
  </mergeCells>
  <pageMargins left="0.7" right="0.7" top="0.75" bottom="0.75" header="0.3" footer="0.3"/>
  <pageSetup paperSize="5" fitToWidth="2" orientation="landscape" r:id="rId1"/>
  <headerFooter alignWithMargins="0">
    <oddHeader>&amp;CEMBARGOED UNTIL Sep 14, 2016 8:30 AM EDT</oddHeader>
    <oddFooter>&amp;C&amp;A</oddFooter>
  </headerFooter>
  <customProperties>
    <customPr name="SourceTable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CO34"/>
  <sheetViews>
    <sheetView showGridLines="0" zoomScaleNormal="100" workbookViewId="0">
      <selection sqref="A1:CM1"/>
    </sheetView>
  </sheetViews>
  <sheetFormatPr defaultColWidth="9.109375" defaultRowHeight="10.199999999999999" x14ac:dyDescent="0.2"/>
  <cols>
    <col min="1" max="1" width="30.77734375" style="350" customWidth="1"/>
    <col min="2" max="93" width="6.77734375" style="350" customWidth="1"/>
    <col min="94" max="16384" width="9.109375" style="350"/>
  </cols>
  <sheetData>
    <row r="1" spans="1:93" ht="11.25" customHeight="1" x14ac:dyDescent="0.2">
      <c r="A1" s="822" t="s">
        <v>2582</v>
      </c>
      <c r="B1" s="823"/>
      <c r="C1" s="823"/>
      <c r="D1" s="823"/>
      <c r="E1" s="823"/>
      <c r="F1" s="823"/>
      <c r="G1" s="823"/>
      <c r="H1" s="823"/>
      <c r="I1" s="823"/>
      <c r="J1" s="823"/>
      <c r="K1" s="823"/>
      <c r="L1" s="823"/>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c r="AN1" s="823"/>
      <c r="AO1" s="823"/>
      <c r="AP1" s="823"/>
      <c r="AQ1" s="823"/>
      <c r="AR1" s="823"/>
      <c r="AS1" s="823"/>
      <c r="AT1" s="823"/>
      <c r="AU1" s="823"/>
      <c r="AV1" s="823"/>
      <c r="AW1" s="823"/>
      <c r="AX1" s="823"/>
      <c r="AY1" s="823"/>
      <c r="AZ1" s="823"/>
      <c r="BA1" s="823"/>
      <c r="BB1" s="823"/>
      <c r="BC1" s="823"/>
      <c r="BD1" s="823"/>
      <c r="BE1" s="823"/>
      <c r="BF1" s="823"/>
      <c r="BG1" s="823"/>
      <c r="BH1" s="823"/>
      <c r="BI1" s="823"/>
      <c r="BJ1" s="823"/>
      <c r="BK1" s="823"/>
      <c r="BL1" s="823"/>
      <c r="BM1" s="823"/>
      <c r="BN1" s="823"/>
      <c r="BO1" s="823"/>
      <c r="BP1" s="823"/>
      <c r="BQ1" s="823"/>
      <c r="BR1" s="823"/>
      <c r="BS1" s="823"/>
      <c r="BT1" s="823"/>
      <c r="BU1" s="823"/>
      <c r="BV1" s="823"/>
      <c r="BW1" s="823"/>
      <c r="BX1" s="823"/>
      <c r="BY1" s="823"/>
      <c r="BZ1" s="823"/>
      <c r="CA1" s="823"/>
      <c r="CB1" s="823"/>
      <c r="CC1" s="823"/>
      <c r="CD1" s="823"/>
      <c r="CE1" s="823"/>
      <c r="CF1" s="823"/>
      <c r="CG1" s="823"/>
      <c r="CH1" s="823"/>
      <c r="CI1" s="823"/>
      <c r="CJ1" s="823"/>
      <c r="CK1" s="823"/>
      <c r="CL1" s="823"/>
      <c r="CM1" s="824"/>
    </row>
    <row r="2" spans="1:93" ht="11.25" customHeight="1" x14ac:dyDescent="0.2">
      <c r="A2" s="825" t="s">
        <v>2695</v>
      </c>
      <c r="B2" s="826"/>
      <c r="C2" s="826"/>
      <c r="D2" s="826"/>
      <c r="E2" s="826"/>
      <c r="F2" s="826"/>
      <c r="G2" s="826"/>
      <c r="H2" s="826"/>
      <c r="I2" s="826"/>
      <c r="J2" s="826"/>
      <c r="K2" s="826"/>
      <c r="L2" s="82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826"/>
      <c r="AO2" s="826"/>
      <c r="AP2" s="826"/>
      <c r="AQ2" s="826"/>
      <c r="AR2" s="826"/>
      <c r="AS2" s="826"/>
      <c r="AT2" s="826"/>
      <c r="AU2" s="826"/>
      <c r="AV2" s="826"/>
      <c r="AW2" s="826"/>
      <c r="AX2" s="826"/>
      <c r="AY2" s="826"/>
      <c r="AZ2" s="826"/>
      <c r="BA2" s="826"/>
      <c r="BB2" s="826"/>
      <c r="BC2" s="826"/>
      <c r="BD2" s="826"/>
      <c r="BE2" s="826"/>
      <c r="BF2" s="826"/>
      <c r="BG2" s="826"/>
      <c r="BH2" s="826"/>
      <c r="BI2" s="826"/>
      <c r="BJ2" s="826"/>
      <c r="BK2" s="826"/>
      <c r="BL2" s="826"/>
      <c r="BM2" s="826"/>
      <c r="BN2" s="826"/>
      <c r="BO2" s="826"/>
      <c r="BP2" s="826"/>
      <c r="BQ2" s="826"/>
      <c r="BR2" s="826"/>
      <c r="BS2" s="826"/>
      <c r="BT2" s="826"/>
      <c r="BU2" s="826"/>
      <c r="BV2" s="826"/>
      <c r="BW2" s="826"/>
      <c r="BX2" s="826"/>
      <c r="BY2" s="826"/>
      <c r="BZ2" s="826"/>
      <c r="CA2" s="826"/>
      <c r="CB2" s="826"/>
      <c r="CC2" s="826"/>
      <c r="CD2" s="826"/>
      <c r="CE2" s="826"/>
      <c r="CF2" s="826"/>
      <c r="CG2" s="826"/>
      <c r="CH2" s="826"/>
      <c r="CI2" s="826"/>
      <c r="CJ2" s="826"/>
      <c r="CK2" s="826"/>
      <c r="CL2" s="826"/>
      <c r="CM2" s="827"/>
    </row>
    <row r="3" spans="1:93" ht="11.25" customHeight="1" x14ac:dyDescent="0.2">
      <c r="A3" s="850"/>
      <c r="B3" s="828"/>
      <c r="C3" s="828"/>
      <c r="D3" s="828"/>
      <c r="E3" s="828"/>
      <c r="F3" s="828"/>
      <c r="G3" s="828"/>
      <c r="H3" s="828"/>
      <c r="I3" s="828"/>
      <c r="J3" s="828"/>
      <c r="K3" s="828"/>
      <c r="L3" s="828"/>
      <c r="M3" s="828"/>
      <c r="N3" s="828"/>
      <c r="O3" s="828"/>
      <c r="P3" s="828"/>
      <c r="Q3" s="828"/>
      <c r="R3" s="828"/>
      <c r="S3" s="828"/>
      <c r="T3" s="828"/>
      <c r="U3" s="828"/>
      <c r="V3" s="828"/>
      <c r="W3" s="828"/>
      <c r="X3" s="828"/>
      <c r="Y3" s="828"/>
      <c r="Z3" s="828"/>
      <c r="AA3" s="828"/>
      <c r="AB3" s="828"/>
      <c r="AC3" s="828"/>
      <c r="AD3" s="828"/>
      <c r="AE3" s="828"/>
      <c r="AF3" s="828"/>
      <c r="AG3" s="828"/>
      <c r="AH3" s="828"/>
      <c r="AI3" s="828"/>
      <c r="AJ3" s="828"/>
      <c r="AK3" s="828"/>
      <c r="AL3" s="828"/>
      <c r="AM3" s="828"/>
      <c r="AN3" s="828"/>
      <c r="AO3" s="828"/>
      <c r="AP3" s="828"/>
      <c r="AQ3" s="828"/>
      <c r="AR3" s="828"/>
      <c r="AS3" s="828"/>
      <c r="AT3" s="828"/>
      <c r="AU3" s="828"/>
      <c r="AV3" s="828"/>
      <c r="AW3" s="828"/>
      <c r="AX3" s="828"/>
      <c r="AY3" s="828"/>
      <c r="AZ3" s="828"/>
      <c r="BA3" s="828"/>
      <c r="BB3" s="828"/>
      <c r="BC3" s="828"/>
      <c r="BD3" s="828"/>
      <c r="BE3" s="828"/>
      <c r="BF3" s="828"/>
      <c r="BG3" s="828"/>
      <c r="BH3" s="828"/>
      <c r="BI3" s="828"/>
      <c r="BJ3" s="828"/>
      <c r="BK3" s="828"/>
      <c r="BL3" s="828"/>
      <c r="BM3" s="828"/>
      <c r="BN3" s="828"/>
      <c r="BO3" s="828"/>
      <c r="BP3" s="828"/>
      <c r="BQ3" s="828"/>
      <c r="BR3" s="828"/>
      <c r="BS3" s="828"/>
      <c r="BT3" s="828"/>
      <c r="BU3" s="828"/>
      <c r="BV3" s="828"/>
      <c r="BW3" s="828"/>
      <c r="BX3" s="828"/>
      <c r="BY3" s="828"/>
      <c r="BZ3" s="828"/>
      <c r="CA3" s="828"/>
      <c r="CB3" s="828"/>
      <c r="CC3" s="828"/>
      <c r="CD3" s="828"/>
      <c r="CE3" s="828"/>
      <c r="CF3" s="828"/>
      <c r="CG3" s="828"/>
      <c r="CH3" s="828"/>
      <c r="CI3" s="828"/>
      <c r="CJ3" s="828"/>
      <c r="CK3" s="828"/>
      <c r="CL3" s="828"/>
      <c r="CM3" s="851"/>
      <c r="CN3" s="351"/>
      <c r="CO3" s="351"/>
    </row>
    <row r="4" spans="1:93" ht="11.25" customHeight="1" x14ac:dyDescent="0.2">
      <c r="A4" s="833" t="s">
        <v>2578</v>
      </c>
      <c r="B4" s="404"/>
      <c r="C4" s="404"/>
      <c r="D4" s="404"/>
      <c r="E4" s="404"/>
      <c r="F4" s="404"/>
      <c r="G4" s="404"/>
      <c r="H4" s="404"/>
      <c r="I4" s="404"/>
      <c r="J4" s="404"/>
      <c r="K4" s="404"/>
      <c r="L4" s="404"/>
      <c r="M4" s="406"/>
      <c r="N4" s="401"/>
      <c r="O4" s="401"/>
      <c r="P4" s="401"/>
      <c r="Q4" s="401"/>
      <c r="R4" s="550"/>
      <c r="S4" s="550"/>
      <c r="T4" s="839" t="s">
        <v>2408</v>
      </c>
      <c r="U4" s="834"/>
      <c r="V4" s="834"/>
      <c r="W4" s="834"/>
      <c r="X4" s="834"/>
      <c r="Y4" s="834"/>
      <c r="Z4" s="834"/>
      <c r="AA4" s="834"/>
      <c r="AB4" s="834"/>
      <c r="AC4" s="834"/>
      <c r="AD4" s="834"/>
      <c r="AE4" s="834"/>
      <c r="AF4" s="834"/>
      <c r="AG4" s="834"/>
      <c r="AH4" s="834"/>
      <c r="AI4" s="834"/>
      <c r="AJ4" s="834"/>
      <c r="AK4" s="834"/>
      <c r="AL4" s="834"/>
      <c r="AM4" s="834"/>
      <c r="AN4" s="834"/>
      <c r="AO4" s="834"/>
      <c r="AP4" s="834"/>
      <c r="AQ4" s="834"/>
      <c r="AR4" s="834"/>
      <c r="AS4" s="834"/>
      <c r="AT4" s="834"/>
      <c r="AU4" s="834"/>
      <c r="AV4" s="834"/>
      <c r="AW4" s="834"/>
      <c r="AX4" s="834"/>
      <c r="AY4" s="834"/>
      <c r="AZ4" s="834"/>
      <c r="BA4" s="834"/>
      <c r="BB4" s="834"/>
      <c r="BC4" s="834"/>
      <c r="BD4" s="834"/>
      <c r="BE4" s="834"/>
      <c r="BF4" s="834"/>
      <c r="BG4" s="834"/>
      <c r="BH4" s="834"/>
      <c r="BI4" s="834"/>
      <c r="BJ4" s="834"/>
      <c r="BK4" s="834"/>
      <c r="BL4" s="834"/>
      <c r="BM4" s="834"/>
      <c r="BN4" s="834"/>
      <c r="BO4" s="834"/>
      <c r="BP4" s="834"/>
      <c r="BQ4" s="834"/>
      <c r="BR4" s="834"/>
      <c r="BS4" s="834"/>
      <c r="BT4" s="834"/>
      <c r="BU4" s="834"/>
      <c r="BV4" s="834"/>
      <c r="BW4" s="834"/>
      <c r="BX4" s="834"/>
      <c r="BY4" s="834"/>
      <c r="BZ4" s="834"/>
      <c r="CA4" s="834"/>
      <c r="CB4" s="834"/>
      <c r="CC4" s="834"/>
      <c r="CD4" s="834"/>
      <c r="CE4" s="834"/>
      <c r="CF4" s="834"/>
      <c r="CG4" s="834"/>
      <c r="CH4" s="834"/>
      <c r="CI4" s="834"/>
      <c r="CJ4" s="834"/>
      <c r="CK4" s="834"/>
      <c r="CL4" s="834"/>
      <c r="CM4" s="834"/>
      <c r="CN4" s="834"/>
      <c r="CO4" s="840"/>
    </row>
    <row r="5" spans="1:93" x14ac:dyDescent="0.2">
      <c r="A5" s="833"/>
      <c r="B5" s="541">
        <v>1998</v>
      </c>
      <c r="C5" s="358">
        <v>1999</v>
      </c>
      <c r="D5" s="358">
        <v>2000</v>
      </c>
      <c r="E5" s="358">
        <v>2001</v>
      </c>
      <c r="F5" s="358">
        <v>2002</v>
      </c>
      <c r="G5" s="358">
        <v>2003</v>
      </c>
      <c r="H5" s="358">
        <v>2004</v>
      </c>
      <c r="I5" s="358">
        <v>2005</v>
      </c>
      <c r="J5" s="358">
        <v>2006</v>
      </c>
      <c r="K5" s="358">
        <v>2007</v>
      </c>
      <c r="L5" s="358">
        <v>2008</v>
      </c>
      <c r="M5" s="358">
        <v>2009</v>
      </c>
      <c r="N5" s="358">
        <v>2010</v>
      </c>
      <c r="O5" s="358">
        <v>2011</v>
      </c>
      <c r="P5" s="358">
        <v>2012</v>
      </c>
      <c r="Q5" s="358">
        <v>2013</v>
      </c>
      <c r="R5" s="555">
        <v>2014</v>
      </c>
      <c r="S5" s="554">
        <v>2015</v>
      </c>
      <c r="T5" s="556" t="s">
        <v>2525</v>
      </c>
      <c r="U5" s="555" t="s">
        <v>2409</v>
      </c>
      <c r="V5" s="555" t="s">
        <v>2410</v>
      </c>
      <c r="W5" s="590" t="s">
        <v>2411</v>
      </c>
      <c r="X5" s="556" t="s">
        <v>2412</v>
      </c>
      <c r="Y5" s="555" t="s">
        <v>2413</v>
      </c>
      <c r="Z5" s="555" t="s">
        <v>2414</v>
      </c>
      <c r="AA5" s="590" t="s">
        <v>2415</v>
      </c>
      <c r="AB5" s="556" t="s">
        <v>2416</v>
      </c>
      <c r="AC5" s="555" t="s">
        <v>2417</v>
      </c>
      <c r="AD5" s="555" t="s">
        <v>2418</v>
      </c>
      <c r="AE5" s="590" t="s">
        <v>2419</v>
      </c>
      <c r="AF5" s="556" t="s">
        <v>2420</v>
      </c>
      <c r="AG5" s="555" t="s">
        <v>2421</v>
      </c>
      <c r="AH5" s="555" t="s">
        <v>2422</v>
      </c>
      <c r="AI5" s="590" t="s">
        <v>2423</v>
      </c>
      <c r="AJ5" s="556" t="s">
        <v>2424</v>
      </c>
      <c r="AK5" s="555" t="s">
        <v>2425</v>
      </c>
      <c r="AL5" s="555" t="s">
        <v>2426</v>
      </c>
      <c r="AM5" s="590" t="s">
        <v>2427</v>
      </c>
      <c r="AN5" s="556" t="s">
        <v>2428</v>
      </c>
      <c r="AO5" s="555" t="s">
        <v>2429</v>
      </c>
      <c r="AP5" s="555" t="s">
        <v>2430</v>
      </c>
      <c r="AQ5" s="590" t="s">
        <v>2431</v>
      </c>
      <c r="AR5" s="556" t="s">
        <v>2432</v>
      </c>
      <c r="AS5" s="555" t="s">
        <v>2433</v>
      </c>
      <c r="AT5" s="555" t="s">
        <v>2434</v>
      </c>
      <c r="AU5" s="590" t="s">
        <v>2435</v>
      </c>
      <c r="AV5" s="556" t="s">
        <v>2436</v>
      </c>
      <c r="AW5" s="555" t="s">
        <v>2437</v>
      </c>
      <c r="AX5" s="555" t="s">
        <v>2438</v>
      </c>
      <c r="AY5" s="590" t="s">
        <v>2439</v>
      </c>
      <c r="AZ5" s="556" t="s">
        <v>2440</v>
      </c>
      <c r="BA5" s="555" t="s">
        <v>2441</v>
      </c>
      <c r="BB5" s="555" t="s">
        <v>2442</v>
      </c>
      <c r="BC5" s="590" t="s">
        <v>2443</v>
      </c>
      <c r="BD5" s="556" t="s">
        <v>2444</v>
      </c>
      <c r="BE5" s="555" t="s">
        <v>2445</v>
      </c>
      <c r="BF5" s="555" t="s">
        <v>2446</v>
      </c>
      <c r="BG5" s="590" t="s">
        <v>2447</v>
      </c>
      <c r="BH5" s="556" t="s">
        <v>2448</v>
      </c>
      <c r="BI5" s="555" t="s">
        <v>2449</v>
      </c>
      <c r="BJ5" s="555" t="s">
        <v>2450</v>
      </c>
      <c r="BK5" s="590" t="s">
        <v>2451</v>
      </c>
      <c r="BL5" s="556" t="s">
        <v>2452</v>
      </c>
      <c r="BM5" s="555" t="s">
        <v>2453</v>
      </c>
      <c r="BN5" s="555" t="s">
        <v>2454</v>
      </c>
      <c r="BO5" s="590" t="s">
        <v>2455</v>
      </c>
      <c r="BP5" s="556" t="s">
        <v>2456</v>
      </c>
      <c r="BQ5" s="555" t="s">
        <v>2457</v>
      </c>
      <c r="BR5" s="555" t="s">
        <v>2458</v>
      </c>
      <c r="BS5" s="590" t="s">
        <v>2459</v>
      </c>
      <c r="BT5" s="556" t="s">
        <v>2460</v>
      </c>
      <c r="BU5" s="555" t="s">
        <v>2461</v>
      </c>
      <c r="BV5" s="555" t="s">
        <v>2462</v>
      </c>
      <c r="BW5" s="590" t="s">
        <v>2463</v>
      </c>
      <c r="BX5" s="556" t="s">
        <v>2464</v>
      </c>
      <c r="BY5" s="555" t="s">
        <v>2465</v>
      </c>
      <c r="BZ5" s="555" t="s">
        <v>2466</v>
      </c>
      <c r="CA5" s="590" t="s">
        <v>2467</v>
      </c>
      <c r="CB5" s="556" t="s">
        <v>2468</v>
      </c>
      <c r="CC5" s="555" t="s">
        <v>2469</v>
      </c>
      <c r="CD5" s="555" t="s">
        <v>2470</v>
      </c>
      <c r="CE5" s="590" t="s">
        <v>2471</v>
      </c>
      <c r="CF5" s="556" t="s">
        <v>2472</v>
      </c>
      <c r="CG5" s="555" t="s">
        <v>2473</v>
      </c>
      <c r="CH5" s="555" t="s">
        <v>2474</v>
      </c>
      <c r="CI5" s="590" t="s">
        <v>2475</v>
      </c>
      <c r="CJ5" s="556" t="s">
        <v>2494</v>
      </c>
      <c r="CK5" s="555" t="s">
        <v>2476</v>
      </c>
      <c r="CL5" s="555" t="s">
        <v>2477</v>
      </c>
      <c r="CM5" s="590" t="s">
        <v>2629</v>
      </c>
      <c r="CN5" s="556" t="s">
        <v>2691</v>
      </c>
      <c r="CO5" s="543" t="s">
        <v>2692</v>
      </c>
    </row>
    <row r="6" spans="1:93" x14ac:dyDescent="0.2">
      <c r="A6" s="359" t="s">
        <v>539</v>
      </c>
      <c r="B6" s="754">
        <v>71.66</v>
      </c>
      <c r="C6" s="755">
        <v>73.97</v>
      </c>
      <c r="D6" s="755">
        <v>79.010000000000005</v>
      </c>
      <c r="E6" s="755">
        <v>81.53</v>
      </c>
      <c r="F6" s="755">
        <v>81.95</v>
      </c>
      <c r="G6" s="755">
        <v>83.91</v>
      </c>
      <c r="H6" s="755">
        <v>86.24</v>
      </c>
      <c r="I6" s="755">
        <v>90.48</v>
      </c>
      <c r="J6" s="755">
        <v>94.5</v>
      </c>
      <c r="K6" s="755">
        <v>97.73</v>
      </c>
      <c r="L6" s="755">
        <v>103.42</v>
      </c>
      <c r="M6" s="755">
        <v>100</v>
      </c>
      <c r="N6" s="755">
        <v>103.32</v>
      </c>
      <c r="O6" s="755">
        <v>108.6</v>
      </c>
      <c r="P6" s="755">
        <v>111.62</v>
      </c>
      <c r="Q6" s="755">
        <v>112.2</v>
      </c>
      <c r="R6" s="591">
        <v>114</v>
      </c>
      <c r="S6" s="592">
        <v>110.5</v>
      </c>
      <c r="T6" s="604">
        <v>71.239999999999995</v>
      </c>
      <c r="U6" s="591">
        <v>71.34</v>
      </c>
      <c r="V6" s="591">
        <v>71.930000000000007</v>
      </c>
      <c r="W6" s="784">
        <v>72.14</v>
      </c>
      <c r="X6" s="604">
        <v>72.150000000000006</v>
      </c>
      <c r="Y6" s="591">
        <v>73.61</v>
      </c>
      <c r="Z6" s="591">
        <v>74.7</v>
      </c>
      <c r="AA6" s="784">
        <v>75.39</v>
      </c>
      <c r="AB6" s="604">
        <v>77.02</v>
      </c>
      <c r="AC6" s="591">
        <v>78.510000000000005</v>
      </c>
      <c r="AD6" s="591">
        <v>79.63</v>
      </c>
      <c r="AE6" s="784">
        <v>80.88</v>
      </c>
      <c r="AF6" s="604">
        <v>81.55</v>
      </c>
      <c r="AG6" s="591">
        <v>82.28</v>
      </c>
      <c r="AH6" s="591">
        <v>81.77</v>
      </c>
      <c r="AI6" s="784">
        <v>80.510000000000005</v>
      </c>
      <c r="AJ6" s="604">
        <v>80.819999999999993</v>
      </c>
      <c r="AK6" s="591">
        <v>82.06</v>
      </c>
      <c r="AL6" s="591">
        <v>82.27</v>
      </c>
      <c r="AM6" s="784">
        <v>82.65</v>
      </c>
      <c r="AN6" s="604">
        <v>83.61</v>
      </c>
      <c r="AO6" s="591">
        <v>83.09</v>
      </c>
      <c r="AP6" s="591">
        <v>84.24</v>
      </c>
      <c r="AQ6" s="784">
        <v>84.7</v>
      </c>
      <c r="AR6" s="604">
        <v>85.1</v>
      </c>
      <c r="AS6" s="591">
        <v>85.6</v>
      </c>
      <c r="AT6" s="591">
        <v>86.38</v>
      </c>
      <c r="AU6" s="784">
        <v>87.87</v>
      </c>
      <c r="AV6" s="604">
        <v>88.6</v>
      </c>
      <c r="AW6" s="591">
        <v>89.47</v>
      </c>
      <c r="AX6" s="591">
        <v>91.26</v>
      </c>
      <c r="AY6" s="784">
        <v>92.59</v>
      </c>
      <c r="AZ6" s="604">
        <v>93.55</v>
      </c>
      <c r="BA6" s="591">
        <v>94.9</v>
      </c>
      <c r="BB6" s="591">
        <v>95.39</v>
      </c>
      <c r="BC6" s="784">
        <v>94.18</v>
      </c>
      <c r="BD6" s="604">
        <v>95.4</v>
      </c>
      <c r="BE6" s="591">
        <v>97.18</v>
      </c>
      <c r="BF6" s="591">
        <v>98.3</v>
      </c>
      <c r="BG6" s="784">
        <v>100.04</v>
      </c>
      <c r="BH6" s="604">
        <v>101.8</v>
      </c>
      <c r="BI6" s="591">
        <v>103.7</v>
      </c>
      <c r="BJ6" s="591">
        <v>106.29</v>
      </c>
      <c r="BK6" s="784">
        <v>101.87</v>
      </c>
      <c r="BL6" s="604">
        <v>99.28</v>
      </c>
      <c r="BM6" s="591">
        <v>98.61</v>
      </c>
      <c r="BN6" s="591">
        <v>100.17</v>
      </c>
      <c r="BO6" s="784">
        <v>101.94</v>
      </c>
      <c r="BP6" s="604">
        <v>102.63</v>
      </c>
      <c r="BQ6" s="591">
        <v>103.04</v>
      </c>
      <c r="BR6" s="591">
        <v>103.15</v>
      </c>
      <c r="BS6" s="784">
        <v>104.47</v>
      </c>
      <c r="BT6" s="604">
        <v>106.54</v>
      </c>
      <c r="BU6" s="591">
        <v>108.56</v>
      </c>
      <c r="BV6" s="591">
        <v>109.67</v>
      </c>
      <c r="BW6" s="784">
        <v>109.64</v>
      </c>
      <c r="BX6" s="604">
        <v>110.97</v>
      </c>
      <c r="BY6" s="591">
        <v>111.44</v>
      </c>
      <c r="BZ6" s="591">
        <v>111.5</v>
      </c>
      <c r="CA6" s="789">
        <v>112.59</v>
      </c>
      <c r="CB6" s="594">
        <v>112.37</v>
      </c>
      <c r="CC6" s="595">
        <v>111.5</v>
      </c>
      <c r="CD6" s="595">
        <v>112.56</v>
      </c>
      <c r="CE6" s="589">
        <v>112.7</v>
      </c>
      <c r="CF6" s="594">
        <v>113.13</v>
      </c>
      <c r="CG6" s="595">
        <v>115.33</v>
      </c>
      <c r="CH6" s="595">
        <v>115.52</v>
      </c>
      <c r="CI6" s="589">
        <v>112.5</v>
      </c>
      <c r="CJ6" s="594">
        <v>110.2</v>
      </c>
      <c r="CK6" s="595">
        <v>110.67</v>
      </c>
      <c r="CL6" s="595">
        <v>110.8</v>
      </c>
      <c r="CM6" s="589">
        <v>110.45</v>
      </c>
      <c r="CN6" s="594">
        <v>111.28</v>
      </c>
      <c r="CO6" s="760">
        <v>111.74</v>
      </c>
    </row>
    <row r="7" spans="1:93" x14ac:dyDescent="0.2">
      <c r="A7" s="360"/>
      <c r="B7" s="366"/>
      <c r="C7" s="367"/>
      <c r="D7" s="367"/>
      <c r="E7" s="367"/>
      <c r="F7" s="367"/>
      <c r="G7" s="367"/>
      <c r="H7" s="367"/>
      <c r="I7" s="367"/>
      <c r="J7" s="367"/>
      <c r="K7" s="367"/>
      <c r="L7" s="367"/>
      <c r="M7" s="367"/>
      <c r="N7" s="367"/>
      <c r="O7" s="367"/>
      <c r="P7" s="367"/>
      <c r="Q7" s="367"/>
      <c r="R7" s="591"/>
      <c r="S7" s="596"/>
      <c r="T7" s="604"/>
      <c r="U7" s="591"/>
      <c r="V7" s="591"/>
      <c r="W7" s="784"/>
      <c r="X7" s="604"/>
      <c r="Y7" s="591"/>
      <c r="Z7" s="591"/>
      <c r="AA7" s="784"/>
      <c r="AB7" s="604"/>
      <c r="AC7" s="591"/>
      <c r="AD7" s="591"/>
      <c r="AE7" s="784"/>
      <c r="AF7" s="604"/>
      <c r="AG7" s="591"/>
      <c r="AH7" s="591"/>
      <c r="AI7" s="784"/>
      <c r="AJ7" s="604"/>
      <c r="AK7" s="591"/>
      <c r="AL7" s="591"/>
      <c r="AM7" s="784"/>
      <c r="AN7" s="604"/>
      <c r="AO7" s="591"/>
      <c r="AP7" s="591"/>
      <c r="AQ7" s="784"/>
      <c r="AR7" s="604"/>
      <c r="AS7" s="591"/>
      <c r="AT7" s="591"/>
      <c r="AU7" s="784"/>
      <c r="AV7" s="604"/>
      <c r="AW7" s="591"/>
      <c r="AX7" s="591"/>
      <c r="AY7" s="784"/>
      <c r="AZ7" s="604"/>
      <c r="BA7" s="591"/>
      <c r="BB7" s="591"/>
      <c r="BC7" s="784"/>
      <c r="BD7" s="604"/>
      <c r="BE7" s="591"/>
      <c r="BF7" s="591"/>
      <c r="BG7" s="784"/>
      <c r="BH7" s="604"/>
      <c r="BI7" s="591"/>
      <c r="BJ7" s="591"/>
      <c r="BK7" s="784"/>
      <c r="BL7" s="604"/>
      <c r="BM7" s="591"/>
      <c r="BN7" s="591"/>
      <c r="BO7" s="784"/>
      <c r="BP7" s="604"/>
      <c r="BQ7" s="591"/>
      <c r="BR7" s="591"/>
      <c r="BS7" s="784"/>
      <c r="BT7" s="604"/>
      <c r="BU7" s="591"/>
      <c r="BV7" s="591"/>
      <c r="BW7" s="784"/>
      <c r="BX7" s="604"/>
      <c r="BY7" s="591"/>
      <c r="BZ7" s="591"/>
      <c r="CA7" s="597"/>
      <c r="CB7" s="573"/>
      <c r="CC7" s="572"/>
      <c r="CD7" s="572"/>
      <c r="CE7" s="597"/>
      <c r="CF7" s="573"/>
      <c r="CG7" s="572"/>
      <c r="CH7" s="572"/>
      <c r="CI7" s="597"/>
      <c r="CJ7" s="573"/>
      <c r="CK7" s="572"/>
      <c r="CL7" s="572"/>
      <c r="CM7" s="597"/>
      <c r="CN7" s="573"/>
      <c r="CO7" s="708"/>
    </row>
    <row r="8" spans="1:93" s="368" customFormat="1" x14ac:dyDescent="0.2">
      <c r="A8" s="497" t="s">
        <v>531</v>
      </c>
      <c r="B8" s="756">
        <v>74.53</v>
      </c>
      <c r="C8" s="757">
        <v>77.650000000000006</v>
      </c>
      <c r="D8" s="757">
        <v>80.08</v>
      </c>
      <c r="E8" s="757">
        <v>83.55</v>
      </c>
      <c r="F8" s="757">
        <v>83.83</v>
      </c>
      <c r="G8" s="757">
        <v>84.28</v>
      </c>
      <c r="H8" s="757">
        <v>86.38</v>
      </c>
      <c r="I8" s="757">
        <v>91.58</v>
      </c>
      <c r="J8" s="757">
        <v>94.95</v>
      </c>
      <c r="K8" s="757">
        <v>99.55</v>
      </c>
      <c r="L8" s="757">
        <v>102.9</v>
      </c>
      <c r="M8" s="757">
        <v>100</v>
      </c>
      <c r="N8" s="757">
        <v>99.15</v>
      </c>
      <c r="O8" s="757">
        <v>100.88</v>
      </c>
      <c r="P8" s="757">
        <v>103.9</v>
      </c>
      <c r="Q8" s="757">
        <v>104.69</v>
      </c>
      <c r="R8" s="591">
        <v>109.32</v>
      </c>
      <c r="S8" s="596">
        <v>112.71</v>
      </c>
      <c r="T8" s="604">
        <v>72.7</v>
      </c>
      <c r="U8" s="591">
        <v>74.099999999999994</v>
      </c>
      <c r="V8" s="591">
        <v>74.400000000000006</v>
      </c>
      <c r="W8" s="784">
        <v>76.900000000000006</v>
      </c>
      <c r="X8" s="604">
        <v>76.2</v>
      </c>
      <c r="Y8" s="591">
        <v>77.599999999999994</v>
      </c>
      <c r="Z8" s="591">
        <v>78.400000000000006</v>
      </c>
      <c r="AA8" s="784">
        <v>78.400000000000006</v>
      </c>
      <c r="AB8" s="604">
        <v>78.900000000000006</v>
      </c>
      <c r="AC8" s="591">
        <v>79.5</v>
      </c>
      <c r="AD8" s="591">
        <v>80.5</v>
      </c>
      <c r="AE8" s="784">
        <v>81.400000000000006</v>
      </c>
      <c r="AF8" s="604">
        <v>83.2</v>
      </c>
      <c r="AG8" s="591">
        <v>84.1</v>
      </c>
      <c r="AH8" s="591">
        <v>84.3</v>
      </c>
      <c r="AI8" s="784">
        <v>82.6</v>
      </c>
      <c r="AJ8" s="604">
        <v>83.8</v>
      </c>
      <c r="AK8" s="591">
        <v>83.7</v>
      </c>
      <c r="AL8" s="591">
        <v>83.7</v>
      </c>
      <c r="AM8" s="784">
        <v>84.1</v>
      </c>
      <c r="AN8" s="604">
        <v>83.6</v>
      </c>
      <c r="AO8" s="591">
        <v>83.7</v>
      </c>
      <c r="AP8" s="591">
        <v>84.6</v>
      </c>
      <c r="AQ8" s="784">
        <v>85.2</v>
      </c>
      <c r="AR8" s="604">
        <v>83.9</v>
      </c>
      <c r="AS8" s="591">
        <v>86.3</v>
      </c>
      <c r="AT8" s="591">
        <v>86.8</v>
      </c>
      <c r="AU8" s="784">
        <v>88.5</v>
      </c>
      <c r="AV8" s="604">
        <v>90.8</v>
      </c>
      <c r="AW8" s="591">
        <v>92</v>
      </c>
      <c r="AX8" s="591">
        <v>90.6</v>
      </c>
      <c r="AY8" s="784">
        <v>92.9</v>
      </c>
      <c r="AZ8" s="604">
        <v>94.3</v>
      </c>
      <c r="BA8" s="591">
        <v>95.1</v>
      </c>
      <c r="BB8" s="591">
        <v>94.7</v>
      </c>
      <c r="BC8" s="784">
        <v>95.7</v>
      </c>
      <c r="BD8" s="604">
        <v>97</v>
      </c>
      <c r="BE8" s="591">
        <v>99.1</v>
      </c>
      <c r="BF8" s="591">
        <v>100.9</v>
      </c>
      <c r="BG8" s="784">
        <v>101.2</v>
      </c>
      <c r="BH8" s="604">
        <v>103.4</v>
      </c>
      <c r="BI8" s="591">
        <v>102.2</v>
      </c>
      <c r="BJ8" s="591">
        <v>103.1</v>
      </c>
      <c r="BK8" s="784">
        <v>102.9</v>
      </c>
      <c r="BL8" s="604">
        <v>102.2</v>
      </c>
      <c r="BM8" s="591">
        <v>100</v>
      </c>
      <c r="BN8" s="591">
        <v>98.2</v>
      </c>
      <c r="BO8" s="784">
        <v>99.6</v>
      </c>
      <c r="BP8" s="604">
        <v>98.7</v>
      </c>
      <c r="BQ8" s="591">
        <v>99.8</v>
      </c>
      <c r="BR8" s="591">
        <v>99.4</v>
      </c>
      <c r="BS8" s="784">
        <v>98.7</v>
      </c>
      <c r="BT8" s="604">
        <v>99.2</v>
      </c>
      <c r="BU8" s="591">
        <v>100.3</v>
      </c>
      <c r="BV8" s="591">
        <v>102.4</v>
      </c>
      <c r="BW8" s="784">
        <v>101.6</v>
      </c>
      <c r="BX8" s="604">
        <v>103.2</v>
      </c>
      <c r="BY8" s="591">
        <v>104.6</v>
      </c>
      <c r="BZ8" s="591">
        <v>103.5</v>
      </c>
      <c r="CA8" s="598">
        <v>104.3</v>
      </c>
      <c r="CB8" s="599">
        <v>104.83</v>
      </c>
      <c r="CC8" s="761">
        <v>105.55</v>
      </c>
      <c r="CD8" s="601">
        <v>105.1</v>
      </c>
      <c r="CE8" s="598">
        <v>103.29</v>
      </c>
      <c r="CF8" s="594">
        <v>106.53</v>
      </c>
      <c r="CG8" s="601">
        <v>109.36</v>
      </c>
      <c r="CH8" s="601">
        <v>109.64</v>
      </c>
      <c r="CI8" s="598">
        <v>111.74</v>
      </c>
      <c r="CJ8" s="602">
        <v>113.56</v>
      </c>
      <c r="CK8" s="601">
        <v>111.34</v>
      </c>
      <c r="CL8" s="601">
        <v>112.09</v>
      </c>
      <c r="CM8" s="589">
        <v>113.85</v>
      </c>
      <c r="CN8" s="602">
        <v>115.34</v>
      </c>
      <c r="CO8" s="762">
        <v>114.33</v>
      </c>
    </row>
    <row r="9" spans="1:93" x14ac:dyDescent="0.2">
      <c r="A9" s="499" t="s">
        <v>532</v>
      </c>
      <c r="B9" s="756">
        <v>66.180000000000007</v>
      </c>
      <c r="C9" s="757">
        <v>68.58</v>
      </c>
      <c r="D9" s="755">
        <v>77.67</v>
      </c>
      <c r="E9" s="755">
        <v>80.180000000000007</v>
      </c>
      <c r="F9" s="755">
        <v>79.53</v>
      </c>
      <c r="G9" s="755">
        <v>82.84</v>
      </c>
      <c r="H9" s="755">
        <v>85.55</v>
      </c>
      <c r="I9" s="755">
        <v>91.57</v>
      </c>
      <c r="J9" s="755">
        <v>97.73</v>
      </c>
      <c r="K9" s="755">
        <v>100.9</v>
      </c>
      <c r="L9" s="755">
        <v>109.72</v>
      </c>
      <c r="M9" s="755">
        <v>100</v>
      </c>
      <c r="N9" s="755">
        <v>107.52</v>
      </c>
      <c r="O9" s="755">
        <v>117.36</v>
      </c>
      <c r="P9" s="755">
        <v>120.74</v>
      </c>
      <c r="Q9" s="755">
        <v>120.4</v>
      </c>
      <c r="R9" s="591">
        <v>120.87</v>
      </c>
      <c r="S9" s="596">
        <v>109.25</v>
      </c>
      <c r="T9" s="604">
        <v>66.39</v>
      </c>
      <c r="U9" s="591">
        <v>65.790000000000006</v>
      </c>
      <c r="V9" s="591">
        <v>66.709999999999994</v>
      </c>
      <c r="W9" s="784">
        <v>65.83</v>
      </c>
      <c r="X9" s="604">
        <v>65.64</v>
      </c>
      <c r="Y9" s="591">
        <v>67.97</v>
      </c>
      <c r="Z9" s="591">
        <v>69.790000000000006</v>
      </c>
      <c r="AA9" s="784">
        <v>70.94</v>
      </c>
      <c r="AB9" s="604">
        <v>74.11</v>
      </c>
      <c r="AC9" s="591">
        <v>76.98</v>
      </c>
      <c r="AD9" s="591">
        <v>78.67</v>
      </c>
      <c r="AE9" s="784">
        <v>80.94</v>
      </c>
      <c r="AF9" s="604">
        <v>81.14</v>
      </c>
      <c r="AG9" s="591">
        <v>82.04</v>
      </c>
      <c r="AH9" s="591">
        <v>80.180000000000007</v>
      </c>
      <c r="AI9" s="784">
        <v>77.38</v>
      </c>
      <c r="AJ9" s="604">
        <v>77.31</v>
      </c>
      <c r="AK9" s="591">
        <v>80.02</v>
      </c>
      <c r="AL9" s="591">
        <v>80.13</v>
      </c>
      <c r="AM9" s="784">
        <v>80.67</v>
      </c>
      <c r="AN9" s="604">
        <v>82.92</v>
      </c>
      <c r="AO9" s="591">
        <v>81.3</v>
      </c>
      <c r="AP9" s="591">
        <v>83.36</v>
      </c>
      <c r="AQ9" s="784">
        <v>83.77</v>
      </c>
      <c r="AR9" s="604">
        <v>84.72</v>
      </c>
      <c r="AS9" s="591">
        <v>84.21</v>
      </c>
      <c r="AT9" s="591">
        <v>85.45</v>
      </c>
      <c r="AU9" s="784">
        <v>87.83</v>
      </c>
      <c r="AV9" s="604">
        <v>88.13</v>
      </c>
      <c r="AW9" s="591">
        <v>89.14</v>
      </c>
      <c r="AX9" s="591">
        <v>93.68</v>
      </c>
      <c r="AY9" s="784">
        <v>95.32</v>
      </c>
      <c r="AZ9" s="604">
        <v>96.55</v>
      </c>
      <c r="BA9" s="591">
        <v>98.95</v>
      </c>
      <c r="BB9" s="591">
        <v>99.69</v>
      </c>
      <c r="BC9" s="784">
        <v>95.72</v>
      </c>
      <c r="BD9" s="604">
        <v>97.32</v>
      </c>
      <c r="BE9" s="591">
        <v>100.1</v>
      </c>
      <c r="BF9" s="591">
        <v>101.47</v>
      </c>
      <c r="BG9" s="784">
        <v>104.71</v>
      </c>
      <c r="BH9" s="604">
        <v>107.12</v>
      </c>
      <c r="BI9" s="591">
        <v>111.26</v>
      </c>
      <c r="BJ9" s="591">
        <v>116.01</v>
      </c>
      <c r="BK9" s="784">
        <v>104.47</v>
      </c>
      <c r="BL9" s="604">
        <v>97.78</v>
      </c>
      <c r="BM9" s="591">
        <v>96.78</v>
      </c>
      <c r="BN9" s="591">
        <v>101</v>
      </c>
      <c r="BO9" s="784">
        <v>104.44</v>
      </c>
      <c r="BP9" s="604">
        <v>106.47</v>
      </c>
      <c r="BQ9" s="591">
        <v>106.7</v>
      </c>
      <c r="BR9" s="591">
        <v>106.81</v>
      </c>
      <c r="BS9" s="784">
        <v>110.1</v>
      </c>
      <c r="BT9" s="604">
        <v>114.27</v>
      </c>
      <c r="BU9" s="591">
        <v>117.77</v>
      </c>
      <c r="BV9" s="591">
        <v>118.82</v>
      </c>
      <c r="BW9" s="784">
        <v>118.58</v>
      </c>
      <c r="BX9" s="604">
        <v>120.29</v>
      </c>
      <c r="BY9" s="591">
        <v>120.18</v>
      </c>
      <c r="BZ9" s="591">
        <v>120.28</v>
      </c>
      <c r="CA9" s="589">
        <v>122.19</v>
      </c>
      <c r="CB9" s="602">
        <v>121.24</v>
      </c>
      <c r="CC9" s="601">
        <v>118.47</v>
      </c>
      <c r="CD9" s="595">
        <v>120.62</v>
      </c>
      <c r="CE9" s="589">
        <v>121.31</v>
      </c>
      <c r="CF9" s="594">
        <v>120.66</v>
      </c>
      <c r="CG9" s="595">
        <v>122.93</v>
      </c>
      <c r="CH9" s="595">
        <v>122.46</v>
      </c>
      <c r="CI9" s="589">
        <v>117.37</v>
      </c>
      <c r="CJ9" s="594">
        <v>109.53</v>
      </c>
      <c r="CK9" s="595">
        <v>110.39</v>
      </c>
      <c r="CL9" s="595">
        <v>109.4</v>
      </c>
      <c r="CM9" s="589">
        <v>107.2</v>
      </c>
      <c r="CN9" s="594">
        <v>108.31</v>
      </c>
      <c r="CO9" s="760">
        <v>109.47</v>
      </c>
    </row>
    <row r="10" spans="1:93" x14ac:dyDescent="0.2">
      <c r="A10" s="501" t="s">
        <v>533</v>
      </c>
      <c r="B10" s="756">
        <v>63.42</v>
      </c>
      <c r="C10" s="757">
        <v>66.900000000000006</v>
      </c>
      <c r="D10" s="755">
        <v>79.34</v>
      </c>
      <c r="E10" s="755">
        <v>85.86</v>
      </c>
      <c r="F10" s="755">
        <v>85.51</v>
      </c>
      <c r="G10" s="755">
        <v>87.81</v>
      </c>
      <c r="H10" s="755">
        <v>87.91</v>
      </c>
      <c r="I10" s="755">
        <v>93.17</v>
      </c>
      <c r="J10" s="755">
        <v>99.17</v>
      </c>
      <c r="K10" s="755">
        <v>100.76</v>
      </c>
      <c r="L10" s="755">
        <v>110.09</v>
      </c>
      <c r="M10" s="755">
        <v>100</v>
      </c>
      <c r="N10" s="755">
        <v>108.62</v>
      </c>
      <c r="O10" s="755">
        <v>116.58</v>
      </c>
      <c r="P10" s="755">
        <v>122.06</v>
      </c>
      <c r="Q10" s="755">
        <v>122.33</v>
      </c>
      <c r="R10" s="591">
        <v>125.32</v>
      </c>
      <c r="S10" s="596">
        <v>119.99</v>
      </c>
      <c r="T10" s="604">
        <v>63.65</v>
      </c>
      <c r="U10" s="591">
        <v>62.98</v>
      </c>
      <c r="V10" s="591">
        <v>63.68</v>
      </c>
      <c r="W10" s="784">
        <v>63.37</v>
      </c>
      <c r="X10" s="604">
        <v>64.05</v>
      </c>
      <c r="Y10" s="591">
        <v>66.010000000000005</v>
      </c>
      <c r="Z10" s="591">
        <v>67.61</v>
      </c>
      <c r="AA10" s="784">
        <v>69.91</v>
      </c>
      <c r="AB10" s="604">
        <v>73.56</v>
      </c>
      <c r="AC10" s="591">
        <v>77.599999999999994</v>
      </c>
      <c r="AD10" s="591">
        <v>80.72</v>
      </c>
      <c r="AE10" s="784">
        <v>85.49</v>
      </c>
      <c r="AF10" s="604">
        <v>86.14</v>
      </c>
      <c r="AG10" s="591">
        <v>86.58</v>
      </c>
      <c r="AH10" s="591">
        <v>85.49</v>
      </c>
      <c r="AI10" s="784">
        <v>85.25</v>
      </c>
      <c r="AJ10" s="604">
        <v>84.11</v>
      </c>
      <c r="AK10" s="591">
        <v>86.43</v>
      </c>
      <c r="AL10" s="591">
        <v>85.72</v>
      </c>
      <c r="AM10" s="784">
        <v>85.78</v>
      </c>
      <c r="AN10" s="604">
        <v>86.44</v>
      </c>
      <c r="AO10" s="591">
        <v>86.96</v>
      </c>
      <c r="AP10" s="591">
        <v>88.85</v>
      </c>
      <c r="AQ10" s="784">
        <v>89.01</v>
      </c>
      <c r="AR10" s="604">
        <v>88.27</v>
      </c>
      <c r="AS10" s="591">
        <v>86.32</v>
      </c>
      <c r="AT10" s="591">
        <v>87.79</v>
      </c>
      <c r="AU10" s="784">
        <v>89.25</v>
      </c>
      <c r="AV10" s="604">
        <v>91.14</v>
      </c>
      <c r="AW10" s="591">
        <v>92.17</v>
      </c>
      <c r="AX10" s="591">
        <v>92.8</v>
      </c>
      <c r="AY10" s="784">
        <v>96.56</v>
      </c>
      <c r="AZ10" s="604">
        <v>99.07</v>
      </c>
      <c r="BA10" s="591">
        <v>100.2</v>
      </c>
      <c r="BB10" s="591">
        <v>99.76</v>
      </c>
      <c r="BC10" s="784">
        <v>97.65</v>
      </c>
      <c r="BD10" s="604">
        <v>99</v>
      </c>
      <c r="BE10" s="591">
        <v>99.65</v>
      </c>
      <c r="BF10" s="591">
        <v>101.25</v>
      </c>
      <c r="BG10" s="784">
        <v>103.16</v>
      </c>
      <c r="BH10" s="604">
        <v>105.51</v>
      </c>
      <c r="BI10" s="591">
        <v>110.61</v>
      </c>
      <c r="BJ10" s="591">
        <v>113.4</v>
      </c>
      <c r="BK10" s="784">
        <v>110.86</v>
      </c>
      <c r="BL10" s="604">
        <v>102.65</v>
      </c>
      <c r="BM10" s="591">
        <v>95.88</v>
      </c>
      <c r="BN10" s="591">
        <v>97.84</v>
      </c>
      <c r="BO10" s="784">
        <v>103.63</v>
      </c>
      <c r="BP10" s="604">
        <v>106.84</v>
      </c>
      <c r="BQ10" s="591">
        <v>109.45</v>
      </c>
      <c r="BR10" s="591">
        <v>108.56</v>
      </c>
      <c r="BS10" s="784">
        <v>109.65</v>
      </c>
      <c r="BT10" s="604">
        <v>113.85</v>
      </c>
      <c r="BU10" s="591">
        <v>115.93</v>
      </c>
      <c r="BV10" s="591">
        <v>117.22</v>
      </c>
      <c r="BW10" s="784">
        <v>119.32</v>
      </c>
      <c r="BX10" s="604">
        <v>122.13</v>
      </c>
      <c r="BY10" s="591">
        <v>123.48</v>
      </c>
      <c r="BZ10" s="591">
        <v>121.05</v>
      </c>
      <c r="CA10" s="589">
        <v>121.57</v>
      </c>
      <c r="CB10" s="594">
        <v>122.16</v>
      </c>
      <c r="CC10" s="595">
        <v>120.3</v>
      </c>
      <c r="CD10" s="595">
        <v>122.23</v>
      </c>
      <c r="CE10" s="589">
        <v>124.62</v>
      </c>
      <c r="CF10" s="594">
        <v>123.23</v>
      </c>
      <c r="CG10" s="595">
        <v>125.38</v>
      </c>
      <c r="CH10" s="595">
        <v>126.43</v>
      </c>
      <c r="CI10" s="589">
        <v>126.22</v>
      </c>
      <c r="CJ10" s="594">
        <v>124.28</v>
      </c>
      <c r="CK10" s="595">
        <v>120.74</v>
      </c>
      <c r="CL10" s="595">
        <v>118.37</v>
      </c>
      <c r="CM10" s="589">
        <v>116.57</v>
      </c>
      <c r="CN10" s="594">
        <v>118.07</v>
      </c>
      <c r="CO10" s="760">
        <v>115.69</v>
      </c>
    </row>
    <row r="11" spans="1:93" ht="13.2" customHeight="1" x14ac:dyDescent="0.2">
      <c r="A11" s="502" t="s">
        <v>2478</v>
      </c>
      <c r="B11" s="756">
        <v>68.37</v>
      </c>
      <c r="C11" s="757">
        <v>69.930000000000007</v>
      </c>
      <c r="D11" s="755">
        <v>76.489999999999995</v>
      </c>
      <c r="E11" s="755">
        <v>76.2</v>
      </c>
      <c r="F11" s="755">
        <v>75.41</v>
      </c>
      <c r="G11" s="755">
        <v>79.34</v>
      </c>
      <c r="H11" s="755">
        <v>83.87</v>
      </c>
      <c r="I11" s="755">
        <v>90.42</v>
      </c>
      <c r="J11" s="755">
        <v>96.74</v>
      </c>
      <c r="K11" s="755">
        <v>101</v>
      </c>
      <c r="L11" s="755">
        <v>109.44</v>
      </c>
      <c r="M11" s="755">
        <v>100</v>
      </c>
      <c r="N11" s="755">
        <v>106.7</v>
      </c>
      <c r="O11" s="755">
        <v>117.91</v>
      </c>
      <c r="P11" s="755">
        <v>119.89</v>
      </c>
      <c r="Q11" s="755">
        <v>119.22</v>
      </c>
      <c r="R11" s="591">
        <v>118.17</v>
      </c>
      <c r="S11" s="596">
        <v>102.84</v>
      </c>
      <c r="T11" s="604">
        <v>68.569999999999993</v>
      </c>
      <c r="U11" s="591">
        <v>68.02</v>
      </c>
      <c r="V11" s="591">
        <v>69.12</v>
      </c>
      <c r="W11" s="784">
        <v>67.78</v>
      </c>
      <c r="X11" s="604">
        <v>66.900000000000006</v>
      </c>
      <c r="Y11" s="591">
        <v>69.53</v>
      </c>
      <c r="Z11" s="591">
        <v>71.510000000000005</v>
      </c>
      <c r="AA11" s="784">
        <v>71.78</v>
      </c>
      <c r="AB11" s="604">
        <v>74.58</v>
      </c>
      <c r="AC11" s="591">
        <v>76.56</v>
      </c>
      <c r="AD11" s="591">
        <v>77.180000000000007</v>
      </c>
      <c r="AE11" s="784">
        <v>77.63</v>
      </c>
      <c r="AF11" s="604">
        <v>77.53</v>
      </c>
      <c r="AG11" s="591">
        <v>78.739999999999995</v>
      </c>
      <c r="AH11" s="591">
        <v>76.38</v>
      </c>
      <c r="AI11" s="784">
        <v>72.150000000000006</v>
      </c>
      <c r="AJ11" s="604">
        <v>72.680000000000007</v>
      </c>
      <c r="AK11" s="591">
        <v>75.63</v>
      </c>
      <c r="AL11" s="591">
        <v>76.239999999999995</v>
      </c>
      <c r="AM11" s="784">
        <v>77.08</v>
      </c>
      <c r="AN11" s="604">
        <v>80.37</v>
      </c>
      <c r="AO11" s="591">
        <v>77.36</v>
      </c>
      <c r="AP11" s="591">
        <v>79.53</v>
      </c>
      <c r="AQ11" s="784">
        <v>80.099999999999994</v>
      </c>
      <c r="AR11" s="604">
        <v>82.21</v>
      </c>
      <c r="AS11" s="591">
        <v>82.69</v>
      </c>
      <c r="AT11" s="591">
        <v>83.78</v>
      </c>
      <c r="AU11" s="784">
        <v>86.78</v>
      </c>
      <c r="AV11" s="604">
        <v>86.01</v>
      </c>
      <c r="AW11" s="591">
        <v>87</v>
      </c>
      <c r="AX11" s="591">
        <v>94.24</v>
      </c>
      <c r="AY11" s="784">
        <v>94.44</v>
      </c>
      <c r="AZ11" s="604">
        <v>94.84</v>
      </c>
      <c r="BA11" s="591">
        <v>98.09</v>
      </c>
      <c r="BB11" s="591">
        <v>99.62</v>
      </c>
      <c r="BC11" s="784">
        <v>94.41</v>
      </c>
      <c r="BD11" s="604">
        <v>96.18</v>
      </c>
      <c r="BE11" s="591">
        <v>100.42</v>
      </c>
      <c r="BF11" s="591">
        <v>101.62</v>
      </c>
      <c r="BG11" s="784">
        <v>105.77</v>
      </c>
      <c r="BH11" s="604">
        <v>108.24</v>
      </c>
      <c r="BI11" s="591">
        <v>111.69</v>
      </c>
      <c r="BJ11" s="591">
        <v>117.81</v>
      </c>
      <c r="BK11" s="784">
        <v>100.01</v>
      </c>
      <c r="BL11" s="604">
        <v>94.36</v>
      </c>
      <c r="BM11" s="591">
        <v>97.41</v>
      </c>
      <c r="BN11" s="591">
        <v>103.24</v>
      </c>
      <c r="BO11" s="784">
        <v>104.99</v>
      </c>
      <c r="BP11" s="604">
        <v>106.16</v>
      </c>
      <c r="BQ11" s="591">
        <v>104.7</v>
      </c>
      <c r="BR11" s="591">
        <v>105.54</v>
      </c>
      <c r="BS11" s="784">
        <v>110.4</v>
      </c>
      <c r="BT11" s="604">
        <v>114.55</v>
      </c>
      <c r="BU11" s="591">
        <v>119.05</v>
      </c>
      <c r="BV11" s="591">
        <v>119.92</v>
      </c>
      <c r="BW11" s="784">
        <v>118.13</v>
      </c>
      <c r="BX11" s="604">
        <v>119.14</v>
      </c>
      <c r="BY11" s="591">
        <v>118.09</v>
      </c>
      <c r="BZ11" s="591">
        <v>119.78</v>
      </c>
      <c r="CA11" s="589">
        <v>122.55</v>
      </c>
      <c r="CB11" s="594">
        <v>120.64</v>
      </c>
      <c r="CC11" s="595">
        <v>117.33</v>
      </c>
      <c r="CD11" s="595">
        <v>119.6</v>
      </c>
      <c r="CE11" s="589">
        <v>119.29</v>
      </c>
      <c r="CF11" s="594">
        <v>119.08</v>
      </c>
      <c r="CG11" s="595">
        <v>121.41</v>
      </c>
      <c r="CH11" s="595">
        <v>120.04</v>
      </c>
      <c r="CI11" s="589">
        <v>112.17</v>
      </c>
      <c r="CJ11" s="594">
        <v>101.01</v>
      </c>
      <c r="CK11" s="595">
        <v>104.39</v>
      </c>
      <c r="CL11" s="763">
        <v>104.22</v>
      </c>
      <c r="CM11" s="589">
        <v>101.77</v>
      </c>
      <c r="CN11" s="594">
        <v>102.63</v>
      </c>
      <c r="CO11" s="760">
        <v>106.14</v>
      </c>
    </row>
    <row r="12" spans="1:93" x14ac:dyDescent="0.2">
      <c r="A12" s="369" t="s">
        <v>535</v>
      </c>
      <c r="B12" s="756">
        <v>71.150000000000006</v>
      </c>
      <c r="C12" s="757">
        <v>72.88</v>
      </c>
      <c r="D12" s="755">
        <v>74.75</v>
      </c>
      <c r="E12" s="755">
        <v>77.05</v>
      </c>
      <c r="F12" s="755">
        <v>79.25</v>
      </c>
      <c r="G12" s="755">
        <v>80.95</v>
      </c>
      <c r="H12" s="755">
        <v>83.48</v>
      </c>
      <c r="I12" s="755">
        <v>86.13</v>
      </c>
      <c r="J12" s="755">
        <v>88.83</v>
      </c>
      <c r="K12" s="755">
        <v>92.1</v>
      </c>
      <c r="L12" s="755">
        <v>96.35</v>
      </c>
      <c r="M12" s="755">
        <v>100</v>
      </c>
      <c r="N12" s="755">
        <v>101.18</v>
      </c>
      <c r="O12" s="755">
        <v>103.63</v>
      </c>
      <c r="P12" s="755">
        <v>106.83</v>
      </c>
      <c r="Q12" s="755">
        <v>109.06</v>
      </c>
      <c r="R12" s="591">
        <v>111.68</v>
      </c>
      <c r="S12" s="596">
        <v>114.79</v>
      </c>
      <c r="T12" s="604">
        <v>70.599999999999994</v>
      </c>
      <c r="U12" s="591">
        <v>70.900000000000006</v>
      </c>
      <c r="V12" s="591">
        <v>71.3</v>
      </c>
      <c r="W12" s="784">
        <v>71.8</v>
      </c>
      <c r="X12" s="604">
        <v>72.3</v>
      </c>
      <c r="Y12" s="591">
        <v>72.599999999999994</v>
      </c>
      <c r="Z12" s="591">
        <v>73.099999999999994</v>
      </c>
      <c r="AA12" s="784">
        <v>73.5</v>
      </c>
      <c r="AB12" s="604">
        <v>74</v>
      </c>
      <c r="AC12" s="591">
        <v>74.5</v>
      </c>
      <c r="AD12" s="591">
        <v>75</v>
      </c>
      <c r="AE12" s="784">
        <v>75.5</v>
      </c>
      <c r="AF12" s="604">
        <v>76.099999999999994</v>
      </c>
      <c r="AG12" s="591">
        <v>76.7</v>
      </c>
      <c r="AH12" s="591">
        <v>77.400000000000006</v>
      </c>
      <c r="AI12" s="784">
        <v>78</v>
      </c>
      <c r="AJ12" s="604">
        <v>78.599999999999994</v>
      </c>
      <c r="AK12" s="591">
        <v>79</v>
      </c>
      <c r="AL12" s="591">
        <v>79.5</v>
      </c>
      <c r="AM12" s="784">
        <v>79.900000000000006</v>
      </c>
      <c r="AN12" s="604">
        <v>80.3</v>
      </c>
      <c r="AO12" s="591">
        <v>80.7</v>
      </c>
      <c r="AP12" s="591">
        <v>81.099999999999994</v>
      </c>
      <c r="AQ12" s="784">
        <v>81.7</v>
      </c>
      <c r="AR12" s="604">
        <v>82.4</v>
      </c>
      <c r="AS12" s="591">
        <v>83.1</v>
      </c>
      <c r="AT12" s="591">
        <v>83.9</v>
      </c>
      <c r="AU12" s="784">
        <v>84.5</v>
      </c>
      <c r="AV12" s="604">
        <v>85.2</v>
      </c>
      <c r="AW12" s="591">
        <v>85.8</v>
      </c>
      <c r="AX12" s="591">
        <v>86.4</v>
      </c>
      <c r="AY12" s="784">
        <v>87.1</v>
      </c>
      <c r="AZ12" s="604">
        <v>87.8</v>
      </c>
      <c r="BA12" s="591">
        <v>88.5</v>
      </c>
      <c r="BB12" s="591">
        <v>89.2</v>
      </c>
      <c r="BC12" s="784">
        <v>89.8</v>
      </c>
      <c r="BD12" s="604">
        <v>90.7</v>
      </c>
      <c r="BE12" s="591">
        <v>91.5</v>
      </c>
      <c r="BF12" s="591">
        <v>92.7</v>
      </c>
      <c r="BG12" s="784">
        <v>93.5</v>
      </c>
      <c r="BH12" s="604">
        <v>94.5</v>
      </c>
      <c r="BI12" s="591">
        <v>95.6</v>
      </c>
      <c r="BJ12" s="591">
        <v>97</v>
      </c>
      <c r="BK12" s="784">
        <v>98.3</v>
      </c>
      <c r="BL12" s="604">
        <v>99.3</v>
      </c>
      <c r="BM12" s="591">
        <v>99.9</v>
      </c>
      <c r="BN12" s="591">
        <v>100.2</v>
      </c>
      <c r="BO12" s="784">
        <v>100.6</v>
      </c>
      <c r="BP12" s="604">
        <v>100.7</v>
      </c>
      <c r="BQ12" s="591">
        <v>100.9</v>
      </c>
      <c r="BR12" s="591">
        <v>101.3</v>
      </c>
      <c r="BS12" s="784">
        <v>101.8</v>
      </c>
      <c r="BT12" s="604">
        <v>102.3</v>
      </c>
      <c r="BU12" s="591">
        <v>103.3</v>
      </c>
      <c r="BV12" s="591">
        <v>104.1</v>
      </c>
      <c r="BW12" s="784">
        <v>104.8</v>
      </c>
      <c r="BX12" s="604">
        <v>105.7</v>
      </c>
      <c r="BY12" s="591">
        <v>106.6</v>
      </c>
      <c r="BZ12" s="591">
        <v>107.3</v>
      </c>
      <c r="CA12" s="589">
        <v>107.7</v>
      </c>
      <c r="CB12" s="594">
        <v>108.11</v>
      </c>
      <c r="CC12" s="595">
        <v>108.81</v>
      </c>
      <c r="CD12" s="595">
        <v>109.42</v>
      </c>
      <c r="CE12" s="589">
        <v>109.91</v>
      </c>
      <c r="CF12" s="594">
        <v>110.42</v>
      </c>
      <c r="CG12" s="595">
        <v>111.22</v>
      </c>
      <c r="CH12" s="595">
        <v>112.05</v>
      </c>
      <c r="CI12" s="589">
        <v>113.05</v>
      </c>
      <c r="CJ12" s="594">
        <v>113.77</v>
      </c>
      <c r="CK12" s="595">
        <v>114.47</v>
      </c>
      <c r="CL12" s="595">
        <v>115.12</v>
      </c>
      <c r="CM12" s="589">
        <v>115.78</v>
      </c>
      <c r="CN12" s="594">
        <v>116.53</v>
      </c>
      <c r="CO12" s="760">
        <v>117.31</v>
      </c>
    </row>
    <row r="13" spans="1:93" x14ac:dyDescent="0.2">
      <c r="A13" s="369" t="s">
        <v>536</v>
      </c>
      <c r="B13" s="756">
        <v>78.400000000000006</v>
      </c>
      <c r="C13" s="757">
        <v>80.319999999999993</v>
      </c>
      <c r="D13" s="755">
        <v>82.48</v>
      </c>
      <c r="E13" s="755">
        <v>84.39</v>
      </c>
      <c r="F13" s="755">
        <v>85.45</v>
      </c>
      <c r="G13" s="755">
        <v>86.62</v>
      </c>
      <c r="H13" s="755">
        <v>88.46</v>
      </c>
      <c r="I13" s="755">
        <v>90.54</v>
      </c>
      <c r="J13" s="755">
        <v>92.78</v>
      </c>
      <c r="K13" s="755">
        <v>95.16</v>
      </c>
      <c r="L13" s="755">
        <v>98.72</v>
      </c>
      <c r="M13" s="755">
        <v>100</v>
      </c>
      <c r="N13" s="755">
        <v>101.13</v>
      </c>
      <c r="O13" s="755">
        <v>103.62</v>
      </c>
      <c r="P13" s="755">
        <v>105.99</v>
      </c>
      <c r="Q13" s="755">
        <v>106.31</v>
      </c>
      <c r="R13" s="591">
        <v>107.69</v>
      </c>
      <c r="S13" s="596">
        <v>108.58</v>
      </c>
      <c r="T13" s="604">
        <v>77.95</v>
      </c>
      <c r="U13" s="591">
        <v>78.22</v>
      </c>
      <c r="V13" s="591">
        <v>78.53</v>
      </c>
      <c r="W13" s="784">
        <v>78.900000000000006</v>
      </c>
      <c r="X13" s="604">
        <v>79.45</v>
      </c>
      <c r="Y13" s="591">
        <v>80.14</v>
      </c>
      <c r="Z13" s="591">
        <v>80.56</v>
      </c>
      <c r="AA13" s="784">
        <v>81.12</v>
      </c>
      <c r="AB13" s="604">
        <v>81.650000000000006</v>
      </c>
      <c r="AC13" s="591">
        <v>82.17</v>
      </c>
      <c r="AD13" s="591">
        <v>82.87</v>
      </c>
      <c r="AE13" s="784">
        <v>83.25</v>
      </c>
      <c r="AF13" s="604">
        <v>83.86</v>
      </c>
      <c r="AG13" s="591">
        <v>84.25</v>
      </c>
      <c r="AH13" s="591">
        <v>84.64</v>
      </c>
      <c r="AI13" s="784">
        <v>84.79</v>
      </c>
      <c r="AJ13" s="604">
        <v>84.9</v>
      </c>
      <c r="AK13" s="591">
        <v>85.39</v>
      </c>
      <c r="AL13" s="591">
        <v>85.68</v>
      </c>
      <c r="AM13" s="784">
        <v>85.84</v>
      </c>
      <c r="AN13" s="604">
        <v>86.24</v>
      </c>
      <c r="AO13" s="591">
        <v>86.29</v>
      </c>
      <c r="AP13" s="591">
        <v>86.81</v>
      </c>
      <c r="AQ13" s="784">
        <v>87.13</v>
      </c>
      <c r="AR13" s="604">
        <v>87.7</v>
      </c>
      <c r="AS13" s="591">
        <v>88.3</v>
      </c>
      <c r="AT13" s="591">
        <v>88.6</v>
      </c>
      <c r="AU13" s="784">
        <v>89.22</v>
      </c>
      <c r="AV13" s="604">
        <v>89.59</v>
      </c>
      <c r="AW13" s="591">
        <v>90.21</v>
      </c>
      <c r="AX13" s="591">
        <v>90.89</v>
      </c>
      <c r="AY13" s="784">
        <v>91.49</v>
      </c>
      <c r="AZ13" s="604">
        <v>91.96</v>
      </c>
      <c r="BA13" s="591">
        <v>92.61</v>
      </c>
      <c r="BB13" s="591">
        <v>93.18</v>
      </c>
      <c r="BC13" s="784">
        <v>93.38</v>
      </c>
      <c r="BD13" s="604">
        <v>94.21</v>
      </c>
      <c r="BE13" s="591">
        <v>94.91</v>
      </c>
      <c r="BF13" s="591">
        <v>95.23</v>
      </c>
      <c r="BG13" s="784">
        <v>96.27</v>
      </c>
      <c r="BH13" s="604">
        <v>97.25</v>
      </c>
      <c r="BI13" s="591">
        <v>98.43</v>
      </c>
      <c r="BJ13" s="591">
        <v>99.77</v>
      </c>
      <c r="BK13" s="784">
        <v>99.43</v>
      </c>
      <c r="BL13" s="604">
        <v>99.48</v>
      </c>
      <c r="BM13" s="591">
        <v>99.67</v>
      </c>
      <c r="BN13" s="591">
        <v>100.32</v>
      </c>
      <c r="BO13" s="784">
        <v>100.54</v>
      </c>
      <c r="BP13" s="604">
        <v>100.7</v>
      </c>
      <c r="BQ13" s="591">
        <v>100.98</v>
      </c>
      <c r="BR13" s="591">
        <v>101.3</v>
      </c>
      <c r="BS13" s="784">
        <v>101.55</v>
      </c>
      <c r="BT13" s="604">
        <v>102.44</v>
      </c>
      <c r="BU13" s="591">
        <v>103.4</v>
      </c>
      <c r="BV13" s="591">
        <v>104.1</v>
      </c>
      <c r="BW13" s="784">
        <v>104.54</v>
      </c>
      <c r="BX13" s="604">
        <v>105.3</v>
      </c>
      <c r="BY13" s="591">
        <v>105.74</v>
      </c>
      <c r="BZ13" s="591">
        <v>106.23</v>
      </c>
      <c r="CA13" s="589">
        <v>106.67</v>
      </c>
      <c r="CB13" s="594">
        <v>106.7</v>
      </c>
      <c r="CC13" s="595">
        <v>106.71</v>
      </c>
      <c r="CD13" s="595">
        <v>107.45</v>
      </c>
      <c r="CE13" s="589">
        <v>107.96</v>
      </c>
      <c r="CF13" s="594">
        <v>107.94</v>
      </c>
      <c r="CG13" s="595">
        <v>110.41</v>
      </c>
      <c r="CH13" s="595">
        <v>111.2</v>
      </c>
      <c r="CI13" s="589">
        <v>105.24</v>
      </c>
      <c r="CJ13" s="594">
        <v>107.18</v>
      </c>
      <c r="CK13" s="595">
        <v>108.98</v>
      </c>
      <c r="CL13" s="595">
        <v>110.21</v>
      </c>
      <c r="CM13" s="589">
        <v>110.75</v>
      </c>
      <c r="CN13" s="594">
        <v>110.68</v>
      </c>
      <c r="CO13" s="760">
        <v>110.92</v>
      </c>
    </row>
    <row r="14" spans="1:93" x14ac:dyDescent="0.2">
      <c r="A14" s="503" t="s">
        <v>537</v>
      </c>
      <c r="B14" s="756">
        <v>72.67</v>
      </c>
      <c r="C14" s="757">
        <v>75.3</v>
      </c>
      <c r="D14" s="755">
        <v>78.5</v>
      </c>
      <c r="E14" s="755">
        <v>81.14</v>
      </c>
      <c r="F14" s="755">
        <v>82.84</v>
      </c>
      <c r="G14" s="755">
        <v>84.96</v>
      </c>
      <c r="H14" s="755">
        <v>87.13</v>
      </c>
      <c r="I14" s="755">
        <v>90.11</v>
      </c>
      <c r="J14" s="755">
        <v>93.16</v>
      </c>
      <c r="K14" s="755">
        <v>96.05</v>
      </c>
      <c r="L14" s="755">
        <v>99.47</v>
      </c>
      <c r="M14" s="755">
        <v>100</v>
      </c>
      <c r="N14" s="755">
        <v>101.18</v>
      </c>
      <c r="O14" s="755">
        <v>102.97</v>
      </c>
      <c r="P14" s="755">
        <v>105.22</v>
      </c>
      <c r="Q14" s="755">
        <v>106.91</v>
      </c>
      <c r="R14" s="591">
        <v>108.37</v>
      </c>
      <c r="S14" s="596">
        <v>109.04</v>
      </c>
      <c r="T14" s="604">
        <v>72.16</v>
      </c>
      <c r="U14" s="591">
        <v>72.53</v>
      </c>
      <c r="V14" s="591">
        <v>72.709999999999994</v>
      </c>
      <c r="W14" s="784">
        <v>73.27</v>
      </c>
      <c r="X14" s="604">
        <v>74</v>
      </c>
      <c r="Y14" s="591">
        <v>75</v>
      </c>
      <c r="Z14" s="591">
        <v>75.66</v>
      </c>
      <c r="AA14" s="784">
        <v>76.540000000000006</v>
      </c>
      <c r="AB14" s="604">
        <v>77.37</v>
      </c>
      <c r="AC14" s="591">
        <v>78.02</v>
      </c>
      <c r="AD14" s="591">
        <v>79</v>
      </c>
      <c r="AE14" s="784">
        <v>79.61</v>
      </c>
      <c r="AF14" s="604">
        <v>80.33</v>
      </c>
      <c r="AG14" s="591">
        <v>81.099999999999994</v>
      </c>
      <c r="AH14" s="591">
        <v>81.38</v>
      </c>
      <c r="AI14" s="784">
        <v>81.760000000000005</v>
      </c>
      <c r="AJ14" s="604">
        <v>81.89</v>
      </c>
      <c r="AK14" s="591">
        <v>82.58</v>
      </c>
      <c r="AL14" s="591">
        <v>83.17</v>
      </c>
      <c r="AM14" s="784">
        <v>83.71</v>
      </c>
      <c r="AN14" s="604">
        <v>84.42</v>
      </c>
      <c r="AO14" s="591">
        <v>84.6</v>
      </c>
      <c r="AP14" s="591">
        <v>85.25</v>
      </c>
      <c r="AQ14" s="784">
        <v>85.57</v>
      </c>
      <c r="AR14" s="604">
        <v>86.34</v>
      </c>
      <c r="AS14" s="591">
        <v>86.86</v>
      </c>
      <c r="AT14" s="591">
        <v>87.32</v>
      </c>
      <c r="AU14" s="784">
        <v>88</v>
      </c>
      <c r="AV14" s="604">
        <v>88.72</v>
      </c>
      <c r="AW14" s="591">
        <v>89.56</v>
      </c>
      <c r="AX14" s="591">
        <v>90.71</v>
      </c>
      <c r="AY14" s="784">
        <v>91.44</v>
      </c>
      <c r="AZ14" s="604">
        <v>92.03</v>
      </c>
      <c r="BA14" s="591">
        <v>92.85</v>
      </c>
      <c r="BB14" s="591">
        <v>93.71</v>
      </c>
      <c r="BC14" s="784">
        <v>94.05</v>
      </c>
      <c r="BD14" s="604">
        <v>94.99</v>
      </c>
      <c r="BE14" s="591">
        <v>95.98</v>
      </c>
      <c r="BF14" s="591">
        <v>96.06</v>
      </c>
      <c r="BG14" s="784">
        <v>97.17</v>
      </c>
      <c r="BH14" s="604">
        <v>98.22</v>
      </c>
      <c r="BI14" s="591">
        <v>99.28</v>
      </c>
      <c r="BJ14" s="591">
        <v>100.55</v>
      </c>
      <c r="BK14" s="784">
        <v>99.81</v>
      </c>
      <c r="BL14" s="604">
        <v>99.68</v>
      </c>
      <c r="BM14" s="591">
        <v>99.27</v>
      </c>
      <c r="BN14" s="591">
        <v>100.44</v>
      </c>
      <c r="BO14" s="784">
        <v>100.6</v>
      </c>
      <c r="BP14" s="604">
        <v>100.47</v>
      </c>
      <c r="BQ14" s="591">
        <v>101.06</v>
      </c>
      <c r="BR14" s="591">
        <v>101.51</v>
      </c>
      <c r="BS14" s="784">
        <v>101.66</v>
      </c>
      <c r="BT14" s="604">
        <v>102.33</v>
      </c>
      <c r="BU14" s="591">
        <v>102.94</v>
      </c>
      <c r="BV14" s="591">
        <v>103.24</v>
      </c>
      <c r="BW14" s="784">
        <v>103.37</v>
      </c>
      <c r="BX14" s="604">
        <v>104.31</v>
      </c>
      <c r="BY14" s="591">
        <v>104.88</v>
      </c>
      <c r="BZ14" s="591">
        <v>105.61</v>
      </c>
      <c r="CA14" s="589">
        <v>106.08</v>
      </c>
      <c r="CB14" s="594">
        <v>106.44</v>
      </c>
      <c r="CC14" s="595">
        <v>106.46</v>
      </c>
      <c r="CD14" s="595">
        <v>107.24</v>
      </c>
      <c r="CE14" s="589">
        <v>107.51</v>
      </c>
      <c r="CF14" s="594">
        <v>108.08</v>
      </c>
      <c r="CG14" s="595">
        <v>108.53</v>
      </c>
      <c r="CH14" s="595">
        <v>108.74</v>
      </c>
      <c r="CI14" s="589">
        <v>108.13</v>
      </c>
      <c r="CJ14" s="594">
        <v>108.24</v>
      </c>
      <c r="CK14" s="595">
        <v>109.04</v>
      </c>
      <c r="CL14" s="595">
        <v>109.32</v>
      </c>
      <c r="CM14" s="589">
        <v>109.55</v>
      </c>
      <c r="CN14" s="594">
        <v>111.17</v>
      </c>
      <c r="CO14" s="760">
        <v>111.78</v>
      </c>
    </row>
    <row r="15" spans="1:93" x14ac:dyDescent="0.2">
      <c r="A15" s="504" t="s">
        <v>538</v>
      </c>
      <c r="B15" s="758">
        <v>82.9</v>
      </c>
      <c r="C15" s="759">
        <v>84.28</v>
      </c>
      <c r="D15" s="759">
        <v>85.67</v>
      </c>
      <c r="E15" s="759">
        <v>87.02</v>
      </c>
      <c r="F15" s="759">
        <v>87.57</v>
      </c>
      <c r="G15" s="759">
        <v>87.94</v>
      </c>
      <c r="H15" s="759">
        <v>89.5</v>
      </c>
      <c r="I15" s="759">
        <v>90.87</v>
      </c>
      <c r="J15" s="759">
        <v>92.44</v>
      </c>
      <c r="K15" s="759">
        <v>94.41</v>
      </c>
      <c r="L15" s="759">
        <v>98.09</v>
      </c>
      <c r="M15" s="759">
        <v>100</v>
      </c>
      <c r="N15" s="759">
        <v>101.09</v>
      </c>
      <c r="O15" s="759">
        <v>104.17</v>
      </c>
      <c r="P15" s="759">
        <v>106.61</v>
      </c>
      <c r="Q15" s="759">
        <v>107.36</v>
      </c>
      <c r="R15" s="606">
        <v>108.88</v>
      </c>
      <c r="S15" s="607">
        <v>109.38</v>
      </c>
      <c r="T15" s="605">
        <v>82.49</v>
      </c>
      <c r="U15" s="606">
        <v>82.68</v>
      </c>
      <c r="V15" s="606">
        <v>83.09</v>
      </c>
      <c r="W15" s="785">
        <v>83.32</v>
      </c>
      <c r="X15" s="605">
        <v>83.74</v>
      </c>
      <c r="Y15" s="606">
        <v>84.19</v>
      </c>
      <c r="Z15" s="606">
        <v>84.43</v>
      </c>
      <c r="AA15" s="785">
        <v>84.74</v>
      </c>
      <c r="AB15" s="605">
        <v>85.06</v>
      </c>
      <c r="AC15" s="606">
        <v>85.47</v>
      </c>
      <c r="AD15" s="606">
        <v>85.97</v>
      </c>
      <c r="AE15" s="785">
        <v>86.18</v>
      </c>
      <c r="AF15" s="605">
        <v>86.71</v>
      </c>
      <c r="AG15" s="606">
        <v>86.82</v>
      </c>
      <c r="AH15" s="606">
        <v>87.29</v>
      </c>
      <c r="AI15" s="785">
        <v>87.26</v>
      </c>
      <c r="AJ15" s="605">
        <v>87.35</v>
      </c>
      <c r="AK15" s="606">
        <v>87.68</v>
      </c>
      <c r="AL15" s="606">
        <v>87.71</v>
      </c>
      <c r="AM15" s="785">
        <v>87.56</v>
      </c>
      <c r="AN15" s="605">
        <v>87.7</v>
      </c>
      <c r="AO15" s="606">
        <v>87.64</v>
      </c>
      <c r="AP15" s="606">
        <v>88.04</v>
      </c>
      <c r="AQ15" s="785">
        <v>88.38</v>
      </c>
      <c r="AR15" s="605">
        <v>88.78</v>
      </c>
      <c r="AS15" s="606">
        <v>89.44</v>
      </c>
      <c r="AT15" s="606">
        <v>89.62</v>
      </c>
      <c r="AU15" s="785">
        <v>90.18</v>
      </c>
      <c r="AV15" s="605">
        <v>90.26</v>
      </c>
      <c r="AW15" s="606">
        <v>90.7</v>
      </c>
      <c r="AX15" s="606">
        <v>91.01</v>
      </c>
      <c r="AY15" s="785">
        <v>91.5</v>
      </c>
      <c r="AZ15" s="605">
        <v>91.87</v>
      </c>
      <c r="BA15" s="606">
        <v>92.37</v>
      </c>
      <c r="BB15" s="606">
        <v>92.72</v>
      </c>
      <c r="BC15" s="785">
        <v>92.8</v>
      </c>
      <c r="BD15" s="605">
        <v>93.55</v>
      </c>
      <c r="BE15" s="606">
        <v>94.02</v>
      </c>
      <c r="BF15" s="606">
        <v>94.54</v>
      </c>
      <c r="BG15" s="785">
        <v>95.51</v>
      </c>
      <c r="BH15" s="605">
        <v>96.43</v>
      </c>
      <c r="BI15" s="606">
        <v>97.71</v>
      </c>
      <c r="BJ15" s="606">
        <v>99.12</v>
      </c>
      <c r="BK15" s="785">
        <v>99.1</v>
      </c>
      <c r="BL15" s="605">
        <v>99.3</v>
      </c>
      <c r="BM15" s="606">
        <v>100.02</v>
      </c>
      <c r="BN15" s="606">
        <v>100.21</v>
      </c>
      <c r="BO15" s="785">
        <v>100.47</v>
      </c>
      <c r="BP15" s="605">
        <v>100.91</v>
      </c>
      <c r="BQ15" s="606">
        <v>100.9</v>
      </c>
      <c r="BR15" s="606">
        <v>101.11</v>
      </c>
      <c r="BS15" s="785">
        <v>101.45</v>
      </c>
      <c r="BT15" s="605">
        <v>102.53</v>
      </c>
      <c r="BU15" s="606">
        <v>103.79</v>
      </c>
      <c r="BV15" s="606">
        <v>104.82</v>
      </c>
      <c r="BW15" s="785">
        <v>105.53</v>
      </c>
      <c r="BX15" s="605">
        <v>106.13</v>
      </c>
      <c r="BY15" s="606">
        <v>106.45</v>
      </c>
      <c r="BZ15" s="606">
        <v>106.73</v>
      </c>
      <c r="CA15" s="608">
        <v>107.14</v>
      </c>
      <c r="CB15" s="609">
        <v>106.83</v>
      </c>
      <c r="CC15" s="610">
        <v>106.84</v>
      </c>
      <c r="CD15" s="610">
        <v>107.54</v>
      </c>
      <c r="CE15" s="608">
        <v>108.24</v>
      </c>
      <c r="CF15" s="609">
        <v>107.76</v>
      </c>
      <c r="CG15" s="610">
        <v>111.79</v>
      </c>
      <c r="CH15" s="610">
        <v>113.04</v>
      </c>
      <c r="CI15" s="608">
        <v>102.94</v>
      </c>
      <c r="CJ15" s="609">
        <v>106.28</v>
      </c>
      <c r="CK15" s="610">
        <v>108.85</v>
      </c>
      <c r="CL15" s="610">
        <v>110.79</v>
      </c>
      <c r="CM15" s="608">
        <v>111.57</v>
      </c>
      <c r="CN15" s="609">
        <v>110.12</v>
      </c>
      <c r="CO15" s="764">
        <v>110.08</v>
      </c>
    </row>
    <row r="16" spans="1:93" x14ac:dyDescent="0.2">
      <c r="A16" s="368"/>
      <c r="B16" s="368"/>
      <c r="C16" s="368"/>
      <c r="D16" s="368"/>
      <c r="E16" s="368"/>
      <c r="F16" s="368"/>
      <c r="G16" s="368"/>
      <c r="H16" s="368"/>
      <c r="I16" s="368"/>
      <c r="J16" s="368"/>
      <c r="K16" s="368"/>
      <c r="L16" s="368"/>
      <c r="M16" s="368"/>
      <c r="N16" s="368"/>
      <c r="O16" s="368"/>
      <c r="P16" s="368"/>
      <c r="Q16" s="368"/>
      <c r="R16" s="368"/>
      <c r="S16" s="368"/>
      <c r="T16" s="368"/>
      <c r="U16" s="368"/>
      <c r="V16" s="368"/>
      <c r="W16" s="368"/>
      <c r="X16" s="368"/>
      <c r="Y16" s="368"/>
      <c r="Z16" s="368"/>
      <c r="AA16" s="368"/>
      <c r="AB16" s="368"/>
      <c r="AC16" s="368"/>
      <c r="AD16" s="368"/>
      <c r="AE16" s="368"/>
      <c r="AF16" s="368"/>
      <c r="AG16" s="368"/>
      <c r="AH16" s="368"/>
      <c r="AI16" s="368"/>
      <c r="AJ16" s="368"/>
      <c r="AK16" s="368"/>
      <c r="AL16" s="368"/>
      <c r="AM16" s="368"/>
      <c r="AN16" s="368"/>
      <c r="AO16" s="368"/>
      <c r="AP16" s="368"/>
      <c r="AQ16" s="368"/>
      <c r="AR16" s="368"/>
      <c r="AS16" s="368"/>
      <c r="AT16" s="368"/>
      <c r="AU16" s="368"/>
      <c r="AV16" s="368"/>
      <c r="AW16" s="368"/>
      <c r="AX16" s="368"/>
      <c r="AY16" s="368"/>
      <c r="AZ16" s="368"/>
      <c r="BA16" s="368"/>
      <c r="BB16" s="368"/>
      <c r="BC16" s="368"/>
      <c r="BD16" s="368"/>
      <c r="BE16" s="368"/>
      <c r="BF16" s="368"/>
      <c r="BG16" s="368"/>
      <c r="BH16" s="368"/>
      <c r="BI16" s="368"/>
      <c r="BJ16" s="368"/>
      <c r="BK16" s="368"/>
      <c r="BL16" s="368"/>
      <c r="BM16" s="368"/>
      <c r="BN16" s="368"/>
      <c r="BO16" s="368"/>
      <c r="BP16" s="368"/>
      <c r="BQ16" s="368"/>
      <c r="BR16" s="368"/>
      <c r="BS16" s="368"/>
      <c r="BT16" s="368"/>
      <c r="BU16" s="368"/>
      <c r="BV16" s="368"/>
      <c r="BW16" s="368"/>
      <c r="BX16" s="368"/>
      <c r="BY16" s="368"/>
      <c r="BZ16" s="368"/>
      <c r="CA16" s="368"/>
      <c r="CB16" s="368"/>
      <c r="CC16" s="368"/>
      <c r="CD16" s="368"/>
      <c r="CE16" s="368"/>
      <c r="CF16" s="368"/>
      <c r="CG16" s="368"/>
      <c r="CH16" s="368"/>
      <c r="CI16" s="368"/>
      <c r="CJ16" s="368"/>
      <c r="CK16" s="368"/>
      <c r="CL16" s="368"/>
      <c r="CM16" s="368"/>
      <c r="CN16" s="368"/>
      <c r="CO16" s="368"/>
    </row>
    <row r="17" spans="1:63" x14ac:dyDescent="0.2">
      <c r="A17" s="350" t="s">
        <v>2518</v>
      </c>
      <c r="I17" s="373"/>
      <c r="J17" s="386"/>
      <c r="K17" s="386"/>
      <c r="L17" s="386"/>
      <c r="BK17" s="536"/>
    </row>
    <row r="34" spans="44:45" x14ac:dyDescent="0.2">
      <c r="AR34" s="787"/>
      <c r="AS34" s="788"/>
    </row>
  </sheetData>
  <mergeCells count="5">
    <mergeCell ref="T4:CO4"/>
    <mergeCell ref="A1:CM1"/>
    <mergeCell ref="A2:CM2"/>
    <mergeCell ref="A3:CM3"/>
    <mergeCell ref="A4:A5"/>
  </mergeCells>
  <pageMargins left="0.7" right="0.7" top="0.75" bottom="0.75" header="0.3" footer="0.3"/>
  <pageSetup paperSize="5" fitToWidth="2" orientation="landscape" r:id="rId1"/>
  <headerFooter alignWithMargins="0">
    <oddHeader>&amp;CEMBARGOED UNTIL Sep 14, 2016 8:30 AM EDT</oddHeader>
    <oddFooter>&amp;C&amp;A</oddFooter>
  </headerFooter>
  <customProperties>
    <customPr name="SourceTable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CP34"/>
  <sheetViews>
    <sheetView showGridLines="0" zoomScaleNormal="100" workbookViewId="0">
      <selection sqref="A1:CO1"/>
    </sheetView>
  </sheetViews>
  <sheetFormatPr defaultColWidth="9.109375" defaultRowHeight="10.199999999999999" x14ac:dyDescent="0.2"/>
  <cols>
    <col min="1" max="1" width="30.88671875" style="350" customWidth="1"/>
    <col min="2" max="12" width="7.88671875" style="350" customWidth="1"/>
    <col min="13" max="17" width="7.5546875" style="350" customWidth="1"/>
    <col min="18" max="93" width="7.77734375" style="350" customWidth="1"/>
    <col min="94" max="94" width="6.77734375" style="350" customWidth="1"/>
    <col min="95" max="16384" width="9.109375" style="350"/>
  </cols>
  <sheetData>
    <row r="1" spans="1:94" ht="11.25" customHeight="1" x14ac:dyDescent="0.2">
      <c r="A1" s="852" t="s">
        <v>2583</v>
      </c>
      <c r="B1" s="823"/>
      <c r="C1" s="823"/>
      <c r="D1" s="823"/>
      <c r="E1" s="823"/>
      <c r="F1" s="823"/>
      <c r="G1" s="823"/>
      <c r="H1" s="823"/>
      <c r="I1" s="823"/>
      <c r="J1" s="823"/>
      <c r="K1" s="823"/>
      <c r="L1" s="823"/>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c r="AN1" s="823"/>
      <c r="AO1" s="823"/>
      <c r="AP1" s="823"/>
      <c r="AQ1" s="823"/>
      <c r="AR1" s="823"/>
      <c r="AS1" s="823"/>
      <c r="AT1" s="823"/>
      <c r="AU1" s="823"/>
      <c r="AV1" s="823"/>
      <c r="AW1" s="823"/>
      <c r="AX1" s="823"/>
      <c r="AY1" s="823"/>
      <c r="AZ1" s="823"/>
      <c r="BA1" s="823"/>
      <c r="BB1" s="823"/>
      <c r="BC1" s="823"/>
      <c r="BD1" s="823"/>
      <c r="BE1" s="823"/>
      <c r="BF1" s="823"/>
      <c r="BG1" s="823"/>
      <c r="BH1" s="823"/>
      <c r="BI1" s="823"/>
      <c r="BJ1" s="823"/>
      <c r="BK1" s="823"/>
      <c r="BL1" s="823"/>
      <c r="BM1" s="823"/>
      <c r="BN1" s="823"/>
      <c r="BO1" s="823"/>
      <c r="BP1" s="823"/>
      <c r="BQ1" s="823"/>
      <c r="BR1" s="823"/>
      <c r="BS1" s="823"/>
      <c r="BT1" s="823"/>
      <c r="BU1" s="823"/>
      <c r="BV1" s="823"/>
      <c r="BW1" s="823"/>
      <c r="BX1" s="823"/>
      <c r="BY1" s="823"/>
      <c r="BZ1" s="823"/>
      <c r="CA1" s="823"/>
      <c r="CB1" s="823"/>
      <c r="CC1" s="823"/>
      <c r="CD1" s="823"/>
      <c r="CE1" s="823"/>
      <c r="CF1" s="823"/>
      <c r="CG1" s="823"/>
      <c r="CH1" s="823"/>
      <c r="CI1" s="823"/>
      <c r="CJ1" s="823"/>
      <c r="CK1" s="823"/>
      <c r="CL1" s="823"/>
      <c r="CM1" s="823"/>
      <c r="CN1" s="823"/>
      <c r="CO1" s="824"/>
    </row>
    <row r="2" spans="1:94" ht="11.25" customHeight="1" x14ac:dyDescent="0.2">
      <c r="A2" s="825" t="s">
        <v>2584</v>
      </c>
      <c r="B2" s="826"/>
      <c r="C2" s="826"/>
      <c r="D2" s="826"/>
      <c r="E2" s="826"/>
      <c r="F2" s="826"/>
      <c r="G2" s="826"/>
      <c r="H2" s="826"/>
      <c r="I2" s="826"/>
      <c r="J2" s="826"/>
      <c r="K2" s="826"/>
      <c r="L2" s="82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826"/>
      <c r="AO2" s="826"/>
      <c r="AP2" s="826"/>
      <c r="AQ2" s="826"/>
      <c r="AR2" s="826"/>
      <c r="AS2" s="826"/>
      <c r="AT2" s="826"/>
      <c r="AU2" s="826"/>
      <c r="AV2" s="826"/>
      <c r="AW2" s="826"/>
      <c r="AX2" s="826"/>
      <c r="AY2" s="826"/>
      <c r="AZ2" s="826"/>
      <c r="BA2" s="826"/>
      <c r="BB2" s="826"/>
      <c r="BC2" s="826"/>
      <c r="BD2" s="826"/>
      <c r="BE2" s="826"/>
      <c r="BF2" s="826"/>
      <c r="BG2" s="826"/>
      <c r="BH2" s="826"/>
      <c r="BI2" s="826"/>
      <c r="BJ2" s="826"/>
      <c r="BK2" s="826"/>
      <c r="BL2" s="826"/>
      <c r="BM2" s="826"/>
      <c r="BN2" s="826"/>
      <c r="BO2" s="826"/>
      <c r="BP2" s="826"/>
      <c r="BQ2" s="826"/>
      <c r="BR2" s="826"/>
      <c r="BS2" s="826"/>
      <c r="BT2" s="826"/>
      <c r="BU2" s="826"/>
      <c r="BV2" s="826"/>
      <c r="BW2" s="826"/>
      <c r="BX2" s="826"/>
      <c r="BY2" s="826"/>
      <c r="BZ2" s="826"/>
      <c r="CA2" s="826"/>
      <c r="CB2" s="826"/>
      <c r="CC2" s="826"/>
      <c r="CD2" s="826"/>
      <c r="CE2" s="826"/>
      <c r="CF2" s="826"/>
      <c r="CG2" s="826"/>
      <c r="CH2" s="826"/>
      <c r="CI2" s="826"/>
      <c r="CJ2" s="826"/>
      <c r="CK2" s="826"/>
      <c r="CL2" s="826"/>
      <c r="CM2" s="827"/>
    </row>
    <row r="3" spans="1:94" ht="11.25" customHeight="1" x14ac:dyDescent="0.2">
      <c r="A3" s="768"/>
      <c r="B3" s="769"/>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69"/>
      <c r="AZ3" s="769"/>
      <c r="BA3" s="769"/>
      <c r="BB3" s="769"/>
      <c r="BC3" s="769"/>
      <c r="BD3" s="769"/>
      <c r="BE3" s="769"/>
      <c r="BF3" s="769"/>
      <c r="BG3" s="769"/>
      <c r="BH3" s="769"/>
      <c r="BI3" s="769"/>
      <c r="BJ3" s="769"/>
      <c r="BK3" s="769"/>
      <c r="BL3" s="769"/>
      <c r="BM3" s="769"/>
      <c r="BN3" s="769"/>
      <c r="BO3" s="769"/>
      <c r="BP3" s="769"/>
      <c r="BQ3" s="769"/>
      <c r="BR3" s="769"/>
      <c r="BS3" s="769"/>
      <c r="BT3" s="769"/>
      <c r="BU3" s="769"/>
      <c r="BV3" s="769"/>
      <c r="BW3" s="769"/>
      <c r="BX3" s="769"/>
      <c r="BY3" s="769"/>
      <c r="BZ3" s="769"/>
      <c r="CA3" s="769"/>
      <c r="CB3" s="769"/>
      <c r="CC3" s="769"/>
      <c r="CD3" s="769"/>
      <c r="CE3" s="769"/>
      <c r="CF3" s="769"/>
      <c r="CG3" s="769"/>
      <c r="CH3" s="769"/>
      <c r="CI3" s="769"/>
      <c r="CJ3" s="769"/>
      <c r="CK3" s="769"/>
      <c r="CL3" s="769"/>
      <c r="CM3" s="770"/>
      <c r="CN3" s="351"/>
      <c r="CO3" s="351"/>
    </row>
    <row r="4" spans="1:94" ht="11.25" customHeight="1" x14ac:dyDescent="0.2">
      <c r="A4" s="845" t="s">
        <v>2578</v>
      </c>
      <c r="B4" s="403"/>
      <c r="C4" s="404"/>
      <c r="D4" s="404"/>
      <c r="E4" s="404"/>
      <c r="F4" s="404"/>
      <c r="G4" s="404"/>
      <c r="H4" s="404"/>
      <c r="I4" s="404"/>
      <c r="J4" s="404"/>
      <c r="K4" s="404"/>
      <c r="L4" s="404"/>
      <c r="M4" s="406"/>
      <c r="N4" s="537"/>
      <c r="O4" s="537"/>
      <c r="P4" s="537"/>
      <c r="Q4" s="537"/>
      <c r="R4" s="550"/>
      <c r="S4" s="551"/>
      <c r="T4" s="839" t="s">
        <v>2408</v>
      </c>
      <c r="U4" s="834"/>
      <c r="V4" s="834"/>
      <c r="W4" s="834"/>
      <c r="X4" s="834"/>
      <c r="Y4" s="834"/>
      <c r="Z4" s="834"/>
      <c r="AA4" s="834"/>
      <c r="AB4" s="834"/>
      <c r="AC4" s="834"/>
      <c r="AD4" s="834"/>
      <c r="AE4" s="834"/>
      <c r="AF4" s="834"/>
      <c r="AG4" s="834"/>
      <c r="AH4" s="834"/>
      <c r="AI4" s="834"/>
      <c r="AJ4" s="834"/>
      <c r="AK4" s="834"/>
      <c r="AL4" s="834"/>
      <c r="AM4" s="834"/>
      <c r="AN4" s="834"/>
      <c r="AO4" s="834"/>
      <c r="AP4" s="834"/>
      <c r="AQ4" s="834"/>
      <c r="AR4" s="834"/>
      <c r="AS4" s="834"/>
      <c r="AT4" s="834"/>
      <c r="AU4" s="834"/>
      <c r="AV4" s="834"/>
      <c r="AW4" s="834"/>
      <c r="AX4" s="834"/>
      <c r="AY4" s="834"/>
      <c r="AZ4" s="834"/>
      <c r="BA4" s="834"/>
      <c r="BB4" s="834"/>
      <c r="BC4" s="834"/>
      <c r="BD4" s="834"/>
      <c r="BE4" s="834"/>
      <c r="BF4" s="834"/>
      <c r="BG4" s="834"/>
      <c r="BH4" s="834"/>
      <c r="BI4" s="834"/>
      <c r="BJ4" s="834"/>
      <c r="BK4" s="834"/>
      <c r="BL4" s="834"/>
      <c r="BM4" s="834"/>
      <c r="BN4" s="834"/>
      <c r="BO4" s="834"/>
      <c r="BP4" s="834"/>
      <c r="BQ4" s="834"/>
      <c r="BR4" s="834"/>
      <c r="BS4" s="834"/>
      <c r="BT4" s="834"/>
      <c r="BU4" s="834"/>
      <c r="BV4" s="834"/>
      <c r="BW4" s="834"/>
      <c r="BX4" s="834"/>
      <c r="BY4" s="834"/>
      <c r="BZ4" s="834"/>
      <c r="CA4" s="834"/>
      <c r="CB4" s="834"/>
      <c r="CC4" s="834"/>
      <c r="CD4" s="834"/>
      <c r="CE4" s="834"/>
      <c r="CF4" s="834"/>
      <c r="CG4" s="834"/>
      <c r="CH4" s="834"/>
      <c r="CI4" s="834"/>
      <c r="CJ4" s="834"/>
      <c r="CK4" s="834"/>
      <c r="CL4" s="834"/>
      <c r="CM4" s="834"/>
      <c r="CN4" s="834"/>
      <c r="CO4" s="840"/>
    </row>
    <row r="5" spans="1:94" ht="11.25" customHeight="1" x14ac:dyDescent="0.2">
      <c r="A5" s="845"/>
      <c r="B5" s="552">
        <v>1998</v>
      </c>
      <c r="C5" s="553">
        <v>1999</v>
      </c>
      <c r="D5" s="553">
        <v>2000</v>
      </c>
      <c r="E5" s="553">
        <v>2001</v>
      </c>
      <c r="F5" s="553">
        <v>2002</v>
      </c>
      <c r="G5" s="553">
        <v>2003</v>
      </c>
      <c r="H5" s="553">
        <v>2004</v>
      </c>
      <c r="I5" s="553">
        <v>2005</v>
      </c>
      <c r="J5" s="553">
        <v>2006</v>
      </c>
      <c r="K5" s="553">
        <v>2007</v>
      </c>
      <c r="L5" s="553">
        <v>2008</v>
      </c>
      <c r="M5" s="553">
        <v>2009</v>
      </c>
      <c r="N5" s="553">
        <v>2010</v>
      </c>
      <c r="O5" s="553">
        <v>2011</v>
      </c>
      <c r="P5" s="553">
        <v>2012</v>
      </c>
      <c r="Q5" s="553">
        <v>2013</v>
      </c>
      <c r="R5" s="553">
        <v>2014</v>
      </c>
      <c r="S5" s="554">
        <v>2015</v>
      </c>
      <c r="T5" s="556" t="s">
        <v>2525</v>
      </c>
      <c r="U5" s="555" t="s">
        <v>2409</v>
      </c>
      <c r="V5" s="555" t="s">
        <v>2410</v>
      </c>
      <c r="W5" s="590" t="s">
        <v>2411</v>
      </c>
      <c r="X5" s="556" t="s">
        <v>2412</v>
      </c>
      <c r="Y5" s="555" t="s">
        <v>2413</v>
      </c>
      <c r="Z5" s="555" t="s">
        <v>2414</v>
      </c>
      <c r="AA5" s="590" t="s">
        <v>2415</v>
      </c>
      <c r="AB5" s="556" t="s">
        <v>2416</v>
      </c>
      <c r="AC5" s="555" t="s">
        <v>2417</v>
      </c>
      <c r="AD5" s="555" t="s">
        <v>2418</v>
      </c>
      <c r="AE5" s="590" t="s">
        <v>2419</v>
      </c>
      <c r="AF5" s="556" t="s">
        <v>2420</v>
      </c>
      <c r="AG5" s="555" t="s">
        <v>2421</v>
      </c>
      <c r="AH5" s="555" t="s">
        <v>2422</v>
      </c>
      <c r="AI5" s="590" t="s">
        <v>2423</v>
      </c>
      <c r="AJ5" s="556" t="s">
        <v>2424</v>
      </c>
      <c r="AK5" s="555" t="s">
        <v>2425</v>
      </c>
      <c r="AL5" s="555" t="s">
        <v>2426</v>
      </c>
      <c r="AM5" s="590" t="s">
        <v>2427</v>
      </c>
      <c r="AN5" s="556" t="s">
        <v>2428</v>
      </c>
      <c r="AO5" s="555" t="s">
        <v>2429</v>
      </c>
      <c r="AP5" s="555" t="s">
        <v>2430</v>
      </c>
      <c r="AQ5" s="590" t="s">
        <v>2431</v>
      </c>
      <c r="AR5" s="556" t="s">
        <v>2432</v>
      </c>
      <c r="AS5" s="555" t="s">
        <v>2433</v>
      </c>
      <c r="AT5" s="555" t="s">
        <v>2434</v>
      </c>
      <c r="AU5" s="590" t="s">
        <v>2435</v>
      </c>
      <c r="AV5" s="556" t="s">
        <v>2436</v>
      </c>
      <c r="AW5" s="555" t="s">
        <v>2437</v>
      </c>
      <c r="AX5" s="555" t="s">
        <v>2438</v>
      </c>
      <c r="AY5" s="590" t="s">
        <v>2439</v>
      </c>
      <c r="AZ5" s="556" t="s">
        <v>2440</v>
      </c>
      <c r="BA5" s="555" t="s">
        <v>2441</v>
      </c>
      <c r="BB5" s="555" t="s">
        <v>2442</v>
      </c>
      <c r="BC5" s="590" t="s">
        <v>2443</v>
      </c>
      <c r="BD5" s="556" t="s">
        <v>2444</v>
      </c>
      <c r="BE5" s="555" t="s">
        <v>2445</v>
      </c>
      <c r="BF5" s="555" t="s">
        <v>2446</v>
      </c>
      <c r="BG5" s="590" t="s">
        <v>2447</v>
      </c>
      <c r="BH5" s="556" t="s">
        <v>2448</v>
      </c>
      <c r="BI5" s="555" t="s">
        <v>2449</v>
      </c>
      <c r="BJ5" s="555" t="s">
        <v>2450</v>
      </c>
      <c r="BK5" s="590" t="s">
        <v>2451</v>
      </c>
      <c r="BL5" s="556" t="s">
        <v>2452</v>
      </c>
      <c r="BM5" s="555" t="s">
        <v>2453</v>
      </c>
      <c r="BN5" s="555" t="s">
        <v>2454</v>
      </c>
      <c r="BO5" s="590" t="s">
        <v>2455</v>
      </c>
      <c r="BP5" s="556" t="s">
        <v>2456</v>
      </c>
      <c r="BQ5" s="555" t="s">
        <v>2457</v>
      </c>
      <c r="BR5" s="555" t="s">
        <v>2458</v>
      </c>
      <c r="BS5" s="590" t="s">
        <v>2459</v>
      </c>
      <c r="BT5" s="556" t="s">
        <v>2460</v>
      </c>
      <c r="BU5" s="555" t="s">
        <v>2461</v>
      </c>
      <c r="BV5" s="555" t="s">
        <v>2462</v>
      </c>
      <c r="BW5" s="590" t="s">
        <v>2463</v>
      </c>
      <c r="BX5" s="556" t="s">
        <v>2464</v>
      </c>
      <c r="BY5" s="555" t="s">
        <v>2465</v>
      </c>
      <c r="BZ5" s="555" t="s">
        <v>2466</v>
      </c>
      <c r="CA5" s="590" t="s">
        <v>2467</v>
      </c>
      <c r="CB5" s="556" t="s">
        <v>2468</v>
      </c>
      <c r="CC5" s="555" t="s">
        <v>2469</v>
      </c>
      <c r="CD5" s="555" t="s">
        <v>2470</v>
      </c>
      <c r="CE5" s="590" t="s">
        <v>2471</v>
      </c>
      <c r="CF5" s="556" t="s">
        <v>2472</v>
      </c>
      <c r="CG5" s="555" t="s">
        <v>2473</v>
      </c>
      <c r="CH5" s="555" t="s">
        <v>2474</v>
      </c>
      <c r="CI5" s="590" t="s">
        <v>2475</v>
      </c>
      <c r="CJ5" s="556" t="s">
        <v>2494</v>
      </c>
      <c r="CK5" s="555" t="s">
        <v>2476</v>
      </c>
      <c r="CL5" s="555" t="s">
        <v>2477</v>
      </c>
      <c r="CM5" s="590" t="s">
        <v>2629</v>
      </c>
      <c r="CN5" s="556" t="s">
        <v>2691</v>
      </c>
      <c r="CO5" s="590" t="s">
        <v>2692</v>
      </c>
      <c r="CP5" s="394"/>
    </row>
    <row r="6" spans="1:94" x14ac:dyDescent="0.2">
      <c r="A6" s="558" t="s">
        <v>539</v>
      </c>
      <c r="B6" s="559">
        <v>500585.03</v>
      </c>
      <c r="C6" s="560">
        <v>534992.55000000005</v>
      </c>
      <c r="D6" s="560">
        <v>580290.67000000004</v>
      </c>
      <c r="E6" s="560">
        <v>555607.55000000005</v>
      </c>
      <c r="F6" s="560">
        <v>555804.53</v>
      </c>
      <c r="G6" s="560">
        <v>584296.84</v>
      </c>
      <c r="H6" s="560">
        <v>633858.80000000005</v>
      </c>
      <c r="I6" s="560">
        <v>681023.89</v>
      </c>
      <c r="J6" s="560">
        <v>725334.74</v>
      </c>
      <c r="K6" s="560">
        <v>755520.33</v>
      </c>
      <c r="L6" s="560">
        <v>759890.81</v>
      </c>
      <c r="M6" s="560">
        <v>669701.89</v>
      </c>
      <c r="N6" s="560">
        <v>701355.9</v>
      </c>
      <c r="O6" s="560">
        <v>780657.59</v>
      </c>
      <c r="P6" s="560">
        <v>812761.76</v>
      </c>
      <c r="Q6" s="560">
        <v>854210.59</v>
      </c>
      <c r="R6" s="560">
        <v>892389.77</v>
      </c>
      <c r="S6" s="561">
        <v>905700.78</v>
      </c>
      <c r="T6" s="564">
        <v>490010.18</v>
      </c>
      <c r="U6" s="562">
        <v>496577.72</v>
      </c>
      <c r="V6" s="562">
        <v>503700.18</v>
      </c>
      <c r="W6" s="643">
        <v>512052.06</v>
      </c>
      <c r="X6" s="564">
        <v>517372.24</v>
      </c>
      <c r="Y6" s="562">
        <v>527323.93999999994</v>
      </c>
      <c r="Z6" s="562">
        <v>540390.31000000006</v>
      </c>
      <c r="AA6" s="643">
        <v>554883.73</v>
      </c>
      <c r="AB6" s="564">
        <v>565239.25</v>
      </c>
      <c r="AC6" s="562">
        <v>580415.31999999995</v>
      </c>
      <c r="AD6" s="562">
        <v>587910.30000000005</v>
      </c>
      <c r="AE6" s="643">
        <v>587597.80000000005</v>
      </c>
      <c r="AF6" s="564">
        <v>581135.05000000005</v>
      </c>
      <c r="AG6" s="562">
        <v>571367.69999999995</v>
      </c>
      <c r="AH6" s="562">
        <v>546282.41</v>
      </c>
      <c r="AI6" s="643">
        <v>523645.05</v>
      </c>
      <c r="AJ6" s="564">
        <v>544396.96</v>
      </c>
      <c r="AK6" s="562">
        <v>556859.35</v>
      </c>
      <c r="AL6" s="562">
        <v>557595.02</v>
      </c>
      <c r="AM6" s="643">
        <v>564366.78</v>
      </c>
      <c r="AN6" s="564">
        <v>571523.26</v>
      </c>
      <c r="AO6" s="562">
        <v>568994.36</v>
      </c>
      <c r="AP6" s="562">
        <v>593724.16000000003</v>
      </c>
      <c r="AQ6" s="643">
        <v>602945.59</v>
      </c>
      <c r="AR6" s="564">
        <v>620534.66</v>
      </c>
      <c r="AS6" s="562">
        <v>628702.81000000006</v>
      </c>
      <c r="AT6" s="562">
        <v>636388.63</v>
      </c>
      <c r="AU6" s="643">
        <v>649809.12</v>
      </c>
      <c r="AV6" s="564">
        <v>660721.35</v>
      </c>
      <c r="AW6" s="562">
        <v>671807.7</v>
      </c>
      <c r="AX6" s="562">
        <v>690086.55</v>
      </c>
      <c r="AY6" s="643">
        <v>701479.97</v>
      </c>
      <c r="AZ6" s="564">
        <v>712411.52</v>
      </c>
      <c r="BA6" s="562">
        <v>725875.95</v>
      </c>
      <c r="BB6" s="562">
        <v>730468.07</v>
      </c>
      <c r="BC6" s="643">
        <v>732583.43</v>
      </c>
      <c r="BD6" s="564">
        <v>743457.45</v>
      </c>
      <c r="BE6" s="562">
        <v>753207</v>
      </c>
      <c r="BF6" s="562">
        <v>756943.02</v>
      </c>
      <c r="BG6" s="643">
        <v>768473.87</v>
      </c>
      <c r="BH6" s="564">
        <v>773021</v>
      </c>
      <c r="BI6" s="562">
        <v>779337.07</v>
      </c>
      <c r="BJ6" s="562">
        <v>773341.57</v>
      </c>
      <c r="BK6" s="643">
        <v>713863.58</v>
      </c>
      <c r="BL6" s="564">
        <v>671679.78</v>
      </c>
      <c r="BM6" s="562">
        <v>658244.69999999995</v>
      </c>
      <c r="BN6" s="562">
        <v>669716.82999999996</v>
      </c>
      <c r="BO6" s="643">
        <v>679166.27</v>
      </c>
      <c r="BP6" s="564">
        <v>685608.19</v>
      </c>
      <c r="BQ6" s="562">
        <v>691392.19</v>
      </c>
      <c r="BR6" s="562">
        <v>704637.78</v>
      </c>
      <c r="BS6" s="643">
        <v>723785.43</v>
      </c>
      <c r="BT6" s="564">
        <v>754077</v>
      </c>
      <c r="BU6" s="562">
        <v>782788.31</v>
      </c>
      <c r="BV6" s="562">
        <v>792921.29</v>
      </c>
      <c r="BW6" s="643">
        <v>792843.76</v>
      </c>
      <c r="BX6" s="564">
        <v>803839.96</v>
      </c>
      <c r="BY6" s="562">
        <v>808272.25</v>
      </c>
      <c r="BZ6" s="562">
        <v>812455.69</v>
      </c>
      <c r="CA6" s="643">
        <v>826479.15</v>
      </c>
      <c r="CB6" s="564">
        <v>840135.91</v>
      </c>
      <c r="CC6" s="562">
        <v>840865.26</v>
      </c>
      <c r="CD6" s="562">
        <v>859592.25</v>
      </c>
      <c r="CE6" s="712">
        <v>869872.85</v>
      </c>
      <c r="CF6" s="564">
        <v>872005.46</v>
      </c>
      <c r="CG6" s="562">
        <v>895271.53</v>
      </c>
      <c r="CH6" s="562">
        <v>903635.12</v>
      </c>
      <c r="CI6" s="712">
        <v>891824.75</v>
      </c>
      <c r="CJ6" s="564">
        <v>877949.21</v>
      </c>
      <c r="CK6" s="562">
        <v>899330.63</v>
      </c>
      <c r="CL6" s="562">
        <v>910347.36</v>
      </c>
      <c r="CM6" s="712">
        <v>910851.66</v>
      </c>
      <c r="CN6" s="559">
        <f>CN9+CN10+CN13+CN14</f>
        <v>920190.92</v>
      </c>
      <c r="CO6" s="712">
        <f>CO9+CO10+CO13+CO14</f>
        <v>934876.91</v>
      </c>
      <c r="CP6" s="394"/>
    </row>
    <row r="7" spans="1:94" x14ac:dyDescent="0.2">
      <c r="A7" s="565" t="s">
        <v>2585</v>
      </c>
      <c r="B7" s="566"/>
      <c r="C7" s="567"/>
      <c r="D7" s="567"/>
      <c r="E7" s="567"/>
      <c r="F7" s="567"/>
      <c r="G7" s="567"/>
      <c r="H7" s="567"/>
      <c r="I7" s="567"/>
      <c r="J7" s="567"/>
      <c r="K7" s="567"/>
      <c r="L7" s="567"/>
      <c r="M7" s="567"/>
      <c r="N7" s="567"/>
      <c r="O7" s="567"/>
      <c r="P7" s="567"/>
      <c r="Q7" s="567"/>
      <c r="R7" s="567"/>
      <c r="S7" s="738"/>
      <c r="T7" s="646"/>
      <c r="U7" s="765"/>
      <c r="V7" s="765"/>
      <c r="W7" s="783"/>
      <c r="X7" s="786"/>
      <c r="Y7" s="765"/>
      <c r="Z7" s="765"/>
      <c r="AA7" s="783"/>
      <c r="AB7" s="786"/>
      <c r="AC7" s="765"/>
      <c r="AD7" s="765"/>
      <c r="AE7" s="783"/>
      <c r="AF7" s="786"/>
      <c r="AG7" s="765"/>
      <c r="AH7" s="765"/>
      <c r="AI7" s="783"/>
      <c r="AJ7" s="786"/>
      <c r="AK7" s="765"/>
      <c r="AL7" s="765"/>
      <c r="AM7" s="783"/>
      <c r="AN7" s="786"/>
      <c r="AO7" s="765"/>
      <c r="AP7" s="765"/>
      <c r="AQ7" s="783"/>
      <c r="AR7" s="786"/>
      <c r="AS7" s="765"/>
      <c r="AT7" s="765"/>
      <c r="AU7" s="783"/>
      <c r="AV7" s="786"/>
      <c r="AW7" s="765"/>
      <c r="AX7" s="765"/>
      <c r="AY7" s="783"/>
      <c r="AZ7" s="786"/>
      <c r="BA7" s="765"/>
      <c r="BB7" s="765"/>
      <c r="BC7" s="783"/>
      <c r="BD7" s="786"/>
      <c r="BE7" s="765"/>
      <c r="BF7" s="765"/>
      <c r="BG7" s="783"/>
      <c r="BH7" s="786"/>
      <c r="BI7" s="765"/>
      <c r="BJ7" s="765"/>
      <c r="BK7" s="783"/>
      <c r="BL7" s="786"/>
      <c r="BM7" s="765"/>
      <c r="BN7" s="765"/>
      <c r="BO7" s="783"/>
      <c r="BP7" s="786"/>
      <c r="BQ7" s="765"/>
      <c r="BR7" s="765"/>
      <c r="BS7" s="783"/>
      <c r="BT7" s="786"/>
      <c r="BU7" s="765"/>
      <c r="BV7" s="765"/>
      <c r="BW7" s="783"/>
      <c r="BX7" s="786"/>
      <c r="BY7" s="765"/>
      <c r="BZ7" s="765"/>
      <c r="CA7" s="783"/>
      <c r="CB7" s="786"/>
      <c r="CC7" s="765"/>
      <c r="CD7" s="765"/>
      <c r="CE7" s="783"/>
      <c r="CF7" s="786"/>
      <c r="CG7" s="765"/>
      <c r="CH7" s="765"/>
      <c r="CI7" s="783"/>
      <c r="CJ7" s="786"/>
      <c r="CK7" s="765"/>
      <c r="CL7" s="765"/>
      <c r="CM7" s="783"/>
      <c r="CN7" s="786"/>
      <c r="CO7" s="766"/>
      <c r="CP7" s="739"/>
    </row>
    <row r="8" spans="1:94" ht="11.25" customHeight="1" x14ac:dyDescent="0.2">
      <c r="A8" s="568"/>
      <c r="B8" s="569"/>
      <c r="C8" s="570"/>
      <c r="D8" s="570"/>
      <c r="E8" s="570"/>
      <c r="F8" s="570"/>
      <c r="G8" s="570"/>
      <c r="H8" s="570"/>
      <c r="I8" s="570"/>
      <c r="J8" s="570"/>
      <c r="K8" s="570"/>
      <c r="L8" s="570"/>
      <c r="M8" s="570"/>
      <c r="N8" s="570"/>
      <c r="O8" s="570"/>
      <c r="P8" s="570"/>
      <c r="Q8" s="570"/>
      <c r="R8" s="570"/>
      <c r="S8" s="571"/>
      <c r="T8" s="575"/>
      <c r="U8" s="576"/>
      <c r="V8" s="576"/>
      <c r="W8" s="642"/>
      <c r="X8" s="575"/>
      <c r="Y8" s="576"/>
      <c r="Z8" s="576"/>
      <c r="AA8" s="642"/>
      <c r="AB8" s="575"/>
      <c r="AC8" s="576"/>
      <c r="AD8" s="576"/>
      <c r="AE8" s="642"/>
      <c r="AF8" s="575"/>
      <c r="AG8" s="576"/>
      <c r="AH8" s="576"/>
      <c r="AI8" s="642"/>
      <c r="AJ8" s="575"/>
      <c r="AK8" s="576"/>
      <c r="AL8" s="576"/>
      <c r="AM8" s="642"/>
      <c r="AN8" s="575"/>
      <c r="AO8" s="576"/>
      <c r="AP8" s="576"/>
      <c r="AQ8" s="642"/>
      <c r="AR8" s="575"/>
      <c r="AS8" s="576"/>
      <c r="AT8" s="576"/>
      <c r="AU8" s="642"/>
      <c r="AV8" s="575"/>
      <c r="AW8" s="576"/>
      <c r="AX8" s="576"/>
      <c r="AY8" s="642"/>
      <c r="AZ8" s="575"/>
      <c r="BA8" s="576"/>
      <c r="BB8" s="576"/>
      <c r="BC8" s="642"/>
      <c r="BD8" s="575"/>
      <c r="BE8" s="576"/>
      <c r="BF8" s="576"/>
      <c r="BG8" s="642"/>
      <c r="BH8" s="575"/>
      <c r="BI8" s="576"/>
      <c r="BJ8" s="576"/>
      <c r="BK8" s="642"/>
      <c r="BL8" s="575"/>
      <c r="BM8" s="576"/>
      <c r="BN8" s="576"/>
      <c r="BO8" s="642"/>
      <c r="BP8" s="575"/>
      <c r="BQ8" s="576"/>
      <c r="BR8" s="576"/>
      <c r="BS8" s="642"/>
      <c r="BT8" s="575"/>
      <c r="BU8" s="576"/>
      <c r="BV8" s="576"/>
      <c r="BW8" s="642"/>
      <c r="BX8" s="575"/>
      <c r="BY8" s="576"/>
      <c r="BZ8" s="576"/>
      <c r="CA8" s="642"/>
      <c r="CB8" s="575"/>
      <c r="CC8" s="576"/>
      <c r="CD8" s="576"/>
      <c r="CE8" s="642"/>
      <c r="CF8" s="575"/>
      <c r="CG8" s="576"/>
      <c r="CH8" s="576"/>
      <c r="CI8" s="642"/>
      <c r="CJ8" s="575"/>
      <c r="CK8" s="576"/>
      <c r="CL8" s="576"/>
      <c r="CM8" s="642"/>
      <c r="CN8" s="564"/>
      <c r="CO8" s="643"/>
      <c r="CP8" s="394"/>
    </row>
    <row r="9" spans="1:94" s="368" customFormat="1" x14ac:dyDescent="0.2">
      <c r="A9" s="574" t="s">
        <v>531</v>
      </c>
      <c r="B9" s="575">
        <v>90095.77</v>
      </c>
      <c r="C9" s="576">
        <v>95903.65</v>
      </c>
      <c r="D9" s="576">
        <v>106271.15</v>
      </c>
      <c r="E9" s="576">
        <v>101052.98</v>
      </c>
      <c r="F9" s="576">
        <v>102035.49</v>
      </c>
      <c r="G9" s="576">
        <v>105441.5</v>
      </c>
      <c r="H9" s="576">
        <v>113394.14</v>
      </c>
      <c r="I9" s="576">
        <v>121924.05</v>
      </c>
      <c r="J9" s="576">
        <v>129336.63</v>
      </c>
      <c r="K9" s="576">
        <v>134701.91</v>
      </c>
      <c r="L9" s="576">
        <v>139364.14000000001</v>
      </c>
      <c r="M9" s="576">
        <v>127854.81</v>
      </c>
      <c r="N9" s="576">
        <v>129651.13</v>
      </c>
      <c r="O9" s="576">
        <v>137790.25</v>
      </c>
      <c r="P9" s="576">
        <v>146326.26999999999</v>
      </c>
      <c r="Q9" s="576">
        <v>153258.47</v>
      </c>
      <c r="R9" s="576">
        <v>162304.49</v>
      </c>
      <c r="S9" s="577">
        <v>176031.63</v>
      </c>
      <c r="T9" s="575">
        <v>88498.2</v>
      </c>
      <c r="U9" s="576">
        <v>89644.95</v>
      </c>
      <c r="V9" s="576">
        <v>89289.279999999999</v>
      </c>
      <c r="W9" s="642">
        <v>92950.65</v>
      </c>
      <c r="X9" s="575">
        <v>93821.119999999995</v>
      </c>
      <c r="Y9" s="576">
        <v>93990.68</v>
      </c>
      <c r="Z9" s="576">
        <v>97007.77</v>
      </c>
      <c r="AA9" s="642">
        <v>98795.04</v>
      </c>
      <c r="AB9" s="575">
        <v>101281.93</v>
      </c>
      <c r="AC9" s="576">
        <v>105789.75999999999</v>
      </c>
      <c r="AD9" s="576">
        <v>108717.48</v>
      </c>
      <c r="AE9" s="642">
        <v>109295.42</v>
      </c>
      <c r="AF9" s="575">
        <v>108324.41</v>
      </c>
      <c r="AG9" s="576">
        <v>104880.56</v>
      </c>
      <c r="AH9" s="576">
        <v>98408.78</v>
      </c>
      <c r="AI9" s="642">
        <v>92598.18</v>
      </c>
      <c r="AJ9" s="575">
        <v>99695.23</v>
      </c>
      <c r="AK9" s="576">
        <v>102956.95</v>
      </c>
      <c r="AL9" s="576">
        <v>102646.01</v>
      </c>
      <c r="AM9" s="642">
        <v>102843.76</v>
      </c>
      <c r="AN9" s="575">
        <v>101647.93</v>
      </c>
      <c r="AO9" s="576">
        <v>103058.14</v>
      </c>
      <c r="AP9" s="576">
        <v>108487.89</v>
      </c>
      <c r="AQ9" s="642">
        <v>108572.03</v>
      </c>
      <c r="AR9" s="575">
        <v>110970.75</v>
      </c>
      <c r="AS9" s="576">
        <v>112391.05</v>
      </c>
      <c r="AT9" s="576">
        <v>114643.8</v>
      </c>
      <c r="AU9" s="642">
        <v>115570.95</v>
      </c>
      <c r="AV9" s="575">
        <v>117947.41</v>
      </c>
      <c r="AW9" s="576">
        <v>120776.92</v>
      </c>
      <c r="AX9" s="576">
        <v>123091.45</v>
      </c>
      <c r="AY9" s="642">
        <v>125880.42</v>
      </c>
      <c r="AZ9" s="575">
        <v>128926.32</v>
      </c>
      <c r="BA9" s="576">
        <v>129492</v>
      </c>
      <c r="BB9" s="576">
        <v>128663.7</v>
      </c>
      <c r="BC9" s="642">
        <v>130264.49</v>
      </c>
      <c r="BD9" s="575">
        <v>133447.78</v>
      </c>
      <c r="BE9" s="576">
        <v>134168.79999999999</v>
      </c>
      <c r="BF9" s="576">
        <v>133964.32999999999</v>
      </c>
      <c r="BG9" s="642">
        <v>137226.74</v>
      </c>
      <c r="BH9" s="575">
        <v>140333.70000000001</v>
      </c>
      <c r="BI9" s="576">
        <v>141613.9</v>
      </c>
      <c r="BJ9" s="576">
        <v>140686.31</v>
      </c>
      <c r="BK9" s="642">
        <v>134822.64000000001</v>
      </c>
      <c r="BL9" s="575">
        <v>128491.88</v>
      </c>
      <c r="BM9" s="576">
        <v>126605.24</v>
      </c>
      <c r="BN9" s="576">
        <v>128064.41</v>
      </c>
      <c r="BO9" s="642">
        <v>128257.73</v>
      </c>
      <c r="BP9" s="575">
        <v>128279.19</v>
      </c>
      <c r="BQ9" s="576">
        <v>129791.1</v>
      </c>
      <c r="BR9" s="576">
        <v>130273.46</v>
      </c>
      <c r="BS9" s="642">
        <v>130260.75</v>
      </c>
      <c r="BT9" s="575">
        <v>133836.72</v>
      </c>
      <c r="BU9" s="576">
        <v>136553.68</v>
      </c>
      <c r="BV9" s="576">
        <v>140152.07999999999</v>
      </c>
      <c r="BW9" s="642">
        <v>140618.54</v>
      </c>
      <c r="BX9" s="575">
        <v>143152.43</v>
      </c>
      <c r="BY9" s="576">
        <v>146024.15</v>
      </c>
      <c r="BZ9" s="576">
        <v>146580.84</v>
      </c>
      <c r="CA9" s="642">
        <v>149547.67000000001</v>
      </c>
      <c r="CB9" s="575">
        <v>152030.67000000001</v>
      </c>
      <c r="CC9" s="576">
        <v>152862.28</v>
      </c>
      <c r="CD9" s="576">
        <v>153424.66</v>
      </c>
      <c r="CE9" s="642">
        <v>154652.48000000001</v>
      </c>
      <c r="CF9" s="575">
        <v>157980.14000000001</v>
      </c>
      <c r="CG9" s="576">
        <v>160689.56</v>
      </c>
      <c r="CH9" s="576">
        <v>163912.51999999999</v>
      </c>
      <c r="CI9" s="642">
        <v>166659.97</v>
      </c>
      <c r="CJ9" s="575">
        <v>171879.09</v>
      </c>
      <c r="CK9" s="576">
        <v>174720.27</v>
      </c>
      <c r="CL9" s="576">
        <v>178166.48</v>
      </c>
      <c r="CM9" s="642">
        <v>179307.05</v>
      </c>
      <c r="CN9" s="564">
        <v>179931.36</v>
      </c>
      <c r="CO9" s="643">
        <v>184096.09</v>
      </c>
      <c r="CP9" s="396"/>
    </row>
    <row r="10" spans="1:94" x14ac:dyDescent="0.2">
      <c r="A10" s="579" t="s">
        <v>532</v>
      </c>
      <c r="B10" s="564">
        <v>198553</v>
      </c>
      <c r="C10" s="562">
        <v>211609.99</v>
      </c>
      <c r="D10" s="562">
        <v>231129.08</v>
      </c>
      <c r="E10" s="562">
        <v>218994.23</v>
      </c>
      <c r="F10" s="562">
        <v>209883.64</v>
      </c>
      <c r="G10" s="562">
        <v>221295.16</v>
      </c>
      <c r="H10" s="562">
        <v>242651.13</v>
      </c>
      <c r="I10" s="562">
        <v>266341.78999999998</v>
      </c>
      <c r="J10" s="562">
        <v>288530.78000000003</v>
      </c>
      <c r="K10" s="562">
        <v>306529.3</v>
      </c>
      <c r="L10" s="562">
        <v>314965.61</v>
      </c>
      <c r="M10" s="562">
        <v>266879.44</v>
      </c>
      <c r="N10" s="562">
        <v>292354.51</v>
      </c>
      <c r="O10" s="562">
        <v>338815.82</v>
      </c>
      <c r="P10" s="562">
        <v>353500.02</v>
      </c>
      <c r="Q10" s="562">
        <v>370845.88</v>
      </c>
      <c r="R10" s="562">
        <v>387501</v>
      </c>
      <c r="S10" s="563">
        <v>370394.13</v>
      </c>
      <c r="T10" s="564">
        <v>194057.08</v>
      </c>
      <c r="U10" s="562">
        <v>196749.1</v>
      </c>
      <c r="V10" s="562">
        <v>201356.89</v>
      </c>
      <c r="W10" s="643">
        <v>202048.91</v>
      </c>
      <c r="X10" s="564">
        <v>203674.19</v>
      </c>
      <c r="Y10" s="562">
        <v>208818.67</v>
      </c>
      <c r="Z10" s="562">
        <v>214412.21</v>
      </c>
      <c r="AA10" s="643">
        <v>219534.89</v>
      </c>
      <c r="AB10" s="564">
        <v>223803.59</v>
      </c>
      <c r="AC10" s="562">
        <v>230255.72</v>
      </c>
      <c r="AD10" s="562">
        <v>234252.98</v>
      </c>
      <c r="AE10" s="643">
        <v>236204.04</v>
      </c>
      <c r="AF10" s="564">
        <v>234168.77</v>
      </c>
      <c r="AG10" s="562">
        <v>231524.07</v>
      </c>
      <c r="AH10" s="562">
        <v>214425.21</v>
      </c>
      <c r="AI10" s="643">
        <v>195858.89</v>
      </c>
      <c r="AJ10" s="564">
        <v>204970.07</v>
      </c>
      <c r="AK10" s="562">
        <v>211155.08</v>
      </c>
      <c r="AL10" s="562">
        <v>210093.49</v>
      </c>
      <c r="AM10" s="643">
        <v>213315.9</v>
      </c>
      <c r="AN10" s="564">
        <v>220401.74</v>
      </c>
      <c r="AO10" s="562">
        <v>211559.93</v>
      </c>
      <c r="AP10" s="562">
        <v>224418.81</v>
      </c>
      <c r="AQ10" s="643">
        <v>228800.15</v>
      </c>
      <c r="AR10" s="564">
        <v>237670.58</v>
      </c>
      <c r="AS10" s="562">
        <v>240550.63</v>
      </c>
      <c r="AT10" s="562">
        <v>241685.53</v>
      </c>
      <c r="AU10" s="643">
        <v>250697.79</v>
      </c>
      <c r="AV10" s="564">
        <v>255185.46</v>
      </c>
      <c r="AW10" s="562">
        <v>259109.42</v>
      </c>
      <c r="AX10" s="562">
        <v>273556.71000000002</v>
      </c>
      <c r="AY10" s="643">
        <v>277515.58</v>
      </c>
      <c r="AZ10" s="564">
        <v>279131.67</v>
      </c>
      <c r="BA10" s="562">
        <v>291597.11</v>
      </c>
      <c r="BB10" s="562">
        <v>294143.09000000003</v>
      </c>
      <c r="BC10" s="643">
        <v>289251.25</v>
      </c>
      <c r="BD10" s="564">
        <v>296934.5</v>
      </c>
      <c r="BE10" s="562">
        <v>305543.92</v>
      </c>
      <c r="BF10" s="562">
        <v>307975.45</v>
      </c>
      <c r="BG10" s="643">
        <v>315663.31</v>
      </c>
      <c r="BH10" s="564">
        <v>321045.24</v>
      </c>
      <c r="BI10" s="562">
        <v>326079.34999999998</v>
      </c>
      <c r="BJ10" s="562">
        <v>327303.8</v>
      </c>
      <c r="BK10" s="643">
        <v>285434.03000000003</v>
      </c>
      <c r="BL10" s="564">
        <v>259927.39</v>
      </c>
      <c r="BM10" s="562">
        <v>256529.22</v>
      </c>
      <c r="BN10" s="562">
        <v>270577.17</v>
      </c>
      <c r="BO10" s="643">
        <v>280483.98</v>
      </c>
      <c r="BP10" s="564">
        <v>284305.14</v>
      </c>
      <c r="BQ10" s="562">
        <v>286783.86</v>
      </c>
      <c r="BR10" s="562">
        <v>293238.65999999997</v>
      </c>
      <c r="BS10" s="643">
        <v>305090.37</v>
      </c>
      <c r="BT10" s="564">
        <v>323327.35999999999</v>
      </c>
      <c r="BU10" s="562">
        <v>341725.37</v>
      </c>
      <c r="BV10" s="562">
        <v>345674.72</v>
      </c>
      <c r="BW10" s="643">
        <v>344535.85</v>
      </c>
      <c r="BX10" s="564">
        <v>352553.39</v>
      </c>
      <c r="BY10" s="562">
        <v>353733.12</v>
      </c>
      <c r="BZ10" s="562">
        <v>352312.93</v>
      </c>
      <c r="CA10" s="643">
        <v>355400.62</v>
      </c>
      <c r="CB10" s="564">
        <v>364052.6</v>
      </c>
      <c r="CC10" s="562">
        <v>360998.05</v>
      </c>
      <c r="CD10" s="562">
        <v>374178.68</v>
      </c>
      <c r="CE10" s="643">
        <v>377417.32</v>
      </c>
      <c r="CF10" s="564">
        <v>377365.94</v>
      </c>
      <c r="CG10" s="562">
        <v>390018.22</v>
      </c>
      <c r="CH10" s="562">
        <v>392085.31</v>
      </c>
      <c r="CI10" s="643">
        <v>382955.71</v>
      </c>
      <c r="CJ10" s="564">
        <v>360097.24</v>
      </c>
      <c r="CK10" s="562">
        <v>370688.79</v>
      </c>
      <c r="CL10" s="562">
        <v>374956.25</v>
      </c>
      <c r="CM10" s="643">
        <v>368157.11</v>
      </c>
      <c r="CN10" s="564">
        <v>372866.01</v>
      </c>
      <c r="CO10" s="643">
        <v>380730.59</v>
      </c>
      <c r="CP10" s="394"/>
    </row>
    <row r="11" spans="1:94" x14ac:dyDescent="0.2">
      <c r="A11" s="580" t="s">
        <v>533</v>
      </c>
      <c r="B11" s="564">
        <v>84311.48</v>
      </c>
      <c r="C11" s="562">
        <v>89872.87</v>
      </c>
      <c r="D11" s="562">
        <v>100646.64</v>
      </c>
      <c r="E11" s="562">
        <v>90358.15</v>
      </c>
      <c r="F11" s="562">
        <v>86906.559999999998</v>
      </c>
      <c r="G11" s="562">
        <v>93310.99</v>
      </c>
      <c r="H11" s="562">
        <v>101951.71</v>
      </c>
      <c r="I11" s="562">
        <v>109768.71</v>
      </c>
      <c r="J11" s="562">
        <v>117869.85</v>
      </c>
      <c r="K11" s="562">
        <v>124515.57</v>
      </c>
      <c r="L11" s="562">
        <v>129853.99</v>
      </c>
      <c r="M11" s="562">
        <v>110770.47</v>
      </c>
      <c r="N11" s="562">
        <v>123190.28</v>
      </c>
      <c r="O11" s="562">
        <v>136445.29</v>
      </c>
      <c r="P11" s="562">
        <v>138077.64000000001</v>
      </c>
      <c r="Q11" s="562">
        <v>141698.54999999999</v>
      </c>
      <c r="R11" s="562">
        <v>148905.56</v>
      </c>
      <c r="S11" s="563">
        <v>152062.13</v>
      </c>
      <c r="T11" s="564">
        <v>81333.42</v>
      </c>
      <c r="U11" s="562">
        <v>83811.179999999993</v>
      </c>
      <c r="V11" s="562">
        <v>85971.87</v>
      </c>
      <c r="W11" s="643">
        <v>86129.43</v>
      </c>
      <c r="X11" s="564">
        <v>87712.25</v>
      </c>
      <c r="Y11" s="562">
        <v>87806.25</v>
      </c>
      <c r="Z11" s="562">
        <v>90713.81</v>
      </c>
      <c r="AA11" s="643">
        <v>93259.18</v>
      </c>
      <c r="AB11" s="564">
        <v>96414.62</v>
      </c>
      <c r="AC11" s="562">
        <v>100386.48</v>
      </c>
      <c r="AD11" s="562">
        <v>102491.98</v>
      </c>
      <c r="AE11" s="643">
        <v>103293.5</v>
      </c>
      <c r="AF11" s="564">
        <v>100740.71</v>
      </c>
      <c r="AG11" s="562">
        <v>97843.76</v>
      </c>
      <c r="AH11" s="562">
        <v>87451.04</v>
      </c>
      <c r="AI11" s="643">
        <v>75397.100000000006</v>
      </c>
      <c r="AJ11" s="564">
        <v>84838.399999999994</v>
      </c>
      <c r="AK11" s="562">
        <v>86920.63</v>
      </c>
      <c r="AL11" s="562">
        <v>86204.93</v>
      </c>
      <c r="AM11" s="643">
        <v>89662.28</v>
      </c>
      <c r="AN11" s="564">
        <v>92031.49</v>
      </c>
      <c r="AO11" s="562">
        <v>88164.32</v>
      </c>
      <c r="AP11" s="562">
        <v>95395.06</v>
      </c>
      <c r="AQ11" s="643">
        <v>97653.09</v>
      </c>
      <c r="AR11" s="564">
        <v>101590.05</v>
      </c>
      <c r="AS11" s="562">
        <v>101646.39999999999</v>
      </c>
      <c r="AT11" s="562">
        <v>100799.58</v>
      </c>
      <c r="AU11" s="643">
        <v>103770.79</v>
      </c>
      <c r="AV11" s="564">
        <v>106570.87</v>
      </c>
      <c r="AW11" s="562">
        <v>109531.16</v>
      </c>
      <c r="AX11" s="562">
        <v>110980.24</v>
      </c>
      <c r="AY11" s="643">
        <v>111992.55</v>
      </c>
      <c r="AZ11" s="564">
        <v>113693.01</v>
      </c>
      <c r="BA11" s="562">
        <v>120563.06</v>
      </c>
      <c r="BB11" s="562">
        <v>117947.17</v>
      </c>
      <c r="BC11" s="643">
        <v>119276.17</v>
      </c>
      <c r="BD11" s="564">
        <v>121900.09</v>
      </c>
      <c r="BE11" s="562">
        <v>124148.39</v>
      </c>
      <c r="BF11" s="562">
        <v>124519.96</v>
      </c>
      <c r="BG11" s="643">
        <v>127493.83</v>
      </c>
      <c r="BH11" s="564">
        <v>131217.17000000001</v>
      </c>
      <c r="BI11" s="562">
        <v>132295.25</v>
      </c>
      <c r="BJ11" s="562">
        <v>131733.81</v>
      </c>
      <c r="BK11" s="643">
        <v>124169.72</v>
      </c>
      <c r="BL11" s="564">
        <v>111065.8</v>
      </c>
      <c r="BM11" s="562">
        <v>105812.85</v>
      </c>
      <c r="BN11" s="562">
        <v>109500.65</v>
      </c>
      <c r="BO11" s="643">
        <v>116702.59</v>
      </c>
      <c r="BP11" s="564">
        <v>118958.88</v>
      </c>
      <c r="BQ11" s="562">
        <v>122001.02</v>
      </c>
      <c r="BR11" s="562">
        <v>124779.95</v>
      </c>
      <c r="BS11" s="643">
        <v>127021.26</v>
      </c>
      <c r="BT11" s="564">
        <v>132506.23000000001</v>
      </c>
      <c r="BU11" s="562">
        <v>138710.35</v>
      </c>
      <c r="BV11" s="562">
        <v>138498.51</v>
      </c>
      <c r="BW11" s="643">
        <v>136066.07999999999</v>
      </c>
      <c r="BX11" s="564">
        <v>140481.62</v>
      </c>
      <c r="BY11" s="562">
        <v>140170.29</v>
      </c>
      <c r="BZ11" s="562">
        <v>136416.49</v>
      </c>
      <c r="CA11" s="643">
        <v>135242.17000000001</v>
      </c>
      <c r="CB11" s="564">
        <v>138353.32</v>
      </c>
      <c r="CC11" s="562">
        <v>136599.21</v>
      </c>
      <c r="CD11" s="562">
        <v>141365.59</v>
      </c>
      <c r="CE11" s="643">
        <v>143722.32</v>
      </c>
      <c r="CF11" s="564">
        <v>141885</v>
      </c>
      <c r="CG11" s="562">
        <v>148948.49</v>
      </c>
      <c r="CH11" s="562">
        <v>149121.41</v>
      </c>
      <c r="CI11" s="643">
        <v>148585.95000000001</v>
      </c>
      <c r="CJ11" s="564">
        <v>147659.45000000001</v>
      </c>
      <c r="CK11" s="562">
        <v>148944.07</v>
      </c>
      <c r="CL11" s="562">
        <v>150745.69</v>
      </c>
      <c r="CM11" s="643">
        <v>153077.96</v>
      </c>
      <c r="CN11" s="564">
        <v>152216.07</v>
      </c>
      <c r="CO11" s="643">
        <v>151185.81</v>
      </c>
      <c r="CP11" s="394"/>
    </row>
    <row r="12" spans="1:94" x14ac:dyDescent="0.2">
      <c r="A12" s="581" t="s">
        <v>2478</v>
      </c>
      <c r="B12" s="564">
        <v>114241.52</v>
      </c>
      <c r="C12" s="562">
        <v>121737.12</v>
      </c>
      <c r="D12" s="562">
        <v>130482.44</v>
      </c>
      <c r="E12" s="562">
        <v>128636.08</v>
      </c>
      <c r="F12" s="562">
        <v>122977.08</v>
      </c>
      <c r="G12" s="562">
        <v>127984.17</v>
      </c>
      <c r="H12" s="562">
        <v>140699.43</v>
      </c>
      <c r="I12" s="562">
        <v>156573.09</v>
      </c>
      <c r="J12" s="562">
        <v>170660.93</v>
      </c>
      <c r="K12" s="562">
        <v>182013.73</v>
      </c>
      <c r="L12" s="562">
        <v>185111.62</v>
      </c>
      <c r="M12" s="562">
        <v>156108.97</v>
      </c>
      <c r="N12" s="562">
        <v>169164.23</v>
      </c>
      <c r="O12" s="562">
        <v>202370.53</v>
      </c>
      <c r="P12" s="562">
        <v>215422.38</v>
      </c>
      <c r="Q12" s="562">
        <v>229147.33</v>
      </c>
      <c r="R12" s="562">
        <v>238595.44</v>
      </c>
      <c r="S12" s="563">
        <v>218332</v>
      </c>
      <c r="T12" s="564">
        <v>112723.67</v>
      </c>
      <c r="U12" s="562">
        <v>112937.92</v>
      </c>
      <c r="V12" s="562">
        <v>115385.02</v>
      </c>
      <c r="W12" s="643">
        <v>115919.47</v>
      </c>
      <c r="X12" s="564">
        <v>115961.94</v>
      </c>
      <c r="Y12" s="562">
        <v>121012.42</v>
      </c>
      <c r="Z12" s="562">
        <v>123698.39</v>
      </c>
      <c r="AA12" s="643">
        <v>126275.71</v>
      </c>
      <c r="AB12" s="564">
        <v>127388.96</v>
      </c>
      <c r="AC12" s="562">
        <v>129869.25</v>
      </c>
      <c r="AD12" s="562">
        <v>131761</v>
      </c>
      <c r="AE12" s="643">
        <v>132910.54</v>
      </c>
      <c r="AF12" s="564">
        <v>133428.06</v>
      </c>
      <c r="AG12" s="562">
        <v>133680.31</v>
      </c>
      <c r="AH12" s="562">
        <v>126974.17</v>
      </c>
      <c r="AI12" s="643">
        <v>120461.79</v>
      </c>
      <c r="AJ12" s="564">
        <v>120131.66</v>
      </c>
      <c r="AK12" s="562">
        <v>124234.45</v>
      </c>
      <c r="AL12" s="562">
        <v>123888.56</v>
      </c>
      <c r="AM12" s="643">
        <v>123653.63</v>
      </c>
      <c r="AN12" s="564">
        <v>128370.26</v>
      </c>
      <c r="AO12" s="562">
        <v>123395.61</v>
      </c>
      <c r="AP12" s="562">
        <v>129023.75</v>
      </c>
      <c r="AQ12" s="643">
        <v>131147.06</v>
      </c>
      <c r="AR12" s="564">
        <v>136080.51999999999</v>
      </c>
      <c r="AS12" s="562">
        <v>138904.23000000001</v>
      </c>
      <c r="AT12" s="562">
        <v>140885.95000000001</v>
      </c>
      <c r="AU12" s="643">
        <v>146927</v>
      </c>
      <c r="AV12" s="564">
        <v>148614.59</v>
      </c>
      <c r="AW12" s="562">
        <v>149578.26</v>
      </c>
      <c r="AX12" s="562">
        <v>162576.47</v>
      </c>
      <c r="AY12" s="643">
        <v>165523.04</v>
      </c>
      <c r="AZ12" s="564">
        <v>165438.66</v>
      </c>
      <c r="BA12" s="562">
        <v>171034.05</v>
      </c>
      <c r="BB12" s="562">
        <v>176195.92</v>
      </c>
      <c r="BC12" s="643">
        <v>169975.08</v>
      </c>
      <c r="BD12" s="564">
        <v>175034.41</v>
      </c>
      <c r="BE12" s="562">
        <v>181395.53</v>
      </c>
      <c r="BF12" s="562">
        <v>183455.49</v>
      </c>
      <c r="BG12" s="643">
        <v>188169.49</v>
      </c>
      <c r="BH12" s="564">
        <v>189828.08</v>
      </c>
      <c r="BI12" s="562">
        <v>193784.1</v>
      </c>
      <c r="BJ12" s="562">
        <v>195569.99</v>
      </c>
      <c r="BK12" s="643">
        <v>161264.29999999999</v>
      </c>
      <c r="BL12" s="564">
        <v>148861.59</v>
      </c>
      <c r="BM12" s="562">
        <v>150716.37</v>
      </c>
      <c r="BN12" s="562">
        <v>161076.51999999999</v>
      </c>
      <c r="BO12" s="643">
        <v>163781.4</v>
      </c>
      <c r="BP12" s="564">
        <v>165346.25</v>
      </c>
      <c r="BQ12" s="562">
        <v>164782.84</v>
      </c>
      <c r="BR12" s="562">
        <v>168458.71</v>
      </c>
      <c r="BS12" s="643">
        <v>178069.11</v>
      </c>
      <c r="BT12" s="564">
        <v>190821.12</v>
      </c>
      <c r="BU12" s="562">
        <v>203015.02</v>
      </c>
      <c r="BV12" s="562">
        <v>207176.21</v>
      </c>
      <c r="BW12" s="643">
        <v>208469.78</v>
      </c>
      <c r="BX12" s="564">
        <v>212071.78</v>
      </c>
      <c r="BY12" s="562">
        <v>213562.83</v>
      </c>
      <c r="BZ12" s="562">
        <v>215896.44</v>
      </c>
      <c r="CA12" s="643">
        <v>220158.45</v>
      </c>
      <c r="CB12" s="564">
        <v>225699.28</v>
      </c>
      <c r="CC12" s="562">
        <v>224398.83</v>
      </c>
      <c r="CD12" s="562">
        <v>232813.09</v>
      </c>
      <c r="CE12" s="643">
        <v>233695.01</v>
      </c>
      <c r="CF12" s="564">
        <v>235480.94</v>
      </c>
      <c r="CG12" s="562">
        <v>241069.73</v>
      </c>
      <c r="CH12" s="562">
        <v>242963.9</v>
      </c>
      <c r="CI12" s="643">
        <v>234369.76</v>
      </c>
      <c r="CJ12" s="564">
        <v>212437.78</v>
      </c>
      <c r="CK12" s="562">
        <v>221744.72</v>
      </c>
      <c r="CL12" s="562">
        <v>224210.56</v>
      </c>
      <c r="CM12" s="643">
        <v>215079.15</v>
      </c>
      <c r="CN12" s="564">
        <v>220649.94</v>
      </c>
      <c r="CO12" s="643">
        <v>229544.78</v>
      </c>
      <c r="CP12" s="394"/>
    </row>
    <row r="13" spans="1:94" x14ac:dyDescent="0.2">
      <c r="A13" s="582" t="s">
        <v>535</v>
      </c>
      <c r="B13" s="564">
        <v>78413.86</v>
      </c>
      <c r="C13" s="562">
        <v>83344.88</v>
      </c>
      <c r="D13" s="562">
        <v>87427.4</v>
      </c>
      <c r="E13" s="562">
        <v>85077.52</v>
      </c>
      <c r="F13" s="562">
        <v>89142.99</v>
      </c>
      <c r="G13" s="562">
        <v>92060.01</v>
      </c>
      <c r="H13" s="562">
        <v>96528.7</v>
      </c>
      <c r="I13" s="562">
        <v>101964.82</v>
      </c>
      <c r="J13" s="562">
        <v>105395.66</v>
      </c>
      <c r="K13" s="562">
        <v>107041.14</v>
      </c>
      <c r="L13" s="562">
        <v>106426.25</v>
      </c>
      <c r="M13" s="562">
        <v>99270.79</v>
      </c>
      <c r="N13" s="562">
        <v>105700.07</v>
      </c>
      <c r="O13" s="562">
        <v>114004.39</v>
      </c>
      <c r="P13" s="562">
        <v>118651.08</v>
      </c>
      <c r="Q13" s="562">
        <v>122980.21</v>
      </c>
      <c r="R13" s="562">
        <v>129942.8</v>
      </c>
      <c r="S13" s="563">
        <v>139147.06</v>
      </c>
      <c r="T13" s="564">
        <v>76099.38</v>
      </c>
      <c r="U13" s="562">
        <v>77754.22</v>
      </c>
      <c r="V13" s="562">
        <v>78869.34</v>
      </c>
      <c r="W13" s="643">
        <v>80932.479999999996</v>
      </c>
      <c r="X13" s="564">
        <v>81277.45</v>
      </c>
      <c r="Y13" s="562">
        <v>82696.08</v>
      </c>
      <c r="Z13" s="562">
        <v>83421.98</v>
      </c>
      <c r="AA13" s="643">
        <v>85984.02</v>
      </c>
      <c r="AB13" s="564">
        <v>87782.96</v>
      </c>
      <c r="AC13" s="562">
        <v>88030.79</v>
      </c>
      <c r="AD13" s="562">
        <v>87663.19</v>
      </c>
      <c r="AE13" s="643">
        <v>86232.639999999999</v>
      </c>
      <c r="AF13" s="564">
        <v>85808.35</v>
      </c>
      <c r="AG13" s="562">
        <v>84458.5</v>
      </c>
      <c r="AH13" s="562">
        <v>84556.9</v>
      </c>
      <c r="AI13" s="643">
        <v>85486.33</v>
      </c>
      <c r="AJ13" s="564">
        <v>87833.54</v>
      </c>
      <c r="AK13" s="562">
        <v>89088.95</v>
      </c>
      <c r="AL13" s="562">
        <v>89767.7</v>
      </c>
      <c r="AM13" s="643">
        <v>89881.78</v>
      </c>
      <c r="AN13" s="564">
        <v>90086.26</v>
      </c>
      <c r="AO13" s="562">
        <v>91545.41</v>
      </c>
      <c r="AP13" s="562">
        <v>92711.57</v>
      </c>
      <c r="AQ13" s="643">
        <v>93896.81</v>
      </c>
      <c r="AR13" s="564">
        <v>94962.05</v>
      </c>
      <c r="AS13" s="562">
        <v>95535.47</v>
      </c>
      <c r="AT13" s="562">
        <v>97003.71</v>
      </c>
      <c r="AU13" s="643">
        <v>98613.57</v>
      </c>
      <c r="AV13" s="564">
        <v>100005.32</v>
      </c>
      <c r="AW13" s="562">
        <v>101851.94</v>
      </c>
      <c r="AX13" s="562">
        <v>102359.94</v>
      </c>
      <c r="AY13" s="643">
        <v>103642.07</v>
      </c>
      <c r="AZ13" s="564">
        <v>105291.38</v>
      </c>
      <c r="BA13" s="562">
        <v>104517.91</v>
      </c>
      <c r="BB13" s="562">
        <v>105091.24</v>
      </c>
      <c r="BC13" s="643">
        <v>106682.1</v>
      </c>
      <c r="BD13" s="564">
        <v>105915.66</v>
      </c>
      <c r="BE13" s="562">
        <v>106450.43</v>
      </c>
      <c r="BF13" s="562">
        <v>107337.87</v>
      </c>
      <c r="BG13" s="643">
        <v>108460.61</v>
      </c>
      <c r="BH13" s="564">
        <v>107135.19</v>
      </c>
      <c r="BI13" s="562">
        <v>107669.95</v>
      </c>
      <c r="BJ13" s="562">
        <v>106535.45</v>
      </c>
      <c r="BK13" s="643">
        <v>104364.41</v>
      </c>
      <c r="BL13" s="564">
        <v>101057.22</v>
      </c>
      <c r="BM13" s="562">
        <v>98888.72</v>
      </c>
      <c r="BN13" s="562">
        <v>98044.3</v>
      </c>
      <c r="BO13" s="643">
        <v>99092.91</v>
      </c>
      <c r="BP13" s="564">
        <v>101921.4</v>
      </c>
      <c r="BQ13" s="562">
        <v>104577.11</v>
      </c>
      <c r="BR13" s="562">
        <v>106901.87</v>
      </c>
      <c r="BS13" s="643">
        <v>109399.91</v>
      </c>
      <c r="BT13" s="564">
        <v>111802.84</v>
      </c>
      <c r="BU13" s="562">
        <v>113501.83</v>
      </c>
      <c r="BV13" s="562">
        <v>114976.96000000001</v>
      </c>
      <c r="BW13" s="643">
        <v>115735.92</v>
      </c>
      <c r="BX13" s="564">
        <v>117189.38</v>
      </c>
      <c r="BY13" s="562">
        <v>117859.55</v>
      </c>
      <c r="BZ13" s="562">
        <v>118919.85</v>
      </c>
      <c r="CA13" s="643">
        <v>120635.55</v>
      </c>
      <c r="CB13" s="564">
        <v>121732.03</v>
      </c>
      <c r="CC13" s="562">
        <v>122152.51</v>
      </c>
      <c r="CD13" s="562">
        <v>122645.82</v>
      </c>
      <c r="CE13" s="643">
        <v>125402.17</v>
      </c>
      <c r="CF13" s="564">
        <v>125614.35</v>
      </c>
      <c r="CG13" s="562">
        <v>128610.53</v>
      </c>
      <c r="CH13" s="562">
        <v>130961.3</v>
      </c>
      <c r="CI13" s="643">
        <v>134660.74</v>
      </c>
      <c r="CJ13" s="564">
        <v>135905.79</v>
      </c>
      <c r="CK13" s="562">
        <v>138650.01999999999</v>
      </c>
      <c r="CL13" s="562">
        <v>139683.31</v>
      </c>
      <c r="CM13" s="643">
        <v>142385.23000000001</v>
      </c>
      <c r="CN13" s="564">
        <v>144915.51</v>
      </c>
      <c r="CO13" s="643">
        <v>146285.97</v>
      </c>
      <c r="CP13" s="394"/>
    </row>
    <row r="14" spans="1:94" x14ac:dyDescent="0.2">
      <c r="A14" s="582" t="s">
        <v>536</v>
      </c>
      <c r="B14" s="564">
        <v>133522.41</v>
      </c>
      <c r="C14" s="562">
        <v>144134.03</v>
      </c>
      <c r="D14" s="562">
        <v>155463.04000000001</v>
      </c>
      <c r="E14" s="562">
        <v>150482.82</v>
      </c>
      <c r="F14" s="562">
        <v>154742.42000000001</v>
      </c>
      <c r="G14" s="562">
        <v>165500.17000000001</v>
      </c>
      <c r="H14" s="562">
        <v>181284.83</v>
      </c>
      <c r="I14" s="562">
        <v>190793.23</v>
      </c>
      <c r="J14" s="562">
        <v>202071.67</v>
      </c>
      <c r="K14" s="562">
        <v>207247.99</v>
      </c>
      <c r="L14" s="562">
        <v>199134.81</v>
      </c>
      <c r="M14" s="562">
        <v>175696.85</v>
      </c>
      <c r="N14" s="562">
        <v>173650.19</v>
      </c>
      <c r="O14" s="562">
        <v>190047.12</v>
      </c>
      <c r="P14" s="562">
        <v>194284.39</v>
      </c>
      <c r="Q14" s="562">
        <v>207126.04</v>
      </c>
      <c r="R14" s="562">
        <v>212641.49</v>
      </c>
      <c r="S14" s="563">
        <v>220127.96</v>
      </c>
      <c r="T14" s="564">
        <v>131355.51</v>
      </c>
      <c r="U14" s="562">
        <v>132429.44</v>
      </c>
      <c r="V14" s="562">
        <v>134184.67000000001</v>
      </c>
      <c r="W14" s="643">
        <v>136120.01999999999</v>
      </c>
      <c r="X14" s="564">
        <v>138599.48000000001</v>
      </c>
      <c r="Y14" s="562">
        <v>141818.51</v>
      </c>
      <c r="Z14" s="562">
        <v>145548.35</v>
      </c>
      <c r="AA14" s="643">
        <v>150569.79</v>
      </c>
      <c r="AB14" s="564">
        <v>152370.76999999999</v>
      </c>
      <c r="AC14" s="562">
        <v>156339.04</v>
      </c>
      <c r="AD14" s="562">
        <v>157276.65</v>
      </c>
      <c r="AE14" s="643">
        <v>155865.70000000001</v>
      </c>
      <c r="AF14" s="564">
        <v>152833.51999999999</v>
      </c>
      <c r="AG14" s="562">
        <v>150504.57</v>
      </c>
      <c r="AH14" s="562">
        <v>148891.53</v>
      </c>
      <c r="AI14" s="643">
        <v>149701.66</v>
      </c>
      <c r="AJ14" s="564">
        <v>151898.12</v>
      </c>
      <c r="AK14" s="562">
        <v>153658.37</v>
      </c>
      <c r="AL14" s="562">
        <v>155087.82999999999</v>
      </c>
      <c r="AM14" s="643">
        <v>158325.34</v>
      </c>
      <c r="AN14" s="564">
        <v>159387.32</v>
      </c>
      <c r="AO14" s="562">
        <v>162830.88</v>
      </c>
      <c r="AP14" s="562">
        <v>168105.89</v>
      </c>
      <c r="AQ14" s="643">
        <v>171676.59</v>
      </c>
      <c r="AR14" s="564">
        <v>176931.28</v>
      </c>
      <c r="AS14" s="562">
        <v>180225.65</v>
      </c>
      <c r="AT14" s="562">
        <v>183055.59</v>
      </c>
      <c r="AU14" s="643">
        <v>184926.81</v>
      </c>
      <c r="AV14" s="564">
        <v>187583.16</v>
      </c>
      <c r="AW14" s="562">
        <v>190069.41</v>
      </c>
      <c r="AX14" s="562">
        <v>191078.45</v>
      </c>
      <c r="AY14" s="643">
        <v>194441.9</v>
      </c>
      <c r="AZ14" s="564">
        <v>199062.14</v>
      </c>
      <c r="BA14" s="562">
        <v>200268.94</v>
      </c>
      <c r="BB14" s="562">
        <v>202570.03</v>
      </c>
      <c r="BC14" s="643">
        <v>206385.58</v>
      </c>
      <c r="BD14" s="564">
        <v>207159.51</v>
      </c>
      <c r="BE14" s="562">
        <v>207043.86</v>
      </c>
      <c r="BF14" s="562">
        <v>207665.37</v>
      </c>
      <c r="BG14" s="643">
        <v>207123.20000000001</v>
      </c>
      <c r="BH14" s="564">
        <v>204506.86</v>
      </c>
      <c r="BI14" s="562">
        <v>203973.88</v>
      </c>
      <c r="BJ14" s="562">
        <v>198816</v>
      </c>
      <c r="BK14" s="643">
        <v>189242.5</v>
      </c>
      <c r="BL14" s="564">
        <v>182203.3</v>
      </c>
      <c r="BM14" s="562">
        <v>176221.53</v>
      </c>
      <c r="BN14" s="562">
        <v>173030.94</v>
      </c>
      <c r="BO14" s="643">
        <v>171331.65</v>
      </c>
      <c r="BP14" s="564">
        <v>171102.46</v>
      </c>
      <c r="BQ14" s="562">
        <v>170240.12</v>
      </c>
      <c r="BR14" s="562">
        <v>174223.79</v>
      </c>
      <c r="BS14" s="643">
        <v>179034.4</v>
      </c>
      <c r="BT14" s="564">
        <v>185110.08</v>
      </c>
      <c r="BU14" s="562">
        <v>191007.44</v>
      </c>
      <c r="BV14" s="562">
        <v>192117.53</v>
      </c>
      <c r="BW14" s="643">
        <v>191953.45</v>
      </c>
      <c r="BX14" s="564">
        <v>190944.77</v>
      </c>
      <c r="BY14" s="562">
        <v>190655.43</v>
      </c>
      <c r="BZ14" s="562">
        <v>194642.07</v>
      </c>
      <c r="CA14" s="643">
        <v>200895.31</v>
      </c>
      <c r="CB14" s="564">
        <v>202320.61</v>
      </c>
      <c r="CC14" s="562">
        <v>204852.43</v>
      </c>
      <c r="CD14" s="562">
        <v>209343.09</v>
      </c>
      <c r="CE14" s="643">
        <v>212400.88</v>
      </c>
      <c r="CF14" s="564">
        <v>211045.03</v>
      </c>
      <c r="CG14" s="562">
        <v>215953.22</v>
      </c>
      <c r="CH14" s="562">
        <v>216675.99</v>
      </c>
      <c r="CI14" s="643">
        <v>207548.34</v>
      </c>
      <c r="CJ14" s="564">
        <v>210067.09</v>
      </c>
      <c r="CK14" s="562">
        <v>215271.55</v>
      </c>
      <c r="CL14" s="562">
        <v>217541.33</v>
      </c>
      <c r="CM14" s="643">
        <v>221002.27</v>
      </c>
      <c r="CN14" s="564">
        <v>222478.04</v>
      </c>
      <c r="CO14" s="643">
        <v>223764.26</v>
      </c>
      <c r="CP14" s="394"/>
    </row>
    <row r="15" spans="1:94" x14ac:dyDescent="0.2">
      <c r="A15" s="583" t="s">
        <v>537</v>
      </c>
      <c r="B15" s="564">
        <v>52237.98</v>
      </c>
      <c r="C15" s="562">
        <v>58135.33</v>
      </c>
      <c r="D15" s="562">
        <v>62853.26</v>
      </c>
      <c r="E15" s="562">
        <v>63458.73</v>
      </c>
      <c r="F15" s="562">
        <v>67817.45</v>
      </c>
      <c r="G15" s="562">
        <v>74029.289999999994</v>
      </c>
      <c r="H15" s="562">
        <v>80100.47</v>
      </c>
      <c r="I15" s="562">
        <v>85326.07</v>
      </c>
      <c r="J15" s="562">
        <v>90383.26</v>
      </c>
      <c r="K15" s="562">
        <v>94030.36</v>
      </c>
      <c r="L15" s="562">
        <v>90632.75</v>
      </c>
      <c r="M15" s="562">
        <v>83236.53</v>
      </c>
      <c r="N15" s="562">
        <v>82688.31</v>
      </c>
      <c r="O15" s="562">
        <v>86809.12</v>
      </c>
      <c r="P15" s="562">
        <v>91111.32</v>
      </c>
      <c r="Q15" s="562">
        <v>89889.57</v>
      </c>
      <c r="R15" s="562">
        <v>92222.5</v>
      </c>
      <c r="S15" s="563">
        <v>97157.1</v>
      </c>
      <c r="T15" s="564">
        <v>51393.87</v>
      </c>
      <c r="U15" s="562">
        <v>51412.66</v>
      </c>
      <c r="V15" s="562">
        <v>52573.39</v>
      </c>
      <c r="W15" s="643">
        <v>53572.01</v>
      </c>
      <c r="X15" s="564">
        <v>54633.95</v>
      </c>
      <c r="Y15" s="562">
        <v>57004.03</v>
      </c>
      <c r="Z15" s="562">
        <v>59539.19</v>
      </c>
      <c r="AA15" s="643">
        <v>61364.160000000003</v>
      </c>
      <c r="AB15" s="564">
        <v>61705.84</v>
      </c>
      <c r="AC15" s="562">
        <v>62966.36</v>
      </c>
      <c r="AD15" s="562">
        <v>63642.93</v>
      </c>
      <c r="AE15" s="643">
        <v>63097.91</v>
      </c>
      <c r="AF15" s="564">
        <v>63726.63</v>
      </c>
      <c r="AG15" s="562">
        <v>63346.82</v>
      </c>
      <c r="AH15" s="562">
        <v>62898.19</v>
      </c>
      <c r="AI15" s="643">
        <v>63863.29</v>
      </c>
      <c r="AJ15" s="564">
        <v>65500.28</v>
      </c>
      <c r="AK15" s="562">
        <v>66985.429999999993</v>
      </c>
      <c r="AL15" s="562">
        <v>68290.23</v>
      </c>
      <c r="AM15" s="643">
        <v>70493.87</v>
      </c>
      <c r="AN15" s="564">
        <v>70869.17</v>
      </c>
      <c r="AO15" s="562">
        <v>73245.25</v>
      </c>
      <c r="AP15" s="562">
        <v>75396.53</v>
      </c>
      <c r="AQ15" s="643">
        <v>76606.22</v>
      </c>
      <c r="AR15" s="564">
        <v>78685.37</v>
      </c>
      <c r="AS15" s="562">
        <v>79691</v>
      </c>
      <c r="AT15" s="562">
        <v>80767.97</v>
      </c>
      <c r="AU15" s="643">
        <v>81257.539999999994</v>
      </c>
      <c r="AV15" s="564">
        <v>83551.33</v>
      </c>
      <c r="AW15" s="562">
        <v>85275.62</v>
      </c>
      <c r="AX15" s="562">
        <v>85748.3</v>
      </c>
      <c r="AY15" s="643">
        <v>86729.02</v>
      </c>
      <c r="AZ15" s="564">
        <v>89228.25</v>
      </c>
      <c r="BA15" s="562">
        <v>88953.24</v>
      </c>
      <c r="BB15" s="562">
        <v>90419.75</v>
      </c>
      <c r="BC15" s="643">
        <v>92931.78</v>
      </c>
      <c r="BD15" s="564">
        <v>93282.64</v>
      </c>
      <c r="BE15" s="562">
        <v>93728.99</v>
      </c>
      <c r="BF15" s="562">
        <v>94695.07</v>
      </c>
      <c r="BG15" s="643">
        <v>94414.75</v>
      </c>
      <c r="BH15" s="564">
        <v>92974.45</v>
      </c>
      <c r="BI15" s="562">
        <v>92413.69</v>
      </c>
      <c r="BJ15" s="562">
        <v>90232.44</v>
      </c>
      <c r="BK15" s="643">
        <v>86910.41</v>
      </c>
      <c r="BL15" s="564">
        <v>85111.17</v>
      </c>
      <c r="BM15" s="562">
        <v>83091.37</v>
      </c>
      <c r="BN15" s="562">
        <v>82530.720000000001</v>
      </c>
      <c r="BO15" s="643">
        <v>82212.88</v>
      </c>
      <c r="BP15" s="564">
        <v>82196.59</v>
      </c>
      <c r="BQ15" s="562">
        <v>81203.570000000007</v>
      </c>
      <c r="BR15" s="562">
        <v>83316.14</v>
      </c>
      <c r="BS15" s="643">
        <v>84036.93</v>
      </c>
      <c r="BT15" s="564">
        <v>84720.2</v>
      </c>
      <c r="BU15" s="562">
        <v>87101.11</v>
      </c>
      <c r="BV15" s="562">
        <v>87319.96</v>
      </c>
      <c r="BW15" s="643">
        <v>88095.19</v>
      </c>
      <c r="BX15" s="564">
        <v>89677.91</v>
      </c>
      <c r="BY15" s="562">
        <v>90075.89</v>
      </c>
      <c r="BZ15" s="562">
        <v>91732.45</v>
      </c>
      <c r="CA15" s="643">
        <v>92959.03</v>
      </c>
      <c r="CB15" s="564">
        <v>89786.11</v>
      </c>
      <c r="CC15" s="562">
        <v>88933.43</v>
      </c>
      <c r="CD15" s="562">
        <v>90088.83</v>
      </c>
      <c r="CE15" s="643">
        <v>91110.39</v>
      </c>
      <c r="CF15" s="564">
        <v>91488.02</v>
      </c>
      <c r="CG15" s="562">
        <v>92824.74</v>
      </c>
      <c r="CH15" s="562">
        <v>92522.05</v>
      </c>
      <c r="CI15" s="643">
        <v>92811.61</v>
      </c>
      <c r="CJ15" s="564">
        <v>91894.48</v>
      </c>
      <c r="CK15" s="562">
        <v>93234.03</v>
      </c>
      <c r="CL15" s="562">
        <v>92301.1</v>
      </c>
      <c r="CM15" s="643">
        <v>94499.53</v>
      </c>
      <c r="CN15" s="564">
        <v>96644.72</v>
      </c>
      <c r="CO15" s="643">
        <v>95890.74</v>
      </c>
      <c r="CP15" s="394"/>
    </row>
    <row r="16" spans="1:94" x14ac:dyDescent="0.2">
      <c r="A16" s="584" t="s">
        <v>538</v>
      </c>
      <c r="B16" s="585">
        <v>81284.429999999993</v>
      </c>
      <c r="C16" s="586">
        <v>85998.7</v>
      </c>
      <c r="D16" s="586">
        <v>92609.78</v>
      </c>
      <c r="E16" s="586">
        <v>87024.09</v>
      </c>
      <c r="F16" s="586">
        <v>86924.96</v>
      </c>
      <c r="G16" s="586">
        <v>91470.88</v>
      </c>
      <c r="H16" s="586">
        <v>101184.36</v>
      </c>
      <c r="I16" s="586">
        <v>105467.16</v>
      </c>
      <c r="J16" s="586">
        <v>111688.42</v>
      </c>
      <c r="K16" s="586">
        <v>113217.62</v>
      </c>
      <c r="L16" s="586">
        <v>108502.06</v>
      </c>
      <c r="M16" s="586">
        <v>92460.32</v>
      </c>
      <c r="N16" s="586">
        <v>90961.89</v>
      </c>
      <c r="O16" s="586">
        <v>103238.01</v>
      </c>
      <c r="P16" s="586">
        <v>103173.07</v>
      </c>
      <c r="Q16" s="586">
        <v>117236.47</v>
      </c>
      <c r="R16" s="586">
        <v>120418.99</v>
      </c>
      <c r="S16" s="587">
        <v>122970.86</v>
      </c>
      <c r="T16" s="585">
        <v>79961.64</v>
      </c>
      <c r="U16" s="586">
        <v>81016.78</v>
      </c>
      <c r="V16" s="586">
        <v>81611.28</v>
      </c>
      <c r="W16" s="645">
        <v>82548.009999999995</v>
      </c>
      <c r="X16" s="585">
        <v>83965.53</v>
      </c>
      <c r="Y16" s="586">
        <v>84814.48</v>
      </c>
      <c r="Z16" s="586">
        <v>86009.17</v>
      </c>
      <c r="AA16" s="645">
        <v>89205.62</v>
      </c>
      <c r="AB16" s="585">
        <v>90664.93</v>
      </c>
      <c r="AC16" s="586">
        <v>93372.68</v>
      </c>
      <c r="AD16" s="586">
        <v>93633.71</v>
      </c>
      <c r="AE16" s="645">
        <v>92767.78</v>
      </c>
      <c r="AF16" s="585">
        <v>89106.880000000005</v>
      </c>
      <c r="AG16" s="586">
        <v>87157.75</v>
      </c>
      <c r="AH16" s="586">
        <v>85993.34</v>
      </c>
      <c r="AI16" s="645">
        <v>85838.37</v>
      </c>
      <c r="AJ16" s="585">
        <v>86397.84</v>
      </c>
      <c r="AK16" s="586">
        <v>86672.93</v>
      </c>
      <c r="AL16" s="586">
        <v>86797.6</v>
      </c>
      <c r="AM16" s="645">
        <v>87831.47</v>
      </c>
      <c r="AN16" s="585">
        <v>88518.15</v>
      </c>
      <c r="AO16" s="586">
        <v>89585.64</v>
      </c>
      <c r="AP16" s="586">
        <v>92709.36</v>
      </c>
      <c r="AQ16" s="645">
        <v>95070.38</v>
      </c>
      <c r="AR16" s="585">
        <v>98245.91</v>
      </c>
      <c r="AS16" s="586">
        <v>100534.65</v>
      </c>
      <c r="AT16" s="586">
        <v>102287.61</v>
      </c>
      <c r="AU16" s="645">
        <v>103669.26</v>
      </c>
      <c r="AV16" s="585">
        <v>104031.82</v>
      </c>
      <c r="AW16" s="586">
        <v>104793.8</v>
      </c>
      <c r="AX16" s="586">
        <v>105330.15</v>
      </c>
      <c r="AY16" s="645">
        <v>107712.88</v>
      </c>
      <c r="AZ16" s="585">
        <v>109833.89</v>
      </c>
      <c r="BA16" s="586">
        <v>111315.7</v>
      </c>
      <c r="BB16" s="586">
        <v>112150.28</v>
      </c>
      <c r="BC16" s="645">
        <v>113453.8</v>
      </c>
      <c r="BD16" s="585">
        <v>113876.87</v>
      </c>
      <c r="BE16" s="586">
        <v>113314.87</v>
      </c>
      <c r="BF16" s="586">
        <v>112970.29</v>
      </c>
      <c r="BG16" s="645">
        <v>112708.46</v>
      </c>
      <c r="BH16" s="585">
        <v>111532.41</v>
      </c>
      <c r="BI16" s="586">
        <v>111560.19</v>
      </c>
      <c r="BJ16" s="586">
        <v>108583.55</v>
      </c>
      <c r="BK16" s="645">
        <v>102332.09</v>
      </c>
      <c r="BL16" s="585">
        <v>97092.13</v>
      </c>
      <c r="BM16" s="586">
        <v>93130.16</v>
      </c>
      <c r="BN16" s="586">
        <v>90500.22</v>
      </c>
      <c r="BO16" s="645">
        <v>89118.77</v>
      </c>
      <c r="BP16" s="585">
        <v>88905.87</v>
      </c>
      <c r="BQ16" s="586">
        <v>89036.55</v>
      </c>
      <c r="BR16" s="586">
        <v>90907.65</v>
      </c>
      <c r="BS16" s="645">
        <v>94997.47</v>
      </c>
      <c r="BT16" s="585">
        <v>100389.88</v>
      </c>
      <c r="BU16" s="586">
        <v>103906.33</v>
      </c>
      <c r="BV16" s="586">
        <v>104797.57</v>
      </c>
      <c r="BW16" s="645">
        <v>103858.25</v>
      </c>
      <c r="BX16" s="585">
        <v>101266.86</v>
      </c>
      <c r="BY16" s="586">
        <v>100579.54</v>
      </c>
      <c r="BZ16" s="586">
        <v>102909.61</v>
      </c>
      <c r="CA16" s="645">
        <v>107936.28</v>
      </c>
      <c r="CB16" s="585">
        <v>112534.51</v>
      </c>
      <c r="CC16" s="586">
        <v>115919</v>
      </c>
      <c r="CD16" s="586">
        <v>119254.26</v>
      </c>
      <c r="CE16" s="645">
        <v>121290.48</v>
      </c>
      <c r="CF16" s="585">
        <v>119557.02</v>
      </c>
      <c r="CG16" s="586">
        <v>123128.48</v>
      </c>
      <c r="CH16" s="586">
        <v>124153.94</v>
      </c>
      <c r="CI16" s="645">
        <v>114736.73</v>
      </c>
      <c r="CJ16" s="585">
        <v>118172.61</v>
      </c>
      <c r="CK16" s="586">
        <v>122037.52</v>
      </c>
      <c r="CL16" s="586">
        <v>125240.23</v>
      </c>
      <c r="CM16" s="645">
        <v>126502.75</v>
      </c>
      <c r="CN16" s="585">
        <v>125833.32</v>
      </c>
      <c r="CO16" s="645">
        <v>127873.52</v>
      </c>
      <c r="CP16" s="394"/>
    </row>
    <row r="17" spans="1:93" x14ac:dyDescent="0.2">
      <c r="A17" s="368"/>
      <c r="B17" s="538"/>
      <c r="C17" s="538"/>
      <c r="D17" s="538"/>
      <c r="E17" s="538"/>
      <c r="F17" s="538"/>
      <c r="G17" s="538"/>
      <c r="H17" s="538"/>
      <c r="I17" s="538"/>
      <c r="J17" s="538"/>
      <c r="K17" s="538"/>
      <c r="L17" s="538"/>
      <c r="M17" s="538"/>
      <c r="N17" s="538"/>
      <c r="O17" s="538"/>
      <c r="P17" s="538"/>
      <c r="Q17" s="538"/>
      <c r="R17" s="538"/>
      <c r="S17" s="538"/>
      <c r="T17" s="538"/>
      <c r="U17" s="538"/>
      <c r="V17" s="538"/>
      <c r="W17" s="538"/>
      <c r="X17" s="538"/>
      <c r="Y17" s="538"/>
      <c r="Z17" s="538"/>
      <c r="AA17" s="538"/>
      <c r="AB17" s="538"/>
      <c r="AC17" s="538"/>
      <c r="AD17" s="538"/>
      <c r="AE17" s="538"/>
      <c r="AF17" s="538"/>
      <c r="AG17" s="538"/>
      <c r="AH17" s="538"/>
      <c r="AI17" s="538"/>
      <c r="AJ17" s="538"/>
      <c r="AK17" s="538"/>
      <c r="AL17" s="538"/>
      <c r="AM17" s="538"/>
      <c r="AN17" s="538"/>
      <c r="AO17" s="538"/>
      <c r="AP17" s="538"/>
      <c r="AQ17" s="538"/>
      <c r="AR17" s="538"/>
      <c r="AS17" s="538"/>
      <c r="AT17" s="538"/>
      <c r="AU17" s="538"/>
      <c r="AV17" s="538"/>
      <c r="AW17" s="538"/>
      <c r="AX17" s="538"/>
      <c r="AY17" s="538"/>
      <c r="AZ17" s="538"/>
      <c r="BA17" s="538"/>
      <c r="BB17" s="538"/>
      <c r="BC17" s="538"/>
      <c r="BD17" s="538"/>
      <c r="BE17" s="538"/>
      <c r="BF17" s="538"/>
      <c r="BG17" s="538"/>
      <c r="BH17" s="538"/>
      <c r="BI17" s="538"/>
      <c r="BJ17" s="538"/>
      <c r="BK17" s="538"/>
      <c r="BL17" s="538"/>
      <c r="BM17" s="538"/>
      <c r="BN17" s="538"/>
      <c r="BO17" s="538"/>
      <c r="BP17" s="538"/>
      <c r="BQ17" s="538"/>
      <c r="BR17" s="538"/>
      <c r="BS17" s="538"/>
      <c r="BT17" s="538"/>
      <c r="BU17" s="538"/>
      <c r="BV17" s="538"/>
      <c r="BW17" s="538"/>
      <c r="BX17" s="538"/>
      <c r="BY17" s="538"/>
      <c r="BZ17" s="538"/>
      <c r="CA17" s="538"/>
      <c r="CB17" s="538"/>
      <c r="CC17" s="538"/>
      <c r="CD17" s="538"/>
      <c r="CE17" s="538"/>
      <c r="CF17" s="538"/>
      <c r="CG17" s="538"/>
      <c r="CH17" s="538"/>
      <c r="CI17" s="538"/>
      <c r="CJ17" s="538"/>
      <c r="CK17" s="538"/>
      <c r="CL17" s="538"/>
      <c r="CN17" s="368"/>
      <c r="CO17" s="368"/>
    </row>
    <row r="18" spans="1:93" x14ac:dyDescent="0.2">
      <c r="C18" s="767"/>
      <c r="D18" s="767"/>
      <c r="E18" s="767"/>
      <c r="F18" s="767"/>
      <c r="G18" s="767"/>
      <c r="H18" s="767"/>
      <c r="I18" s="767"/>
      <c r="J18" s="767"/>
      <c r="K18" s="767"/>
      <c r="L18" s="767"/>
      <c r="M18" s="767"/>
      <c r="N18" s="767"/>
      <c r="O18" s="767"/>
      <c r="P18" s="767"/>
      <c r="Q18" s="767"/>
      <c r="R18" s="767"/>
      <c r="S18" s="767"/>
      <c r="T18" s="767"/>
      <c r="U18" s="767"/>
      <c r="V18" s="767"/>
      <c r="W18" s="767"/>
      <c r="X18" s="767"/>
      <c r="Y18" s="767"/>
      <c r="Z18" s="767"/>
      <c r="AA18" s="767"/>
      <c r="AB18" s="767"/>
      <c r="AC18" s="767"/>
      <c r="AD18" s="767"/>
      <c r="AE18" s="767"/>
      <c r="AF18" s="767"/>
      <c r="AG18" s="767"/>
      <c r="AH18" s="767"/>
      <c r="AI18" s="767"/>
      <c r="AJ18" s="767"/>
      <c r="AK18" s="767"/>
      <c r="AL18" s="767"/>
      <c r="AM18" s="767"/>
      <c r="AN18" s="767"/>
      <c r="AO18" s="767"/>
      <c r="AP18" s="767"/>
      <c r="AQ18" s="767"/>
      <c r="AR18" s="767"/>
      <c r="AS18" s="767"/>
      <c r="AT18" s="767"/>
      <c r="AU18" s="767"/>
      <c r="AV18" s="767"/>
      <c r="AW18" s="767"/>
      <c r="AX18" s="767"/>
      <c r="AY18" s="767"/>
      <c r="AZ18" s="767"/>
      <c r="BA18" s="767"/>
      <c r="BB18" s="767"/>
      <c r="BC18" s="767"/>
      <c r="BD18" s="767"/>
      <c r="BE18" s="767"/>
      <c r="BF18" s="767"/>
      <c r="BG18" s="767"/>
      <c r="BH18" s="767"/>
      <c r="BI18" s="767"/>
      <c r="BJ18" s="767"/>
      <c r="BK18" s="767"/>
      <c r="BL18" s="767"/>
      <c r="BM18" s="767"/>
      <c r="BN18" s="767"/>
      <c r="BO18" s="767"/>
      <c r="BP18" s="767"/>
      <c r="BQ18" s="767"/>
      <c r="BR18" s="767"/>
      <c r="BS18" s="767"/>
      <c r="BT18" s="767"/>
      <c r="BU18" s="767"/>
      <c r="BV18" s="767"/>
      <c r="BW18" s="767"/>
      <c r="BX18" s="767"/>
      <c r="BY18" s="767"/>
      <c r="BZ18" s="767"/>
      <c r="CA18" s="767"/>
      <c r="CB18" s="767"/>
      <c r="CC18" s="767"/>
      <c r="CD18" s="767"/>
      <c r="CE18" s="767"/>
      <c r="CF18" s="767"/>
      <c r="CG18" s="767"/>
      <c r="CH18" s="767"/>
      <c r="CI18" s="767"/>
      <c r="CJ18" s="767"/>
      <c r="CK18" s="767"/>
      <c r="CL18" s="767"/>
      <c r="CM18" s="767"/>
      <c r="CN18" s="767"/>
      <c r="CO18" s="767"/>
    </row>
    <row r="34" spans="44:45" x14ac:dyDescent="0.2">
      <c r="AR34" s="787"/>
      <c r="AS34" s="788"/>
    </row>
  </sheetData>
  <mergeCells count="4">
    <mergeCell ref="T4:CO4"/>
    <mergeCell ref="A1:CO1"/>
    <mergeCell ref="A2:CM2"/>
    <mergeCell ref="A4:A5"/>
  </mergeCells>
  <pageMargins left="0.7" right="0.7" top="0.75" bottom="0.75" header="0.3" footer="0.3"/>
  <pageSetup paperSize="5" fitToWidth="2" orientation="landscape" r:id="rId1"/>
  <headerFooter alignWithMargins="0">
    <oddHeader>&amp;CEMBARGOED UNTIL Sep 14, 2016 8:30 AM EDT</oddHeader>
    <oddFooter>&amp;C&amp;A</oddFooter>
  </headerFooter>
  <customProperties>
    <customPr name="SourceTable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P34"/>
  <sheetViews>
    <sheetView showGridLines="0" tabSelected="1" zoomScaleNormal="100" zoomScaleSheetLayoutView="100" workbookViewId="0">
      <selection activeCell="T4" sqref="T4:CO4"/>
    </sheetView>
  </sheetViews>
  <sheetFormatPr defaultColWidth="9.109375" defaultRowHeight="10.199999999999999" x14ac:dyDescent="0.2"/>
  <cols>
    <col min="1" max="1" width="33.6640625" style="350" customWidth="1"/>
    <col min="2" max="93" width="8.77734375" style="350" customWidth="1"/>
    <col min="94" max="16384" width="9.109375" style="350"/>
  </cols>
  <sheetData>
    <row r="1" spans="1:94" ht="11.25" customHeight="1" x14ac:dyDescent="0.2">
      <c r="A1" s="852" t="s">
        <v>2586</v>
      </c>
      <c r="B1" s="823"/>
      <c r="C1" s="823"/>
      <c r="D1" s="823"/>
      <c r="E1" s="823"/>
      <c r="F1" s="823"/>
      <c r="G1" s="823"/>
      <c r="H1" s="823"/>
      <c r="I1" s="823"/>
      <c r="J1" s="823"/>
      <c r="K1" s="823"/>
      <c r="L1" s="823"/>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c r="AN1" s="823"/>
      <c r="AO1" s="823"/>
      <c r="AP1" s="823"/>
      <c r="AQ1" s="823"/>
      <c r="AR1" s="823"/>
      <c r="AS1" s="823"/>
      <c r="AT1" s="823"/>
      <c r="AU1" s="823"/>
      <c r="AV1" s="823"/>
      <c r="AW1" s="823"/>
      <c r="AX1" s="823"/>
      <c r="AY1" s="823"/>
      <c r="AZ1" s="823"/>
      <c r="BA1" s="823"/>
      <c r="BB1" s="823"/>
      <c r="BC1" s="823"/>
      <c r="BD1" s="823"/>
      <c r="BE1" s="823"/>
      <c r="BF1" s="823"/>
      <c r="BG1" s="823"/>
      <c r="BH1" s="823"/>
      <c r="BI1" s="823"/>
      <c r="BJ1" s="823"/>
      <c r="BK1" s="823"/>
      <c r="BL1" s="823"/>
      <c r="BM1" s="823"/>
      <c r="BN1" s="823"/>
      <c r="BO1" s="823"/>
      <c r="BP1" s="823"/>
      <c r="BQ1" s="823"/>
      <c r="BR1" s="823"/>
      <c r="BS1" s="823"/>
      <c r="BT1" s="823"/>
      <c r="BU1" s="823"/>
      <c r="BV1" s="823"/>
      <c r="BW1" s="823"/>
      <c r="BX1" s="823"/>
      <c r="BY1" s="823"/>
      <c r="BZ1" s="823"/>
      <c r="CA1" s="823"/>
      <c r="CB1" s="823"/>
      <c r="CC1" s="823"/>
      <c r="CD1" s="823"/>
      <c r="CE1" s="823"/>
      <c r="CF1" s="823"/>
      <c r="CG1" s="823"/>
      <c r="CH1" s="823"/>
      <c r="CI1" s="823"/>
      <c r="CJ1" s="823"/>
      <c r="CK1" s="823"/>
      <c r="CL1" s="823"/>
      <c r="CM1" s="823"/>
      <c r="CN1" s="823"/>
      <c r="CO1" s="824"/>
    </row>
    <row r="2" spans="1:94" ht="11.25" customHeight="1" x14ac:dyDescent="0.2">
      <c r="A2" s="825" t="s">
        <v>2584</v>
      </c>
      <c r="B2" s="826"/>
      <c r="C2" s="826"/>
      <c r="D2" s="826"/>
      <c r="E2" s="826"/>
      <c r="F2" s="826"/>
      <c r="G2" s="826"/>
      <c r="H2" s="826"/>
      <c r="I2" s="826"/>
      <c r="J2" s="826"/>
      <c r="K2" s="826"/>
      <c r="L2" s="82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826"/>
      <c r="AO2" s="826"/>
      <c r="AP2" s="826"/>
      <c r="AQ2" s="826"/>
      <c r="AR2" s="826"/>
      <c r="AS2" s="826"/>
      <c r="AT2" s="826"/>
      <c r="AU2" s="826"/>
      <c r="AV2" s="826"/>
      <c r="AW2" s="826"/>
      <c r="AX2" s="826"/>
      <c r="AY2" s="826"/>
      <c r="AZ2" s="826"/>
      <c r="BA2" s="826"/>
      <c r="BB2" s="826"/>
      <c r="BC2" s="826"/>
      <c r="BD2" s="826"/>
      <c r="BE2" s="826"/>
      <c r="BF2" s="826"/>
      <c r="BG2" s="826"/>
      <c r="BH2" s="826"/>
      <c r="BI2" s="826"/>
      <c r="BJ2" s="826"/>
      <c r="BK2" s="826"/>
      <c r="BL2" s="826"/>
      <c r="BM2" s="826"/>
      <c r="BN2" s="826"/>
      <c r="BO2" s="826"/>
      <c r="BP2" s="826"/>
      <c r="BQ2" s="826"/>
      <c r="BR2" s="826"/>
      <c r="BS2" s="826"/>
      <c r="BT2" s="826"/>
      <c r="BU2" s="826"/>
      <c r="BV2" s="826"/>
      <c r="BW2" s="826"/>
      <c r="BX2" s="826"/>
      <c r="BY2" s="826"/>
      <c r="BZ2" s="826"/>
      <c r="CA2" s="826"/>
      <c r="CB2" s="826"/>
      <c r="CC2" s="826"/>
      <c r="CD2" s="826"/>
      <c r="CE2" s="826"/>
      <c r="CF2" s="826"/>
      <c r="CG2" s="826"/>
      <c r="CH2" s="826"/>
      <c r="CI2" s="826"/>
      <c r="CJ2" s="826"/>
      <c r="CK2" s="826"/>
      <c r="CL2" s="826"/>
      <c r="CM2" s="826"/>
      <c r="CN2" s="826"/>
      <c r="CO2" s="827"/>
    </row>
    <row r="3" spans="1:94" ht="11.25" customHeight="1" x14ac:dyDescent="0.2">
      <c r="A3" s="768"/>
      <c r="B3" s="769"/>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69"/>
      <c r="AZ3" s="769"/>
      <c r="BA3" s="769"/>
      <c r="BB3" s="769"/>
      <c r="BC3" s="769"/>
      <c r="BD3" s="769"/>
      <c r="BE3" s="769"/>
      <c r="BF3" s="769"/>
      <c r="BG3" s="769"/>
      <c r="BH3" s="769"/>
      <c r="BI3" s="769"/>
      <c r="BJ3" s="769"/>
      <c r="BK3" s="769"/>
      <c r="BL3" s="769"/>
      <c r="BM3" s="769"/>
      <c r="BN3" s="769"/>
      <c r="BO3" s="769"/>
      <c r="BP3" s="769"/>
      <c r="BQ3" s="769"/>
      <c r="BR3" s="769"/>
      <c r="BS3" s="769"/>
      <c r="BT3" s="769"/>
      <c r="BU3" s="769"/>
      <c r="BV3" s="769"/>
      <c r="BW3" s="769"/>
      <c r="BX3" s="769"/>
      <c r="BY3" s="769"/>
      <c r="BZ3" s="769"/>
      <c r="CA3" s="769"/>
      <c r="CB3" s="769"/>
      <c r="CC3" s="769"/>
      <c r="CD3" s="769"/>
      <c r="CE3" s="769"/>
      <c r="CF3" s="769"/>
      <c r="CG3" s="769"/>
      <c r="CH3" s="769"/>
      <c r="CI3" s="769"/>
      <c r="CJ3" s="769"/>
      <c r="CK3" s="769"/>
      <c r="CL3" s="769"/>
      <c r="CM3" s="770"/>
      <c r="CO3" s="351"/>
    </row>
    <row r="4" spans="1:94" ht="11.25" customHeight="1" x14ac:dyDescent="0.2">
      <c r="A4" s="853" t="s">
        <v>2578</v>
      </c>
      <c r="B4" s="612"/>
      <c r="C4" s="612"/>
      <c r="D4" s="612"/>
      <c r="E4" s="612"/>
      <c r="F4" s="612"/>
      <c r="G4" s="612"/>
      <c r="H4" s="612"/>
      <c r="I4" s="612"/>
      <c r="J4" s="612"/>
      <c r="K4" s="612"/>
      <c r="L4" s="612"/>
      <c r="M4" s="613"/>
      <c r="N4" s="549"/>
      <c r="O4" s="549"/>
      <c r="P4" s="549"/>
      <c r="Q4" s="549"/>
      <c r="R4" s="550"/>
      <c r="S4" s="551"/>
      <c r="T4" s="839" t="s">
        <v>2408</v>
      </c>
      <c r="U4" s="834"/>
      <c r="V4" s="834"/>
      <c r="W4" s="834"/>
      <c r="X4" s="834"/>
      <c r="Y4" s="834"/>
      <c r="Z4" s="834"/>
      <c r="AA4" s="834"/>
      <c r="AB4" s="834"/>
      <c r="AC4" s="834"/>
      <c r="AD4" s="834"/>
      <c r="AE4" s="834"/>
      <c r="AF4" s="834"/>
      <c r="AG4" s="834"/>
      <c r="AH4" s="834"/>
      <c r="AI4" s="834"/>
      <c r="AJ4" s="834"/>
      <c r="AK4" s="834"/>
      <c r="AL4" s="834"/>
      <c r="AM4" s="834"/>
      <c r="AN4" s="834"/>
      <c r="AO4" s="834"/>
      <c r="AP4" s="834"/>
      <c r="AQ4" s="834"/>
      <c r="AR4" s="834"/>
      <c r="AS4" s="834"/>
      <c r="AT4" s="834"/>
      <c r="AU4" s="834"/>
      <c r="AV4" s="834"/>
      <c r="AW4" s="834"/>
      <c r="AX4" s="834"/>
      <c r="AY4" s="834"/>
      <c r="AZ4" s="834"/>
      <c r="BA4" s="834"/>
      <c r="BB4" s="834"/>
      <c r="BC4" s="834"/>
      <c r="BD4" s="834"/>
      <c r="BE4" s="834"/>
      <c r="BF4" s="834"/>
      <c r="BG4" s="834"/>
      <c r="BH4" s="834"/>
      <c r="BI4" s="834"/>
      <c r="BJ4" s="834"/>
      <c r="BK4" s="834"/>
      <c r="BL4" s="834"/>
      <c r="BM4" s="834"/>
      <c r="BN4" s="834"/>
      <c r="BO4" s="834"/>
      <c r="BP4" s="834"/>
      <c r="BQ4" s="834"/>
      <c r="BR4" s="834"/>
      <c r="BS4" s="834"/>
      <c r="BT4" s="834"/>
      <c r="BU4" s="834"/>
      <c r="BV4" s="834"/>
      <c r="BW4" s="834"/>
      <c r="BX4" s="834"/>
      <c r="BY4" s="834"/>
      <c r="BZ4" s="834"/>
      <c r="CA4" s="834"/>
      <c r="CB4" s="834"/>
      <c r="CC4" s="834"/>
      <c r="CD4" s="834"/>
      <c r="CE4" s="834"/>
      <c r="CF4" s="834"/>
      <c r="CG4" s="834"/>
      <c r="CH4" s="834"/>
      <c r="CI4" s="834"/>
      <c r="CJ4" s="834"/>
      <c r="CK4" s="834"/>
      <c r="CL4" s="834"/>
      <c r="CM4" s="834"/>
      <c r="CN4" s="834"/>
      <c r="CO4" s="840"/>
    </row>
    <row r="5" spans="1:94" ht="11.25" customHeight="1" x14ac:dyDescent="0.2">
      <c r="A5" s="854"/>
      <c r="B5" s="553">
        <v>1998</v>
      </c>
      <c r="C5" s="553">
        <v>1999</v>
      </c>
      <c r="D5" s="553">
        <v>2000</v>
      </c>
      <c r="E5" s="553">
        <v>2001</v>
      </c>
      <c r="F5" s="553">
        <v>2002</v>
      </c>
      <c r="G5" s="553">
        <v>2003</v>
      </c>
      <c r="H5" s="553">
        <v>2004</v>
      </c>
      <c r="I5" s="553">
        <v>2005</v>
      </c>
      <c r="J5" s="553">
        <v>2006</v>
      </c>
      <c r="K5" s="553">
        <v>2007</v>
      </c>
      <c r="L5" s="553">
        <v>2008</v>
      </c>
      <c r="M5" s="553">
        <v>2009</v>
      </c>
      <c r="N5" s="553">
        <v>2010</v>
      </c>
      <c r="O5" s="553">
        <v>2011</v>
      </c>
      <c r="P5" s="553">
        <v>2012</v>
      </c>
      <c r="Q5" s="553">
        <v>2013</v>
      </c>
      <c r="R5" s="553">
        <v>2014</v>
      </c>
      <c r="S5" s="622">
        <v>2015</v>
      </c>
      <c r="T5" s="552" t="s">
        <v>2525</v>
      </c>
      <c r="U5" s="553" t="s">
        <v>2409</v>
      </c>
      <c r="V5" s="553" t="s">
        <v>2410</v>
      </c>
      <c r="W5" s="623" t="s">
        <v>2411</v>
      </c>
      <c r="X5" s="552" t="s">
        <v>2412</v>
      </c>
      <c r="Y5" s="553" t="s">
        <v>2413</v>
      </c>
      <c r="Z5" s="553" t="s">
        <v>2414</v>
      </c>
      <c r="AA5" s="623" t="s">
        <v>2415</v>
      </c>
      <c r="AB5" s="552" t="s">
        <v>2416</v>
      </c>
      <c r="AC5" s="553" t="s">
        <v>2417</v>
      </c>
      <c r="AD5" s="553" t="s">
        <v>2418</v>
      </c>
      <c r="AE5" s="623" t="s">
        <v>2419</v>
      </c>
      <c r="AF5" s="552" t="s">
        <v>2420</v>
      </c>
      <c r="AG5" s="553" t="s">
        <v>2421</v>
      </c>
      <c r="AH5" s="553" t="s">
        <v>2422</v>
      </c>
      <c r="AI5" s="623" t="s">
        <v>2423</v>
      </c>
      <c r="AJ5" s="552" t="s">
        <v>2424</v>
      </c>
      <c r="AK5" s="553" t="s">
        <v>2425</v>
      </c>
      <c r="AL5" s="553" t="s">
        <v>2426</v>
      </c>
      <c r="AM5" s="623" t="s">
        <v>2427</v>
      </c>
      <c r="AN5" s="552" t="s">
        <v>2428</v>
      </c>
      <c r="AO5" s="553" t="s">
        <v>2429</v>
      </c>
      <c r="AP5" s="553" t="s">
        <v>2430</v>
      </c>
      <c r="AQ5" s="623" t="s">
        <v>2431</v>
      </c>
      <c r="AR5" s="552" t="s">
        <v>2432</v>
      </c>
      <c r="AS5" s="553" t="s">
        <v>2433</v>
      </c>
      <c r="AT5" s="553" t="s">
        <v>2434</v>
      </c>
      <c r="AU5" s="623" t="s">
        <v>2435</v>
      </c>
      <c r="AV5" s="552" t="s">
        <v>2436</v>
      </c>
      <c r="AW5" s="553" t="s">
        <v>2437</v>
      </c>
      <c r="AX5" s="553" t="s">
        <v>2438</v>
      </c>
      <c r="AY5" s="623" t="s">
        <v>2439</v>
      </c>
      <c r="AZ5" s="552" t="s">
        <v>2440</v>
      </c>
      <c r="BA5" s="553" t="s">
        <v>2441</v>
      </c>
      <c r="BB5" s="553" t="s">
        <v>2442</v>
      </c>
      <c r="BC5" s="623" t="s">
        <v>2443</v>
      </c>
      <c r="BD5" s="552" t="s">
        <v>2444</v>
      </c>
      <c r="BE5" s="553" t="s">
        <v>2445</v>
      </c>
      <c r="BF5" s="553" t="s">
        <v>2446</v>
      </c>
      <c r="BG5" s="623" t="s">
        <v>2447</v>
      </c>
      <c r="BH5" s="552" t="s">
        <v>2448</v>
      </c>
      <c r="BI5" s="553" t="s">
        <v>2449</v>
      </c>
      <c r="BJ5" s="553" t="s">
        <v>2450</v>
      </c>
      <c r="BK5" s="623" t="s">
        <v>2451</v>
      </c>
      <c r="BL5" s="552" t="s">
        <v>2452</v>
      </c>
      <c r="BM5" s="553" t="s">
        <v>2453</v>
      </c>
      <c r="BN5" s="553" t="s">
        <v>2454</v>
      </c>
      <c r="BO5" s="623" t="s">
        <v>2455</v>
      </c>
      <c r="BP5" s="552" t="s">
        <v>2456</v>
      </c>
      <c r="BQ5" s="553" t="s">
        <v>2457</v>
      </c>
      <c r="BR5" s="553" t="s">
        <v>2458</v>
      </c>
      <c r="BS5" s="623" t="s">
        <v>2459</v>
      </c>
      <c r="BT5" s="552" t="s">
        <v>2460</v>
      </c>
      <c r="BU5" s="553" t="s">
        <v>2461</v>
      </c>
      <c r="BV5" s="553" t="s">
        <v>2462</v>
      </c>
      <c r="BW5" s="623" t="s">
        <v>2463</v>
      </c>
      <c r="BX5" s="556" t="s">
        <v>2464</v>
      </c>
      <c r="BY5" s="555" t="s">
        <v>2465</v>
      </c>
      <c r="BZ5" s="555" t="s">
        <v>2466</v>
      </c>
      <c r="CA5" s="590" t="s">
        <v>2467</v>
      </c>
      <c r="CB5" s="556" t="s">
        <v>2468</v>
      </c>
      <c r="CC5" s="555" t="s">
        <v>2469</v>
      </c>
      <c r="CD5" s="555" t="s">
        <v>2470</v>
      </c>
      <c r="CE5" s="590" t="s">
        <v>2471</v>
      </c>
      <c r="CF5" s="556" t="s">
        <v>2472</v>
      </c>
      <c r="CG5" s="555" t="s">
        <v>2473</v>
      </c>
      <c r="CH5" s="555" t="s">
        <v>2474</v>
      </c>
      <c r="CI5" s="590" t="s">
        <v>2475</v>
      </c>
      <c r="CJ5" s="556" t="s">
        <v>2494</v>
      </c>
      <c r="CK5" s="555" t="s">
        <v>2476</v>
      </c>
      <c r="CL5" s="555" t="s">
        <v>2477</v>
      </c>
      <c r="CM5" s="590" t="s">
        <v>2629</v>
      </c>
      <c r="CN5" s="556" t="s">
        <v>2691</v>
      </c>
      <c r="CO5" s="614" t="s">
        <v>2692</v>
      </c>
      <c r="CP5" s="394"/>
    </row>
    <row r="6" spans="1:94" x14ac:dyDescent="0.2">
      <c r="A6" s="558" t="s">
        <v>539</v>
      </c>
      <c r="B6" s="562">
        <v>871449.33</v>
      </c>
      <c r="C6" s="562">
        <v>931114.98</v>
      </c>
      <c r="D6" s="562">
        <v>1009032.33</v>
      </c>
      <c r="E6" s="562">
        <v>965692.41</v>
      </c>
      <c r="F6" s="562">
        <v>967369.57</v>
      </c>
      <c r="G6" s="562">
        <v>1016993.4</v>
      </c>
      <c r="H6" s="562">
        <v>1103133.98</v>
      </c>
      <c r="I6" s="562">
        <v>1182530.74</v>
      </c>
      <c r="J6" s="562">
        <v>1258035.7</v>
      </c>
      <c r="K6" s="562">
        <v>1308208.05</v>
      </c>
      <c r="L6" s="562">
        <v>1312943.2</v>
      </c>
      <c r="M6" s="562">
        <v>1158000.08</v>
      </c>
      <c r="N6" s="562">
        <v>1210239.33</v>
      </c>
      <c r="O6" s="562">
        <v>1344030.44</v>
      </c>
      <c r="P6" s="562">
        <v>1396422.62</v>
      </c>
      <c r="Q6" s="562">
        <v>1469316.82</v>
      </c>
      <c r="R6" s="562">
        <v>1534472.84</v>
      </c>
      <c r="S6" s="561">
        <v>1558763.18</v>
      </c>
      <c r="T6" s="559">
        <v>852737.06</v>
      </c>
      <c r="U6" s="562">
        <v>864600.39</v>
      </c>
      <c r="V6" s="562">
        <v>877033.11</v>
      </c>
      <c r="W6" s="712">
        <v>891426.78</v>
      </c>
      <c r="X6" s="564">
        <v>901082.42</v>
      </c>
      <c r="Y6" s="562">
        <v>917747.96</v>
      </c>
      <c r="Z6" s="562">
        <v>939945.66</v>
      </c>
      <c r="AA6" s="712">
        <v>965683.89</v>
      </c>
      <c r="AB6" s="564">
        <v>983634.11</v>
      </c>
      <c r="AC6" s="562">
        <v>1009696.81</v>
      </c>
      <c r="AD6" s="562">
        <v>1021969.78</v>
      </c>
      <c r="AE6" s="712">
        <v>1020828.64</v>
      </c>
      <c r="AF6" s="564">
        <v>1008735.22</v>
      </c>
      <c r="AG6" s="562">
        <v>991454.62</v>
      </c>
      <c r="AH6" s="562">
        <v>949785.8</v>
      </c>
      <c r="AI6" s="712">
        <v>912794</v>
      </c>
      <c r="AJ6" s="564">
        <v>948404.18</v>
      </c>
      <c r="AK6" s="562">
        <v>968769.41</v>
      </c>
      <c r="AL6" s="562">
        <v>970119.88</v>
      </c>
      <c r="AM6" s="712">
        <v>982184.81</v>
      </c>
      <c r="AN6" s="564">
        <v>993973.94</v>
      </c>
      <c r="AO6" s="562">
        <v>991107.04</v>
      </c>
      <c r="AP6" s="562">
        <v>1033191.78</v>
      </c>
      <c r="AQ6" s="712">
        <v>1049700.8500000001</v>
      </c>
      <c r="AR6" s="564">
        <v>1080001.23</v>
      </c>
      <c r="AS6" s="562">
        <v>1094429.5900000001</v>
      </c>
      <c r="AT6" s="562">
        <v>1107792.24</v>
      </c>
      <c r="AU6" s="712">
        <v>1130312.8600000001</v>
      </c>
      <c r="AV6" s="564">
        <v>1148884.1599999999</v>
      </c>
      <c r="AW6" s="562">
        <v>1167924.56</v>
      </c>
      <c r="AX6" s="562">
        <v>1196768.44</v>
      </c>
      <c r="AY6" s="712">
        <v>1216545.78</v>
      </c>
      <c r="AZ6" s="564">
        <v>1235971.83</v>
      </c>
      <c r="BA6" s="562">
        <v>1258620.56</v>
      </c>
      <c r="BB6" s="562">
        <v>1265896.21</v>
      </c>
      <c r="BC6" s="712">
        <v>1271654.22</v>
      </c>
      <c r="BD6" s="564">
        <v>1289132.06</v>
      </c>
      <c r="BE6" s="562">
        <v>1304252.8799999999</v>
      </c>
      <c r="BF6" s="562">
        <v>1310445.83</v>
      </c>
      <c r="BG6" s="712">
        <v>1329001.4099999999</v>
      </c>
      <c r="BH6" s="564">
        <v>1335576.3899999999</v>
      </c>
      <c r="BI6" s="562">
        <v>1345645</v>
      </c>
      <c r="BJ6" s="562">
        <v>1333806.81</v>
      </c>
      <c r="BK6" s="712">
        <v>1236744.58</v>
      </c>
      <c r="BL6" s="564">
        <v>1164772.82</v>
      </c>
      <c r="BM6" s="562">
        <v>1139558.23</v>
      </c>
      <c r="BN6" s="562">
        <v>1156067.44</v>
      </c>
      <c r="BO6" s="712">
        <v>1171601.81</v>
      </c>
      <c r="BP6" s="564">
        <v>1182871.1200000001</v>
      </c>
      <c r="BQ6" s="562">
        <v>1193331.1000000001</v>
      </c>
      <c r="BR6" s="562">
        <v>1216109.6200000001</v>
      </c>
      <c r="BS6" s="712">
        <v>1248645.46</v>
      </c>
      <c r="BT6" s="564">
        <v>1299742.22</v>
      </c>
      <c r="BU6" s="562">
        <v>1347851.82</v>
      </c>
      <c r="BV6" s="562">
        <v>1364582.77</v>
      </c>
      <c r="BW6" s="643">
        <v>1363944.94</v>
      </c>
      <c r="BX6" s="559">
        <v>1381365.86</v>
      </c>
      <c r="BY6" s="562">
        <v>1388260.18</v>
      </c>
      <c r="BZ6" s="562">
        <v>1395581.89</v>
      </c>
      <c r="CA6" s="643">
        <v>1420482.5600000001</v>
      </c>
      <c r="CB6" s="564">
        <v>1455400.9</v>
      </c>
      <c r="CC6" s="562">
        <v>1448461.63</v>
      </c>
      <c r="CD6" s="562">
        <v>1476132.61</v>
      </c>
      <c r="CE6" s="643">
        <v>1497272.13</v>
      </c>
      <c r="CF6" s="564">
        <v>1504525.72</v>
      </c>
      <c r="CG6" s="562">
        <v>1533969.8</v>
      </c>
      <c r="CH6" s="562">
        <v>1548157.96</v>
      </c>
      <c r="CI6" s="643">
        <v>1551237.89</v>
      </c>
      <c r="CJ6" s="564">
        <v>1552990.83</v>
      </c>
      <c r="CK6" s="562">
        <v>1530476.27</v>
      </c>
      <c r="CL6" s="562">
        <v>1545989.95</v>
      </c>
      <c r="CM6" s="643">
        <v>1587357.48</v>
      </c>
      <c r="CN6" s="719">
        <v>1603464.66</v>
      </c>
      <c r="CO6" s="720">
        <v>1627522.5</v>
      </c>
      <c r="CP6" s="394"/>
    </row>
    <row r="7" spans="1:94" x14ac:dyDescent="0.2">
      <c r="A7" s="565" t="s">
        <v>2585</v>
      </c>
      <c r="B7" s="567"/>
      <c r="C7" s="567">
        <v>6.85</v>
      </c>
      <c r="D7" s="567">
        <v>8.3699999999999992</v>
      </c>
      <c r="E7" s="567">
        <v>-4.3</v>
      </c>
      <c r="F7" s="567">
        <v>0.17</v>
      </c>
      <c r="G7" s="567">
        <v>5.13</v>
      </c>
      <c r="H7" s="567">
        <v>8.4700000000000006</v>
      </c>
      <c r="I7" s="567">
        <v>7.2</v>
      </c>
      <c r="J7" s="567">
        <v>6.39</v>
      </c>
      <c r="K7" s="567">
        <v>3.99</v>
      </c>
      <c r="L7" s="567">
        <v>0.36</v>
      </c>
      <c r="M7" s="567">
        <v>-11.8</v>
      </c>
      <c r="N7" s="567">
        <v>4.51</v>
      </c>
      <c r="O7" s="567">
        <v>11.05</v>
      </c>
      <c r="P7" s="567">
        <v>3.9</v>
      </c>
      <c r="Q7" s="567">
        <v>5.22</v>
      </c>
      <c r="R7" s="567">
        <v>4.43</v>
      </c>
      <c r="S7" s="567">
        <v>1.58</v>
      </c>
      <c r="T7" s="646"/>
      <c r="U7" s="567">
        <v>5.68</v>
      </c>
      <c r="V7" s="567">
        <v>5.88</v>
      </c>
      <c r="W7" s="706">
        <v>6.73</v>
      </c>
      <c r="X7" s="646">
        <v>4.4000000000000004</v>
      </c>
      <c r="Y7" s="567">
        <v>7.61</v>
      </c>
      <c r="Z7" s="567">
        <v>10.029999999999999</v>
      </c>
      <c r="AA7" s="706">
        <v>11.41</v>
      </c>
      <c r="AB7" s="646">
        <v>7.65</v>
      </c>
      <c r="AC7" s="567">
        <v>11.03</v>
      </c>
      <c r="AD7" s="567">
        <v>4.95</v>
      </c>
      <c r="AE7" s="706">
        <v>-0.45</v>
      </c>
      <c r="AF7" s="646">
        <v>-4.66</v>
      </c>
      <c r="AG7" s="567">
        <v>-6.68</v>
      </c>
      <c r="AH7" s="567">
        <v>-15.78</v>
      </c>
      <c r="AI7" s="706">
        <v>-14.69</v>
      </c>
      <c r="AJ7" s="646">
        <v>16.54</v>
      </c>
      <c r="AK7" s="567">
        <v>8.8699999999999992</v>
      </c>
      <c r="AL7" s="567">
        <v>0.56000000000000005</v>
      </c>
      <c r="AM7" s="706">
        <v>5.07</v>
      </c>
      <c r="AN7" s="646">
        <v>4.8899999999999997</v>
      </c>
      <c r="AO7" s="567">
        <v>-1.1499999999999999</v>
      </c>
      <c r="AP7" s="567">
        <v>18.100000000000001</v>
      </c>
      <c r="AQ7" s="706">
        <v>6.55</v>
      </c>
      <c r="AR7" s="646">
        <v>12.06</v>
      </c>
      <c r="AS7" s="567">
        <v>5.45</v>
      </c>
      <c r="AT7" s="567">
        <v>4.97</v>
      </c>
      <c r="AU7" s="706">
        <v>8.3800000000000008</v>
      </c>
      <c r="AV7" s="646">
        <v>6.74</v>
      </c>
      <c r="AW7" s="567">
        <v>6.8</v>
      </c>
      <c r="AX7" s="567">
        <v>10.25</v>
      </c>
      <c r="AY7" s="706">
        <v>6.78</v>
      </c>
      <c r="AZ7" s="646">
        <v>6.54</v>
      </c>
      <c r="BA7" s="567">
        <v>7.53</v>
      </c>
      <c r="BB7" s="567">
        <v>2.33</v>
      </c>
      <c r="BC7" s="706">
        <v>1.83</v>
      </c>
      <c r="BD7" s="646">
        <v>5.61</v>
      </c>
      <c r="BE7" s="567">
        <v>4.7699999999999996</v>
      </c>
      <c r="BF7" s="567">
        <v>1.91</v>
      </c>
      <c r="BG7" s="706">
        <v>5.79</v>
      </c>
      <c r="BH7" s="646">
        <v>1.99</v>
      </c>
      <c r="BI7" s="567">
        <v>3.05</v>
      </c>
      <c r="BJ7" s="567">
        <v>-3.47</v>
      </c>
      <c r="BK7" s="706">
        <v>-26.08</v>
      </c>
      <c r="BL7" s="646">
        <v>-21.32</v>
      </c>
      <c r="BM7" s="567">
        <v>-8.3800000000000008</v>
      </c>
      <c r="BN7" s="567">
        <v>5.92</v>
      </c>
      <c r="BO7" s="706">
        <v>5.48</v>
      </c>
      <c r="BP7" s="646">
        <v>3.9</v>
      </c>
      <c r="BQ7" s="567">
        <v>3.58</v>
      </c>
      <c r="BR7" s="567">
        <v>7.86</v>
      </c>
      <c r="BS7" s="706">
        <v>11.14</v>
      </c>
      <c r="BT7" s="646">
        <v>17.399999999999999</v>
      </c>
      <c r="BU7" s="567">
        <v>15.65</v>
      </c>
      <c r="BV7" s="567">
        <v>5.0599999999999996</v>
      </c>
      <c r="BW7" s="706">
        <v>-0.19</v>
      </c>
      <c r="BX7" s="646">
        <v>5.21</v>
      </c>
      <c r="BY7" s="567">
        <v>2.0099999999999998</v>
      </c>
      <c r="BZ7" s="567">
        <v>2.13</v>
      </c>
      <c r="CA7" s="706">
        <v>7.33</v>
      </c>
      <c r="CB7" s="646">
        <v>10.199999999999999</v>
      </c>
      <c r="CC7" s="567">
        <v>-1.89</v>
      </c>
      <c r="CD7" s="567">
        <v>7.86</v>
      </c>
      <c r="CE7" s="706">
        <v>5.85</v>
      </c>
      <c r="CF7" s="646">
        <v>1.95</v>
      </c>
      <c r="CG7" s="567">
        <v>8.06</v>
      </c>
      <c r="CH7" s="567">
        <v>3.75</v>
      </c>
      <c r="CI7" s="706">
        <v>0.8</v>
      </c>
      <c r="CJ7" s="646">
        <v>0.45</v>
      </c>
      <c r="CK7" s="567">
        <v>-5.67</v>
      </c>
      <c r="CL7" s="567">
        <v>4.12</v>
      </c>
      <c r="CM7" s="706">
        <v>11.14</v>
      </c>
      <c r="CN7" s="646">
        <v>4.12</v>
      </c>
      <c r="CO7" s="706">
        <v>6.14</v>
      </c>
      <c r="CP7" s="394"/>
    </row>
    <row r="8" spans="1:94" ht="11.25" customHeight="1" x14ac:dyDescent="0.2">
      <c r="A8" s="568"/>
      <c r="B8" s="570"/>
      <c r="C8" s="570"/>
      <c r="D8" s="570"/>
      <c r="E8" s="570"/>
      <c r="F8" s="570"/>
      <c r="G8" s="570"/>
      <c r="H8" s="570"/>
      <c r="I8" s="570"/>
      <c r="J8" s="570"/>
      <c r="K8" s="647"/>
      <c r="L8" s="570"/>
      <c r="M8" s="570"/>
      <c r="N8" s="570"/>
      <c r="O8" s="570"/>
      <c r="P8" s="570"/>
      <c r="Q8" s="570"/>
      <c r="R8" s="570"/>
      <c r="S8" s="626"/>
      <c r="T8" s="569"/>
      <c r="U8" s="570"/>
      <c r="V8" s="570"/>
      <c r="W8" s="713"/>
      <c r="X8" s="569"/>
      <c r="Y8" s="570"/>
      <c r="Z8" s="570"/>
      <c r="AA8" s="713"/>
      <c r="AB8" s="569"/>
      <c r="AC8" s="570"/>
      <c r="AD8" s="570"/>
      <c r="AE8" s="713"/>
      <c r="AF8" s="569"/>
      <c r="AG8" s="570"/>
      <c r="AH8" s="570"/>
      <c r="AI8" s="713"/>
      <c r="AJ8" s="569"/>
      <c r="AK8" s="570"/>
      <c r="AL8" s="570"/>
      <c r="AM8" s="713"/>
      <c r="AN8" s="569"/>
      <c r="AO8" s="570"/>
      <c r="AP8" s="570"/>
      <c r="AQ8" s="713"/>
      <c r="AR8" s="569"/>
      <c r="AS8" s="570"/>
      <c r="AT8" s="570"/>
      <c r="AU8" s="713"/>
      <c r="AV8" s="569"/>
      <c r="AW8" s="570"/>
      <c r="AX8" s="570"/>
      <c r="AY8" s="713"/>
      <c r="AZ8" s="569"/>
      <c r="BA8" s="570"/>
      <c r="BB8" s="570"/>
      <c r="BC8" s="713"/>
      <c r="BD8" s="569"/>
      <c r="BE8" s="570"/>
      <c r="BF8" s="570"/>
      <c r="BG8" s="713"/>
      <c r="BH8" s="569"/>
      <c r="BI8" s="570"/>
      <c r="BJ8" s="570"/>
      <c r="BK8" s="713"/>
      <c r="BL8" s="569"/>
      <c r="BM8" s="570"/>
      <c r="BN8" s="570"/>
      <c r="BO8" s="713"/>
      <c r="BP8" s="569"/>
      <c r="BQ8" s="570"/>
      <c r="BR8" s="570"/>
      <c r="BS8" s="713"/>
      <c r="BT8" s="569"/>
      <c r="BU8" s="570"/>
      <c r="BV8" s="570"/>
      <c r="BW8" s="713"/>
      <c r="BX8" s="573"/>
      <c r="BY8" s="572"/>
      <c r="BZ8" s="572"/>
      <c r="CA8" s="597"/>
      <c r="CB8" s="573"/>
      <c r="CC8" s="572"/>
      <c r="CD8" s="572"/>
      <c r="CE8" s="597"/>
      <c r="CF8" s="573"/>
      <c r="CG8" s="572"/>
      <c r="CH8" s="572"/>
      <c r="CI8" s="597"/>
      <c r="CJ8" s="573"/>
      <c r="CK8" s="572"/>
      <c r="CL8" s="572"/>
      <c r="CM8" s="597"/>
      <c r="CN8" s="656"/>
      <c r="CO8" s="721"/>
      <c r="CP8" s="394"/>
    </row>
    <row r="9" spans="1:94" s="368" customFormat="1" x14ac:dyDescent="0.2">
      <c r="A9" s="574" t="s">
        <v>531</v>
      </c>
      <c r="B9" s="576">
        <v>142423.47</v>
      </c>
      <c r="C9" s="576">
        <v>151604.57</v>
      </c>
      <c r="D9" s="576">
        <v>167993.52</v>
      </c>
      <c r="E9" s="576">
        <v>159744.64000000001</v>
      </c>
      <c r="F9" s="576">
        <v>161297.79</v>
      </c>
      <c r="G9" s="576">
        <v>166682.01</v>
      </c>
      <c r="H9" s="576">
        <v>179253.55</v>
      </c>
      <c r="I9" s="576">
        <v>192737.64</v>
      </c>
      <c r="J9" s="576">
        <v>204455.45</v>
      </c>
      <c r="K9" s="576">
        <v>212936.89</v>
      </c>
      <c r="L9" s="576">
        <v>220306.95</v>
      </c>
      <c r="M9" s="576">
        <v>202113</v>
      </c>
      <c r="N9" s="576">
        <v>204952.61</v>
      </c>
      <c r="O9" s="576">
        <v>217818.95</v>
      </c>
      <c r="P9" s="576">
        <v>231312.69</v>
      </c>
      <c r="Q9" s="576">
        <v>242271.12</v>
      </c>
      <c r="R9" s="576">
        <v>256571.07</v>
      </c>
      <c r="S9" s="577">
        <v>279902.69</v>
      </c>
      <c r="T9" s="575">
        <v>139898.03</v>
      </c>
      <c r="U9" s="576">
        <v>141710.82</v>
      </c>
      <c r="V9" s="576">
        <v>141148.57</v>
      </c>
      <c r="W9" s="642">
        <v>146936.46</v>
      </c>
      <c r="X9" s="575">
        <v>148312.51</v>
      </c>
      <c r="Y9" s="576">
        <v>148580.54999999999</v>
      </c>
      <c r="Z9" s="576">
        <v>153349.96</v>
      </c>
      <c r="AA9" s="642">
        <v>156175.28</v>
      </c>
      <c r="AB9" s="575">
        <v>160106.56</v>
      </c>
      <c r="AC9" s="576">
        <v>167232.54999999999</v>
      </c>
      <c r="AD9" s="576">
        <v>171860.69</v>
      </c>
      <c r="AE9" s="642">
        <v>172774.3</v>
      </c>
      <c r="AF9" s="575">
        <v>171239.32</v>
      </c>
      <c r="AG9" s="576">
        <v>165795.28</v>
      </c>
      <c r="AH9" s="576">
        <v>155564.68</v>
      </c>
      <c r="AI9" s="642">
        <v>146379.26999999999</v>
      </c>
      <c r="AJ9" s="575">
        <v>157598.31</v>
      </c>
      <c r="AK9" s="576">
        <v>162754.43</v>
      </c>
      <c r="AL9" s="576">
        <v>162262.9</v>
      </c>
      <c r="AM9" s="642">
        <v>162575.51</v>
      </c>
      <c r="AN9" s="575">
        <v>160685.14000000001</v>
      </c>
      <c r="AO9" s="576">
        <v>162914.39000000001</v>
      </c>
      <c r="AP9" s="576">
        <v>171497.75</v>
      </c>
      <c r="AQ9" s="642">
        <v>171630.76</v>
      </c>
      <c r="AR9" s="575">
        <v>175422.65</v>
      </c>
      <c r="AS9" s="576">
        <v>177667.86</v>
      </c>
      <c r="AT9" s="576">
        <v>181229.02</v>
      </c>
      <c r="AU9" s="642">
        <v>182694.66</v>
      </c>
      <c r="AV9" s="575">
        <v>186451.37</v>
      </c>
      <c r="AW9" s="576">
        <v>190924.25</v>
      </c>
      <c r="AX9" s="576">
        <v>194583.07</v>
      </c>
      <c r="AY9" s="642">
        <v>198991.87</v>
      </c>
      <c r="AZ9" s="575">
        <v>203806.84</v>
      </c>
      <c r="BA9" s="576">
        <v>204701.07</v>
      </c>
      <c r="BB9" s="576">
        <v>203391.69</v>
      </c>
      <c r="BC9" s="642">
        <v>205922.21</v>
      </c>
      <c r="BD9" s="575">
        <v>210954.36</v>
      </c>
      <c r="BE9" s="576">
        <v>212094.14</v>
      </c>
      <c r="BF9" s="576">
        <v>211770.92</v>
      </c>
      <c r="BG9" s="642">
        <v>216928.15</v>
      </c>
      <c r="BH9" s="575">
        <v>221839.64</v>
      </c>
      <c r="BI9" s="576">
        <v>223863.37</v>
      </c>
      <c r="BJ9" s="576">
        <v>222397.04</v>
      </c>
      <c r="BK9" s="642">
        <v>213127.74</v>
      </c>
      <c r="BL9" s="575">
        <v>203120.07</v>
      </c>
      <c r="BM9" s="576">
        <v>200137.66</v>
      </c>
      <c r="BN9" s="576">
        <v>202444.33</v>
      </c>
      <c r="BO9" s="642">
        <v>202749.92</v>
      </c>
      <c r="BP9" s="575">
        <v>202783.86</v>
      </c>
      <c r="BQ9" s="576">
        <v>205173.88</v>
      </c>
      <c r="BR9" s="576">
        <v>205936.39</v>
      </c>
      <c r="BS9" s="642">
        <v>205916.31</v>
      </c>
      <c r="BT9" s="575">
        <v>211569.2</v>
      </c>
      <c r="BU9" s="576">
        <v>215864.18</v>
      </c>
      <c r="BV9" s="576">
        <v>221552.52</v>
      </c>
      <c r="BW9" s="642">
        <v>222289.9</v>
      </c>
      <c r="BX9" s="575">
        <v>226295.48</v>
      </c>
      <c r="BY9" s="576">
        <v>230835.1</v>
      </c>
      <c r="BZ9" s="576">
        <v>231715.11</v>
      </c>
      <c r="CA9" s="642">
        <v>236405.09</v>
      </c>
      <c r="CB9" s="575">
        <v>236452.52</v>
      </c>
      <c r="CC9" s="576">
        <v>241575.86</v>
      </c>
      <c r="CD9" s="576">
        <v>241914.92</v>
      </c>
      <c r="CE9" s="642">
        <v>241774.56</v>
      </c>
      <c r="CF9" s="575">
        <v>243819.15</v>
      </c>
      <c r="CG9" s="576">
        <v>249079.17</v>
      </c>
      <c r="CH9" s="576">
        <v>254348.55</v>
      </c>
      <c r="CI9" s="642">
        <v>259205.6</v>
      </c>
      <c r="CJ9" s="575">
        <v>263650.96999999997</v>
      </c>
      <c r="CK9" s="576">
        <v>279263.19</v>
      </c>
      <c r="CL9" s="576">
        <v>274530.01</v>
      </c>
      <c r="CM9" s="642">
        <v>281977.03999999998</v>
      </c>
      <c r="CN9" s="722">
        <v>282958.82</v>
      </c>
      <c r="CO9" s="644">
        <v>289508.24</v>
      </c>
      <c r="CP9" s="396"/>
    </row>
    <row r="10" spans="1:94" x14ac:dyDescent="0.2">
      <c r="A10" s="579" t="s">
        <v>532</v>
      </c>
      <c r="B10" s="562">
        <v>328965.49</v>
      </c>
      <c r="C10" s="562">
        <v>350640.24</v>
      </c>
      <c r="D10" s="562">
        <v>383008.29</v>
      </c>
      <c r="E10" s="562">
        <v>362657.52</v>
      </c>
      <c r="F10" s="562">
        <v>347978.45</v>
      </c>
      <c r="G10" s="562">
        <v>366863.54</v>
      </c>
      <c r="H10" s="562">
        <v>401930.02</v>
      </c>
      <c r="I10" s="562">
        <v>440101.98</v>
      </c>
      <c r="J10" s="562">
        <v>476218.95</v>
      </c>
      <c r="K10" s="562">
        <v>505504.15</v>
      </c>
      <c r="L10" s="562">
        <v>519563.46</v>
      </c>
      <c r="M10" s="562">
        <v>441502.24</v>
      </c>
      <c r="N10" s="562">
        <v>483154.17</v>
      </c>
      <c r="O10" s="562">
        <v>556652.74</v>
      </c>
      <c r="P10" s="562">
        <v>579654.93999999994</v>
      </c>
      <c r="Q10" s="562">
        <v>607121.82999999996</v>
      </c>
      <c r="R10" s="562">
        <v>634747.98</v>
      </c>
      <c r="S10" s="563">
        <v>604723.54</v>
      </c>
      <c r="T10" s="564">
        <v>321171.90000000002</v>
      </c>
      <c r="U10" s="562">
        <v>326009.23</v>
      </c>
      <c r="V10" s="562">
        <v>333733.89</v>
      </c>
      <c r="W10" s="643">
        <v>334946.94</v>
      </c>
      <c r="X10" s="564">
        <v>337886.19</v>
      </c>
      <c r="Y10" s="562">
        <v>345859.9</v>
      </c>
      <c r="Z10" s="562">
        <v>355137.18</v>
      </c>
      <c r="AA10" s="643">
        <v>363677.69</v>
      </c>
      <c r="AB10" s="564">
        <v>370824.76</v>
      </c>
      <c r="AC10" s="562">
        <v>381558.23</v>
      </c>
      <c r="AD10" s="562">
        <v>388185.31</v>
      </c>
      <c r="AE10" s="643">
        <v>391464.88</v>
      </c>
      <c r="AF10" s="564">
        <v>388122.02</v>
      </c>
      <c r="AG10" s="562">
        <v>383426.33</v>
      </c>
      <c r="AH10" s="562">
        <v>354982.94</v>
      </c>
      <c r="AI10" s="643">
        <v>324098.8</v>
      </c>
      <c r="AJ10" s="564">
        <v>340206.24</v>
      </c>
      <c r="AK10" s="562">
        <v>349973.49</v>
      </c>
      <c r="AL10" s="562">
        <v>348068.35</v>
      </c>
      <c r="AM10" s="643">
        <v>353665.72</v>
      </c>
      <c r="AN10" s="564">
        <v>364930.06</v>
      </c>
      <c r="AO10" s="562">
        <v>350893.36</v>
      </c>
      <c r="AP10" s="562">
        <v>372170.55</v>
      </c>
      <c r="AQ10" s="643">
        <v>379460.19</v>
      </c>
      <c r="AR10" s="564">
        <v>393962.6</v>
      </c>
      <c r="AS10" s="562">
        <v>398661.35</v>
      </c>
      <c r="AT10" s="562">
        <v>400337.32</v>
      </c>
      <c r="AU10" s="643">
        <v>414758.81</v>
      </c>
      <c r="AV10" s="564">
        <v>422322.93</v>
      </c>
      <c r="AW10" s="562">
        <v>429007.1</v>
      </c>
      <c r="AX10" s="562">
        <v>451309.93</v>
      </c>
      <c r="AY10" s="643">
        <v>457767.97</v>
      </c>
      <c r="AZ10" s="564">
        <v>460777.77</v>
      </c>
      <c r="BA10" s="562">
        <v>481381.11</v>
      </c>
      <c r="BB10" s="562">
        <v>484690.25</v>
      </c>
      <c r="BC10" s="643">
        <v>478026.66</v>
      </c>
      <c r="BD10" s="564">
        <v>490385.79</v>
      </c>
      <c r="BE10" s="562">
        <v>503780.15</v>
      </c>
      <c r="BF10" s="562">
        <v>507726.78</v>
      </c>
      <c r="BG10" s="643">
        <v>520123.88</v>
      </c>
      <c r="BH10" s="564">
        <v>529099.52000000002</v>
      </c>
      <c r="BI10" s="562">
        <v>537110.92000000004</v>
      </c>
      <c r="BJ10" s="562">
        <v>538687.06999999995</v>
      </c>
      <c r="BK10" s="643">
        <v>473356.33</v>
      </c>
      <c r="BL10" s="564">
        <v>431271.9</v>
      </c>
      <c r="BM10" s="562">
        <v>424619.46</v>
      </c>
      <c r="BN10" s="562">
        <v>446723.87</v>
      </c>
      <c r="BO10" s="643">
        <v>463393.74</v>
      </c>
      <c r="BP10" s="564">
        <v>469934.05</v>
      </c>
      <c r="BQ10" s="562">
        <v>474601.26</v>
      </c>
      <c r="BR10" s="562">
        <v>484867.3</v>
      </c>
      <c r="BS10" s="643">
        <v>503214.08000000002</v>
      </c>
      <c r="BT10" s="564">
        <v>532097.80000000005</v>
      </c>
      <c r="BU10" s="562">
        <v>561480.61</v>
      </c>
      <c r="BV10" s="562">
        <v>567592.14</v>
      </c>
      <c r="BW10" s="643">
        <v>565440.4</v>
      </c>
      <c r="BX10" s="564">
        <v>578712.85</v>
      </c>
      <c r="BY10" s="562">
        <v>580552.01</v>
      </c>
      <c r="BZ10" s="562">
        <v>577400.81000000006</v>
      </c>
      <c r="CA10" s="643">
        <v>581954.09</v>
      </c>
      <c r="CB10" s="564">
        <v>582911</v>
      </c>
      <c r="CC10" s="562">
        <v>603369.13</v>
      </c>
      <c r="CD10" s="562">
        <v>592796.92000000004</v>
      </c>
      <c r="CE10" s="643">
        <v>611859.18000000005</v>
      </c>
      <c r="CF10" s="564">
        <v>620462.07999999996</v>
      </c>
      <c r="CG10" s="562">
        <v>624837.06999999995</v>
      </c>
      <c r="CH10" s="562">
        <v>640557.31000000006</v>
      </c>
      <c r="CI10" s="643">
        <v>642593.88</v>
      </c>
      <c r="CJ10" s="564">
        <v>631003.66</v>
      </c>
      <c r="CK10" s="562">
        <v>598790.49</v>
      </c>
      <c r="CL10" s="562">
        <v>599596.19999999995</v>
      </c>
      <c r="CM10" s="643">
        <v>593772.89</v>
      </c>
      <c r="CN10" s="722">
        <v>601350.82999999996</v>
      </c>
      <c r="CO10" s="644">
        <v>613228.24</v>
      </c>
      <c r="CP10" s="394"/>
    </row>
    <row r="11" spans="1:94" x14ac:dyDescent="0.2">
      <c r="A11" s="580" t="s">
        <v>533</v>
      </c>
      <c r="B11" s="562">
        <v>146913.74</v>
      </c>
      <c r="C11" s="562">
        <v>156604.54</v>
      </c>
      <c r="D11" s="562">
        <v>175377.97</v>
      </c>
      <c r="E11" s="562">
        <v>157450.15</v>
      </c>
      <c r="F11" s="562">
        <v>151435.71</v>
      </c>
      <c r="G11" s="562">
        <v>162595.5</v>
      </c>
      <c r="H11" s="562">
        <v>177652.05</v>
      </c>
      <c r="I11" s="562">
        <v>191273.26</v>
      </c>
      <c r="J11" s="562">
        <v>205389.61</v>
      </c>
      <c r="K11" s="562">
        <v>216969.84</v>
      </c>
      <c r="L11" s="562">
        <v>226272.1</v>
      </c>
      <c r="M11" s="562">
        <v>193018.85</v>
      </c>
      <c r="N11" s="562">
        <v>214660.52</v>
      </c>
      <c r="O11" s="562">
        <v>237757.53</v>
      </c>
      <c r="P11" s="562">
        <v>240601.92</v>
      </c>
      <c r="Q11" s="562">
        <v>246911.4</v>
      </c>
      <c r="R11" s="562">
        <v>259469.69</v>
      </c>
      <c r="S11" s="563">
        <v>270798.27</v>
      </c>
      <c r="T11" s="564">
        <v>141724.44</v>
      </c>
      <c r="U11" s="562">
        <v>146041.98000000001</v>
      </c>
      <c r="V11" s="562">
        <v>149807.01</v>
      </c>
      <c r="W11" s="643">
        <v>150081.54999999999</v>
      </c>
      <c r="X11" s="564">
        <v>152839.63</v>
      </c>
      <c r="Y11" s="562">
        <v>153003.42000000001</v>
      </c>
      <c r="Z11" s="562">
        <v>158069.89000000001</v>
      </c>
      <c r="AA11" s="643">
        <v>162505.22</v>
      </c>
      <c r="AB11" s="564">
        <v>168003.62</v>
      </c>
      <c r="AC11" s="562">
        <v>174924.62</v>
      </c>
      <c r="AD11" s="562">
        <v>178593.48</v>
      </c>
      <c r="AE11" s="643">
        <v>179990.14</v>
      </c>
      <c r="AF11" s="564">
        <v>175541.87</v>
      </c>
      <c r="AG11" s="562">
        <v>170493.9</v>
      </c>
      <c r="AH11" s="562">
        <v>152384.47</v>
      </c>
      <c r="AI11" s="643">
        <v>131380.34</v>
      </c>
      <c r="AJ11" s="564">
        <v>147831.92000000001</v>
      </c>
      <c r="AK11" s="562">
        <v>151460.22</v>
      </c>
      <c r="AL11" s="562">
        <v>150213.1</v>
      </c>
      <c r="AM11" s="643">
        <v>156237.57</v>
      </c>
      <c r="AN11" s="564">
        <v>160365.95000000001</v>
      </c>
      <c r="AO11" s="562">
        <v>153627.37</v>
      </c>
      <c r="AP11" s="562">
        <v>166227.01</v>
      </c>
      <c r="AQ11" s="643">
        <v>170161.66</v>
      </c>
      <c r="AR11" s="564">
        <v>177021.87</v>
      </c>
      <c r="AS11" s="562">
        <v>177120.06</v>
      </c>
      <c r="AT11" s="562">
        <v>175644.46</v>
      </c>
      <c r="AU11" s="643">
        <v>180821.83</v>
      </c>
      <c r="AV11" s="564">
        <v>185701</v>
      </c>
      <c r="AW11" s="562">
        <v>190859.34</v>
      </c>
      <c r="AX11" s="562">
        <v>193384.38</v>
      </c>
      <c r="AY11" s="643">
        <v>195148.34</v>
      </c>
      <c r="AZ11" s="564">
        <v>198111.41</v>
      </c>
      <c r="BA11" s="562">
        <v>210082.55</v>
      </c>
      <c r="BB11" s="562">
        <v>205524.34</v>
      </c>
      <c r="BC11" s="643">
        <v>207840.14</v>
      </c>
      <c r="BD11" s="564">
        <v>212412.34</v>
      </c>
      <c r="BE11" s="562">
        <v>216330.03</v>
      </c>
      <c r="BF11" s="562">
        <v>216977.5</v>
      </c>
      <c r="BG11" s="643">
        <v>222159.5</v>
      </c>
      <c r="BH11" s="564">
        <v>228647.46</v>
      </c>
      <c r="BI11" s="562">
        <v>230526.03</v>
      </c>
      <c r="BJ11" s="562">
        <v>229547.72</v>
      </c>
      <c r="BK11" s="643">
        <v>216367.21</v>
      </c>
      <c r="BL11" s="564">
        <v>193533.46</v>
      </c>
      <c r="BM11" s="562">
        <v>184380.14</v>
      </c>
      <c r="BN11" s="562">
        <v>190806.18</v>
      </c>
      <c r="BO11" s="643">
        <v>203355.63</v>
      </c>
      <c r="BP11" s="564">
        <v>207287.26</v>
      </c>
      <c r="BQ11" s="562">
        <v>212588.22</v>
      </c>
      <c r="BR11" s="562">
        <v>217430.53</v>
      </c>
      <c r="BS11" s="643">
        <v>221336.05</v>
      </c>
      <c r="BT11" s="564">
        <v>230893.68</v>
      </c>
      <c r="BU11" s="562">
        <v>241704.42</v>
      </c>
      <c r="BV11" s="562">
        <v>241335.29</v>
      </c>
      <c r="BW11" s="643">
        <v>237096.74</v>
      </c>
      <c r="BX11" s="564">
        <v>244790.87</v>
      </c>
      <c r="BY11" s="562">
        <v>244248.38</v>
      </c>
      <c r="BZ11" s="562">
        <v>237707.34</v>
      </c>
      <c r="CA11" s="643">
        <v>235661.07</v>
      </c>
      <c r="CB11" s="564">
        <v>235337.04</v>
      </c>
      <c r="CC11" s="562">
        <v>246567.23</v>
      </c>
      <c r="CD11" s="562">
        <v>239920.45</v>
      </c>
      <c r="CE11" s="643">
        <v>248197.44</v>
      </c>
      <c r="CF11" s="564">
        <v>252960.46</v>
      </c>
      <c r="CG11" s="562">
        <v>253418.86</v>
      </c>
      <c r="CH11" s="562">
        <v>261002.28</v>
      </c>
      <c r="CI11" s="643">
        <v>261074.89</v>
      </c>
      <c r="CJ11" s="564">
        <v>262382.71999999997</v>
      </c>
      <c r="CK11" s="562">
        <v>266856.73</v>
      </c>
      <c r="CL11" s="562">
        <v>273054.52</v>
      </c>
      <c r="CM11" s="643">
        <v>270781.03999999998</v>
      </c>
      <c r="CN11" s="722">
        <v>269256.44</v>
      </c>
      <c r="CO11" s="644">
        <v>267434</v>
      </c>
      <c r="CP11" s="394"/>
    </row>
    <row r="12" spans="1:94" x14ac:dyDescent="0.2">
      <c r="A12" s="581" t="s">
        <v>2478</v>
      </c>
      <c r="B12" s="562">
        <v>182051.75</v>
      </c>
      <c r="C12" s="562">
        <v>194035.7</v>
      </c>
      <c r="D12" s="562">
        <v>207630.33</v>
      </c>
      <c r="E12" s="562">
        <v>205207.38</v>
      </c>
      <c r="F12" s="562">
        <v>196542.74</v>
      </c>
      <c r="G12" s="562">
        <v>204268.04</v>
      </c>
      <c r="H12" s="562">
        <v>224277.97</v>
      </c>
      <c r="I12" s="562">
        <v>248828.72</v>
      </c>
      <c r="J12" s="562">
        <v>270829.34000000003</v>
      </c>
      <c r="K12" s="562">
        <v>288534.31</v>
      </c>
      <c r="L12" s="562">
        <v>293291.34999999998</v>
      </c>
      <c r="M12" s="562">
        <v>248483.39</v>
      </c>
      <c r="N12" s="562">
        <v>268493.65999999997</v>
      </c>
      <c r="O12" s="562">
        <v>318895.2</v>
      </c>
      <c r="P12" s="562">
        <v>339053.02</v>
      </c>
      <c r="Q12" s="562">
        <v>360210.43</v>
      </c>
      <c r="R12" s="562">
        <v>375278.29</v>
      </c>
      <c r="S12" s="563">
        <v>333925.27</v>
      </c>
      <c r="T12" s="564">
        <v>179447.46</v>
      </c>
      <c r="U12" s="562">
        <v>179967.25</v>
      </c>
      <c r="V12" s="562">
        <v>183926.88</v>
      </c>
      <c r="W12" s="643">
        <v>184865.39</v>
      </c>
      <c r="X12" s="564">
        <v>185046.56</v>
      </c>
      <c r="Y12" s="562">
        <v>192856.48</v>
      </c>
      <c r="Z12" s="562">
        <v>197067.29</v>
      </c>
      <c r="AA12" s="643">
        <v>201172.47</v>
      </c>
      <c r="AB12" s="564">
        <v>202821.14</v>
      </c>
      <c r="AC12" s="562">
        <v>206633.61</v>
      </c>
      <c r="AD12" s="562">
        <v>209591.83</v>
      </c>
      <c r="AE12" s="643">
        <v>211474.73</v>
      </c>
      <c r="AF12" s="564">
        <v>212580.15</v>
      </c>
      <c r="AG12" s="562">
        <v>212932.43</v>
      </c>
      <c r="AH12" s="562">
        <v>202598.47</v>
      </c>
      <c r="AI12" s="643">
        <v>192718.46</v>
      </c>
      <c r="AJ12" s="564">
        <v>192374.32</v>
      </c>
      <c r="AK12" s="562">
        <v>198513.26</v>
      </c>
      <c r="AL12" s="562">
        <v>197855.25</v>
      </c>
      <c r="AM12" s="643">
        <v>197428.15</v>
      </c>
      <c r="AN12" s="564">
        <v>204564.11</v>
      </c>
      <c r="AO12" s="562">
        <v>197265.99</v>
      </c>
      <c r="AP12" s="562">
        <v>205943.54</v>
      </c>
      <c r="AQ12" s="643">
        <v>209298.53</v>
      </c>
      <c r="AR12" s="564">
        <v>216940.74</v>
      </c>
      <c r="AS12" s="562">
        <v>221541.29</v>
      </c>
      <c r="AT12" s="562">
        <v>224692.86</v>
      </c>
      <c r="AU12" s="643">
        <v>233936.99</v>
      </c>
      <c r="AV12" s="564">
        <v>236621.93</v>
      </c>
      <c r="AW12" s="562">
        <v>238147.77</v>
      </c>
      <c r="AX12" s="562">
        <v>257925.54</v>
      </c>
      <c r="AY12" s="643">
        <v>262619.63</v>
      </c>
      <c r="AZ12" s="564">
        <v>262666.36</v>
      </c>
      <c r="BA12" s="562">
        <v>271298.55</v>
      </c>
      <c r="BB12" s="562">
        <v>279165.90999999997</v>
      </c>
      <c r="BC12" s="643">
        <v>270186.53000000003</v>
      </c>
      <c r="BD12" s="564">
        <v>277973.45</v>
      </c>
      <c r="BE12" s="562">
        <v>287450.12</v>
      </c>
      <c r="BF12" s="562">
        <v>290749.28000000003</v>
      </c>
      <c r="BG12" s="643">
        <v>297964.38</v>
      </c>
      <c r="BH12" s="564">
        <v>300452.06</v>
      </c>
      <c r="BI12" s="562">
        <v>306584.89</v>
      </c>
      <c r="BJ12" s="562">
        <v>309139.34000000003</v>
      </c>
      <c r="BK12" s="643">
        <v>256989.12</v>
      </c>
      <c r="BL12" s="564">
        <v>237738.44</v>
      </c>
      <c r="BM12" s="562">
        <v>240239.32</v>
      </c>
      <c r="BN12" s="562">
        <v>255917.69</v>
      </c>
      <c r="BO12" s="643">
        <v>260038.1</v>
      </c>
      <c r="BP12" s="564">
        <v>262646.8</v>
      </c>
      <c r="BQ12" s="562">
        <v>262013.03</v>
      </c>
      <c r="BR12" s="562">
        <v>267436.77</v>
      </c>
      <c r="BS12" s="643">
        <v>281878.03000000003</v>
      </c>
      <c r="BT12" s="564">
        <v>301204.13</v>
      </c>
      <c r="BU12" s="562">
        <v>319776.18</v>
      </c>
      <c r="BV12" s="562">
        <v>326256.84999999998</v>
      </c>
      <c r="BW12" s="643">
        <v>328343.65000000002</v>
      </c>
      <c r="BX12" s="564">
        <v>333921.98</v>
      </c>
      <c r="BY12" s="562">
        <v>336303.63</v>
      </c>
      <c r="BZ12" s="562">
        <v>339693.47</v>
      </c>
      <c r="CA12" s="643">
        <v>346293.02</v>
      </c>
      <c r="CB12" s="564">
        <v>347573.96</v>
      </c>
      <c r="CC12" s="562">
        <v>356801.9</v>
      </c>
      <c r="CD12" s="562">
        <v>352876.47</v>
      </c>
      <c r="CE12" s="643">
        <v>363661.74</v>
      </c>
      <c r="CF12" s="564">
        <v>367501.62</v>
      </c>
      <c r="CG12" s="562">
        <v>371418.21</v>
      </c>
      <c r="CH12" s="562">
        <v>379555.02</v>
      </c>
      <c r="CI12" s="643">
        <v>381518.98</v>
      </c>
      <c r="CJ12" s="564">
        <v>368620.94</v>
      </c>
      <c r="CK12" s="562">
        <v>334456.31</v>
      </c>
      <c r="CL12" s="562">
        <v>329891.87</v>
      </c>
      <c r="CM12" s="643">
        <v>326362.93</v>
      </c>
      <c r="CN12" s="722">
        <v>335227.61</v>
      </c>
      <c r="CO12" s="644">
        <v>348586.63</v>
      </c>
      <c r="CP12" s="394"/>
    </row>
    <row r="13" spans="1:94" x14ac:dyDescent="0.2">
      <c r="A13" s="582" t="s">
        <v>535</v>
      </c>
      <c r="B13" s="562">
        <v>143357.57999999999</v>
      </c>
      <c r="C13" s="562">
        <v>152372.56</v>
      </c>
      <c r="D13" s="562">
        <v>159836.29</v>
      </c>
      <c r="E13" s="562">
        <v>155540.20000000001</v>
      </c>
      <c r="F13" s="562">
        <v>162972.76999999999</v>
      </c>
      <c r="G13" s="562">
        <v>168305.71</v>
      </c>
      <c r="H13" s="562">
        <v>176475.45</v>
      </c>
      <c r="I13" s="562">
        <v>186413.85</v>
      </c>
      <c r="J13" s="562">
        <v>192686.18</v>
      </c>
      <c r="K13" s="562">
        <v>195694.48</v>
      </c>
      <c r="L13" s="562">
        <v>194570.32</v>
      </c>
      <c r="M13" s="562">
        <v>181488.58</v>
      </c>
      <c r="N13" s="562">
        <v>193242.71</v>
      </c>
      <c r="O13" s="562">
        <v>208424.8</v>
      </c>
      <c r="P13" s="562">
        <v>216919.97</v>
      </c>
      <c r="Q13" s="562">
        <v>224834.55</v>
      </c>
      <c r="R13" s="562">
        <v>237563.69</v>
      </c>
      <c r="S13" s="563">
        <v>253599.93</v>
      </c>
      <c r="T13" s="564">
        <v>139126.21</v>
      </c>
      <c r="U13" s="562">
        <v>142151.62</v>
      </c>
      <c r="V13" s="562">
        <v>144190.29</v>
      </c>
      <c r="W13" s="643">
        <v>147962.17000000001</v>
      </c>
      <c r="X13" s="564">
        <v>148592.85</v>
      </c>
      <c r="Y13" s="562">
        <v>151186.41</v>
      </c>
      <c r="Z13" s="562">
        <v>152513.51999999999</v>
      </c>
      <c r="AA13" s="643">
        <v>157197.48000000001</v>
      </c>
      <c r="AB13" s="564">
        <v>160486.34</v>
      </c>
      <c r="AC13" s="562">
        <v>160939.42000000001</v>
      </c>
      <c r="AD13" s="562">
        <v>160267.37</v>
      </c>
      <c r="AE13" s="643">
        <v>157652.01</v>
      </c>
      <c r="AF13" s="564">
        <v>156876.32</v>
      </c>
      <c r="AG13" s="562">
        <v>154408.49</v>
      </c>
      <c r="AH13" s="562">
        <v>154588.39000000001</v>
      </c>
      <c r="AI13" s="643">
        <v>156287.6</v>
      </c>
      <c r="AJ13" s="564">
        <v>160578.79999999999</v>
      </c>
      <c r="AK13" s="562">
        <v>162873.97</v>
      </c>
      <c r="AL13" s="562">
        <v>164114.85999999999</v>
      </c>
      <c r="AM13" s="643">
        <v>164323.43</v>
      </c>
      <c r="AN13" s="564">
        <v>164697.26</v>
      </c>
      <c r="AO13" s="562">
        <v>167364.9</v>
      </c>
      <c r="AP13" s="562">
        <v>169496.91</v>
      </c>
      <c r="AQ13" s="643">
        <v>171663.78</v>
      </c>
      <c r="AR13" s="564">
        <v>173611.28</v>
      </c>
      <c r="AS13" s="562">
        <v>174659.61</v>
      </c>
      <c r="AT13" s="562">
        <v>177343.87</v>
      </c>
      <c r="AU13" s="643">
        <v>180287.04</v>
      </c>
      <c r="AV13" s="564">
        <v>182831.46</v>
      </c>
      <c r="AW13" s="562">
        <v>186207.49</v>
      </c>
      <c r="AX13" s="562">
        <v>187136.22</v>
      </c>
      <c r="AY13" s="643">
        <v>189480.23</v>
      </c>
      <c r="AZ13" s="564">
        <v>192495.54</v>
      </c>
      <c r="BA13" s="562">
        <v>191081.45</v>
      </c>
      <c r="BB13" s="562">
        <v>192129.64</v>
      </c>
      <c r="BC13" s="643">
        <v>195038.07</v>
      </c>
      <c r="BD13" s="564">
        <v>193636.84</v>
      </c>
      <c r="BE13" s="562">
        <v>194614.53</v>
      </c>
      <c r="BF13" s="562">
        <v>196236.97</v>
      </c>
      <c r="BG13" s="643">
        <v>198289.57</v>
      </c>
      <c r="BH13" s="564">
        <v>195866.42</v>
      </c>
      <c r="BI13" s="562">
        <v>196844.07</v>
      </c>
      <c r="BJ13" s="562">
        <v>194769.97</v>
      </c>
      <c r="BK13" s="643">
        <v>190800.83</v>
      </c>
      <c r="BL13" s="564">
        <v>184754.56</v>
      </c>
      <c r="BM13" s="562">
        <v>180790.07</v>
      </c>
      <c r="BN13" s="562">
        <v>179246.29</v>
      </c>
      <c r="BO13" s="643">
        <v>181163.38</v>
      </c>
      <c r="BP13" s="564">
        <v>186334.48</v>
      </c>
      <c r="BQ13" s="562">
        <v>191189.69</v>
      </c>
      <c r="BR13" s="562">
        <v>195439.86</v>
      </c>
      <c r="BS13" s="643">
        <v>200006.81</v>
      </c>
      <c r="BT13" s="564">
        <v>204399.89</v>
      </c>
      <c r="BU13" s="562">
        <v>207506.01</v>
      </c>
      <c r="BV13" s="562">
        <v>210202.88</v>
      </c>
      <c r="BW13" s="643">
        <v>211590.42</v>
      </c>
      <c r="BX13" s="564">
        <v>214247.65</v>
      </c>
      <c r="BY13" s="562">
        <v>215472.88</v>
      </c>
      <c r="BZ13" s="562">
        <v>217411.34</v>
      </c>
      <c r="CA13" s="643">
        <v>220548</v>
      </c>
      <c r="CB13" s="564">
        <v>220397.89</v>
      </c>
      <c r="CC13" s="562">
        <v>223014.47</v>
      </c>
      <c r="CD13" s="562">
        <v>222590.91</v>
      </c>
      <c r="CE13" s="643">
        <v>224546.96</v>
      </c>
      <c r="CF13" s="564">
        <v>229185.86</v>
      </c>
      <c r="CG13" s="562">
        <v>229463.77</v>
      </c>
      <c r="CH13" s="562">
        <v>235567.21</v>
      </c>
      <c r="CI13" s="643">
        <v>239494.82</v>
      </c>
      <c r="CJ13" s="564">
        <v>245728.95</v>
      </c>
      <c r="CK13" s="562">
        <v>256395.69</v>
      </c>
      <c r="CL13" s="562">
        <v>244545.01</v>
      </c>
      <c r="CM13" s="643">
        <v>251985.21</v>
      </c>
      <c r="CN13" s="722">
        <v>256463.16</v>
      </c>
      <c r="CO13" s="644">
        <v>258888.52</v>
      </c>
      <c r="CP13" s="394"/>
    </row>
    <row r="14" spans="1:94" x14ac:dyDescent="0.2">
      <c r="A14" s="582" t="s">
        <v>536</v>
      </c>
      <c r="B14" s="562">
        <v>256702.8</v>
      </c>
      <c r="C14" s="562">
        <v>276497.59999999998</v>
      </c>
      <c r="D14" s="562">
        <v>298194.23</v>
      </c>
      <c r="E14" s="562">
        <v>287750.05</v>
      </c>
      <c r="F14" s="562">
        <v>295120.57</v>
      </c>
      <c r="G14" s="562">
        <v>315142.13</v>
      </c>
      <c r="H14" s="562">
        <v>345474.96</v>
      </c>
      <c r="I14" s="562">
        <v>363277.26</v>
      </c>
      <c r="J14" s="562">
        <v>384675.12</v>
      </c>
      <c r="K14" s="562">
        <v>394072.53</v>
      </c>
      <c r="L14" s="562">
        <v>378502.47</v>
      </c>
      <c r="M14" s="562">
        <v>332896.26</v>
      </c>
      <c r="N14" s="562">
        <v>328889.83</v>
      </c>
      <c r="O14" s="562">
        <v>361133.95</v>
      </c>
      <c r="P14" s="562">
        <v>368535.02</v>
      </c>
      <c r="Q14" s="562">
        <v>395089.32</v>
      </c>
      <c r="R14" s="562">
        <v>405590.1</v>
      </c>
      <c r="S14" s="563">
        <v>420537.03</v>
      </c>
      <c r="T14" s="564">
        <v>252540.91</v>
      </c>
      <c r="U14" s="562">
        <v>254728.72</v>
      </c>
      <c r="V14" s="562">
        <v>257960.36</v>
      </c>
      <c r="W14" s="643">
        <v>261581.2</v>
      </c>
      <c r="X14" s="564">
        <v>266290.87</v>
      </c>
      <c r="Y14" s="562">
        <v>272121.09999999998</v>
      </c>
      <c r="Z14" s="562">
        <v>278944.99</v>
      </c>
      <c r="AA14" s="643">
        <v>288633.44</v>
      </c>
      <c r="AB14" s="564">
        <v>292216.46000000002</v>
      </c>
      <c r="AC14" s="562">
        <v>299966.61</v>
      </c>
      <c r="AD14" s="562">
        <v>301656.40999999997</v>
      </c>
      <c r="AE14" s="643">
        <v>298937.45</v>
      </c>
      <c r="AF14" s="564">
        <v>292497.56</v>
      </c>
      <c r="AG14" s="562">
        <v>287824.51</v>
      </c>
      <c r="AH14" s="562">
        <v>284649.8</v>
      </c>
      <c r="AI14" s="643">
        <v>286028.33</v>
      </c>
      <c r="AJ14" s="564">
        <v>290020.83</v>
      </c>
      <c r="AK14" s="562">
        <v>293167.52</v>
      </c>
      <c r="AL14" s="562">
        <v>295673.78000000003</v>
      </c>
      <c r="AM14" s="643">
        <v>301620.15000000002</v>
      </c>
      <c r="AN14" s="564">
        <v>303661.46999999997</v>
      </c>
      <c r="AO14" s="562">
        <v>309934.38</v>
      </c>
      <c r="AP14" s="562">
        <v>320026.57</v>
      </c>
      <c r="AQ14" s="643">
        <v>326946.11</v>
      </c>
      <c r="AR14" s="564">
        <v>337004.69</v>
      </c>
      <c r="AS14" s="562">
        <v>343440.77</v>
      </c>
      <c r="AT14" s="562">
        <v>348882.03</v>
      </c>
      <c r="AU14" s="643">
        <v>352572.36</v>
      </c>
      <c r="AV14" s="564">
        <v>357278.4</v>
      </c>
      <c r="AW14" s="562">
        <v>361785.71</v>
      </c>
      <c r="AX14" s="562">
        <v>363739.22</v>
      </c>
      <c r="AY14" s="643">
        <v>370305.71</v>
      </c>
      <c r="AZ14" s="564">
        <v>378891.68</v>
      </c>
      <c r="BA14" s="562">
        <v>381456.93</v>
      </c>
      <c r="BB14" s="562">
        <v>385684.63</v>
      </c>
      <c r="BC14" s="643">
        <v>392667.27</v>
      </c>
      <c r="BD14" s="564">
        <v>394155.07</v>
      </c>
      <c r="BE14" s="562">
        <v>393764.06</v>
      </c>
      <c r="BF14" s="562">
        <v>394711.16</v>
      </c>
      <c r="BG14" s="643">
        <v>393659.82</v>
      </c>
      <c r="BH14" s="564">
        <v>388770.82</v>
      </c>
      <c r="BI14" s="562">
        <v>387826.64</v>
      </c>
      <c r="BJ14" s="562">
        <v>377952.73</v>
      </c>
      <c r="BK14" s="643">
        <v>359459.68</v>
      </c>
      <c r="BL14" s="564">
        <v>345626.29</v>
      </c>
      <c r="BM14" s="562">
        <v>334011.03000000003</v>
      </c>
      <c r="BN14" s="562">
        <v>327652.95</v>
      </c>
      <c r="BO14" s="643">
        <v>324294.77</v>
      </c>
      <c r="BP14" s="564">
        <v>323818.73</v>
      </c>
      <c r="BQ14" s="562">
        <v>322366.27</v>
      </c>
      <c r="BR14" s="562">
        <v>329866.07</v>
      </c>
      <c r="BS14" s="643">
        <v>339508.26</v>
      </c>
      <c r="BT14" s="564">
        <v>351675.33</v>
      </c>
      <c r="BU14" s="562">
        <v>363001.03</v>
      </c>
      <c r="BV14" s="562">
        <v>365235.22</v>
      </c>
      <c r="BW14" s="643">
        <v>364624.22</v>
      </c>
      <c r="BX14" s="564">
        <v>362109.87</v>
      </c>
      <c r="BY14" s="562">
        <v>361400.19</v>
      </c>
      <c r="BZ14" s="562">
        <v>369054.63</v>
      </c>
      <c r="CA14" s="643">
        <v>381575.37</v>
      </c>
      <c r="CB14" s="564">
        <v>374233.15</v>
      </c>
      <c r="CC14" s="562">
        <v>387441.44</v>
      </c>
      <c r="CD14" s="562">
        <v>391158.88</v>
      </c>
      <c r="CE14" s="643">
        <v>397951.91</v>
      </c>
      <c r="CF14" s="564">
        <v>403805.05</v>
      </c>
      <c r="CG14" s="562">
        <v>401145.72</v>
      </c>
      <c r="CH14" s="562">
        <v>403496.74</v>
      </c>
      <c r="CI14" s="643">
        <v>406863.66</v>
      </c>
      <c r="CJ14" s="564">
        <v>410854.31</v>
      </c>
      <c r="CK14" s="562">
        <v>420746.26</v>
      </c>
      <c r="CL14" s="562">
        <v>412839.83</v>
      </c>
      <c r="CM14" s="643">
        <v>420214.23</v>
      </c>
      <c r="CN14" s="722">
        <v>422760.99</v>
      </c>
      <c r="CO14" s="644">
        <v>425411.99</v>
      </c>
      <c r="CP14" s="394"/>
    </row>
    <row r="15" spans="1:94" x14ac:dyDescent="0.2">
      <c r="A15" s="583" t="s">
        <v>537</v>
      </c>
      <c r="B15" s="562">
        <v>90179.23</v>
      </c>
      <c r="C15" s="562">
        <v>100316.13</v>
      </c>
      <c r="D15" s="562">
        <v>108468.95</v>
      </c>
      <c r="E15" s="562">
        <v>109467.92</v>
      </c>
      <c r="F15" s="562">
        <v>117041.51</v>
      </c>
      <c r="G15" s="562">
        <v>127750.06</v>
      </c>
      <c r="H15" s="562">
        <v>138183.35</v>
      </c>
      <c r="I15" s="562">
        <v>147211.67000000001</v>
      </c>
      <c r="J15" s="562">
        <v>155864.34</v>
      </c>
      <c r="K15" s="562">
        <v>162128.93</v>
      </c>
      <c r="L15" s="562">
        <v>156219.42000000001</v>
      </c>
      <c r="M15" s="562">
        <v>143477.17000000001</v>
      </c>
      <c r="N15" s="562">
        <v>142540.51</v>
      </c>
      <c r="O15" s="562">
        <v>149635.12</v>
      </c>
      <c r="P15" s="562">
        <v>157169.22</v>
      </c>
      <c r="Q15" s="562">
        <v>154912.51</v>
      </c>
      <c r="R15" s="562">
        <v>158893.41</v>
      </c>
      <c r="S15" s="563">
        <v>167266.79999999999</v>
      </c>
      <c r="T15" s="564">
        <v>88727.28</v>
      </c>
      <c r="U15" s="562">
        <v>88753.47</v>
      </c>
      <c r="V15" s="562">
        <v>90767.19</v>
      </c>
      <c r="W15" s="643">
        <v>92469</v>
      </c>
      <c r="X15" s="564">
        <v>94274.66</v>
      </c>
      <c r="Y15" s="562">
        <v>98365.68</v>
      </c>
      <c r="Z15" s="562">
        <v>102742.07</v>
      </c>
      <c r="AA15" s="643">
        <v>105882.09</v>
      </c>
      <c r="AB15" s="564">
        <v>106475.5</v>
      </c>
      <c r="AC15" s="562">
        <v>108678.39999999999</v>
      </c>
      <c r="AD15" s="562">
        <v>109833.45</v>
      </c>
      <c r="AE15" s="643">
        <v>108888.47</v>
      </c>
      <c r="AF15" s="564">
        <v>109948.5</v>
      </c>
      <c r="AG15" s="562">
        <v>109268.55</v>
      </c>
      <c r="AH15" s="562">
        <v>108479.3</v>
      </c>
      <c r="AI15" s="643">
        <v>110175.32</v>
      </c>
      <c r="AJ15" s="564">
        <v>113021.65</v>
      </c>
      <c r="AK15" s="562">
        <v>115604.77</v>
      </c>
      <c r="AL15" s="562">
        <v>117855.64</v>
      </c>
      <c r="AM15" s="643">
        <v>121683.97</v>
      </c>
      <c r="AN15" s="564">
        <v>122318.51</v>
      </c>
      <c r="AO15" s="562">
        <v>126404.51</v>
      </c>
      <c r="AP15" s="562">
        <v>130097.28</v>
      </c>
      <c r="AQ15" s="643">
        <v>132179.92000000001</v>
      </c>
      <c r="AR15" s="564">
        <v>135732.94</v>
      </c>
      <c r="AS15" s="562">
        <v>137480.18</v>
      </c>
      <c r="AT15" s="562">
        <v>139330.23000000001</v>
      </c>
      <c r="AU15" s="643">
        <v>140190.04</v>
      </c>
      <c r="AV15" s="564">
        <v>144153.32</v>
      </c>
      <c r="AW15" s="562">
        <v>147099.60999999999</v>
      </c>
      <c r="AX15" s="562">
        <v>147954.32</v>
      </c>
      <c r="AY15" s="643">
        <v>149639.42000000001</v>
      </c>
      <c r="AZ15" s="564">
        <v>153880.18</v>
      </c>
      <c r="BA15" s="562">
        <v>153409.71</v>
      </c>
      <c r="BB15" s="562">
        <v>155927.64000000001</v>
      </c>
      <c r="BC15" s="643">
        <v>160239.82</v>
      </c>
      <c r="BD15" s="564">
        <v>160860.9</v>
      </c>
      <c r="BE15" s="562">
        <v>161621.24</v>
      </c>
      <c r="BF15" s="562">
        <v>163274.26</v>
      </c>
      <c r="BG15" s="643">
        <v>162759.32</v>
      </c>
      <c r="BH15" s="564">
        <v>160279.64000000001</v>
      </c>
      <c r="BI15" s="562">
        <v>159278.54999999999</v>
      </c>
      <c r="BJ15" s="562">
        <v>155502.73000000001</v>
      </c>
      <c r="BK15" s="643">
        <v>149816.76</v>
      </c>
      <c r="BL15" s="564">
        <v>146718.24</v>
      </c>
      <c r="BM15" s="562">
        <v>143219.67000000001</v>
      </c>
      <c r="BN15" s="562">
        <v>142249.42000000001</v>
      </c>
      <c r="BO15" s="643">
        <v>141721.35999999999</v>
      </c>
      <c r="BP15" s="564">
        <v>141681.47</v>
      </c>
      <c r="BQ15" s="562">
        <v>139961.29999999999</v>
      </c>
      <c r="BR15" s="562">
        <v>143627.85</v>
      </c>
      <c r="BS15" s="643">
        <v>144891.42000000001</v>
      </c>
      <c r="BT15" s="564">
        <v>146011.32</v>
      </c>
      <c r="BU15" s="562">
        <v>150133.04</v>
      </c>
      <c r="BV15" s="562">
        <v>150541.39000000001</v>
      </c>
      <c r="BW15" s="643">
        <v>151854.72</v>
      </c>
      <c r="BX15" s="564">
        <v>154649.25</v>
      </c>
      <c r="BY15" s="562">
        <v>155347.64000000001</v>
      </c>
      <c r="BZ15" s="562">
        <v>158228.57</v>
      </c>
      <c r="CA15" s="643">
        <v>160451.42000000001</v>
      </c>
      <c r="CB15" s="564">
        <v>156066.47</v>
      </c>
      <c r="CC15" s="562">
        <v>156380.49</v>
      </c>
      <c r="CD15" s="562">
        <v>152708.85</v>
      </c>
      <c r="CE15" s="643">
        <v>153639.24</v>
      </c>
      <c r="CF15" s="564">
        <v>156921.46</v>
      </c>
      <c r="CG15" s="562">
        <v>156108.82</v>
      </c>
      <c r="CH15" s="562">
        <v>157200.07999999999</v>
      </c>
      <c r="CI15" s="643">
        <v>159689.22</v>
      </c>
      <c r="CJ15" s="564">
        <v>162575.51999999999</v>
      </c>
      <c r="CK15" s="562">
        <v>167772.63</v>
      </c>
      <c r="CL15" s="562">
        <v>162525.82</v>
      </c>
      <c r="CM15" s="643">
        <v>166803.39000000001</v>
      </c>
      <c r="CN15" s="722">
        <v>170594.05</v>
      </c>
      <c r="CO15" s="644">
        <v>169242.1</v>
      </c>
      <c r="CP15" s="394"/>
    </row>
    <row r="16" spans="1:94" x14ac:dyDescent="0.2">
      <c r="A16" s="584" t="s">
        <v>538</v>
      </c>
      <c r="B16" s="586">
        <v>166523.56</v>
      </c>
      <c r="C16" s="586">
        <v>176181.47</v>
      </c>
      <c r="D16" s="586">
        <v>189725.28</v>
      </c>
      <c r="E16" s="586">
        <v>178282.13</v>
      </c>
      <c r="F16" s="586">
        <v>178079.06</v>
      </c>
      <c r="G16" s="586">
        <v>187392.08</v>
      </c>
      <c r="H16" s="586">
        <v>207291.62</v>
      </c>
      <c r="I16" s="586">
        <v>216065.6</v>
      </c>
      <c r="J16" s="586">
        <v>228810.79</v>
      </c>
      <c r="K16" s="586">
        <v>231943.6</v>
      </c>
      <c r="L16" s="586">
        <v>222283.05</v>
      </c>
      <c r="M16" s="586">
        <v>189419.09</v>
      </c>
      <c r="N16" s="586">
        <v>186349.32</v>
      </c>
      <c r="O16" s="586">
        <v>211498.83</v>
      </c>
      <c r="P16" s="586">
        <v>211365.8</v>
      </c>
      <c r="Q16" s="586">
        <v>240176.81</v>
      </c>
      <c r="R16" s="586">
        <v>246696.7</v>
      </c>
      <c r="S16" s="587">
        <v>253270.23</v>
      </c>
      <c r="T16" s="585">
        <v>163813.64000000001</v>
      </c>
      <c r="U16" s="586">
        <v>165975.25</v>
      </c>
      <c r="V16" s="586">
        <v>167193.17000000001</v>
      </c>
      <c r="W16" s="645">
        <v>169112.2</v>
      </c>
      <c r="X16" s="585">
        <v>172016.21</v>
      </c>
      <c r="Y16" s="586">
        <v>173755.42</v>
      </c>
      <c r="Z16" s="586">
        <v>176202.92</v>
      </c>
      <c r="AA16" s="645">
        <v>182751.35</v>
      </c>
      <c r="AB16" s="585">
        <v>185740.96</v>
      </c>
      <c r="AC16" s="586">
        <v>191288.21</v>
      </c>
      <c r="AD16" s="586">
        <v>191822.96</v>
      </c>
      <c r="AE16" s="645">
        <v>190048.98</v>
      </c>
      <c r="AF16" s="585">
        <v>182549.06</v>
      </c>
      <c r="AG16" s="586">
        <v>178555.96</v>
      </c>
      <c r="AH16" s="586">
        <v>176170.5</v>
      </c>
      <c r="AI16" s="645">
        <v>175853.01</v>
      </c>
      <c r="AJ16" s="585">
        <v>176999.17</v>
      </c>
      <c r="AK16" s="586">
        <v>177562.75</v>
      </c>
      <c r="AL16" s="586">
        <v>177818.14</v>
      </c>
      <c r="AM16" s="645">
        <v>179936.19</v>
      </c>
      <c r="AN16" s="585">
        <v>181342.96</v>
      </c>
      <c r="AO16" s="586">
        <v>183529.87</v>
      </c>
      <c r="AP16" s="586">
        <v>189929.29</v>
      </c>
      <c r="AQ16" s="645">
        <v>194766.19</v>
      </c>
      <c r="AR16" s="585">
        <v>201271.76</v>
      </c>
      <c r="AS16" s="586">
        <v>205960.59</v>
      </c>
      <c r="AT16" s="586">
        <v>209551.81</v>
      </c>
      <c r="AU16" s="645">
        <v>212382.32</v>
      </c>
      <c r="AV16" s="585">
        <v>213125.08</v>
      </c>
      <c r="AW16" s="586">
        <v>214686.11</v>
      </c>
      <c r="AX16" s="586">
        <v>215784.9</v>
      </c>
      <c r="AY16" s="645">
        <v>220666.3</v>
      </c>
      <c r="AZ16" s="585">
        <v>225011.5</v>
      </c>
      <c r="BA16" s="586">
        <v>228047.22</v>
      </c>
      <c r="BB16" s="586">
        <v>229756.99</v>
      </c>
      <c r="BC16" s="645">
        <v>232427.45</v>
      </c>
      <c r="BD16" s="585">
        <v>233294.16</v>
      </c>
      <c r="BE16" s="586">
        <v>232142.82</v>
      </c>
      <c r="BF16" s="586">
        <v>231436.91</v>
      </c>
      <c r="BG16" s="645">
        <v>230900.49</v>
      </c>
      <c r="BH16" s="585">
        <v>228491.17</v>
      </c>
      <c r="BI16" s="586">
        <v>228548.09</v>
      </c>
      <c r="BJ16" s="586">
        <v>222450</v>
      </c>
      <c r="BK16" s="645">
        <v>209642.92</v>
      </c>
      <c r="BL16" s="585">
        <v>198908.06</v>
      </c>
      <c r="BM16" s="586">
        <v>190791.36</v>
      </c>
      <c r="BN16" s="586">
        <v>185403.53</v>
      </c>
      <c r="BO16" s="645">
        <v>182573.41</v>
      </c>
      <c r="BP16" s="585">
        <v>182137.26</v>
      </c>
      <c r="BQ16" s="586">
        <v>182404.97</v>
      </c>
      <c r="BR16" s="586">
        <v>186238.21</v>
      </c>
      <c r="BS16" s="645">
        <v>194616.84</v>
      </c>
      <c r="BT16" s="585">
        <v>205664</v>
      </c>
      <c r="BU16" s="586">
        <v>212867.99</v>
      </c>
      <c r="BV16" s="586">
        <v>214693.83</v>
      </c>
      <c r="BW16" s="645">
        <v>212769.5</v>
      </c>
      <c r="BX16" s="585">
        <v>207460.62</v>
      </c>
      <c r="BY16" s="586">
        <v>206052.55</v>
      </c>
      <c r="BZ16" s="586">
        <v>210826.06</v>
      </c>
      <c r="CA16" s="645">
        <v>221123.96</v>
      </c>
      <c r="CB16" s="585">
        <v>218166.68</v>
      </c>
      <c r="CC16" s="586">
        <v>231060.96</v>
      </c>
      <c r="CD16" s="586">
        <v>238450.03</v>
      </c>
      <c r="CE16" s="645">
        <v>244312.68</v>
      </c>
      <c r="CF16" s="585">
        <v>246883.58</v>
      </c>
      <c r="CG16" s="586">
        <v>245036.9</v>
      </c>
      <c r="CH16" s="586">
        <v>246296.65</v>
      </c>
      <c r="CI16" s="645">
        <v>247174.44</v>
      </c>
      <c r="CJ16" s="585">
        <v>248278.79</v>
      </c>
      <c r="CK16" s="586">
        <v>252721.78</v>
      </c>
      <c r="CL16" s="586">
        <v>250478.01</v>
      </c>
      <c r="CM16" s="645">
        <v>253307.94</v>
      </c>
      <c r="CN16" s="723">
        <v>251967</v>
      </c>
      <c r="CO16" s="724">
        <v>256053</v>
      </c>
      <c r="CP16" s="394"/>
    </row>
    <row r="17" spans="1:93" x14ac:dyDescent="0.2">
      <c r="A17" s="368"/>
      <c r="B17" s="538"/>
      <c r="C17" s="538"/>
      <c r="D17" s="538"/>
      <c r="E17" s="538"/>
      <c r="F17" s="538"/>
      <c r="G17" s="538"/>
      <c r="H17" s="538"/>
      <c r="I17" s="538"/>
      <c r="J17" s="538"/>
      <c r="K17" s="538"/>
      <c r="L17" s="538"/>
      <c r="M17" s="538"/>
      <c r="N17" s="538"/>
      <c r="O17" s="538"/>
      <c r="P17" s="538"/>
      <c r="Q17" s="538"/>
      <c r="R17" s="538"/>
      <c r="S17" s="538"/>
      <c r="T17" s="538"/>
      <c r="U17" s="538"/>
      <c r="V17" s="538"/>
      <c r="W17" s="538"/>
      <c r="X17" s="538"/>
      <c r="Y17" s="538"/>
      <c r="Z17" s="538"/>
      <c r="AA17" s="538"/>
      <c r="AB17" s="538"/>
      <c r="AC17" s="538"/>
      <c r="AD17" s="538"/>
      <c r="AE17" s="538"/>
      <c r="AF17" s="538"/>
      <c r="AG17" s="538"/>
      <c r="AH17" s="538"/>
      <c r="AI17" s="538"/>
      <c r="AJ17" s="538"/>
      <c r="AK17" s="538"/>
      <c r="AL17" s="538"/>
      <c r="AM17" s="538"/>
      <c r="AN17" s="538"/>
      <c r="AO17" s="538"/>
      <c r="AP17" s="538"/>
      <c r="AQ17" s="538"/>
      <c r="AR17" s="538"/>
      <c r="AS17" s="538"/>
      <c r="AT17" s="538"/>
      <c r="AU17" s="538"/>
      <c r="AV17" s="538"/>
      <c r="AW17" s="538"/>
      <c r="AX17" s="538"/>
      <c r="AY17" s="538"/>
      <c r="AZ17" s="538"/>
      <c r="BA17" s="538"/>
      <c r="BB17" s="538"/>
      <c r="BC17" s="538"/>
      <c r="BD17" s="538"/>
      <c r="BE17" s="538"/>
      <c r="BF17" s="538"/>
      <c r="BG17" s="538"/>
      <c r="BH17" s="538"/>
      <c r="BI17" s="538"/>
      <c r="BJ17" s="538"/>
      <c r="BK17" s="538"/>
      <c r="BL17" s="538"/>
      <c r="BM17" s="538"/>
      <c r="BN17" s="538"/>
      <c r="BO17" s="538"/>
      <c r="BP17" s="538"/>
      <c r="BQ17" s="538"/>
      <c r="BR17" s="538"/>
      <c r="BS17" s="538"/>
      <c r="BT17" s="538"/>
      <c r="BU17" s="538"/>
      <c r="BV17" s="538"/>
      <c r="BW17" s="538"/>
      <c r="BX17" s="538"/>
      <c r="BY17" s="538"/>
      <c r="BZ17" s="538"/>
      <c r="CA17" s="538"/>
      <c r="CB17" s="538"/>
      <c r="CC17" s="538"/>
      <c r="CD17" s="538"/>
      <c r="CE17" s="538"/>
      <c r="CF17" s="538"/>
      <c r="CG17" s="538"/>
      <c r="CH17" s="538"/>
      <c r="CI17" s="538"/>
      <c r="CJ17" s="538"/>
      <c r="CK17" s="538"/>
      <c r="CL17" s="538"/>
      <c r="CM17" s="368"/>
      <c r="CN17" s="368"/>
      <c r="CO17" s="368"/>
    </row>
    <row r="18" spans="1:93" x14ac:dyDescent="0.2">
      <c r="A18" s="350" t="s">
        <v>2518</v>
      </c>
      <c r="I18" s="539"/>
      <c r="M18" s="372"/>
      <c r="N18" s="372"/>
      <c r="O18" s="372"/>
      <c r="P18" s="372"/>
      <c r="Q18" s="372"/>
      <c r="R18" s="372"/>
      <c r="S18" s="372"/>
      <c r="T18" s="372"/>
      <c r="U18" s="372"/>
      <c r="V18" s="372"/>
      <c r="W18" s="372"/>
      <c r="X18" s="372"/>
      <c r="Y18" s="372"/>
      <c r="AZ18" s="539"/>
      <c r="BA18" s="539"/>
      <c r="CA18" s="370"/>
      <c r="CB18" s="370"/>
      <c r="CC18" s="370"/>
      <c r="CD18" s="370"/>
      <c r="CE18" s="370"/>
    </row>
    <row r="20" spans="1:93" x14ac:dyDescent="0.2">
      <c r="C20" s="767"/>
      <c r="D20" s="767"/>
      <c r="E20" s="767"/>
      <c r="F20" s="767"/>
      <c r="G20" s="767"/>
      <c r="H20" s="767"/>
      <c r="I20" s="767"/>
      <c r="J20" s="767"/>
      <c r="K20" s="767"/>
      <c r="L20" s="767"/>
      <c r="M20" s="767"/>
      <c r="N20" s="767"/>
      <c r="O20" s="767"/>
      <c r="P20" s="767"/>
      <c r="Q20" s="767"/>
      <c r="R20" s="767"/>
      <c r="S20" s="767"/>
      <c r="T20" s="767"/>
      <c r="U20" s="767"/>
      <c r="V20" s="767"/>
      <c r="W20" s="767"/>
      <c r="X20" s="767"/>
      <c r="Y20" s="767"/>
      <c r="Z20" s="767"/>
      <c r="AA20" s="767"/>
      <c r="AB20" s="767"/>
      <c r="AC20" s="767"/>
      <c r="AD20" s="767"/>
      <c r="AE20" s="767"/>
      <c r="AF20" s="767"/>
      <c r="AG20" s="767"/>
      <c r="AH20" s="767"/>
      <c r="AI20" s="767"/>
      <c r="AJ20" s="767"/>
      <c r="AK20" s="767"/>
      <c r="AL20" s="767"/>
      <c r="AM20" s="767"/>
      <c r="AN20" s="767"/>
      <c r="AO20" s="767"/>
      <c r="AP20" s="767"/>
      <c r="AQ20" s="767"/>
      <c r="AR20" s="767"/>
      <c r="AS20" s="767"/>
      <c r="AT20" s="767"/>
      <c r="AU20" s="767"/>
      <c r="AV20" s="767"/>
      <c r="AW20" s="767"/>
      <c r="AX20" s="767"/>
      <c r="AY20" s="767"/>
      <c r="AZ20" s="767"/>
      <c r="BA20" s="767"/>
      <c r="BB20" s="767"/>
      <c r="BC20" s="767"/>
      <c r="BD20" s="767"/>
      <c r="BE20" s="767"/>
      <c r="BF20" s="767"/>
      <c r="BG20" s="767"/>
      <c r="BH20" s="767"/>
      <c r="BI20" s="767"/>
      <c r="BJ20" s="767"/>
      <c r="BK20" s="767"/>
      <c r="BL20" s="767"/>
      <c r="BM20" s="767"/>
      <c r="BN20" s="767"/>
      <c r="BO20" s="767"/>
      <c r="BP20" s="767"/>
      <c r="BQ20" s="767"/>
      <c r="BR20" s="767"/>
      <c r="BS20" s="767"/>
      <c r="BT20" s="767"/>
      <c r="BU20" s="767"/>
      <c r="BV20" s="767"/>
      <c r="BW20" s="767"/>
      <c r="BX20" s="767"/>
      <c r="BY20" s="767"/>
      <c r="BZ20" s="767"/>
      <c r="CA20" s="767"/>
      <c r="CB20" s="767"/>
      <c r="CC20" s="767"/>
      <c r="CD20" s="767"/>
      <c r="CE20" s="767"/>
      <c r="CF20" s="767"/>
      <c r="CG20" s="767"/>
      <c r="CH20" s="767"/>
      <c r="CI20" s="767"/>
      <c r="CJ20" s="767"/>
      <c r="CK20" s="767"/>
      <c r="CL20" s="767"/>
      <c r="CM20" s="767"/>
      <c r="CN20" s="767"/>
      <c r="CO20" s="767"/>
    </row>
    <row r="34" spans="44:45" x14ac:dyDescent="0.2">
      <c r="AR34" s="787"/>
      <c r="AS34" s="788"/>
    </row>
  </sheetData>
  <mergeCells count="4">
    <mergeCell ref="A4:A5"/>
    <mergeCell ref="A1:CO1"/>
    <mergeCell ref="A2:CO2"/>
    <mergeCell ref="T4:CO4"/>
  </mergeCells>
  <pageMargins left="0.7" right="0.7" top="0.75" bottom="0.75" header="0.3" footer="0.3"/>
  <pageSetup paperSize="5" fitToWidth="2" orientation="landscape" r:id="rId1"/>
  <headerFooter alignWithMargins="0">
    <oddHeader>&amp;CEMBARGOED UNTIL Sep 14, 2016 8:30 AM EDT</oddHeader>
    <oddFooter>&amp;C&amp;A</oddFooter>
  </headerFooter>
  <customProperties>
    <customPr name="SourceTable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CM18"/>
  <sheetViews>
    <sheetView showGridLines="0" zoomScaleNormal="100" workbookViewId="0">
      <pane xSplit="1" ySplit="5" topLeftCell="B6" activePane="bottomRight" state="frozen"/>
      <selection sqref="A1:CM1"/>
      <selection pane="topRight" sqref="A1:CM1"/>
      <selection pane="bottomLeft" sqref="A1:CM1"/>
      <selection pane="bottomRight" activeCell="S4" sqref="S4:CM4"/>
    </sheetView>
  </sheetViews>
  <sheetFormatPr defaultColWidth="9.109375" defaultRowHeight="10.199999999999999" x14ac:dyDescent="0.2"/>
  <cols>
    <col min="1" max="1" width="33.6640625" style="350" customWidth="1"/>
    <col min="2" max="24" width="6.77734375" style="350" customWidth="1"/>
    <col min="25" max="91" width="6.44140625" style="350" customWidth="1"/>
    <col min="92" max="16384" width="9.109375" style="350"/>
  </cols>
  <sheetData>
    <row r="1" spans="1:91" ht="11.25" customHeight="1" x14ac:dyDescent="0.2">
      <c r="A1" s="862" t="s">
        <v>2587</v>
      </c>
      <c r="B1" s="863"/>
      <c r="C1" s="863"/>
      <c r="D1" s="863"/>
      <c r="E1" s="863"/>
      <c r="F1" s="863"/>
      <c r="G1" s="863"/>
      <c r="H1" s="863"/>
      <c r="I1" s="863"/>
      <c r="J1" s="863"/>
      <c r="K1" s="863"/>
      <c r="L1" s="863"/>
      <c r="M1" s="863"/>
      <c r="N1" s="863"/>
      <c r="O1" s="863"/>
      <c r="P1" s="863"/>
      <c r="Q1" s="863"/>
      <c r="R1" s="863"/>
      <c r="S1" s="863"/>
      <c r="T1" s="863"/>
      <c r="U1" s="863"/>
      <c r="V1" s="863"/>
      <c r="W1" s="863"/>
      <c r="X1" s="863"/>
      <c r="Y1" s="863"/>
      <c r="Z1" s="863"/>
      <c r="AA1" s="863"/>
      <c r="AB1" s="863"/>
      <c r="AC1" s="863"/>
      <c r="AD1" s="863"/>
      <c r="AE1" s="863"/>
      <c r="AF1" s="863"/>
      <c r="AG1" s="863"/>
      <c r="AH1" s="863"/>
      <c r="AI1" s="863"/>
      <c r="AJ1" s="863"/>
      <c r="AK1" s="863"/>
      <c r="AL1" s="863"/>
      <c r="AM1" s="863"/>
      <c r="AN1" s="863"/>
      <c r="AO1" s="863"/>
      <c r="AP1" s="863"/>
      <c r="AQ1" s="863"/>
      <c r="AR1" s="863"/>
      <c r="AS1" s="863"/>
      <c r="AT1" s="863"/>
      <c r="AU1" s="863"/>
      <c r="AV1" s="863"/>
      <c r="AW1" s="863"/>
      <c r="AX1" s="863"/>
      <c r="AY1" s="863"/>
      <c r="AZ1" s="863"/>
      <c r="BA1" s="863"/>
      <c r="BB1" s="863"/>
      <c r="BC1" s="863"/>
      <c r="BD1" s="863"/>
      <c r="BE1" s="863"/>
      <c r="BF1" s="863"/>
      <c r="BG1" s="863"/>
      <c r="BH1" s="863"/>
      <c r="BI1" s="863"/>
      <c r="BJ1" s="863"/>
      <c r="BK1" s="863"/>
      <c r="BL1" s="863"/>
      <c r="BM1" s="863"/>
      <c r="BN1" s="863"/>
      <c r="BO1" s="863"/>
      <c r="BP1" s="863"/>
      <c r="BQ1" s="863"/>
      <c r="BR1" s="863"/>
      <c r="BS1" s="863"/>
      <c r="BT1" s="863"/>
      <c r="BU1" s="863"/>
      <c r="BV1" s="863"/>
      <c r="BW1" s="863"/>
      <c r="BX1" s="863"/>
      <c r="BY1" s="863"/>
      <c r="BZ1" s="863"/>
      <c r="CA1" s="863"/>
      <c r="CB1" s="863"/>
      <c r="CC1" s="863"/>
      <c r="CD1" s="863"/>
      <c r="CE1" s="863"/>
      <c r="CF1" s="863"/>
      <c r="CG1" s="863"/>
      <c r="CH1" s="863"/>
      <c r="CI1" s="863"/>
      <c r="CJ1" s="863"/>
      <c r="CK1" s="863"/>
      <c r="CL1" s="863"/>
      <c r="CM1" s="864"/>
    </row>
    <row r="2" spans="1:91" ht="11.25" customHeight="1" x14ac:dyDescent="0.2">
      <c r="A2" s="836" t="s">
        <v>2577</v>
      </c>
      <c r="B2" s="837"/>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B2" s="837"/>
      <c r="AC2" s="837"/>
      <c r="AD2" s="837"/>
      <c r="AE2" s="837"/>
      <c r="AF2" s="837"/>
      <c r="AG2" s="837"/>
      <c r="AH2" s="837"/>
      <c r="AI2" s="837"/>
      <c r="AJ2" s="837"/>
      <c r="AK2" s="837"/>
      <c r="AL2" s="837"/>
      <c r="AM2" s="837"/>
      <c r="AN2" s="837"/>
      <c r="AO2" s="837"/>
      <c r="AP2" s="837"/>
      <c r="AQ2" s="837"/>
      <c r="AR2" s="837"/>
      <c r="AS2" s="837"/>
      <c r="AT2" s="837"/>
      <c r="AU2" s="837"/>
      <c r="AV2" s="837"/>
      <c r="AW2" s="837"/>
      <c r="AX2" s="837"/>
      <c r="AY2" s="837"/>
      <c r="AZ2" s="837"/>
      <c r="BA2" s="837"/>
      <c r="BB2" s="837"/>
      <c r="BC2" s="837"/>
      <c r="BD2" s="837"/>
      <c r="BE2" s="837"/>
      <c r="BF2" s="837"/>
      <c r="BG2" s="837"/>
      <c r="BH2" s="837"/>
      <c r="BI2" s="837"/>
      <c r="BJ2" s="837"/>
      <c r="BK2" s="837"/>
      <c r="BL2" s="837"/>
      <c r="BM2" s="837"/>
      <c r="BN2" s="837"/>
      <c r="BO2" s="837"/>
      <c r="BP2" s="837"/>
      <c r="BQ2" s="837"/>
      <c r="BR2" s="837"/>
      <c r="BS2" s="837"/>
      <c r="BT2" s="837"/>
      <c r="BU2" s="837"/>
      <c r="BV2" s="837"/>
      <c r="BW2" s="837"/>
      <c r="BX2" s="837"/>
      <c r="BY2" s="837"/>
      <c r="BZ2" s="837"/>
      <c r="CA2" s="837"/>
      <c r="CB2" s="837"/>
      <c r="CC2" s="837"/>
      <c r="CD2" s="837"/>
      <c r="CE2" s="837"/>
      <c r="CF2" s="837"/>
      <c r="CG2" s="837"/>
      <c r="CH2" s="837"/>
      <c r="CI2" s="837"/>
      <c r="CJ2" s="837"/>
      <c r="CK2" s="837"/>
      <c r="CL2" s="837"/>
      <c r="CM2" s="838"/>
    </row>
    <row r="3" spans="1:91" ht="11.25" customHeight="1" x14ac:dyDescent="0.2">
      <c r="A3" s="855"/>
      <c r="B3" s="856"/>
      <c r="C3" s="856"/>
      <c r="D3" s="856"/>
      <c r="E3" s="856"/>
      <c r="F3" s="856"/>
      <c r="G3" s="856"/>
      <c r="H3" s="856"/>
      <c r="I3" s="856"/>
      <c r="J3" s="856"/>
      <c r="K3" s="856"/>
      <c r="L3" s="856"/>
      <c r="M3" s="856"/>
      <c r="N3" s="856"/>
      <c r="O3" s="856"/>
      <c r="P3" s="856"/>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c r="AY3" s="856"/>
      <c r="AZ3" s="856"/>
      <c r="BA3" s="856"/>
      <c r="BB3" s="856"/>
      <c r="BC3" s="856"/>
      <c r="BD3" s="856"/>
      <c r="BE3" s="856"/>
      <c r="BF3" s="856"/>
      <c r="BG3" s="856"/>
      <c r="BH3" s="856"/>
      <c r="BI3" s="856"/>
      <c r="BJ3" s="856"/>
      <c r="BK3" s="856"/>
      <c r="BL3" s="856"/>
      <c r="BM3" s="856"/>
      <c r="BN3" s="856"/>
      <c r="BO3" s="856"/>
      <c r="BP3" s="856"/>
      <c r="BQ3" s="856"/>
      <c r="BR3" s="856"/>
      <c r="BS3" s="856"/>
      <c r="BT3" s="856"/>
      <c r="BU3" s="856"/>
      <c r="BV3" s="856"/>
      <c r="BW3" s="856"/>
      <c r="BX3" s="856"/>
      <c r="BY3" s="856"/>
      <c r="BZ3" s="856"/>
      <c r="CA3" s="856"/>
      <c r="CB3" s="856"/>
      <c r="CC3" s="856"/>
      <c r="CD3" s="856"/>
      <c r="CE3" s="856"/>
      <c r="CF3" s="856"/>
      <c r="CG3" s="856"/>
      <c r="CH3" s="856"/>
      <c r="CI3" s="856"/>
      <c r="CJ3" s="856"/>
      <c r="CK3" s="857"/>
      <c r="CL3" s="351"/>
      <c r="CM3" s="351"/>
    </row>
    <row r="4" spans="1:91" s="374" customFormat="1" ht="11.25" customHeight="1" x14ac:dyDescent="0.2">
      <c r="A4" s="845" t="s">
        <v>2524</v>
      </c>
      <c r="B4" s="858"/>
      <c r="C4" s="859"/>
      <c r="D4" s="859"/>
      <c r="E4" s="859"/>
      <c r="F4" s="859"/>
      <c r="G4" s="859"/>
      <c r="H4" s="859"/>
      <c r="I4" s="859"/>
      <c r="J4" s="859"/>
      <c r="K4" s="859"/>
      <c r="L4" s="859"/>
      <c r="M4" s="859"/>
      <c r="N4" s="859"/>
      <c r="O4" s="859"/>
      <c r="P4" s="859"/>
      <c r="Q4" s="860"/>
      <c r="R4" s="861"/>
      <c r="S4" s="819" t="s">
        <v>2408</v>
      </c>
      <c r="T4" s="820"/>
      <c r="U4" s="820"/>
      <c r="V4" s="820"/>
      <c r="W4" s="820"/>
      <c r="X4" s="820"/>
      <c r="Y4" s="820"/>
      <c r="Z4" s="820"/>
      <c r="AA4" s="820"/>
      <c r="AB4" s="820"/>
      <c r="AC4" s="820"/>
      <c r="AD4" s="820"/>
      <c r="AE4" s="820"/>
      <c r="AF4" s="820"/>
      <c r="AG4" s="820"/>
      <c r="AH4" s="820"/>
      <c r="AI4" s="820"/>
      <c r="AJ4" s="820"/>
      <c r="AK4" s="820"/>
      <c r="AL4" s="820"/>
      <c r="AM4" s="820"/>
      <c r="AN4" s="820"/>
      <c r="AO4" s="820"/>
      <c r="AP4" s="820"/>
      <c r="AQ4" s="820"/>
      <c r="AR4" s="820"/>
      <c r="AS4" s="820"/>
      <c r="AT4" s="820"/>
      <c r="AU4" s="820"/>
      <c r="AV4" s="820"/>
      <c r="AW4" s="820"/>
      <c r="AX4" s="820"/>
      <c r="AY4" s="820"/>
      <c r="AZ4" s="820"/>
      <c r="BA4" s="820"/>
      <c r="BB4" s="820"/>
      <c r="BC4" s="820"/>
      <c r="BD4" s="820"/>
      <c r="BE4" s="820"/>
      <c r="BF4" s="820"/>
      <c r="BG4" s="820"/>
      <c r="BH4" s="820"/>
      <c r="BI4" s="820"/>
      <c r="BJ4" s="820"/>
      <c r="BK4" s="820"/>
      <c r="BL4" s="820"/>
      <c r="BM4" s="820"/>
      <c r="BN4" s="820"/>
      <c r="BO4" s="820"/>
      <c r="BP4" s="820"/>
      <c r="BQ4" s="820"/>
      <c r="BR4" s="820"/>
      <c r="BS4" s="820"/>
      <c r="BT4" s="820"/>
      <c r="BU4" s="820"/>
      <c r="BV4" s="820"/>
      <c r="BW4" s="820"/>
      <c r="BX4" s="820"/>
      <c r="BY4" s="820"/>
      <c r="BZ4" s="820"/>
      <c r="CA4" s="820"/>
      <c r="CB4" s="820"/>
      <c r="CC4" s="820"/>
      <c r="CD4" s="820"/>
      <c r="CE4" s="820"/>
      <c r="CF4" s="820"/>
      <c r="CG4" s="820"/>
      <c r="CH4" s="820"/>
      <c r="CI4" s="820"/>
      <c r="CJ4" s="820"/>
      <c r="CK4" s="820"/>
      <c r="CL4" s="820"/>
      <c r="CM4" s="821"/>
    </row>
    <row r="5" spans="1:91" s="374" customFormat="1" x14ac:dyDescent="0.2">
      <c r="A5" s="845"/>
      <c r="B5" s="552">
        <v>1999</v>
      </c>
      <c r="C5" s="553">
        <v>2000</v>
      </c>
      <c r="D5" s="553">
        <v>2001</v>
      </c>
      <c r="E5" s="553">
        <v>2002</v>
      </c>
      <c r="F5" s="553">
        <v>2003</v>
      </c>
      <c r="G5" s="553">
        <v>2004</v>
      </c>
      <c r="H5" s="553">
        <v>2005</v>
      </c>
      <c r="I5" s="553">
        <v>2006</v>
      </c>
      <c r="J5" s="553">
        <v>2007</v>
      </c>
      <c r="K5" s="553">
        <v>2008</v>
      </c>
      <c r="L5" s="553">
        <v>2009</v>
      </c>
      <c r="M5" s="553">
        <v>2010</v>
      </c>
      <c r="N5" s="553">
        <v>2011</v>
      </c>
      <c r="O5" s="553">
        <v>2012</v>
      </c>
      <c r="P5" s="553">
        <v>2013</v>
      </c>
      <c r="Q5" s="553">
        <v>2014</v>
      </c>
      <c r="R5" s="622">
        <v>2015</v>
      </c>
      <c r="S5" s="556" t="s">
        <v>2409</v>
      </c>
      <c r="T5" s="555" t="s">
        <v>2410</v>
      </c>
      <c r="U5" s="590" t="s">
        <v>2411</v>
      </c>
      <c r="V5" s="556" t="s">
        <v>2412</v>
      </c>
      <c r="W5" s="555" t="s">
        <v>2413</v>
      </c>
      <c r="X5" s="555" t="s">
        <v>2414</v>
      </c>
      <c r="Y5" s="590" t="s">
        <v>2415</v>
      </c>
      <c r="Z5" s="556" t="s">
        <v>2416</v>
      </c>
      <c r="AA5" s="555" t="s">
        <v>2417</v>
      </c>
      <c r="AB5" s="555" t="s">
        <v>2418</v>
      </c>
      <c r="AC5" s="590" t="s">
        <v>2419</v>
      </c>
      <c r="AD5" s="556" t="s">
        <v>2420</v>
      </c>
      <c r="AE5" s="555" t="s">
        <v>2421</v>
      </c>
      <c r="AF5" s="555" t="s">
        <v>2422</v>
      </c>
      <c r="AG5" s="590" t="s">
        <v>2423</v>
      </c>
      <c r="AH5" s="556" t="s">
        <v>2424</v>
      </c>
      <c r="AI5" s="555" t="s">
        <v>2425</v>
      </c>
      <c r="AJ5" s="555" t="s">
        <v>2426</v>
      </c>
      <c r="AK5" s="590" t="s">
        <v>2427</v>
      </c>
      <c r="AL5" s="556" t="s">
        <v>2428</v>
      </c>
      <c r="AM5" s="555" t="s">
        <v>2429</v>
      </c>
      <c r="AN5" s="555" t="s">
        <v>2430</v>
      </c>
      <c r="AO5" s="590" t="s">
        <v>2431</v>
      </c>
      <c r="AP5" s="556" t="s">
        <v>2432</v>
      </c>
      <c r="AQ5" s="555" t="s">
        <v>2433</v>
      </c>
      <c r="AR5" s="555" t="s">
        <v>2434</v>
      </c>
      <c r="AS5" s="590" t="s">
        <v>2435</v>
      </c>
      <c r="AT5" s="556" t="s">
        <v>2436</v>
      </c>
      <c r="AU5" s="555" t="s">
        <v>2437</v>
      </c>
      <c r="AV5" s="555" t="s">
        <v>2438</v>
      </c>
      <c r="AW5" s="590" t="s">
        <v>2439</v>
      </c>
      <c r="AX5" s="556" t="s">
        <v>2440</v>
      </c>
      <c r="AY5" s="555" t="s">
        <v>2441</v>
      </c>
      <c r="AZ5" s="555" t="s">
        <v>2442</v>
      </c>
      <c r="BA5" s="590" t="s">
        <v>2443</v>
      </c>
      <c r="BB5" s="556" t="s">
        <v>2444</v>
      </c>
      <c r="BC5" s="555" t="s">
        <v>2445</v>
      </c>
      <c r="BD5" s="555" t="s">
        <v>2446</v>
      </c>
      <c r="BE5" s="590" t="s">
        <v>2447</v>
      </c>
      <c r="BF5" s="556" t="s">
        <v>2448</v>
      </c>
      <c r="BG5" s="555" t="s">
        <v>2449</v>
      </c>
      <c r="BH5" s="555" t="s">
        <v>2450</v>
      </c>
      <c r="BI5" s="590" t="s">
        <v>2451</v>
      </c>
      <c r="BJ5" s="556" t="s">
        <v>2452</v>
      </c>
      <c r="BK5" s="555" t="s">
        <v>2453</v>
      </c>
      <c r="BL5" s="555" t="s">
        <v>2454</v>
      </c>
      <c r="BM5" s="590" t="s">
        <v>2455</v>
      </c>
      <c r="BN5" s="556" t="s">
        <v>2456</v>
      </c>
      <c r="BO5" s="555" t="s">
        <v>2457</v>
      </c>
      <c r="BP5" s="555" t="s">
        <v>2458</v>
      </c>
      <c r="BQ5" s="590" t="s">
        <v>2459</v>
      </c>
      <c r="BR5" s="556" t="s">
        <v>2460</v>
      </c>
      <c r="BS5" s="555" t="s">
        <v>2461</v>
      </c>
      <c r="BT5" s="555" t="s">
        <v>2462</v>
      </c>
      <c r="BU5" s="590" t="s">
        <v>2463</v>
      </c>
      <c r="BV5" s="556" t="s">
        <v>2464</v>
      </c>
      <c r="BW5" s="555" t="s">
        <v>2465</v>
      </c>
      <c r="BX5" s="555" t="s">
        <v>2466</v>
      </c>
      <c r="BY5" s="590" t="s">
        <v>2467</v>
      </c>
      <c r="BZ5" s="556" t="s">
        <v>2468</v>
      </c>
      <c r="CA5" s="555" t="s">
        <v>2469</v>
      </c>
      <c r="CB5" s="555" t="s">
        <v>2470</v>
      </c>
      <c r="CC5" s="590" t="s">
        <v>2471</v>
      </c>
      <c r="CD5" s="556" t="s">
        <v>2472</v>
      </c>
      <c r="CE5" s="555" t="s">
        <v>2473</v>
      </c>
      <c r="CF5" s="555" t="s">
        <v>2474</v>
      </c>
      <c r="CG5" s="590" t="s">
        <v>2475</v>
      </c>
      <c r="CH5" s="556" t="s">
        <v>2494</v>
      </c>
      <c r="CI5" s="555" t="s">
        <v>2476</v>
      </c>
      <c r="CJ5" s="555" t="s">
        <v>2477</v>
      </c>
      <c r="CK5" s="590" t="s">
        <v>2629</v>
      </c>
      <c r="CL5" s="556" t="s">
        <v>2691</v>
      </c>
      <c r="CM5" s="543" t="s">
        <v>2692</v>
      </c>
    </row>
    <row r="6" spans="1:91" x14ac:dyDescent="0.2">
      <c r="A6" s="558" t="s">
        <v>808</v>
      </c>
      <c r="B6" s="693">
        <v>3.13</v>
      </c>
      <c r="C6" s="692">
        <v>1.5</v>
      </c>
      <c r="D6" s="692">
        <v>-2.39</v>
      </c>
      <c r="E6" s="692">
        <v>-2.66</v>
      </c>
      <c r="F6" s="692">
        <v>-1.51</v>
      </c>
      <c r="G6" s="692">
        <v>0.28000000000000003</v>
      </c>
      <c r="H6" s="692">
        <v>0.49</v>
      </c>
      <c r="I6" s="692">
        <v>-0.2</v>
      </c>
      <c r="J6" s="692">
        <v>-0.54</v>
      </c>
      <c r="K6" s="692">
        <v>-2.65</v>
      </c>
      <c r="L6" s="692">
        <v>-7.53</v>
      </c>
      <c r="M6" s="692">
        <v>-1.38</v>
      </c>
      <c r="N6" s="692">
        <v>3.69</v>
      </c>
      <c r="O6" s="692">
        <v>1.35</v>
      </c>
      <c r="P6" s="692">
        <v>3.86</v>
      </c>
      <c r="Q6" s="692">
        <v>-0.03</v>
      </c>
      <c r="R6" s="651">
        <v>-0.41</v>
      </c>
      <c r="S6" s="693">
        <v>3.38</v>
      </c>
      <c r="T6" s="692">
        <v>2.96</v>
      </c>
      <c r="U6" s="780">
        <v>2.6</v>
      </c>
      <c r="V6" s="693">
        <v>3.26</v>
      </c>
      <c r="W6" s="692">
        <v>3.53</v>
      </c>
      <c r="X6" s="692">
        <v>3.25</v>
      </c>
      <c r="Y6" s="780">
        <v>2.81</v>
      </c>
      <c r="Z6" s="693">
        <v>1.28</v>
      </c>
      <c r="AA6" s="692">
        <v>0.3</v>
      </c>
      <c r="AB6" s="692">
        <v>0.44</v>
      </c>
      <c r="AC6" s="780">
        <v>-1.1000000000000001</v>
      </c>
      <c r="AD6" s="693">
        <v>-2.0299999999999998</v>
      </c>
      <c r="AE6" s="692">
        <v>-3.61</v>
      </c>
      <c r="AF6" s="692">
        <v>-3.64</v>
      </c>
      <c r="AG6" s="780">
        <v>-9.67</v>
      </c>
      <c r="AH6" s="693">
        <v>-1.69</v>
      </c>
      <c r="AI6" s="692">
        <v>2.36</v>
      </c>
      <c r="AJ6" s="692">
        <v>-0.09</v>
      </c>
      <c r="AK6" s="780">
        <v>-1.34</v>
      </c>
      <c r="AL6" s="693">
        <v>-3.05</v>
      </c>
      <c r="AM6" s="692">
        <v>-3.17</v>
      </c>
      <c r="AN6" s="692">
        <v>-0.4</v>
      </c>
      <c r="AO6" s="780">
        <v>0.42</v>
      </c>
      <c r="AP6" s="693">
        <v>0.45</v>
      </c>
      <c r="AQ6" s="692">
        <v>0.83</v>
      </c>
      <c r="AR6" s="692">
        <v>1.1100000000000001</v>
      </c>
      <c r="AS6" s="780">
        <v>0.75</v>
      </c>
      <c r="AT6" s="693">
        <v>-0.06</v>
      </c>
      <c r="AU6" s="692">
        <v>1.72</v>
      </c>
      <c r="AV6" s="692">
        <v>-0.01</v>
      </c>
      <c r="AW6" s="780">
        <v>-2.2200000000000002</v>
      </c>
      <c r="AX6" s="693">
        <v>1.29</v>
      </c>
      <c r="AY6" s="692">
        <v>-0.86</v>
      </c>
      <c r="AZ6" s="692">
        <v>-0.38</v>
      </c>
      <c r="BA6" s="780">
        <v>0.16</v>
      </c>
      <c r="BB6" s="693">
        <v>0.24</v>
      </c>
      <c r="BC6" s="692">
        <v>-1.64</v>
      </c>
      <c r="BD6" s="692">
        <v>-1.6</v>
      </c>
      <c r="BE6" s="780">
        <v>-0.22</v>
      </c>
      <c r="BF6" s="693">
        <v>-1.1100000000000001</v>
      </c>
      <c r="BG6" s="692">
        <v>-4.32</v>
      </c>
      <c r="BH6" s="692">
        <v>-5.79</v>
      </c>
      <c r="BI6" s="780">
        <v>-7.71</v>
      </c>
      <c r="BJ6" s="693">
        <v>-10.56</v>
      </c>
      <c r="BK6" s="692">
        <v>-8.26</v>
      </c>
      <c r="BL6" s="692">
        <v>-5.19</v>
      </c>
      <c r="BM6" s="780">
        <v>-3.57</v>
      </c>
      <c r="BN6" s="693">
        <v>-1.78</v>
      </c>
      <c r="BO6" s="692">
        <v>1.79</v>
      </c>
      <c r="BP6" s="692">
        <v>2.69</v>
      </c>
      <c r="BQ6" s="780">
        <v>4.7699999999999996</v>
      </c>
      <c r="BR6" s="693">
        <v>5.08</v>
      </c>
      <c r="BS6" s="692">
        <v>3.96</v>
      </c>
      <c r="BT6" s="692">
        <v>2.76</v>
      </c>
      <c r="BU6" s="780">
        <v>0.09</v>
      </c>
      <c r="BV6" s="693">
        <v>0.21</v>
      </c>
      <c r="BW6" s="692">
        <v>0.76</v>
      </c>
      <c r="BX6" s="771">
        <v>2.4</v>
      </c>
      <c r="BY6" s="780">
        <v>4.01</v>
      </c>
      <c r="BZ6" s="689">
        <v>6.09</v>
      </c>
      <c r="CA6" s="692">
        <v>4.34</v>
      </c>
      <c r="CB6" s="692">
        <v>2.87</v>
      </c>
      <c r="CC6" s="694">
        <v>1.37</v>
      </c>
      <c r="CD6" s="693">
        <v>-2.08</v>
      </c>
      <c r="CE6" s="692">
        <v>-0.6</v>
      </c>
      <c r="CF6" s="692">
        <v>-1.92</v>
      </c>
      <c r="CG6" s="694">
        <v>-0.44</v>
      </c>
      <c r="CH6" s="693">
        <v>0.34</v>
      </c>
      <c r="CI6" s="692">
        <v>-1.21</v>
      </c>
      <c r="CJ6" s="692">
        <v>0.3</v>
      </c>
      <c r="CK6" s="780">
        <v>0.64</v>
      </c>
      <c r="CL6" s="693">
        <v>0.36</v>
      </c>
      <c r="CM6" s="772">
        <v>1.38</v>
      </c>
    </row>
    <row r="7" spans="1:91" s="374" customFormat="1" x14ac:dyDescent="0.2">
      <c r="A7" s="568"/>
      <c r="B7" s="569"/>
      <c r="C7" s="570"/>
      <c r="D7" s="570"/>
      <c r="E7" s="570"/>
      <c r="F7" s="570"/>
      <c r="G7" s="570"/>
      <c r="H7" s="570"/>
      <c r="I7" s="570"/>
      <c r="J7" s="570"/>
      <c r="K7" s="570"/>
      <c r="L7" s="570"/>
      <c r="M7" s="570"/>
      <c r="N7" s="570"/>
      <c r="O7" s="570"/>
      <c r="P7" s="570"/>
      <c r="Q7" s="570"/>
      <c r="R7" s="570"/>
      <c r="S7" s="573"/>
      <c r="T7" s="572"/>
      <c r="U7" s="597"/>
      <c r="V7" s="573"/>
      <c r="W7" s="572"/>
      <c r="X7" s="572"/>
      <c r="Y7" s="597"/>
      <c r="Z7" s="573"/>
      <c r="AA7" s="572"/>
      <c r="AB7" s="572"/>
      <c r="AC7" s="597"/>
      <c r="AD7" s="573"/>
      <c r="AE7" s="572"/>
      <c r="AF7" s="572"/>
      <c r="AG7" s="597"/>
      <c r="AH7" s="573"/>
      <c r="AI7" s="572"/>
      <c r="AJ7" s="572"/>
      <c r="AK7" s="597"/>
      <c r="AL7" s="573"/>
      <c r="AM7" s="572"/>
      <c r="AN7" s="572"/>
      <c r="AO7" s="597"/>
      <c r="AP7" s="573"/>
      <c r="AQ7" s="572"/>
      <c r="AR7" s="572"/>
      <c r="AS7" s="597"/>
      <c r="AT7" s="573"/>
      <c r="AU7" s="572"/>
      <c r="AV7" s="572"/>
      <c r="AW7" s="597"/>
      <c r="AX7" s="573"/>
      <c r="AY7" s="572"/>
      <c r="AZ7" s="572"/>
      <c r="BA7" s="597"/>
      <c r="BB7" s="573"/>
      <c r="BC7" s="572"/>
      <c r="BD7" s="572"/>
      <c r="BE7" s="597"/>
      <c r="BF7" s="573"/>
      <c r="BG7" s="572"/>
      <c r="BH7" s="572"/>
      <c r="BI7" s="597"/>
      <c r="BJ7" s="573"/>
      <c r="BK7" s="572"/>
      <c r="BL7" s="572"/>
      <c r="BM7" s="597"/>
      <c r="BN7" s="573"/>
      <c r="BO7" s="572"/>
      <c r="BP7" s="572"/>
      <c r="BQ7" s="597"/>
      <c r="BR7" s="573"/>
      <c r="BS7" s="572"/>
      <c r="BT7" s="572"/>
      <c r="BU7" s="597"/>
      <c r="BV7" s="573"/>
      <c r="BW7" s="572"/>
      <c r="BX7" s="771"/>
      <c r="BY7" s="597"/>
      <c r="BZ7" s="689"/>
      <c r="CA7" s="572"/>
      <c r="CB7" s="572"/>
      <c r="CC7" s="597"/>
      <c r="CD7" s="573"/>
      <c r="CE7" s="572"/>
      <c r="CF7" s="572"/>
      <c r="CG7" s="597"/>
      <c r="CH7" s="573"/>
      <c r="CI7" s="572"/>
      <c r="CJ7" s="572"/>
      <c r="CK7" s="597"/>
      <c r="CL7" s="573"/>
      <c r="CM7" s="708"/>
    </row>
    <row r="8" spans="1:91" s="368" customFormat="1" x14ac:dyDescent="0.2">
      <c r="A8" s="659" t="s">
        <v>531</v>
      </c>
      <c r="B8" s="693">
        <v>2.2400000000000002</v>
      </c>
      <c r="C8" s="692">
        <v>1.93</v>
      </c>
      <c r="D8" s="692">
        <v>-2.64</v>
      </c>
      <c r="E8" s="692">
        <v>-3.43</v>
      </c>
      <c r="F8" s="692">
        <v>-0.33</v>
      </c>
      <c r="G8" s="692">
        <v>0.78</v>
      </c>
      <c r="H8" s="692">
        <v>1.1200000000000001</v>
      </c>
      <c r="I8" s="692">
        <v>0.31</v>
      </c>
      <c r="J8" s="692">
        <v>0.51</v>
      </c>
      <c r="K8" s="692">
        <v>1.3</v>
      </c>
      <c r="L8" s="692">
        <v>-7.02</v>
      </c>
      <c r="M8" s="692">
        <v>0.86</v>
      </c>
      <c r="N8" s="692">
        <v>2.5099999999999998</v>
      </c>
      <c r="O8" s="692">
        <v>2.14</v>
      </c>
      <c r="P8" s="692">
        <v>2.21</v>
      </c>
      <c r="Q8" s="692">
        <v>1.93</v>
      </c>
      <c r="R8" s="655">
        <v>0.04</v>
      </c>
      <c r="S8" s="693">
        <v>3.21</v>
      </c>
      <c r="T8" s="692">
        <v>2.39</v>
      </c>
      <c r="U8" s="694">
        <v>1.17</v>
      </c>
      <c r="V8" s="693">
        <v>2.2200000000000002</v>
      </c>
      <c r="W8" s="692">
        <v>2.2999999999999998</v>
      </c>
      <c r="X8" s="692">
        <v>2.29</v>
      </c>
      <c r="Y8" s="694">
        <v>3.95</v>
      </c>
      <c r="Z8" s="693">
        <v>0.73</v>
      </c>
      <c r="AA8" s="692">
        <v>2.5</v>
      </c>
      <c r="AB8" s="692">
        <v>0.95</v>
      </c>
      <c r="AC8" s="694">
        <v>-0.05</v>
      </c>
      <c r="AD8" s="693">
        <v>-1.45</v>
      </c>
      <c r="AE8" s="692">
        <v>-4.46</v>
      </c>
      <c r="AF8" s="692">
        <v>-4.24</v>
      </c>
      <c r="AG8" s="694">
        <v>-17.62</v>
      </c>
      <c r="AH8" s="693">
        <v>0.28999999999999998</v>
      </c>
      <c r="AI8" s="692">
        <v>5.59</v>
      </c>
      <c r="AJ8" s="692">
        <v>0.02</v>
      </c>
      <c r="AK8" s="694">
        <v>-1.4</v>
      </c>
      <c r="AL8" s="693">
        <v>0.28000000000000003</v>
      </c>
      <c r="AM8" s="692">
        <v>-3.51</v>
      </c>
      <c r="AN8" s="692">
        <v>0.84</v>
      </c>
      <c r="AO8" s="694">
        <v>1.35</v>
      </c>
      <c r="AP8" s="693">
        <v>0.68</v>
      </c>
      <c r="AQ8" s="692">
        <v>1.46</v>
      </c>
      <c r="AR8" s="692">
        <v>1.57</v>
      </c>
      <c r="AS8" s="694">
        <v>0.23</v>
      </c>
      <c r="AT8" s="693">
        <v>0.94</v>
      </c>
      <c r="AU8" s="692">
        <v>3.09</v>
      </c>
      <c r="AV8" s="692">
        <v>1.33</v>
      </c>
      <c r="AW8" s="694">
        <v>-2.93</v>
      </c>
      <c r="AX8" s="693">
        <v>1.55</v>
      </c>
      <c r="AY8" s="692">
        <v>0.19</v>
      </c>
      <c r="AZ8" s="692">
        <v>0.37</v>
      </c>
      <c r="BA8" s="694">
        <v>0.73</v>
      </c>
      <c r="BB8" s="693">
        <v>-0.08</v>
      </c>
      <c r="BC8" s="692">
        <v>-0.45</v>
      </c>
      <c r="BD8" s="692">
        <v>0.96</v>
      </c>
      <c r="BE8" s="694">
        <v>4.87</v>
      </c>
      <c r="BF8" s="693">
        <v>4.43</v>
      </c>
      <c r="BG8" s="692">
        <v>0.27</v>
      </c>
      <c r="BH8" s="692">
        <v>-3.57</v>
      </c>
      <c r="BI8" s="694">
        <v>-5.75</v>
      </c>
      <c r="BJ8" s="693">
        <v>-12.36</v>
      </c>
      <c r="BK8" s="692">
        <v>-10.26</v>
      </c>
      <c r="BL8" s="692">
        <v>-3.27</v>
      </c>
      <c r="BM8" s="694">
        <v>0.14000000000000001</v>
      </c>
      <c r="BN8" s="693">
        <v>2.38</v>
      </c>
      <c r="BO8" s="692">
        <v>4.13</v>
      </c>
      <c r="BP8" s="692">
        <v>3.26</v>
      </c>
      <c r="BQ8" s="694">
        <v>3.04</v>
      </c>
      <c r="BR8" s="693">
        <v>2.02</v>
      </c>
      <c r="BS8" s="692">
        <v>1.73</v>
      </c>
      <c r="BT8" s="692">
        <v>3.36</v>
      </c>
      <c r="BU8" s="694">
        <v>0.6</v>
      </c>
      <c r="BV8" s="693">
        <v>2.31</v>
      </c>
      <c r="BW8" s="692">
        <v>3.26</v>
      </c>
      <c r="BX8" s="690">
        <v>2.04</v>
      </c>
      <c r="BY8" s="694">
        <v>0.98</v>
      </c>
      <c r="BZ8" s="691">
        <v>3.45</v>
      </c>
      <c r="CA8" s="690">
        <v>1.87</v>
      </c>
      <c r="CB8" s="690">
        <v>1.9</v>
      </c>
      <c r="CC8" s="794">
        <v>2.87</v>
      </c>
      <c r="CD8" s="691">
        <v>2.39</v>
      </c>
      <c r="CE8" s="690">
        <v>2.06</v>
      </c>
      <c r="CF8" s="690">
        <v>-0.64</v>
      </c>
      <c r="CG8" s="794">
        <v>0.84</v>
      </c>
      <c r="CH8" s="691">
        <v>-0.15</v>
      </c>
      <c r="CI8" s="690">
        <v>-0.66</v>
      </c>
      <c r="CJ8" s="690">
        <v>-0.26</v>
      </c>
      <c r="CK8" s="794">
        <v>0.99</v>
      </c>
      <c r="CL8" s="691">
        <v>0.46</v>
      </c>
      <c r="CM8" s="772">
        <v>0.15</v>
      </c>
    </row>
    <row r="9" spans="1:91" x14ac:dyDescent="0.2">
      <c r="A9" s="558" t="s">
        <v>532</v>
      </c>
      <c r="B9" s="688">
        <v>2.89</v>
      </c>
      <c r="C9" s="649">
        <v>1.78</v>
      </c>
      <c r="D9" s="649">
        <v>-0.21</v>
      </c>
      <c r="E9" s="649">
        <v>-7.01</v>
      </c>
      <c r="F9" s="649">
        <v>-5.72</v>
      </c>
      <c r="G9" s="649">
        <v>-2.54</v>
      </c>
      <c r="H9" s="649">
        <v>-1.77</v>
      </c>
      <c r="I9" s="649">
        <v>-1.22</v>
      </c>
      <c r="J9" s="649">
        <v>-0.34</v>
      </c>
      <c r="K9" s="649">
        <v>-2.41</v>
      </c>
      <c r="L9" s="649">
        <v>-7.06</v>
      </c>
      <c r="M9" s="649">
        <v>-3.33</v>
      </c>
      <c r="N9" s="649">
        <v>2.44</v>
      </c>
      <c r="O9" s="649">
        <v>1.01</v>
      </c>
      <c r="P9" s="649">
        <v>14.34</v>
      </c>
      <c r="Q9" s="649">
        <v>0.73</v>
      </c>
      <c r="R9" s="655">
        <v>0.11</v>
      </c>
      <c r="S9" s="688">
        <v>3.74</v>
      </c>
      <c r="T9" s="649">
        <v>1.69</v>
      </c>
      <c r="U9" s="687">
        <v>3.25</v>
      </c>
      <c r="V9" s="688">
        <v>3.39</v>
      </c>
      <c r="W9" s="649">
        <v>2.64</v>
      </c>
      <c r="X9" s="649">
        <v>2.81</v>
      </c>
      <c r="Y9" s="687">
        <v>2.3199999999999998</v>
      </c>
      <c r="Z9" s="688">
        <v>1.23</v>
      </c>
      <c r="AA9" s="649">
        <v>0.17</v>
      </c>
      <c r="AB9" s="649">
        <v>2.63</v>
      </c>
      <c r="AC9" s="687">
        <v>2.64</v>
      </c>
      <c r="AD9" s="688">
        <v>2.97</v>
      </c>
      <c r="AE9" s="649">
        <v>-0.33</v>
      </c>
      <c r="AF9" s="649">
        <v>-3.04</v>
      </c>
      <c r="AG9" s="687">
        <v>-19.48</v>
      </c>
      <c r="AH9" s="688">
        <v>-9.26</v>
      </c>
      <c r="AI9" s="649">
        <v>0.84</v>
      </c>
      <c r="AJ9" s="649">
        <v>-1.49</v>
      </c>
      <c r="AK9" s="687">
        <v>-4.8499999999999996</v>
      </c>
      <c r="AL9" s="688">
        <v>-8.69</v>
      </c>
      <c r="AM9" s="649">
        <v>-8.7100000000000009</v>
      </c>
      <c r="AN9" s="649">
        <v>-5.35</v>
      </c>
      <c r="AO9" s="687">
        <v>-2.63</v>
      </c>
      <c r="AP9" s="688">
        <v>-1.86</v>
      </c>
      <c r="AQ9" s="649">
        <v>-0.44</v>
      </c>
      <c r="AR9" s="649">
        <v>-1.26</v>
      </c>
      <c r="AS9" s="687">
        <v>-1.56</v>
      </c>
      <c r="AT9" s="688">
        <v>-3.02</v>
      </c>
      <c r="AU9" s="649">
        <v>-0.88</v>
      </c>
      <c r="AV9" s="649">
        <v>-1.32</v>
      </c>
      <c r="AW9" s="687">
        <v>-3.18</v>
      </c>
      <c r="AX9" s="688">
        <v>-0.35</v>
      </c>
      <c r="AY9" s="649">
        <v>-1.47</v>
      </c>
      <c r="AZ9" s="649">
        <v>-0.19</v>
      </c>
      <c r="BA9" s="687">
        <v>-0.2</v>
      </c>
      <c r="BB9" s="688">
        <v>-0.02</v>
      </c>
      <c r="BC9" s="649">
        <v>-0.12</v>
      </c>
      <c r="BD9" s="649">
        <v>-1.1299999999999999</v>
      </c>
      <c r="BE9" s="687">
        <v>-0.18</v>
      </c>
      <c r="BF9" s="688">
        <v>-1.2</v>
      </c>
      <c r="BG9" s="649">
        <v>-3.87</v>
      </c>
      <c r="BH9" s="649">
        <v>-5.75</v>
      </c>
      <c r="BI9" s="687">
        <v>-7.49</v>
      </c>
      <c r="BJ9" s="688">
        <v>-9</v>
      </c>
      <c r="BK9" s="649">
        <v>-7.56</v>
      </c>
      <c r="BL9" s="649">
        <v>-5.89</v>
      </c>
      <c r="BM9" s="687">
        <v>-4.49</v>
      </c>
      <c r="BN9" s="688">
        <v>-4.3600000000000003</v>
      </c>
      <c r="BO9" s="649">
        <v>-1.61</v>
      </c>
      <c r="BP9" s="649">
        <v>-0.1</v>
      </c>
      <c r="BQ9" s="687">
        <v>2.72</v>
      </c>
      <c r="BR9" s="688">
        <v>4.51</v>
      </c>
      <c r="BS9" s="649">
        <v>3.24</v>
      </c>
      <c r="BT9" s="649">
        <v>2.2599999999999998</v>
      </c>
      <c r="BU9" s="687">
        <v>0.69</v>
      </c>
      <c r="BV9" s="688">
        <v>0.08</v>
      </c>
      <c r="BW9" s="649">
        <v>7.0000000000000007E-2</v>
      </c>
      <c r="BX9" s="771">
        <v>1.87</v>
      </c>
      <c r="BY9" s="687">
        <v>2.16</v>
      </c>
      <c r="BZ9" s="689">
        <v>40.29</v>
      </c>
      <c r="CA9" s="649">
        <v>15.79</v>
      </c>
      <c r="CB9" s="649">
        <v>9.86</v>
      </c>
      <c r="CC9" s="687">
        <v>5.36</v>
      </c>
      <c r="CD9" s="688">
        <v>-8.23</v>
      </c>
      <c r="CE9" s="649">
        <v>0.68</v>
      </c>
      <c r="CF9" s="649">
        <v>-1.94</v>
      </c>
      <c r="CG9" s="687">
        <v>-0.14000000000000001</v>
      </c>
      <c r="CH9" s="688">
        <v>7.08</v>
      </c>
      <c r="CI9" s="649">
        <v>-7.51</v>
      </c>
      <c r="CJ9" s="649">
        <v>0.66</v>
      </c>
      <c r="CK9" s="687">
        <v>-0.28000000000000003</v>
      </c>
      <c r="CL9" s="688">
        <v>-5.75</v>
      </c>
      <c r="CM9" s="773">
        <v>2.34</v>
      </c>
    </row>
    <row r="10" spans="1:91" x14ac:dyDescent="0.2">
      <c r="A10" s="672" t="s">
        <v>805</v>
      </c>
      <c r="B10" s="688">
        <v>7.38</v>
      </c>
      <c r="C10" s="649">
        <v>7.89</v>
      </c>
      <c r="D10" s="649">
        <v>2.85</v>
      </c>
      <c r="E10" s="649">
        <v>-6.99</v>
      </c>
      <c r="F10" s="649">
        <v>-6.74</v>
      </c>
      <c r="G10" s="649">
        <v>-2.16</v>
      </c>
      <c r="H10" s="649">
        <v>-4.58</v>
      </c>
      <c r="I10" s="649">
        <v>-3.34</v>
      </c>
      <c r="J10" s="649">
        <v>-0.02</v>
      </c>
      <c r="K10" s="649">
        <v>-1.31</v>
      </c>
      <c r="L10" s="649">
        <v>-3.9</v>
      </c>
      <c r="M10" s="649">
        <v>-2.33</v>
      </c>
      <c r="N10" s="649">
        <v>2.85</v>
      </c>
      <c r="O10" s="649">
        <v>0.78</v>
      </c>
      <c r="P10" s="649">
        <v>2.14</v>
      </c>
      <c r="Q10" s="649">
        <v>1.32</v>
      </c>
      <c r="R10" s="655">
        <v>-0.01</v>
      </c>
      <c r="S10" s="688">
        <v>7.07</v>
      </c>
      <c r="T10" s="649">
        <v>4.38</v>
      </c>
      <c r="U10" s="687">
        <v>5.62</v>
      </c>
      <c r="V10" s="688">
        <v>7.41</v>
      </c>
      <c r="W10" s="649">
        <v>9.49</v>
      </c>
      <c r="X10" s="649">
        <v>9.26</v>
      </c>
      <c r="Y10" s="687">
        <v>8.7100000000000009</v>
      </c>
      <c r="Z10" s="688">
        <v>7.57</v>
      </c>
      <c r="AA10" s="649">
        <v>6.55</v>
      </c>
      <c r="AB10" s="649">
        <v>7.76</v>
      </c>
      <c r="AC10" s="687">
        <v>6.93</v>
      </c>
      <c r="AD10" s="688">
        <v>6.12</v>
      </c>
      <c r="AE10" s="649">
        <v>1.62</v>
      </c>
      <c r="AF10" s="649">
        <v>0.05</v>
      </c>
      <c r="AG10" s="687">
        <v>-22.46</v>
      </c>
      <c r="AH10" s="688">
        <v>-12.78</v>
      </c>
      <c r="AI10" s="649">
        <v>6.27</v>
      </c>
      <c r="AJ10" s="649">
        <v>0.79</v>
      </c>
      <c r="AK10" s="687">
        <v>-5.79</v>
      </c>
      <c r="AL10" s="688">
        <v>-10.82</v>
      </c>
      <c r="AM10" s="649">
        <v>-12.55</v>
      </c>
      <c r="AN10" s="649">
        <v>-6.28</v>
      </c>
      <c r="AO10" s="687">
        <v>-2.75</v>
      </c>
      <c r="AP10" s="688">
        <v>2.41</v>
      </c>
      <c r="AQ10" s="649">
        <v>0.27</v>
      </c>
      <c r="AR10" s="649">
        <v>-2.84</v>
      </c>
      <c r="AS10" s="687">
        <v>-4.3600000000000003</v>
      </c>
      <c r="AT10" s="688">
        <v>-6.94</v>
      </c>
      <c r="AU10" s="649">
        <v>-4.96</v>
      </c>
      <c r="AV10" s="649">
        <v>-3.58</v>
      </c>
      <c r="AW10" s="687">
        <v>-4.82</v>
      </c>
      <c r="AX10" s="688">
        <v>-4.88</v>
      </c>
      <c r="AY10" s="649">
        <v>-2.38</v>
      </c>
      <c r="AZ10" s="649">
        <v>-0.01</v>
      </c>
      <c r="BA10" s="687">
        <v>0.25</v>
      </c>
      <c r="BB10" s="688">
        <v>-0.57999999999999996</v>
      </c>
      <c r="BC10" s="649">
        <v>1.23</v>
      </c>
      <c r="BD10" s="649">
        <v>-0.36</v>
      </c>
      <c r="BE10" s="687">
        <v>0.73</v>
      </c>
      <c r="BF10" s="688">
        <v>0.57999999999999996</v>
      </c>
      <c r="BG10" s="649">
        <v>-3.68</v>
      </c>
      <c r="BH10" s="649">
        <v>-4.5999999999999996</v>
      </c>
      <c r="BI10" s="687">
        <v>-5.47</v>
      </c>
      <c r="BJ10" s="688">
        <v>-3.77</v>
      </c>
      <c r="BK10" s="649">
        <v>-2.4500000000000002</v>
      </c>
      <c r="BL10" s="649">
        <v>-3.57</v>
      </c>
      <c r="BM10" s="687">
        <v>-3.44</v>
      </c>
      <c r="BN10" s="688">
        <v>-3.02</v>
      </c>
      <c r="BO10" s="649">
        <v>-2.31</v>
      </c>
      <c r="BP10" s="649">
        <v>-1.23</v>
      </c>
      <c r="BQ10" s="687">
        <v>4.4800000000000004</v>
      </c>
      <c r="BR10" s="688">
        <v>5.45</v>
      </c>
      <c r="BS10" s="649">
        <v>3.14</v>
      </c>
      <c r="BT10" s="649">
        <v>2.85</v>
      </c>
      <c r="BU10" s="687">
        <v>0.51</v>
      </c>
      <c r="BV10" s="688">
        <v>-0.45</v>
      </c>
      <c r="BW10" s="649">
        <v>-0.38</v>
      </c>
      <c r="BX10" s="771">
        <v>1.75</v>
      </c>
      <c r="BY10" s="687">
        <v>1.75</v>
      </c>
      <c r="BZ10" s="689">
        <v>2.1800000000000002</v>
      </c>
      <c r="CA10" s="649">
        <v>3.25</v>
      </c>
      <c r="CB10" s="649">
        <v>1.92</v>
      </c>
      <c r="CC10" s="687">
        <v>3.24</v>
      </c>
      <c r="CD10" s="688">
        <v>0.64</v>
      </c>
      <c r="CE10" s="649">
        <v>2.2799999999999998</v>
      </c>
      <c r="CF10" s="649">
        <v>-1.85</v>
      </c>
      <c r="CG10" s="687">
        <v>-0.89</v>
      </c>
      <c r="CH10" s="688">
        <v>-0.53</v>
      </c>
      <c r="CI10" s="649">
        <v>0.87</v>
      </c>
      <c r="CJ10" s="649">
        <v>1.57</v>
      </c>
      <c r="CK10" s="687">
        <v>0.56000000000000005</v>
      </c>
      <c r="CL10" s="688">
        <v>1.1200000000000001</v>
      </c>
      <c r="CM10" s="773">
        <v>2.97</v>
      </c>
    </row>
    <row r="11" spans="1:91" x14ac:dyDescent="0.2">
      <c r="A11" s="672" t="s">
        <v>806</v>
      </c>
      <c r="B11" s="688">
        <v>0.21</v>
      </c>
      <c r="C11" s="649">
        <v>-2.12</v>
      </c>
      <c r="D11" s="649">
        <v>-2.37</v>
      </c>
      <c r="E11" s="649">
        <v>-7.03</v>
      </c>
      <c r="F11" s="649">
        <v>-4.96</v>
      </c>
      <c r="G11" s="649">
        <v>-2.82</v>
      </c>
      <c r="H11" s="649">
        <v>0.3</v>
      </c>
      <c r="I11" s="649">
        <v>0.25</v>
      </c>
      <c r="J11" s="649">
        <v>-0.55000000000000004</v>
      </c>
      <c r="K11" s="649">
        <v>-3.15</v>
      </c>
      <c r="L11" s="649">
        <v>-9.24</v>
      </c>
      <c r="M11" s="649">
        <v>-4.0599999999999996</v>
      </c>
      <c r="N11" s="649">
        <v>2.14</v>
      </c>
      <c r="O11" s="649">
        <v>1.18</v>
      </c>
      <c r="P11" s="649">
        <v>23.43</v>
      </c>
      <c r="Q11" s="649">
        <v>0.36</v>
      </c>
      <c r="R11" s="655">
        <v>0.18</v>
      </c>
      <c r="S11" s="688">
        <v>1.84</v>
      </c>
      <c r="T11" s="649">
        <v>0.12</v>
      </c>
      <c r="U11" s="687">
        <v>1.85</v>
      </c>
      <c r="V11" s="688">
        <v>1</v>
      </c>
      <c r="W11" s="649">
        <v>-1.4</v>
      </c>
      <c r="X11" s="649">
        <v>-1.1100000000000001</v>
      </c>
      <c r="Y11" s="687">
        <v>-1.65</v>
      </c>
      <c r="Z11" s="688">
        <v>-2.82</v>
      </c>
      <c r="AA11" s="649">
        <v>-4.01</v>
      </c>
      <c r="AB11" s="649">
        <v>-0.84</v>
      </c>
      <c r="AC11" s="687">
        <v>-0.34</v>
      </c>
      <c r="AD11" s="688">
        <v>0.74</v>
      </c>
      <c r="AE11" s="649">
        <v>-1.74</v>
      </c>
      <c r="AF11" s="649">
        <v>-5.28</v>
      </c>
      <c r="AG11" s="687">
        <v>-17.190000000000001</v>
      </c>
      <c r="AH11" s="688">
        <v>-6.6</v>
      </c>
      <c r="AI11" s="649">
        <v>-2.97</v>
      </c>
      <c r="AJ11" s="649">
        <v>-3.16</v>
      </c>
      <c r="AK11" s="687">
        <v>-4.1399999999999997</v>
      </c>
      <c r="AL11" s="688">
        <v>-7.08</v>
      </c>
      <c r="AM11" s="649">
        <v>-5.79</v>
      </c>
      <c r="AN11" s="649">
        <v>-4.66</v>
      </c>
      <c r="AO11" s="687">
        <v>-2.5299999999999998</v>
      </c>
      <c r="AP11" s="688">
        <v>-4.8600000000000003</v>
      </c>
      <c r="AQ11" s="649">
        <v>-0.97</v>
      </c>
      <c r="AR11" s="649">
        <v>-0.08</v>
      </c>
      <c r="AS11" s="687">
        <v>0.53</v>
      </c>
      <c r="AT11" s="688">
        <v>-0.11</v>
      </c>
      <c r="AU11" s="649">
        <v>2.09</v>
      </c>
      <c r="AV11" s="649">
        <v>0.28000000000000003</v>
      </c>
      <c r="AW11" s="687">
        <v>-2.02</v>
      </c>
      <c r="AX11" s="688">
        <v>2.85</v>
      </c>
      <c r="AY11" s="649">
        <v>-0.85</v>
      </c>
      <c r="AZ11" s="649">
        <v>-0.32</v>
      </c>
      <c r="BA11" s="687">
        <v>-0.49</v>
      </c>
      <c r="BB11" s="688">
        <v>0.35</v>
      </c>
      <c r="BC11" s="649">
        <v>-1.03</v>
      </c>
      <c r="BD11" s="649">
        <v>-1.65</v>
      </c>
      <c r="BE11" s="687">
        <v>-0.8</v>
      </c>
      <c r="BF11" s="688">
        <v>-2.39</v>
      </c>
      <c r="BG11" s="649">
        <v>-4.01</v>
      </c>
      <c r="BH11" s="649">
        <v>-6.54</v>
      </c>
      <c r="BI11" s="687">
        <v>-8.8699999999999992</v>
      </c>
      <c r="BJ11" s="688">
        <v>-12.52</v>
      </c>
      <c r="BK11" s="649">
        <v>-11.07</v>
      </c>
      <c r="BL11" s="649">
        <v>-7.55</v>
      </c>
      <c r="BM11" s="687">
        <v>-5.25</v>
      </c>
      <c r="BN11" s="688">
        <v>-5.34</v>
      </c>
      <c r="BO11" s="649">
        <v>-1.0900000000000001</v>
      </c>
      <c r="BP11" s="649">
        <v>0.75</v>
      </c>
      <c r="BQ11" s="687">
        <v>1.43</v>
      </c>
      <c r="BR11" s="688">
        <v>3.81</v>
      </c>
      <c r="BS11" s="649">
        <v>3.32</v>
      </c>
      <c r="BT11" s="649">
        <v>1.83</v>
      </c>
      <c r="BU11" s="687">
        <v>0.83</v>
      </c>
      <c r="BV11" s="688">
        <v>0.48</v>
      </c>
      <c r="BW11" s="649">
        <v>0.41</v>
      </c>
      <c r="BX11" s="771">
        <v>1.97</v>
      </c>
      <c r="BY11" s="687">
        <v>2.46</v>
      </c>
      <c r="BZ11" s="689">
        <v>74.849999999999994</v>
      </c>
      <c r="CA11" s="649">
        <v>24.54</v>
      </c>
      <c r="CB11" s="649">
        <v>15</v>
      </c>
      <c r="CC11" s="687">
        <v>6.65</v>
      </c>
      <c r="CD11" s="688">
        <v>-13.22</v>
      </c>
      <c r="CE11" s="649">
        <v>-0.3</v>
      </c>
      <c r="CF11" s="649">
        <v>-2</v>
      </c>
      <c r="CG11" s="687">
        <v>0.33</v>
      </c>
      <c r="CH11" s="688">
        <v>12.01</v>
      </c>
      <c r="CI11" s="649">
        <v>-12.29</v>
      </c>
      <c r="CJ11" s="649">
        <v>0.09</v>
      </c>
      <c r="CK11" s="687">
        <v>-0.82</v>
      </c>
      <c r="CL11" s="688">
        <v>-9.93</v>
      </c>
      <c r="CM11" s="773">
        <v>1.94</v>
      </c>
    </row>
    <row r="12" spans="1:91" x14ac:dyDescent="0.2">
      <c r="A12" s="582" t="s">
        <v>535</v>
      </c>
      <c r="B12" s="688">
        <v>3.51</v>
      </c>
      <c r="C12" s="649">
        <v>-0.21</v>
      </c>
      <c r="D12" s="649">
        <v>-3.43</v>
      </c>
      <c r="E12" s="649">
        <v>1.55</v>
      </c>
      <c r="F12" s="649">
        <v>0.15</v>
      </c>
      <c r="G12" s="649">
        <v>1.4</v>
      </c>
      <c r="H12" s="649">
        <v>2.35</v>
      </c>
      <c r="I12" s="649">
        <v>0.41</v>
      </c>
      <c r="J12" s="649">
        <v>-0.52</v>
      </c>
      <c r="K12" s="649">
        <v>-2.69</v>
      </c>
      <c r="L12" s="649">
        <v>-7.87</v>
      </c>
      <c r="M12" s="649">
        <v>2.48</v>
      </c>
      <c r="N12" s="649">
        <v>4.8</v>
      </c>
      <c r="O12" s="649">
        <v>2.13</v>
      </c>
      <c r="P12" s="649">
        <v>-0.28999999999999998</v>
      </c>
      <c r="Q12" s="649">
        <v>-0.84</v>
      </c>
      <c r="R12" s="655">
        <v>-0.91</v>
      </c>
      <c r="S12" s="688">
        <v>2.88</v>
      </c>
      <c r="T12" s="649">
        <v>3.36</v>
      </c>
      <c r="U12" s="687">
        <v>3.26</v>
      </c>
      <c r="V12" s="688">
        <v>4.9000000000000004</v>
      </c>
      <c r="W12" s="649">
        <v>3.94</v>
      </c>
      <c r="X12" s="649">
        <v>1.51</v>
      </c>
      <c r="Y12" s="687">
        <v>2.5299999999999998</v>
      </c>
      <c r="Z12" s="688">
        <v>-0.4</v>
      </c>
      <c r="AA12" s="649">
        <v>-2.78</v>
      </c>
      <c r="AB12" s="649">
        <v>-2.06</v>
      </c>
      <c r="AC12" s="687">
        <v>-3.51</v>
      </c>
      <c r="AD12" s="688">
        <v>-5.41</v>
      </c>
      <c r="AE12" s="649">
        <v>-3.72</v>
      </c>
      <c r="AF12" s="649">
        <v>-2.25</v>
      </c>
      <c r="AG12" s="687">
        <v>-0.03</v>
      </c>
      <c r="AH12" s="688">
        <v>4.33</v>
      </c>
      <c r="AI12" s="649">
        <v>4.3099999999999996</v>
      </c>
      <c r="AJ12" s="649">
        <v>1.62</v>
      </c>
      <c r="AK12" s="687">
        <v>0.16</v>
      </c>
      <c r="AL12" s="688">
        <v>-1.98</v>
      </c>
      <c r="AM12" s="649">
        <v>-0.48</v>
      </c>
      <c r="AN12" s="649">
        <v>1.48</v>
      </c>
      <c r="AO12" s="687">
        <v>1.05</v>
      </c>
      <c r="AP12" s="688">
        <v>1.0900000000000001</v>
      </c>
      <c r="AQ12" s="649">
        <v>1.05</v>
      </c>
      <c r="AR12" s="649">
        <v>3.21</v>
      </c>
      <c r="AS12" s="687">
        <v>2.92</v>
      </c>
      <c r="AT12" s="688">
        <v>3.16</v>
      </c>
      <c r="AU12" s="649">
        <v>3.55</v>
      </c>
      <c r="AV12" s="649">
        <v>-0.02</v>
      </c>
      <c r="AW12" s="687">
        <v>-1.62</v>
      </c>
      <c r="AX12" s="688">
        <v>3.46</v>
      </c>
      <c r="AY12" s="649">
        <v>-1.53</v>
      </c>
      <c r="AZ12" s="649">
        <v>-0.54</v>
      </c>
      <c r="BA12" s="687">
        <v>0.12</v>
      </c>
      <c r="BB12" s="688">
        <v>0.61</v>
      </c>
      <c r="BC12" s="649">
        <v>-2.16</v>
      </c>
      <c r="BD12" s="649">
        <v>-1.01</v>
      </c>
      <c r="BE12" s="687">
        <v>0.05</v>
      </c>
      <c r="BF12" s="688">
        <v>-0.28999999999999998</v>
      </c>
      <c r="BG12" s="649">
        <v>-4.88</v>
      </c>
      <c r="BH12" s="649">
        <v>-6.5</v>
      </c>
      <c r="BI12" s="687">
        <v>-9.77</v>
      </c>
      <c r="BJ12" s="688">
        <v>-11.9</v>
      </c>
      <c r="BK12" s="649">
        <v>-7.36</v>
      </c>
      <c r="BL12" s="649">
        <v>-3.64</v>
      </c>
      <c r="BM12" s="687">
        <v>-0.62</v>
      </c>
      <c r="BN12" s="688">
        <v>4.58</v>
      </c>
      <c r="BO12" s="649">
        <v>6.86</v>
      </c>
      <c r="BP12" s="649">
        <v>5.98</v>
      </c>
      <c r="BQ12" s="687">
        <v>6.81</v>
      </c>
      <c r="BR12" s="688">
        <v>4.42</v>
      </c>
      <c r="BS12" s="649">
        <v>4.53</v>
      </c>
      <c r="BT12" s="649">
        <v>2.6</v>
      </c>
      <c r="BU12" s="687">
        <v>1.43</v>
      </c>
      <c r="BV12" s="688">
        <v>2.69</v>
      </c>
      <c r="BW12" s="649">
        <v>0.57999999999999996</v>
      </c>
      <c r="BX12" s="771">
        <v>2.27</v>
      </c>
      <c r="BY12" s="687">
        <v>3.04</v>
      </c>
      <c r="BZ12" s="689">
        <v>-3.96</v>
      </c>
      <c r="CA12" s="649">
        <v>-0.56999999999999995</v>
      </c>
      <c r="CB12" s="649">
        <v>-0.08</v>
      </c>
      <c r="CC12" s="687">
        <v>-0.5</v>
      </c>
      <c r="CD12" s="688">
        <v>-0.53</v>
      </c>
      <c r="CE12" s="649">
        <v>-1.34</v>
      </c>
      <c r="CF12" s="649">
        <v>-2.0699999999999998</v>
      </c>
      <c r="CG12" s="687">
        <v>-0.97</v>
      </c>
      <c r="CH12" s="688">
        <v>-1.54</v>
      </c>
      <c r="CI12" s="649">
        <v>-1.28</v>
      </c>
      <c r="CJ12" s="649">
        <v>0.63</v>
      </c>
      <c r="CK12" s="687">
        <v>2.66</v>
      </c>
      <c r="CL12" s="688">
        <v>3</v>
      </c>
      <c r="CM12" s="773">
        <v>1.38</v>
      </c>
    </row>
    <row r="13" spans="1:91" x14ac:dyDescent="0.2">
      <c r="A13" s="558" t="s">
        <v>536</v>
      </c>
      <c r="B13" s="688">
        <v>4.2300000000000004</v>
      </c>
      <c r="C13" s="649">
        <v>2.96</v>
      </c>
      <c r="D13" s="649">
        <v>-3.01</v>
      </c>
      <c r="E13" s="649">
        <v>-2.0299999999999998</v>
      </c>
      <c r="F13" s="649">
        <v>-0.72</v>
      </c>
      <c r="G13" s="649">
        <v>1.03</v>
      </c>
      <c r="H13" s="649">
        <v>-0.09</v>
      </c>
      <c r="I13" s="649">
        <v>-1.1200000000000001</v>
      </c>
      <c r="J13" s="649">
        <v>-1.82</v>
      </c>
      <c r="K13" s="649">
        <v>-6.26</v>
      </c>
      <c r="L13" s="649">
        <v>-8.3800000000000008</v>
      </c>
      <c r="M13" s="649">
        <v>-6.61</v>
      </c>
      <c r="N13" s="649">
        <v>3.88</v>
      </c>
      <c r="O13" s="649">
        <v>-1.21</v>
      </c>
      <c r="P13" s="649">
        <v>1.58</v>
      </c>
      <c r="Q13" s="649">
        <v>-2.16</v>
      </c>
      <c r="R13" s="655">
        <v>-0.84</v>
      </c>
      <c r="S13" s="688">
        <v>3.91</v>
      </c>
      <c r="T13" s="649">
        <v>4.75</v>
      </c>
      <c r="U13" s="687">
        <v>2.74</v>
      </c>
      <c r="V13" s="688">
        <v>2.92</v>
      </c>
      <c r="W13" s="649">
        <v>5.68</v>
      </c>
      <c r="X13" s="649">
        <v>7.53</v>
      </c>
      <c r="Y13" s="687">
        <v>2.46</v>
      </c>
      <c r="Z13" s="688">
        <v>4.12</v>
      </c>
      <c r="AA13" s="649">
        <v>1.94</v>
      </c>
      <c r="AB13" s="649">
        <v>0.6</v>
      </c>
      <c r="AC13" s="687">
        <v>-3.51</v>
      </c>
      <c r="AD13" s="688">
        <v>-2.64</v>
      </c>
      <c r="AE13" s="649">
        <v>-6.14</v>
      </c>
      <c r="AF13" s="649">
        <v>-5.17</v>
      </c>
      <c r="AG13" s="687">
        <v>-1.1599999999999999</v>
      </c>
      <c r="AH13" s="688">
        <v>-2.21</v>
      </c>
      <c r="AI13" s="649">
        <v>-0.84</v>
      </c>
      <c r="AJ13" s="649">
        <v>-0.6</v>
      </c>
      <c r="AK13" s="687">
        <v>0.45</v>
      </c>
      <c r="AL13" s="688">
        <v>-2.63</v>
      </c>
      <c r="AM13" s="649">
        <v>-1.06</v>
      </c>
      <c r="AN13" s="649">
        <v>0.75</v>
      </c>
      <c r="AO13" s="687">
        <v>1.61</v>
      </c>
      <c r="AP13" s="688">
        <v>1.42</v>
      </c>
      <c r="AQ13" s="649">
        <v>1.1399999999999999</v>
      </c>
      <c r="AR13" s="649">
        <v>0.52</v>
      </c>
      <c r="AS13" s="687">
        <v>1.18</v>
      </c>
      <c r="AT13" s="688">
        <v>-1.8</v>
      </c>
      <c r="AU13" s="649">
        <v>0.89</v>
      </c>
      <c r="AV13" s="649">
        <v>-0.26</v>
      </c>
      <c r="AW13" s="687">
        <v>-2</v>
      </c>
      <c r="AX13" s="688">
        <v>-1.23</v>
      </c>
      <c r="AY13" s="649">
        <v>-1.32</v>
      </c>
      <c r="AZ13" s="649">
        <v>-1.61</v>
      </c>
      <c r="BA13" s="687">
        <v>-0.12</v>
      </c>
      <c r="BB13" s="688">
        <v>0.09</v>
      </c>
      <c r="BC13" s="649">
        <v>-3.41</v>
      </c>
      <c r="BD13" s="649">
        <v>-4.82</v>
      </c>
      <c r="BE13" s="687">
        <v>-4.55</v>
      </c>
      <c r="BF13" s="688">
        <v>-6.32</v>
      </c>
      <c r="BG13" s="649">
        <v>-8.3800000000000008</v>
      </c>
      <c r="BH13" s="649">
        <v>-7.57</v>
      </c>
      <c r="BI13" s="687">
        <v>-8.06</v>
      </c>
      <c r="BJ13" s="688">
        <v>-9.15</v>
      </c>
      <c r="BK13" s="649">
        <v>-7.8</v>
      </c>
      <c r="BL13" s="649">
        <v>-8.24</v>
      </c>
      <c r="BM13" s="687">
        <v>-9.89</v>
      </c>
      <c r="BN13" s="688">
        <v>-10.84</v>
      </c>
      <c r="BO13" s="649">
        <v>-3.84</v>
      </c>
      <c r="BP13" s="649">
        <v>0.1</v>
      </c>
      <c r="BQ13" s="687">
        <v>5.28</v>
      </c>
      <c r="BR13" s="688">
        <v>8.9600000000000009</v>
      </c>
      <c r="BS13" s="649">
        <v>5.15</v>
      </c>
      <c r="BT13" s="649">
        <v>1.86</v>
      </c>
      <c r="BU13" s="687">
        <v>-3.86</v>
      </c>
      <c r="BV13" s="688">
        <v>-6.5</v>
      </c>
      <c r="BW13" s="649">
        <v>-2</v>
      </c>
      <c r="BX13" s="771">
        <v>2.98</v>
      </c>
      <c r="BY13" s="687">
        <v>11.1</v>
      </c>
      <c r="BZ13" s="689">
        <v>-4.96</v>
      </c>
      <c r="CA13" s="649">
        <v>2.85</v>
      </c>
      <c r="CB13" s="649">
        <v>0.95</v>
      </c>
      <c r="CC13" s="687">
        <v>-1.66</v>
      </c>
      <c r="CD13" s="688">
        <v>-3.89</v>
      </c>
      <c r="CE13" s="649">
        <v>-3.32</v>
      </c>
      <c r="CF13" s="649">
        <v>-3</v>
      </c>
      <c r="CG13" s="687">
        <v>-0.94</v>
      </c>
      <c r="CH13" s="688">
        <v>-1.01</v>
      </c>
      <c r="CI13" s="649">
        <v>-0.21</v>
      </c>
      <c r="CJ13" s="649">
        <v>0.84</v>
      </c>
      <c r="CK13" s="687">
        <v>1.87</v>
      </c>
      <c r="CL13" s="688">
        <v>3.24</v>
      </c>
      <c r="CM13" s="773">
        <v>2.21</v>
      </c>
    </row>
    <row r="14" spans="1:91" x14ac:dyDescent="0.2">
      <c r="A14" s="672" t="s">
        <v>537</v>
      </c>
      <c r="B14" s="688">
        <v>7.25</v>
      </c>
      <c r="C14" s="649">
        <v>4.08</v>
      </c>
      <c r="D14" s="649">
        <v>-1.46</v>
      </c>
      <c r="E14" s="649">
        <v>1.24</v>
      </c>
      <c r="F14" s="649">
        <v>0.78</v>
      </c>
      <c r="G14" s="649">
        <v>2.3199999999999998</v>
      </c>
      <c r="H14" s="649">
        <v>2.37</v>
      </c>
      <c r="I14" s="649">
        <v>-1.18</v>
      </c>
      <c r="J14" s="649">
        <v>0.06</v>
      </c>
      <c r="K14" s="649">
        <v>-6.1</v>
      </c>
      <c r="L14" s="649">
        <v>-9.8699999999999992</v>
      </c>
      <c r="M14" s="649">
        <v>-2.88</v>
      </c>
      <c r="N14" s="649">
        <v>2.99</v>
      </c>
      <c r="O14" s="649">
        <v>1.41</v>
      </c>
      <c r="P14" s="649">
        <v>-4.9000000000000004</v>
      </c>
      <c r="Q14" s="649">
        <v>-4.4400000000000004</v>
      </c>
      <c r="R14" s="655">
        <v>-1.08</v>
      </c>
      <c r="S14" s="688">
        <v>7.31</v>
      </c>
      <c r="T14" s="649">
        <v>8.57</v>
      </c>
      <c r="U14" s="687">
        <v>3.82</v>
      </c>
      <c r="V14" s="688">
        <v>5.6</v>
      </c>
      <c r="W14" s="649">
        <v>10.199999999999999</v>
      </c>
      <c r="X14" s="649">
        <v>13.08</v>
      </c>
      <c r="Y14" s="687">
        <v>1.49</v>
      </c>
      <c r="Z14" s="688">
        <v>4.6500000000000004</v>
      </c>
      <c r="AA14" s="649">
        <v>2.5</v>
      </c>
      <c r="AB14" s="649">
        <v>2.57</v>
      </c>
      <c r="AC14" s="687">
        <v>-4.8899999999999997</v>
      </c>
      <c r="AD14" s="688">
        <v>-0.43</v>
      </c>
      <c r="AE14" s="649">
        <v>-4.41</v>
      </c>
      <c r="AF14" s="649">
        <v>-2.97</v>
      </c>
      <c r="AG14" s="687">
        <v>5.33</v>
      </c>
      <c r="AH14" s="688">
        <v>0.79</v>
      </c>
      <c r="AI14" s="649">
        <v>1.45</v>
      </c>
      <c r="AJ14" s="649">
        <v>1.74</v>
      </c>
      <c r="AK14" s="687">
        <v>3.87</v>
      </c>
      <c r="AL14" s="688">
        <v>-1.59</v>
      </c>
      <c r="AM14" s="649">
        <v>-0.63</v>
      </c>
      <c r="AN14" s="649">
        <v>1.44</v>
      </c>
      <c r="AO14" s="687">
        <v>1.65</v>
      </c>
      <c r="AP14" s="688">
        <v>3.23</v>
      </c>
      <c r="AQ14" s="649">
        <v>1.88</v>
      </c>
      <c r="AR14" s="649">
        <v>3.09</v>
      </c>
      <c r="AS14" s="687">
        <v>5.12</v>
      </c>
      <c r="AT14" s="688">
        <v>0.9</v>
      </c>
      <c r="AU14" s="649">
        <v>4.07</v>
      </c>
      <c r="AV14" s="649">
        <v>0.92</v>
      </c>
      <c r="AW14" s="687">
        <v>-2.71</v>
      </c>
      <c r="AX14" s="688">
        <v>-3.24</v>
      </c>
      <c r="AY14" s="649">
        <v>-1.41</v>
      </c>
      <c r="AZ14" s="649">
        <v>-0.53</v>
      </c>
      <c r="BA14" s="687">
        <v>1.92</v>
      </c>
      <c r="BB14" s="688">
        <v>3.17</v>
      </c>
      <c r="BC14" s="649">
        <v>-1.54</v>
      </c>
      <c r="BD14" s="649">
        <v>-3.45</v>
      </c>
      <c r="BE14" s="687">
        <v>-3.04</v>
      </c>
      <c r="BF14" s="688">
        <v>-5.78</v>
      </c>
      <c r="BG14" s="649">
        <v>-8.77</v>
      </c>
      <c r="BH14" s="649">
        <v>-10.11</v>
      </c>
      <c r="BI14" s="687">
        <v>-10.24</v>
      </c>
      <c r="BJ14" s="688">
        <v>-13.06</v>
      </c>
      <c r="BK14" s="649">
        <v>-8.43</v>
      </c>
      <c r="BL14" s="649">
        <v>-7.01</v>
      </c>
      <c r="BM14" s="687">
        <v>-5.92</v>
      </c>
      <c r="BN14" s="688">
        <v>-4.45</v>
      </c>
      <c r="BO14" s="649">
        <v>1.0900000000000001</v>
      </c>
      <c r="BP14" s="649">
        <v>3.01</v>
      </c>
      <c r="BQ14" s="687">
        <v>4.3600000000000003</v>
      </c>
      <c r="BR14" s="688">
        <v>3.42</v>
      </c>
      <c r="BS14" s="649">
        <v>2.82</v>
      </c>
      <c r="BT14" s="649">
        <v>3.39</v>
      </c>
      <c r="BU14" s="687">
        <v>-1.05</v>
      </c>
      <c r="BV14" s="688">
        <v>-0.26</v>
      </c>
      <c r="BW14" s="649">
        <v>1.6</v>
      </c>
      <c r="BX14" s="771">
        <v>2.48</v>
      </c>
      <c r="BY14" s="687">
        <v>7.7</v>
      </c>
      <c r="BZ14" s="689">
        <v>-17.86</v>
      </c>
      <c r="CA14" s="649">
        <v>-5.3</v>
      </c>
      <c r="CB14" s="649">
        <v>-5.08</v>
      </c>
      <c r="CC14" s="687">
        <v>-5.0599999999999996</v>
      </c>
      <c r="CD14" s="688">
        <v>-4.66</v>
      </c>
      <c r="CE14" s="649">
        <v>-4.2300000000000004</v>
      </c>
      <c r="CF14" s="649">
        <v>-3.63</v>
      </c>
      <c r="CG14" s="687">
        <v>-0.79</v>
      </c>
      <c r="CH14" s="688">
        <v>-1.84</v>
      </c>
      <c r="CI14" s="649">
        <v>-0.4</v>
      </c>
      <c r="CJ14" s="649">
        <v>1.48</v>
      </c>
      <c r="CK14" s="687">
        <v>3.08</v>
      </c>
      <c r="CL14" s="688">
        <v>3.42</v>
      </c>
      <c r="CM14" s="773">
        <v>3.42</v>
      </c>
    </row>
    <row r="15" spans="1:91" x14ac:dyDescent="0.2">
      <c r="A15" s="672" t="s">
        <v>538</v>
      </c>
      <c r="B15" s="688">
        <v>1.76</v>
      </c>
      <c r="C15" s="649">
        <v>2</v>
      </c>
      <c r="D15" s="649">
        <v>-4.38</v>
      </c>
      <c r="E15" s="649">
        <v>-5.01</v>
      </c>
      <c r="F15" s="649">
        <v>-2.17</v>
      </c>
      <c r="G15" s="649">
        <v>-0.24</v>
      </c>
      <c r="H15" s="649">
        <v>-2.62</v>
      </c>
      <c r="I15" s="649">
        <v>-1.05</v>
      </c>
      <c r="J15" s="649">
        <v>-3.85</v>
      </c>
      <c r="K15" s="649">
        <v>-6.45</v>
      </c>
      <c r="L15" s="649">
        <v>-6.7</v>
      </c>
      <c r="M15" s="649">
        <v>-10.65</v>
      </c>
      <c r="N15" s="649">
        <v>4.92</v>
      </c>
      <c r="O15" s="649">
        <v>-4.25</v>
      </c>
      <c r="P15" s="649">
        <v>9.5399999999999991</v>
      </c>
      <c r="Q15" s="649">
        <v>0.28000000000000003</v>
      </c>
      <c r="R15" s="655">
        <v>-0.59</v>
      </c>
      <c r="S15" s="688">
        <v>1.24</v>
      </c>
      <c r="T15" s="649">
        <v>1.71</v>
      </c>
      <c r="U15" s="687">
        <v>1.84</v>
      </c>
      <c r="V15" s="688">
        <v>0.72</v>
      </c>
      <c r="W15" s="649">
        <v>1.97</v>
      </c>
      <c r="X15" s="649">
        <v>2.93</v>
      </c>
      <c r="Y15" s="687">
        <v>3.32</v>
      </c>
      <c r="Z15" s="688">
        <v>3.66</v>
      </c>
      <c r="AA15" s="649">
        <v>1.46</v>
      </c>
      <c r="AB15" s="649">
        <v>-1.1100000000000001</v>
      </c>
      <c r="AC15" s="687">
        <v>-2.2599999999999998</v>
      </c>
      <c r="AD15" s="688">
        <v>-4.5599999999999996</v>
      </c>
      <c r="AE15" s="649">
        <v>-7.66</v>
      </c>
      <c r="AF15" s="649">
        <v>-7.12</v>
      </c>
      <c r="AG15" s="687">
        <v>-6.82</v>
      </c>
      <c r="AH15" s="688">
        <v>-4.97</v>
      </c>
      <c r="AI15" s="649">
        <v>-2.99</v>
      </c>
      <c r="AJ15" s="649">
        <v>-2.82</v>
      </c>
      <c r="AK15" s="795">
        <v>-2.81</v>
      </c>
      <c r="AL15" s="688">
        <v>-3.66</v>
      </c>
      <c r="AM15" s="649">
        <v>-1.48</v>
      </c>
      <c r="AN15" s="649">
        <v>7.0000000000000007E-2</v>
      </c>
      <c r="AO15" s="687">
        <v>1.57</v>
      </c>
      <c r="AP15" s="688">
        <v>-0.38</v>
      </c>
      <c r="AQ15" s="649">
        <v>0.4</v>
      </c>
      <c r="AR15" s="649">
        <v>-2.04</v>
      </c>
      <c r="AS15" s="687">
        <v>-2.76</v>
      </c>
      <c r="AT15" s="688">
        <v>-4.57</v>
      </c>
      <c r="AU15" s="649">
        <v>-2.41</v>
      </c>
      <c r="AV15" s="649">
        <v>-1.51</v>
      </c>
      <c r="AW15" s="687">
        <v>-1.22</v>
      </c>
      <c r="AX15" s="688">
        <v>0.97</v>
      </c>
      <c r="AY15" s="649">
        <v>-1.22</v>
      </c>
      <c r="AZ15" s="649">
        <v>-2.75</v>
      </c>
      <c r="BA15" s="687">
        <v>-2.2799999999999998</v>
      </c>
      <c r="BB15" s="688">
        <v>-3.18</v>
      </c>
      <c r="BC15" s="649">
        <v>-5.45</v>
      </c>
      <c r="BD15" s="649">
        <v>-6.33</v>
      </c>
      <c r="BE15" s="687">
        <v>-6.22</v>
      </c>
      <c r="BF15" s="688">
        <v>-6.93</v>
      </c>
      <c r="BG15" s="649">
        <v>-7.94</v>
      </c>
      <c r="BH15" s="649">
        <v>-4.62</v>
      </c>
      <c r="BI15" s="687">
        <v>-5.58</v>
      </c>
      <c r="BJ15" s="688">
        <v>-4.68</v>
      </c>
      <c r="BK15" s="649">
        <v>-7.11</v>
      </c>
      <c r="BL15" s="649">
        <v>-9.56</v>
      </c>
      <c r="BM15" s="687">
        <v>-14.05</v>
      </c>
      <c r="BN15" s="688">
        <v>-17.54</v>
      </c>
      <c r="BO15" s="649">
        <v>-9.2799999999999994</v>
      </c>
      <c r="BP15" s="649">
        <v>-3.24</v>
      </c>
      <c r="BQ15" s="687">
        <v>6.39</v>
      </c>
      <c r="BR15" s="688">
        <v>15.87</v>
      </c>
      <c r="BS15" s="649">
        <v>7.91</v>
      </c>
      <c r="BT15" s="649">
        <v>0.12</v>
      </c>
      <c r="BU15" s="687">
        <v>-7.03</v>
      </c>
      <c r="BV15" s="688">
        <v>-13.44</v>
      </c>
      <c r="BW15" s="649">
        <v>-6.26</v>
      </c>
      <c r="BX15" s="771">
        <v>3.6</v>
      </c>
      <c r="BY15" s="687">
        <v>15.42</v>
      </c>
      <c r="BZ15" s="689">
        <v>12.71</v>
      </c>
      <c r="CA15" s="649">
        <v>12.64</v>
      </c>
      <c r="CB15" s="649">
        <v>7.77</v>
      </c>
      <c r="CC15" s="687">
        <v>1.98</v>
      </c>
      <c r="CD15" s="688">
        <v>-3.09</v>
      </c>
      <c r="CE15" s="649">
        <v>-2.38</v>
      </c>
      <c r="CF15" s="649">
        <v>-2.36</v>
      </c>
      <c r="CG15" s="687">
        <v>-1.08</v>
      </c>
      <c r="CH15" s="688">
        <v>-0.17</v>
      </c>
      <c r="CI15" s="649">
        <v>-0.02</v>
      </c>
      <c r="CJ15" s="649">
        <v>0.18</v>
      </c>
      <c r="CK15" s="687">
        <v>0.65</v>
      </c>
      <c r="CL15" s="688">
        <v>3.07</v>
      </c>
      <c r="CM15" s="773">
        <v>1</v>
      </c>
    </row>
    <row r="16" spans="1:91" x14ac:dyDescent="0.2">
      <c r="A16" s="675" t="s">
        <v>807</v>
      </c>
      <c r="B16" s="683">
        <v>1.3538924407672015</v>
      </c>
      <c r="C16" s="684">
        <v>1.9377447948876414</v>
      </c>
      <c r="D16" s="684">
        <v>-3.021233569261883</v>
      </c>
      <c r="E16" s="684">
        <v>-4.6709483693385572</v>
      </c>
      <c r="F16" s="684">
        <v>-0.63872604777320818</v>
      </c>
      <c r="G16" s="684">
        <v>0.37865445579428059</v>
      </c>
      <c r="H16" s="684">
        <v>-1.8159487674357377</v>
      </c>
      <c r="I16" s="684">
        <v>2.4794496068620386</v>
      </c>
      <c r="J16" s="684">
        <v>-1.0288155542961697</v>
      </c>
      <c r="K16" s="684">
        <v>-8.2984627582257886</v>
      </c>
      <c r="L16" s="684">
        <v>-6.2010663336375398</v>
      </c>
      <c r="M16" s="684">
        <v>-8.8078656288406378</v>
      </c>
      <c r="N16" s="684">
        <v>8.4512578616352094</v>
      </c>
      <c r="O16" s="684">
        <v>4.0542639672759284</v>
      </c>
      <c r="P16" s="684">
        <v>6.2599522292993592</v>
      </c>
      <c r="Q16" s="684">
        <v>-0.68371265336704123</v>
      </c>
      <c r="R16" s="686">
        <v>-0.50924179554885374</v>
      </c>
      <c r="S16" s="683">
        <v>3.0711873696237735</v>
      </c>
      <c r="T16" s="684">
        <v>1.8883309567108819</v>
      </c>
      <c r="U16" s="682">
        <v>1.8625614145932223</v>
      </c>
      <c r="V16" s="683">
        <v>-0.79381093573339667</v>
      </c>
      <c r="W16" s="684">
        <v>1.9925293810113542</v>
      </c>
      <c r="X16" s="684">
        <v>1.9323113196474617</v>
      </c>
      <c r="Y16" s="682">
        <v>2.6932281703503369</v>
      </c>
      <c r="Z16" s="683">
        <v>1.9433697334174216</v>
      </c>
      <c r="AA16" s="684">
        <v>1.6536355777635681</v>
      </c>
      <c r="AB16" s="684">
        <v>1.663233815077847</v>
      </c>
      <c r="AC16" s="682">
        <v>1.053155478893042</v>
      </c>
      <c r="AD16" s="683">
        <v>-6.8813415361939301</v>
      </c>
      <c r="AE16" s="684">
        <v>-3.6840038644984641</v>
      </c>
      <c r="AF16" s="684">
        <v>-5.1252533994367022</v>
      </c>
      <c r="AG16" s="682">
        <v>-6.8076945408992451</v>
      </c>
      <c r="AH16" s="683">
        <v>-5.9844747092130834</v>
      </c>
      <c r="AI16" s="684">
        <v>-3.5547424316835996</v>
      </c>
      <c r="AJ16" s="684">
        <v>-2.1499930327309569</v>
      </c>
      <c r="AK16" s="682">
        <v>-1.0503650944813869</v>
      </c>
      <c r="AL16" s="683">
        <v>0.3352371292368872</v>
      </c>
      <c r="AM16" s="684">
        <v>-0.40435065266049008</v>
      </c>
      <c r="AN16" s="684">
        <v>3.5254714975940793E-2</v>
      </c>
      <c r="AO16" s="682">
        <v>0.74224299541576499</v>
      </c>
      <c r="AP16" s="683">
        <v>1.5570105923881306</v>
      </c>
      <c r="AQ16" s="684">
        <v>0.6499330881392984</v>
      </c>
      <c r="AR16" s="684">
        <v>-0.94137501625020104</v>
      </c>
      <c r="AS16" s="682">
        <v>-2.0532661598324231</v>
      </c>
      <c r="AT16" s="683">
        <v>-4.5049444749500234</v>
      </c>
      <c r="AU16" s="684">
        <v>-1.6656704090367347</v>
      </c>
      <c r="AV16" s="684">
        <v>0.17918734030011318</v>
      </c>
      <c r="AW16" s="682">
        <v>1.2588075140075095</v>
      </c>
      <c r="AX16" s="683">
        <v>5.6470618866703681</v>
      </c>
      <c r="AY16" s="684">
        <v>3.5846908819094025</v>
      </c>
      <c r="AZ16" s="684">
        <v>1.8797386515560177</v>
      </c>
      <c r="BA16" s="682">
        <v>0.4522321790106254</v>
      </c>
      <c r="BB16" s="683">
        <v>1.4473879247457244</v>
      </c>
      <c r="BC16" s="684">
        <v>-2.8888829457766163</v>
      </c>
      <c r="BD16" s="684">
        <v>-6.2212241939811559</v>
      </c>
      <c r="BE16" s="682">
        <v>-9.0518170264219595</v>
      </c>
      <c r="BF16" s="683">
        <v>-12.090759637838877</v>
      </c>
      <c r="BG16" s="684">
        <v>-9.1011582820771935</v>
      </c>
      <c r="BH16" s="684">
        <v>-5.2948315487338249</v>
      </c>
      <c r="BI16" s="682">
        <v>-3.2612717925875279</v>
      </c>
      <c r="BJ16" s="683">
        <v>-3.5742569004445945</v>
      </c>
      <c r="BK16" s="684">
        <v>-8.2870005316176165</v>
      </c>
      <c r="BL16" s="684">
        <v>-9.4598125166973634</v>
      </c>
      <c r="BM16" s="682">
        <v>-11.345940021546641</v>
      </c>
      <c r="BN16" s="683">
        <v>-15.651286347601701</v>
      </c>
      <c r="BO16" s="684">
        <v>-6.9575646406792373</v>
      </c>
      <c r="BP16" s="684">
        <v>-0.27175435808405313</v>
      </c>
      <c r="BQ16" s="682">
        <v>8.323642975855039</v>
      </c>
      <c r="BR16" s="683">
        <v>16.547258650399922</v>
      </c>
      <c r="BS16" s="684">
        <v>12.487053270488024</v>
      </c>
      <c r="BT16" s="684">
        <v>7.4080997355723488</v>
      </c>
      <c r="BU16" s="682">
        <v>2.472071292507394</v>
      </c>
      <c r="BV16" s="683">
        <v>0.40637964540246596</v>
      </c>
      <c r="BW16" s="684">
        <v>2.8470888866040989</v>
      </c>
      <c r="BX16" s="774">
        <v>5.8394050975710377</v>
      </c>
      <c r="BY16" s="682">
        <v>9.3809479214390876</v>
      </c>
      <c r="BZ16" s="685">
        <v>8.9590451876511601</v>
      </c>
      <c r="CA16" s="684">
        <v>6.6347753119616382</v>
      </c>
      <c r="CB16" s="684">
        <v>3.2724492565296526</v>
      </c>
      <c r="CC16" s="682">
        <v>-0.38873545427673406</v>
      </c>
      <c r="CD16" s="683">
        <v>-3.9123078435130076</v>
      </c>
      <c r="CE16" s="684">
        <v>-2.4879253248955124</v>
      </c>
      <c r="CF16" s="684">
        <v>-1.3510783675960814</v>
      </c>
      <c r="CG16" s="682">
        <v>-0.41570164366303564</v>
      </c>
      <c r="CH16" s="683">
        <v>-0.64256820167735151</v>
      </c>
      <c r="CI16" s="684">
        <v>-0.11380339309716714</v>
      </c>
      <c r="CJ16" s="684">
        <v>0.39919161521766444</v>
      </c>
      <c r="CK16" s="682">
        <v>1.0660988127161986</v>
      </c>
      <c r="CL16" s="683">
        <v>1.4255025271477706</v>
      </c>
      <c r="CM16" s="775">
        <v>0.50226112849605098</v>
      </c>
    </row>
    <row r="17" spans="1:91" ht="11.25" customHeight="1" x14ac:dyDescent="0.2">
      <c r="A17" s="368"/>
      <c r="B17" s="368"/>
      <c r="C17" s="368"/>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68"/>
      <c r="AM17" s="368"/>
      <c r="AN17" s="368"/>
      <c r="AO17" s="368"/>
      <c r="AP17" s="368"/>
      <c r="AQ17" s="368"/>
      <c r="AR17" s="368"/>
      <c r="AS17" s="368"/>
      <c r="AT17" s="368"/>
      <c r="AU17" s="368"/>
      <c r="AV17" s="368"/>
      <c r="AW17" s="368"/>
      <c r="AX17" s="368"/>
      <c r="AY17" s="368"/>
      <c r="AZ17" s="368"/>
      <c r="BA17" s="368"/>
      <c r="BB17" s="368"/>
      <c r="BC17" s="368"/>
      <c r="BD17" s="368"/>
      <c r="BE17" s="368"/>
      <c r="BF17" s="368"/>
      <c r="BG17" s="368"/>
      <c r="BH17" s="368"/>
      <c r="BI17" s="368"/>
      <c r="BJ17" s="368"/>
      <c r="BK17" s="368"/>
      <c r="BL17" s="368"/>
      <c r="BM17" s="368"/>
      <c r="BN17" s="368"/>
      <c r="BO17" s="368"/>
      <c r="BP17" s="368"/>
      <c r="BQ17" s="368"/>
      <c r="BR17" s="368"/>
      <c r="BS17" s="368"/>
      <c r="BT17" s="368"/>
      <c r="BU17" s="368"/>
      <c r="BV17" s="368"/>
      <c r="BW17" s="368"/>
      <c r="BX17" s="368"/>
      <c r="BY17" s="368"/>
      <c r="BZ17" s="368"/>
      <c r="CA17" s="368"/>
      <c r="CB17" s="368"/>
      <c r="CC17" s="368"/>
      <c r="CD17" s="368"/>
      <c r="CE17" s="368"/>
      <c r="CF17" s="368"/>
      <c r="CG17" s="368"/>
      <c r="CH17" s="368"/>
      <c r="CI17" s="491"/>
      <c r="CJ17" s="491"/>
      <c r="CK17" s="491"/>
      <c r="CL17" s="491"/>
      <c r="CM17" s="491"/>
    </row>
    <row r="18" spans="1:91" x14ac:dyDescent="0.2">
      <c r="A18" s="350" t="s">
        <v>2518</v>
      </c>
    </row>
  </sheetData>
  <mergeCells count="6">
    <mergeCell ref="A3:CK3"/>
    <mergeCell ref="A4:A5"/>
    <mergeCell ref="B4:R4"/>
    <mergeCell ref="A1:CM1"/>
    <mergeCell ref="A2:CM2"/>
    <mergeCell ref="S4:CM4"/>
  </mergeCells>
  <pageMargins left="0.7" right="0.7" top="0.75" bottom="0.75" header="0.3" footer="0.3"/>
  <pageSetup paperSize="5" fitToWidth="2" orientation="landscape" r:id="rId1"/>
  <headerFooter alignWithMargins="0">
    <oddHeader>&amp;CEMBARGOED UNTIL Sep 14, 2016 8:30 AM EDT</oddHeader>
    <oddFooter>&amp;C&amp;A</oddFooter>
  </headerFooter>
  <customProperties>
    <customPr name="SourceTable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CP34"/>
  <sheetViews>
    <sheetView showGridLines="0" zoomScaleNormal="100" workbookViewId="0">
      <pane xSplit="1" ySplit="5" topLeftCell="B6" activePane="bottomRight" state="frozen"/>
      <selection sqref="A1:CM1"/>
      <selection pane="topRight" sqref="A1:CM1"/>
      <selection pane="bottomLeft" sqref="A1:CM1"/>
      <selection pane="bottomRight" sqref="A1:CO1"/>
    </sheetView>
  </sheetViews>
  <sheetFormatPr defaultColWidth="9.109375" defaultRowHeight="10.199999999999999" x14ac:dyDescent="0.2"/>
  <cols>
    <col min="1" max="1" width="33.6640625" style="350" customWidth="1"/>
    <col min="2" max="93" width="8.77734375" style="350" customWidth="1"/>
    <col min="94" max="95" width="6.44140625" style="350" customWidth="1"/>
    <col min="96" max="16384" width="9.109375" style="350"/>
  </cols>
  <sheetData>
    <row r="1" spans="1:94" ht="11.25" customHeight="1" x14ac:dyDescent="0.2">
      <c r="A1" s="865" t="s">
        <v>2522</v>
      </c>
      <c r="B1" s="866"/>
      <c r="C1" s="866"/>
      <c r="D1" s="866"/>
      <c r="E1" s="866"/>
      <c r="F1" s="866"/>
      <c r="G1" s="866"/>
      <c r="H1" s="866"/>
      <c r="I1" s="866"/>
      <c r="J1" s="866"/>
      <c r="K1" s="866"/>
      <c r="L1" s="866"/>
      <c r="M1" s="866"/>
      <c r="N1" s="866"/>
      <c r="O1" s="866"/>
      <c r="P1" s="866"/>
      <c r="Q1" s="866"/>
      <c r="R1" s="866"/>
      <c r="S1" s="866"/>
      <c r="T1" s="866"/>
      <c r="U1" s="866"/>
      <c r="V1" s="866"/>
      <c r="W1" s="866"/>
      <c r="X1" s="866"/>
      <c r="Y1" s="866"/>
      <c r="Z1" s="866"/>
      <c r="AA1" s="866"/>
      <c r="AB1" s="866"/>
      <c r="AC1" s="866"/>
      <c r="AD1" s="866"/>
      <c r="AE1" s="866"/>
      <c r="AF1" s="866"/>
      <c r="AG1" s="866"/>
      <c r="AH1" s="866"/>
      <c r="AI1" s="866"/>
      <c r="AJ1" s="866"/>
      <c r="AK1" s="866"/>
      <c r="AL1" s="866"/>
      <c r="AM1" s="866"/>
      <c r="AN1" s="866"/>
      <c r="AO1" s="866"/>
      <c r="AP1" s="866"/>
      <c r="AQ1" s="866"/>
      <c r="AR1" s="866"/>
      <c r="AS1" s="866"/>
      <c r="AT1" s="866"/>
      <c r="AU1" s="866"/>
      <c r="AV1" s="866"/>
      <c r="AW1" s="866"/>
      <c r="AX1" s="866"/>
      <c r="AY1" s="866"/>
      <c r="AZ1" s="866"/>
      <c r="BA1" s="866"/>
      <c r="BB1" s="866"/>
      <c r="BC1" s="866"/>
      <c r="BD1" s="866"/>
      <c r="BE1" s="866"/>
      <c r="BF1" s="866"/>
      <c r="BG1" s="866"/>
      <c r="BH1" s="866"/>
      <c r="BI1" s="866"/>
      <c r="BJ1" s="866"/>
      <c r="BK1" s="866"/>
      <c r="BL1" s="866"/>
      <c r="BM1" s="866"/>
      <c r="BN1" s="866"/>
      <c r="BO1" s="866"/>
      <c r="BP1" s="866"/>
      <c r="BQ1" s="866"/>
      <c r="BR1" s="866"/>
      <c r="BS1" s="866"/>
      <c r="BT1" s="866"/>
      <c r="BU1" s="866"/>
      <c r="BV1" s="866"/>
      <c r="BW1" s="866"/>
      <c r="BX1" s="866"/>
      <c r="BY1" s="866"/>
      <c r="BZ1" s="866"/>
      <c r="CA1" s="866"/>
      <c r="CB1" s="866"/>
      <c r="CC1" s="866"/>
      <c r="CD1" s="866"/>
      <c r="CE1" s="866"/>
      <c r="CF1" s="866"/>
      <c r="CG1" s="866"/>
      <c r="CH1" s="866"/>
      <c r="CI1" s="866"/>
      <c r="CJ1" s="866"/>
      <c r="CK1" s="866"/>
      <c r="CL1" s="866"/>
      <c r="CM1" s="866"/>
      <c r="CN1" s="866"/>
      <c r="CO1" s="867"/>
    </row>
    <row r="2" spans="1:94" ht="11.25" customHeight="1" x14ac:dyDescent="0.2">
      <c r="A2" s="836" t="s">
        <v>2523</v>
      </c>
      <c r="B2" s="837"/>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B2" s="837"/>
      <c r="AC2" s="837"/>
      <c r="AD2" s="837"/>
      <c r="AE2" s="837"/>
      <c r="AF2" s="837"/>
      <c r="AG2" s="837"/>
      <c r="AH2" s="837"/>
      <c r="AI2" s="837"/>
      <c r="AJ2" s="837"/>
      <c r="AK2" s="837"/>
      <c r="AL2" s="837"/>
      <c r="AM2" s="837"/>
      <c r="AN2" s="837"/>
      <c r="AO2" s="837"/>
      <c r="AP2" s="837"/>
      <c r="AQ2" s="837"/>
      <c r="AR2" s="837"/>
      <c r="AS2" s="837"/>
      <c r="AT2" s="837"/>
      <c r="AU2" s="837"/>
      <c r="AV2" s="837"/>
      <c r="AW2" s="837"/>
      <c r="AX2" s="837"/>
      <c r="AY2" s="837"/>
      <c r="AZ2" s="837"/>
      <c r="BA2" s="837"/>
      <c r="BB2" s="837"/>
      <c r="BC2" s="837"/>
      <c r="BD2" s="837"/>
      <c r="BE2" s="837"/>
      <c r="BF2" s="837"/>
      <c r="BG2" s="837"/>
      <c r="BH2" s="837"/>
      <c r="BI2" s="837"/>
      <c r="BJ2" s="837"/>
      <c r="BK2" s="837"/>
      <c r="BL2" s="837"/>
      <c r="BM2" s="837"/>
      <c r="BN2" s="837"/>
      <c r="BO2" s="837"/>
      <c r="BP2" s="837"/>
      <c r="BQ2" s="837"/>
      <c r="BR2" s="837"/>
      <c r="BS2" s="837"/>
      <c r="BT2" s="837"/>
      <c r="BU2" s="837"/>
      <c r="BV2" s="837"/>
      <c r="BW2" s="837"/>
      <c r="BX2" s="837"/>
      <c r="BY2" s="837"/>
      <c r="BZ2" s="837"/>
      <c r="CA2" s="837"/>
      <c r="CB2" s="837"/>
      <c r="CC2" s="837"/>
      <c r="CD2" s="837"/>
      <c r="CE2" s="837"/>
      <c r="CF2" s="837"/>
      <c r="CG2" s="837"/>
      <c r="CH2" s="837"/>
      <c r="CI2" s="837"/>
      <c r="CJ2" s="837"/>
      <c r="CK2" s="837"/>
      <c r="CL2" s="837"/>
      <c r="CM2" s="837"/>
      <c r="CN2" s="837"/>
      <c r="CO2" s="838"/>
    </row>
    <row r="3" spans="1:94" ht="11.25" customHeight="1" x14ac:dyDescent="0.2">
      <c r="A3" s="855"/>
      <c r="B3" s="856"/>
      <c r="C3" s="856"/>
      <c r="D3" s="856"/>
      <c r="E3" s="856"/>
      <c r="F3" s="856"/>
      <c r="G3" s="856"/>
      <c r="H3" s="856"/>
      <c r="I3" s="856"/>
      <c r="J3" s="856"/>
      <c r="K3" s="856"/>
      <c r="L3" s="856"/>
      <c r="M3" s="856"/>
      <c r="N3" s="856"/>
      <c r="O3" s="856"/>
      <c r="P3" s="856"/>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c r="AY3" s="856"/>
      <c r="AZ3" s="856"/>
      <c r="BA3" s="856"/>
      <c r="BB3" s="856"/>
      <c r="BC3" s="856"/>
      <c r="BD3" s="856"/>
      <c r="BE3" s="856"/>
      <c r="BF3" s="856"/>
      <c r="BG3" s="856"/>
      <c r="BH3" s="856"/>
      <c r="BI3" s="856"/>
      <c r="BJ3" s="856"/>
      <c r="BK3" s="856"/>
      <c r="BL3" s="856"/>
      <c r="BM3" s="856"/>
      <c r="BN3" s="856"/>
      <c r="BO3" s="856"/>
      <c r="BP3" s="856"/>
      <c r="BQ3" s="856"/>
      <c r="BR3" s="856"/>
      <c r="BS3" s="856"/>
      <c r="BT3" s="856"/>
      <c r="BU3" s="856"/>
      <c r="BV3" s="856"/>
      <c r="BW3" s="856"/>
      <c r="BX3" s="856"/>
      <c r="BY3" s="856"/>
      <c r="BZ3" s="856"/>
      <c r="CA3" s="856"/>
      <c r="CB3" s="856"/>
      <c r="CC3" s="856"/>
      <c r="CD3" s="856"/>
      <c r="CE3" s="856"/>
      <c r="CF3" s="856"/>
      <c r="CG3" s="856"/>
      <c r="CH3" s="856"/>
      <c r="CI3" s="856"/>
      <c r="CJ3" s="856"/>
      <c r="CK3" s="856"/>
      <c r="CL3" s="856"/>
      <c r="CM3" s="857"/>
    </row>
    <row r="4" spans="1:94" s="374" customFormat="1" ht="11.25" customHeight="1" x14ac:dyDescent="0.2">
      <c r="A4" s="845" t="s">
        <v>2524</v>
      </c>
      <c r="B4" s="858"/>
      <c r="C4" s="859"/>
      <c r="D4" s="859"/>
      <c r="E4" s="859"/>
      <c r="F4" s="859"/>
      <c r="G4" s="859"/>
      <c r="H4" s="859"/>
      <c r="I4" s="859"/>
      <c r="J4" s="859"/>
      <c r="K4" s="859"/>
      <c r="L4" s="859"/>
      <c r="M4" s="859"/>
      <c r="N4" s="859"/>
      <c r="O4" s="859"/>
      <c r="P4" s="859"/>
      <c r="Q4" s="859"/>
      <c r="R4" s="860"/>
      <c r="S4" s="861"/>
      <c r="T4" s="839" t="s">
        <v>2408</v>
      </c>
      <c r="U4" s="834"/>
      <c r="V4" s="834"/>
      <c r="W4" s="834"/>
      <c r="X4" s="834"/>
      <c r="Y4" s="834"/>
      <c r="Z4" s="834"/>
      <c r="AA4" s="834"/>
      <c r="AB4" s="834"/>
      <c r="AC4" s="834"/>
      <c r="AD4" s="834"/>
      <c r="AE4" s="834"/>
      <c r="AF4" s="834"/>
      <c r="AG4" s="834"/>
      <c r="AH4" s="834"/>
      <c r="AI4" s="834"/>
      <c r="AJ4" s="834"/>
      <c r="AK4" s="834"/>
      <c r="AL4" s="834"/>
      <c r="AM4" s="834"/>
      <c r="AN4" s="834"/>
      <c r="AO4" s="834"/>
      <c r="AP4" s="834"/>
      <c r="AQ4" s="834"/>
      <c r="AR4" s="834"/>
      <c r="AS4" s="834"/>
      <c r="AT4" s="834"/>
      <c r="AU4" s="834"/>
      <c r="AV4" s="834"/>
      <c r="AW4" s="834"/>
      <c r="AX4" s="834"/>
      <c r="AY4" s="834"/>
      <c r="AZ4" s="834"/>
      <c r="BA4" s="834"/>
      <c r="BB4" s="834"/>
      <c r="BC4" s="834"/>
      <c r="BD4" s="834"/>
      <c r="BE4" s="834"/>
      <c r="BF4" s="834"/>
      <c r="BG4" s="834"/>
      <c r="BH4" s="834"/>
      <c r="BI4" s="834"/>
      <c r="BJ4" s="834"/>
      <c r="BK4" s="834"/>
      <c r="BL4" s="834"/>
      <c r="BM4" s="834"/>
      <c r="BN4" s="834"/>
      <c r="BO4" s="834"/>
      <c r="BP4" s="834"/>
      <c r="BQ4" s="834"/>
      <c r="BR4" s="834"/>
      <c r="BS4" s="834"/>
      <c r="BT4" s="834"/>
      <c r="BU4" s="834"/>
      <c r="BV4" s="834"/>
      <c r="BW4" s="834"/>
      <c r="BX4" s="834"/>
      <c r="BY4" s="834"/>
      <c r="BZ4" s="834"/>
      <c r="CA4" s="834"/>
      <c r="CB4" s="834"/>
      <c r="CC4" s="834"/>
      <c r="CD4" s="834"/>
      <c r="CE4" s="834"/>
      <c r="CF4" s="834"/>
      <c r="CG4" s="834"/>
      <c r="CH4" s="834"/>
      <c r="CI4" s="834"/>
      <c r="CJ4" s="834"/>
      <c r="CK4" s="834"/>
      <c r="CL4" s="834"/>
      <c r="CM4" s="834"/>
      <c r="CN4" s="834"/>
      <c r="CO4" s="840"/>
    </row>
    <row r="5" spans="1:94" s="374" customFormat="1" ht="11.25" customHeight="1" x14ac:dyDescent="0.2">
      <c r="A5" s="845"/>
      <c r="B5" s="621">
        <v>1998</v>
      </c>
      <c r="C5" s="553">
        <v>1999</v>
      </c>
      <c r="D5" s="553">
        <v>2000</v>
      </c>
      <c r="E5" s="553">
        <v>2001</v>
      </c>
      <c r="F5" s="553">
        <v>2002</v>
      </c>
      <c r="G5" s="553">
        <v>2003</v>
      </c>
      <c r="H5" s="553">
        <v>2004</v>
      </c>
      <c r="I5" s="553">
        <v>2005</v>
      </c>
      <c r="J5" s="553">
        <v>2006</v>
      </c>
      <c r="K5" s="553">
        <v>2007</v>
      </c>
      <c r="L5" s="553">
        <v>2008</v>
      </c>
      <c r="M5" s="553">
        <v>2009</v>
      </c>
      <c r="N5" s="553">
        <v>2010</v>
      </c>
      <c r="O5" s="553">
        <v>2011</v>
      </c>
      <c r="P5" s="553">
        <v>2012</v>
      </c>
      <c r="Q5" s="553">
        <v>2013</v>
      </c>
      <c r="R5" s="553">
        <v>2014</v>
      </c>
      <c r="S5" s="622">
        <v>2015</v>
      </c>
      <c r="T5" s="556" t="s">
        <v>2525</v>
      </c>
      <c r="U5" s="555" t="s">
        <v>2409</v>
      </c>
      <c r="V5" s="555" t="s">
        <v>2410</v>
      </c>
      <c r="W5" s="590" t="s">
        <v>2411</v>
      </c>
      <c r="X5" s="556" t="s">
        <v>2412</v>
      </c>
      <c r="Y5" s="555" t="s">
        <v>2413</v>
      </c>
      <c r="Z5" s="555" t="s">
        <v>2414</v>
      </c>
      <c r="AA5" s="590" t="s">
        <v>2415</v>
      </c>
      <c r="AB5" s="556" t="s">
        <v>2416</v>
      </c>
      <c r="AC5" s="555" t="s">
        <v>2417</v>
      </c>
      <c r="AD5" s="555" t="s">
        <v>2418</v>
      </c>
      <c r="AE5" s="590" t="s">
        <v>2419</v>
      </c>
      <c r="AF5" s="556" t="s">
        <v>2420</v>
      </c>
      <c r="AG5" s="555" t="s">
        <v>2421</v>
      </c>
      <c r="AH5" s="555" t="s">
        <v>2422</v>
      </c>
      <c r="AI5" s="590" t="s">
        <v>2423</v>
      </c>
      <c r="AJ5" s="556" t="s">
        <v>2424</v>
      </c>
      <c r="AK5" s="555" t="s">
        <v>2425</v>
      </c>
      <c r="AL5" s="555" t="s">
        <v>2426</v>
      </c>
      <c r="AM5" s="590" t="s">
        <v>2427</v>
      </c>
      <c r="AN5" s="556" t="s">
        <v>2428</v>
      </c>
      <c r="AO5" s="555" t="s">
        <v>2429</v>
      </c>
      <c r="AP5" s="555" t="s">
        <v>2430</v>
      </c>
      <c r="AQ5" s="590" t="s">
        <v>2431</v>
      </c>
      <c r="AR5" s="556" t="s">
        <v>2432</v>
      </c>
      <c r="AS5" s="555" t="s">
        <v>2433</v>
      </c>
      <c r="AT5" s="555" t="s">
        <v>2434</v>
      </c>
      <c r="AU5" s="590" t="s">
        <v>2435</v>
      </c>
      <c r="AV5" s="556" t="s">
        <v>2436</v>
      </c>
      <c r="AW5" s="555" t="s">
        <v>2437</v>
      </c>
      <c r="AX5" s="555" t="s">
        <v>2438</v>
      </c>
      <c r="AY5" s="590" t="s">
        <v>2439</v>
      </c>
      <c r="AZ5" s="556" t="s">
        <v>2440</v>
      </c>
      <c r="BA5" s="555" t="s">
        <v>2441</v>
      </c>
      <c r="BB5" s="555" t="s">
        <v>2442</v>
      </c>
      <c r="BC5" s="590" t="s">
        <v>2443</v>
      </c>
      <c r="BD5" s="556" t="s">
        <v>2444</v>
      </c>
      <c r="BE5" s="555" t="s">
        <v>2445</v>
      </c>
      <c r="BF5" s="555" t="s">
        <v>2446</v>
      </c>
      <c r="BG5" s="590" t="s">
        <v>2447</v>
      </c>
      <c r="BH5" s="556" t="s">
        <v>2448</v>
      </c>
      <c r="BI5" s="555" t="s">
        <v>2449</v>
      </c>
      <c r="BJ5" s="555" t="s">
        <v>2450</v>
      </c>
      <c r="BK5" s="590" t="s">
        <v>2451</v>
      </c>
      <c r="BL5" s="556" t="s">
        <v>2452</v>
      </c>
      <c r="BM5" s="555" t="s">
        <v>2453</v>
      </c>
      <c r="BN5" s="555" t="s">
        <v>2454</v>
      </c>
      <c r="BO5" s="590" t="s">
        <v>2455</v>
      </c>
      <c r="BP5" s="556" t="s">
        <v>2456</v>
      </c>
      <c r="BQ5" s="555" t="s">
        <v>2457</v>
      </c>
      <c r="BR5" s="555" t="s">
        <v>2458</v>
      </c>
      <c r="BS5" s="590" t="s">
        <v>2459</v>
      </c>
      <c r="BT5" s="556" t="s">
        <v>2460</v>
      </c>
      <c r="BU5" s="555" t="s">
        <v>2461</v>
      </c>
      <c r="BV5" s="555" t="s">
        <v>2462</v>
      </c>
      <c r="BW5" s="590" t="s">
        <v>2463</v>
      </c>
      <c r="BX5" s="556" t="s">
        <v>2464</v>
      </c>
      <c r="BY5" s="555" t="s">
        <v>2465</v>
      </c>
      <c r="BZ5" s="555" t="s">
        <v>2466</v>
      </c>
      <c r="CA5" s="590" t="s">
        <v>2467</v>
      </c>
      <c r="CB5" s="556" t="s">
        <v>2468</v>
      </c>
      <c r="CC5" s="555" t="s">
        <v>2469</v>
      </c>
      <c r="CD5" s="555" t="s">
        <v>2470</v>
      </c>
      <c r="CE5" s="590" t="s">
        <v>2471</v>
      </c>
      <c r="CF5" s="556" t="s">
        <v>2472</v>
      </c>
      <c r="CG5" s="555" t="s">
        <v>2473</v>
      </c>
      <c r="CH5" s="555" t="s">
        <v>2474</v>
      </c>
      <c r="CI5" s="590" t="s">
        <v>2475</v>
      </c>
      <c r="CJ5" s="556" t="s">
        <v>2494</v>
      </c>
      <c r="CK5" s="555" t="s">
        <v>2476</v>
      </c>
      <c r="CL5" s="555" t="s">
        <v>2477</v>
      </c>
      <c r="CM5" s="590" t="s">
        <v>2629</v>
      </c>
      <c r="CN5" s="556" t="s">
        <v>2691</v>
      </c>
      <c r="CO5" s="590" t="s">
        <v>2692</v>
      </c>
      <c r="CP5" s="725"/>
    </row>
    <row r="6" spans="1:94" x14ac:dyDescent="0.2">
      <c r="A6" s="558" t="s">
        <v>808</v>
      </c>
      <c r="B6" s="648">
        <v>5661.65</v>
      </c>
      <c r="C6" s="649">
        <v>5838.71</v>
      </c>
      <c r="D6" s="649">
        <v>5926.36</v>
      </c>
      <c r="E6" s="649">
        <v>5784.53</v>
      </c>
      <c r="F6" s="649">
        <v>5630.63</v>
      </c>
      <c r="G6" s="649">
        <v>5545.6</v>
      </c>
      <c r="H6" s="649">
        <v>5561.1</v>
      </c>
      <c r="I6" s="649">
        <v>5588.57</v>
      </c>
      <c r="J6" s="649">
        <v>5577.65</v>
      </c>
      <c r="K6" s="649">
        <v>5547.79</v>
      </c>
      <c r="L6" s="649">
        <v>5400.75</v>
      </c>
      <c r="M6" s="649">
        <v>4994.13</v>
      </c>
      <c r="N6" s="649">
        <v>4925.12</v>
      </c>
      <c r="O6" s="650">
        <v>5106.9399999999996</v>
      </c>
      <c r="P6" s="650">
        <v>5175.6899999999996</v>
      </c>
      <c r="Q6" s="650">
        <v>5375.72</v>
      </c>
      <c r="R6" s="650">
        <v>5374.14</v>
      </c>
      <c r="S6" s="651">
        <v>5352</v>
      </c>
      <c r="T6" s="652">
        <v>5596.81</v>
      </c>
      <c r="U6" s="653">
        <v>5643.51</v>
      </c>
      <c r="V6" s="653">
        <v>5684.86</v>
      </c>
      <c r="W6" s="654">
        <v>5721.42</v>
      </c>
      <c r="X6" s="652">
        <v>5767.53</v>
      </c>
      <c r="Y6" s="653">
        <v>5817.75</v>
      </c>
      <c r="Z6" s="653">
        <v>5864.43</v>
      </c>
      <c r="AA6" s="654">
        <v>5905.13</v>
      </c>
      <c r="AB6" s="652">
        <v>5923.92</v>
      </c>
      <c r="AC6" s="653">
        <v>5928.33</v>
      </c>
      <c r="AD6" s="653">
        <v>5934.81</v>
      </c>
      <c r="AE6" s="654">
        <v>5918.37</v>
      </c>
      <c r="AF6" s="652">
        <v>5888.15</v>
      </c>
      <c r="AG6" s="653">
        <v>5834.23</v>
      </c>
      <c r="AH6" s="653">
        <v>5780.4</v>
      </c>
      <c r="AI6" s="654">
        <v>5635.34</v>
      </c>
      <c r="AJ6" s="652">
        <v>5611.39</v>
      </c>
      <c r="AK6" s="653">
        <v>5644.22</v>
      </c>
      <c r="AL6" s="653">
        <v>5642.96</v>
      </c>
      <c r="AM6" s="654">
        <v>5623.94</v>
      </c>
      <c r="AN6" s="652">
        <v>5580.49</v>
      </c>
      <c r="AO6" s="653">
        <v>5535.73</v>
      </c>
      <c r="AP6" s="653">
        <v>5530.16</v>
      </c>
      <c r="AQ6" s="654">
        <v>5536.02</v>
      </c>
      <c r="AR6" s="652">
        <v>5542.19</v>
      </c>
      <c r="AS6" s="653">
        <v>5553.67</v>
      </c>
      <c r="AT6" s="653">
        <v>5569.06</v>
      </c>
      <c r="AU6" s="654">
        <v>5579.5</v>
      </c>
      <c r="AV6" s="652">
        <v>5578.6</v>
      </c>
      <c r="AW6" s="653">
        <v>5602.49</v>
      </c>
      <c r="AX6" s="653">
        <v>5602.28</v>
      </c>
      <c r="AY6" s="654">
        <v>5570.92</v>
      </c>
      <c r="AZ6" s="652">
        <v>5588.83</v>
      </c>
      <c r="BA6" s="653">
        <v>5576.76</v>
      </c>
      <c r="BB6" s="653">
        <v>5571.39</v>
      </c>
      <c r="BC6" s="654">
        <v>5573.64</v>
      </c>
      <c r="BD6" s="652">
        <v>5577</v>
      </c>
      <c r="BE6" s="653">
        <v>5554</v>
      </c>
      <c r="BF6" s="653">
        <v>5531.61</v>
      </c>
      <c r="BG6" s="654">
        <v>5528.56</v>
      </c>
      <c r="BH6" s="652">
        <v>5513.11</v>
      </c>
      <c r="BI6" s="653">
        <v>5452.65</v>
      </c>
      <c r="BJ6" s="653">
        <v>5371.95</v>
      </c>
      <c r="BK6" s="654">
        <v>5265.29</v>
      </c>
      <c r="BL6" s="652">
        <v>5120.3599999999997</v>
      </c>
      <c r="BM6" s="653">
        <v>5011.16</v>
      </c>
      <c r="BN6" s="653">
        <v>4944.8500000000004</v>
      </c>
      <c r="BO6" s="654">
        <v>4900.16</v>
      </c>
      <c r="BP6" s="652">
        <v>4878.1499999999996</v>
      </c>
      <c r="BQ6" s="653">
        <v>4899.8100000000004</v>
      </c>
      <c r="BR6" s="653">
        <v>4932.38</v>
      </c>
      <c r="BS6" s="654">
        <v>4990.13</v>
      </c>
      <c r="BT6" s="652">
        <v>5052.29</v>
      </c>
      <c r="BU6" s="653">
        <v>5101.53</v>
      </c>
      <c r="BV6" s="653">
        <v>5136.38</v>
      </c>
      <c r="BW6" s="654">
        <v>5137.55</v>
      </c>
      <c r="BX6" s="652">
        <v>5140.29</v>
      </c>
      <c r="BY6" s="653">
        <v>5150.0200000000004</v>
      </c>
      <c r="BZ6" s="653">
        <v>5180.62</v>
      </c>
      <c r="CA6" s="654">
        <v>5231.8500000000004</v>
      </c>
      <c r="CB6" s="652">
        <v>5309.81</v>
      </c>
      <c r="CC6" s="653">
        <v>5366.48</v>
      </c>
      <c r="CD6" s="653">
        <v>5404.64</v>
      </c>
      <c r="CE6" s="654">
        <v>5423.08</v>
      </c>
      <c r="CF6" s="652">
        <v>5394.66</v>
      </c>
      <c r="CG6" s="653">
        <v>5386.49</v>
      </c>
      <c r="CH6" s="653">
        <v>5360.41</v>
      </c>
      <c r="CI6" s="654">
        <v>5354.44</v>
      </c>
      <c r="CJ6" s="652">
        <v>5359.01</v>
      </c>
      <c r="CK6" s="653">
        <v>5342.78</v>
      </c>
      <c r="CL6" s="653">
        <v>5346.84</v>
      </c>
      <c r="CM6" s="654">
        <v>5355.37</v>
      </c>
      <c r="CN6" s="652">
        <v>5360.13</v>
      </c>
      <c r="CO6" s="654">
        <v>5378.53</v>
      </c>
      <c r="CP6" s="394"/>
    </row>
    <row r="7" spans="1:94" s="374" customFormat="1" ht="11.25" customHeight="1" x14ac:dyDescent="0.2">
      <c r="A7" s="568"/>
      <c r="B7" s="641"/>
      <c r="C7" s="570"/>
      <c r="D7" s="570"/>
      <c r="E7" s="570"/>
      <c r="F7" s="570"/>
      <c r="G7" s="570"/>
      <c r="H7" s="570"/>
      <c r="I7" s="570"/>
      <c r="J7" s="570"/>
      <c r="K7" s="570"/>
      <c r="L7" s="570"/>
      <c r="M7" s="570"/>
      <c r="N7" s="570"/>
      <c r="O7" s="570"/>
      <c r="P7" s="570"/>
      <c r="Q7" s="570"/>
      <c r="R7" s="570"/>
      <c r="S7" s="655"/>
      <c r="T7" s="656"/>
      <c r="U7" s="657"/>
      <c r="V7" s="657"/>
      <c r="W7" s="658"/>
      <c r="X7" s="656"/>
      <c r="Y7" s="657"/>
      <c r="Z7" s="657"/>
      <c r="AA7" s="658"/>
      <c r="AB7" s="656"/>
      <c r="AC7" s="657"/>
      <c r="AD7" s="657"/>
      <c r="AE7" s="658"/>
      <c r="AF7" s="656"/>
      <c r="AG7" s="657"/>
      <c r="AH7" s="657"/>
      <c r="AI7" s="658"/>
      <c r="AJ7" s="656"/>
      <c r="AK7" s="657"/>
      <c r="AL7" s="657"/>
      <c r="AM7" s="658"/>
      <c r="AN7" s="656"/>
      <c r="AO7" s="657"/>
      <c r="AP7" s="657"/>
      <c r="AQ7" s="658"/>
      <c r="AR7" s="656"/>
      <c r="AS7" s="657"/>
      <c r="AT7" s="657"/>
      <c r="AU7" s="658"/>
      <c r="AV7" s="656"/>
      <c r="AW7" s="657"/>
      <c r="AX7" s="657"/>
      <c r="AY7" s="658"/>
      <c r="AZ7" s="656"/>
      <c r="BA7" s="657"/>
      <c r="BB7" s="657"/>
      <c r="BC7" s="658"/>
      <c r="BD7" s="656"/>
      <c r="BE7" s="657"/>
      <c r="BF7" s="657"/>
      <c r="BG7" s="658"/>
      <c r="BH7" s="656"/>
      <c r="BI7" s="657"/>
      <c r="BJ7" s="657"/>
      <c r="BK7" s="658"/>
      <c r="BL7" s="656"/>
      <c r="BM7" s="657"/>
      <c r="BN7" s="657"/>
      <c r="BO7" s="658"/>
      <c r="BP7" s="656"/>
      <c r="BQ7" s="657"/>
      <c r="BR7" s="657"/>
      <c r="BS7" s="658"/>
      <c r="BT7" s="656"/>
      <c r="BU7" s="657"/>
      <c r="BV7" s="657"/>
      <c r="BW7" s="658"/>
      <c r="BX7" s="656"/>
      <c r="BY7" s="657"/>
      <c r="BZ7" s="657"/>
      <c r="CA7" s="658"/>
      <c r="CB7" s="656"/>
      <c r="CC7" s="657"/>
      <c r="CD7" s="657"/>
      <c r="CE7" s="658"/>
      <c r="CF7" s="656"/>
      <c r="CG7" s="657"/>
      <c r="CH7" s="657"/>
      <c r="CI7" s="658"/>
      <c r="CJ7" s="656"/>
      <c r="CK7" s="657"/>
      <c r="CL7" s="657"/>
      <c r="CM7" s="658"/>
      <c r="CN7" s="656"/>
      <c r="CO7" s="658"/>
      <c r="CP7" s="725"/>
    </row>
    <row r="8" spans="1:94" s="368" customFormat="1" x14ac:dyDescent="0.2">
      <c r="A8" s="659" t="s">
        <v>531</v>
      </c>
      <c r="B8" s="660">
        <v>1330.45</v>
      </c>
      <c r="C8" s="661">
        <v>1360.25</v>
      </c>
      <c r="D8" s="661">
        <v>1386.46</v>
      </c>
      <c r="E8" s="661">
        <v>1349.86</v>
      </c>
      <c r="F8" s="661">
        <v>1303.58</v>
      </c>
      <c r="G8" s="661">
        <v>1299.22</v>
      </c>
      <c r="H8" s="661">
        <v>1309.4000000000001</v>
      </c>
      <c r="I8" s="661">
        <v>1324.02</v>
      </c>
      <c r="J8" s="661">
        <v>1328.1</v>
      </c>
      <c r="K8" s="661">
        <v>1334.84</v>
      </c>
      <c r="L8" s="661">
        <v>1352.23</v>
      </c>
      <c r="M8" s="661">
        <v>1257.32</v>
      </c>
      <c r="N8" s="661">
        <v>1268.19</v>
      </c>
      <c r="O8" s="661">
        <v>1300.06</v>
      </c>
      <c r="P8" s="662">
        <v>1327.88</v>
      </c>
      <c r="Q8" s="662">
        <v>1357.25</v>
      </c>
      <c r="R8" s="662">
        <v>1383.41</v>
      </c>
      <c r="S8" s="663">
        <v>1384</v>
      </c>
      <c r="T8" s="664">
        <v>1317.7</v>
      </c>
      <c r="U8" s="665">
        <v>1328.14</v>
      </c>
      <c r="V8" s="665">
        <v>1336.02</v>
      </c>
      <c r="W8" s="666">
        <v>1339.92</v>
      </c>
      <c r="X8" s="664">
        <v>1347.31</v>
      </c>
      <c r="Y8" s="665">
        <v>1355</v>
      </c>
      <c r="Z8" s="665">
        <v>1362.7</v>
      </c>
      <c r="AA8" s="666">
        <v>1375.97</v>
      </c>
      <c r="AB8" s="664">
        <v>1378.47</v>
      </c>
      <c r="AC8" s="665">
        <v>1387</v>
      </c>
      <c r="AD8" s="665">
        <v>1390.27</v>
      </c>
      <c r="AE8" s="666">
        <v>1390.09</v>
      </c>
      <c r="AF8" s="664">
        <v>1385.03</v>
      </c>
      <c r="AG8" s="665">
        <v>1369.32</v>
      </c>
      <c r="AH8" s="665">
        <v>1354.58</v>
      </c>
      <c r="AI8" s="666">
        <v>1290.51</v>
      </c>
      <c r="AJ8" s="664">
        <v>1291.43</v>
      </c>
      <c r="AK8" s="665">
        <v>1309.1199999999999</v>
      </c>
      <c r="AL8" s="665">
        <v>1309.19</v>
      </c>
      <c r="AM8" s="666">
        <v>1304.57</v>
      </c>
      <c r="AN8" s="664">
        <v>1305.48</v>
      </c>
      <c r="AO8" s="665">
        <v>1293.8699999999999</v>
      </c>
      <c r="AP8" s="665">
        <v>1296.5899999999999</v>
      </c>
      <c r="AQ8" s="666">
        <v>1300.94</v>
      </c>
      <c r="AR8" s="664">
        <v>1303.1300000000001</v>
      </c>
      <c r="AS8" s="665">
        <v>1307.8499999999999</v>
      </c>
      <c r="AT8" s="665">
        <v>1312.94</v>
      </c>
      <c r="AU8" s="666">
        <v>1313.69</v>
      </c>
      <c r="AV8" s="664">
        <v>1316.76</v>
      </c>
      <c r="AW8" s="665">
        <v>1326.81</v>
      </c>
      <c r="AX8" s="665">
        <v>1331.19</v>
      </c>
      <c r="AY8" s="666">
        <v>1321.34</v>
      </c>
      <c r="AZ8" s="664">
        <v>1326.43</v>
      </c>
      <c r="BA8" s="665">
        <v>1327.05</v>
      </c>
      <c r="BB8" s="665">
        <v>1328.26</v>
      </c>
      <c r="BC8" s="666">
        <v>1330.68</v>
      </c>
      <c r="BD8" s="664">
        <v>1330.4</v>
      </c>
      <c r="BE8" s="665">
        <v>1328.9</v>
      </c>
      <c r="BF8" s="665">
        <v>1332.07</v>
      </c>
      <c r="BG8" s="666">
        <v>1347.99</v>
      </c>
      <c r="BH8" s="664">
        <v>1362.67</v>
      </c>
      <c r="BI8" s="665">
        <v>1363.59</v>
      </c>
      <c r="BJ8" s="665">
        <v>1351.26</v>
      </c>
      <c r="BK8" s="666">
        <v>1331.41</v>
      </c>
      <c r="BL8" s="664">
        <v>1288.21</v>
      </c>
      <c r="BM8" s="665">
        <v>1253.8</v>
      </c>
      <c r="BN8" s="665">
        <v>1243.42</v>
      </c>
      <c r="BO8" s="666">
        <v>1243.8399999999999</v>
      </c>
      <c r="BP8" s="664">
        <v>1251.17</v>
      </c>
      <c r="BQ8" s="665">
        <v>1263.8800000000001</v>
      </c>
      <c r="BR8" s="665">
        <v>1274.06</v>
      </c>
      <c r="BS8" s="666">
        <v>1283.6300000000001</v>
      </c>
      <c r="BT8" s="664">
        <v>1290.05</v>
      </c>
      <c r="BU8" s="665">
        <v>1295.5899999999999</v>
      </c>
      <c r="BV8" s="665">
        <v>1306.33</v>
      </c>
      <c r="BW8" s="666">
        <v>1308.27</v>
      </c>
      <c r="BX8" s="664">
        <v>1315.77</v>
      </c>
      <c r="BY8" s="665">
        <v>1326.35</v>
      </c>
      <c r="BZ8" s="665">
        <v>1333.07</v>
      </c>
      <c r="CA8" s="666">
        <v>1336.34</v>
      </c>
      <c r="CB8" s="664">
        <v>1347.71</v>
      </c>
      <c r="CC8" s="665">
        <v>1353.96</v>
      </c>
      <c r="CD8" s="665">
        <v>1360.34</v>
      </c>
      <c r="CE8" s="666">
        <v>1369.99</v>
      </c>
      <c r="CF8" s="664">
        <v>1378.11</v>
      </c>
      <c r="CG8" s="665">
        <v>1385.14</v>
      </c>
      <c r="CH8" s="665">
        <v>1382.92</v>
      </c>
      <c r="CI8" s="666">
        <v>1385.83</v>
      </c>
      <c r="CJ8" s="664">
        <v>1385.3</v>
      </c>
      <c r="CK8" s="665">
        <v>1383.02</v>
      </c>
      <c r="CL8" s="665">
        <v>1382.13</v>
      </c>
      <c r="CM8" s="666">
        <v>1385.55</v>
      </c>
      <c r="CN8" s="726">
        <v>1387.14</v>
      </c>
      <c r="CO8" s="727">
        <v>1387.67</v>
      </c>
      <c r="CP8" s="396"/>
    </row>
    <row r="9" spans="1:94" x14ac:dyDescent="0.2">
      <c r="A9" s="558" t="s">
        <v>532</v>
      </c>
      <c r="B9" s="667">
        <v>1315.4</v>
      </c>
      <c r="C9" s="668">
        <v>1353.42</v>
      </c>
      <c r="D9" s="668">
        <v>1377.49</v>
      </c>
      <c r="E9" s="668">
        <v>1374.56</v>
      </c>
      <c r="F9" s="668">
        <v>1278.1400000000001</v>
      </c>
      <c r="G9" s="668">
        <v>1205.01</v>
      </c>
      <c r="H9" s="668">
        <v>1174.3499999999999</v>
      </c>
      <c r="I9" s="668">
        <v>1153.6099999999999</v>
      </c>
      <c r="J9" s="668">
        <v>1139.51</v>
      </c>
      <c r="K9" s="668">
        <v>1135.68</v>
      </c>
      <c r="L9" s="668">
        <v>1108.31</v>
      </c>
      <c r="M9" s="668">
        <v>1030.04</v>
      </c>
      <c r="N9" s="668">
        <v>995.73</v>
      </c>
      <c r="O9" s="668">
        <v>1020.06</v>
      </c>
      <c r="P9" s="669">
        <v>1030.3800000000001</v>
      </c>
      <c r="Q9" s="669">
        <v>1178.1400000000001</v>
      </c>
      <c r="R9" s="669">
        <v>1186.73</v>
      </c>
      <c r="S9" s="663">
        <v>1188</v>
      </c>
      <c r="T9" s="670">
        <v>1301</v>
      </c>
      <c r="U9" s="662">
        <v>1313.01</v>
      </c>
      <c r="V9" s="662">
        <v>1318.51</v>
      </c>
      <c r="W9" s="671">
        <v>1329.09</v>
      </c>
      <c r="X9" s="670">
        <v>1340.2</v>
      </c>
      <c r="Y9" s="662">
        <v>1348.96</v>
      </c>
      <c r="Z9" s="662">
        <v>1358.34</v>
      </c>
      <c r="AA9" s="671">
        <v>1366.16</v>
      </c>
      <c r="AB9" s="670">
        <v>1370.34</v>
      </c>
      <c r="AC9" s="662">
        <v>1370.92</v>
      </c>
      <c r="AD9" s="662">
        <v>1379.84</v>
      </c>
      <c r="AE9" s="671">
        <v>1388.86</v>
      </c>
      <c r="AF9" s="670">
        <v>1399.07</v>
      </c>
      <c r="AG9" s="662">
        <v>1397.93</v>
      </c>
      <c r="AH9" s="662">
        <v>1387.19</v>
      </c>
      <c r="AI9" s="671">
        <v>1314.04</v>
      </c>
      <c r="AJ9" s="670">
        <v>1282.49</v>
      </c>
      <c r="AK9" s="662">
        <v>1285.17</v>
      </c>
      <c r="AL9" s="662">
        <v>1280.3599999999999</v>
      </c>
      <c r="AM9" s="671">
        <v>1264.54</v>
      </c>
      <c r="AN9" s="670">
        <v>1236.1099999999999</v>
      </c>
      <c r="AO9" s="662">
        <v>1208.27</v>
      </c>
      <c r="AP9" s="662">
        <v>1191.79</v>
      </c>
      <c r="AQ9" s="671">
        <v>1183.8800000000001</v>
      </c>
      <c r="AR9" s="670">
        <v>1178.3499999999999</v>
      </c>
      <c r="AS9" s="662">
        <v>1177.04</v>
      </c>
      <c r="AT9" s="662">
        <v>1173.31</v>
      </c>
      <c r="AU9" s="671">
        <v>1168.71</v>
      </c>
      <c r="AV9" s="670">
        <v>1159.78</v>
      </c>
      <c r="AW9" s="662">
        <v>1157.21</v>
      </c>
      <c r="AX9" s="662">
        <v>1153.3699999999999</v>
      </c>
      <c r="AY9" s="671">
        <v>1144.0999999999999</v>
      </c>
      <c r="AZ9" s="670">
        <v>1143.0899999999999</v>
      </c>
      <c r="BA9" s="662">
        <v>1138.8599999999999</v>
      </c>
      <c r="BB9" s="662">
        <v>1138.33</v>
      </c>
      <c r="BC9" s="671">
        <v>1137.76</v>
      </c>
      <c r="BD9" s="670">
        <v>1137.69</v>
      </c>
      <c r="BE9" s="662">
        <v>1137.3399999999999</v>
      </c>
      <c r="BF9" s="662">
        <v>1134.1099999999999</v>
      </c>
      <c r="BG9" s="671">
        <v>1133.5899999999999</v>
      </c>
      <c r="BH9" s="670">
        <v>1130.18</v>
      </c>
      <c r="BI9" s="662">
        <v>1119.07</v>
      </c>
      <c r="BJ9" s="662">
        <v>1102.6199999999999</v>
      </c>
      <c r="BK9" s="671">
        <v>1081.3599999999999</v>
      </c>
      <c r="BL9" s="670">
        <v>1056.1500000000001</v>
      </c>
      <c r="BM9" s="662">
        <v>1035.6099999999999</v>
      </c>
      <c r="BN9" s="662">
        <v>1020.02</v>
      </c>
      <c r="BO9" s="671">
        <v>1008.38</v>
      </c>
      <c r="BP9" s="670">
        <v>997.21</v>
      </c>
      <c r="BQ9" s="662">
        <v>993.17</v>
      </c>
      <c r="BR9" s="662">
        <v>992.92</v>
      </c>
      <c r="BS9" s="671">
        <v>999.6</v>
      </c>
      <c r="BT9" s="670">
        <v>1010.68</v>
      </c>
      <c r="BU9" s="662">
        <v>1018.78</v>
      </c>
      <c r="BV9" s="662">
        <v>1024.5</v>
      </c>
      <c r="BW9" s="671">
        <v>1026.27</v>
      </c>
      <c r="BX9" s="670">
        <v>1026.48</v>
      </c>
      <c r="BY9" s="662">
        <v>1026.6600000000001</v>
      </c>
      <c r="BZ9" s="662">
        <v>1031.42</v>
      </c>
      <c r="CA9" s="671">
        <v>1036.94</v>
      </c>
      <c r="CB9" s="670">
        <v>1128.53</v>
      </c>
      <c r="CC9" s="662">
        <v>1170.67</v>
      </c>
      <c r="CD9" s="662">
        <v>1198.52</v>
      </c>
      <c r="CE9" s="671">
        <v>1214.28</v>
      </c>
      <c r="CF9" s="670">
        <v>1188.5</v>
      </c>
      <c r="CG9" s="662">
        <v>1190.52</v>
      </c>
      <c r="CH9" s="662">
        <v>1184.7</v>
      </c>
      <c r="CI9" s="671">
        <v>1184.28</v>
      </c>
      <c r="CJ9" s="670">
        <v>1204.7</v>
      </c>
      <c r="CK9" s="662">
        <v>1181.43</v>
      </c>
      <c r="CL9" s="662">
        <v>1183.3599999999999</v>
      </c>
      <c r="CM9" s="674">
        <v>1182.52</v>
      </c>
      <c r="CN9" s="726">
        <v>1165.1300000000001</v>
      </c>
      <c r="CO9" s="727">
        <v>1171.9000000000001</v>
      </c>
      <c r="CP9" s="394"/>
    </row>
    <row r="10" spans="1:94" x14ac:dyDescent="0.2">
      <c r="A10" s="672" t="s">
        <v>805</v>
      </c>
      <c r="B10" s="667">
        <v>491.11</v>
      </c>
      <c r="C10" s="668">
        <v>527.37</v>
      </c>
      <c r="D10" s="668">
        <v>568.99</v>
      </c>
      <c r="E10" s="668">
        <v>585.19000000000005</v>
      </c>
      <c r="F10" s="668">
        <v>544.27</v>
      </c>
      <c r="G10" s="668">
        <v>507.57</v>
      </c>
      <c r="H10" s="668">
        <v>496.6</v>
      </c>
      <c r="I10" s="668">
        <v>473.85</v>
      </c>
      <c r="J10" s="668">
        <v>458.03</v>
      </c>
      <c r="K10" s="668">
        <v>457.93</v>
      </c>
      <c r="L10" s="668">
        <v>451.92</v>
      </c>
      <c r="M10" s="668">
        <v>434.28</v>
      </c>
      <c r="N10" s="668">
        <v>424.18</v>
      </c>
      <c r="O10" s="668">
        <v>436.27</v>
      </c>
      <c r="P10" s="669">
        <v>439.68</v>
      </c>
      <c r="Q10" s="669">
        <v>449.08</v>
      </c>
      <c r="R10" s="669">
        <v>455.03</v>
      </c>
      <c r="S10" s="663">
        <v>455</v>
      </c>
      <c r="T10" s="670">
        <v>480.57</v>
      </c>
      <c r="U10" s="662">
        <v>488.85</v>
      </c>
      <c r="V10" s="662">
        <v>494.12</v>
      </c>
      <c r="W10" s="671">
        <v>500.92</v>
      </c>
      <c r="X10" s="670">
        <v>509.95</v>
      </c>
      <c r="Y10" s="662">
        <v>521.64</v>
      </c>
      <c r="Z10" s="662">
        <v>533.32000000000005</v>
      </c>
      <c r="AA10" s="671">
        <v>544.57000000000005</v>
      </c>
      <c r="AB10" s="670">
        <v>554.6</v>
      </c>
      <c r="AC10" s="662">
        <v>563.47</v>
      </c>
      <c r="AD10" s="662">
        <v>574.1</v>
      </c>
      <c r="AE10" s="671">
        <v>583.79999999999995</v>
      </c>
      <c r="AF10" s="670">
        <v>592.53</v>
      </c>
      <c r="AG10" s="662">
        <v>594.91999999999996</v>
      </c>
      <c r="AH10" s="662">
        <v>594.99</v>
      </c>
      <c r="AI10" s="671">
        <v>558.33000000000004</v>
      </c>
      <c r="AJ10" s="670">
        <v>539.55999999999995</v>
      </c>
      <c r="AK10" s="662">
        <v>547.82000000000005</v>
      </c>
      <c r="AL10" s="662">
        <v>548.9</v>
      </c>
      <c r="AM10" s="671">
        <v>540.78</v>
      </c>
      <c r="AN10" s="670">
        <v>525.52</v>
      </c>
      <c r="AO10" s="662">
        <v>508.2</v>
      </c>
      <c r="AP10" s="662">
        <v>500.02</v>
      </c>
      <c r="AQ10" s="671">
        <v>496.54</v>
      </c>
      <c r="AR10" s="670">
        <v>499.51</v>
      </c>
      <c r="AS10" s="662">
        <v>499.85</v>
      </c>
      <c r="AT10" s="662">
        <v>496.26</v>
      </c>
      <c r="AU10" s="671">
        <v>490.76</v>
      </c>
      <c r="AV10" s="670">
        <v>482.02</v>
      </c>
      <c r="AW10" s="662">
        <v>475.93</v>
      </c>
      <c r="AX10" s="662">
        <v>471.61</v>
      </c>
      <c r="AY10" s="671">
        <v>465.82</v>
      </c>
      <c r="AZ10" s="670">
        <v>460.03</v>
      </c>
      <c r="BA10" s="662">
        <v>457.27</v>
      </c>
      <c r="BB10" s="662">
        <v>457.26</v>
      </c>
      <c r="BC10" s="671">
        <v>457.54</v>
      </c>
      <c r="BD10" s="670">
        <v>456.88</v>
      </c>
      <c r="BE10" s="662">
        <v>458.28</v>
      </c>
      <c r="BF10" s="662">
        <v>457.87</v>
      </c>
      <c r="BG10" s="671">
        <v>458.7</v>
      </c>
      <c r="BH10" s="670">
        <v>459.36</v>
      </c>
      <c r="BI10" s="662">
        <v>455.08</v>
      </c>
      <c r="BJ10" s="662">
        <v>449.75</v>
      </c>
      <c r="BK10" s="671">
        <v>443.47</v>
      </c>
      <c r="BL10" s="670">
        <v>439.23</v>
      </c>
      <c r="BM10" s="662">
        <v>436.52</v>
      </c>
      <c r="BN10" s="662">
        <v>432.57</v>
      </c>
      <c r="BO10" s="671">
        <v>428.8</v>
      </c>
      <c r="BP10" s="670">
        <v>425.53</v>
      </c>
      <c r="BQ10" s="662">
        <v>423.05</v>
      </c>
      <c r="BR10" s="662">
        <v>421.74</v>
      </c>
      <c r="BS10" s="671">
        <v>426.39</v>
      </c>
      <c r="BT10" s="670">
        <v>432.08</v>
      </c>
      <c r="BU10" s="662">
        <v>435.43</v>
      </c>
      <c r="BV10" s="662">
        <v>438.5</v>
      </c>
      <c r="BW10" s="671">
        <v>439.06</v>
      </c>
      <c r="BX10" s="670">
        <v>438.57</v>
      </c>
      <c r="BY10" s="662">
        <v>438.15</v>
      </c>
      <c r="BZ10" s="662">
        <v>440.05</v>
      </c>
      <c r="CA10" s="671">
        <v>441.96</v>
      </c>
      <c r="CB10" s="670">
        <v>444.35</v>
      </c>
      <c r="CC10" s="662">
        <v>447.92</v>
      </c>
      <c r="CD10" s="662">
        <v>450.06</v>
      </c>
      <c r="CE10" s="671">
        <v>453.67</v>
      </c>
      <c r="CF10" s="670">
        <v>454.39</v>
      </c>
      <c r="CG10" s="662">
        <v>456.96</v>
      </c>
      <c r="CH10" s="662">
        <v>454.83</v>
      </c>
      <c r="CI10" s="671">
        <v>453.82</v>
      </c>
      <c r="CJ10" s="670">
        <v>453.22</v>
      </c>
      <c r="CK10" s="662">
        <v>454.2</v>
      </c>
      <c r="CL10" s="662">
        <v>455.97</v>
      </c>
      <c r="CM10" s="671">
        <v>456.61</v>
      </c>
      <c r="CN10" s="726">
        <v>457.88</v>
      </c>
      <c r="CO10" s="727">
        <v>461.24</v>
      </c>
      <c r="CP10" s="394"/>
    </row>
    <row r="11" spans="1:94" x14ac:dyDescent="0.2">
      <c r="A11" s="672" t="s">
        <v>806</v>
      </c>
      <c r="B11" s="667">
        <v>824.29</v>
      </c>
      <c r="C11" s="668">
        <v>826.05</v>
      </c>
      <c r="D11" s="668">
        <v>808.5</v>
      </c>
      <c r="E11" s="668">
        <v>789.36</v>
      </c>
      <c r="F11" s="668">
        <v>733.87</v>
      </c>
      <c r="G11" s="668">
        <v>697.44</v>
      </c>
      <c r="H11" s="668">
        <v>677.75</v>
      </c>
      <c r="I11" s="668">
        <v>679.77</v>
      </c>
      <c r="J11" s="668">
        <v>681.48</v>
      </c>
      <c r="K11" s="668">
        <v>677.75</v>
      </c>
      <c r="L11" s="668">
        <v>656.39</v>
      </c>
      <c r="M11" s="668">
        <v>595.76</v>
      </c>
      <c r="N11" s="668">
        <v>571.54999999999995</v>
      </c>
      <c r="O11" s="668">
        <v>583.79</v>
      </c>
      <c r="P11" s="669">
        <v>590.69000000000005</v>
      </c>
      <c r="Q11" s="669">
        <v>729.06</v>
      </c>
      <c r="R11" s="669">
        <v>731.69</v>
      </c>
      <c r="S11" s="663">
        <v>733</v>
      </c>
      <c r="T11" s="670">
        <v>820.42</v>
      </c>
      <c r="U11" s="662">
        <v>824.16</v>
      </c>
      <c r="V11" s="662">
        <v>824.4</v>
      </c>
      <c r="W11" s="671">
        <v>828.18</v>
      </c>
      <c r="X11" s="670">
        <v>830.25</v>
      </c>
      <c r="Y11" s="662">
        <v>827.32</v>
      </c>
      <c r="Z11" s="662">
        <v>825.02</v>
      </c>
      <c r="AA11" s="671">
        <v>821.6</v>
      </c>
      <c r="AB11" s="670">
        <v>815.75</v>
      </c>
      <c r="AC11" s="662">
        <v>807.45</v>
      </c>
      <c r="AD11" s="662">
        <v>805.74</v>
      </c>
      <c r="AE11" s="671">
        <v>805.06</v>
      </c>
      <c r="AF11" s="670">
        <v>806.54</v>
      </c>
      <c r="AG11" s="662">
        <v>803.01</v>
      </c>
      <c r="AH11" s="662">
        <v>792.2</v>
      </c>
      <c r="AI11" s="671">
        <v>755.71</v>
      </c>
      <c r="AJ11" s="670">
        <v>742.92</v>
      </c>
      <c r="AK11" s="662">
        <v>737.35</v>
      </c>
      <c r="AL11" s="662">
        <v>731.46</v>
      </c>
      <c r="AM11" s="671">
        <v>723.76</v>
      </c>
      <c r="AN11" s="670">
        <v>710.59</v>
      </c>
      <c r="AO11" s="662">
        <v>700.07</v>
      </c>
      <c r="AP11" s="662">
        <v>691.76</v>
      </c>
      <c r="AQ11" s="671">
        <v>687.34</v>
      </c>
      <c r="AR11" s="670">
        <v>678.83</v>
      </c>
      <c r="AS11" s="662">
        <v>677.18</v>
      </c>
      <c r="AT11" s="662">
        <v>677.05</v>
      </c>
      <c r="AU11" s="671">
        <v>677.95</v>
      </c>
      <c r="AV11" s="670">
        <v>677.76</v>
      </c>
      <c r="AW11" s="662">
        <v>681.28</v>
      </c>
      <c r="AX11" s="662">
        <v>681.75</v>
      </c>
      <c r="AY11" s="671">
        <v>678.28</v>
      </c>
      <c r="AZ11" s="670">
        <v>683.06</v>
      </c>
      <c r="BA11" s="662">
        <v>681.6</v>
      </c>
      <c r="BB11" s="662">
        <v>681.06</v>
      </c>
      <c r="BC11" s="671">
        <v>680.22</v>
      </c>
      <c r="BD11" s="670">
        <v>680.82</v>
      </c>
      <c r="BE11" s="662">
        <v>679.06</v>
      </c>
      <c r="BF11" s="662">
        <v>676.24</v>
      </c>
      <c r="BG11" s="671">
        <v>674.89</v>
      </c>
      <c r="BH11" s="670">
        <v>670.82</v>
      </c>
      <c r="BI11" s="662">
        <v>664</v>
      </c>
      <c r="BJ11" s="662">
        <v>652.87</v>
      </c>
      <c r="BK11" s="671">
        <v>637.89</v>
      </c>
      <c r="BL11" s="670">
        <v>616.91999999999996</v>
      </c>
      <c r="BM11" s="662">
        <v>599.09</v>
      </c>
      <c r="BN11" s="662">
        <v>587.45000000000005</v>
      </c>
      <c r="BO11" s="671">
        <v>579.58000000000004</v>
      </c>
      <c r="BP11" s="670">
        <v>571.67999999999995</v>
      </c>
      <c r="BQ11" s="662">
        <v>570.12</v>
      </c>
      <c r="BR11" s="662">
        <v>571.17999999999995</v>
      </c>
      <c r="BS11" s="671">
        <v>573.21</v>
      </c>
      <c r="BT11" s="670">
        <v>578.6</v>
      </c>
      <c r="BU11" s="662">
        <v>583.35</v>
      </c>
      <c r="BV11" s="662">
        <v>586</v>
      </c>
      <c r="BW11" s="671">
        <v>587.21</v>
      </c>
      <c r="BX11" s="670">
        <v>587.91</v>
      </c>
      <c r="BY11" s="662">
        <v>588.51</v>
      </c>
      <c r="BZ11" s="662">
        <v>591.38</v>
      </c>
      <c r="CA11" s="671">
        <v>594.98</v>
      </c>
      <c r="CB11" s="670">
        <v>684.18</v>
      </c>
      <c r="CC11" s="662">
        <v>722.76</v>
      </c>
      <c r="CD11" s="662">
        <v>748.46</v>
      </c>
      <c r="CE11" s="671">
        <v>760.61</v>
      </c>
      <c r="CF11" s="670">
        <v>734.11</v>
      </c>
      <c r="CG11" s="662">
        <v>733.56</v>
      </c>
      <c r="CH11" s="662">
        <v>729.86</v>
      </c>
      <c r="CI11" s="671">
        <v>730.46</v>
      </c>
      <c r="CJ11" s="670">
        <v>751.47</v>
      </c>
      <c r="CK11" s="662">
        <v>727.23</v>
      </c>
      <c r="CL11" s="662">
        <v>727.39</v>
      </c>
      <c r="CM11" s="671">
        <v>725.9</v>
      </c>
      <c r="CN11" s="726">
        <v>707.16</v>
      </c>
      <c r="CO11" s="727">
        <v>710.57</v>
      </c>
      <c r="CP11" s="394"/>
    </row>
    <row r="12" spans="1:94" x14ac:dyDescent="0.2">
      <c r="A12" s="582" t="s">
        <v>535</v>
      </c>
      <c r="B12" s="667">
        <v>1604.85</v>
      </c>
      <c r="C12" s="668">
        <v>1661.26</v>
      </c>
      <c r="D12" s="668">
        <v>1657.72</v>
      </c>
      <c r="E12" s="668">
        <v>1600.8</v>
      </c>
      <c r="F12" s="668">
        <v>1625.56</v>
      </c>
      <c r="G12" s="668">
        <v>1628.03</v>
      </c>
      <c r="H12" s="668">
        <v>1650.89</v>
      </c>
      <c r="I12" s="668">
        <v>1689.71</v>
      </c>
      <c r="J12" s="668">
        <v>1696.66</v>
      </c>
      <c r="K12" s="668">
        <v>1687.81</v>
      </c>
      <c r="L12" s="668">
        <v>1642.42</v>
      </c>
      <c r="M12" s="668">
        <v>1513.18</v>
      </c>
      <c r="N12" s="668">
        <v>1550.75</v>
      </c>
      <c r="O12" s="668">
        <v>1625.16</v>
      </c>
      <c r="P12" s="669">
        <v>1659.7</v>
      </c>
      <c r="Q12" s="669">
        <v>1654.88</v>
      </c>
      <c r="R12" s="669">
        <v>1640.97</v>
      </c>
      <c r="S12" s="663">
        <v>1626</v>
      </c>
      <c r="T12" s="670">
        <v>1586.5</v>
      </c>
      <c r="U12" s="662">
        <v>1597.81</v>
      </c>
      <c r="V12" s="662">
        <v>1611.06</v>
      </c>
      <c r="W12" s="671">
        <v>1624.03</v>
      </c>
      <c r="X12" s="670">
        <v>1643.56</v>
      </c>
      <c r="Y12" s="662">
        <v>1659.52</v>
      </c>
      <c r="Z12" s="662">
        <v>1665.76</v>
      </c>
      <c r="AA12" s="671">
        <v>1676.2</v>
      </c>
      <c r="AB12" s="670">
        <v>1674.52</v>
      </c>
      <c r="AC12" s="662">
        <v>1662.77</v>
      </c>
      <c r="AD12" s="662">
        <v>1654.15</v>
      </c>
      <c r="AE12" s="671">
        <v>1639.44</v>
      </c>
      <c r="AF12" s="670">
        <v>1616.8</v>
      </c>
      <c r="AG12" s="662">
        <v>1601.55</v>
      </c>
      <c r="AH12" s="662">
        <v>1592.48</v>
      </c>
      <c r="AI12" s="671">
        <v>1592.35</v>
      </c>
      <c r="AJ12" s="670">
        <v>1609.32</v>
      </c>
      <c r="AK12" s="662">
        <v>1626.39</v>
      </c>
      <c r="AL12" s="662">
        <v>1632.93</v>
      </c>
      <c r="AM12" s="671">
        <v>1633.6</v>
      </c>
      <c r="AN12" s="670">
        <v>1625.44</v>
      </c>
      <c r="AO12" s="662">
        <v>1623.5</v>
      </c>
      <c r="AP12" s="662">
        <v>1629.46</v>
      </c>
      <c r="AQ12" s="671">
        <v>1633.72</v>
      </c>
      <c r="AR12" s="670">
        <v>1638.16</v>
      </c>
      <c r="AS12" s="662">
        <v>1642.46</v>
      </c>
      <c r="AT12" s="662">
        <v>1655.48</v>
      </c>
      <c r="AU12" s="671">
        <v>1667.44</v>
      </c>
      <c r="AV12" s="670">
        <v>1680.45</v>
      </c>
      <c r="AW12" s="662">
        <v>1695.15</v>
      </c>
      <c r="AX12" s="662">
        <v>1695.07</v>
      </c>
      <c r="AY12" s="671">
        <v>1688.16</v>
      </c>
      <c r="AZ12" s="670">
        <v>1702.59</v>
      </c>
      <c r="BA12" s="662">
        <v>1696.06</v>
      </c>
      <c r="BB12" s="662">
        <v>1693.75</v>
      </c>
      <c r="BC12" s="671">
        <v>1694.25</v>
      </c>
      <c r="BD12" s="670">
        <v>1696.84</v>
      </c>
      <c r="BE12" s="662">
        <v>1687.59</v>
      </c>
      <c r="BF12" s="662">
        <v>1683.3</v>
      </c>
      <c r="BG12" s="671">
        <v>1683.51</v>
      </c>
      <c r="BH12" s="670">
        <v>1682.28</v>
      </c>
      <c r="BI12" s="662">
        <v>1661.39</v>
      </c>
      <c r="BJ12" s="662">
        <v>1633.72</v>
      </c>
      <c r="BK12" s="671">
        <v>1592.28</v>
      </c>
      <c r="BL12" s="670">
        <v>1542.65</v>
      </c>
      <c r="BM12" s="662">
        <v>1513.45</v>
      </c>
      <c r="BN12" s="662">
        <v>1499.47</v>
      </c>
      <c r="BO12" s="671">
        <v>1497.14</v>
      </c>
      <c r="BP12" s="670">
        <v>1514.01</v>
      </c>
      <c r="BQ12" s="662">
        <v>1539.33</v>
      </c>
      <c r="BR12" s="662">
        <v>1561.85</v>
      </c>
      <c r="BS12" s="671">
        <v>1587.8</v>
      </c>
      <c r="BT12" s="670">
        <v>1605.07</v>
      </c>
      <c r="BU12" s="662">
        <v>1622.96</v>
      </c>
      <c r="BV12" s="662">
        <v>1633.4</v>
      </c>
      <c r="BW12" s="671">
        <v>1639.22</v>
      </c>
      <c r="BX12" s="670">
        <v>1650.15</v>
      </c>
      <c r="BY12" s="662">
        <v>1652.52</v>
      </c>
      <c r="BZ12" s="662">
        <v>1661.82</v>
      </c>
      <c r="CA12" s="671">
        <v>1674.29</v>
      </c>
      <c r="CB12" s="670">
        <v>1657.46</v>
      </c>
      <c r="CC12" s="662">
        <v>1655.09</v>
      </c>
      <c r="CD12" s="662">
        <v>1654.75</v>
      </c>
      <c r="CE12" s="671">
        <v>1652.69</v>
      </c>
      <c r="CF12" s="670">
        <v>1650.48</v>
      </c>
      <c r="CG12" s="662">
        <v>1644.89</v>
      </c>
      <c r="CH12" s="662">
        <v>1636.3</v>
      </c>
      <c r="CI12" s="671">
        <v>1632.33</v>
      </c>
      <c r="CJ12" s="670">
        <v>1625.99</v>
      </c>
      <c r="CK12" s="662">
        <v>1620.75</v>
      </c>
      <c r="CL12" s="662">
        <v>1623.3</v>
      </c>
      <c r="CM12" s="671">
        <v>1633.97</v>
      </c>
      <c r="CN12" s="726">
        <v>1646.08</v>
      </c>
      <c r="CO12" s="727">
        <v>1651.71</v>
      </c>
      <c r="CP12" s="394"/>
    </row>
    <row r="13" spans="1:94" x14ac:dyDescent="0.2">
      <c r="A13" s="558" t="s">
        <v>536</v>
      </c>
      <c r="B13" s="667">
        <v>1171.6400000000001</v>
      </c>
      <c r="C13" s="668">
        <v>1221.24</v>
      </c>
      <c r="D13" s="668">
        <v>1257.44</v>
      </c>
      <c r="E13" s="668">
        <v>1219.54</v>
      </c>
      <c r="F13" s="668">
        <v>1194.77</v>
      </c>
      <c r="G13" s="668">
        <v>1186.22</v>
      </c>
      <c r="H13" s="668">
        <v>1198.48</v>
      </c>
      <c r="I13" s="668">
        <v>1197.3900000000001</v>
      </c>
      <c r="J13" s="668">
        <v>1183.99</v>
      </c>
      <c r="K13" s="668">
        <v>1162.43</v>
      </c>
      <c r="L13" s="668">
        <v>1089.6099999999999</v>
      </c>
      <c r="M13" s="668">
        <v>998.32</v>
      </c>
      <c r="N13" s="668">
        <v>932.37</v>
      </c>
      <c r="O13" s="668">
        <v>968.53</v>
      </c>
      <c r="P13" s="669">
        <v>956.78</v>
      </c>
      <c r="Q13" s="669">
        <v>971.91</v>
      </c>
      <c r="R13" s="669">
        <v>950.95</v>
      </c>
      <c r="S13" s="663">
        <v>943</v>
      </c>
      <c r="T13" s="673">
        <v>1154.49</v>
      </c>
      <c r="U13" s="669">
        <v>1165.6199999999999</v>
      </c>
      <c r="V13" s="669">
        <v>1179.22</v>
      </c>
      <c r="W13" s="674">
        <v>1187.22</v>
      </c>
      <c r="X13" s="673">
        <v>1195.79</v>
      </c>
      <c r="Y13" s="669">
        <v>1212.4100000000001</v>
      </c>
      <c r="Z13" s="669">
        <v>1234.6199999999999</v>
      </c>
      <c r="AA13" s="674">
        <v>1242.1500000000001</v>
      </c>
      <c r="AB13" s="673">
        <v>1254.76</v>
      </c>
      <c r="AC13" s="669">
        <v>1260.81</v>
      </c>
      <c r="AD13" s="669">
        <v>1262.7</v>
      </c>
      <c r="AE13" s="674">
        <v>1251.48</v>
      </c>
      <c r="AF13" s="673">
        <v>1243.1500000000001</v>
      </c>
      <c r="AG13" s="669">
        <v>1223.6099999999999</v>
      </c>
      <c r="AH13" s="669">
        <v>1207.47</v>
      </c>
      <c r="AI13" s="674">
        <v>1203.94</v>
      </c>
      <c r="AJ13" s="673">
        <v>1197.23</v>
      </c>
      <c r="AK13" s="669">
        <v>1194.71</v>
      </c>
      <c r="AL13" s="669">
        <v>1192.9000000000001</v>
      </c>
      <c r="AM13" s="674">
        <v>1194.23</v>
      </c>
      <c r="AN13" s="673">
        <v>1186.29</v>
      </c>
      <c r="AO13" s="669">
        <v>1183.1400000000001</v>
      </c>
      <c r="AP13" s="669">
        <v>1185.3499999999999</v>
      </c>
      <c r="AQ13" s="674">
        <v>1190.0899999999999</v>
      </c>
      <c r="AR13" s="673">
        <v>1194.28</v>
      </c>
      <c r="AS13" s="669">
        <v>1197.68</v>
      </c>
      <c r="AT13" s="669">
        <v>1199.23</v>
      </c>
      <c r="AU13" s="674">
        <v>1202.74</v>
      </c>
      <c r="AV13" s="673">
        <v>1197.29</v>
      </c>
      <c r="AW13" s="669">
        <v>1199.94</v>
      </c>
      <c r="AX13" s="669">
        <v>1199.17</v>
      </c>
      <c r="AY13" s="674">
        <v>1193.1400000000001</v>
      </c>
      <c r="AZ13" s="673">
        <v>1189.44</v>
      </c>
      <c r="BA13" s="669">
        <v>1185.49</v>
      </c>
      <c r="BB13" s="669">
        <v>1180.69</v>
      </c>
      <c r="BC13" s="674">
        <v>1180.3399999999999</v>
      </c>
      <c r="BD13" s="673">
        <v>1180.6099999999999</v>
      </c>
      <c r="BE13" s="669">
        <v>1170.4000000000001</v>
      </c>
      <c r="BF13" s="669">
        <v>1156.04</v>
      </c>
      <c r="BG13" s="674">
        <v>1142.67</v>
      </c>
      <c r="BH13" s="673">
        <v>1124.18</v>
      </c>
      <c r="BI13" s="669">
        <v>1099.8399999999999</v>
      </c>
      <c r="BJ13" s="669">
        <v>1078.42</v>
      </c>
      <c r="BK13" s="674">
        <v>1055.99</v>
      </c>
      <c r="BL13" s="673">
        <v>1030.96</v>
      </c>
      <c r="BM13" s="669">
        <v>1010.24</v>
      </c>
      <c r="BN13" s="669">
        <v>988.74</v>
      </c>
      <c r="BO13" s="674">
        <v>963.33</v>
      </c>
      <c r="BP13" s="673">
        <v>936.09</v>
      </c>
      <c r="BQ13" s="669">
        <v>926.98</v>
      </c>
      <c r="BR13" s="669">
        <v>927.21</v>
      </c>
      <c r="BS13" s="674">
        <v>939.22</v>
      </c>
      <c r="BT13" s="673">
        <v>959.58</v>
      </c>
      <c r="BU13" s="669">
        <v>971.71</v>
      </c>
      <c r="BV13" s="669">
        <v>976.19</v>
      </c>
      <c r="BW13" s="674">
        <v>966.63</v>
      </c>
      <c r="BX13" s="673">
        <v>950.53</v>
      </c>
      <c r="BY13" s="669">
        <v>945.74</v>
      </c>
      <c r="BZ13" s="669">
        <v>952.71</v>
      </c>
      <c r="CA13" s="674">
        <v>978.11</v>
      </c>
      <c r="CB13" s="673">
        <v>965.75</v>
      </c>
      <c r="CC13" s="669">
        <v>972.57</v>
      </c>
      <c r="CD13" s="669">
        <v>974.88</v>
      </c>
      <c r="CE13" s="674">
        <v>970.81</v>
      </c>
      <c r="CF13" s="673">
        <v>961.23</v>
      </c>
      <c r="CG13" s="669">
        <v>953.15</v>
      </c>
      <c r="CH13" s="669">
        <v>945.92</v>
      </c>
      <c r="CI13" s="674">
        <v>943.7</v>
      </c>
      <c r="CJ13" s="673">
        <v>941.3</v>
      </c>
      <c r="CK13" s="669">
        <v>940.8</v>
      </c>
      <c r="CL13" s="669">
        <v>942.76</v>
      </c>
      <c r="CM13" s="674">
        <v>947.13</v>
      </c>
      <c r="CN13" s="726">
        <v>954.73</v>
      </c>
      <c r="CO13" s="727">
        <v>959.96</v>
      </c>
      <c r="CP13" s="394"/>
    </row>
    <row r="14" spans="1:94" x14ac:dyDescent="0.2">
      <c r="A14" s="672" t="s">
        <v>537</v>
      </c>
      <c r="B14" s="667">
        <v>528.49</v>
      </c>
      <c r="C14" s="668">
        <v>566.79</v>
      </c>
      <c r="D14" s="668">
        <v>589.89</v>
      </c>
      <c r="E14" s="668">
        <v>581.25</v>
      </c>
      <c r="F14" s="668">
        <v>588.47</v>
      </c>
      <c r="G14" s="668">
        <v>593.05999999999995</v>
      </c>
      <c r="H14" s="668">
        <v>606.79</v>
      </c>
      <c r="I14" s="668">
        <v>621.17999999999995</v>
      </c>
      <c r="J14" s="668">
        <v>613.82000000000005</v>
      </c>
      <c r="K14" s="668">
        <v>614.20000000000005</v>
      </c>
      <c r="L14" s="668">
        <v>576.75</v>
      </c>
      <c r="M14" s="668">
        <v>519.83000000000004</v>
      </c>
      <c r="N14" s="668">
        <v>504.87</v>
      </c>
      <c r="O14" s="668">
        <v>519.97</v>
      </c>
      <c r="P14" s="669">
        <v>527.29999999999995</v>
      </c>
      <c r="Q14" s="669">
        <v>501.46</v>
      </c>
      <c r="R14" s="669">
        <v>479.18</v>
      </c>
      <c r="S14" s="663">
        <v>474</v>
      </c>
      <c r="T14" s="670">
        <v>514.91999999999996</v>
      </c>
      <c r="U14" s="662">
        <v>524.08000000000004</v>
      </c>
      <c r="V14" s="662">
        <v>534.97</v>
      </c>
      <c r="W14" s="671">
        <v>540.01</v>
      </c>
      <c r="X14" s="670">
        <v>547.41999999999996</v>
      </c>
      <c r="Y14" s="662">
        <v>560.87</v>
      </c>
      <c r="Z14" s="662">
        <v>578.37</v>
      </c>
      <c r="AA14" s="671">
        <v>580.51</v>
      </c>
      <c r="AB14" s="670">
        <v>587.14</v>
      </c>
      <c r="AC14" s="662">
        <v>590.77</v>
      </c>
      <c r="AD14" s="662">
        <v>594.53</v>
      </c>
      <c r="AE14" s="671">
        <v>587.12</v>
      </c>
      <c r="AF14" s="670">
        <v>586.49</v>
      </c>
      <c r="AG14" s="662">
        <v>579.91</v>
      </c>
      <c r="AH14" s="662">
        <v>575.54999999999995</v>
      </c>
      <c r="AI14" s="671">
        <v>583.07000000000005</v>
      </c>
      <c r="AJ14" s="670">
        <v>584.22</v>
      </c>
      <c r="AK14" s="662">
        <v>586.33000000000004</v>
      </c>
      <c r="AL14" s="662">
        <v>588.86</v>
      </c>
      <c r="AM14" s="671">
        <v>594.48</v>
      </c>
      <c r="AN14" s="670">
        <v>592.1</v>
      </c>
      <c r="AO14" s="662">
        <v>591.16999999999996</v>
      </c>
      <c r="AP14" s="662">
        <v>593.28</v>
      </c>
      <c r="AQ14" s="671">
        <v>595.71</v>
      </c>
      <c r="AR14" s="670">
        <v>600.47</v>
      </c>
      <c r="AS14" s="662">
        <v>603.27</v>
      </c>
      <c r="AT14" s="662">
        <v>607.88</v>
      </c>
      <c r="AU14" s="671">
        <v>615.52</v>
      </c>
      <c r="AV14" s="670">
        <v>616.9</v>
      </c>
      <c r="AW14" s="662">
        <v>623.08000000000004</v>
      </c>
      <c r="AX14" s="662">
        <v>624.51</v>
      </c>
      <c r="AY14" s="671">
        <v>620.23</v>
      </c>
      <c r="AZ14" s="670">
        <v>615.14</v>
      </c>
      <c r="BA14" s="662">
        <v>612.96</v>
      </c>
      <c r="BB14" s="662">
        <v>612.14</v>
      </c>
      <c r="BC14" s="671">
        <v>615.04999999999995</v>
      </c>
      <c r="BD14" s="670">
        <v>619.87</v>
      </c>
      <c r="BE14" s="662">
        <v>617.47</v>
      </c>
      <c r="BF14" s="662">
        <v>612.08000000000004</v>
      </c>
      <c r="BG14" s="671">
        <v>607.38</v>
      </c>
      <c r="BH14" s="670">
        <v>598.41</v>
      </c>
      <c r="BI14" s="662">
        <v>584.83000000000004</v>
      </c>
      <c r="BJ14" s="662">
        <v>569.46</v>
      </c>
      <c r="BK14" s="671">
        <v>554.29</v>
      </c>
      <c r="BL14" s="670">
        <v>535.23</v>
      </c>
      <c r="BM14" s="662">
        <v>523.57000000000005</v>
      </c>
      <c r="BN14" s="662">
        <v>514.14</v>
      </c>
      <c r="BO14" s="671">
        <v>506.36</v>
      </c>
      <c r="BP14" s="670">
        <v>500.63</v>
      </c>
      <c r="BQ14" s="662">
        <v>501.99</v>
      </c>
      <c r="BR14" s="662">
        <v>505.72</v>
      </c>
      <c r="BS14" s="671">
        <v>511.14</v>
      </c>
      <c r="BT14" s="670">
        <v>515.45000000000005</v>
      </c>
      <c r="BU14" s="662">
        <v>519.04</v>
      </c>
      <c r="BV14" s="662">
        <v>523.38</v>
      </c>
      <c r="BW14" s="671">
        <v>522</v>
      </c>
      <c r="BX14" s="670">
        <v>521.66</v>
      </c>
      <c r="BY14" s="662">
        <v>523.74</v>
      </c>
      <c r="BZ14" s="662">
        <v>526.96</v>
      </c>
      <c r="CA14" s="671">
        <v>536.82000000000005</v>
      </c>
      <c r="CB14" s="670">
        <v>511.05</v>
      </c>
      <c r="CC14" s="662">
        <v>504.14</v>
      </c>
      <c r="CD14" s="662">
        <v>497.61</v>
      </c>
      <c r="CE14" s="671">
        <v>491.19</v>
      </c>
      <c r="CF14" s="670">
        <v>485.36</v>
      </c>
      <c r="CG14" s="662">
        <v>480.14</v>
      </c>
      <c r="CH14" s="662">
        <v>475.72</v>
      </c>
      <c r="CI14" s="671">
        <v>474.78</v>
      </c>
      <c r="CJ14" s="670">
        <v>472.58</v>
      </c>
      <c r="CK14" s="662">
        <v>472.11</v>
      </c>
      <c r="CL14" s="662">
        <v>473.85</v>
      </c>
      <c r="CM14" s="671">
        <v>477.46</v>
      </c>
      <c r="CN14" s="726">
        <v>481.49</v>
      </c>
      <c r="CO14" s="727">
        <v>485.55</v>
      </c>
      <c r="CP14" s="394"/>
    </row>
    <row r="15" spans="1:94" x14ac:dyDescent="0.2">
      <c r="A15" s="672" t="s">
        <v>538</v>
      </c>
      <c r="B15" s="667">
        <v>643.14</v>
      </c>
      <c r="C15" s="668">
        <v>654.45000000000005</v>
      </c>
      <c r="D15" s="668">
        <v>667.55</v>
      </c>
      <c r="E15" s="668">
        <v>638.29</v>
      </c>
      <c r="F15" s="668">
        <v>606.29</v>
      </c>
      <c r="G15" s="668">
        <v>593.15</v>
      </c>
      <c r="H15" s="668">
        <v>591.70000000000005</v>
      </c>
      <c r="I15" s="668">
        <v>576.21</v>
      </c>
      <c r="J15" s="668">
        <v>570.16</v>
      </c>
      <c r="K15" s="668">
        <v>548.23</v>
      </c>
      <c r="L15" s="668">
        <v>512.86</v>
      </c>
      <c r="M15" s="668">
        <v>478.49</v>
      </c>
      <c r="N15" s="668">
        <v>427.51</v>
      </c>
      <c r="O15" s="668">
        <v>448.56</v>
      </c>
      <c r="P15" s="669">
        <v>429.48</v>
      </c>
      <c r="Q15" s="669">
        <v>470.45</v>
      </c>
      <c r="R15" s="669">
        <v>471.77</v>
      </c>
      <c r="S15" s="663">
        <v>469</v>
      </c>
      <c r="T15" s="670">
        <v>639.57000000000005</v>
      </c>
      <c r="U15" s="662">
        <v>641.54</v>
      </c>
      <c r="V15" s="662">
        <v>644.26</v>
      </c>
      <c r="W15" s="671">
        <v>647.21</v>
      </c>
      <c r="X15" s="670">
        <v>648.37</v>
      </c>
      <c r="Y15" s="662">
        <v>651.54</v>
      </c>
      <c r="Z15" s="662">
        <v>656.26</v>
      </c>
      <c r="AA15" s="671">
        <v>661.64</v>
      </c>
      <c r="AB15" s="670">
        <v>667.62</v>
      </c>
      <c r="AC15" s="662">
        <v>670.04</v>
      </c>
      <c r="AD15" s="662">
        <v>668.17</v>
      </c>
      <c r="AE15" s="671">
        <v>664.37</v>
      </c>
      <c r="AF15" s="670">
        <v>656.66</v>
      </c>
      <c r="AG15" s="662">
        <v>643.70000000000005</v>
      </c>
      <c r="AH15" s="662">
        <v>631.92999999999995</v>
      </c>
      <c r="AI15" s="671">
        <v>620.87</v>
      </c>
      <c r="AJ15" s="670">
        <v>613.01</v>
      </c>
      <c r="AK15" s="662">
        <v>608.37</v>
      </c>
      <c r="AL15" s="662">
        <v>604.04</v>
      </c>
      <c r="AM15" s="671">
        <v>599.75</v>
      </c>
      <c r="AN15" s="670">
        <v>594.17999999999995</v>
      </c>
      <c r="AO15" s="662">
        <v>591.97</v>
      </c>
      <c r="AP15" s="662">
        <v>592.07000000000005</v>
      </c>
      <c r="AQ15" s="671">
        <v>594.38</v>
      </c>
      <c r="AR15" s="670">
        <v>593.80999999999995</v>
      </c>
      <c r="AS15" s="662">
        <v>594.41</v>
      </c>
      <c r="AT15" s="662">
        <v>591.35</v>
      </c>
      <c r="AU15" s="671">
        <v>587.22</v>
      </c>
      <c r="AV15" s="670">
        <v>580.39</v>
      </c>
      <c r="AW15" s="662">
        <v>576.86</v>
      </c>
      <c r="AX15" s="662">
        <v>574.66999999999996</v>
      </c>
      <c r="AY15" s="671">
        <v>572.91</v>
      </c>
      <c r="AZ15" s="670">
        <v>574.29</v>
      </c>
      <c r="BA15" s="662">
        <v>572.53</v>
      </c>
      <c r="BB15" s="662">
        <v>568.54999999999995</v>
      </c>
      <c r="BC15" s="671">
        <v>565.28</v>
      </c>
      <c r="BD15" s="670">
        <v>560.73</v>
      </c>
      <c r="BE15" s="662">
        <v>552.92999999999995</v>
      </c>
      <c r="BF15" s="662">
        <v>543.96</v>
      </c>
      <c r="BG15" s="671">
        <v>535.29999999999995</v>
      </c>
      <c r="BH15" s="670">
        <v>525.77</v>
      </c>
      <c r="BI15" s="662">
        <v>515.01</v>
      </c>
      <c r="BJ15" s="662">
        <v>508.96</v>
      </c>
      <c r="BK15" s="671">
        <v>501.7</v>
      </c>
      <c r="BL15" s="670">
        <v>495.73</v>
      </c>
      <c r="BM15" s="662">
        <v>486.67</v>
      </c>
      <c r="BN15" s="662">
        <v>474.6</v>
      </c>
      <c r="BO15" s="671">
        <v>456.97</v>
      </c>
      <c r="BP15" s="670">
        <v>435.46</v>
      </c>
      <c r="BQ15" s="662">
        <v>424.99</v>
      </c>
      <c r="BR15" s="662">
        <v>421.5</v>
      </c>
      <c r="BS15" s="671">
        <v>428.08</v>
      </c>
      <c r="BT15" s="670">
        <v>444.14</v>
      </c>
      <c r="BU15" s="662">
        <v>452.67</v>
      </c>
      <c r="BV15" s="662">
        <v>452.81</v>
      </c>
      <c r="BW15" s="671">
        <v>444.63</v>
      </c>
      <c r="BX15" s="670">
        <v>428.87</v>
      </c>
      <c r="BY15" s="662">
        <v>422</v>
      </c>
      <c r="BZ15" s="662">
        <v>425.75</v>
      </c>
      <c r="CA15" s="671">
        <v>441.29</v>
      </c>
      <c r="CB15" s="670">
        <v>454.69</v>
      </c>
      <c r="CC15" s="662">
        <v>468.42</v>
      </c>
      <c r="CD15" s="662">
        <v>477.27</v>
      </c>
      <c r="CE15" s="671">
        <v>479.62</v>
      </c>
      <c r="CF15" s="670">
        <v>475.87</v>
      </c>
      <c r="CG15" s="662">
        <v>473.01</v>
      </c>
      <c r="CH15" s="662">
        <v>470.2</v>
      </c>
      <c r="CI15" s="671">
        <v>468.92</v>
      </c>
      <c r="CJ15" s="670">
        <v>468.72</v>
      </c>
      <c r="CK15" s="662">
        <v>468.7</v>
      </c>
      <c r="CL15" s="662">
        <v>468.91</v>
      </c>
      <c r="CM15" s="671">
        <v>469.67</v>
      </c>
      <c r="CN15" s="726">
        <v>473.24</v>
      </c>
      <c r="CO15" s="727">
        <v>474.41</v>
      </c>
      <c r="CP15" s="394"/>
    </row>
    <row r="16" spans="1:94" x14ac:dyDescent="0.2">
      <c r="A16" s="675" t="s">
        <v>807</v>
      </c>
      <c r="B16" s="676">
        <v>239.31</v>
      </c>
      <c r="C16" s="677">
        <v>242.55</v>
      </c>
      <c r="D16" s="677">
        <v>247.25</v>
      </c>
      <c r="E16" s="677">
        <v>239.78</v>
      </c>
      <c r="F16" s="677">
        <v>228.58</v>
      </c>
      <c r="G16" s="677">
        <v>227.12</v>
      </c>
      <c r="H16" s="677">
        <v>227.98</v>
      </c>
      <c r="I16" s="677">
        <v>223.84</v>
      </c>
      <c r="J16" s="677">
        <v>229.39</v>
      </c>
      <c r="K16" s="677">
        <v>227.03</v>
      </c>
      <c r="L16" s="677">
        <v>208.19</v>
      </c>
      <c r="M16" s="677">
        <v>195.28</v>
      </c>
      <c r="N16" s="677">
        <v>178.08</v>
      </c>
      <c r="O16" s="677">
        <v>193.13</v>
      </c>
      <c r="P16" s="678">
        <v>200.96</v>
      </c>
      <c r="Q16" s="678">
        <v>213.54</v>
      </c>
      <c r="R16" s="678">
        <v>212.08</v>
      </c>
      <c r="S16" s="679">
        <v>211</v>
      </c>
      <c r="T16" s="680">
        <v>237.12</v>
      </c>
      <c r="U16" s="678">
        <v>238.92</v>
      </c>
      <c r="V16" s="678">
        <v>240.04</v>
      </c>
      <c r="W16" s="681">
        <v>241.15</v>
      </c>
      <c r="X16" s="680">
        <v>240.67</v>
      </c>
      <c r="Y16" s="678">
        <v>241.86</v>
      </c>
      <c r="Z16" s="678">
        <v>243.02</v>
      </c>
      <c r="AA16" s="681">
        <v>244.64</v>
      </c>
      <c r="AB16" s="680">
        <v>245.82</v>
      </c>
      <c r="AC16" s="678">
        <v>246.83</v>
      </c>
      <c r="AD16" s="678">
        <v>247.85</v>
      </c>
      <c r="AE16" s="681">
        <v>248.5</v>
      </c>
      <c r="AF16" s="680">
        <v>244.11</v>
      </c>
      <c r="AG16" s="678">
        <v>241.83</v>
      </c>
      <c r="AH16" s="678">
        <v>238.67</v>
      </c>
      <c r="AI16" s="681">
        <v>234.5</v>
      </c>
      <c r="AJ16" s="680">
        <v>230.91</v>
      </c>
      <c r="AK16" s="678">
        <v>228.83</v>
      </c>
      <c r="AL16" s="678">
        <v>227.59</v>
      </c>
      <c r="AM16" s="681">
        <v>226.99</v>
      </c>
      <c r="AN16" s="680">
        <v>227.18</v>
      </c>
      <c r="AO16" s="678">
        <v>226.95</v>
      </c>
      <c r="AP16" s="678">
        <v>226.97</v>
      </c>
      <c r="AQ16" s="681">
        <v>227.39</v>
      </c>
      <c r="AR16" s="680">
        <v>228.27</v>
      </c>
      <c r="AS16" s="678">
        <v>228.64</v>
      </c>
      <c r="AT16" s="678">
        <v>228.1</v>
      </c>
      <c r="AU16" s="681">
        <v>226.92</v>
      </c>
      <c r="AV16" s="680">
        <v>224.32</v>
      </c>
      <c r="AW16" s="678">
        <v>223.38</v>
      </c>
      <c r="AX16" s="678">
        <v>223.48</v>
      </c>
      <c r="AY16" s="681">
        <v>224.18</v>
      </c>
      <c r="AZ16" s="680">
        <v>227.28</v>
      </c>
      <c r="BA16" s="678">
        <v>229.29</v>
      </c>
      <c r="BB16" s="678">
        <v>230.36</v>
      </c>
      <c r="BC16" s="681">
        <v>230.62</v>
      </c>
      <c r="BD16" s="680">
        <v>231.45</v>
      </c>
      <c r="BE16" s="678">
        <v>229.76</v>
      </c>
      <c r="BF16" s="678">
        <v>226.1</v>
      </c>
      <c r="BG16" s="681">
        <v>220.8</v>
      </c>
      <c r="BH16" s="680">
        <v>213.8</v>
      </c>
      <c r="BI16" s="678">
        <v>208.76</v>
      </c>
      <c r="BJ16" s="678">
        <v>205.94</v>
      </c>
      <c r="BK16" s="681">
        <v>204.24</v>
      </c>
      <c r="BL16" s="680">
        <v>202.39</v>
      </c>
      <c r="BM16" s="678">
        <v>198.06</v>
      </c>
      <c r="BN16" s="678">
        <v>193.2</v>
      </c>
      <c r="BO16" s="681">
        <v>187.47</v>
      </c>
      <c r="BP16" s="680">
        <v>179.66</v>
      </c>
      <c r="BQ16" s="678">
        <v>176.45</v>
      </c>
      <c r="BR16" s="678">
        <v>176.33</v>
      </c>
      <c r="BS16" s="681">
        <v>179.89</v>
      </c>
      <c r="BT16" s="680">
        <v>186.91</v>
      </c>
      <c r="BU16" s="678">
        <v>192.49</v>
      </c>
      <c r="BV16" s="678">
        <v>195.96</v>
      </c>
      <c r="BW16" s="681">
        <v>197.16</v>
      </c>
      <c r="BX16" s="680">
        <v>197.36</v>
      </c>
      <c r="BY16" s="678">
        <v>198.75</v>
      </c>
      <c r="BZ16" s="678">
        <v>201.59</v>
      </c>
      <c r="CA16" s="681">
        <v>206.16</v>
      </c>
      <c r="CB16" s="680">
        <v>210.63</v>
      </c>
      <c r="CC16" s="678">
        <v>214.04</v>
      </c>
      <c r="CD16" s="678">
        <v>215.77</v>
      </c>
      <c r="CE16" s="681">
        <v>215.56</v>
      </c>
      <c r="CF16" s="680">
        <v>213.42</v>
      </c>
      <c r="CG16" s="678">
        <v>212.08</v>
      </c>
      <c r="CH16" s="678">
        <v>211.36</v>
      </c>
      <c r="CI16" s="681">
        <v>211.14</v>
      </c>
      <c r="CJ16" s="680">
        <v>210.8</v>
      </c>
      <c r="CK16" s="678">
        <v>210.74</v>
      </c>
      <c r="CL16" s="678">
        <v>210.95</v>
      </c>
      <c r="CM16" s="681">
        <v>211.51</v>
      </c>
      <c r="CN16" s="728">
        <v>212.26</v>
      </c>
      <c r="CO16" s="729">
        <v>212.53</v>
      </c>
      <c r="CP16" s="394"/>
    </row>
    <row r="17" spans="1:93" ht="11.25" customHeight="1" x14ac:dyDescent="0.2">
      <c r="A17" s="368"/>
      <c r="B17" s="368"/>
      <c r="C17" s="368"/>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68"/>
      <c r="AM17" s="368"/>
      <c r="AN17" s="368"/>
      <c r="AO17" s="368"/>
      <c r="AP17" s="368"/>
      <c r="AQ17" s="368"/>
      <c r="AR17" s="368"/>
      <c r="AS17" s="368"/>
      <c r="AT17" s="368"/>
      <c r="AU17" s="368"/>
      <c r="AV17" s="368"/>
      <c r="AW17" s="368"/>
      <c r="AX17" s="368"/>
      <c r="AY17" s="368"/>
      <c r="AZ17" s="368"/>
      <c r="BA17" s="368"/>
      <c r="BB17" s="368"/>
      <c r="BC17" s="368"/>
      <c r="BD17" s="368"/>
      <c r="BE17" s="368"/>
      <c r="BF17" s="368"/>
      <c r="BG17" s="368"/>
      <c r="BH17" s="368"/>
      <c r="BI17" s="368"/>
      <c r="BJ17" s="368"/>
      <c r="BK17" s="368"/>
      <c r="BL17" s="368"/>
      <c r="BM17" s="368"/>
      <c r="BN17" s="368"/>
      <c r="BO17" s="368"/>
      <c r="BP17" s="368"/>
      <c r="BQ17" s="368"/>
      <c r="BR17" s="368"/>
      <c r="BS17" s="368"/>
      <c r="BT17" s="368"/>
      <c r="BU17" s="368"/>
      <c r="BV17" s="368"/>
      <c r="BW17" s="368"/>
      <c r="BX17" s="368"/>
      <c r="BY17" s="379"/>
      <c r="BZ17" s="368"/>
      <c r="CA17" s="368"/>
      <c r="CB17" s="368"/>
      <c r="CC17" s="368"/>
      <c r="CD17" s="368"/>
      <c r="CE17" s="368"/>
      <c r="CF17" s="368"/>
      <c r="CG17" s="368"/>
      <c r="CH17" s="368"/>
      <c r="CI17" s="368"/>
      <c r="CJ17" s="368"/>
      <c r="CK17" s="368"/>
      <c r="CL17" s="368"/>
      <c r="CN17" s="368"/>
      <c r="CO17" s="368"/>
    </row>
    <row r="18" spans="1:93" x14ac:dyDescent="0.2">
      <c r="A18" s="350" t="s">
        <v>2518</v>
      </c>
      <c r="CO18" s="371"/>
    </row>
    <row r="34" spans="44:45" x14ac:dyDescent="0.2">
      <c r="AR34" s="787"/>
      <c r="AS34" s="788"/>
    </row>
  </sheetData>
  <mergeCells count="6">
    <mergeCell ref="A3:CM3"/>
    <mergeCell ref="A4:A5"/>
    <mergeCell ref="B4:S4"/>
    <mergeCell ref="T4:CO4"/>
    <mergeCell ref="A1:CO1"/>
    <mergeCell ref="A2:CO2"/>
  </mergeCells>
  <pageMargins left="0.7" right="0.7" top="0.75" bottom="0.75" header="0.3" footer="0.3"/>
  <pageSetup paperSize="5" fitToWidth="2" orientation="landscape" r:id="rId1"/>
  <headerFooter alignWithMargins="0">
    <oddHeader>&amp;CEMBARGOED UNTIL Sep 14, 2016 8:30 AM EDT</oddHeader>
    <oddFooter>&amp;C&amp;A</oddFooter>
  </headerFooter>
  <customProperties>
    <customPr name="SourceTable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CP34"/>
  <sheetViews>
    <sheetView showGridLines="0" zoomScaleNormal="100" workbookViewId="0">
      <pane xSplit="1" ySplit="5" topLeftCell="B6" activePane="bottomRight" state="frozen"/>
      <selection sqref="A1:CM1"/>
      <selection pane="topRight" sqref="A1:CM1"/>
      <selection pane="bottomLeft" sqref="A1:CM1"/>
      <selection pane="bottomRight" sqref="A1:CO1"/>
    </sheetView>
  </sheetViews>
  <sheetFormatPr defaultColWidth="9.109375" defaultRowHeight="10.199999999999999" x14ac:dyDescent="0.2"/>
  <cols>
    <col min="1" max="1" width="33.6640625" style="350" customWidth="1"/>
    <col min="2" max="93" width="8.77734375" style="350" customWidth="1"/>
    <col min="94" max="94" width="6.44140625" style="350" customWidth="1"/>
    <col min="95" max="16384" width="9.109375" style="350"/>
  </cols>
  <sheetData>
    <row r="1" spans="1:94" ht="11.25" customHeight="1" x14ac:dyDescent="0.2">
      <c r="A1" s="868" t="s">
        <v>2588</v>
      </c>
      <c r="B1" s="866"/>
      <c r="C1" s="866"/>
      <c r="D1" s="866"/>
      <c r="E1" s="866"/>
      <c r="F1" s="866"/>
      <c r="G1" s="866"/>
      <c r="H1" s="866"/>
      <c r="I1" s="866"/>
      <c r="J1" s="866"/>
      <c r="K1" s="866"/>
      <c r="L1" s="866"/>
      <c r="M1" s="866"/>
      <c r="N1" s="866"/>
      <c r="O1" s="866"/>
      <c r="P1" s="866"/>
      <c r="Q1" s="866"/>
      <c r="R1" s="866"/>
      <c r="S1" s="866"/>
      <c r="T1" s="866"/>
      <c r="U1" s="866"/>
      <c r="V1" s="866"/>
      <c r="W1" s="866"/>
      <c r="X1" s="866"/>
      <c r="Y1" s="866"/>
      <c r="Z1" s="866"/>
      <c r="AA1" s="866"/>
      <c r="AB1" s="866"/>
      <c r="AC1" s="866"/>
      <c r="AD1" s="866"/>
      <c r="AE1" s="866"/>
      <c r="AF1" s="866"/>
      <c r="AG1" s="866"/>
      <c r="AH1" s="866"/>
      <c r="AI1" s="866"/>
      <c r="AJ1" s="866"/>
      <c r="AK1" s="866"/>
      <c r="AL1" s="866"/>
      <c r="AM1" s="866"/>
      <c r="AN1" s="866"/>
      <c r="AO1" s="866"/>
      <c r="AP1" s="866"/>
      <c r="AQ1" s="866"/>
      <c r="AR1" s="866"/>
      <c r="AS1" s="866"/>
      <c r="AT1" s="866"/>
      <c r="AU1" s="866"/>
      <c r="AV1" s="866"/>
      <c r="AW1" s="866"/>
      <c r="AX1" s="866"/>
      <c r="AY1" s="866"/>
      <c r="AZ1" s="866"/>
      <c r="BA1" s="866"/>
      <c r="BB1" s="866"/>
      <c r="BC1" s="866"/>
      <c r="BD1" s="866"/>
      <c r="BE1" s="866"/>
      <c r="BF1" s="866"/>
      <c r="BG1" s="866"/>
      <c r="BH1" s="866"/>
      <c r="BI1" s="866"/>
      <c r="BJ1" s="866"/>
      <c r="BK1" s="866"/>
      <c r="BL1" s="866"/>
      <c r="BM1" s="866"/>
      <c r="BN1" s="866"/>
      <c r="BO1" s="866"/>
      <c r="BP1" s="866"/>
      <c r="BQ1" s="866"/>
      <c r="BR1" s="866"/>
      <c r="BS1" s="866"/>
      <c r="BT1" s="866"/>
      <c r="BU1" s="866"/>
      <c r="BV1" s="866"/>
      <c r="BW1" s="866"/>
      <c r="BX1" s="866"/>
      <c r="BY1" s="866"/>
      <c r="BZ1" s="866"/>
      <c r="CA1" s="866"/>
      <c r="CB1" s="866"/>
      <c r="CC1" s="866"/>
      <c r="CD1" s="866"/>
      <c r="CE1" s="866"/>
      <c r="CF1" s="866"/>
      <c r="CG1" s="866"/>
      <c r="CH1" s="866"/>
      <c r="CI1" s="866"/>
      <c r="CJ1" s="866"/>
      <c r="CK1" s="866"/>
      <c r="CL1" s="866"/>
      <c r="CM1" s="866"/>
      <c r="CN1" s="866"/>
      <c r="CO1" s="867"/>
    </row>
    <row r="2" spans="1:94" ht="11.25" customHeight="1" x14ac:dyDescent="0.2">
      <c r="A2" s="836" t="s">
        <v>2523</v>
      </c>
      <c r="B2" s="837"/>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B2" s="837"/>
      <c r="AC2" s="837"/>
      <c r="AD2" s="837"/>
      <c r="AE2" s="837"/>
      <c r="AF2" s="837"/>
      <c r="AG2" s="837"/>
      <c r="AH2" s="837"/>
      <c r="AI2" s="837"/>
      <c r="AJ2" s="837"/>
      <c r="AK2" s="837"/>
      <c r="AL2" s="837"/>
      <c r="AM2" s="837"/>
      <c r="AN2" s="837"/>
      <c r="AO2" s="837"/>
      <c r="AP2" s="837"/>
      <c r="AQ2" s="837"/>
      <c r="AR2" s="837"/>
      <c r="AS2" s="837"/>
      <c r="AT2" s="837"/>
      <c r="AU2" s="837"/>
      <c r="AV2" s="837"/>
      <c r="AW2" s="837"/>
      <c r="AX2" s="837"/>
      <c r="AY2" s="837"/>
      <c r="AZ2" s="837"/>
      <c r="BA2" s="837"/>
      <c r="BB2" s="837"/>
      <c r="BC2" s="837"/>
      <c r="BD2" s="837"/>
      <c r="BE2" s="837"/>
      <c r="BF2" s="837"/>
      <c r="BG2" s="837"/>
      <c r="BH2" s="837"/>
      <c r="BI2" s="837"/>
      <c r="BJ2" s="837"/>
      <c r="BK2" s="837"/>
      <c r="BL2" s="837"/>
      <c r="BM2" s="837"/>
      <c r="BN2" s="837"/>
      <c r="BO2" s="837"/>
      <c r="BP2" s="837"/>
      <c r="BQ2" s="837"/>
      <c r="BR2" s="837"/>
      <c r="BS2" s="837"/>
      <c r="BT2" s="837"/>
      <c r="BU2" s="837"/>
      <c r="BV2" s="837"/>
      <c r="BW2" s="837"/>
      <c r="BX2" s="837"/>
      <c r="BY2" s="837"/>
      <c r="BZ2" s="837"/>
      <c r="CA2" s="837"/>
      <c r="CB2" s="837"/>
      <c r="CC2" s="837"/>
      <c r="CD2" s="837"/>
      <c r="CE2" s="837"/>
      <c r="CF2" s="837"/>
      <c r="CG2" s="837"/>
      <c r="CH2" s="837"/>
      <c r="CI2" s="837"/>
      <c r="CJ2" s="837"/>
      <c r="CK2" s="837"/>
      <c r="CL2" s="837"/>
      <c r="CM2" s="837"/>
      <c r="CN2" s="837"/>
      <c r="CO2" s="838"/>
    </row>
    <row r="3" spans="1:94" ht="11.25" customHeight="1" x14ac:dyDescent="0.2">
      <c r="A3" s="855"/>
      <c r="B3" s="856"/>
      <c r="C3" s="856"/>
      <c r="D3" s="856"/>
      <c r="E3" s="856"/>
      <c r="F3" s="856"/>
      <c r="G3" s="856"/>
      <c r="H3" s="856"/>
      <c r="I3" s="856"/>
      <c r="J3" s="856"/>
      <c r="K3" s="856"/>
      <c r="L3" s="856"/>
      <c r="M3" s="856"/>
      <c r="N3" s="856"/>
      <c r="O3" s="856"/>
      <c r="P3" s="856"/>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c r="AY3" s="856"/>
      <c r="AZ3" s="856"/>
      <c r="BA3" s="856"/>
      <c r="BB3" s="856"/>
      <c r="BC3" s="856"/>
      <c r="BD3" s="856"/>
      <c r="BE3" s="856"/>
      <c r="BF3" s="856"/>
      <c r="BG3" s="856"/>
      <c r="BH3" s="856"/>
      <c r="BI3" s="856"/>
      <c r="BJ3" s="856"/>
      <c r="BK3" s="856"/>
      <c r="BL3" s="856"/>
      <c r="BM3" s="856"/>
      <c r="BN3" s="856"/>
      <c r="BO3" s="856"/>
      <c r="BP3" s="856"/>
      <c r="BQ3" s="856"/>
      <c r="BR3" s="856"/>
      <c r="BS3" s="856"/>
      <c r="BT3" s="856"/>
      <c r="BU3" s="856"/>
      <c r="BV3" s="856"/>
      <c r="BW3" s="856"/>
      <c r="BX3" s="856"/>
      <c r="BY3" s="856"/>
      <c r="BZ3" s="856"/>
      <c r="CA3" s="856"/>
      <c r="CB3" s="856"/>
      <c r="CC3" s="856"/>
      <c r="CD3" s="856"/>
      <c r="CE3" s="856"/>
      <c r="CF3" s="856"/>
      <c r="CG3" s="856"/>
      <c r="CH3" s="856"/>
      <c r="CI3" s="856"/>
      <c r="CJ3" s="856"/>
      <c r="CK3" s="856"/>
      <c r="CL3" s="856"/>
      <c r="CM3" s="857"/>
      <c r="CN3" s="351"/>
      <c r="CO3" s="351"/>
    </row>
    <row r="4" spans="1:94" s="374" customFormat="1" ht="11.25" customHeight="1" x14ac:dyDescent="0.2">
      <c r="A4" s="845" t="s">
        <v>2524</v>
      </c>
      <c r="B4" s="858"/>
      <c r="C4" s="859"/>
      <c r="D4" s="859"/>
      <c r="E4" s="859"/>
      <c r="F4" s="859"/>
      <c r="G4" s="859"/>
      <c r="H4" s="859"/>
      <c r="I4" s="859"/>
      <c r="J4" s="859"/>
      <c r="K4" s="859"/>
      <c r="L4" s="859"/>
      <c r="M4" s="859"/>
      <c r="N4" s="859"/>
      <c r="O4" s="859"/>
      <c r="P4" s="859"/>
      <c r="Q4" s="859"/>
      <c r="R4" s="860"/>
      <c r="S4" s="861"/>
      <c r="T4" s="839" t="s">
        <v>2408</v>
      </c>
      <c r="U4" s="834"/>
      <c r="V4" s="834"/>
      <c r="W4" s="834"/>
      <c r="X4" s="834"/>
      <c r="Y4" s="834"/>
      <c r="Z4" s="834"/>
      <c r="AA4" s="834"/>
      <c r="AB4" s="834"/>
      <c r="AC4" s="834"/>
      <c r="AD4" s="834"/>
      <c r="AE4" s="834"/>
      <c r="AF4" s="834"/>
      <c r="AG4" s="834"/>
      <c r="AH4" s="834"/>
      <c r="AI4" s="834"/>
      <c r="AJ4" s="834"/>
      <c r="AK4" s="834"/>
      <c r="AL4" s="834"/>
      <c r="AM4" s="834"/>
      <c r="AN4" s="834"/>
      <c r="AO4" s="834"/>
      <c r="AP4" s="834"/>
      <c r="AQ4" s="834"/>
      <c r="AR4" s="834"/>
      <c r="AS4" s="834"/>
      <c r="AT4" s="834"/>
      <c r="AU4" s="834"/>
      <c r="AV4" s="834"/>
      <c r="AW4" s="834"/>
      <c r="AX4" s="834"/>
      <c r="AY4" s="834"/>
      <c r="AZ4" s="834"/>
      <c r="BA4" s="834"/>
      <c r="BB4" s="834"/>
      <c r="BC4" s="834"/>
      <c r="BD4" s="834"/>
      <c r="BE4" s="834"/>
      <c r="BF4" s="834"/>
      <c r="BG4" s="834"/>
      <c r="BH4" s="834"/>
      <c r="BI4" s="834"/>
      <c r="BJ4" s="834"/>
      <c r="BK4" s="834"/>
      <c r="BL4" s="834"/>
      <c r="BM4" s="834"/>
      <c r="BN4" s="834"/>
      <c r="BO4" s="834"/>
      <c r="BP4" s="834"/>
      <c r="BQ4" s="834"/>
      <c r="BR4" s="834"/>
      <c r="BS4" s="834"/>
      <c r="BT4" s="834"/>
      <c r="BU4" s="834"/>
      <c r="BV4" s="834"/>
      <c r="BW4" s="834"/>
      <c r="BX4" s="834"/>
      <c r="BY4" s="834"/>
      <c r="BZ4" s="834"/>
      <c r="CA4" s="834"/>
      <c r="CB4" s="834"/>
      <c r="CC4" s="834"/>
      <c r="CD4" s="834"/>
      <c r="CE4" s="834"/>
      <c r="CF4" s="834"/>
      <c r="CG4" s="834"/>
      <c r="CH4" s="834"/>
      <c r="CI4" s="834"/>
      <c r="CJ4" s="834"/>
      <c r="CK4" s="834"/>
      <c r="CL4" s="834"/>
      <c r="CM4" s="834"/>
      <c r="CN4" s="834"/>
      <c r="CO4" s="840"/>
    </row>
    <row r="5" spans="1:94" s="374" customFormat="1" ht="11.25" customHeight="1" x14ac:dyDescent="0.2">
      <c r="A5" s="845"/>
      <c r="B5" s="552">
        <v>1998</v>
      </c>
      <c r="C5" s="553">
        <v>1999</v>
      </c>
      <c r="D5" s="553">
        <v>2000</v>
      </c>
      <c r="E5" s="553">
        <v>2001</v>
      </c>
      <c r="F5" s="553">
        <v>2002</v>
      </c>
      <c r="G5" s="553">
        <v>2003</v>
      </c>
      <c r="H5" s="553">
        <v>2004</v>
      </c>
      <c r="I5" s="553">
        <v>2005</v>
      </c>
      <c r="J5" s="553">
        <v>2006</v>
      </c>
      <c r="K5" s="553">
        <v>2007</v>
      </c>
      <c r="L5" s="553">
        <v>2008</v>
      </c>
      <c r="M5" s="553">
        <v>2009</v>
      </c>
      <c r="N5" s="553">
        <v>2010</v>
      </c>
      <c r="O5" s="553">
        <v>2011</v>
      </c>
      <c r="P5" s="553">
        <v>2012</v>
      </c>
      <c r="Q5" s="553">
        <v>2013</v>
      </c>
      <c r="R5" s="553">
        <v>2014</v>
      </c>
      <c r="S5" s="622">
        <v>2015</v>
      </c>
      <c r="T5" s="556" t="s">
        <v>2525</v>
      </c>
      <c r="U5" s="555" t="s">
        <v>2409</v>
      </c>
      <c r="V5" s="555" t="s">
        <v>2410</v>
      </c>
      <c r="W5" s="590" t="s">
        <v>2411</v>
      </c>
      <c r="X5" s="556" t="s">
        <v>2412</v>
      </c>
      <c r="Y5" s="555" t="s">
        <v>2413</v>
      </c>
      <c r="Z5" s="555" t="s">
        <v>2414</v>
      </c>
      <c r="AA5" s="590" t="s">
        <v>2415</v>
      </c>
      <c r="AB5" s="556" t="s">
        <v>2416</v>
      </c>
      <c r="AC5" s="555" t="s">
        <v>2417</v>
      </c>
      <c r="AD5" s="555" t="s">
        <v>2418</v>
      </c>
      <c r="AE5" s="590" t="s">
        <v>2419</v>
      </c>
      <c r="AF5" s="556" t="s">
        <v>2420</v>
      </c>
      <c r="AG5" s="555" t="s">
        <v>2421</v>
      </c>
      <c r="AH5" s="555" t="s">
        <v>2422</v>
      </c>
      <c r="AI5" s="590" t="s">
        <v>2423</v>
      </c>
      <c r="AJ5" s="556" t="s">
        <v>2424</v>
      </c>
      <c r="AK5" s="555" t="s">
        <v>2425</v>
      </c>
      <c r="AL5" s="555" t="s">
        <v>2426</v>
      </c>
      <c r="AM5" s="590" t="s">
        <v>2427</v>
      </c>
      <c r="AN5" s="556" t="s">
        <v>2428</v>
      </c>
      <c r="AO5" s="555" t="s">
        <v>2429</v>
      </c>
      <c r="AP5" s="555" t="s">
        <v>2430</v>
      </c>
      <c r="AQ5" s="590" t="s">
        <v>2431</v>
      </c>
      <c r="AR5" s="556" t="s">
        <v>2432</v>
      </c>
      <c r="AS5" s="555" t="s">
        <v>2433</v>
      </c>
      <c r="AT5" s="555" t="s">
        <v>2434</v>
      </c>
      <c r="AU5" s="590" t="s">
        <v>2435</v>
      </c>
      <c r="AV5" s="556" t="s">
        <v>2436</v>
      </c>
      <c r="AW5" s="555" t="s">
        <v>2437</v>
      </c>
      <c r="AX5" s="555" t="s">
        <v>2438</v>
      </c>
      <c r="AY5" s="590" t="s">
        <v>2439</v>
      </c>
      <c r="AZ5" s="556" t="s">
        <v>2440</v>
      </c>
      <c r="BA5" s="555" t="s">
        <v>2441</v>
      </c>
      <c r="BB5" s="555" t="s">
        <v>2442</v>
      </c>
      <c r="BC5" s="590" t="s">
        <v>2443</v>
      </c>
      <c r="BD5" s="556" t="s">
        <v>2444</v>
      </c>
      <c r="BE5" s="555" t="s">
        <v>2445</v>
      </c>
      <c r="BF5" s="555" t="s">
        <v>2446</v>
      </c>
      <c r="BG5" s="590" t="s">
        <v>2447</v>
      </c>
      <c r="BH5" s="556" t="s">
        <v>2448</v>
      </c>
      <c r="BI5" s="555" t="s">
        <v>2449</v>
      </c>
      <c r="BJ5" s="555" t="s">
        <v>2450</v>
      </c>
      <c r="BK5" s="590" t="s">
        <v>2451</v>
      </c>
      <c r="BL5" s="556" t="s">
        <v>2452</v>
      </c>
      <c r="BM5" s="555" t="s">
        <v>2453</v>
      </c>
      <c r="BN5" s="555" t="s">
        <v>2454</v>
      </c>
      <c r="BO5" s="590" t="s">
        <v>2455</v>
      </c>
      <c r="BP5" s="556" t="s">
        <v>2456</v>
      </c>
      <c r="BQ5" s="555" t="s">
        <v>2457</v>
      </c>
      <c r="BR5" s="555" t="s">
        <v>2458</v>
      </c>
      <c r="BS5" s="590" t="s">
        <v>2459</v>
      </c>
      <c r="BT5" s="556" t="s">
        <v>2460</v>
      </c>
      <c r="BU5" s="555" t="s">
        <v>2461</v>
      </c>
      <c r="BV5" s="555" t="s">
        <v>2462</v>
      </c>
      <c r="BW5" s="590" t="s">
        <v>2463</v>
      </c>
      <c r="BX5" s="556" t="s">
        <v>2464</v>
      </c>
      <c r="BY5" s="555" t="s">
        <v>2465</v>
      </c>
      <c r="BZ5" s="555" t="s">
        <v>2466</v>
      </c>
      <c r="CA5" s="590" t="s">
        <v>2467</v>
      </c>
      <c r="CB5" s="556" t="s">
        <v>2468</v>
      </c>
      <c r="CC5" s="555" t="s">
        <v>2469</v>
      </c>
      <c r="CD5" s="555" t="s">
        <v>2470</v>
      </c>
      <c r="CE5" s="590" t="s">
        <v>2471</v>
      </c>
      <c r="CF5" s="556" t="s">
        <v>2472</v>
      </c>
      <c r="CG5" s="555" t="s">
        <v>2473</v>
      </c>
      <c r="CH5" s="555" t="s">
        <v>2474</v>
      </c>
      <c r="CI5" s="590" t="s">
        <v>2475</v>
      </c>
      <c r="CJ5" s="556" t="s">
        <v>2494</v>
      </c>
      <c r="CK5" s="555" t="s">
        <v>2476</v>
      </c>
      <c r="CL5" s="555" t="s">
        <v>2477</v>
      </c>
      <c r="CM5" s="590" t="s">
        <v>2629</v>
      </c>
      <c r="CN5" s="556" t="s">
        <v>2691</v>
      </c>
      <c r="CO5" s="590" t="s">
        <v>2692</v>
      </c>
      <c r="CP5" s="725"/>
    </row>
    <row r="6" spans="1:94" x14ac:dyDescent="0.2">
      <c r="A6" s="558" t="s">
        <v>808</v>
      </c>
      <c r="B6" s="695">
        <v>8134.66</v>
      </c>
      <c r="C6" s="668">
        <v>8398.2900000000009</v>
      </c>
      <c r="D6" s="668">
        <v>8552.66</v>
      </c>
      <c r="E6" s="668">
        <v>8356.1</v>
      </c>
      <c r="F6" s="668">
        <v>8109.94</v>
      </c>
      <c r="G6" s="668">
        <v>7972.55</v>
      </c>
      <c r="H6" s="668">
        <v>7989.22</v>
      </c>
      <c r="I6" s="668">
        <v>8003.88</v>
      </c>
      <c r="J6" s="668">
        <v>7971.99</v>
      </c>
      <c r="K6" s="668">
        <v>7923.58</v>
      </c>
      <c r="L6" s="668">
        <v>7702.17</v>
      </c>
      <c r="M6" s="668">
        <v>7139.01</v>
      </c>
      <c r="N6" s="668">
        <v>7013.32</v>
      </c>
      <c r="O6" s="668">
        <v>7260.3</v>
      </c>
      <c r="P6" s="668">
        <v>8134.66</v>
      </c>
      <c r="Q6" s="668">
        <v>7694.8</v>
      </c>
      <c r="R6" s="696">
        <v>7891.13</v>
      </c>
      <c r="S6" s="697">
        <v>7596</v>
      </c>
      <c r="T6" s="698">
        <v>8038.74</v>
      </c>
      <c r="U6" s="650">
        <v>8108.38</v>
      </c>
      <c r="V6" s="650">
        <v>8170.29</v>
      </c>
      <c r="W6" s="780">
        <v>8221.2099999999991</v>
      </c>
      <c r="X6" s="698">
        <v>8286.0400000000009</v>
      </c>
      <c r="Y6" s="650">
        <v>8363.82</v>
      </c>
      <c r="Z6" s="650">
        <v>8440.14</v>
      </c>
      <c r="AA6" s="780">
        <v>8503.17</v>
      </c>
      <c r="AB6" s="698">
        <v>8537.77</v>
      </c>
      <c r="AC6" s="650">
        <v>8553.0400000000009</v>
      </c>
      <c r="AD6" s="650">
        <v>8571.41</v>
      </c>
      <c r="AE6" s="780">
        <v>8548.4</v>
      </c>
      <c r="AF6" s="698">
        <v>8508.68</v>
      </c>
      <c r="AG6" s="650">
        <v>8430.99</v>
      </c>
      <c r="AH6" s="650">
        <v>8351.98</v>
      </c>
      <c r="AI6" s="780">
        <v>8132.76</v>
      </c>
      <c r="AJ6" s="698">
        <v>8082.76</v>
      </c>
      <c r="AK6" s="650">
        <v>8128.85</v>
      </c>
      <c r="AL6" s="650">
        <v>8127.88</v>
      </c>
      <c r="AM6" s="780">
        <v>8100.26</v>
      </c>
      <c r="AN6" s="698">
        <v>8033.29</v>
      </c>
      <c r="AO6" s="650">
        <v>7959.04</v>
      </c>
      <c r="AP6" s="650">
        <v>7945.52</v>
      </c>
      <c r="AQ6" s="780">
        <v>7952.36</v>
      </c>
      <c r="AR6" s="698">
        <v>7965.64</v>
      </c>
      <c r="AS6" s="650">
        <v>7982.52</v>
      </c>
      <c r="AT6" s="650">
        <v>7999.81</v>
      </c>
      <c r="AU6" s="780">
        <v>8008.92</v>
      </c>
      <c r="AV6" s="698">
        <v>7998.4</v>
      </c>
      <c r="AW6" s="650">
        <v>8024.77</v>
      </c>
      <c r="AX6" s="650">
        <v>8020.4</v>
      </c>
      <c r="AY6" s="780">
        <v>7971.96</v>
      </c>
      <c r="AZ6" s="698">
        <v>7988.93</v>
      </c>
      <c r="BA6" s="650">
        <v>7970.83</v>
      </c>
      <c r="BB6" s="650">
        <v>7963.04</v>
      </c>
      <c r="BC6" s="780">
        <v>7965.15</v>
      </c>
      <c r="BD6" s="698">
        <v>7968.73</v>
      </c>
      <c r="BE6" s="650">
        <v>7936.2</v>
      </c>
      <c r="BF6" s="650">
        <v>7900.35</v>
      </c>
      <c r="BG6" s="780">
        <v>7889.07</v>
      </c>
      <c r="BH6" s="698">
        <v>7860.92</v>
      </c>
      <c r="BI6" s="650">
        <v>7772.71</v>
      </c>
      <c r="BJ6" s="650">
        <v>7659.54</v>
      </c>
      <c r="BK6" s="780">
        <v>7515.5</v>
      </c>
      <c r="BL6" s="698">
        <v>7317.26</v>
      </c>
      <c r="BM6" s="650">
        <v>7166.46</v>
      </c>
      <c r="BN6" s="650">
        <v>7070.07</v>
      </c>
      <c r="BO6" s="780">
        <v>7002.26</v>
      </c>
      <c r="BP6" s="698">
        <v>6958.41</v>
      </c>
      <c r="BQ6" s="650">
        <v>6979.31</v>
      </c>
      <c r="BR6" s="650">
        <v>7018.48</v>
      </c>
      <c r="BS6" s="780">
        <v>7097.07</v>
      </c>
      <c r="BT6" s="698">
        <v>7184.27</v>
      </c>
      <c r="BU6" s="650">
        <v>7251.73</v>
      </c>
      <c r="BV6" s="650">
        <v>7302.24</v>
      </c>
      <c r="BW6" s="780">
        <v>7302.98</v>
      </c>
      <c r="BX6" s="698">
        <v>7306.08</v>
      </c>
      <c r="BY6" s="696">
        <v>7323.64</v>
      </c>
      <c r="BZ6" s="696">
        <v>7371.83</v>
      </c>
      <c r="CA6" s="780">
        <v>7451.69</v>
      </c>
      <c r="CB6" s="698">
        <v>7520.04</v>
      </c>
      <c r="CC6" s="650">
        <v>7607.07</v>
      </c>
      <c r="CD6" s="650">
        <v>7664.82</v>
      </c>
      <c r="CE6" s="780">
        <v>7694.95</v>
      </c>
      <c r="CF6" s="698">
        <v>7647.54</v>
      </c>
      <c r="CG6" s="650">
        <v>7640.91</v>
      </c>
      <c r="CH6" s="650">
        <v>7606.03</v>
      </c>
      <c r="CI6" s="780">
        <v>7600.91</v>
      </c>
      <c r="CJ6" s="698">
        <v>7619.1</v>
      </c>
      <c r="CK6" s="650">
        <v>7574.69</v>
      </c>
      <c r="CL6" s="650">
        <v>7583.33</v>
      </c>
      <c r="CM6" s="780">
        <v>7606.88</v>
      </c>
      <c r="CN6" s="652">
        <v>7616.74</v>
      </c>
      <c r="CO6" s="654">
        <v>7644.24</v>
      </c>
      <c r="CP6" s="394"/>
    </row>
    <row r="7" spans="1:94" s="376" customFormat="1" x14ac:dyDescent="0.2">
      <c r="A7" s="565" t="s">
        <v>2585</v>
      </c>
      <c r="B7" s="566"/>
      <c r="C7" s="567">
        <v>3.24</v>
      </c>
      <c r="D7" s="567">
        <v>1.84</v>
      </c>
      <c r="E7" s="567">
        <v>-2.2999999999999998</v>
      </c>
      <c r="F7" s="567">
        <v>-2.95</v>
      </c>
      <c r="G7" s="567">
        <v>-1.69</v>
      </c>
      <c r="H7" s="567">
        <v>0.21</v>
      </c>
      <c r="I7" s="567">
        <v>0.18</v>
      </c>
      <c r="J7" s="567">
        <v>-0.4</v>
      </c>
      <c r="K7" s="567">
        <v>-0.61</v>
      </c>
      <c r="L7" s="567">
        <v>-2.79</v>
      </c>
      <c r="M7" s="567">
        <v>-7.31</v>
      </c>
      <c r="N7" s="567">
        <v>-1.76</v>
      </c>
      <c r="O7" s="567">
        <v>3.52</v>
      </c>
      <c r="P7" s="567">
        <v>12.04</v>
      </c>
      <c r="Q7" s="567">
        <v>-5.41</v>
      </c>
      <c r="R7" s="567">
        <v>2.5499999999999998</v>
      </c>
      <c r="S7" s="738">
        <v>-3.74</v>
      </c>
      <c r="T7" s="646"/>
      <c r="U7" s="567">
        <v>3.51</v>
      </c>
      <c r="V7" s="567">
        <v>3.09</v>
      </c>
      <c r="W7" s="706">
        <v>2.52</v>
      </c>
      <c r="X7" s="646">
        <v>3.19</v>
      </c>
      <c r="Y7" s="567">
        <v>3.81</v>
      </c>
      <c r="Z7" s="567">
        <v>3.7</v>
      </c>
      <c r="AA7" s="706">
        <v>3.02</v>
      </c>
      <c r="AB7" s="646">
        <v>1.64</v>
      </c>
      <c r="AC7" s="567">
        <v>0.72</v>
      </c>
      <c r="AD7" s="567">
        <v>0.86</v>
      </c>
      <c r="AE7" s="706">
        <v>-1.07</v>
      </c>
      <c r="AF7" s="646">
        <v>-1.85</v>
      </c>
      <c r="AG7" s="567">
        <v>-3.6</v>
      </c>
      <c r="AH7" s="567">
        <v>-3.7</v>
      </c>
      <c r="AI7" s="706">
        <v>-10.09</v>
      </c>
      <c r="AJ7" s="646">
        <v>-2.44</v>
      </c>
      <c r="AK7" s="567">
        <v>2.2999999999999998</v>
      </c>
      <c r="AL7" s="567">
        <v>-0.05</v>
      </c>
      <c r="AM7" s="706">
        <v>-1.35</v>
      </c>
      <c r="AN7" s="646">
        <v>-3.27</v>
      </c>
      <c r="AO7" s="567">
        <v>-3.65</v>
      </c>
      <c r="AP7" s="567">
        <v>-0.68</v>
      </c>
      <c r="AQ7" s="706">
        <v>0.34</v>
      </c>
      <c r="AR7" s="646">
        <v>0.67</v>
      </c>
      <c r="AS7" s="567">
        <v>0.85</v>
      </c>
      <c r="AT7" s="567">
        <v>0.87</v>
      </c>
      <c r="AU7" s="706">
        <v>0.46</v>
      </c>
      <c r="AV7" s="646">
        <v>-0.52</v>
      </c>
      <c r="AW7" s="567">
        <v>1.33</v>
      </c>
      <c r="AX7" s="567">
        <v>-0.22</v>
      </c>
      <c r="AY7" s="706">
        <v>-2.39</v>
      </c>
      <c r="AZ7" s="646">
        <v>0.85</v>
      </c>
      <c r="BA7" s="567">
        <v>-0.9</v>
      </c>
      <c r="BB7" s="567">
        <v>-0.39</v>
      </c>
      <c r="BC7" s="706">
        <v>0.11</v>
      </c>
      <c r="BD7" s="646">
        <v>0.18</v>
      </c>
      <c r="BE7" s="567">
        <v>-1.62</v>
      </c>
      <c r="BF7" s="567">
        <v>-1.79</v>
      </c>
      <c r="BG7" s="706">
        <v>-0.56999999999999995</v>
      </c>
      <c r="BH7" s="646">
        <v>-1.42</v>
      </c>
      <c r="BI7" s="567">
        <v>-4.41</v>
      </c>
      <c r="BJ7" s="567">
        <v>-5.7</v>
      </c>
      <c r="BK7" s="706">
        <v>-7.31</v>
      </c>
      <c r="BL7" s="646">
        <v>-10.14</v>
      </c>
      <c r="BM7" s="567">
        <v>-7.99</v>
      </c>
      <c r="BN7" s="567">
        <v>-5.27</v>
      </c>
      <c r="BO7" s="706">
        <v>-3.78</v>
      </c>
      <c r="BP7" s="646">
        <v>-2.48</v>
      </c>
      <c r="BQ7" s="567">
        <v>1.21</v>
      </c>
      <c r="BR7" s="567">
        <v>2.2599999999999998</v>
      </c>
      <c r="BS7" s="706">
        <v>4.55</v>
      </c>
      <c r="BT7" s="646">
        <v>5.01</v>
      </c>
      <c r="BU7" s="567">
        <v>3.81</v>
      </c>
      <c r="BV7" s="567">
        <v>2.82</v>
      </c>
      <c r="BW7" s="706">
        <v>0.04</v>
      </c>
      <c r="BX7" s="646">
        <v>0.17</v>
      </c>
      <c r="BY7" s="567">
        <v>0.96</v>
      </c>
      <c r="BZ7" s="567">
        <v>2.66</v>
      </c>
      <c r="CA7" s="706">
        <v>4.4000000000000004</v>
      </c>
      <c r="CB7" s="646">
        <v>3.72</v>
      </c>
      <c r="CC7" s="567">
        <v>4.71</v>
      </c>
      <c r="CD7" s="567">
        <v>3.07</v>
      </c>
      <c r="CE7" s="706">
        <v>1.58</v>
      </c>
      <c r="CF7" s="646">
        <v>-2.44</v>
      </c>
      <c r="CG7" s="567">
        <v>-0.35</v>
      </c>
      <c r="CH7" s="567">
        <v>-1.81</v>
      </c>
      <c r="CI7" s="706">
        <v>-0.27</v>
      </c>
      <c r="CJ7" s="646">
        <v>0.96</v>
      </c>
      <c r="CK7" s="567">
        <v>-2.31</v>
      </c>
      <c r="CL7" s="567">
        <v>0.46</v>
      </c>
      <c r="CM7" s="706">
        <v>1.25</v>
      </c>
      <c r="CN7" s="646">
        <v>0.52</v>
      </c>
      <c r="CO7" s="706">
        <v>1.45</v>
      </c>
      <c r="CP7" s="740"/>
    </row>
    <row r="8" spans="1:94" s="377" customFormat="1" x14ac:dyDescent="0.2">
      <c r="A8" s="558"/>
      <c r="B8" s="699"/>
      <c r="C8" s="700"/>
      <c r="D8" s="700"/>
      <c r="E8" s="700"/>
      <c r="F8" s="700"/>
      <c r="G8" s="700"/>
      <c r="H8" s="700"/>
      <c r="I8" s="700"/>
      <c r="J8" s="700"/>
      <c r="K8" s="700"/>
      <c r="L8" s="700"/>
      <c r="M8" s="668"/>
      <c r="N8" s="668"/>
      <c r="O8" s="668"/>
      <c r="P8" s="668"/>
      <c r="Q8" s="668"/>
      <c r="R8" s="668"/>
      <c r="S8" s="701"/>
      <c r="T8" s="695"/>
      <c r="U8" s="668"/>
      <c r="V8" s="668"/>
      <c r="W8" s="781"/>
      <c r="X8" s="695"/>
      <c r="Y8" s="668"/>
      <c r="Z8" s="668"/>
      <c r="AA8" s="781"/>
      <c r="AB8" s="695"/>
      <c r="AC8" s="668"/>
      <c r="AD8" s="668"/>
      <c r="AE8" s="781"/>
      <c r="AF8" s="695"/>
      <c r="AG8" s="668"/>
      <c r="AH8" s="668"/>
      <c r="AI8" s="781"/>
      <c r="AJ8" s="695"/>
      <c r="AK8" s="668"/>
      <c r="AL8" s="668"/>
      <c r="AM8" s="781"/>
      <c r="AN8" s="695"/>
      <c r="AO8" s="668"/>
      <c r="AP8" s="668"/>
      <c r="AQ8" s="781"/>
      <c r="AR8" s="695"/>
      <c r="AS8" s="668"/>
      <c r="AT8" s="668"/>
      <c r="AU8" s="781"/>
      <c r="AV8" s="695"/>
      <c r="AW8" s="668"/>
      <c r="AX8" s="668"/>
      <c r="AY8" s="781"/>
      <c r="AZ8" s="695"/>
      <c r="BA8" s="668"/>
      <c r="BB8" s="668"/>
      <c r="BC8" s="781"/>
      <c r="BD8" s="695"/>
      <c r="BE8" s="668"/>
      <c r="BF8" s="668"/>
      <c r="BG8" s="781"/>
      <c r="BH8" s="695"/>
      <c r="BI8" s="668"/>
      <c r="BJ8" s="668"/>
      <c r="BK8" s="781"/>
      <c r="BL8" s="695"/>
      <c r="BM8" s="668"/>
      <c r="BN8" s="668"/>
      <c r="BO8" s="781"/>
      <c r="BP8" s="695"/>
      <c r="BQ8" s="668"/>
      <c r="BR8" s="668"/>
      <c r="BS8" s="781"/>
      <c r="BT8" s="695"/>
      <c r="BU8" s="668"/>
      <c r="BV8" s="668"/>
      <c r="BW8" s="781"/>
      <c r="BX8" s="695"/>
      <c r="BY8" s="668"/>
      <c r="BZ8" s="668"/>
      <c r="CA8" s="781"/>
      <c r="CB8" s="695"/>
      <c r="CC8" s="668"/>
      <c r="CD8" s="668"/>
      <c r="CE8" s="781"/>
      <c r="CF8" s="695"/>
      <c r="CG8" s="668"/>
      <c r="CH8" s="668"/>
      <c r="CI8" s="781"/>
      <c r="CJ8" s="695"/>
      <c r="CK8" s="668"/>
      <c r="CL8" s="668"/>
      <c r="CM8" s="781"/>
      <c r="CN8" s="730"/>
      <c r="CO8" s="777"/>
      <c r="CP8" s="776"/>
    </row>
    <row r="9" spans="1:94" s="368" customFormat="1" x14ac:dyDescent="0.2">
      <c r="A9" s="659" t="s">
        <v>531</v>
      </c>
      <c r="B9" s="702">
        <v>1893.22</v>
      </c>
      <c r="C9" s="661">
        <v>1935.6</v>
      </c>
      <c r="D9" s="661">
        <v>1972.93</v>
      </c>
      <c r="E9" s="661">
        <v>1920.88</v>
      </c>
      <c r="F9" s="661">
        <v>1855.02</v>
      </c>
      <c r="G9" s="661">
        <v>1848.87</v>
      </c>
      <c r="H9" s="661">
        <v>1863.34</v>
      </c>
      <c r="I9" s="661">
        <v>1884.11</v>
      </c>
      <c r="J9" s="661">
        <v>1889.94</v>
      </c>
      <c r="K9" s="661">
        <v>1899.62</v>
      </c>
      <c r="L9" s="661">
        <v>1924.47</v>
      </c>
      <c r="M9" s="661">
        <v>1789.43</v>
      </c>
      <c r="N9" s="661">
        <v>1804.76</v>
      </c>
      <c r="O9" s="661">
        <v>1850.05</v>
      </c>
      <c r="P9" s="661">
        <v>1889.53</v>
      </c>
      <c r="Q9" s="661">
        <v>1932.5</v>
      </c>
      <c r="R9" s="661">
        <v>1969.62</v>
      </c>
      <c r="S9" s="697">
        <v>1990.83</v>
      </c>
      <c r="T9" s="702">
        <v>1875.1</v>
      </c>
      <c r="U9" s="661">
        <v>1889.94</v>
      </c>
      <c r="V9" s="661">
        <v>1901.15</v>
      </c>
      <c r="W9" s="782">
        <v>1906.69</v>
      </c>
      <c r="X9" s="702">
        <v>1917.21</v>
      </c>
      <c r="Y9" s="661">
        <v>1928.14</v>
      </c>
      <c r="Z9" s="661">
        <v>1939.08</v>
      </c>
      <c r="AA9" s="782">
        <v>1957.96</v>
      </c>
      <c r="AB9" s="702">
        <v>1961.56</v>
      </c>
      <c r="AC9" s="661">
        <v>1973.7</v>
      </c>
      <c r="AD9" s="661">
        <v>1978.36</v>
      </c>
      <c r="AE9" s="782">
        <v>1978.11</v>
      </c>
      <c r="AF9" s="702">
        <v>1970.9</v>
      </c>
      <c r="AG9" s="661">
        <v>1948.56</v>
      </c>
      <c r="AH9" s="661">
        <v>1927.6</v>
      </c>
      <c r="AI9" s="782">
        <v>1836.46</v>
      </c>
      <c r="AJ9" s="702">
        <v>1837.75</v>
      </c>
      <c r="AK9" s="661">
        <v>1862.89</v>
      </c>
      <c r="AL9" s="661">
        <v>1862.98</v>
      </c>
      <c r="AM9" s="782">
        <v>1856.44</v>
      </c>
      <c r="AN9" s="702">
        <v>1857.75</v>
      </c>
      <c r="AO9" s="661">
        <v>1841.27</v>
      </c>
      <c r="AP9" s="661">
        <v>1845.14</v>
      </c>
      <c r="AQ9" s="782">
        <v>1851.32</v>
      </c>
      <c r="AR9" s="702">
        <v>1854.43</v>
      </c>
      <c r="AS9" s="661">
        <v>1861.13</v>
      </c>
      <c r="AT9" s="661">
        <v>1868.36</v>
      </c>
      <c r="AU9" s="782">
        <v>1869.42</v>
      </c>
      <c r="AV9" s="702">
        <v>1873.77</v>
      </c>
      <c r="AW9" s="661">
        <v>1888.07</v>
      </c>
      <c r="AX9" s="661">
        <v>1894.3</v>
      </c>
      <c r="AY9" s="782">
        <v>1880.29</v>
      </c>
      <c r="AZ9" s="702">
        <v>1887.54</v>
      </c>
      <c r="BA9" s="661">
        <v>1888.43</v>
      </c>
      <c r="BB9" s="661">
        <v>1890.16</v>
      </c>
      <c r="BC9" s="782">
        <v>1893.62</v>
      </c>
      <c r="BD9" s="702">
        <v>1893.26</v>
      </c>
      <c r="BE9" s="661">
        <v>1891.16</v>
      </c>
      <c r="BF9" s="661">
        <v>1895.69</v>
      </c>
      <c r="BG9" s="782">
        <v>1918.38</v>
      </c>
      <c r="BH9" s="702">
        <v>1939.29</v>
      </c>
      <c r="BI9" s="661">
        <v>1940.63</v>
      </c>
      <c r="BJ9" s="661">
        <v>1923.1</v>
      </c>
      <c r="BK9" s="782">
        <v>1894.87</v>
      </c>
      <c r="BL9" s="702">
        <v>1833.41</v>
      </c>
      <c r="BM9" s="661">
        <v>1784.44</v>
      </c>
      <c r="BN9" s="661">
        <v>1769.65</v>
      </c>
      <c r="BO9" s="782">
        <v>1770.21</v>
      </c>
      <c r="BP9" s="702">
        <v>1780.61</v>
      </c>
      <c r="BQ9" s="661">
        <v>1798.64</v>
      </c>
      <c r="BR9" s="661">
        <v>1813.09</v>
      </c>
      <c r="BS9" s="782">
        <v>1826.71</v>
      </c>
      <c r="BT9" s="702">
        <v>1835.83</v>
      </c>
      <c r="BU9" s="661">
        <v>1843.71</v>
      </c>
      <c r="BV9" s="661">
        <v>1858.97</v>
      </c>
      <c r="BW9" s="782">
        <v>1861.7</v>
      </c>
      <c r="BX9" s="702">
        <v>1872.33</v>
      </c>
      <c r="BY9" s="661">
        <v>1887.35</v>
      </c>
      <c r="BZ9" s="661">
        <v>1896.9</v>
      </c>
      <c r="CA9" s="782">
        <v>1901.54</v>
      </c>
      <c r="CB9" s="702">
        <v>1938.63</v>
      </c>
      <c r="CC9" s="661">
        <v>1947.62</v>
      </c>
      <c r="CD9" s="661">
        <v>1956.8</v>
      </c>
      <c r="CE9" s="782">
        <v>1970.68</v>
      </c>
      <c r="CF9" s="702">
        <v>1982.36</v>
      </c>
      <c r="CG9" s="661">
        <v>1992.47</v>
      </c>
      <c r="CH9" s="661">
        <v>1989.28</v>
      </c>
      <c r="CI9" s="782">
        <v>1993.46</v>
      </c>
      <c r="CJ9" s="702">
        <v>1992.7</v>
      </c>
      <c r="CK9" s="661">
        <v>1989.42</v>
      </c>
      <c r="CL9" s="661">
        <v>1988.14</v>
      </c>
      <c r="CM9" s="782">
        <v>1993.06</v>
      </c>
      <c r="CN9" s="731">
        <v>1995.37</v>
      </c>
      <c r="CO9" s="778">
        <v>1996.14</v>
      </c>
      <c r="CP9" s="396"/>
    </row>
    <row r="10" spans="1:94" x14ac:dyDescent="0.2">
      <c r="A10" s="558" t="s">
        <v>532</v>
      </c>
      <c r="B10" s="695">
        <v>2068.12</v>
      </c>
      <c r="C10" s="668">
        <v>2143.06</v>
      </c>
      <c r="D10" s="668">
        <v>2204.2600000000002</v>
      </c>
      <c r="E10" s="668">
        <v>2213.56</v>
      </c>
      <c r="F10" s="668">
        <v>2060.25</v>
      </c>
      <c r="G10" s="668">
        <v>1941.57</v>
      </c>
      <c r="H10" s="668">
        <v>1894.9</v>
      </c>
      <c r="I10" s="668">
        <v>1854.03</v>
      </c>
      <c r="J10" s="668">
        <v>1825.63</v>
      </c>
      <c r="K10" s="668">
        <v>1818.62</v>
      </c>
      <c r="L10" s="668">
        <v>1776.66</v>
      </c>
      <c r="M10" s="668">
        <v>1660.27</v>
      </c>
      <c r="N10" s="668">
        <v>1606.43</v>
      </c>
      <c r="O10" s="668">
        <v>1645.5</v>
      </c>
      <c r="P10" s="668">
        <v>1663.71</v>
      </c>
      <c r="Q10" s="668">
        <v>1868.68</v>
      </c>
      <c r="R10" s="668">
        <v>1885.16</v>
      </c>
      <c r="S10" s="697">
        <v>1987.68</v>
      </c>
      <c r="T10" s="702">
        <v>2041.27</v>
      </c>
      <c r="U10" s="661">
        <v>2063.23</v>
      </c>
      <c r="V10" s="661">
        <v>2074.61</v>
      </c>
      <c r="W10" s="782">
        <v>2093.38</v>
      </c>
      <c r="X10" s="702">
        <v>2113.4899999999998</v>
      </c>
      <c r="Y10" s="661">
        <v>2133.0700000000002</v>
      </c>
      <c r="Z10" s="661">
        <v>2153.21</v>
      </c>
      <c r="AA10" s="782">
        <v>2172.4699999999998</v>
      </c>
      <c r="AB10" s="702">
        <v>2183.96</v>
      </c>
      <c r="AC10" s="661">
        <v>2191.34</v>
      </c>
      <c r="AD10" s="661">
        <v>2210.9</v>
      </c>
      <c r="AE10" s="782">
        <v>2230.83</v>
      </c>
      <c r="AF10" s="702">
        <v>2249.42</v>
      </c>
      <c r="AG10" s="661">
        <v>2250.73</v>
      </c>
      <c r="AH10" s="661">
        <v>2236.84</v>
      </c>
      <c r="AI10" s="782">
        <v>2117.2600000000002</v>
      </c>
      <c r="AJ10" s="702">
        <v>2063.31</v>
      </c>
      <c r="AK10" s="661">
        <v>2071.42</v>
      </c>
      <c r="AL10" s="661">
        <v>2066.02</v>
      </c>
      <c r="AM10" s="782">
        <v>2040.24</v>
      </c>
      <c r="AN10" s="702">
        <v>1994.52</v>
      </c>
      <c r="AO10" s="661">
        <v>1946.49</v>
      </c>
      <c r="AP10" s="661">
        <v>1919.01</v>
      </c>
      <c r="AQ10" s="782">
        <v>1906.28</v>
      </c>
      <c r="AR10" s="702">
        <v>1901.32</v>
      </c>
      <c r="AS10" s="661">
        <v>1900.22</v>
      </c>
      <c r="AT10" s="661">
        <v>1893.59</v>
      </c>
      <c r="AU10" s="782">
        <v>1884.48</v>
      </c>
      <c r="AV10" s="702">
        <v>1867.07</v>
      </c>
      <c r="AW10" s="661">
        <v>1860.29</v>
      </c>
      <c r="AX10" s="661">
        <v>1852.26</v>
      </c>
      <c r="AY10" s="782">
        <v>1836.5</v>
      </c>
      <c r="AZ10" s="702">
        <v>1831.99</v>
      </c>
      <c r="BA10" s="661">
        <v>1824.52</v>
      </c>
      <c r="BB10" s="661">
        <v>1823.63</v>
      </c>
      <c r="BC10" s="782">
        <v>1822.39</v>
      </c>
      <c r="BD10" s="702">
        <v>1821.94</v>
      </c>
      <c r="BE10" s="661">
        <v>1821.41</v>
      </c>
      <c r="BF10" s="661">
        <v>1816.12</v>
      </c>
      <c r="BG10" s="782">
        <v>1815.02</v>
      </c>
      <c r="BH10" s="702">
        <v>1810.29</v>
      </c>
      <c r="BI10" s="661">
        <v>1792.54</v>
      </c>
      <c r="BJ10" s="661">
        <v>1767.58</v>
      </c>
      <c r="BK10" s="782">
        <v>1736.23</v>
      </c>
      <c r="BL10" s="702">
        <v>1699.2</v>
      </c>
      <c r="BM10" s="661">
        <v>1669.36</v>
      </c>
      <c r="BN10" s="661">
        <v>1645.3</v>
      </c>
      <c r="BO10" s="782">
        <v>1627.22</v>
      </c>
      <c r="BP10" s="702">
        <v>1609.32</v>
      </c>
      <c r="BQ10" s="661">
        <v>1602.56</v>
      </c>
      <c r="BR10" s="661">
        <v>1601.37</v>
      </c>
      <c r="BS10" s="782">
        <v>1612.45</v>
      </c>
      <c r="BT10" s="702">
        <v>1630.09</v>
      </c>
      <c r="BU10" s="661">
        <v>1642.9</v>
      </c>
      <c r="BV10" s="661">
        <v>1653.02</v>
      </c>
      <c r="BW10" s="782">
        <v>1656</v>
      </c>
      <c r="BX10" s="702">
        <v>1656.94</v>
      </c>
      <c r="BY10" s="668">
        <v>1657.86</v>
      </c>
      <c r="BZ10" s="668">
        <v>1665.74</v>
      </c>
      <c r="CA10" s="781">
        <v>1674.29</v>
      </c>
      <c r="CB10" s="702">
        <v>1893.7</v>
      </c>
      <c r="CC10" s="661">
        <v>1958.5</v>
      </c>
      <c r="CD10" s="661">
        <v>2001.2</v>
      </c>
      <c r="CE10" s="782">
        <v>2026.47</v>
      </c>
      <c r="CF10" s="702">
        <v>1988.15</v>
      </c>
      <c r="CG10" s="661">
        <v>1992.35</v>
      </c>
      <c r="CH10" s="661">
        <v>1982.64</v>
      </c>
      <c r="CI10" s="782">
        <v>1981.57</v>
      </c>
      <c r="CJ10" s="702">
        <v>2011.89</v>
      </c>
      <c r="CK10" s="661">
        <v>1977.47</v>
      </c>
      <c r="CL10" s="661">
        <v>1981.17</v>
      </c>
      <c r="CM10" s="782">
        <v>1980.19</v>
      </c>
      <c r="CN10" s="731">
        <v>1959.74</v>
      </c>
      <c r="CO10" s="778">
        <v>1971.67</v>
      </c>
      <c r="CP10" s="394"/>
    </row>
    <row r="11" spans="1:94" x14ac:dyDescent="0.2">
      <c r="A11" s="672" t="s">
        <v>805</v>
      </c>
      <c r="B11" s="695">
        <v>938.49</v>
      </c>
      <c r="C11" s="668">
        <v>1007.77</v>
      </c>
      <c r="D11" s="668">
        <v>1087.31</v>
      </c>
      <c r="E11" s="668">
        <v>1118.27</v>
      </c>
      <c r="F11" s="668">
        <v>1040.07</v>
      </c>
      <c r="G11" s="668">
        <v>969.93</v>
      </c>
      <c r="H11" s="668">
        <v>948.96</v>
      </c>
      <c r="I11" s="668">
        <v>905.49</v>
      </c>
      <c r="J11" s="668">
        <v>875.26</v>
      </c>
      <c r="K11" s="668">
        <v>875.08</v>
      </c>
      <c r="L11" s="668">
        <v>863.58</v>
      </c>
      <c r="M11" s="668">
        <v>829.88</v>
      </c>
      <c r="N11" s="668">
        <v>810.58</v>
      </c>
      <c r="O11" s="668">
        <v>833.68</v>
      </c>
      <c r="P11" s="668">
        <v>840.2</v>
      </c>
      <c r="Q11" s="668">
        <v>858.17</v>
      </c>
      <c r="R11" s="668">
        <v>869.54</v>
      </c>
      <c r="S11" s="697">
        <v>889.08</v>
      </c>
      <c r="T11" s="702">
        <v>918.34</v>
      </c>
      <c r="U11" s="661">
        <v>934.16</v>
      </c>
      <c r="V11" s="661">
        <v>944.23</v>
      </c>
      <c r="W11" s="782">
        <v>957.22</v>
      </c>
      <c r="X11" s="702">
        <v>974.49</v>
      </c>
      <c r="Y11" s="661">
        <v>996.81</v>
      </c>
      <c r="Z11" s="661">
        <v>1019.15</v>
      </c>
      <c r="AA11" s="782">
        <v>1040.6400000000001</v>
      </c>
      <c r="AB11" s="702">
        <v>1059.8</v>
      </c>
      <c r="AC11" s="661">
        <v>1076.76</v>
      </c>
      <c r="AD11" s="661">
        <v>1097.07</v>
      </c>
      <c r="AE11" s="782">
        <v>1115.6099999999999</v>
      </c>
      <c r="AF11" s="702">
        <v>1132.29</v>
      </c>
      <c r="AG11" s="661">
        <v>1136.8599999999999</v>
      </c>
      <c r="AH11" s="661">
        <v>1137</v>
      </c>
      <c r="AI11" s="782">
        <v>1066.93</v>
      </c>
      <c r="AJ11" s="702">
        <v>1031.07</v>
      </c>
      <c r="AK11" s="661">
        <v>1046.8599999999999</v>
      </c>
      <c r="AL11" s="661">
        <v>1048.92</v>
      </c>
      <c r="AM11" s="782">
        <v>1033.4000000000001</v>
      </c>
      <c r="AN11" s="702">
        <v>1004.24</v>
      </c>
      <c r="AO11" s="661">
        <v>971.13</v>
      </c>
      <c r="AP11" s="661">
        <v>955.51</v>
      </c>
      <c r="AQ11" s="782">
        <v>948.85</v>
      </c>
      <c r="AR11" s="702">
        <v>954.54</v>
      </c>
      <c r="AS11" s="661">
        <v>955.19</v>
      </c>
      <c r="AT11" s="661">
        <v>948.32</v>
      </c>
      <c r="AU11" s="782">
        <v>937.8</v>
      </c>
      <c r="AV11" s="702">
        <v>921.11</v>
      </c>
      <c r="AW11" s="661">
        <v>909.47</v>
      </c>
      <c r="AX11" s="661">
        <v>901.23</v>
      </c>
      <c r="AY11" s="782">
        <v>890.15</v>
      </c>
      <c r="AZ11" s="702">
        <v>879.1</v>
      </c>
      <c r="BA11" s="661">
        <v>873.81</v>
      </c>
      <c r="BB11" s="661">
        <v>873.8</v>
      </c>
      <c r="BC11" s="782">
        <v>874.33</v>
      </c>
      <c r="BD11" s="702">
        <v>873.06</v>
      </c>
      <c r="BE11" s="661">
        <v>875.75</v>
      </c>
      <c r="BF11" s="661">
        <v>874.95</v>
      </c>
      <c r="BG11" s="782">
        <v>876.55</v>
      </c>
      <c r="BH11" s="702">
        <v>877.82</v>
      </c>
      <c r="BI11" s="661">
        <v>869.62</v>
      </c>
      <c r="BJ11" s="661">
        <v>859.45</v>
      </c>
      <c r="BK11" s="782">
        <v>847.44</v>
      </c>
      <c r="BL11" s="702">
        <v>839.34</v>
      </c>
      <c r="BM11" s="661">
        <v>834.15</v>
      </c>
      <c r="BN11" s="661">
        <v>826.62</v>
      </c>
      <c r="BO11" s="782">
        <v>819.4</v>
      </c>
      <c r="BP11" s="702">
        <v>813.17</v>
      </c>
      <c r="BQ11" s="661">
        <v>808.43</v>
      </c>
      <c r="BR11" s="661">
        <v>805.92</v>
      </c>
      <c r="BS11" s="782">
        <v>814.8</v>
      </c>
      <c r="BT11" s="702">
        <v>825.67</v>
      </c>
      <c r="BU11" s="661">
        <v>832.07</v>
      </c>
      <c r="BV11" s="661">
        <v>837.95</v>
      </c>
      <c r="BW11" s="782">
        <v>839.01</v>
      </c>
      <c r="BX11" s="702">
        <v>838.07</v>
      </c>
      <c r="BY11" s="668">
        <v>837.27</v>
      </c>
      <c r="BZ11" s="668">
        <v>840.91</v>
      </c>
      <c r="CA11" s="781">
        <v>844.56</v>
      </c>
      <c r="CB11" s="702">
        <v>868.26</v>
      </c>
      <c r="CC11" s="661">
        <v>875.24</v>
      </c>
      <c r="CD11" s="661">
        <v>879.42</v>
      </c>
      <c r="CE11" s="782">
        <v>886.47</v>
      </c>
      <c r="CF11" s="702">
        <v>887.88</v>
      </c>
      <c r="CG11" s="661">
        <v>892.9</v>
      </c>
      <c r="CH11" s="661">
        <v>888.74</v>
      </c>
      <c r="CI11" s="782">
        <v>886.77</v>
      </c>
      <c r="CJ11" s="702">
        <v>885.6</v>
      </c>
      <c r="CK11" s="661">
        <v>887.51</v>
      </c>
      <c r="CL11" s="661">
        <v>890.97</v>
      </c>
      <c r="CM11" s="782">
        <v>892.22</v>
      </c>
      <c r="CN11" s="731">
        <v>894.7</v>
      </c>
      <c r="CO11" s="778">
        <v>901.27</v>
      </c>
      <c r="CP11" s="394"/>
    </row>
    <row r="12" spans="1:94" x14ac:dyDescent="0.2">
      <c r="A12" s="672" t="s">
        <v>806</v>
      </c>
      <c r="B12" s="695">
        <v>1129.6300000000001</v>
      </c>
      <c r="C12" s="668">
        <v>1135.29</v>
      </c>
      <c r="D12" s="668">
        <v>1116.95</v>
      </c>
      <c r="E12" s="668">
        <v>1095.29</v>
      </c>
      <c r="F12" s="668">
        <v>1020.18</v>
      </c>
      <c r="G12" s="668">
        <v>971.64</v>
      </c>
      <c r="H12" s="668">
        <v>945.94</v>
      </c>
      <c r="I12" s="668">
        <v>948.54</v>
      </c>
      <c r="J12" s="668">
        <v>950.37</v>
      </c>
      <c r="K12" s="668">
        <v>943.54</v>
      </c>
      <c r="L12" s="668">
        <v>913.08</v>
      </c>
      <c r="M12" s="668">
        <v>830.39</v>
      </c>
      <c r="N12" s="668">
        <v>795.85</v>
      </c>
      <c r="O12" s="668">
        <v>811.82</v>
      </c>
      <c r="P12" s="668">
        <v>823.51</v>
      </c>
      <c r="Q12" s="668">
        <v>1010.52</v>
      </c>
      <c r="R12" s="668">
        <v>1015.61</v>
      </c>
      <c r="S12" s="697">
        <v>1098.6099999999999</v>
      </c>
      <c r="T12" s="702">
        <v>1122.93</v>
      </c>
      <c r="U12" s="661">
        <v>1129.07</v>
      </c>
      <c r="V12" s="661">
        <v>1130.3900000000001</v>
      </c>
      <c r="W12" s="782">
        <v>1136.1500000000001</v>
      </c>
      <c r="X12" s="702">
        <v>1139</v>
      </c>
      <c r="Y12" s="661">
        <v>1136.25</v>
      </c>
      <c r="Z12" s="661">
        <v>1134.06</v>
      </c>
      <c r="AA12" s="782">
        <v>1131.8399999999999</v>
      </c>
      <c r="AB12" s="702">
        <v>1124.1600000000001</v>
      </c>
      <c r="AC12" s="661">
        <v>1114.58</v>
      </c>
      <c r="AD12" s="661">
        <v>1113.83</v>
      </c>
      <c r="AE12" s="782">
        <v>1115.21</v>
      </c>
      <c r="AF12" s="702">
        <v>1117.1300000000001</v>
      </c>
      <c r="AG12" s="661">
        <v>1113.8699999999999</v>
      </c>
      <c r="AH12" s="661">
        <v>1099.8499999999999</v>
      </c>
      <c r="AI12" s="782">
        <v>1050.33</v>
      </c>
      <c r="AJ12" s="702">
        <v>1032.23</v>
      </c>
      <c r="AK12" s="661">
        <v>1024.56</v>
      </c>
      <c r="AL12" s="661">
        <v>1017.1</v>
      </c>
      <c r="AM12" s="782">
        <v>1006.83</v>
      </c>
      <c r="AN12" s="702">
        <v>990.28</v>
      </c>
      <c r="AO12" s="661">
        <v>975.35</v>
      </c>
      <c r="AP12" s="661">
        <v>963.5</v>
      </c>
      <c r="AQ12" s="782">
        <v>957.43</v>
      </c>
      <c r="AR12" s="702">
        <v>946.78</v>
      </c>
      <c r="AS12" s="661">
        <v>945.02</v>
      </c>
      <c r="AT12" s="661">
        <v>945.27</v>
      </c>
      <c r="AU12" s="782">
        <v>946.67</v>
      </c>
      <c r="AV12" s="702">
        <v>945.96</v>
      </c>
      <c r="AW12" s="661">
        <v>950.82</v>
      </c>
      <c r="AX12" s="661">
        <v>951.03</v>
      </c>
      <c r="AY12" s="782">
        <v>946.35</v>
      </c>
      <c r="AZ12" s="702">
        <v>952.9</v>
      </c>
      <c r="BA12" s="661">
        <v>950.71</v>
      </c>
      <c r="BB12" s="661">
        <v>949.83</v>
      </c>
      <c r="BC12" s="782">
        <v>948.06</v>
      </c>
      <c r="BD12" s="702">
        <v>948.87</v>
      </c>
      <c r="BE12" s="661">
        <v>945.67</v>
      </c>
      <c r="BF12" s="661">
        <v>941.17</v>
      </c>
      <c r="BG12" s="782">
        <v>938.47</v>
      </c>
      <c r="BH12" s="702">
        <v>932.47</v>
      </c>
      <c r="BI12" s="661">
        <v>922.92</v>
      </c>
      <c r="BJ12" s="661">
        <v>908.13</v>
      </c>
      <c r="BK12" s="782">
        <v>888.79</v>
      </c>
      <c r="BL12" s="702">
        <v>859.86</v>
      </c>
      <c r="BM12" s="661">
        <v>835.2</v>
      </c>
      <c r="BN12" s="661">
        <v>818.69</v>
      </c>
      <c r="BO12" s="782">
        <v>807.82</v>
      </c>
      <c r="BP12" s="702">
        <v>796.16</v>
      </c>
      <c r="BQ12" s="661">
        <v>794.13</v>
      </c>
      <c r="BR12" s="661">
        <v>795.44</v>
      </c>
      <c r="BS12" s="782">
        <v>797.65</v>
      </c>
      <c r="BT12" s="702">
        <v>804.42</v>
      </c>
      <c r="BU12" s="661">
        <v>810.82</v>
      </c>
      <c r="BV12" s="661">
        <v>815.07</v>
      </c>
      <c r="BW12" s="782">
        <v>816.99</v>
      </c>
      <c r="BX12" s="702">
        <v>818.87</v>
      </c>
      <c r="BY12" s="668">
        <v>820.59</v>
      </c>
      <c r="BZ12" s="668">
        <v>824.83</v>
      </c>
      <c r="CA12" s="781">
        <v>829.74</v>
      </c>
      <c r="CB12" s="702">
        <v>1025.44</v>
      </c>
      <c r="CC12" s="661">
        <v>1083.26</v>
      </c>
      <c r="CD12" s="661">
        <v>1121.78</v>
      </c>
      <c r="CE12" s="782">
        <v>1139.99</v>
      </c>
      <c r="CF12" s="702">
        <v>1100.27</v>
      </c>
      <c r="CG12" s="661">
        <v>1099.45</v>
      </c>
      <c r="CH12" s="661">
        <v>1093.9000000000001</v>
      </c>
      <c r="CI12" s="782">
        <v>1094.8</v>
      </c>
      <c r="CJ12" s="702">
        <v>1126.29</v>
      </c>
      <c r="CK12" s="661">
        <v>1089.96</v>
      </c>
      <c r="CL12" s="661">
        <v>1090.2</v>
      </c>
      <c r="CM12" s="782">
        <v>1087.97</v>
      </c>
      <c r="CN12" s="731">
        <v>1064.26</v>
      </c>
      <c r="CO12" s="778">
        <v>1069.54</v>
      </c>
      <c r="CP12" s="394"/>
    </row>
    <row r="13" spans="1:94" x14ac:dyDescent="0.2">
      <c r="A13" s="582" t="s">
        <v>535</v>
      </c>
      <c r="B13" s="695">
        <v>1911.82</v>
      </c>
      <c r="C13" s="668">
        <v>1979.01</v>
      </c>
      <c r="D13" s="668">
        <v>1974.8</v>
      </c>
      <c r="E13" s="668">
        <v>1906.99</v>
      </c>
      <c r="F13" s="668">
        <v>1936.49</v>
      </c>
      <c r="G13" s="668">
        <v>1939.43</v>
      </c>
      <c r="H13" s="668">
        <v>1966.66</v>
      </c>
      <c r="I13" s="668">
        <v>2012.91</v>
      </c>
      <c r="J13" s="668">
        <v>2021.19</v>
      </c>
      <c r="K13" s="668">
        <v>2010.64</v>
      </c>
      <c r="L13" s="668">
        <v>1956.57</v>
      </c>
      <c r="M13" s="668">
        <v>1802.61</v>
      </c>
      <c r="N13" s="668">
        <v>1847.37</v>
      </c>
      <c r="O13" s="668">
        <v>1936.02</v>
      </c>
      <c r="P13" s="668">
        <v>1977.16</v>
      </c>
      <c r="Q13" s="668">
        <v>1971.42</v>
      </c>
      <c r="R13" s="668">
        <v>1954.84</v>
      </c>
      <c r="S13" s="697">
        <v>1816.43</v>
      </c>
      <c r="T13" s="702">
        <v>1889.96</v>
      </c>
      <c r="U13" s="661">
        <v>1903.43</v>
      </c>
      <c r="V13" s="661">
        <v>1919.22</v>
      </c>
      <c r="W13" s="782">
        <v>1934.67</v>
      </c>
      <c r="X13" s="702">
        <v>1957.93</v>
      </c>
      <c r="Y13" s="661">
        <v>1976.94</v>
      </c>
      <c r="Z13" s="661">
        <v>1984.37</v>
      </c>
      <c r="AA13" s="782">
        <v>1996.81</v>
      </c>
      <c r="AB13" s="702">
        <v>1994.81</v>
      </c>
      <c r="AC13" s="661">
        <v>1980.82</v>
      </c>
      <c r="AD13" s="661">
        <v>1970.54</v>
      </c>
      <c r="AE13" s="782">
        <v>1953.02</v>
      </c>
      <c r="AF13" s="702">
        <v>1926.06</v>
      </c>
      <c r="AG13" s="661">
        <v>1907.88</v>
      </c>
      <c r="AH13" s="661">
        <v>1897.09</v>
      </c>
      <c r="AI13" s="782">
        <v>1896.93</v>
      </c>
      <c r="AJ13" s="702">
        <v>1917.15</v>
      </c>
      <c r="AK13" s="661">
        <v>1937.48</v>
      </c>
      <c r="AL13" s="661">
        <v>1945.27</v>
      </c>
      <c r="AM13" s="782">
        <v>1946.07</v>
      </c>
      <c r="AN13" s="702">
        <v>1936.35</v>
      </c>
      <c r="AO13" s="661">
        <v>1934.04</v>
      </c>
      <c r="AP13" s="661">
        <v>1941.13</v>
      </c>
      <c r="AQ13" s="782">
        <v>1946.21</v>
      </c>
      <c r="AR13" s="702">
        <v>1951.5</v>
      </c>
      <c r="AS13" s="661">
        <v>1956.62</v>
      </c>
      <c r="AT13" s="661">
        <v>1972.13</v>
      </c>
      <c r="AU13" s="782">
        <v>1986.38</v>
      </c>
      <c r="AV13" s="702">
        <v>2001.88</v>
      </c>
      <c r="AW13" s="661">
        <v>2019.39</v>
      </c>
      <c r="AX13" s="661">
        <v>2019.3</v>
      </c>
      <c r="AY13" s="782">
        <v>2011.06</v>
      </c>
      <c r="AZ13" s="702">
        <v>2028.25</v>
      </c>
      <c r="BA13" s="661">
        <v>2020.48</v>
      </c>
      <c r="BB13" s="661">
        <v>2017.72</v>
      </c>
      <c r="BC13" s="782">
        <v>2018.31</v>
      </c>
      <c r="BD13" s="702">
        <v>2021.4</v>
      </c>
      <c r="BE13" s="661">
        <v>2010.39</v>
      </c>
      <c r="BF13" s="661">
        <v>2005.27</v>
      </c>
      <c r="BG13" s="782">
        <v>2005.52</v>
      </c>
      <c r="BH13" s="702">
        <v>2004.06</v>
      </c>
      <c r="BI13" s="661">
        <v>1979.17</v>
      </c>
      <c r="BJ13" s="661">
        <v>1946.2</v>
      </c>
      <c r="BK13" s="782">
        <v>1896.85</v>
      </c>
      <c r="BL13" s="702">
        <v>1837.72</v>
      </c>
      <c r="BM13" s="661">
        <v>1802.94</v>
      </c>
      <c r="BN13" s="661">
        <v>1786.28</v>
      </c>
      <c r="BO13" s="782">
        <v>1783.51</v>
      </c>
      <c r="BP13" s="702">
        <v>1803.61</v>
      </c>
      <c r="BQ13" s="661">
        <v>1833.77</v>
      </c>
      <c r="BR13" s="661">
        <v>1860.59</v>
      </c>
      <c r="BS13" s="782">
        <v>1891.5</v>
      </c>
      <c r="BT13" s="702">
        <v>1912.08</v>
      </c>
      <c r="BU13" s="661">
        <v>1933.39</v>
      </c>
      <c r="BV13" s="661">
        <v>1945.83</v>
      </c>
      <c r="BW13" s="782">
        <v>1952.76</v>
      </c>
      <c r="BX13" s="702">
        <v>1965.79</v>
      </c>
      <c r="BY13" s="668">
        <v>1968.61</v>
      </c>
      <c r="BZ13" s="668">
        <v>1979.69</v>
      </c>
      <c r="CA13" s="781">
        <v>1994.54</v>
      </c>
      <c r="CB13" s="702">
        <v>1851.57</v>
      </c>
      <c r="CC13" s="661">
        <v>1848.93</v>
      </c>
      <c r="CD13" s="661">
        <v>1848.55</v>
      </c>
      <c r="CE13" s="782">
        <v>1846.25</v>
      </c>
      <c r="CF13" s="702">
        <v>1843.78</v>
      </c>
      <c r="CG13" s="661">
        <v>1837.53</v>
      </c>
      <c r="CH13" s="661">
        <v>1827.94</v>
      </c>
      <c r="CI13" s="782">
        <v>1823.5</v>
      </c>
      <c r="CJ13" s="702">
        <v>1816.42</v>
      </c>
      <c r="CK13" s="661">
        <v>1810.57</v>
      </c>
      <c r="CL13" s="661">
        <v>1813.41</v>
      </c>
      <c r="CM13" s="782">
        <v>1825.33</v>
      </c>
      <c r="CN13" s="731">
        <v>1838.86</v>
      </c>
      <c r="CO13" s="778">
        <v>1845.14</v>
      </c>
      <c r="CP13" s="394"/>
    </row>
    <row r="14" spans="1:94" x14ac:dyDescent="0.2">
      <c r="A14" s="558" t="s">
        <v>536</v>
      </c>
      <c r="B14" s="695">
        <v>1866.01</v>
      </c>
      <c r="C14" s="668">
        <v>1939.76</v>
      </c>
      <c r="D14" s="668">
        <v>1992.01</v>
      </c>
      <c r="E14" s="668">
        <v>1918.82</v>
      </c>
      <c r="F14" s="668">
        <v>1880.45</v>
      </c>
      <c r="G14" s="668">
        <v>1867.41</v>
      </c>
      <c r="H14" s="668">
        <v>1887.76</v>
      </c>
      <c r="I14" s="668">
        <v>1883.15</v>
      </c>
      <c r="J14" s="668">
        <v>1856.64</v>
      </c>
      <c r="K14" s="668">
        <v>1820.23</v>
      </c>
      <c r="L14" s="668">
        <v>1700.49</v>
      </c>
      <c r="M14" s="668">
        <v>1563.96</v>
      </c>
      <c r="N14" s="668">
        <v>1459.55</v>
      </c>
      <c r="O14" s="668">
        <v>1509.18</v>
      </c>
      <c r="P14" s="668">
        <v>1500.97</v>
      </c>
      <c r="Q14" s="668">
        <v>1502.88</v>
      </c>
      <c r="R14" s="668">
        <v>1471.02</v>
      </c>
      <c r="S14" s="697">
        <v>1463.48</v>
      </c>
      <c r="T14" s="702">
        <v>1840.52</v>
      </c>
      <c r="U14" s="661">
        <v>1856.93</v>
      </c>
      <c r="V14" s="661">
        <v>1878.64</v>
      </c>
      <c r="W14" s="782">
        <v>1887.95</v>
      </c>
      <c r="X14" s="702">
        <v>1899.66</v>
      </c>
      <c r="Y14" s="661">
        <v>1925.97</v>
      </c>
      <c r="Z14" s="661">
        <v>1961.84</v>
      </c>
      <c r="AA14" s="782">
        <v>1971.56</v>
      </c>
      <c r="AB14" s="702">
        <v>1991.03</v>
      </c>
      <c r="AC14" s="661">
        <v>1999.12</v>
      </c>
      <c r="AD14" s="661">
        <v>2001.96</v>
      </c>
      <c r="AE14" s="782">
        <v>1975.96</v>
      </c>
      <c r="AF14" s="702">
        <v>1959.18</v>
      </c>
      <c r="AG14" s="661">
        <v>1924.62</v>
      </c>
      <c r="AH14" s="661">
        <v>1896.51</v>
      </c>
      <c r="AI14" s="782">
        <v>1894.96</v>
      </c>
      <c r="AJ14" s="702">
        <v>1883.11</v>
      </c>
      <c r="AK14" s="782">
        <v>1878.92</v>
      </c>
      <c r="AL14" s="668">
        <v>1877.44</v>
      </c>
      <c r="AM14" s="782">
        <v>1882.35</v>
      </c>
      <c r="AN14" s="702">
        <v>1869.25</v>
      </c>
      <c r="AO14" s="661">
        <v>1862.26</v>
      </c>
      <c r="AP14" s="661">
        <v>1865.24</v>
      </c>
      <c r="AQ14" s="782">
        <v>1872.88</v>
      </c>
      <c r="AR14" s="702">
        <v>1881.31</v>
      </c>
      <c r="AS14" s="661">
        <v>1886.89</v>
      </c>
      <c r="AT14" s="661">
        <v>1888.97</v>
      </c>
      <c r="AU14" s="782">
        <v>1893.85</v>
      </c>
      <c r="AV14" s="702">
        <v>1885.17</v>
      </c>
      <c r="AW14" s="661">
        <v>1888.07</v>
      </c>
      <c r="AX14" s="661">
        <v>1885.46</v>
      </c>
      <c r="AY14" s="782">
        <v>1873.9</v>
      </c>
      <c r="AZ14" s="702">
        <v>1865.91</v>
      </c>
      <c r="BA14" s="661">
        <v>1858.93</v>
      </c>
      <c r="BB14" s="661">
        <v>1851.37</v>
      </c>
      <c r="BC14" s="782">
        <v>1850.35</v>
      </c>
      <c r="BD14" s="702">
        <v>1850.43</v>
      </c>
      <c r="BE14" s="661">
        <v>1834.35</v>
      </c>
      <c r="BF14" s="661">
        <v>1810.34</v>
      </c>
      <c r="BG14" s="782">
        <v>1785.79</v>
      </c>
      <c r="BH14" s="702">
        <v>1754.18</v>
      </c>
      <c r="BI14" s="661">
        <v>1715.42</v>
      </c>
      <c r="BJ14" s="661">
        <v>1682.3</v>
      </c>
      <c r="BK14" s="782">
        <v>1650.06</v>
      </c>
      <c r="BL14" s="702">
        <v>1612.62</v>
      </c>
      <c r="BM14" s="661">
        <v>1582.52</v>
      </c>
      <c r="BN14" s="661">
        <v>1549.51</v>
      </c>
      <c r="BO14" s="782">
        <v>1511.18</v>
      </c>
      <c r="BP14" s="702">
        <v>1467.24</v>
      </c>
      <c r="BQ14" s="661">
        <v>1451.78</v>
      </c>
      <c r="BR14" s="661">
        <v>1451</v>
      </c>
      <c r="BS14" s="782">
        <v>1468.2</v>
      </c>
      <c r="BT14" s="702">
        <v>1496.69</v>
      </c>
      <c r="BU14" s="661">
        <v>1513.16</v>
      </c>
      <c r="BV14" s="661">
        <v>1520.31</v>
      </c>
      <c r="BW14" s="782">
        <v>1506.55</v>
      </c>
      <c r="BX14" s="702">
        <v>1484.86</v>
      </c>
      <c r="BY14" s="668">
        <v>1481.47</v>
      </c>
      <c r="BZ14" s="668">
        <v>1496.58</v>
      </c>
      <c r="CA14" s="781">
        <v>1540.97</v>
      </c>
      <c r="CB14" s="702">
        <v>1499.15</v>
      </c>
      <c r="CC14" s="661">
        <v>1509.58</v>
      </c>
      <c r="CD14" s="661">
        <v>1513.06</v>
      </c>
      <c r="CE14" s="782">
        <v>1506.68</v>
      </c>
      <c r="CF14" s="702">
        <v>1491.8</v>
      </c>
      <c r="CG14" s="661">
        <v>1479.24</v>
      </c>
      <c r="CH14" s="661">
        <v>1468.01</v>
      </c>
      <c r="CI14" s="782">
        <v>1464.57</v>
      </c>
      <c r="CJ14" s="702">
        <v>1460.83</v>
      </c>
      <c r="CK14" s="661">
        <v>1460.06</v>
      </c>
      <c r="CL14" s="661">
        <v>1463.1</v>
      </c>
      <c r="CM14" s="782">
        <v>1469.91</v>
      </c>
      <c r="CN14" s="731">
        <v>1481.14</v>
      </c>
      <c r="CO14" s="778">
        <v>1489.47</v>
      </c>
      <c r="CP14" s="394"/>
    </row>
    <row r="15" spans="1:94" x14ac:dyDescent="0.2">
      <c r="A15" s="672" t="s">
        <v>537</v>
      </c>
      <c r="B15" s="695">
        <v>821.99</v>
      </c>
      <c r="C15" s="668">
        <v>879.17</v>
      </c>
      <c r="D15" s="668">
        <v>917.19</v>
      </c>
      <c r="E15" s="668">
        <v>903.34</v>
      </c>
      <c r="F15" s="668">
        <v>917.66</v>
      </c>
      <c r="G15" s="668">
        <v>927.05</v>
      </c>
      <c r="H15" s="668">
        <v>952.79</v>
      </c>
      <c r="I15" s="668">
        <v>980.03</v>
      </c>
      <c r="J15" s="668">
        <v>963.48</v>
      </c>
      <c r="K15" s="668">
        <v>966.17</v>
      </c>
      <c r="L15" s="668">
        <v>911.16</v>
      </c>
      <c r="M15" s="668">
        <v>828.09</v>
      </c>
      <c r="N15" s="668">
        <v>805.75</v>
      </c>
      <c r="O15" s="668">
        <v>825.32</v>
      </c>
      <c r="P15" s="668">
        <v>842.92</v>
      </c>
      <c r="Q15" s="668">
        <v>773.58</v>
      </c>
      <c r="R15" s="668">
        <v>739.59</v>
      </c>
      <c r="S15" s="697">
        <v>739.13</v>
      </c>
      <c r="T15" s="702">
        <v>801.43</v>
      </c>
      <c r="U15" s="661">
        <v>815.23</v>
      </c>
      <c r="V15" s="661">
        <v>833.2</v>
      </c>
      <c r="W15" s="782">
        <v>838.12</v>
      </c>
      <c r="X15" s="702">
        <v>847.95</v>
      </c>
      <c r="Y15" s="661">
        <v>869.72</v>
      </c>
      <c r="Z15" s="661">
        <v>898.58</v>
      </c>
      <c r="AA15" s="782">
        <v>900.44</v>
      </c>
      <c r="AB15" s="702">
        <v>912.09</v>
      </c>
      <c r="AC15" s="661">
        <v>918.42</v>
      </c>
      <c r="AD15" s="661">
        <v>926.98</v>
      </c>
      <c r="AE15" s="782">
        <v>911.26</v>
      </c>
      <c r="AF15" s="702">
        <v>910.76</v>
      </c>
      <c r="AG15" s="661">
        <v>900.21</v>
      </c>
      <c r="AH15" s="661">
        <v>892.69</v>
      </c>
      <c r="AI15" s="782">
        <v>909.69</v>
      </c>
      <c r="AJ15" s="702">
        <v>910.05</v>
      </c>
      <c r="AK15" s="661">
        <v>913.24</v>
      </c>
      <c r="AL15" s="661">
        <v>918.05</v>
      </c>
      <c r="AM15" s="782">
        <v>929.29</v>
      </c>
      <c r="AN15" s="702">
        <v>925.28</v>
      </c>
      <c r="AO15" s="661">
        <v>923.2</v>
      </c>
      <c r="AP15" s="661">
        <v>927.35</v>
      </c>
      <c r="AQ15" s="782">
        <v>932.39</v>
      </c>
      <c r="AR15" s="702">
        <v>941.18</v>
      </c>
      <c r="AS15" s="661">
        <v>946.53</v>
      </c>
      <c r="AT15" s="661">
        <v>954.8</v>
      </c>
      <c r="AU15" s="782">
        <v>968.65</v>
      </c>
      <c r="AV15" s="702">
        <v>973.33</v>
      </c>
      <c r="AW15" s="661">
        <v>983.8</v>
      </c>
      <c r="AX15" s="661">
        <v>985.93</v>
      </c>
      <c r="AY15" s="782">
        <v>977.08</v>
      </c>
      <c r="AZ15" s="702">
        <v>966.36</v>
      </c>
      <c r="BA15" s="661">
        <v>961.78</v>
      </c>
      <c r="BB15" s="661">
        <v>960.28</v>
      </c>
      <c r="BC15" s="782">
        <v>965.5</v>
      </c>
      <c r="BD15" s="702">
        <v>973.83</v>
      </c>
      <c r="BE15" s="661">
        <v>971.32</v>
      </c>
      <c r="BF15" s="661">
        <v>963.63</v>
      </c>
      <c r="BG15" s="782">
        <v>955.88</v>
      </c>
      <c r="BH15" s="702">
        <v>942.97</v>
      </c>
      <c r="BI15" s="661">
        <v>922.77</v>
      </c>
      <c r="BJ15" s="661">
        <v>900.36</v>
      </c>
      <c r="BK15" s="782">
        <v>878.55</v>
      </c>
      <c r="BL15" s="702">
        <v>849.65</v>
      </c>
      <c r="BM15" s="661">
        <v>833.67</v>
      </c>
      <c r="BN15" s="661">
        <v>819.88</v>
      </c>
      <c r="BO15" s="782">
        <v>809.15</v>
      </c>
      <c r="BP15" s="702">
        <v>800.09</v>
      </c>
      <c r="BQ15" s="661">
        <v>801.45</v>
      </c>
      <c r="BR15" s="661">
        <v>806.77</v>
      </c>
      <c r="BS15" s="782">
        <v>814.69</v>
      </c>
      <c r="BT15" s="702">
        <v>819.44</v>
      </c>
      <c r="BU15" s="661">
        <v>823.42</v>
      </c>
      <c r="BV15" s="661">
        <v>829.95</v>
      </c>
      <c r="BW15" s="782">
        <v>828.46</v>
      </c>
      <c r="BX15" s="702">
        <v>830.08</v>
      </c>
      <c r="BY15" s="668">
        <v>835.7</v>
      </c>
      <c r="BZ15" s="668">
        <v>843.28</v>
      </c>
      <c r="CA15" s="781">
        <v>862.63</v>
      </c>
      <c r="CB15" s="702">
        <v>796.9</v>
      </c>
      <c r="CC15" s="661">
        <v>786.13</v>
      </c>
      <c r="CD15" s="661">
        <v>775.95</v>
      </c>
      <c r="CE15" s="782">
        <v>765.94</v>
      </c>
      <c r="CF15" s="702">
        <v>756.84</v>
      </c>
      <c r="CG15" s="661">
        <v>748.7</v>
      </c>
      <c r="CH15" s="661">
        <v>741.81</v>
      </c>
      <c r="CI15" s="782">
        <v>740.35</v>
      </c>
      <c r="CJ15" s="702">
        <v>736.92</v>
      </c>
      <c r="CK15" s="661">
        <v>736.18</v>
      </c>
      <c r="CL15" s="661">
        <v>738.9</v>
      </c>
      <c r="CM15" s="782">
        <v>744.53</v>
      </c>
      <c r="CN15" s="731">
        <v>750.99</v>
      </c>
      <c r="CO15" s="778">
        <v>757.94</v>
      </c>
      <c r="CP15" s="394"/>
    </row>
    <row r="16" spans="1:94" x14ac:dyDescent="0.2">
      <c r="A16" s="672" t="s">
        <v>538</v>
      </c>
      <c r="B16" s="695">
        <v>1044.01</v>
      </c>
      <c r="C16" s="668">
        <v>1060.58</v>
      </c>
      <c r="D16" s="668">
        <v>1074.83</v>
      </c>
      <c r="E16" s="668">
        <v>1015.48</v>
      </c>
      <c r="F16" s="668">
        <v>962.79</v>
      </c>
      <c r="G16" s="668">
        <v>940.36</v>
      </c>
      <c r="H16" s="668">
        <v>934.97</v>
      </c>
      <c r="I16" s="668">
        <v>903.12</v>
      </c>
      <c r="J16" s="668">
        <v>893.16</v>
      </c>
      <c r="K16" s="668">
        <v>854.06</v>
      </c>
      <c r="L16" s="668">
        <v>789.32</v>
      </c>
      <c r="M16" s="668">
        <v>735.87</v>
      </c>
      <c r="N16" s="668">
        <v>653.80999999999995</v>
      </c>
      <c r="O16" s="668">
        <v>683.86</v>
      </c>
      <c r="P16" s="668">
        <v>658.05</v>
      </c>
      <c r="Q16" s="668">
        <v>729.3</v>
      </c>
      <c r="R16" s="668">
        <v>731.43</v>
      </c>
      <c r="S16" s="697">
        <v>724.34500000000003</v>
      </c>
      <c r="T16" s="702">
        <v>1039.0899999999999</v>
      </c>
      <c r="U16" s="661">
        <v>1041.7</v>
      </c>
      <c r="V16" s="661">
        <v>1045.44</v>
      </c>
      <c r="W16" s="782">
        <v>1049.83</v>
      </c>
      <c r="X16" s="695">
        <v>1051.71</v>
      </c>
      <c r="Y16" s="661">
        <v>1056.24</v>
      </c>
      <c r="Z16" s="661">
        <v>1063.26</v>
      </c>
      <c r="AA16" s="782">
        <v>1071.1199999999999</v>
      </c>
      <c r="AB16" s="695">
        <v>1078.94</v>
      </c>
      <c r="AC16" s="661">
        <v>1080.69</v>
      </c>
      <c r="AD16" s="661">
        <v>1074.97</v>
      </c>
      <c r="AE16" s="782">
        <v>1064.7</v>
      </c>
      <c r="AF16" s="695">
        <v>1048.42</v>
      </c>
      <c r="AG16" s="661">
        <v>1024.4000000000001</v>
      </c>
      <c r="AH16" s="661">
        <v>1003.83</v>
      </c>
      <c r="AI16" s="782">
        <v>985.27</v>
      </c>
      <c r="AJ16" s="695">
        <v>973.06</v>
      </c>
      <c r="AK16" s="661">
        <v>965.67</v>
      </c>
      <c r="AL16" s="661">
        <v>959.39</v>
      </c>
      <c r="AM16" s="782">
        <v>953.05</v>
      </c>
      <c r="AN16" s="695">
        <v>943.98</v>
      </c>
      <c r="AO16" s="661">
        <v>939.06</v>
      </c>
      <c r="AP16" s="661">
        <v>937.89</v>
      </c>
      <c r="AQ16" s="782">
        <v>940.49</v>
      </c>
      <c r="AR16" s="695">
        <v>940.13</v>
      </c>
      <c r="AS16" s="661">
        <v>940.36</v>
      </c>
      <c r="AT16" s="661">
        <v>934.17</v>
      </c>
      <c r="AU16" s="782">
        <v>925.2</v>
      </c>
      <c r="AV16" s="695">
        <v>911.84</v>
      </c>
      <c r="AW16" s="661">
        <v>904.28</v>
      </c>
      <c r="AX16" s="661">
        <v>899.53</v>
      </c>
      <c r="AY16" s="782">
        <v>896.82</v>
      </c>
      <c r="AZ16" s="695">
        <v>899.55</v>
      </c>
      <c r="BA16" s="661">
        <v>897.16</v>
      </c>
      <c r="BB16" s="661">
        <v>891.09</v>
      </c>
      <c r="BC16" s="782">
        <v>884.85</v>
      </c>
      <c r="BD16" s="695">
        <v>876.6</v>
      </c>
      <c r="BE16" s="661">
        <v>863.03</v>
      </c>
      <c r="BF16" s="661">
        <v>846.71</v>
      </c>
      <c r="BG16" s="782">
        <v>829.9</v>
      </c>
      <c r="BH16" s="702">
        <v>811.21</v>
      </c>
      <c r="BI16" s="661">
        <v>792.65</v>
      </c>
      <c r="BJ16" s="661">
        <v>781.93</v>
      </c>
      <c r="BK16" s="782">
        <v>771.51</v>
      </c>
      <c r="BL16" s="702">
        <v>762.97</v>
      </c>
      <c r="BM16" s="661">
        <v>748.86</v>
      </c>
      <c r="BN16" s="661">
        <v>729.62</v>
      </c>
      <c r="BO16" s="782">
        <v>702.03</v>
      </c>
      <c r="BP16" s="702">
        <v>667.15</v>
      </c>
      <c r="BQ16" s="661">
        <v>650.33000000000004</v>
      </c>
      <c r="BR16" s="661">
        <v>644.24</v>
      </c>
      <c r="BS16" s="782">
        <v>653.5</v>
      </c>
      <c r="BT16" s="702">
        <v>677.25</v>
      </c>
      <c r="BU16" s="661">
        <v>689.74</v>
      </c>
      <c r="BV16" s="661">
        <v>690.36</v>
      </c>
      <c r="BW16" s="782">
        <v>678.08</v>
      </c>
      <c r="BX16" s="702">
        <v>654.78</v>
      </c>
      <c r="BY16" s="668">
        <v>645.77</v>
      </c>
      <c r="BZ16" s="668">
        <v>653.29999999999995</v>
      </c>
      <c r="CA16" s="781">
        <v>678.34</v>
      </c>
      <c r="CB16" s="702">
        <v>702.24</v>
      </c>
      <c r="CC16" s="661">
        <v>723.45</v>
      </c>
      <c r="CD16" s="661">
        <v>737.12</v>
      </c>
      <c r="CE16" s="782">
        <v>740.75</v>
      </c>
      <c r="CF16" s="702">
        <v>734.96</v>
      </c>
      <c r="CG16" s="661">
        <v>730.54</v>
      </c>
      <c r="CH16" s="661">
        <v>726.2</v>
      </c>
      <c r="CI16" s="782">
        <v>724.22</v>
      </c>
      <c r="CJ16" s="702">
        <v>723.91</v>
      </c>
      <c r="CK16" s="661">
        <v>723.88</v>
      </c>
      <c r="CL16" s="661">
        <v>724.21</v>
      </c>
      <c r="CM16" s="782">
        <v>725.38</v>
      </c>
      <c r="CN16" s="731">
        <v>730.17</v>
      </c>
      <c r="CO16" s="778">
        <v>731.57</v>
      </c>
      <c r="CP16" s="394"/>
    </row>
    <row r="17" spans="1:94" x14ac:dyDescent="0.2">
      <c r="A17" s="675" t="s">
        <v>807</v>
      </c>
      <c r="B17" s="703">
        <v>395.48</v>
      </c>
      <c r="C17" s="677">
        <v>400.86</v>
      </c>
      <c r="D17" s="677">
        <v>408.65</v>
      </c>
      <c r="E17" s="677">
        <v>395.85</v>
      </c>
      <c r="F17" s="677">
        <v>377.73</v>
      </c>
      <c r="G17" s="677">
        <v>375.27</v>
      </c>
      <c r="H17" s="677">
        <v>376.57</v>
      </c>
      <c r="I17" s="677">
        <v>369.68</v>
      </c>
      <c r="J17" s="677">
        <v>378.59</v>
      </c>
      <c r="K17" s="677">
        <v>374.47</v>
      </c>
      <c r="L17" s="677">
        <v>343.97</v>
      </c>
      <c r="M17" s="677">
        <v>322.74</v>
      </c>
      <c r="N17" s="677">
        <v>295.2</v>
      </c>
      <c r="O17" s="677">
        <v>319.56</v>
      </c>
      <c r="P17" s="677">
        <v>331.94</v>
      </c>
      <c r="Q17" s="677">
        <v>352.02</v>
      </c>
      <c r="R17" s="677">
        <v>349.31</v>
      </c>
      <c r="S17" s="704">
        <v>337.58</v>
      </c>
      <c r="T17" s="703">
        <v>391.88</v>
      </c>
      <c r="U17" s="677">
        <v>394.85</v>
      </c>
      <c r="V17" s="677">
        <v>396.68</v>
      </c>
      <c r="W17" s="791">
        <v>398.52</v>
      </c>
      <c r="X17" s="703">
        <v>397.75</v>
      </c>
      <c r="Y17" s="677">
        <v>399.7</v>
      </c>
      <c r="Z17" s="677">
        <v>401.64</v>
      </c>
      <c r="AA17" s="791">
        <v>404.36</v>
      </c>
      <c r="AB17" s="703">
        <v>406.41</v>
      </c>
      <c r="AC17" s="677">
        <v>408.06</v>
      </c>
      <c r="AD17" s="677">
        <v>409.65</v>
      </c>
      <c r="AE17" s="791">
        <v>410.48</v>
      </c>
      <c r="AF17" s="703">
        <v>403.12</v>
      </c>
      <c r="AG17" s="677">
        <v>399.2</v>
      </c>
      <c r="AH17" s="677">
        <v>393.94</v>
      </c>
      <c r="AI17" s="791">
        <v>387.15</v>
      </c>
      <c r="AJ17" s="703">
        <v>381.45</v>
      </c>
      <c r="AK17" s="677">
        <v>378.14</v>
      </c>
      <c r="AL17" s="677">
        <v>376.16</v>
      </c>
      <c r="AM17" s="791">
        <v>375.17</v>
      </c>
      <c r="AN17" s="703">
        <v>375.42</v>
      </c>
      <c r="AO17" s="677">
        <v>375</v>
      </c>
      <c r="AP17" s="677">
        <v>374.99</v>
      </c>
      <c r="AQ17" s="791">
        <v>375.66</v>
      </c>
      <c r="AR17" s="703">
        <v>377.08</v>
      </c>
      <c r="AS17" s="677">
        <v>377.66</v>
      </c>
      <c r="AT17" s="677">
        <v>376.75</v>
      </c>
      <c r="AU17" s="791">
        <v>374.79</v>
      </c>
      <c r="AV17" s="703">
        <v>370.51</v>
      </c>
      <c r="AW17" s="677">
        <v>368.94</v>
      </c>
      <c r="AX17" s="677">
        <v>369.08</v>
      </c>
      <c r="AY17" s="791">
        <v>370.2</v>
      </c>
      <c r="AZ17" s="703">
        <v>375.24</v>
      </c>
      <c r="BA17" s="677">
        <v>378.48</v>
      </c>
      <c r="BB17" s="677">
        <v>380.15</v>
      </c>
      <c r="BC17" s="791">
        <v>380.48</v>
      </c>
      <c r="BD17" s="703">
        <v>381.7</v>
      </c>
      <c r="BE17" s="677">
        <v>378.88</v>
      </c>
      <c r="BF17" s="677">
        <v>372.93</v>
      </c>
      <c r="BG17" s="791">
        <v>364.36</v>
      </c>
      <c r="BH17" s="703">
        <v>353.1</v>
      </c>
      <c r="BI17" s="677">
        <v>344.95</v>
      </c>
      <c r="BJ17" s="677">
        <v>340.36</v>
      </c>
      <c r="BK17" s="791">
        <v>337.49</v>
      </c>
      <c r="BL17" s="703">
        <v>334.31</v>
      </c>
      <c r="BM17" s="677">
        <v>327.2</v>
      </c>
      <c r="BN17" s="677">
        <v>319.32</v>
      </c>
      <c r="BO17" s="791">
        <v>310.14</v>
      </c>
      <c r="BP17" s="703">
        <v>297.63</v>
      </c>
      <c r="BQ17" s="677">
        <v>292.55</v>
      </c>
      <c r="BR17" s="677">
        <v>292.42</v>
      </c>
      <c r="BS17" s="791">
        <v>298.22000000000003</v>
      </c>
      <c r="BT17" s="703">
        <v>309.58</v>
      </c>
      <c r="BU17" s="677">
        <v>318.57</v>
      </c>
      <c r="BV17" s="677">
        <v>324.12</v>
      </c>
      <c r="BW17" s="791">
        <v>325.95999999999998</v>
      </c>
      <c r="BX17" s="703">
        <v>326.17</v>
      </c>
      <c r="BY17" s="677">
        <v>328.35</v>
      </c>
      <c r="BZ17" s="677">
        <v>332.92</v>
      </c>
      <c r="CA17" s="791">
        <v>340.34</v>
      </c>
      <c r="CB17" s="703">
        <v>336.99</v>
      </c>
      <c r="CC17" s="677">
        <v>342.44</v>
      </c>
      <c r="CD17" s="677">
        <v>345.21</v>
      </c>
      <c r="CE17" s="791">
        <v>344.88</v>
      </c>
      <c r="CF17" s="703">
        <v>341.45</v>
      </c>
      <c r="CG17" s="677">
        <v>339.31</v>
      </c>
      <c r="CH17" s="677">
        <v>338.16</v>
      </c>
      <c r="CI17" s="791">
        <v>337.8</v>
      </c>
      <c r="CJ17" s="703">
        <v>337.26</v>
      </c>
      <c r="CK17" s="677">
        <v>337.16</v>
      </c>
      <c r="CL17" s="677">
        <v>337.5</v>
      </c>
      <c r="CM17" s="791">
        <v>338.4</v>
      </c>
      <c r="CN17" s="732">
        <v>339.61</v>
      </c>
      <c r="CO17" s="779">
        <v>340.06</v>
      </c>
      <c r="CP17" s="394"/>
    </row>
    <row r="18" spans="1:94" ht="11.25" customHeight="1" x14ac:dyDescent="0.2">
      <c r="S18" s="368"/>
      <c r="CL18" s="368"/>
      <c r="CN18" s="368"/>
      <c r="CO18" s="368"/>
    </row>
    <row r="19" spans="1:94" x14ac:dyDescent="0.2">
      <c r="A19" s="350" t="s">
        <v>2518</v>
      </c>
      <c r="AU19" s="371"/>
      <c r="AY19" s="380"/>
      <c r="BA19" s="371"/>
      <c r="BB19" s="371"/>
      <c r="BC19" s="371"/>
      <c r="BD19" s="371"/>
      <c r="BE19" s="371"/>
      <c r="BF19" s="371"/>
      <c r="BG19" s="371"/>
      <c r="CA19" s="375"/>
      <c r="CB19" s="375"/>
      <c r="CC19" s="375"/>
      <c r="CD19" s="375"/>
      <c r="CE19" s="375"/>
      <c r="CN19" s="371"/>
      <c r="CO19" s="371"/>
    </row>
    <row r="20" spans="1:94" x14ac:dyDescent="0.2">
      <c r="CN20" s="371"/>
      <c r="CO20" s="371"/>
    </row>
    <row r="21" spans="1:94" x14ac:dyDescent="0.2">
      <c r="U21" s="767"/>
      <c r="V21" s="767"/>
      <c r="W21" s="767"/>
      <c r="X21" s="767"/>
      <c r="Y21" s="767"/>
      <c r="Z21" s="767"/>
      <c r="AA21" s="767"/>
      <c r="AB21" s="767"/>
      <c r="AC21" s="767"/>
      <c r="AD21" s="767"/>
      <c r="AE21" s="767"/>
      <c r="AF21" s="767"/>
      <c r="AG21" s="767"/>
      <c r="AH21" s="767"/>
      <c r="AI21" s="767"/>
      <c r="AJ21" s="767"/>
      <c r="AK21" s="767"/>
      <c r="AL21" s="767"/>
      <c r="AM21" s="767"/>
      <c r="AN21" s="767"/>
      <c r="AO21" s="767"/>
      <c r="AP21" s="767"/>
      <c r="AQ21" s="767"/>
      <c r="AR21" s="767"/>
      <c r="AS21" s="767"/>
      <c r="AT21" s="767"/>
      <c r="AU21" s="767"/>
      <c r="AV21" s="767"/>
      <c r="AW21" s="767"/>
      <c r="AX21" s="767"/>
      <c r="AY21" s="767"/>
      <c r="AZ21" s="767"/>
      <c r="BA21" s="767"/>
      <c r="BB21" s="767"/>
      <c r="BC21" s="767"/>
      <c r="BD21" s="767"/>
      <c r="BE21" s="767"/>
      <c r="BF21" s="767"/>
      <c r="BG21" s="767"/>
      <c r="BH21" s="767"/>
      <c r="BI21" s="767"/>
      <c r="BJ21" s="767"/>
      <c r="BK21" s="767"/>
      <c r="BL21" s="767"/>
      <c r="BM21" s="767"/>
      <c r="BN21" s="767"/>
      <c r="BO21" s="767"/>
      <c r="BP21" s="767"/>
      <c r="BQ21" s="767"/>
      <c r="BR21" s="767"/>
      <c r="BS21" s="767"/>
      <c r="BT21" s="767"/>
      <c r="BU21" s="767"/>
      <c r="BV21" s="767"/>
      <c r="BW21" s="767"/>
      <c r="BX21" s="767"/>
      <c r="BY21" s="767"/>
      <c r="BZ21" s="767"/>
      <c r="CA21" s="767"/>
      <c r="CB21" s="767"/>
      <c r="CC21" s="767"/>
      <c r="CD21" s="767"/>
      <c r="CE21" s="767"/>
      <c r="CF21" s="767"/>
      <c r="CG21" s="767"/>
      <c r="CH21" s="767"/>
      <c r="CI21" s="767"/>
      <c r="CJ21" s="767"/>
      <c r="CK21" s="767"/>
      <c r="CL21" s="767"/>
      <c r="CM21" s="767"/>
      <c r="CN21" s="767"/>
      <c r="CO21" s="371"/>
    </row>
    <row r="22" spans="1:94" x14ac:dyDescent="0.2">
      <c r="CN22" s="371"/>
      <c r="CO22" s="371"/>
    </row>
    <row r="23" spans="1:94" x14ac:dyDescent="0.2">
      <c r="CN23" s="371"/>
      <c r="CO23" s="371"/>
    </row>
    <row r="24" spans="1:94" x14ac:dyDescent="0.2">
      <c r="CN24" s="371"/>
      <c r="CO24" s="371"/>
    </row>
    <row r="25" spans="1:94" x14ac:dyDescent="0.2">
      <c r="CN25" s="371"/>
      <c r="CO25" s="371"/>
    </row>
    <row r="26" spans="1:94" x14ac:dyDescent="0.2">
      <c r="CN26" s="371"/>
      <c r="CO26" s="371"/>
    </row>
    <row r="27" spans="1:94" x14ac:dyDescent="0.2">
      <c r="CN27" s="371"/>
      <c r="CO27" s="371"/>
    </row>
    <row r="28" spans="1:94" x14ac:dyDescent="0.2">
      <c r="CN28" s="371"/>
      <c r="CO28" s="371"/>
    </row>
    <row r="29" spans="1:94" x14ac:dyDescent="0.2">
      <c r="CN29" s="371"/>
      <c r="CO29" s="371"/>
    </row>
    <row r="30" spans="1:94" x14ac:dyDescent="0.2">
      <c r="CN30" s="371"/>
      <c r="CO30" s="371"/>
    </row>
    <row r="31" spans="1:94" x14ac:dyDescent="0.2">
      <c r="CN31" s="371"/>
    </row>
    <row r="32" spans="1:94" x14ac:dyDescent="0.2">
      <c r="CN32" s="371"/>
    </row>
    <row r="34" spans="44:45" x14ac:dyDescent="0.2">
      <c r="AR34" s="787"/>
      <c r="AS34" s="788"/>
    </row>
  </sheetData>
  <mergeCells count="6">
    <mergeCell ref="A3:CM3"/>
    <mergeCell ref="A4:A5"/>
    <mergeCell ref="B4:S4"/>
    <mergeCell ref="T4:CO4"/>
    <mergeCell ref="A1:CO1"/>
    <mergeCell ref="A2:CO2"/>
  </mergeCells>
  <pageMargins left="0.7" right="0.7" top="0.75" bottom="0.75" header="0.3" footer="0.3"/>
  <pageSetup paperSize="5" fitToWidth="2" orientation="landscape" r:id="rId1"/>
  <headerFooter alignWithMargins="0">
    <oddHeader>&amp;CEMBARGOED UNTIL Sep 14, 2016 8:30 AM EDT</oddHeader>
    <oddFooter>&amp;C&amp;A</oddFooter>
  </headerFooter>
  <customProperties>
    <customPr name="SourceTable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C6:R36"/>
  <sheetViews>
    <sheetView workbookViewId="0">
      <selection activeCell="D3" sqref="D3"/>
    </sheetView>
  </sheetViews>
  <sheetFormatPr defaultRowHeight="13.2" x14ac:dyDescent="0.25"/>
  <cols>
    <col min="1" max="16384" width="8.88671875" style="736"/>
  </cols>
  <sheetData>
    <row r="6" spans="3:18" x14ac:dyDescent="0.25">
      <c r="C6" s="736">
        <v>0</v>
      </c>
      <c r="D6" s="736">
        <v>0</v>
      </c>
      <c r="E6" s="736">
        <v>0</v>
      </c>
      <c r="F6" s="736">
        <v>0</v>
      </c>
      <c r="G6" s="736">
        <v>0</v>
      </c>
      <c r="H6" s="736">
        <v>0</v>
      </c>
      <c r="I6" s="736">
        <v>0</v>
      </c>
      <c r="J6" s="736">
        <v>0</v>
      </c>
      <c r="K6" s="736">
        <v>0</v>
      </c>
      <c r="L6" s="736">
        <v>0</v>
      </c>
      <c r="M6" s="736">
        <v>0</v>
      </c>
      <c r="N6" s="736">
        <v>0</v>
      </c>
      <c r="O6" s="736">
        <v>0</v>
      </c>
      <c r="P6" s="736">
        <v>0</v>
      </c>
      <c r="Q6" s="736">
        <v>0</v>
      </c>
      <c r="R6" s="736">
        <v>0</v>
      </c>
    </row>
    <row r="8" spans="3:18" x14ac:dyDescent="0.25">
      <c r="C8" s="736">
        <v>0</v>
      </c>
      <c r="D8" s="736">
        <v>0</v>
      </c>
      <c r="E8" s="736">
        <v>0</v>
      </c>
      <c r="F8" s="736">
        <v>0</v>
      </c>
      <c r="G8" s="736">
        <v>0</v>
      </c>
      <c r="H8" s="736">
        <v>0</v>
      </c>
      <c r="I8" s="736">
        <v>0</v>
      </c>
      <c r="J8" s="736">
        <v>0</v>
      </c>
      <c r="K8" s="736">
        <v>0</v>
      </c>
      <c r="L8" s="736">
        <v>0</v>
      </c>
      <c r="M8" s="736">
        <v>0</v>
      </c>
      <c r="N8" s="736">
        <v>0</v>
      </c>
      <c r="O8" s="736">
        <v>0</v>
      </c>
      <c r="P8" s="736">
        <v>0</v>
      </c>
      <c r="Q8" s="736">
        <v>0</v>
      </c>
      <c r="R8" s="736">
        <v>0</v>
      </c>
    </row>
    <row r="9" spans="3:18" x14ac:dyDescent="0.25">
      <c r="C9" s="736">
        <v>0</v>
      </c>
      <c r="D9" s="736">
        <v>0</v>
      </c>
      <c r="E9" s="736">
        <v>0</v>
      </c>
      <c r="F9" s="736">
        <v>0</v>
      </c>
      <c r="G9" s="736">
        <v>0</v>
      </c>
      <c r="H9" s="736">
        <v>0</v>
      </c>
      <c r="I9" s="736">
        <v>0</v>
      </c>
      <c r="J9" s="736">
        <v>0</v>
      </c>
      <c r="K9" s="736">
        <v>0</v>
      </c>
      <c r="L9" s="736">
        <v>0</v>
      </c>
      <c r="M9" s="736">
        <v>0</v>
      </c>
      <c r="N9" s="736">
        <v>0</v>
      </c>
      <c r="O9" s="736">
        <v>0</v>
      </c>
      <c r="P9" s="736">
        <v>0</v>
      </c>
      <c r="Q9" s="736">
        <v>0</v>
      </c>
      <c r="R9" s="736">
        <v>0</v>
      </c>
    </row>
    <row r="10" spans="3:18" x14ac:dyDescent="0.25">
      <c r="C10" s="736">
        <v>0</v>
      </c>
      <c r="D10" s="736">
        <v>0</v>
      </c>
      <c r="E10" s="736">
        <v>0</v>
      </c>
      <c r="F10" s="736">
        <v>0</v>
      </c>
      <c r="G10" s="736">
        <v>0</v>
      </c>
      <c r="H10" s="736">
        <v>0</v>
      </c>
      <c r="I10" s="736">
        <v>0</v>
      </c>
      <c r="J10" s="736">
        <v>0</v>
      </c>
      <c r="K10" s="736">
        <v>0</v>
      </c>
      <c r="L10" s="736">
        <v>0</v>
      </c>
      <c r="M10" s="736">
        <v>0</v>
      </c>
      <c r="N10" s="736">
        <v>0</v>
      </c>
      <c r="O10" s="736">
        <v>0</v>
      </c>
      <c r="P10" s="736">
        <v>0</v>
      </c>
      <c r="Q10" s="736">
        <v>0</v>
      </c>
      <c r="R10" s="736">
        <v>0</v>
      </c>
    </row>
    <row r="11" spans="3:18" x14ac:dyDescent="0.25">
      <c r="C11" s="736">
        <v>0</v>
      </c>
      <c r="D11" s="736">
        <v>0</v>
      </c>
      <c r="E11" s="736">
        <v>0</v>
      </c>
      <c r="F11" s="736">
        <v>0</v>
      </c>
      <c r="G11" s="736">
        <v>0</v>
      </c>
      <c r="H11" s="736">
        <v>0</v>
      </c>
      <c r="I11" s="736">
        <v>0</v>
      </c>
      <c r="J11" s="736">
        <v>0</v>
      </c>
      <c r="K11" s="736">
        <v>0</v>
      </c>
      <c r="L11" s="736">
        <v>0</v>
      </c>
      <c r="M11" s="736">
        <v>0</v>
      </c>
      <c r="N11" s="736">
        <v>0</v>
      </c>
      <c r="O11" s="736">
        <v>0</v>
      </c>
      <c r="P11" s="736">
        <v>0</v>
      </c>
      <c r="Q11" s="736">
        <v>0</v>
      </c>
      <c r="R11" s="736">
        <v>0</v>
      </c>
    </row>
    <row r="12" spans="3:18" x14ac:dyDescent="0.25">
      <c r="C12" s="736">
        <v>0</v>
      </c>
      <c r="D12" s="736">
        <v>0</v>
      </c>
      <c r="E12" s="736">
        <v>0</v>
      </c>
      <c r="F12" s="736">
        <v>0</v>
      </c>
      <c r="G12" s="736">
        <v>0</v>
      </c>
      <c r="H12" s="736">
        <v>0</v>
      </c>
      <c r="I12" s="736">
        <v>0</v>
      </c>
      <c r="J12" s="736">
        <v>0</v>
      </c>
      <c r="K12" s="736">
        <v>0</v>
      </c>
      <c r="L12" s="736">
        <v>0</v>
      </c>
      <c r="M12" s="736">
        <v>0</v>
      </c>
      <c r="N12" s="736">
        <v>0</v>
      </c>
      <c r="O12" s="736">
        <v>0</v>
      </c>
      <c r="P12" s="736">
        <v>0</v>
      </c>
      <c r="Q12" s="736">
        <v>0</v>
      </c>
      <c r="R12" s="736">
        <v>0</v>
      </c>
    </row>
    <row r="13" spans="3:18" x14ac:dyDescent="0.25">
      <c r="C13" s="736">
        <v>0</v>
      </c>
      <c r="D13" s="736">
        <v>0</v>
      </c>
      <c r="E13" s="736">
        <v>0</v>
      </c>
      <c r="F13" s="736">
        <v>0</v>
      </c>
      <c r="G13" s="736">
        <v>0</v>
      </c>
      <c r="H13" s="736">
        <v>0</v>
      </c>
      <c r="I13" s="736">
        <v>0</v>
      </c>
      <c r="J13" s="736">
        <v>0</v>
      </c>
      <c r="K13" s="736">
        <v>0</v>
      </c>
      <c r="L13" s="736">
        <v>0</v>
      </c>
      <c r="M13" s="736">
        <v>0</v>
      </c>
      <c r="N13" s="736">
        <v>0</v>
      </c>
      <c r="O13" s="736">
        <v>0</v>
      </c>
      <c r="P13" s="736">
        <v>0</v>
      </c>
      <c r="Q13" s="736">
        <v>0</v>
      </c>
      <c r="R13" s="736">
        <v>0</v>
      </c>
    </row>
    <row r="14" spans="3:18" x14ac:dyDescent="0.25">
      <c r="C14" s="736">
        <v>0</v>
      </c>
      <c r="D14" s="736">
        <v>0</v>
      </c>
      <c r="E14" s="736">
        <v>0</v>
      </c>
      <c r="F14" s="736">
        <v>0</v>
      </c>
      <c r="G14" s="736">
        <v>0</v>
      </c>
      <c r="H14" s="736">
        <v>0</v>
      </c>
      <c r="I14" s="736">
        <v>0</v>
      </c>
      <c r="J14" s="736">
        <v>0</v>
      </c>
      <c r="K14" s="736">
        <v>0</v>
      </c>
      <c r="L14" s="736">
        <v>0</v>
      </c>
      <c r="M14" s="736">
        <v>0</v>
      </c>
      <c r="N14" s="736">
        <v>0</v>
      </c>
      <c r="O14" s="736">
        <v>0</v>
      </c>
      <c r="P14" s="736">
        <v>0</v>
      </c>
      <c r="Q14" s="736">
        <v>0</v>
      </c>
      <c r="R14" s="736">
        <v>0</v>
      </c>
    </row>
    <row r="15" spans="3:18" x14ac:dyDescent="0.25">
      <c r="C15" s="736">
        <v>0</v>
      </c>
      <c r="D15" s="736">
        <v>0</v>
      </c>
      <c r="E15" s="736">
        <v>0</v>
      </c>
      <c r="F15" s="736">
        <v>0</v>
      </c>
      <c r="G15" s="736">
        <v>0</v>
      </c>
      <c r="H15" s="736">
        <v>0</v>
      </c>
      <c r="I15" s="736">
        <v>0</v>
      </c>
      <c r="J15" s="736">
        <v>0</v>
      </c>
      <c r="K15" s="736">
        <v>0</v>
      </c>
      <c r="L15" s="736">
        <v>0</v>
      </c>
      <c r="M15" s="736">
        <v>0</v>
      </c>
      <c r="N15" s="736">
        <v>0</v>
      </c>
      <c r="O15" s="736">
        <v>0</v>
      </c>
      <c r="P15" s="736">
        <v>0</v>
      </c>
      <c r="Q15" s="736">
        <v>0</v>
      </c>
      <c r="R15" s="736">
        <v>0</v>
      </c>
    </row>
    <row r="27" spans="3:18" x14ac:dyDescent="0.25">
      <c r="C27" s="736">
        <f t="shared" ref="C27:R27" si="0">ROUND(C6,2)</f>
        <v>0</v>
      </c>
      <c r="D27" s="736">
        <f t="shared" si="0"/>
        <v>0</v>
      </c>
      <c r="E27" s="736">
        <f t="shared" si="0"/>
        <v>0</v>
      </c>
      <c r="F27" s="736">
        <f t="shared" si="0"/>
        <v>0</v>
      </c>
      <c r="G27" s="736">
        <f t="shared" si="0"/>
        <v>0</v>
      </c>
      <c r="H27" s="736">
        <f t="shared" si="0"/>
        <v>0</v>
      </c>
      <c r="I27" s="736">
        <f t="shared" si="0"/>
        <v>0</v>
      </c>
      <c r="J27" s="736">
        <f t="shared" si="0"/>
        <v>0</v>
      </c>
      <c r="K27" s="736">
        <f t="shared" si="0"/>
        <v>0</v>
      </c>
      <c r="L27" s="736">
        <f t="shared" si="0"/>
        <v>0</v>
      </c>
      <c r="M27" s="736">
        <f t="shared" si="0"/>
        <v>0</v>
      </c>
      <c r="N27" s="736">
        <f t="shared" si="0"/>
        <v>0</v>
      </c>
      <c r="O27" s="736">
        <f t="shared" si="0"/>
        <v>0</v>
      </c>
      <c r="P27" s="736">
        <f t="shared" si="0"/>
        <v>0</v>
      </c>
      <c r="Q27" s="736">
        <f t="shared" si="0"/>
        <v>0</v>
      </c>
      <c r="R27" s="736">
        <f t="shared" si="0"/>
        <v>0</v>
      </c>
    </row>
    <row r="29" spans="3:18" x14ac:dyDescent="0.25">
      <c r="C29" s="736">
        <f t="shared" ref="C29:R30" si="1">ROUND(C8,2)</f>
        <v>0</v>
      </c>
      <c r="D29" s="736">
        <f t="shared" si="1"/>
        <v>0</v>
      </c>
      <c r="E29" s="736">
        <f t="shared" si="1"/>
        <v>0</v>
      </c>
      <c r="F29" s="736">
        <f t="shared" si="1"/>
        <v>0</v>
      </c>
      <c r="G29" s="736">
        <f t="shared" si="1"/>
        <v>0</v>
      </c>
      <c r="H29" s="736">
        <f t="shared" si="1"/>
        <v>0</v>
      </c>
      <c r="I29" s="736">
        <f t="shared" si="1"/>
        <v>0</v>
      </c>
      <c r="J29" s="736">
        <f t="shared" si="1"/>
        <v>0</v>
      </c>
      <c r="K29" s="736">
        <f t="shared" si="1"/>
        <v>0</v>
      </c>
      <c r="L29" s="736">
        <f t="shared" si="1"/>
        <v>0</v>
      </c>
      <c r="M29" s="736">
        <f t="shared" si="1"/>
        <v>0</v>
      </c>
      <c r="N29" s="736">
        <f t="shared" si="1"/>
        <v>0</v>
      </c>
      <c r="O29" s="736">
        <f t="shared" si="1"/>
        <v>0</v>
      </c>
      <c r="P29" s="736">
        <f t="shared" si="1"/>
        <v>0</v>
      </c>
      <c r="Q29" s="736">
        <f t="shared" si="1"/>
        <v>0</v>
      </c>
      <c r="R29" s="736">
        <f t="shared" si="1"/>
        <v>0</v>
      </c>
    </row>
    <row r="30" spans="3:18" x14ac:dyDescent="0.25">
      <c r="C30" s="736">
        <f t="shared" ref="C30:Q30" si="2">ROUND(C9,2)</f>
        <v>0</v>
      </c>
      <c r="D30" s="736">
        <f t="shared" si="2"/>
        <v>0</v>
      </c>
      <c r="E30" s="736">
        <f t="shared" si="2"/>
        <v>0</v>
      </c>
      <c r="F30" s="736">
        <f t="shared" si="2"/>
        <v>0</v>
      </c>
      <c r="G30" s="736">
        <f t="shared" si="2"/>
        <v>0</v>
      </c>
      <c r="H30" s="736">
        <f t="shared" si="2"/>
        <v>0</v>
      </c>
      <c r="I30" s="736">
        <f t="shared" si="2"/>
        <v>0</v>
      </c>
      <c r="J30" s="736">
        <f t="shared" si="2"/>
        <v>0</v>
      </c>
      <c r="K30" s="736">
        <f t="shared" si="2"/>
        <v>0</v>
      </c>
      <c r="L30" s="736">
        <f t="shared" si="2"/>
        <v>0</v>
      </c>
      <c r="M30" s="736">
        <f t="shared" si="2"/>
        <v>0</v>
      </c>
      <c r="N30" s="736">
        <f t="shared" si="2"/>
        <v>0</v>
      </c>
      <c r="O30" s="736">
        <f t="shared" si="2"/>
        <v>0</v>
      </c>
      <c r="P30" s="736">
        <f t="shared" si="2"/>
        <v>0</v>
      </c>
      <c r="Q30" s="736">
        <f t="shared" si="2"/>
        <v>0</v>
      </c>
      <c r="R30" s="736">
        <f t="shared" si="1"/>
        <v>0</v>
      </c>
    </row>
    <row r="31" spans="3:18" x14ac:dyDescent="0.25">
      <c r="C31" s="736">
        <f t="shared" ref="C31:R34" si="3">ROUND(C10,2)</f>
        <v>0</v>
      </c>
      <c r="D31" s="736">
        <f t="shared" si="3"/>
        <v>0</v>
      </c>
      <c r="E31" s="736">
        <f t="shared" si="3"/>
        <v>0</v>
      </c>
      <c r="F31" s="736">
        <f t="shared" si="3"/>
        <v>0</v>
      </c>
      <c r="G31" s="736">
        <f t="shared" si="3"/>
        <v>0</v>
      </c>
      <c r="H31" s="736">
        <f t="shared" si="3"/>
        <v>0</v>
      </c>
      <c r="I31" s="736">
        <f t="shared" si="3"/>
        <v>0</v>
      </c>
      <c r="J31" s="736">
        <f t="shared" si="3"/>
        <v>0</v>
      </c>
      <c r="K31" s="736">
        <f t="shared" si="3"/>
        <v>0</v>
      </c>
      <c r="L31" s="736">
        <f t="shared" si="3"/>
        <v>0</v>
      </c>
      <c r="M31" s="736">
        <f t="shared" si="3"/>
        <v>0</v>
      </c>
      <c r="N31" s="736">
        <f t="shared" si="3"/>
        <v>0</v>
      </c>
      <c r="O31" s="736">
        <f t="shared" si="3"/>
        <v>0</v>
      </c>
      <c r="P31" s="736">
        <f t="shared" si="3"/>
        <v>0</v>
      </c>
      <c r="Q31" s="736">
        <f t="shared" si="3"/>
        <v>0</v>
      </c>
      <c r="R31" s="736">
        <f t="shared" si="3"/>
        <v>0</v>
      </c>
    </row>
    <row r="32" spans="3:18" x14ac:dyDescent="0.25">
      <c r="C32" s="736">
        <f t="shared" si="3"/>
        <v>0</v>
      </c>
      <c r="D32" s="736">
        <f t="shared" si="3"/>
        <v>0</v>
      </c>
      <c r="E32" s="736">
        <f t="shared" si="3"/>
        <v>0</v>
      </c>
      <c r="F32" s="736">
        <f t="shared" si="3"/>
        <v>0</v>
      </c>
      <c r="G32" s="736">
        <f t="shared" si="3"/>
        <v>0</v>
      </c>
      <c r="H32" s="736">
        <f t="shared" si="3"/>
        <v>0</v>
      </c>
      <c r="I32" s="736">
        <f t="shared" si="3"/>
        <v>0</v>
      </c>
      <c r="J32" s="736">
        <f t="shared" si="3"/>
        <v>0</v>
      </c>
      <c r="K32" s="736">
        <f t="shared" si="3"/>
        <v>0</v>
      </c>
      <c r="L32" s="736">
        <f t="shared" si="3"/>
        <v>0</v>
      </c>
      <c r="M32" s="736">
        <f t="shared" si="3"/>
        <v>0</v>
      </c>
      <c r="N32" s="736">
        <f t="shared" si="3"/>
        <v>0</v>
      </c>
      <c r="O32" s="736">
        <f t="shared" si="3"/>
        <v>0</v>
      </c>
      <c r="P32" s="736">
        <f t="shared" si="3"/>
        <v>0</v>
      </c>
      <c r="Q32" s="736">
        <f t="shared" si="3"/>
        <v>0</v>
      </c>
      <c r="R32" s="736">
        <f t="shared" si="3"/>
        <v>0</v>
      </c>
    </row>
    <row r="33" spans="3:18" x14ac:dyDescent="0.25">
      <c r="C33" s="736">
        <f t="shared" si="3"/>
        <v>0</v>
      </c>
      <c r="D33" s="736">
        <f t="shared" si="3"/>
        <v>0</v>
      </c>
      <c r="E33" s="736">
        <f t="shared" si="3"/>
        <v>0</v>
      </c>
      <c r="F33" s="736">
        <f t="shared" si="3"/>
        <v>0</v>
      </c>
      <c r="G33" s="736">
        <f t="shared" si="3"/>
        <v>0</v>
      </c>
      <c r="H33" s="736">
        <f t="shared" si="3"/>
        <v>0</v>
      </c>
      <c r="I33" s="736">
        <f t="shared" si="3"/>
        <v>0</v>
      </c>
      <c r="J33" s="736">
        <f t="shared" si="3"/>
        <v>0</v>
      </c>
      <c r="K33" s="736">
        <f t="shared" si="3"/>
        <v>0</v>
      </c>
      <c r="L33" s="736">
        <f t="shared" si="3"/>
        <v>0</v>
      </c>
      <c r="M33" s="736">
        <f t="shared" si="3"/>
        <v>0</v>
      </c>
      <c r="N33" s="736">
        <f t="shared" si="3"/>
        <v>0</v>
      </c>
      <c r="O33" s="736">
        <f t="shared" si="3"/>
        <v>0</v>
      </c>
      <c r="P33" s="736">
        <f t="shared" si="3"/>
        <v>0</v>
      </c>
      <c r="Q33" s="736">
        <f t="shared" si="3"/>
        <v>0</v>
      </c>
      <c r="R33" s="736">
        <f t="shared" si="3"/>
        <v>0</v>
      </c>
    </row>
    <row r="34" spans="3:18" x14ac:dyDescent="0.25">
      <c r="C34" s="736">
        <f t="shared" si="3"/>
        <v>0</v>
      </c>
      <c r="D34" s="736">
        <f t="shared" si="3"/>
        <v>0</v>
      </c>
      <c r="E34" s="736">
        <f t="shared" si="3"/>
        <v>0</v>
      </c>
      <c r="F34" s="736">
        <f t="shared" si="3"/>
        <v>0</v>
      </c>
      <c r="G34" s="736">
        <f t="shared" si="3"/>
        <v>0</v>
      </c>
      <c r="H34" s="736">
        <f t="shared" si="3"/>
        <v>0</v>
      </c>
      <c r="I34" s="736">
        <f t="shared" si="3"/>
        <v>0</v>
      </c>
      <c r="J34" s="736">
        <f t="shared" si="3"/>
        <v>0</v>
      </c>
      <c r="K34" s="736">
        <f t="shared" si="3"/>
        <v>0</v>
      </c>
      <c r="L34" s="736">
        <f t="shared" si="3"/>
        <v>0</v>
      </c>
      <c r="M34" s="736">
        <f t="shared" si="3"/>
        <v>0</v>
      </c>
      <c r="N34" s="736">
        <f t="shared" si="3"/>
        <v>0</v>
      </c>
      <c r="O34" s="736">
        <f t="shared" si="3"/>
        <v>0</v>
      </c>
      <c r="P34" s="736">
        <f t="shared" si="3"/>
        <v>0</v>
      </c>
      <c r="Q34" s="736">
        <f t="shared" si="3"/>
        <v>0</v>
      </c>
      <c r="R34" s="736">
        <f t="shared" si="3"/>
        <v>0</v>
      </c>
    </row>
    <row r="35" spans="3:18" x14ac:dyDescent="0.25">
      <c r="C35" s="736">
        <f t="shared" ref="C35:R36" si="4">ROUND(C14,2)</f>
        <v>0</v>
      </c>
      <c r="D35" s="736">
        <f t="shared" si="4"/>
        <v>0</v>
      </c>
      <c r="E35" s="736">
        <f t="shared" si="4"/>
        <v>0</v>
      </c>
      <c r="F35" s="736">
        <f t="shared" si="4"/>
        <v>0</v>
      </c>
      <c r="G35" s="736">
        <f t="shared" si="4"/>
        <v>0</v>
      </c>
      <c r="H35" s="736">
        <f t="shared" si="4"/>
        <v>0</v>
      </c>
      <c r="I35" s="736">
        <f t="shared" si="4"/>
        <v>0</v>
      </c>
      <c r="J35" s="736">
        <f t="shared" si="4"/>
        <v>0</v>
      </c>
      <c r="K35" s="736">
        <f t="shared" si="4"/>
        <v>0</v>
      </c>
      <c r="L35" s="736">
        <f t="shared" si="4"/>
        <v>0</v>
      </c>
      <c r="M35" s="736">
        <f t="shared" si="4"/>
        <v>0</v>
      </c>
      <c r="N35" s="736">
        <f t="shared" si="4"/>
        <v>0</v>
      </c>
      <c r="O35" s="736">
        <f t="shared" si="4"/>
        <v>0</v>
      </c>
      <c r="P35" s="736">
        <f t="shared" si="4"/>
        <v>0</v>
      </c>
      <c r="Q35" s="736">
        <f t="shared" si="4"/>
        <v>0</v>
      </c>
      <c r="R35" s="736">
        <f t="shared" si="4"/>
        <v>0</v>
      </c>
    </row>
    <row r="36" spans="3:18" x14ac:dyDescent="0.25">
      <c r="C36" s="736">
        <f t="shared" si="4"/>
        <v>0</v>
      </c>
      <c r="D36" s="736">
        <f t="shared" si="4"/>
        <v>0</v>
      </c>
      <c r="E36" s="736">
        <f t="shared" si="4"/>
        <v>0</v>
      </c>
      <c r="F36" s="736">
        <f t="shared" si="4"/>
        <v>0</v>
      </c>
      <c r="G36" s="736">
        <f t="shared" si="4"/>
        <v>0</v>
      </c>
      <c r="H36" s="736">
        <f t="shared" si="4"/>
        <v>0</v>
      </c>
      <c r="I36" s="736">
        <f t="shared" si="4"/>
        <v>0</v>
      </c>
      <c r="J36" s="736">
        <f t="shared" si="4"/>
        <v>0</v>
      </c>
      <c r="K36" s="736">
        <f t="shared" si="4"/>
        <v>0</v>
      </c>
      <c r="L36" s="736">
        <f t="shared" si="4"/>
        <v>0</v>
      </c>
      <c r="M36" s="736">
        <f t="shared" si="4"/>
        <v>0</v>
      </c>
      <c r="N36" s="736">
        <f t="shared" si="4"/>
        <v>0</v>
      </c>
      <c r="O36" s="736">
        <f t="shared" si="4"/>
        <v>0</v>
      </c>
      <c r="P36" s="736">
        <f t="shared" si="4"/>
        <v>0</v>
      </c>
      <c r="Q36" s="736">
        <f t="shared" si="4"/>
        <v>0</v>
      </c>
      <c r="R36" s="736">
        <f t="shared" si="4"/>
        <v>0</v>
      </c>
    </row>
  </sheetData>
  <pageMargins left="0.7" right="0.7" top="0.75" bottom="0.75" header="0.3" footer="0.3"/>
  <customProperties>
    <customPr name="SourceTableID" r:id="rId1"/>
  </customPropertie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Y475"/>
  <sheetViews>
    <sheetView topLeftCell="B1" workbookViewId="0">
      <pane xSplit="1" ySplit="2" topLeftCell="C15" activePane="bottomRight" state="frozen"/>
      <selection activeCell="D146" sqref="D146"/>
      <selection pane="topRight" activeCell="D146" sqref="D146"/>
      <selection pane="bottomLeft" activeCell="D146" sqref="D146"/>
      <selection pane="bottomRight" activeCell="E265" sqref="E265"/>
    </sheetView>
  </sheetViews>
  <sheetFormatPr defaultRowHeight="13.2" x14ac:dyDescent="0.25"/>
  <cols>
    <col min="1" max="1" width="8.88671875" style="35"/>
    <col min="2" max="2" width="42.21875" style="35" bestFit="1" customWidth="1"/>
    <col min="3" max="3" width="8.88671875" style="35"/>
    <col min="4" max="9" width="10.33203125" style="35" customWidth="1"/>
    <col min="10" max="14" width="8.88671875" style="35"/>
    <col min="15" max="15" width="8.109375" style="35" customWidth="1"/>
    <col min="16" max="18" width="8.88671875" style="35"/>
    <col min="19" max="20" width="9.21875" style="35" bestFit="1" customWidth="1"/>
    <col min="21" max="16384" width="8.88671875" style="35"/>
  </cols>
  <sheetData>
    <row r="1" spans="1:19" x14ac:dyDescent="0.25">
      <c r="C1" s="407" t="s">
        <v>2637</v>
      </c>
      <c r="D1" s="407" t="s">
        <v>2638</v>
      </c>
      <c r="E1" s="407" t="s">
        <v>2639</v>
      </c>
      <c r="F1" s="407" t="s">
        <v>2640</v>
      </c>
      <c r="G1" s="407" t="s">
        <v>2641</v>
      </c>
      <c r="H1" s="407" t="s">
        <v>2642</v>
      </c>
      <c r="I1" s="407" t="s">
        <v>2643</v>
      </c>
      <c r="K1" s="35" t="str">
        <f>+F1</f>
        <v>2015q3</v>
      </c>
      <c r="L1" s="35" t="str">
        <f>+G1</f>
        <v>2015q4</v>
      </c>
      <c r="M1" s="35" t="str">
        <f>+H1</f>
        <v>2016q1</v>
      </c>
      <c r="N1" s="35" t="str">
        <f>+I1</f>
        <v>2016q2</v>
      </c>
    </row>
    <row r="3" spans="1:19" x14ac:dyDescent="0.25">
      <c r="B3" s="407" t="s">
        <v>2644</v>
      </c>
      <c r="P3" s="35" t="s">
        <v>2645</v>
      </c>
    </row>
    <row r="4" spans="1:19" ht="14.4" x14ac:dyDescent="0.3">
      <c r="A4" s="35">
        <v>1</v>
      </c>
      <c r="B4" s="408" t="s">
        <v>531</v>
      </c>
      <c r="C4" s="409">
        <v>166659.97</v>
      </c>
      <c r="D4" s="409">
        <v>171879.09</v>
      </c>
      <c r="E4" s="409">
        <v>174720.27</v>
      </c>
      <c r="F4" s="409">
        <v>178166.48</v>
      </c>
      <c r="G4" s="409">
        <v>179307.05</v>
      </c>
      <c r="H4" s="409">
        <v>179925.11548006197</v>
      </c>
      <c r="I4" s="409">
        <v>184089.69954809849</v>
      </c>
      <c r="K4" s="410">
        <f>+F4/E4-1</f>
        <v>1.9724156790737579E-2</v>
      </c>
      <c r="L4" s="410">
        <f>+G4/F4-1</f>
        <v>6.4017092328476632E-3</v>
      </c>
      <c r="M4" s="410">
        <f>+H4/G4-1</f>
        <v>3.4469669768253386E-3</v>
      </c>
      <c r="N4" s="410">
        <f>+I4/H4-1</f>
        <v>2.3146207559322063E-2</v>
      </c>
      <c r="P4" s="411">
        <f t="shared" ref="P4:P27" si="0">(+F31*F57)/100-F4</f>
        <v>0</v>
      </c>
      <c r="Q4" s="411">
        <f t="shared" ref="Q4:Q27" si="1">(+G31*G57)/100-G4</f>
        <v>0</v>
      </c>
      <c r="R4" s="411">
        <f t="shared" ref="R4:R27" si="2">(+H31*H57)/100-H4</f>
        <v>0</v>
      </c>
      <c r="S4" s="411">
        <f t="shared" ref="S4:S27" si="3">(+I31*I57)/100-I4</f>
        <v>0</v>
      </c>
    </row>
    <row r="5" spans="1:19" ht="14.4" x14ac:dyDescent="0.3">
      <c r="A5" s="35">
        <v>2</v>
      </c>
      <c r="B5" s="408" t="s">
        <v>535</v>
      </c>
      <c r="C5" s="409">
        <v>134660.74</v>
      </c>
      <c r="D5" s="409">
        <v>135905.79</v>
      </c>
      <c r="E5" s="409">
        <v>138650.01999999999</v>
      </c>
      <c r="F5" s="409">
        <v>139683.31</v>
      </c>
      <c r="G5" s="409">
        <v>142385.23000000001</v>
      </c>
      <c r="H5" s="409">
        <v>144538.76873522415</v>
      </c>
      <c r="I5" s="409">
        <v>145905.66762688724</v>
      </c>
      <c r="K5" s="410">
        <f t="shared" ref="K5:N27" si="4">+F5/E5-1</f>
        <v>7.4525052358449528E-3</v>
      </c>
      <c r="L5" s="410">
        <f t="shared" si="4"/>
        <v>1.9343184235826039E-2</v>
      </c>
      <c r="M5" s="410">
        <f t="shared" si="4"/>
        <v>1.5124734041755072E-2</v>
      </c>
      <c r="N5" s="410">
        <f t="shared" si="4"/>
        <v>9.4569706357958694E-3</v>
      </c>
      <c r="P5" s="411">
        <f t="shared" si="0"/>
        <v>0</v>
      </c>
      <c r="Q5" s="411">
        <f t="shared" si="1"/>
        <v>0</v>
      </c>
      <c r="R5" s="411">
        <f t="shared" si="2"/>
        <v>0</v>
      </c>
      <c r="S5" s="411">
        <f t="shared" si="3"/>
        <v>0</v>
      </c>
    </row>
    <row r="6" spans="1:19" ht="14.4" x14ac:dyDescent="0.3">
      <c r="A6" s="35">
        <v>3</v>
      </c>
      <c r="B6" s="408" t="s">
        <v>2365</v>
      </c>
      <c r="C6" s="409">
        <v>96830.337713925328</v>
      </c>
      <c r="D6" s="409">
        <v>95269.780283369866</v>
      </c>
      <c r="E6" s="409">
        <v>95118.056265334875</v>
      </c>
      <c r="F6" s="409">
        <v>97570.705475563343</v>
      </c>
      <c r="G6" s="409">
        <v>97979.243401773201</v>
      </c>
      <c r="H6" s="409">
        <v>97246.200395355001</v>
      </c>
      <c r="I6" s="409">
        <v>95057.798834730726</v>
      </c>
      <c r="K6" s="410">
        <f t="shared" si="4"/>
        <v>2.5785316758226484E-2</v>
      </c>
      <c r="L6" s="410">
        <f t="shared" si="4"/>
        <v>4.1870961598424739E-3</v>
      </c>
      <c r="M6" s="410">
        <f t="shared" si="4"/>
        <v>-7.481615298990274E-3</v>
      </c>
      <c r="N6" s="410">
        <f t="shared" si="4"/>
        <v>-2.2503723042415213E-2</v>
      </c>
      <c r="P6" s="411">
        <f t="shared" si="0"/>
        <v>0</v>
      </c>
      <c r="Q6" s="411">
        <f t="shared" si="1"/>
        <v>0</v>
      </c>
      <c r="R6" s="411">
        <f t="shared" si="2"/>
        <v>0</v>
      </c>
      <c r="S6" s="411">
        <f t="shared" si="3"/>
        <v>0</v>
      </c>
    </row>
    <row r="7" spans="1:19" ht="14.4" x14ac:dyDescent="0.3">
      <c r="A7" s="35">
        <v>4</v>
      </c>
      <c r="B7" s="408" t="s">
        <v>2367</v>
      </c>
      <c r="C7" s="409">
        <v>51755.612286074669</v>
      </c>
      <c r="D7" s="409">
        <v>52389.669716630138</v>
      </c>
      <c r="E7" s="409">
        <v>53826.013734665139</v>
      </c>
      <c r="F7" s="409">
        <v>53174.984524436644</v>
      </c>
      <c r="G7" s="409">
        <v>55098.716598226769</v>
      </c>
      <c r="H7" s="409">
        <v>57700.073761776854</v>
      </c>
      <c r="I7" s="409">
        <v>58919.854939048928</v>
      </c>
      <c r="K7" s="410">
        <f t="shared" si="4"/>
        <v>-1.2095066401122234E-2</v>
      </c>
      <c r="L7" s="410">
        <f t="shared" si="4"/>
        <v>3.6177388503161101E-2</v>
      </c>
      <c r="M7" s="410">
        <f t="shared" si="4"/>
        <v>4.7212663454919923E-2</v>
      </c>
      <c r="N7" s="410">
        <f t="shared" si="4"/>
        <v>2.1140028040659287E-2</v>
      </c>
      <c r="P7" s="411">
        <f t="shared" si="0"/>
        <v>0</v>
      </c>
      <c r="Q7" s="411">
        <f t="shared" si="1"/>
        <v>0</v>
      </c>
      <c r="R7" s="411">
        <f t="shared" si="2"/>
        <v>0</v>
      </c>
      <c r="S7" s="411">
        <f t="shared" si="3"/>
        <v>0</v>
      </c>
    </row>
    <row r="8" spans="1:19" ht="14.4" x14ac:dyDescent="0.3">
      <c r="A8" s="35">
        <v>5</v>
      </c>
      <c r="B8" s="408" t="s">
        <v>2369</v>
      </c>
      <c r="C8" s="409">
        <v>2385.6236461910516</v>
      </c>
      <c r="D8" s="409">
        <v>2271.8459217338291</v>
      </c>
      <c r="E8" s="409">
        <v>2199.1315141057007</v>
      </c>
      <c r="F8" s="409">
        <v>2264.4056489218819</v>
      </c>
      <c r="G8" s="409">
        <v>2270.1996200491858</v>
      </c>
      <c r="H8" s="409">
        <v>2241.2473368227547</v>
      </c>
      <c r="I8" s="409">
        <v>2251.4657897262018</v>
      </c>
      <c r="K8" s="410">
        <f t="shared" si="4"/>
        <v>2.9681778646478918E-2</v>
      </c>
      <c r="L8" s="410">
        <f t="shared" si="4"/>
        <v>2.5587160719469093E-3</v>
      </c>
      <c r="M8" s="410">
        <f t="shared" si="4"/>
        <v>-1.2753188297073059E-2</v>
      </c>
      <c r="N8" s="410">
        <f t="shared" si="4"/>
        <v>4.5592705167172287E-3</v>
      </c>
      <c r="P8" s="411">
        <f t="shared" si="0"/>
        <v>0</v>
      </c>
      <c r="Q8" s="411">
        <f t="shared" si="1"/>
        <v>0</v>
      </c>
      <c r="R8" s="411">
        <f t="shared" si="2"/>
        <v>0</v>
      </c>
      <c r="S8" s="411">
        <f t="shared" si="3"/>
        <v>0</v>
      </c>
    </row>
    <row r="9" spans="1:19" ht="14.4" x14ac:dyDescent="0.3">
      <c r="A9" s="35">
        <v>6</v>
      </c>
      <c r="B9" s="408" t="s">
        <v>2371</v>
      </c>
      <c r="C9" s="409">
        <v>13178.042155219617</v>
      </c>
      <c r="D9" s="409">
        <v>13189.510768902437</v>
      </c>
      <c r="E9" s="409">
        <v>13822.732563788682</v>
      </c>
      <c r="F9" s="409">
        <v>14156.320813672262</v>
      </c>
      <c r="G9" s="409">
        <v>14149.280704125402</v>
      </c>
      <c r="H9" s="409">
        <v>14355.951290552946</v>
      </c>
      <c r="I9" s="409">
        <v>14945.345185179707</v>
      </c>
      <c r="K9" s="410">
        <f t="shared" si="4"/>
        <v>2.413330709714212E-2</v>
      </c>
      <c r="L9" s="410">
        <f t="shared" si="4"/>
        <v>-4.973120939771869E-4</v>
      </c>
      <c r="M9" s="410">
        <f t="shared" si="4"/>
        <v>1.4606437652147752E-2</v>
      </c>
      <c r="N9" s="410">
        <f t="shared" si="4"/>
        <v>4.1055718475070169E-2</v>
      </c>
      <c r="P9" s="411">
        <f t="shared" si="0"/>
        <v>0</v>
      </c>
      <c r="Q9" s="411">
        <f t="shared" si="1"/>
        <v>0</v>
      </c>
      <c r="R9" s="411">
        <f t="shared" si="2"/>
        <v>0</v>
      </c>
      <c r="S9" s="411">
        <f t="shared" si="3"/>
        <v>0</v>
      </c>
    </row>
    <row r="10" spans="1:19" ht="14.4" x14ac:dyDescent="0.3">
      <c r="A10" s="35">
        <v>7</v>
      </c>
      <c r="B10" s="408" t="s">
        <v>2373</v>
      </c>
      <c r="C10" s="409">
        <v>1456.5886563999741</v>
      </c>
      <c r="D10" s="409">
        <v>1471.6401479394056</v>
      </c>
      <c r="E10" s="409">
        <v>1475.7289392379537</v>
      </c>
      <c r="F10" s="409">
        <v>1468.2889435827772</v>
      </c>
      <c r="G10" s="409">
        <v>1453.5038813860178</v>
      </c>
      <c r="H10" s="409">
        <v>1465.7697369251318</v>
      </c>
      <c r="I10" s="409">
        <v>1324.7123982252247</v>
      </c>
      <c r="K10" s="410">
        <f t="shared" si="4"/>
        <v>-5.0415733251246708E-3</v>
      </c>
      <c r="L10" s="410">
        <f t="shared" si="4"/>
        <v>-1.0069586276855169E-2</v>
      </c>
      <c r="M10" s="410">
        <f t="shared" si="4"/>
        <v>8.4388185653949677E-3</v>
      </c>
      <c r="N10" s="410">
        <f t="shared" si="4"/>
        <v>-9.6234309623430381E-2</v>
      </c>
      <c r="P10" s="411">
        <f t="shared" si="0"/>
        <v>0</v>
      </c>
      <c r="Q10" s="411">
        <f t="shared" si="1"/>
        <v>0</v>
      </c>
      <c r="R10" s="411">
        <f t="shared" si="2"/>
        <v>0</v>
      </c>
      <c r="S10" s="411">
        <f t="shared" si="3"/>
        <v>0</v>
      </c>
    </row>
    <row r="11" spans="1:19" ht="14.4" x14ac:dyDescent="0.3">
      <c r="A11" s="35">
        <v>8</v>
      </c>
      <c r="B11" s="408" t="s">
        <v>2375</v>
      </c>
      <c r="C11" s="409">
        <v>1914.3517084025139</v>
      </c>
      <c r="D11" s="409">
        <v>1945.5956678432733</v>
      </c>
      <c r="E11" s="409">
        <v>1998.8369213753792</v>
      </c>
      <c r="F11" s="409">
        <v>2021.6233858205167</v>
      </c>
      <c r="G11" s="409">
        <v>2003.3418090310481</v>
      </c>
      <c r="H11" s="409">
        <v>1997.2153814804949</v>
      </c>
      <c r="I11" s="409">
        <v>1941.6864849584549</v>
      </c>
      <c r="K11" s="410">
        <f t="shared" si="4"/>
        <v>1.1399861690296609E-2</v>
      </c>
      <c r="L11" s="410">
        <f t="shared" si="4"/>
        <v>-9.0430180604824661E-3</v>
      </c>
      <c r="M11" s="410">
        <f t="shared" si="4"/>
        <v>-3.0581039755349648E-3</v>
      </c>
      <c r="N11" s="410">
        <f t="shared" si="4"/>
        <v>-2.7803158856546384E-2</v>
      </c>
      <c r="P11" s="411">
        <f t="shared" si="0"/>
        <v>0</v>
      </c>
      <c r="Q11" s="411">
        <f t="shared" si="1"/>
        <v>0</v>
      </c>
      <c r="R11" s="411">
        <f t="shared" si="2"/>
        <v>0</v>
      </c>
      <c r="S11" s="411">
        <f t="shared" si="3"/>
        <v>0</v>
      </c>
    </row>
    <row r="12" spans="1:19" ht="14.4" x14ac:dyDescent="0.3">
      <c r="A12" s="35">
        <v>9</v>
      </c>
      <c r="B12" s="408" t="s">
        <v>2377</v>
      </c>
      <c r="C12" s="409">
        <v>6716.4097737315533</v>
      </c>
      <c r="D12" s="409">
        <v>6563.435911731437</v>
      </c>
      <c r="E12" s="409">
        <v>6626.3022276680676</v>
      </c>
      <c r="F12" s="409">
        <v>6961.9593542866596</v>
      </c>
      <c r="G12" s="409">
        <v>6899.6270100427564</v>
      </c>
      <c r="H12" s="409">
        <v>6897.3944306931435</v>
      </c>
      <c r="I12" s="409">
        <v>6834.2443290896454</v>
      </c>
      <c r="K12" s="410">
        <f t="shared" si="4"/>
        <v>5.0655269724501739E-2</v>
      </c>
      <c r="L12" s="410">
        <f t="shared" si="4"/>
        <v>-8.9532760925303823E-3</v>
      </c>
      <c r="M12" s="410">
        <f t="shared" si="4"/>
        <v>-3.2357971617358317E-4</v>
      </c>
      <c r="N12" s="410">
        <f t="shared" si="4"/>
        <v>-9.1556459816887203E-3</v>
      </c>
      <c r="P12" s="411">
        <f t="shared" si="0"/>
        <v>0</v>
      </c>
      <c r="Q12" s="411">
        <f t="shared" si="1"/>
        <v>0</v>
      </c>
      <c r="R12" s="411">
        <f t="shared" si="2"/>
        <v>0</v>
      </c>
      <c r="S12" s="411">
        <f t="shared" si="3"/>
        <v>0</v>
      </c>
    </row>
    <row r="13" spans="1:19" ht="14.4" x14ac:dyDescent="0.3">
      <c r="A13" s="35">
        <v>10</v>
      </c>
      <c r="B13" s="408" t="s">
        <v>2379</v>
      </c>
      <c r="C13" s="409">
        <v>1678.915988719436</v>
      </c>
      <c r="D13" s="409">
        <v>1729.138050243731</v>
      </c>
      <c r="E13" s="409">
        <v>1752.3218433854281</v>
      </c>
      <c r="F13" s="409">
        <v>1756.3373857138072</v>
      </c>
      <c r="G13" s="409">
        <v>1707.762336872237</v>
      </c>
      <c r="H13" s="409">
        <v>1658.4118765404025</v>
      </c>
      <c r="I13" s="409">
        <v>1659.0029000174277</v>
      </c>
      <c r="K13" s="410">
        <f t="shared" si="4"/>
        <v>2.2915552548390394E-3</v>
      </c>
      <c r="L13" s="410">
        <f t="shared" si="4"/>
        <v>-2.7657014669666302E-2</v>
      </c>
      <c r="M13" s="410">
        <f t="shared" si="4"/>
        <v>-2.8897733171829865E-2</v>
      </c>
      <c r="N13" s="410">
        <f t="shared" si="4"/>
        <v>3.5637918745368147E-4</v>
      </c>
      <c r="P13" s="411">
        <f t="shared" si="0"/>
        <v>0</v>
      </c>
      <c r="Q13" s="411">
        <f t="shared" si="1"/>
        <v>0</v>
      </c>
      <c r="R13" s="411">
        <f t="shared" si="2"/>
        <v>0</v>
      </c>
      <c r="S13" s="411">
        <f t="shared" si="3"/>
        <v>0</v>
      </c>
    </row>
    <row r="14" spans="1:19" ht="14.4" x14ac:dyDescent="0.3">
      <c r="A14" s="35">
        <v>11</v>
      </c>
      <c r="B14" s="408" t="s">
        <v>2381</v>
      </c>
      <c r="C14" s="409">
        <v>3418.9337931173991</v>
      </c>
      <c r="D14" s="409">
        <v>3280.5885944672086</v>
      </c>
      <c r="E14" s="409">
        <v>3370.3500494642099</v>
      </c>
      <c r="F14" s="409">
        <v>3369.9771500330166</v>
      </c>
      <c r="G14" s="409">
        <v>3279.1363978664344</v>
      </c>
      <c r="H14" s="409">
        <v>3374.659581173692</v>
      </c>
      <c r="I14" s="409">
        <v>3433.2155882784514</v>
      </c>
      <c r="K14" s="410">
        <f t="shared" si="4"/>
        <v>-1.1064115766035165E-4</v>
      </c>
      <c r="L14" s="410">
        <f t="shared" si="4"/>
        <v>-2.6955895580981104E-2</v>
      </c>
      <c r="M14" s="410">
        <f t="shared" si="4"/>
        <v>2.9130591630591951E-2</v>
      </c>
      <c r="N14" s="410">
        <f t="shared" si="4"/>
        <v>1.7351678205240972E-2</v>
      </c>
      <c r="P14" s="411">
        <f t="shared" si="0"/>
        <v>0</v>
      </c>
      <c r="Q14" s="411">
        <f t="shared" si="1"/>
        <v>0</v>
      </c>
      <c r="R14" s="411">
        <f t="shared" si="2"/>
        <v>0</v>
      </c>
      <c r="S14" s="411">
        <f t="shared" si="3"/>
        <v>0</v>
      </c>
    </row>
    <row r="15" spans="1:19" ht="14.4" x14ac:dyDescent="0.3">
      <c r="A15" s="35">
        <v>12</v>
      </c>
      <c r="B15" s="408" t="s">
        <v>2383</v>
      </c>
      <c r="C15" s="409">
        <v>37664.633795427391</v>
      </c>
      <c r="D15" s="409">
        <v>38406.596631789456</v>
      </c>
      <c r="E15" s="409">
        <v>38554.313096715756</v>
      </c>
      <c r="F15" s="409">
        <v>38439.233532012397</v>
      </c>
      <c r="G15" s="409">
        <v>37707.485238859292</v>
      </c>
      <c r="H15" s="409">
        <v>37764.373574648387</v>
      </c>
      <c r="I15" s="409">
        <v>40326.719032481349</v>
      </c>
      <c r="K15" s="410">
        <f t="shared" si="4"/>
        <v>-2.9848687594219436E-3</v>
      </c>
      <c r="L15" s="410">
        <f t="shared" si="4"/>
        <v>-1.9036495421889787E-2</v>
      </c>
      <c r="M15" s="410">
        <f t="shared" si="4"/>
        <v>1.5086748805637207E-3</v>
      </c>
      <c r="N15" s="410">
        <f t="shared" si="4"/>
        <v>6.7850866181270231E-2</v>
      </c>
      <c r="P15" s="411">
        <f t="shared" si="0"/>
        <v>0</v>
      </c>
      <c r="Q15" s="411">
        <f t="shared" si="1"/>
        <v>0</v>
      </c>
      <c r="R15" s="411">
        <f t="shared" si="2"/>
        <v>0</v>
      </c>
      <c r="S15" s="411">
        <f t="shared" si="3"/>
        <v>0</v>
      </c>
    </row>
    <row r="16" spans="1:19" ht="14.4" x14ac:dyDescent="0.3">
      <c r="A16" s="35">
        <v>13</v>
      </c>
      <c r="B16" s="408" t="s">
        <v>2385</v>
      </c>
      <c r="C16" s="409">
        <v>825.55770344763346</v>
      </c>
      <c r="D16" s="409">
        <v>841.82052279582024</v>
      </c>
      <c r="E16" s="409">
        <v>845.05826741875512</v>
      </c>
      <c r="F16" s="409">
        <v>842.53587939644342</v>
      </c>
      <c r="G16" s="409">
        <v>826.49694898553628</v>
      </c>
      <c r="H16" s="409">
        <v>827.74386417133326</v>
      </c>
      <c r="I16" s="409">
        <v>883.90700233158975</v>
      </c>
      <c r="K16" s="410">
        <f t="shared" si="4"/>
        <v>-2.9848687594246082E-3</v>
      </c>
      <c r="L16" s="410">
        <f t="shared" si="4"/>
        <v>-1.9036495421888455E-2</v>
      </c>
      <c r="M16" s="410">
        <f t="shared" si="4"/>
        <v>1.5086748805637207E-3</v>
      </c>
      <c r="N16" s="410">
        <f t="shared" si="4"/>
        <v>6.7850866181270009E-2</v>
      </c>
      <c r="P16" s="411">
        <f t="shared" si="0"/>
        <v>0</v>
      </c>
      <c r="Q16" s="411">
        <f t="shared" si="1"/>
        <v>0</v>
      </c>
      <c r="R16" s="411">
        <f t="shared" si="2"/>
        <v>0</v>
      </c>
      <c r="S16" s="411">
        <f t="shared" si="3"/>
        <v>0</v>
      </c>
    </row>
    <row r="17" spans="1:22" ht="14.4" x14ac:dyDescent="0.3">
      <c r="A17" s="35">
        <v>14</v>
      </c>
      <c r="B17" s="408" t="s">
        <v>2387</v>
      </c>
      <c r="C17" s="409">
        <v>11903.820196087858</v>
      </c>
      <c r="D17" s="409">
        <v>12011.419626597653</v>
      </c>
      <c r="E17" s="409">
        <v>12308.604041714556</v>
      </c>
      <c r="F17" s="409">
        <v>12216.998681256016</v>
      </c>
      <c r="G17" s="409">
        <v>12417.875873431345</v>
      </c>
      <c r="H17" s="409">
        <v>12468.139458207168</v>
      </c>
      <c r="I17" s="409">
        <v>12563.059797436063</v>
      </c>
      <c r="K17" s="410">
        <f t="shared" si="4"/>
        <v>-7.4423842174209387E-3</v>
      </c>
      <c r="L17" s="410">
        <f t="shared" si="4"/>
        <v>1.6442433810157198E-2</v>
      </c>
      <c r="M17" s="410">
        <f t="shared" si="4"/>
        <v>4.0476797552280175E-3</v>
      </c>
      <c r="N17" s="410">
        <f t="shared" si="4"/>
        <v>7.6130315631346424E-3</v>
      </c>
      <c r="P17" s="411">
        <f t="shared" si="0"/>
        <v>0</v>
      </c>
      <c r="Q17" s="411">
        <f t="shared" si="1"/>
        <v>0</v>
      </c>
      <c r="R17" s="411">
        <f t="shared" si="2"/>
        <v>0</v>
      </c>
      <c r="S17" s="411">
        <f t="shared" si="3"/>
        <v>0</v>
      </c>
    </row>
    <row r="18" spans="1:22" ht="14.4" x14ac:dyDescent="0.3">
      <c r="A18" s="35">
        <v>15</v>
      </c>
      <c r="B18" s="408" t="s">
        <v>2389</v>
      </c>
      <c r="C18" s="409">
        <v>2475.9956283667771</v>
      </c>
      <c r="D18" s="409">
        <v>2516.9162606665013</v>
      </c>
      <c r="E18" s="409">
        <v>2527.119315997074</v>
      </c>
      <c r="F18" s="409">
        <v>2543.3938798426871</v>
      </c>
      <c r="G18" s="409">
        <v>2530.1073150792181</v>
      </c>
      <c r="H18" s="409">
        <v>2575.8433246144932</v>
      </c>
      <c r="I18" s="409">
        <v>2614.4842491383342</v>
      </c>
      <c r="K18" s="410">
        <f t="shared" si="4"/>
        <v>6.4399665431673636E-3</v>
      </c>
      <c r="L18" s="410">
        <f t="shared" si="4"/>
        <v>-5.2239509062161904E-3</v>
      </c>
      <c r="M18" s="410">
        <f t="shared" si="4"/>
        <v>1.8076707364423905E-2</v>
      </c>
      <c r="N18" s="410">
        <f t="shared" si="4"/>
        <v>1.500127129417872E-2</v>
      </c>
      <c r="P18" s="411">
        <f t="shared" si="0"/>
        <v>0</v>
      </c>
      <c r="Q18" s="411">
        <f t="shared" si="1"/>
        <v>0</v>
      </c>
      <c r="R18" s="411">
        <f t="shared" si="2"/>
        <v>0</v>
      </c>
      <c r="S18" s="411">
        <f t="shared" si="3"/>
        <v>0</v>
      </c>
    </row>
    <row r="19" spans="1:22" ht="14.4" x14ac:dyDescent="0.3">
      <c r="A19" s="35">
        <v>16</v>
      </c>
      <c r="B19" s="408" t="s">
        <v>2391</v>
      </c>
      <c r="C19" s="409">
        <v>737.15718668770342</v>
      </c>
      <c r="D19" s="409">
        <v>749.34013961296375</v>
      </c>
      <c r="E19" s="409">
        <v>752.37780877398097</v>
      </c>
      <c r="F19" s="409">
        <v>757.22309669030722</v>
      </c>
      <c r="G19" s="409">
        <v>753.26740040814423</v>
      </c>
      <c r="H19" s="409">
        <v>766.88399477248379</v>
      </c>
      <c r="I19" s="409">
        <v>778.38822962922779</v>
      </c>
      <c r="K19" s="410">
        <f t="shared" si="4"/>
        <v>6.4399665431675857E-3</v>
      </c>
      <c r="L19" s="410">
        <f t="shared" si="4"/>
        <v>-5.2239509062159684E-3</v>
      </c>
      <c r="M19" s="410">
        <f t="shared" si="4"/>
        <v>1.8076707364425459E-2</v>
      </c>
      <c r="N19" s="410">
        <f t="shared" si="4"/>
        <v>1.5001271294176721E-2</v>
      </c>
      <c r="P19" s="411">
        <f t="shared" si="0"/>
        <v>0</v>
      </c>
      <c r="Q19" s="411">
        <f t="shared" si="1"/>
        <v>0</v>
      </c>
      <c r="R19" s="411">
        <f t="shared" si="2"/>
        <v>0</v>
      </c>
      <c r="S19" s="411">
        <f t="shared" si="3"/>
        <v>0</v>
      </c>
    </row>
    <row r="20" spans="1:22" ht="14.4" x14ac:dyDescent="0.3">
      <c r="A20" s="35">
        <v>17</v>
      </c>
      <c r="B20" s="408" t="s">
        <v>2393</v>
      </c>
      <c r="C20" s="409">
        <v>49266.306045677818</v>
      </c>
      <c r="D20" s="409">
        <v>49854.344914544119</v>
      </c>
      <c r="E20" s="409">
        <v>50071.501745895664</v>
      </c>
      <c r="F20" s="409">
        <v>50865.144622908098</v>
      </c>
      <c r="G20" s="409">
        <v>50458.748273199002</v>
      </c>
      <c r="H20" s="409">
        <v>50443.747396707113</v>
      </c>
      <c r="I20" s="409">
        <v>51080.084577491805</v>
      </c>
      <c r="K20" s="410">
        <f t="shared" si="4"/>
        <v>1.5850191213357956E-2</v>
      </c>
      <c r="L20" s="410">
        <f t="shared" si="4"/>
        <v>-7.9896823791997251E-3</v>
      </c>
      <c r="M20" s="410">
        <f t="shared" si="4"/>
        <v>-2.9728990522459586E-4</v>
      </c>
      <c r="N20" s="410">
        <f t="shared" si="4"/>
        <v>1.261478802873861E-2</v>
      </c>
      <c r="P20" s="411">
        <f t="shared" si="0"/>
        <v>0</v>
      </c>
      <c r="Q20" s="411">
        <f t="shared" si="1"/>
        <v>0</v>
      </c>
      <c r="R20" s="411">
        <f t="shared" si="2"/>
        <v>0</v>
      </c>
      <c r="S20" s="411">
        <f t="shared" si="3"/>
        <v>0</v>
      </c>
    </row>
    <row r="21" spans="1:22" ht="14.4" x14ac:dyDescent="0.3">
      <c r="A21" s="35">
        <v>18</v>
      </c>
      <c r="B21" s="408" t="s">
        <v>2395</v>
      </c>
      <c r="C21" s="409">
        <v>14769.524002968643</v>
      </c>
      <c r="D21" s="409">
        <v>14411.027452748564</v>
      </c>
      <c r="E21" s="409">
        <v>15051.884284630501</v>
      </c>
      <c r="F21" s="409">
        <v>14492.801059298905</v>
      </c>
      <c r="G21" s="409">
        <v>15425.551277385297</v>
      </c>
      <c r="H21" s="409">
        <v>15096.816167916668</v>
      </c>
      <c r="I21" s="409">
        <v>14504.967976534957</v>
      </c>
      <c r="K21" s="410">
        <f t="shared" si="4"/>
        <v>-3.7143736608610367E-2</v>
      </c>
      <c r="L21" s="410">
        <f t="shared" si="4"/>
        <v>6.4359554393242702E-2</v>
      </c>
      <c r="M21" s="410">
        <f t="shared" si="4"/>
        <v>-2.1311076898144488E-2</v>
      </c>
      <c r="N21" s="410">
        <f t="shared" si="4"/>
        <v>-3.9203510514984607E-2</v>
      </c>
      <c r="P21" s="411">
        <f t="shared" si="0"/>
        <v>0</v>
      </c>
      <c r="Q21" s="411">
        <f t="shared" si="1"/>
        <v>0</v>
      </c>
      <c r="R21" s="411">
        <f t="shared" si="2"/>
        <v>0</v>
      </c>
      <c r="S21" s="411">
        <f t="shared" si="3"/>
        <v>0</v>
      </c>
    </row>
    <row r="22" spans="1:22" ht="14.4" x14ac:dyDescent="0.3">
      <c r="A22" s="35">
        <v>19</v>
      </c>
      <c r="B22" s="408" t="s">
        <v>2397</v>
      </c>
      <c r="C22" s="409">
        <v>6277.2633320661589</v>
      </c>
      <c r="D22" s="409">
        <v>6034.6174710383639</v>
      </c>
      <c r="E22" s="409">
        <v>6061.9583675327349</v>
      </c>
      <c r="F22" s="409">
        <v>6424.0981876102569</v>
      </c>
      <c r="G22" s="409">
        <v>6887.1345993592431</v>
      </c>
      <c r="H22" s="409">
        <v>7440.910696971785</v>
      </c>
      <c r="I22" s="409">
        <v>7431.8612464433918</v>
      </c>
      <c r="K22" s="410">
        <f t="shared" si="4"/>
        <v>5.9739740546076225E-2</v>
      </c>
      <c r="L22" s="410">
        <f t="shared" si="4"/>
        <v>7.207804087459535E-2</v>
      </c>
      <c r="M22" s="410">
        <f t="shared" si="4"/>
        <v>8.0407329002117001E-2</v>
      </c>
      <c r="N22" s="410">
        <f t="shared" si="4"/>
        <v>-1.2161751292185663E-3</v>
      </c>
      <c r="P22" s="411">
        <f t="shared" si="0"/>
        <v>0</v>
      </c>
      <c r="Q22" s="411">
        <f t="shared" si="1"/>
        <v>0</v>
      </c>
      <c r="R22" s="411">
        <f t="shared" si="2"/>
        <v>0</v>
      </c>
      <c r="S22" s="411">
        <f t="shared" si="3"/>
        <v>0</v>
      </c>
    </row>
    <row r="23" spans="1:22" ht="14.4" x14ac:dyDescent="0.3">
      <c r="A23" s="35">
        <v>20</v>
      </c>
      <c r="B23" s="408" t="s">
        <v>2399</v>
      </c>
      <c r="C23" s="409">
        <v>12418.099984830982</v>
      </c>
      <c r="D23" s="409">
        <v>12119.84482780572</v>
      </c>
      <c r="E23" s="409">
        <v>12249.845091251827</v>
      </c>
      <c r="F23" s="409">
        <v>12187.536028205843</v>
      </c>
      <c r="G23" s="409">
        <v>12429.337593292988</v>
      </c>
      <c r="H23" s="409">
        <v>12466.200282759071</v>
      </c>
      <c r="I23" s="409">
        <v>12560.560754164135</v>
      </c>
      <c r="K23" s="410">
        <f t="shared" si="4"/>
        <v>-5.08651844834207E-3</v>
      </c>
      <c r="L23" s="410">
        <f t="shared" si="4"/>
        <v>1.984006976697672E-2</v>
      </c>
      <c r="M23" s="410">
        <f t="shared" si="4"/>
        <v>2.9657806934115793E-3</v>
      </c>
      <c r="N23" s="410">
        <f t="shared" si="4"/>
        <v>7.5693049417444591E-3</v>
      </c>
      <c r="P23" s="411">
        <f t="shared" si="0"/>
        <v>0</v>
      </c>
      <c r="Q23" s="411">
        <f t="shared" si="1"/>
        <v>0</v>
      </c>
      <c r="R23" s="411">
        <f t="shared" si="2"/>
        <v>0</v>
      </c>
      <c r="S23" s="411">
        <f t="shared" si="3"/>
        <v>0</v>
      </c>
    </row>
    <row r="24" spans="1:22" ht="14.4" x14ac:dyDescent="0.3">
      <c r="A24" s="35">
        <v>21</v>
      </c>
      <c r="B24" s="408" t="s">
        <v>2401</v>
      </c>
      <c r="C24" s="409">
        <v>48867.235329087795</v>
      </c>
      <c r="D24" s="409">
        <v>48782.274328371626</v>
      </c>
      <c r="E24" s="409">
        <v>49346.656692524535</v>
      </c>
      <c r="F24" s="409">
        <v>48512.279762268976</v>
      </c>
      <c r="G24" s="409">
        <v>49034.488616402246</v>
      </c>
      <c r="H24" s="409">
        <v>49347.171482969337</v>
      </c>
      <c r="I24" s="409">
        <v>48919.139144284476</v>
      </c>
      <c r="K24" s="410">
        <f t="shared" si="4"/>
        <v>-1.6908479442781732E-2</v>
      </c>
      <c r="L24" s="410">
        <f t="shared" si="4"/>
        <v>1.076446740273429E-2</v>
      </c>
      <c r="M24" s="410">
        <f t="shared" si="4"/>
        <v>6.376794688595977E-3</v>
      </c>
      <c r="N24" s="410">
        <f t="shared" si="4"/>
        <v>-8.6738981348218891E-3</v>
      </c>
      <c r="P24" s="411">
        <f t="shared" si="0"/>
        <v>0</v>
      </c>
      <c r="Q24" s="411">
        <f t="shared" si="1"/>
        <v>0</v>
      </c>
      <c r="R24" s="411">
        <f t="shared" si="2"/>
        <v>0</v>
      </c>
      <c r="S24" s="411">
        <f t="shared" si="3"/>
        <v>0</v>
      </c>
    </row>
    <row r="25" spans="1:22" ht="14.4" x14ac:dyDescent="0.3">
      <c r="A25" s="35">
        <v>22</v>
      </c>
      <c r="B25" s="408" t="s">
        <v>2403</v>
      </c>
      <c r="C25" s="409">
        <v>10479.487351046431</v>
      </c>
      <c r="D25" s="409">
        <v>10546.715920035716</v>
      </c>
      <c r="E25" s="409">
        <v>10523.685564060399</v>
      </c>
      <c r="F25" s="409">
        <v>10684.384962616034</v>
      </c>
      <c r="G25" s="409">
        <v>10723.017913560223</v>
      </c>
      <c r="H25" s="409">
        <v>10590.381601026071</v>
      </c>
      <c r="I25" s="409">
        <v>10795.717724587439</v>
      </c>
      <c r="K25" s="410">
        <f t="shared" si="4"/>
        <v>1.5270258463863762E-2</v>
      </c>
      <c r="L25" s="410">
        <f t="shared" si="4"/>
        <v>3.6158329262154787E-3</v>
      </c>
      <c r="M25" s="410">
        <f t="shared" si="4"/>
        <v>-1.2369308118605482E-2</v>
      </c>
      <c r="N25" s="410">
        <f t="shared" si="4"/>
        <v>1.9388925847721561E-2</v>
      </c>
      <c r="P25" s="411">
        <f t="shared" si="0"/>
        <v>0</v>
      </c>
      <c r="Q25" s="411">
        <f t="shared" si="1"/>
        <v>0</v>
      </c>
      <c r="R25" s="411">
        <f t="shared" si="2"/>
        <v>0</v>
      </c>
      <c r="S25" s="411">
        <f t="shared" si="3"/>
        <v>0</v>
      </c>
    </row>
    <row r="26" spans="1:22" ht="14.4" x14ac:dyDescent="0.3">
      <c r="A26" s="35">
        <v>23</v>
      </c>
      <c r="B26" s="408" t="s">
        <v>2405</v>
      </c>
      <c r="C26" s="409">
        <v>100747.42372252325</v>
      </c>
      <c r="D26" s="409">
        <v>77605.586841132172</v>
      </c>
      <c r="E26" s="409">
        <v>85440.3416644588</v>
      </c>
      <c r="F26" s="409">
        <v>86547.11762586316</v>
      </c>
      <c r="G26" s="409">
        <v>78622.317190664398</v>
      </c>
      <c r="H26" s="409">
        <v>67555.843508542021</v>
      </c>
      <c r="I26" s="409">
        <v>71873.793222378823</v>
      </c>
      <c r="K26" s="410">
        <f t="shared" si="4"/>
        <v>1.2953786698921332E-2</v>
      </c>
      <c r="L26" s="410">
        <f t="shared" si="4"/>
        <v>-9.1566312692897389E-2</v>
      </c>
      <c r="M26" s="410">
        <f t="shared" si="4"/>
        <v>-0.14075486550829375</v>
      </c>
      <c r="N26" s="410">
        <f t="shared" si="4"/>
        <v>6.391674634764688E-2</v>
      </c>
      <c r="P26" s="411">
        <f t="shared" si="0"/>
        <v>0</v>
      </c>
      <c r="Q26" s="411">
        <f t="shared" si="1"/>
        <v>0</v>
      </c>
      <c r="R26" s="411">
        <f t="shared" si="2"/>
        <v>0</v>
      </c>
      <c r="S26" s="411">
        <f t="shared" si="3"/>
        <v>0</v>
      </c>
    </row>
    <row r="27" spans="1:22" ht="14.4" x14ac:dyDescent="0.3">
      <c r="A27" s="35">
        <v>24</v>
      </c>
      <c r="B27" s="408" t="s">
        <v>2407</v>
      </c>
      <c r="C27" s="409">
        <v>114736.73</v>
      </c>
      <c r="D27" s="409">
        <v>118172.61</v>
      </c>
      <c r="E27" s="409">
        <v>122037.52</v>
      </c>
      <c r="F27" s="409">
        <v>125240.23</v>
      </c>
      <c r="G27" s="409">
        <v>126502.75</v>
      </c>
      <c r="H27" s="409">
        <v>127161.71274485912</v>
      </c>
      <c r="I27" s="409">
        <v>129223.45703144492</v>
      </c>
      <c r="K27" s="410">
        <f t="shared" si="4"/>
        <v>2.6243650313444444E-2</v>
      </c>
      <c r="L27" s="410">
        <f t="shared" si="4"/>
        <v>1.0080786341577275E-2</v>
      </c>
      <c r="M27" s="410">
        <f t="shared" si="4"/>
        <v>5.2090784181302308E-3</v>
      </c>
      <c r="N27" s="410">
        <f t="shared" si="4"/>
        <v>1.6213561787442599E-2</v>
      </c>
      <c r="P27" s="411">
        <f t="shared" si="0"/>
        <v>0</v>
      </c>
      <c r="Q27" s="411">
        <f t="shared" si="1"/>
        <v>0</v>
      </c>
      <c r="R27" s="411">
        <f t="shared" si="2"/>
        <v>0</v>
      </c>
      <c r="S27" s="411">
        <f t="shared" si="3"/>
        <v>0</v>
      </c>
    </row>
    <row r="28" spans="1:22" x14ac:dyDescent="0.25">
      <c r="B28" s="412" t="s">
        <v>2646</v>
      </c>
      <c r="C28" s="413">
        <v>891824.76</v>
      </c>
      <c r="D28" s="413">
        <v>877949.20000000007</v>
      </c>
      <c r="E28" s="413">
        <v>899330.62999999989</v>
      </c>
      <c r="F28" s="413">
        <v>910347.37000000023</v>
      </c>
      <c r="G28" s="413">
        <v>910851.66999999993</v>
      </c>
      <c r="H28" s="413">
        <v>905906.57610477146</v>
      </c>
      <c r="I28" s="413">
        <v>919918.83361258707</v>
      </c>
      <c r="N28" s="411"/>
    </row>
    <row r="29" spans="1:22" x14ac:dyDescent="0.25">
      <c r="B29" s="414"/>
      <c r="C29" s="409"/>
      <c r="D29" s="409"/>
      <c r="E29" s="409"/>
      <c r="F29" s="409"/>
      <c r="G29" s="409"/>
      <c r="H29" s="409"/>
      <c r="I29" s="409"/>
    </row>
    <row r="30" spans="1:22" x14ac:dyDescent="0.25">
      <c r="B30" s="407" t="s">
        <v>2647</v>
      </c>
    </row>
    <row r="31" spans="1:22" ht="14.4" x14ac:dyDescent="0.3">
      <c r="B31" s="408" t="s">
        <v>531</v>
      </c>
      <c r="C31" s="415">
        <v>111.81215974475001</v>
      </c>
      <c r="D31" s="415">
        <v>113.59949746986899</v>
      </c>
      <c r="E31" s="415">
        <v>111.34847993349</v>
      </c>
      <c r="F31" s="415">
        <v>112.074824564981</v>
      </c>
      <c r="G31" s="415">
        <v>113.83172319361201</v>
      </c>
      <c r="H31" s="415">
        <v>115.324340134943</v>
      </c>
      <c r="I31" s="415">
        <v>114.30817472016</v>
      </c>
      <c r="K31" s="410">
        <f>+F31/E31-1</f>
        <v>6.5231661170843669E-3</v>
      </c>
      <c r="L31" s="410">
        <f>+G31/F31-1</f>
        <v>1.567612205016089E-2</v>
      </c>
      <c r="M31" s="410">
        <f>+H31/G31-1</f>
        <v>1.311248656749453E-2</v>
      </c>
      <c r="N31" s="410">
        <f>+I31/H31-1</f>
        <v>-8.8113698599443513E-3</v>
      </c>
      <c r="P31" s="408">
        <v>111.81215974475001</v>
      </c>
      <c r="Q31" s="408">
        <v>113.59949746986899</v>
      </c>
      <c r="R31" s="408">
        <v>111.34847993349</v>
      </c>
      <c r="S31" s="408">
        <v>112.074824564981</v>
      </c>
      <c r="T31" s="408">
        <v>113.83172319361201</v>
      </c>
      <c r="U31" s="408">
        <v>115.324340134943</v>
      </c>
      <c r="V31" s="408">
        <v>114.30817472016</v>
      </c>
    </row>
    <row r="32" spans="1:22" ht="14.4" x14ac:dyDescent="0.3">
      <c r="B32" s="408" t="s">
        <v>535</v>
      </c>
      <c r="C32" s="415">
        <v>123.43998130670801</v>
      </c>
      <c r="D32" s="415">
        <v>124.227048524626</v>
      </c>
      <c r="E32" s="415">
        <v>124.99651554286</v>
      </c>
      <c r="F32" s="415">
        <v>125.70347375161499</v>
      </c>
      <c r="G32" s="415">
        <v>126.424315293598</v>
      </c>
      <c r="H32" s="415">
        <v>127.236209415254</v>
      </c>
      <c r="I32" s="415">
        <v>128.08212962556999</v>
      </c>
      <c r="K32" s="410">
        <f t="shared" ref="K32:N54" si="5">+F32/E32-1</f>
        <v>5.6558233298318328E-3</v>
      </c>
      <c r="L32" s="410">
        <f t="shared" si="5"/>
        <v>5.7344599991513423E-3</v>
      </c>
      <c r="M32" s="410">
        <f t="shared" si="5"/>
        <v>6.4219776058942468E-3</v>
      </c>
      <c r="N32" s="410">
        <f t="shared" si="5"/>
        <v>6.6484235439239203E-3</v>
      </c>
      <c r="P32" s="408">
        <v>123.43998130670801</v>
      </c>
      <c r="Q32" s="408">
        <v>124.227048524626</v>
      </c>
      <c r="R32" s="408">
        <v>124.99651554286</v>
      </c>
      <c r="S32" s="408">
        <v>125.70347375161499</v>
      </c>
      <c r="T32" s="408">
        <v>126.424315293598</v>
      </c>
      <c r="U32" s="408">
        <v>127.236209415254</v>
      </c>
      <c r="V32" s="408">
        <v>128.08212962556999</v>
      </c>
    </row>
    <row r="33" spans="2:22" ht="14.4" x14ac:dyDescent="0.3">
      <c r="B33" s="408" t="s">
        <v>2365</v>
      </c>
      <c r="C33" s="415">
        <v>125.73956375549101</v>
      </c>
      <c r="D33" s="415">
        <v>124.526434343101</v>
      </c>
      <c r="E33" s="415">
        <v>123.323573086609</v>
      </c>
      <c r="F33" s="415">
        <v>121.420540753111</v>
      </c>
      <c r="G33" s="415">
        <v>119.321142775965</v>
      </c>
      <c r="H33" s="415">
        <v>120.874714287261</v>
      </c>
      <c r="I33" s="415">
        <v>118.19362535179</v>
      </c>
      <c r="K33" s="410">
        <f t="shared" si="5"/>
        <v>-1.5431213075228656E-2</v>
      </c>
      <c r="L33" s="410">
        <f t="shared" si="5"/>
        <v>-1.7290303305556698E-2</v>
      </c>
      <c r="M33" s="410">
        <f t="shared" si="5"/>
        <v>1.3020085754734678E-2</v>
      </c>
      <c r="N33" s="410">
        <f t="shared" si="5"/>
        <v>-2.2180726145083929E-2</v>
      </c>
      <c r="P33" s="408">
        <v>125.73956375549101</v>
      </c>
      <c r="Q33" s="408">
        <v>124.526434343101</v>
      </c>
      <c r="R33" s="408">
        <v>123.323573086609</v>
      </c>
      <c r="S33" s="408">
        <v>121.420540753111</v>
      </c>
      <c r="T33" s="408">
        <v>119.321142775965</v>
      </c>
      <c r="U33" s="408">
        <v>120.874714287261</v>
      </c>
      <c r="V33" s="408">
        <v>118.19362535179</v>
      </c>
    </row>
    <row r="34" spans="2:22" ht="14.4" x14ac:dyDescent="0.3">
      <c r="B34" s="408" t="s">
        <v>2367</v>
      </c>
      <c r="C34" s="415">
        <v>117.840249750307</v>
      </c>
      <c r="D34" s="415">
        <v>115.724575468415</v>
      </c>
      <c r="E34" s="415">
        <v>109.11887969518099</v>
      </c>
      <c r="F34" s="415">
        <v>106.55694824405199</v>
      </c>
      <c r="G34" s="415">
        <v>105.28660717313301</v>
      </c>
      <c r="H34" s="415">
        <v>104.736939320498</v>
      </c>
      <c r="I34" s="415">
        <v>102.97109960085101</v>
      </c>
      <c r="K34" s="410">
        <f t="shared" si="5"/>
        <v>-2.3478351851537016E-2</v>
      </c>
      <c r="L34" s="410">
        <f t="shared" si="5"/>
        <v>-1.1921710332858493E-2</v>
      </c>
      <c r="M34" s="410">
        <f t="shared" si="5"/>
        <v>-5.2206815984785493E-3</v>
      </c>
      <c r="N34" s="410">
        <f t="shared" si="5"/>
        <v>-1.6859760568747162E-2</v>
      </c>
      <c r="P34" s="408">
        <v>117.840249750307</v>
      </c>
      <c r="Q34" s="408">
        <v>115.724575468415</v>
      </c>
      <c r="R34" s="408">
        <v>109.11887969518099</v>
      </c>
      <c r="S34" s="408">
        <v>106.55694824405199</v>
      </c>
      <c r="T34" s="408">
        <v>105.28660717313301</v>
      </c>
      <c r="U34" s="408">
        <v>104.736939320498</v>
      </c>
      <c r="V34" s="408">
        <v>102.97109960085101</v>
      </c>
    </row>
    <row r="35" spans="2:22" ht="14.4" x14ac:dyDescent="0.3">
      <c r="B35" s="408" t="s">
        <v>2369</v>
      </c>
      <c r="C35" s="415">
        <v>96.906746258664299</v>
      </c>
      <c r="D35" s="415">
        <v>96.925957099275607</v>
      </c>
      <c r="E35" s="415">
        <v>96.670993904552006</v>
      </c>
      <c r="F35" s="415">
        <v>96.704360399658597</v>
      </c>
      <c r="G35" s="415">
        <v>97.841196182514295</v>
      </c>
      <c r="H35" s="415">
        <v>98.166854796704996</v>
      </c>
      <c r="I35" s="415">
        <v>99.228941234197606</v>
      </c>
      <c r="K35" s="410">
        <f t="shared" si="5"/>
        <v>3.4515518832400893E-4</v>
      </c>
      <c r="L35" s="410">
        <f t="shared" si="5"/>
        <v>1.1755786173005989E-2</v>
      </c>
      <c r="M35" s="410">
        <f t="shared" si="5"/>
        <v>3.3284406456275395E-3</v>
      </c>
      <c r="N35" s="410">
        <f t="shared" si="5"/>
        <v>1.0819195946453641E-2</v>
      </c>
      <c r="P35" s="408">
        <v>96.906746258664299</v>
      </c>
      <c r="Q35" s="408">
        <v>96.925957099275607</v>
      </c>
      <c r="R35" s="408">
        <v>96.670993904552006</v>
      </c>
      <c r="S35" s="408">
        <v>96.704360399658597</v>
      </c>
      <c r="T35" s="408">
        <v>97.841196182514295</v>
      </c>
      <c r="U35" s="408">
        <v>98.166854796704996</v>
      </c>
      <c r="V35" s="408">
        <v>99.228941234197606</v>
      </c>
    </row>
    <row r="36" spans="2:22" ht="14.4" x14ac:dyDescent="0.3">
      <c r="B36" s="408" t="s">
        <v>2371</v>
      </c>
      <c r="C36" s="415">
        <v>113.616216246009</v>
      </c>
      <c r="D36" s="415">
        <v>113.34345443486301</v>
      </c>
      <c r="E36" s="415">
        <v>113.37243590624099</v>
      </c>
      <c r="F36" s="415">
        <v>111.130993515348</v>
      </c>
      <c r="G36" s="415">
        <v>110.585231607037</v>
      </c>
      <c r="H36" s="415">
        <v>111.734452650534</v>
      </c>
      <c r="I36" s="415">
        <v>114.821402340047</v>
      </c>
      <c r="K36" s="410">
        <f t="shared" si="5"/>
        <v>-1.9770611551000572E-2</v>
      </c>
      <c r="L36" s="410">
        <f t="shared" si="5"/>
        <v>-4.9109783962798526E-3</v>
      </c>
      <c r="M36" s="410">
        <f t="shared" si="5"/>
        <v>1.039217467645881E-2</v>
      </c>
      <c r="N36" s="410">
        <f t="shared" si="5"/>
        <v>2.7627554583973257E-2</v>
      </c>
      <c r="P36" s="408">
        <v>113.616216246009</v>
      </c>
      <c r="Q36" s="408">
        <v>113.34345443486301</v>
      </c>
      <c r="R36" s="408">
        <v>113.37243590624099</v>
      </c>
      <c r="S36" s="408">
        <v>111.130993515348</v>
      </c>
      <c r="T36" s="408">
        <v>110.585231607037</v>
      </c>
      <c r="U36" s="408">
        <v>111.734452650534</v>
      </c>
      <c r="V36" s="408">
        <v>114.821402340047</v>
      </c>
    </row>
    <row r="37" spans="2:22" ht="14.4" x14ac:dyDescent="0.3">
      <c r="B37" s="408" t="s">
        <v>2373</v>
      </c>
      <c r="C37" s="415">
        <v>115.957031516627</v>
      </c>
      <c r="D37" s="415">
        <v>104.888482716588</v>
      </c>
      <c r="E37" s="415">
        <v>109.38141407061001</v>
      </c>
      <c r="F37" s="415">
        <v>112.44487808097701</v>
      </c>
      <c r="G37" s="415">
        <v>117.41671292359899</v>
      </c>
      <c r="H37" s="415">
        <v>118.768569953374</v>
      </c>
      <c r="I37" s="415">
        <v>115.686237985811</v>
      </c>
      <c r="K37" s="410">
        <f t="shared" si="5"/>
        <v>2.8007171386442486E-2</v>
      </c>
      <c r="L37" s="410">
        <f t="shared" si="5"/>
        <v>4.4215751997539021E-2</v>
      </c>
      <c r="M37" s="410">
        <f t="shared" si="5"/>
        <v>1.1513327158584552E-2</v>
      </c>
      <c r="N37" s="410">
        <f t="shared" si="5"/>
        <v>-2.5952421324707764E-2</v>
      </c>
      <c r="P37" s="408">
        <v>115.957031516627</v>
      </c>
      <c r="Q37" s="408">
        <v>104.888482716588</v>
      </c>
      <c r="R37" s="408">
        <v>109.38141407061001</v>
      </c>
      <c r="S37" s="408">
        <v>112.44487808097701</v>
      </c>
      <c r="T37" s="408">
        <v>117.41671292359899</v>
      </c>
      <c r="U37" s="408">
        <v>118.768569953374</v>
      </c>
      <c r="V37" s="408">
        <v>115.686237985811</v>
      </c>
    </row>
    <row r="38" spans="2:22" ht="14.4" x14ac:dyDescent="0.3">
      <c r="B38" s="408" t="s">
        <v>2375</v>
      </c>
      <c r="C38" s="415">
        <v>119.75529302444799</v>
      </c>
      <c r="D38" s="415">
        <v>108.311486358476</v>
      </c>
      <c r="E38" s="415">
        <v>113.044773349802</v>
      </c>
      <c r="F38" s="415">
        <v>116.102502891048</v>
      </c>
      <c r="G38" s="415">
        <v>121.423748401959</v>
      </c>
      <c r="H38" s="415">
        <v>122.981811916407</v>
      </c>
      <c r="I38" s="415">
        <v>119.67640717647301</v>
      </c>
      <c r="K38" s="410">
        <f t="shared" si="5"/>
        <v>2.7048836055288072E-2</v>
      </c>
      <c r="L38" s="410">
        <f t="shared" si="5"/>
        <v>4.5832306611895524E-2</v>
      </c>
      <c r="M38" s="410">
        <f t="shared" si="5"/>
        <v>1.2831620955154666E-2</v>
      </c>
      <c r="N38" s="410">
        <f t="shared" si="5"/>
        <v>-2.6877183612977973E-2</v>
      </c>
      <c r="P38" s="408">
        <v>119.75529302444799</v>
      </c>
      <c r="Q38" s="408">
        <v>108.311486358476</v>
      </c>
      <c r="R38" s="408">
        <v>113.044773349802</v>
      </c>
      <c r="S38" s="408">
        <v>116.102502891048</v>
      </c>
      <c r="T38" s="408">
        <v>121.423748401959</v>
      </c>
      <c r="U38" s="408">
        <v>122.981811916407</v>
      </c>
      <c r="V38" s="408">
        <v>119.67640717647301</v>
      </c>
    </row>
    <row r="39" spans="2:22" ht="14.4" x14ac:dyDescent="0.3">
      <c r="B39" s="408" t="s">
        <v>2377</v>
      </c>
      <c r="C39" s="415">
        <v>119.134472887325</v>
      </c>
      <c r="D39" s="415">
        <v>119.68086931245401</v>
      </c>
      <c r="E39" s="415">
        <v>121.107706902441</v>
      </c>
      <c r="F39" s="415">
        <v>121.29718602109099</v>
      </c>
      <c r="G39" s="415">
        <v>122.07431293366101</v>
      </c>
      <c r="H39" s="415">
        <v>122.477092471228</v>
      </c>
      <c r="I39" s="415">
        <v>123.07017368980399</v>
      </c>
      <c r="K39" s="410">
        <f t="shared" si="5"/>
        <v>1.5645504608772232E-3</v>
      </c>
      <c r="L39" s="410">
        <f t="shared" si="5"/>
        <v>6.4068008340678606E-3</v>
      </c>
      <c r="M39" s="410">
        <f t="shared" si="5"/>
        <v>3.2994618432615752E-3</v>
      </c>
      <c r="N39" s="410">
        <f t="shared" si="5"/>
        <v>4.8423848624208343E-3</v>
      </c>
      <c r="P39" s="408">
        <v>119.134472887325</v>
      </c>
      <c r="Q39" s="408">
        <v>119.68086931245401</v>
      </c>
      <c r="R39" s="408">
        <v>121.107706902441</v>
      </c>
      <c r="S39" s="408">
        <v>121.29718602109099</v>
      </c>
      <c r="T39" s="408">
        <v>122.07431293366101</v>
      </c>
      <c r="U39" s="408">
        <v>122.477092471228</v>
      </c>
      <c r="V39" s="408">
        <v>123.07017368980399</v>
      </c>
    </row>
    <row r="40" spans="2:22" ht="14.4" x14ac:dyDescent="0.3">
      <c r="B40" s="408" t="s">
        <v>2379</v>
      </c>
      <c r="C40" s="415">
        <v>106.775724063524</v>
      </c>
      <c r="D40" s="415">
        <v>107.268340155613</v>
      </c>
      <c r="E40" s="415">
        <v>108.555375899805</v>
      </c>
      <c r="F40" s="415">
        <v>108.698469808976</v>
      </c>
      <c r="G40" s="415">
        <v>109.42155195647899</v>
      </c>
      <c r="H40" s="415">
        <v>109.760539856742</v>
      </c>
      <c r="I40" s="415">
        <v>110.30509085847601</v>
      </c>
      <c r="K40" s="410">
        <f t="shared" si="5"/>
        <v>1.3181651114457793E-3</v>
      </c>
      <c r="L40" s="410">
        <f t="shared" si="5"/>
        <v>6.6521833175179346E-3</v>
      </c>
      <c r="M40" s="410">
        <f t="shared" si="5"/>
        <v>3.0979993813087248E-3</v>
      </c>
      <c r="N40" s="410">
        <f t="shared" si="5"/>
        <v>4.9612638790292873E-3</v>
      </c>
      <c r="P40" s="408">
        <v>106.775724063524</v>
      </c>
      <c r="Q40" s="408">
        <v>107.268340155613</v>
      </c>
      <c r="R40" s="408">
        <v>108.555375899805</v>
      </c>
      <c r="S40" s="408">
        <v>108.698469808976</v>
      </c>
      <c r="T40" s="408">
        <v>109.42155195647899</v>
      </c>
      <c r="U40" s="408">
        <v>109.760539856742</v>
      </c>
      <c r="V40" s="408">
        <v>110.30509085847601</v>
      </c>
    </row>
    <row r="41" spans="2:22" ht="14.4" x14ac:dyDescent="0.3">
      <c r="B41" s="408" t="s">
        <v>2381</v>
      </c>
      <c r="C41" s="415">
        <v>100.211405509803</v>
      </c>
      <c r="D41" s="415">
        <v>101.29958075779</v>
      </c>
      <c r="E41" s="415">
        <v>102.62713022</v>
      </c>
      <c r="F41" s="415">
        <v>103.387652507737</v>
      </c>
      <c r="G41" s="415">
        <v>102.999074383614</v>
      </c>
      <c r="H41" s="415">
        <v>104.066314955241</v>
      </c>
      <c r="I41" s="415">
        <v>105.25574142878099</v>
      </c>
      <c r="K41" s="410">
        <f t="shared" si="5"/>
        <v>7.4105383840188388E-3</v>
      </c>
      <c r="L41" s="410">
        <f t="shared" si="5"/>
        <v>-3.7584577529112817E-3</v>
      </c>
      <c r="M41" s="410">
        <f t="shared" si="5"/>
        <v>1.0361652063513915E-2</v>
      </c>
      <c r="N41" s="410">
        <f t="shared" si="5"/>
        <v>1.1429505061763434E-2</v>
      </c>
      <c r="P41" s="408">
        <v>100.211405509803</v>
      </c>
      <c r="Q41" s="408">
        <v>101.29958075779</v>
      </c>
      <c r="R41" s="408">
        <v>102.62713022</v>
      </c>
      <c r="S41" s="408">
        <v>103.387652507737</v>
      </c>
      <c r="T41" s="408">
        <v>102.999074383614</v>
      </c>
      <c r="U41" s="408">
        <v>104.066314955241</v>
      </c>
      <c r="V41" s="408">
        <v>105.25574142878099</v>
      </c>
    </row>
    <row r="42" spans="2:22" ht="14.4" x14ac:dyDescent="0.3">
      <c r="B42" s="408" t="s">
        <v>2383</v>
      </c>
      <c r="C42" s="415">
        <v>97.601990983429104</v>
      </c>
      <c r="D42" s="415">
        <v>104.35611618781201</v>
      </c>
      <c r="E42" s="415">
        <v>108.295613812882</v>
      </c>
      <c r="F42" s="415">
        <v>104.578189086861</v>
      </c>
      <c r="G42" s="415">
        <v>95.335372038956095</v>
      </c>
      <c r="H42" s="415">
        <v>89.385536894464707</v>
      </c>
      <c r="I42" s="415">
        <v>93.081790948397696</v>
      </c>
      <c r="K42" s="410">
        <f t="shared" si="5"/>
        <v>-3.4326641635220145E-2</v>
      </c>
      <c r="L42" s="410">
        <f t="shared" si="5"/>
        <v>-8.8381880854983663E-2</v>
      </c>
      <c r="M42" s="410">
        <f t="shared" si="5"/>
        <v>-6.2409523529841082E-2</v>
      </c>
      <c r="N42" s="410">
        <f t="shared" si="5"/>
        <v>4.1351813529934445E-2</v>
      </c>
      <c r="P42" s="408">
        <v>97.601990983429104</v>
      </c>
      <c r="Q42" s="408">
        <v>104.35611618781201</v>
      </c>
      <c r="R42" s="408">
        <v>108.295613812882</v>
      </c>
      <c r="S42" s="408">
        <v>104.578189086861</v>
      </c>
      <c r="T42" s="408">
        <v>95.335372038956095</v>
      </c>
      <c r="U42" s="408">
        <v>89.385536894464707</v>
      </c>
      <c r="V42" s="408">
        <v>93.081790948397696</v>
      </c>
    </row>
    <row r="43" spans="2:22" ht="14.4" x14ac:dyDescent="0.3">
      <c r="B43" s="408" t="s">
        <v>2385</v>
      </c>
      <c r="C43" s="415">
        <v>110.090955251963</v>
      </c>
      <c r="D43" s="415">
        <v>108.376742517845</v>
      </c>
      <c r="E43" s="415">
        <v>108.797361600893</v>
      </c>
      <c r="F43" s="415">
        <v>111.05999287210599</v>
      </c>
      <c r="G43" s="415">
        <v>108.255278846525</v>
      </c>
      <c r="H43" s="415">
        <v>104.684051695508</v>
      </c>
      <c r="I43" s="415">
        <v>99.196401729260103</v>
      </c>
      <c r="K43" s="410">
        <f t="shared" si="5"/>
        <v>2.0796747622549239E-2</v>
      </c>
      <c r="L43" s="410">
        <f t="shared" si="5"/>
        <v>-2.5254044710869339E-2</v>
      </c>
      <c r="M43" s="410">
        <f t="shared" si="5"/>
        <v>-3.298894233213312E-2</v>
      </c>
      <c r="N43" s="410">
        <f t="shared" si="5"/>
        <v>-5.2421069660254394E-2</v>
      </c>
      <c r="P43" s="408">
        <v>110.090955251963</v>
      </c>
      <c r="Q43" s="408">
        <v>108.376742517845</v>
      </c>
      <c r="R43" s="408">
        <v>108.797361600893</v>
      </c>
      <c r="S43" s="408">
        <v>111.05999287210599</v>
      </c>
      <c r="T43" s="408">
        <v>108.255278846525</v>
      </c>
      <c r="U43" s="408">
        <v>104.684051695508</v>
      </c>
      <c r="V43" s="408">
        <v>99.196401729260103</v>
      </c>
    </row>
    <row r="44" spans="2:22" ht="14.4" x14ac:dyDescent="0.3">
      <c r="B44" s="408" t="s">
        <v>2387</v>
      </c>
      <c r="C44" s="415">
        <v>122.76349545951599</v>
      </c>
      <c r="D44" s="415">
        <v>123.017553862124</v>
      </c>
      <c r="E44" s="415">
        <v>123.734701246786</v>
      </c>
      <c r="F44" s="415">
        <v>123.950800536934</v>
      </c>
      <c r="G44" s="415">
        <v>124.48275226656899</v>
      </c>
      <c r="H44" s="415">
        <v>124.943756230741</v>
      </c>
      <c r="I44" s="415">
        <v>125.801978611289</v>
      </c>
      <c r="K44" s="410">
        <f t="shared" si="5"/>
        <v>1.7464728000351482E-3</v>
      </c>
      <c r="L44" s="410">
        <f t="shared" si="5"/>
        <v>4.2916360953755284E-3</v>
      </c>
      <c r="M44" s="410">
        <f t="shared" si="5"/>
        <v>3.7033561339068211E-3</v>
      </c>
      <c r="N44" s="410">
        <f t="shared" si="5"/>
        <v>6.8688696933607574E-3</v>
      </c>
      <c r="P44" s="408">
        <v>122.76349545951599</v>
      </c>
      <c r="Q44" s="408">
        <v>123.017553862124</v>
      </c>
      <c r="R44" s="408">
        <v>123.734701246786</v>
      </c>
      <c r="S44" s="408">
        <v>123.950800536934</v>
      </c>
      <c r="T44" s="408">
        <v>124.48275226656899</v>
      </c>
      <c r="U44" s="408">
        <v>124.943756230741</v>
      </c>
      <c r="V44" s="408">
        <v>125.801978611289</v>
      </c>
    </row>
    <row r="45" spans="2:22" ht="14.4" x14ac:dyDescent="0.3">
      <c r="B45" s="408" t="s">
        <v>2389</v>
      </c>
      <c r="C45" s="415">
        <v>113.22888257545399</v>
      </c>
      <c r="D45" s="415">
        <v>114.669141992165</v>
      </c>
      <c r="E45" s="415">
        <v>115.14201297259901</v>
      </c>
      <c r="F45" s="415">
        <v>115.74922696057</v>
      </c>
      <c r="G45" s="415">
        <v>116.084407274036</v>
      </c>
      <c r="H45" s="415">
        <v>117.481978720039</v>
      </c>
      <c r="I45" s="415">
        <v>118.370094830216</v>
      </c>
      <c r="K45" s="410">
        <f t="shared" si="5"/>
        <v>5.2736092786174193E-3</v>
      </c>
      <c r="L45" s="410">
        <f t="shared" si="5"/>
        <v>2.8957455895595174E-3</v>
      </c>
      <c r="M45" s="410">
        <f t="shared" si="5"/>
        <v>1.2039269345656356E-2</v>
      </c>
      <c r="N45" s="410">
        <f t="shared" si="5"/>
        <v>7.5595944148454386E-3</v>
      </c>
      <c r="P45" s="408">
        <v>113.22888257545399</v>
      </c>
      <c r="Q45" s="408">
        <v>114.669141992165</v>
      </c>
      <c r="R45" s="408">
        <v>115.14201297259901</v>
      </c>
      <c r="S45" s="408">
        <v>115.74922696057</v>
      </c>
      <c r="T45" s="408">
        <v>116.084407274036</v>
      </c>
      <c r="U45" s="408">
        <v>117.481978720039</v>
      </c>
      <c r="V45" s="408">
        <v>118.370094830216</v>
      </c>
    </row>
    <row r="46" spans="2:22" ht="14.4" x14ac:dyDescent="0.3">
      <c r="B46" s="408" t="s">
        <v>2391</v>
      </c>
      <c r="C46" s="415">
        <v>103.814274702961</v>
      </c>
      <c r="D46" s="415">
        <v>104.925758163335</v>
      </c>
      <c r="E46" s="415">
        <v>104.87665302133</v>
      </c>
      <c r="F46" s="415">
        <v>104.559725997611</v>
      </c>
      <c r="G46" s="415">
        <v>102.671661450069</v>
      </c>
      <c r="H46" s="415">
        <v>100.901796946803</v>
      </c>
      <c r="I46" s="415">
        <v>101.810562779509</v>
      </c>
      <c r="K46" s="410">
        <f t="shared" si="5"/>
        <v>-3.0219025358727558E-3</v>
      </c>
      <c r="L46" s="410">
        <f t="shared" si="5"/>
        <v>-1.8057282854635037E-2</v>
      </c>
      <c r="M46" s="410">
        <f t="shared" si="5"/>
        <v>-1.7238101324840382E-2</v>
      </c>
      <c r="N46" s="410">
        <f t="shared" si="5"/>
        <v>9.0064385392969459E-3</v>
      </c>
      <c r="P46" s="408">
        <v>103.814274702961</v>
      </c>
      <c r="Q46" s="408">
        <v>104.925758163335</v>
      </c>
      <c r="R46" s="408">
        <v>104.87665302133</v>
      </c>
      <c r="S46" s="408">
        <v>104.559725997611</v>
      </c>
      <c r="T46" s="408">
        <v>102.671661450069</v>
      </c>
      <c r="U46" s="408">
        <v>100.901796946803</v>
      </c>
      <c r="V46" s="408">
        <v>101.810562779509</v>
      </c>
    </row>
    <row r="47" spans="2:22" ht="14.4" x14ac:dyDescent="0.3">
      <c r="B47" s="408" t="s">
        <v>2393</v>
      </c>
      <c r="C47" s="415">
        <v>107.63511808657201</v>
      </c>
      <c r="D47" s="415">
        <v>105.908741048428</v>
      </c>
      <c r="E47" s="415">
        <v>107.26160873323199</v>
      </c>
      <c r="F47" s="415">
        <v>107.863334253058</v>
      </c>
      <c r="G47" s="415">
        <v>106.265125402191</v>
      </c>
      <c r="H47" s="415">
        <v>105.820934621893</v>
      </c>
      <c r="I47" s="415">
        <v>105.969394070799</v>
      </c>
      <c r="K47" s="410">
        <f t="shared" si="5"/>
        <v>5.6098871435217301E-3</v>
      </c>
      <c r="L47" s="410">
        <f t="shared" si="5"/>
        <v>-1.4816979856356438E-2</v>
      </c>
      <c r="M47" s="410">
        <f t="shared" si="5"/>
        <v>-4.1800240541459699E-3</v>
      </c>
      <c r="N47" s="410">
        <f t="shared" si="5"/>
        <v>1.4029308041594302E-3</v>
      </c>
      <c r="P47" s="408">
        <v>107.63511808657201</v>
      </c>
      <c r="Q47" s="408">
        <v>105.908741048428</v>
      </c>
      <c r="R47" s="408">
        <v>107.26160873323199</v>
      </c>
      <c r="S47" s="408">
        <v>107.863334253058</v>
      </c>
      <c r="T47" s="408">
        <v>106.265125402191</v>
      </c>
      <c r="U47" s="408">
        <v>105.820934621893</v>
      </c>
      <c r="V47" s="408">
        <v>105.969394070799</v>
      </c>
    </row>
    <row r="48" spans="2:22" ht="14.4" x14ac:dyDescent="0.3">
      <c r="B48" s="408" t="s">
        <v>2395</v>
      </c>
      <c r="C48" s="415">
        <v>112.545457401205</v>
      </c>
      <c r="D48" s="415">
        <v>114.010640329925</v>
      </c>
      <c r="E48" s="415">
        <v>115.689119588819</v>
      </c>
      <c r="F48" s="415">
        <v>115.583848891071</v>
      </c>
      <c r="G48" s="415">
        <v>116.596821294629</v>
      </c>
      <c r="H48" s="415">
        <v>117.89258161238099</v>
      </c>
      <c r="I48" s="415">
        <v>120.38851286098399</v>
      </c>
      <c r="K48" s="410">
        <f t="shared" si="5"/>
        <v>-9.0994467001004331E-4</v>
      </c>
      <c r="L48" s="410">
        <f t="shared" si="5"/>
        <v>8.7639615160475248E-3</v>
      </c>
      <c r="M48" s="410">
        <f t="shared" si="5"/>
        <v>1.1113170182210474E-2</v>
      </c>
      <c r="N48" s="410">
        <f t="shared" si="5"/>
        <v>2.1171232442846799E-2</v>
      </c>
      <c r="P48" s="408">
        <v>112.545457401205</v>
      </c>
      <c r="Q48" s="408">
        <v>114.010640329925</v>
      </c>
      <c r="R48" s="408">
        <v>115.689119588819</v>
      </c>
      <c r="S48" s="408">
        <v>115.583848891071</v>
      </c>
      <c r="T48" s="408">
        <v>116.596821294629</v>
      </c>
      <c r="U48" s="408">
        <v>117.89258161238099</v>
      </c>
      <c r="V48" s="408">
        <v>120.38851286098399</v>
      </c>
    </row>
    <row r="49" spans="2:25" ht="14.4" x14ac:dyDescent="0.3">
      <c r="B49" s="408" t="s">
        <v>2397</v>
      </c>
      <c r="C49" s="415">
        <v>97.141131789562607</v>
      </c>
      <c r="D49" s="415">
        <v>101.31618004160001</v>
      </c>
      <c r="E49" s="415">
        <v>104.14319362617699</v>
      </c>
      <c r="F49" s="415">
        <v>104.462607987399</v>
      </c>
      <c r="G49" s="415">
        <v>104.197374399795</v>
      </c>
      <c r="H49" s="415">
        <v>106.288028072179</v>
      </c>
      <c r="I49" s="415">
        <v>105.072006293421</v>
      </c>
      <c r="K49" s="410">
        <f t="shared" si="5"/>
        <v>3.0670690047065463E-3</v>
      </c>
      <c r="L49" s="410">
        <f t="shared" si="5"/>
        <v>-2.5390289665752075E-3</v>
      </c>
      <c r="M49" s="410">
        <f t="shared" si="5"/>
        <v>2.0064360397051617E-2</v>
      </c>
      <c r="N49" s="410">
        <f t="shared" si="5"/>
        <v>-1.1440816061920156E-2</v>
      </c>
      <c r="P49" s="408">
        <v>97.141131789562607</v>
      </c>
      <c r="Q49" s="408">
        <v>101.31618004160001</v>
      </c>
      <c r="R49" s="408">
        <v>104.14319362617699</v>
      </c>
      <c r="S49" s="408">
        <v>104.462607987399</v>
      </c>
      <c r="T49" s="408">
        <v>104.197374399795</v>
      </c>
      <c r="U49" s="408">
        <v>106.288028072179</v>
      </c>
      <c r="V49" s="408">
        <v>105.072006293421</v>
      </c>
    </row>
    <row r="50" spans="2:25" ht="14.4" x14ac:dyDescent="0.3">
      <c r="B50" s="408" t="s">
        <v>2399</v>
      </c>
      <c r="C50" s="415">
        <v>110.310540308393</v>
      </c>
      <c r="D50" s="415">
        <v>109.57987250087299</v>
      </c>
      <c r="E50" s="415">
        <v>108.29926899259399</v>
      </c>
      <c r="F50" s="415">
        <v>109.16950572525801</v>
      </c>
      <c r="G50" s="415">
        <v>108.747858088502</v>
      </c>
      <c r="H50" s="415">
        <v>109.072795460546</v>
      </c>
      <c r="I50" s="415">
        <v>109.48707768631201</v>
      </c>
      <c r="K50" s="410">
        <f t="shared" si="5"/>
        <v>8.0354811325966669E-3</v>
      </c>
      <c r="L50" s="410">
        <f t="shared" si="5"/>
        <v>-3.8623206540583377E-3</v>
      </c>
      <c r="M50" s="410">
        <f t="shared" si="5"/>
        <v>2.9879887085184631E-3</v>
      </c>
      <c r="N50" s="410">
        <f t="shared" si="5"/>
        <v>3.7982177317152921E-3</v>
      </c>
      <c r="P50" s="408">
        <v>110.310540308393</v>
      </c>
      <c r="Q50" s="408">
        <v>109.57987250087299</v>
      </c>
      <c r="R50" s="408">
        <v>108.29926899259399</v>
      </c>
      <c r="S50" s="408">
        <v>109.16950572525801</v>
      </c>
      <c r="T50" s="408">
        <v>108.747858088502</v>
      </c>
      <c r="U50" s="408">
        <v>109.072795460546</v>
      </c>
      <c r="V50" s="408">
        <v>109.48707768631201</v>
      </c>
    </row>
    <row r="51" spans="2:25" ht="14.4" x14ac:dyDescent="0.3">
      <c r="B51" s="408" t="s">
        <v>2401</v>
      </c>
      <c r="C51" s="415">
        <v>105.89846223563499</v>
      </c>
      <c r="D51" s="415">
        <v>105.080285562</v>
      </c>
      <c r="E51" s="415">
        <v>105.850968467065</v>
      </c>
      <c r="F51" s="415">
        <v>106.272541922709</v>
      </c>
      <c r="G51" s="415">
        <v>106.412766447012</v>
      </c>
      <c r="H51" s="415">
        <v>106.32779281315899</v>
      </c>
      <c r="I51" s="415">
        <v>106.99538462612701</v>
      </c>
      <c r="K51" s="410">
        <f t="shared" si="5"/>
        <v>3.9827075911464949E-3</v>
      </c>
      <c r="L51" s="410">
        <f t="shared" si="5"/>
        <v>1.3194802887559476E-3</v>
      </c>
      <c r="M51" s="410">
        <f t="shared" si="5"/>
        <v>-7.9852856654494264E-4</v>
      </c>
      <c r="N51" s="410">
        <f t="shared" si="5"/>
        <v>6.2786200607127807E-3</v>
      </c>
      <c r="P51" s="408">
        <v>105.89846223563499</v>
      </c>
      <c r="Q51" s="408">
        <v>105.080285562</v>
      </c>
      <c r="R51" s="408">
        <v>105.850968467065</v>
      </c>
      <c r="S51" s="408">
        <v>106.272541922709</v>
      </c>
      <c r="T51" s="408">
        <v>106.412766447012</v>
      </c>
      <c r="U51" s="408">
        <v>106.32779281315899</v>
      </c>
      <c r="V51" s="408">
        <v>106.99538462612701</v>
      </c>
    </row>
    <row r="52" spans="2:25" ht="14.4" x14ac:dyDescent="0.3">
      <c r="B52" s="408" t="s">
        <v>2403</v>
      </c>
      <c r="C52" s="415">
        <v>130.265606494276</v>
      </c>
      <c r="D52" s="415">
        <v>131.42186930832099</v>
      </c>
      <c r="E52" s="415">
        <v>132.584992217539</v>
      </c>
      <c r="F52" s="415">
        <v>133.25898646816901</v>
      </c>
      <c r="G52" s="415">
        <v>133.61736702767399</v>
      </c>
      <c r="H52" s="415">
        <v>133.881777327084</v>
      </c>
      <c r="I52" s="415">
        <v>133.07773606829701</v>
      </c>
      <c r="K52" s="410">
        <f t="shared" si="5"/>
        <v>5.0834882542676318E-3</v>
      </c>
      <c r="L52" s="410">
        <f t="shared" si="5"/>
        <v>2.6893537839609571E-3</v>
      </c>
      <c r="M52" s="410">
        <f t="shared" si="5"/>
        <v>1.9788617699316724E-3</v>
      </c>
      <c r="N52" s="410">
        <f t="shared" si="5"/>
        <v>-6.0056064002096399E-3</v>
      </c>
      <c r="P52" s="408">
        <v>130.265606494276</v>
      </c>
      <c r="Q52" s="408">
        <v>131.42186930832099</v>
      </c>
      <c r="R52" s="408">
        <v>132.584992217539</v>
      </c>
      <c r="S52" s="408">
        <v>133.25898646816901</v>
      </c>
      <c r="T52" s="408">
        <v>133.61736702767399</v>
      </c>
      <c r="U52" s="408">
        <v>133.881777327084</v>
      </c>
      <c r="V52" s="408">
        <v>133.07773606829701</v>
      </c>
    </row>
    <row r="53" spans="2:25" ht="14.4" x14ac:dyDescent="0.3">
      <c r="B53" s="408" t="s">
        <v>2405</v>
      </c>
      <c r="C53" s="415">
        <v>100.78586688687</v>
      </c>
      <c r="D53" s="415">
        <v>77.010947751299099</v>
      </c>
      <c r="E53" s="415">
        <v>84.497031032533499</v>
      </c>
      <c r="F53" s="415">
        <v>84.748179865905001</v>
      </c>
      <c r="G53" s="415">
        <v>78.235569821078101</v>
      </c>
      <c r="H53" s="415">
        <v>66.4834557103988</v>
      </c>
      <c r="I53" s="415">
        <v>71.308235740212197</v>
      </c>
      <c r="K53" s="410">
        <f t="shared" si="5"/>
        <v>2.972279976024339E-3</v>
      </c>
      <c r="L53" s="410">
        <f t="shared" si="5"/>
        <v>-7.6846606677944518E-2</v>
      </c>
      <c r="M53" s="410">
        <f t="shared" si="5"/>
        <v>-0.15021446303204489</v>
      </c>
      <c r="N53" s="410">
        <f t="shared" si="5"/>
        <v>7.2571137860674373E-2</v>
      </c>
      <c r="P53" s="408">
        <v>100.78586688687</v>
      </c>
      <c r="Q53" s="408">
        <v>77.010947751299099</v>
      </c>
      <c r="R53" s="408">
        <v>84.497031032533499</v>
      </c>
      <c r="S53" s="408">
        <v>84.748179865905001</v>
      </c>
      <c r="T53" s="408">
        <v>78.235569821078101</v>
      </c>
      <c r="U53" s="408">
        <v>66.4834557103988</v>
      </c>
      <c r="V53" s="408">
        <v>71.308235740212197</v>
      </c>
    </row>
    <row r="54" spans="2:25" ht="14.4" x14ac:dyDescent="0.3">
      <c r="B54" s="408" t="s">
        <v>2407</v>
      </c>
      <c r="C54" s="415">
        <v>109.421963431341</v>
      </c>
      <c r="D54" s="415">
        <v>109.30352479350699</v>
      </c>
      <c r="E54" s="415">
        <v>109.28492324038</v>
      </c>
      <c r="F54" s="415">
        <v>109.49392790570801</v>
      </c>
      <c r="G54" s="415">
        <v>109.411827800764</v>
      </c>
      <c r="H54" s="415">
        <v>109.491654662342</v>
      </c>
      <c r="I54" s="415">
        <v>109.45181421205</v>
      </c>
      <c r="K54" s="410">
        <f t="shared" si="5"/>
        <v>1.9124748330405783E-3</v>
      </c>
      <c r="L54" s="410">
        <f t="shared" si="5"/>
        <v>-7.4981422727571356E-4</v>
      </c>
      <c r="M54" s="410">
        <f t="shared" si="5"/>
        <v>7.2959992701493448E-4</v>
      </c>
      <c r="N54" s="410">
        <f t="shared" si="5"/>
        <v>-3.6386746017191829E-4</v>
      </c>
      <c r="P54" s="408">
        <v>109.421963431341</v>
      </c>
      <c r="Q54" s="408">
        <v>109.30352479350699</v>
      </c>
      <c r="R54" s="408">
        <v>109.28492324038</v>
      </c>
      <c r="S54" s="408">
        <v>109.49392790570801</v>
      </c>
      <c r="T54" s="408">
        <v>109.411827800764</v>
      </c>
      <c r="U54" s="408">
        <v>109.491654662342</v>
      </c>
      <c r="V54" s="408">
        <v>109.45181421205</v>
      </c>
    </row>
    <row r="56" spans="2:25" x14ac:dyDescent="0.25">
      <c r="B56" s="407" t="s">
        <v>2648</v>
      </c>
    </row>
    <row r="57" spans="2:25" ht="14.4" x14ac:dyDescent="0.3">
      <c r="B57" s="408" t="s">
        <v>531</v>
      </c>
      <c r="C57" s="409">
        <f>C4/C31*100</f>
        <v>149053.52904412107</v>
      </c>
      <c r="D57" s="409">
        <f t="shared" ref="D57:I57" si="6">D4/D31*100</f>
        <v>151302.68515984327</v>
      </c>
      <c r="E57" s="409">
        <f t="shared" si="6"/>
        <v>156913.02665681904</v>
      </c>
      <c r="F57" s="409">
        <f t="shared" si="6"/>
        <v>158971.00949437494</v>
      </c>
      <c r="G57" s="409">
        <f t="shared" si="6"/>
        <v>157519.40229791962</v>
      </c>
      <c r="H57" s="409">
        <f t="shared" si="6"/>
        <v>156016.60089234283</v>
      </c>
      <c r="I57" s="409">
        <f t="shared" si="6"/>
        <v>161046.83676278795</v>
      </c>
      <c r="J57" s="411"/>
      <c r="K57" s="410">
        <f>+(F57/E57)-1</f>
        <v>1.3115436502648459E-2</v>
      </c>
      <c r="L57" s="410">
        <f t="shared" ref="L57:N72" si="7">+(G57/F57)-1</f>
        <v>-9.1312699156426147E-3</v>
      </c>
      <c r="M57" s="410">
        <f t="shared" si="7"/>
        <v>-9.5404209491254388E-3</v>
      </c>
      <c r="N57" s="410">
        <f t="shared" si="7"/>
        <v>3.2241670704748593E-2</v>
      </c>
      <c r="O57" s="411"/>
      <c r="P57" s="411"/>
      <c r="Q57" s="411"/>
      <c r="S57" s="411"/>
      <c r="T57" s="411"/>
      <c r="U57" s="411"/>
      <c r="V57" s="411"/>
      <c r="W57" s="411"/>
      <c r="X57" s="411"/>
      <c r="Y57" s="411"/>
    </row>
    <row r="58" spans="2:25" ht="14.4" x14ac:dyDescent="0.3">
      <c r="B58" s="408" t="s">
        <v>535</v>
      </c>
      <c r="C58" s="409">
        <f t="shared" ref="C58:I73" si="8">C5/C32*100</f>
        <v>109090.05216503724</v>
      </c>
      <c r="D58" s="409">
        <f t="shared" si="8"/>
        <v>109401.12609457906</v>
      </c>
      <c r="E58" s="409">
        <f t="shared" si="8"/>
        <v>110923.10805452681</v>
      </c>
      <c r="F58" s="409">
        <f t="shared" si="8"/>
        <v>111121.2807658829</v>
      </c>
      <c r="G58" s="409">
        <f t="shared" si="8"/>
        <v>112624.87731836681</v>
      </c>
      <c r="H58" s="409">
        <f t="shared" si="8"/>
        <v>113598.76987807827</v>
      </c>
      <c r="I58" s="409">
        <f t="shared" si="8"/>
        <v>113915.71021923344</v>
      </c>
      <c r="J58" s="411"/>
      <c r="K58" s="410">
        <f t="shared" ref="K58:N81" si="9">+(F58/E58)-1</f>
        <v>1.7865773402119256E-3</v>
      </c>
      <c r="L58" s="410">
        <f t="shared" si="7"/>
        <v>1.3531130510021638E-2</v>
      </c>
      <c r="M58" s="410">
        <f t="shared" si="7"/>
        <v>8.6472241559780727E-3</v>
      </c>
      <c r="N58" s="410">
        <f t="shared" si="7"/>
        <v>2.7899980034584715E-3</v>
      </c>
      <c r="O58" s="411"/>
      <c r="P58" s="411"/>
      <c r="Q58" s="411"/>
      <c r="S58" s="411"/>
      <c r="T58" s="411"/>
      <c r="U58" s="411"/>
      <c r="V58" s="411"/>
      <c r="W58" s="411"/>
      <c r="X58" s="411"/>
      <c r="Y58" s="411"/>
    </row>
    <row r="59" spans="2:25" ht="14.4" x14ac:dyDescent="0.3">
      <c r="B59" s="408" t="s">
        <v>2365</v>
      </c>
      <c r="C59" s="409">
        <f t="shared" si="8"/>
        <v>77008.647733356542</v>
      </c>
      <c r="D59" s="409">
        <f t="shared" si="8"/>
        <v>76505.667881630783</v>
      </c>
      <c r="E59" s="409">
        <f t="shared" si="8"/>
        <v>77128.852079670396</v>
      </c>
      <c r="F59" s="409">
        <f t="shared" si="8"/>
        <v>80357.660137552477</v>
      </c>
      <c r="G59" s="409">
        <f t="shared" si="8"/>
        <v>82113.899617720788</v>
      </c>
      <c r="H59" s="409">
        <f t="shared" si="8"/>
        <v>80452.062260306644</v>
      </c>
      <c r="I59" s="409">
        <f t="shared" si="8"/>
        <v>80425.487036040984</v>
      </c>
      <c r="J59" s="411"/>
      <c r="K59" s="410">
        <f t="shared" si="9"/>
        <v>4.1862519288461408E-2</v>
      </c>
      <c r="L59" s="410">
        <f t="shared" si="7"/>
        <v>2.1855283953789328E-2</v>
      </c>
      <c r="M59" s="410">
        <f t="shared" si="7"/>
        <v>-2.0238197980497641E-2</v>
      </c>
      <c r="N59" s="410">
        <f t="shared" si="7"/>
        <v>-3.3032371724261989E-4</v>
      </c>
      <c r="O59" s="411"/>
      <c r="P59" s="411"/>
      <c r="Q59" s="411"/>
      <c r="S59" s="411"/>
      <c r="T59" s="411"/>
      <c r="U59" s="411"/>
      <c r="V59" s="411"/>
      <c r="W59" s="411"/>
      <c r="X59" s="411"/>
      <c r="Y59" s="411"/>
    </row>
    <row r="60" spans="2:25" ht="14.4" x14ac:dyDescent="0.3">
      <c r="B60" s="408" t="s">
        <v>2367</v>
      </c>
      <c r="C60" s="409">
        <f t="shared" si="8"/>
        <v>43920.148163076883</v>
      </c>
      <c r="D60" s="409">
        <f t="shared" si="8"/>
        <v>45270.997542720725</v>
      </c>
      <c r="E60" s="409">
        <f t="shared" si="8"/>
        <v>49327.865063338118</v>
      </c>
      <c r="F60" s="409">
        <f t="shared" si="8"/>
        <v>49902.878602198398</v>
      </c>
      <c r="G60" s="409">
        <f t="shared" si="8"/>
        <v>52332.122838399184</v>
      </c>
      <c r="H60" s="409">
        <f t="shared" si="8"/>
        <v>55090.471552937968</v>
      </c>
      <c r="I60" s="409">
        <f t="shared" si="8"/>
        <v>57219.79775630364</v>
      </c>
      <c r="J60" s="411"/>
      <c r="K60" s="410">
        <f t="shared" si="9"/>
        <v>1.1656971939125071E-2</v>
      </c>
      <c r="L60" s="410">
        <f t="shared" si="7"/>
        <v>4.8679441031158621E-2</v>
      </c>
      <c r="M60" s="410">
        <f t="shared" si="7"/>
        <v>5.2708519450978875E-2</v>
      </c>
      <c r="N60" s="410">
        <f t="shared" si="7"/>
        <v>3.8651442678604431E-2</v>
      </c>
      <c r="O60" s="411"/>
      <c r="P60" s="411"/>
      <c r="Q60" s="411"/>
      <c r="S60" s="411"/>
      <c r="T60" s="411"/>
      <c r="U60" s="411"/>
      <c r="V60" s="411"/>
      <c r="W60" s="411"/>
      <c r="X60" s="411"/>
      <c r="Y60" s="411"/>
    </row>
    <row r="61" spans="2:25" ht="14.4" x14ac:dyDescent="0.3">
      <c r="B61" s="408" t="s">
        <v>2369</v>
      </c>
      <c r="C61" s="409">
        <f t="shared" si="8"/>
        <v>2461.7725166659966</v>
      </c>
      <c r="D61" s="409">
        <f t="shared" si="8"/>
        <v>2343.898362960615</v>
      </c>
      <c r="E61" s="409">
        <f t="shared" si="8"/>
        <v>2274.8618021627158</v>
      </c>
      <c r="F61" s="409">
        <f t="shared" si="8"/>
        <v>2341.5755396794661</v>
      </c>
      <c r="G61" s="409">
        <f t="shared" si="8"/>
        <v>2320.2901319954476</v>
      </c>
      <c r="H61" s="409">
        <f t="shared" si="8"/>
        <v>2283.0998726241996</v>
      </c>
      <c r="I61" s="409">
        <f t="shared" si="8"/>
        <v>2268.9608109516657</v>
      </c>
      <c r="J61" s="411"/>
      <c r="K61" s="410">
        <f t="shared" si="9"/>
        <v>2.9326501264087979E-2</v>
      </c>
      <c r="L61" s="410">
        <f t="shared" si="7"/>
        <v>-9.0902075646606129E-3</v>
      </c>
      <c r="M61" s="410">
        <f t="shared" si="7"/>
        <v>-1.6028279764851772E-2</v>
      </c>
      <c r="N61" s="410">
        <f t="shared" si="7"/>
        <v>-6.1929229825072873E-3</v>
      </c>
      <c r="O61" s="411"/>
      <c r="P61" s="411"/>
      <c r="Q61" s="411"/>
      <c r="S61" s="411"/>
      <c r="T61" s="411"/>
      <c r="U61" s="411"/>
      <c r="V61" s="411"/>
      <c r="W61" s="411"/>
      <c r="X61" s="411"/>
      <c r="Y61" s="411"/>
    </row>
    <row r="62" spans="2:25" ht="14.4" x14ac:dyDescent="0.3">
      <c r="B62" s="408" t="s">
        <v>2371</v>
      </c>
      <c r="C62" s="409">
        <f t="shared" si="8"/>
        <v>11598.7335176571</v>
      </c>
      <c r="D62" s="409">
        <f t="shared" si="8"/>
        <v>11636.764411907241</v>
      </c>
      <c r="E62" s="409">
        <f t="shared" si="8"/>
        <v>12192.322104836912</v>
      </c>
      <c r="F62" s="409">
        <f t="shared" si="8"/>
        <v>12738.409300477613</v>
      </c>
      <c r="G62" s="409">
        <f t="shared" si="8"/>
        <v>12794.90986138607</v>
      </c>
      <c r="H62" s="409">
        <f t="shared" si="8"/>
        <v>12848.276382087184</v>
      </c>
      <c r="I62" s="409">
        <f t="shared" si="8"/>
        <v>13016.166742954962</v>
      </c>
      <c r="J62" s="411"/>
      <c r="K62" s="410">
        <f t="shared" si="9"/>
        <v>4.478943313218875E-2</v>
      </c>
      <c r="L62" s="410">
        <f t="shared" si="7"/>
        <v>4.4354486950217709E-3</v>
      </c>
      <c r="M62" s="410">
        <f t="shared" si="7"/>
        <v>4.1709180665796541E-3</v>
      </c>
      <c r="N62" s="410">
        <f t="shared" si="7"/>
        <v>1.306715047800866E-2</v>
      </c>
      <c r="O62" s="411"/>
      <c r="P62" s="411"/>
      <c r="Q62" s="411"/>
      <c r="S62" s="411"/>
      <c r="T62" s="411"/>
      <c r="U62" s="411"/>
      <c r="V62" s="411"/>
      <c r="W62" s="411"/>
      <c r="X62" s="411"/>
      <c r="Y62" s="411"/>
    </row>
    <row r="63" spans="2:25" ht="14.4" x14ac:dyDescent="0.3">
      <c r="B63" s="408" t="s">
        <v>2373</v>
      </c>
      <c r="C63" s="409">
        <f t="shared" si="8"/>
        <v>1256.1451749401801</v>
      </c>
      <c r="D63" s="409">
        <f t="shared" si="8"/>
        <v>1403.0521844002872</v>
      </c>
      <c r="E63" s="409">
        <f t="shared" si="8"/>
        <v>1349.1587686782991</v>
      </c>
      <c r="F63" s="409">
        <f t="shared" si="8"/>
        <v>1305.7855267764098</v>
      </c>
      <c r="G63" s="409">
        <f t="shared" si="8"/>
        <v>1237.9020372779364</v>
      </c>
      <c r="H63" s="409">
        <f t="shared" si="8"/>
        <v>1234.1394171038362</v>
      </c>
      <c r="I63" s="409">
        <f t="shared" si="8"/>
        <v>1145.0907396502093</v>
      </c>
      <c r="J63" s="411"/>
      <c r="K63" s="410">
        <f t="shared" si="9"/>
        <v>-3.2148360080985761E-2</v>
      </c>
      <c r="L63" s="410">
        <f t="shared" si="7"/>
        <v>-5.1986706933455751E-2</v>
      </c>
      <c r="M63" s="410">
        <f t="shared" si="7"/>
        <v>-3.0395136778140763E-3</v>
      </c>
      <c r="N63" s="410">
        <f t="shared" si="7"/>
        <v>-7.2154471544712551E-2</v>
      </c>
      <c r="O63" s="411"/>
      <c r="P63" s="411"/>
      <c r="Q63" s="411"/>
      <c r="S63" s="411"/>
      <c r="T63" s="411"/>
      <c r="U63" s="411"/>
      <c r="V63" s="411"/>
      <c r="W63" s="411"/>
      <c r="X63" s="411"/>
      <c r="Y63" s="411"/>
    </row>
    <row r="64" spans="2:25" ht="14.4" x14ac:dyDescent="0.3">
      <c r="B64" s="408" t="s">
        <v>2375</v>
      </c>
      <c r="C64" s="409">
        <f t="shared" si="8"/>
        <v>1598.5528990453056</v>
      </c>
      <c r="D64" s="409">
        <f t="shared" si="8"/>
        <v>1796.2967116931445</v>
      </c>
      <c r="E64" s="409">
        <f t="shared" si="8"/>
        <v>1768.1816347141009</v>
      </c>
      <c r="F64" s="409">
        <f t="shared" si="8"/>
        <v>1741.2401416682915</v>
      </c>
      <c r="G64" s="409">
        <f t="shared" si="8"/>
        <v>1649.8764330674601</v>
      </c>
      <c r="H64" s="409">
        <f t="shared" si="8"/>
        <v>1623.9924834072528</v>
      </c>
      <c r="I64" s="409">
        <f t="shared" si="8"/>
        <v>1622.4471729797783</v>
      </c>
      <c r="J64" s="411"/>
      <c r="K64" s="410">
        <f t="shared" si="9"/>
        <v>-1.5236835694295459E-2</v>
      </c>
      <c r="L64" s="410">
        <f t="shared" si="7"/>
        <v>-5.2470481477239206E-2</v>
      </c>
      <c r="M64" s="410">
        <f t="shared" si="7"/>
        <v>-1.5688417108961072E-2</v>
      </c>
      <c r="N64" s="410">
        <f t="shared" si="7"/>
        <v>-9.5155023392246019E-4</v>
      </c>
      <c r="O64" s="411"/>
      <c r="P64" s="411"/>
      <c r="Q64" s="411"/>
      <c r="S64" s="411"/>
      <c r="T64" s="411"/>
      <c r="U64" s="411"/>
      <c r="V64" s="411"/>
      <c r="W64" s="411"/>
      <c r="X64" s="411"/>
      <c r="Y64" s="411"/>
    </row>
    <row r="65" spans="2:25" ht="14.4" x14ac:dyDescent="0.3">
      <c r="B65" s="408" t="s">
        <v>2377</v>
      </c>
      <c r="C65" s="409">
        <f t="shared" si="8"/>
        <v>5637.6711215097239</v>
      </c>
      <c r="D65" s="409">
        <f t="shared" si="8"/>
        <v>5484.1145033765597</v>
      </c>
      <c r="E65" s="409">
        <f t="shared" si="8"/>
        <v>5471.4125113490281</v>
      </c>
      <c r="F65" s="409">
        <f t="shared" si="8"/>
        <v>5739.5885120336789</v>
      </c>
      <c r="G65" s="409">
        <f t="shared" si="8"/>
        <v>5651.9892221652144</v>
      </c>
      <c r="H65" s="409">
        <f t="shared" si="8"/>
        <v>5631.579172499919</v>
      </c>
      <c r="I65" s="409">
        <f t="shared" si="8"/>
        <v>5553.1280440988294</v>
      </c>
      <c r="J65" s="411"/>
      <c r="K65" s="410">
        <f t="shared" si="9"/>
        <v>4.9014034333618506E-2</v>
      </c>
      <c r="L65" s="410">
        <f t="shared" si="7"/>
        <v>-1.5262294445813174E-2</v>
      </c>
      <c r="M65" s="410">
        <f t="shared" si="7"/>
        <v>-3.6111267843990102E-3</v>
      </c>
      <c r="N65" s="410">
        <f t="shared" si="7"/>
        <v>-1.3930573645165367E-2</v>
      </c>
      <c r="O65" s="411"/>
      <c r="P65" s="411"/>
      <c r="Q65" s="411"/>
      <c r="S65" s="411"/>
      <c r="T65" s="411"/>
      <c r="U65" s="411"/>
      <c r="V65" s="411"/>
      <c r="W65" s="411"/>
      <c r="X65" s="411"/>
      <c r="Y65" s="411"/>
    </row>
    <row r="66" spans="2:25" ht="14.4" x14ac:dyDescent="0.3">
      <c r="B66" s="408" t="s">
        <v>2379</v>
      </c>
      <c r="C66" s="409">
        <f t="shared" si="8"/>
        <v>1572.3761214867527</v>
      </c>
      <c r="D66" s="409">
        <f t="shared" si="8"/>
        <v>1611.9742765994974</v>
      </c>
      <c r="E66" s="409">
        <f t="shared" si="8"/>
        <v>1614.2193132865157</v>
      </c>
      <c r="F66" s="409">
        <f t="shared" si="8"/>
        <v>1615.7885099949897</v>
      </c>
      <c r="G66" s="409">
        <f t="shared" si="8"/>
        <v>1560.7184383122965</v>
      </c>
      <c r="H66" s="409">
        <f t="shared" si="8"/>
        <v>1510.9363334992154</v>
      </c>
      <c r="I66" s="409">
        <f t="shared" si="8"/>
        <v>1504.0129944192395</v>
      </c>
      <c r="J66" s="411"/>
      <c r="K66" s="410">
        <f t="shared" si="9"/>
        <v>9.7210874356301602E-4</v>
      </c>
      <c r="L66" s="410">
        <f t="shared" si="7"/>
        <v>-3.4082475114805666E-2</v>
      </c>
      <c r="M66" s="410">
        <f t="shared" si="7"/>
        <v>-3.1896915927330016E-2</v>
      </c>
      <c r="N66" s="410">
        <f t="shared" si="7"/>
        <v>-4.5821514292014864E-3</v>
      </c>
      <c r="O66" s="411"/>
      <c r="P66" s="411"/>
      <c r="Q66" s="411"/>
      <c r="S66" s="411"/>
      <c r="T66" s="411"/>
      <c r="U66" s="411"/>
      <c r="V66" s="411"/>
      <c r="W66" s="411"/>
      <c r="X66" s="411"/>
      <c r="Y66" s="411"/>
    </row>
    <row r="67" spans="2:25" ht="14.4" x14ac:dyDescent="0.3">
      <c r="B67" s="408" t="s">
        <v>2381</v>
      </c>
      <c r="C67" s="409">
        <f t="shared" si="8"/>
        <v>3411.7212264655323</v>
      </c>
      <c r="D67" s="409">
        <f t="shared" si="8"/>
        <v>3238.5016501807477</v>
      </c>
      <c r="E67" s="409">
        <f t="shared" si="8"/>
        <v>3284.0731707485625</v>
      </c>
      <c r="F67" s="409">
        <f t="shared" si="8"/>
        <v>3259.554761416819</v>
      </c>
      <c r="G67" s="409">
        <f t="shared" si="8"/>
        <v>3183.6561808832221</v>
      </c>
      <c r="H67" s="409">
        <f t="shared" si="8"/>
        <v>3242.7972323466392</v>
      </c>
      <c r="I67" s="409">
        <f t="shared" si="8"/>
        <v>3261.7846225533094</v>
      </c>
      <c r="J67" s="411"/>
      <c r="K67" s="410">
        <f t="shared" si="9"/>
        <v>-7.4658535473967058E-3</v>
      </c>
      <c r="L67" s="410">
        <f t="shared" si="7"/>
        <v>-2.3284953341482284E-2</v>
      </c>
      <c r="M67" s="410">
        <f t="shared" si="7"/>
        <v>1.8576456785295736E-2</v>
      </c>
      <c r="N67" s="410">
        <f t="shared" si="7"/>
        <v>5.8552505279307887E-3</v>
      </c>
      <c r="O67" s="411"/>
      <c r="P67" s="411"/>
      <c r="Q67" s="411"/>
      <c r="S67" s="411"/>
      <c r="T67" s="411"/>
      <c r="U67" s="411"/>
      <c r="V67" s="411"/>
      <c r="W67" s="411"/>
      <c r="X67" s="411"/>
      <c r="Y67" s="411"/>
    </row>
    <row r="68" spans="2:25" ht="14.4" x14ac:dyDescent="0.3">
      <c r="B68" s="408" t="s">
        <v>2383</v>
      </c>
      <c r="C68" s="409">
        <f t="shared" si="8"/>
        <v>38590.026100822164</v>
      </c>
      <c r="D68" s="409">
        <f t="shared" si="8"/>
        <v>36803.397859947429</v>
      </c>
      <c r="E68" s="409">
        <f t="shared" si="8"/>
        <v>35600.992264868291</v>
      </c>
      <c r="F68" s="409">
        <f t="shared" si="8"/>
        <v>36756.453585255113</v>
      </c>
      <c r="G68" s="409">
        <f t="shared" si="8"/>
        <v>39552.460364292907</v>
      </c>
      <c r="H68" s="409">
        <f t="shared" si="8"/>
        <v>42248.863615638234</v>
      </c>
      <c r="I68" s="409">
        <f t="shared" si="8"/>
        <v>43323.961240536839</v>
      </c>
      <c r="J68" s="411"/>
      <c r="K68" s="410">
        <f t="shared" si="9"/>
        <v>3.2455874032675469E-2</v>
      </c>
      <c r="L68" s="410">
        <f t="shared" si="7"/>
        <v>7.6068458904844372E-2</v>
      </c>
      <c r="M68" s="410">
        <f t="shared" si="7"/>
        <v>6.8172832398046834E-2</v>
      </c>
      <c r="N68" s="410">
        <f t="shared" si="7"/>
        <v>2.5446782064468598E-2</v>
      </c>
      <c r="O68" s="411"/>
      <c r="P68" s="411"/>
      <c r="Q68" s="411"/>
      <c r="S68" s="411"/>
      <c r="T68" s="411"/>
      <c r="U68" s="411"/>
      <c r="V68" s="411"/>
      <c r="W68" s="411"/>
      <c r="X68" s="411"/>
      <c r="Y68" s="411"/>
    </row>
    <row r="69" spans="2:25" ht="14.4" x14ac:dyDescent="0.3">
      <c r="B69" s="408" t="s">
        <v>2385</v>
      </c>
      <c r="C69" s="409">
        <f t="shared" si="8"/>
        <v>749.88694716854422</v>
      </c>
      <c r="D69" s="409">
        <f t="shared" si="8"/>
        <v>776.7538525686989</v>
      </c>
      <c r="E69" s="409">
        <f t="shared" si="8"/>
        <v>776.72680199610556</v>
      </c>
      <c r="F69" s="409">
        <f t="shared" si="8"/>
        <v>758.63131052663346</v>
      </c>
      <c r="G69" s="409">
        <f t="shared" si="8"/>
        <v>763.4703432405106</v>
      </c>
      <c r="H69" s="409">
        <f t="shared" si="8"/>
        <v>790.70675118591328</v>
      </c>
      <c r="I69" s="409">
        <f t="shared" si="8"/>
        <v>891.06760620618604</v>
      </c>
      <c r="J69" s="411"/>
      <c r="K69" s="410">
        <f t="shared" si="9"/>
        <v>-2.3297112218824689E-2</v>
      </c>
      <c r="L69" s="410">
        <f t="shared" si="7"/>
        <v>6.3786356385922005E-3</v>
      </c>
      <c r="M69" s="410">
        <f t="shared" si="7"/>
        <v>3.5674480595800473E-2</v>
      </c>
      <c r="N69" s="410">
        <f t="shared" si="7"/>
        <v>0.12692550666824354</v>
      </c>
      <c r="O69" s="411"/>
      <c r="P69" s="411"/>
      <c r="Q69" s="411"/>
      <c r="S69" s="411"/>
      <c r="T69" s="411"/>
      <c r="U69" s="411"/>
      <c r="V69" s="411"/>
      <c r="W69" s="411"/>
      <c r="X69" s="411"/>
      <c r="Y69" s="411"/>
    </row>
    <row r="70" spans="2:25" ht="14.4" x14ac:dyDescent="0.3">
      <c r="B70" s="408" t="s">
        <v>2387</v>
      </c>
      <c r="C70" s="409">
        <f t="shared" si="8"/>
        <v>9696.5471303425111</v>
      </c>
      <c r="D70" s="409">
        <f t="shared" si="8"/>
        <v>9763.9883492236004</v>
      </c>
      <c r="E70" s="409">
        <f t="shared" si="8"/>
        <v>9947.5764823364534</v>
      </c>
      <c r="F70" s="409">
        <f t="shared" si="8"/>
        <v>9856.3289856411066</v>
      </c>
      <c r="G70" s="409">
        <f t="shared" si="8"/>
        <v>9975.5794656913931</v>
      </c>
      <c r="H70" s="409">
        <f t="shared" si="8"/>
        <v>9979.0016198820849</v>
      </c>
      <c r="I70" s="409">
        <f t="shared" si="8"/>
        <v>9986.3769521894465</v>
      </c>
      <c r="J70" s="411"/>
      <c r="K70" s="410">
        <f t="shared" si="9"/>
        <v>-9.1728369072980875E-3</v>
      </c>
      <c r="L70" s="410">
        <f t="shared" si="7"/>
        <v>1.2098873751476225E-2</v>
      </c>
      <c r="M70" s="410">
        <f t="shared" si="7"/>
        <v>3.4305317324778706E-4</v>
      </c>
      <c r="N70" s="410">
        <f t="shared" si="7"/>
        <v>7.3908518991183669E-4</v>
      </c>
      <c r="O70" s="411"/>
      <c r="P70" s="411"/>
      <c r="Q70" s="411"/>
      <c r="S70" s="411"/>
      <c r="T70" s="411"/>
      <c r="U70" s="411"/>
      <c r="V70" s="411"/>
      <c r="W70" s="411"/>
      <c r="X70" s="411"/>
      <c r="Y70" s="411"/>
    </row>
    <row r="71" spans="2:25" ht="14.4" x14ac:dyDescent="0.3">
      <c r="B71" s="408" t="s">
        <v>2389</v>
      </c>
      <c r="C71" s="409">
        <f t="shared" si="8"/>
        <v>2186.7173569577635</v>
      </c>
      <c r="D71" s="409">
        <f t="shared" si="8"/>
        <v>2194.9377286161912</v>
      </c>
      <c r="E71" s="409">
        <f t="shared" si="8"/>
        <v>2194.7847277938999</v>
      </c>
      <c r="F71" s="409">
        <f t="shared" si="8"/>
        <v>2197.3312017963581</v>
      </c>
      <c r="G71" s="409">
        <f t="shared" si="8"/>
        <v>2179.5410550759771</v>
      </c>
      <c r="H71" s="409">
        <f t="shared" si="8"/>
        <v>2192.5433608440999</v>
      </c>
      <c r="I71" s="409">
        <f t="shared" si="8"/>
        <v>2208.7371416643846</v>
      </c>
      <c r="J71" s="411"/>
      <c r="K71" s="410">
        <f t="shared" si="9"/>
        <v>1.1602386194009551E-3</v>
      </c>
      <c r="L71" s="410">
        <f t="shared" si="7"/>
        <v>-8.0962518103039338E-3</v>
      </c>
      <c r="M71" s="410">
        <f t="shared" si="7"/>
        <v>5.9656163566368381E-3</v>
      </c>
      <c r="N71" s="410">
        <f t="shared" si="7"/>
        <v>7.3858429025779326E-3</v>
      </c>
      <c r="O71" s="411"/>
      <c r="P71" s="411"/>
      <c r="Q71" s="411"/>
      <c r="S71" s="411"/>
      <c r="T71" s="411"/>
      <c r="U71" s="411"/>
      <c r="V71" s="411"/>
      <c r="W71" s="411"/>
      <c r="X71" s="411"/>
      <c r="Y71" s="411"/>
    </row>
    <row r="72" spans="2:25" ht="14.4" x14ac:dyDescent="0.3">
      <c r="B72" s="408" t="s">
        <v>2391</v>
      </c>
      <c r="C72" s="409">
        <f t="shared" si="8"/>
        <v>710.07304997014842</v>
      </c>
      <c r="D72" s="409">
        <f t="shared" si="8"/>
        <v>714.16223502191599</v>
      </c>
      <c r="E72" s="409">
        <f t="shared" si="8"/>
        <v>717.39303944125777</v>
      </c>
      <c r="F72" s="409">
        <f t="shared" si="8"/>
        <v>724.20149294156374</v>
      </c>
      <c r="G72" s="409">
        <f t="shared" si="8"/>
        <v>733.66632016028223</v>
      </c>
      <c r="H72" s="409">
        <f t="shared" si="8"/>
        <v>760.03006683498108</v>
      </c>
      <c r="I72" s="409">
        <f t="shared" si="8"/>
        <v>764.5456506462715</v>
      </c>
      <c r="J72" s="411"/>
      <c r="K72" s="410">
        <f t="shared" si="9"/>
        <v>9.4905485918970189E-3</v>
      </c>
      <c r="L72" s="410">
        <f t="shared" si="7"/>
        <v>1.3069328510045164E-2</v>
      </c>
      <c r="M72" s="410">
        <f t="shared" si="7"/>
        <v>3.5934246877980192E-2</v>
      </c>
      <c r="N72" s="410">
        <f t="shared" si="7"/>
        <v>5.9413225980582407E-3</v>
      </c>
      <c r="O72" s="411"/>
      <c r="P72" s="411"/>
      <c r="Q72" s="411"/>
      <c r="S72" s="411"/>
      <c r="T72" s="411"/>
      <c r="U72" s="411"/>
      <c r="V72" s="411"/>
      <c r="W72" s="411"/>
      <c r="X72" s="411"/>
      <c r="Y72" s="411"/>
    </row>
    <row r="73" spans="2:25" ht="14.4" x14ac:dyDescent="0.3">
      <c r="B73" s="408" t="s">
        <v>2393</v>
      </c>
      <c r="C73" s="409">
        <f t="shared" si="8"/>
        <v>45771.591021113047</v>
      </c>
      <c r="D73" s="409">
        <f t="shared" si="8"/>
        <v>47072.927523279352</v>
      </c>
      <c r="E73" s="409">
        <f t="shared" si="8"/>
        <v>46681.662094428779</v>
      </c>
      <c r="F73" s="409">
        <f t="shared" si="8"/>
        <v>47157.029749862413</v>
      </c>
      <c r="G73" s="409">
        <f t="shared" si="8"/>
        <v>47483.826967900641</v>
      </c>
      <c r="H73" s="409">
        <f t="shared" si="8"/>
        <v>47668.967938099224</v>
      </c>
      <c r="I73" s="409">
        <f t="shared" si="8"/>
        <v>48202.676843999689</v>
      </c>
      <c r="J73" s="411"/>
      <c r="K73" s="410">
        <f t="shared" si="9"/>
        <v>1.0183177592778314E-2</v>
      </c>
      <c r="L73" s="410">
        <f t="shared" si="9"/>
        <v>6.9299788339443058E-3</v>
      </c>
      <c r="M73" s="410">
        <f t="shared" si="9"/>
        <v>3.8990321972940389E-3</v>
      </c>
      <c r="N73" s="410">
        <f t="shared" si="9"/>
        <v>1.1196149801135036E-2</v>
      </c>
      <c r="O73" s="411"/>
      <c r="P73" s="411"/>
      <c r="Q73" s="411"/>
      <c r="S73" s="411"/>
      <c r="T73" s="411"/>
      <c r="U73" s="411"/>
      <c r="V73" s="411"/>
      <c r="W73" s="411"/>
      <c r="X73" s="411"/>
      <c r="Y73" s="411"/>
    </row>
    <row r="74" spans="2:25" ht="14.4" x14ac:dyDescent="0.3">
      <c r="B74" s="408" t="s">
        <v>2395</v>
      </c>
      <c r="C74" s="409">
        <f t="shared" ref="C74:I80" si="10">C21/C48*100</f>
        <v>13123.163159147203</v>
      </c>
      <c r="D74" s="409">
        <f t="shared" si="10"/>
        <v>12640.072374864139</v>
      </c>
      <c r="E74" s="409">
        <f t="shared" si="10"/>
        <v>13010.630851135997</v>
      </c>
      <c r="F74" s="409">
        <f t="shared" si="10"/>
        <v>12538.776998988214</v>
      </c>
      <c r="G74" s="409">
        <f t="shared" si="10"/>
        <v>13229.821453199318</v>
      </c>
      <c r="H74" s="409">
        <f t="shared" si="10"/>
        <v>12805.569240610481</v>
      </c>
      <c r="I74" s="409">
        <f t="shared" si="10"/>
        <v>12048.465116671267</v>
      </c>
      <c r="J74" s="411"/>
      <c r="K74" s="410">
        <f t="shared" si="9"/>
        <v>-3.6266792713328222E-2</v>
      </c>
      <c r="L74" s="410">
        <f t="shared" si="9"/>
        <v>5.5112588274507601E-2</v>
      </c>
      <c r="M74" s="410">
        <f t="shared" si="9"/>
        <v>-3.2067871368456125E-2</v>
      </c>
      <c r="N74" s="410">
        <f t="shared" si="9"/>
        <v>-5.9123035431974391E-2</v>
      </c>
      <c r="O74" s="411"/>
      <c r="P74" s="411"/>
      <c r="Q74" s="411"/>
      <c r="S74" s="411"/>
      <c r="T74" s="411"/>
      <c r="U74" s="411"/>
      <c r="V74" s="411"/>
      <c r="W74" s="411"/>
      <c r="X74" s="411"/>
      <c r="Y74" s="411"/>
    </row>
    <row r="75" spans="2:25" ht="14.4" x14ac:dyDescent="0.3">
      <c r="B75" s="408" t="s">
        <v>2397</v>
      </c>
      <c r="C75" s="409">
        <f t="shared" si="10"/>
        <v>6462.0034957639064</v>
      </c>
      <c r="D75" s="409">
        <f t="shared" si="10"/>
        <v>5956.2228545929929</v>
      </c>
      <c r="E75" s="409">
        <f t="shared" si="10"/>
        <v>5820.7916969515964</v>
      </c>
      <c r="F75" s="409">
        <f t="shared" si="10"/>
        <v>6149.6628424068986</v>
      </c>
      <c r="G75" s="409">
        <f t="shared" si="10"/>
        <v>6609.7007136993598</v>
      </c>
      <c r="H75" s="409">
        <f t="shared" si="10"/>
        <v>7000.7044367393346</v>
      </c>
      <c r="I75" s="409">
        <f t="shared" si="10"/>
        <v>7073.1125335985253</v>
      </c>
      <c r="J75" s="411"/>
      <c r="K75" s="410">
        <f t="shared" si="9"/>
        <v>5.6499384031820865E-2</v>
      </c>
      <c r="L75" s="410">
        <f t="shared" si="9"/>
        <v>7.4807006998843573E-2</v>
      </c>
      <c r="M75" s="410">
        <f t="shared" si="9"/>
        <v>5.9156040489030781E-2</v>
      </c>
      <c r="N75" s="410">
        <f t="shared" si="9"/>
        <v>1.0342972984146659E-2</v>
      </c>
      <c r="O75" s="411"/>
      <c r="P75" s="411"/>
      <c r="Q75" s="411"/>
      <c r="S75" s="411"/>
      <c r="T75" s="411"/>
      <c r="U75" s="411"/>
      <c r="V75" s="411"/>
      <c r="W75" s="411"/>
      <c r="X75" s="411"/>
      <c r="Y75" s="411"/>
    </row>
    <row r="76" spans="2:25" ht="14.4" x14ac:dyDescent="0.3">
      <c r="B76" s="408" t="s">
        <v>2399</v>
      </c>
      <c r="C76" s="409">
        <f t="shared" si="10"/>
        <v>11257.401106108215</v>
      </c>
      <c r="D76" s="409">
        <f t="shared" si="10"/>
        <v>11060.283746642583</v>
      </c>
      <c r="E76" s="409">
        <f t="shared" si="10"/>
        <v>11311.105979939282</v>
      </c>
      <c r="F76" s="409">
        <f t="shared" si="10"/>
        <v>11163.864805688199</v>
      </c>
      <c r="G76" s="409">
        <f t="shared" si="10"/>
        <v>11429.501060312978</v>
      </c>
      <c r="H76" s="409">
        <f t="shared" si="10"/>
        <v>11429.247989952148</v>
      </c>
      <c r="I76" s="409">
        <f t="shared" si="10"/>
        <v>11472.18559449637</v>
      </c>
      <c r="J76" s="411"/>
      <c r="K76" s="410">
        <f t="shared" si="9"/>
        <v>-1.3017398520730139E-2</v>
      </c>
      <c r="L76" s="410">
        <f t="shared" si="9"/>
        <v>2.3794291604949613E-2</v>
      </c>
      <c r="M76" s="410">
        <f t="shared" si="9"/>
        <v>-2.214185549265224E-5</v>
      </c>
      <c r="N76" s="410">
        <f t="shared" si="9"/>
        <v>3.7568179972968796E-3</v>
      </c>
      <c r="O76" s="411"/>
      <c r="P76" s="411"/>
      <c r="Q76" s="411"/>
      <c r="S76" s="411"/>
      <c r="T76" s="411"/>
      <c r="U76" s="411"/>
      <c r="V76" s="411"/>
      <c r="W76" s="411"/>
      <c r="X76" s="411"/>
      <c r="Y76" s="411"/>
    </row>
    <row r="77" spans="2:25" ht="14.4" x14ac:dyDescent="0.3">
      <c r="B77" s="408" t="s">
        <v>2401</v>
      </c>
      <c r="C77" s="409">
        <f t="shared" si="10"/>
        <v>46145.368211630077</v>
      </c>
      <c r="D77" s="409">
        <f t="shared" si="10"/>
        <v>46423.812104687189</v>
      </c>
      <c r="E77" s="409">
        <f t="shared" si="10"/>
        <v>46618.994050941066</v>
      </c>
      <c r="F77" s="409">
        <f t="shared" si="10"/>
        <v>45648.931402762057</v>
      </c>
      <c r="G77" s="409">
        <f t="shared" si="10"/>
        <v>46079.516822653844</v>
      </c>
      <c r="H77" s="409">
        <f t="shared" si="10"/>
        <v>46410.416484129441</v>
      </c>
      <c r="I77" s="409">
        <f t="shared" si="10"/>
        <v>45720.793766219147</v>
      </c>
      <c r="J77" s="411"/>
      <c r="K77" s="410">
        <f t="shared" si="9"/>
        <v>-2.0808313605373163E-2</v>
      </c>
      <c r="L77" s="410">
        <f t="shared" si="9"/>
        <v>9.432541061973998E-3</v>
      </c>
      <c r="M77" s="410">
        <f t="shared" si="9"/>
        <v>7.1810575347204253E-3</v>
      </c>
      <c r="N77" s="410">
        <f t="shared" si="9"/>
        <v>-1.485922278129348E-2</v>
      </c>
      <c r="O77" s="411"/>
      <c r="P77" s="411"/>
      <c r="Q77" s="411"/>
      <c r="S77" s="411"/>
      <c r="T77" s="411"/>
      <c r="U77" s="411"/>
      <c r="V77" s="411"/>
      <c r="W77" s="411"/>
      <c r="X77" s="411"/>
      <c r="Y77" s="411"/>
    </row>
    <row r="78" spans="2:25" ht="14.4" x14ac:dyDescent="0.3">
      <c r="B78" s="408" t="s">
        <v>2403</v>
      </c>
      <c r="C78" s="409">
        <f t="shared" si="10"/>
        <v>8044.707757536069</v>
      </c>
      <c r="D78" s="409">
        <f t="shared" si="10"/>
        <v>8025.0843908578845</v>
      </c>
      <c r="E78" s="409">
        <f t="shared" si="10"/>
        <v>7937.3128044489749</v>
      </c>
      <c r="F78" s="409">
        <f t="shared" si="10"/>
        <v>8017.759436560149</v>
      </c>
      <c r="G78" s="409">
        <f t="shared" si="10"/>
        <v>8025.1677997361967</v>
      </c>
      <c r="H78" s="409">
        <f t="shared" si="10"/>
        <v>7910.2487377000625</v>
      </c>
      <c r="I78" s="409">
        <f t="shared" si="10"/>
        <v>8112.3394818250845</v>
      </c>
      <c r="J78" s="411"/>
      <c r="K78" s="410">
        <f t="shared" si="9"/>
        <v>1.0135247796468683E-2</v>
      </c>
      <c r="L78" s="410">
        <f t="shared" si="9"/>
        <v>9.2399419497013469E-4</v>
      </c>
      <c r="M78" s="410">
        <f t="shared" si="9"/>
        <v>-1.4319832918622821E-2</v>
      </c>
      <c r="N78" s="410">
        <f t="shared" si="9"/>
        <v>2.5547963259595408E-2</v>
      </c>
      <c r="O78" s="411"/>
      <c r="P78" s="411"/>
      <c r="Q78" s="411"/>
      <c r="S78" s="411"/>
      <c r="T78" s="411"/>
      <c r="U78" s="411"/>
      <c r="V78" s="411"/>
      <c r="W78" s="411"/>
      <c r="X78" s="411"/>
      <c r="Y78" s="411"/>
    </row>
    <row r="79" spans="2:25" ht="14.4" x14ac:dyDescent="0.3">
      <c r="B79" s="408" t="s">
        <v>2405</v>
      </c>
      <c r="C79" s="409">
        <f t="shared" si="10"/>
        <v>99961.856592065742</v>
      </c>
      <c r="D79" s="409">
        <f t="shared" si="10"/>
        <v>100772.14877520196</v>
      </c>
      <c r="E79" s="409">
        <f t="shared" si="10"/>
        <v>101116.38316802173</v>
      </c>
      <c r="F79" s="409">
        <f t="shared" si="10"/>
        <v>102122.68601261357</v>
      </c>
      <c r="G79" s="409">
        <f t="shared" si="10"/>
        <v>100494.33700102239</v>
      </c>
      <c r="H79" s="409">
        <f t="shared" si="10"/>
        <v>101613.01452622218</v>
      </c>
      <c r="I79" s="409">
        <f t="shared" si="10"/>
        <v>100793.11663834602</v>
      </c>
      <c r="J79" s="411"/>
      <c r="K79" s="410">
        <f t="shared" si="9"/>
        <v>9.9519268101164737E-3</v>
      </c>
      <c r="L79" s="410">
        <f t="shared" si="9"/>
        <v>-1.5945027252711075E-2</v>
      </c>
      <c r="M79" s="410">
        <f t="shared" si="9"/>
        <v>1.1131746908170648E-2</v>
      </c>
      <c r="N79" s="410">
        <f t="shared" si="9"/>
        <v>-8.0688275187876801E-3</v>
      </c>
      <c r="O79" s="411"/>
      <c r="P79" s="411"/>
      <c r="Q79" s="411"/>
      <c r="S79" s="411"/>
      <c r="T79" s="411"/>
      <c r="U79" s="411"/>
      <c r="V79" s="411"/>
      <c r="W79" s="411"/>
      <c r="X79" s="411"/>
      <c r="Y79" s="411"/>
    </row>
    <row r="80" spans="2:25" ht="14.4" x14ac:dyDescent="0.3">
      <c r="B80" s="408" t="s">
        <v>2407</v>
      </c>
      <c r="C80" s="409">
        <f t="shared" si="10"/>
        <v>104857.12959445648</v>
      </c>
      <c r="D80" s="409">
        <f t="shared" si="10"/>
        <v>108114.18041938556</v>
      </c>
      <c r="E80" s="409">
        <f t="shared" si="10"/>
        <v>111669.12725149632</v>
      </c>
      <c r="F80" s="409">
        <f t="shared" si="10"/>
        <v>114380.98202838434</v>
      </c>
      <c r="G80" s="409">
        <f t="shared" si="10"/>
        <v>115620.72633532649</v>
      </c>
      <c r="H80" s="409">
        <f t="shared" si="10"/>
        <v>116138.26929276872</v>
      </c>
      <c r="I80" s="409">
        <f t="shared" si="10"/>
        <v>118064.24403444762</v>
      </c>
      <c r="J80" s="411"/>
      <c r="K80" s="410">
        <f t="shared" si="9"/>
        <v>2.4284731542501437E-2</v>
      </c>
      <c r="L80" s="410">
        <f t="shared" si="9"/>
        <v>1.0838727601014009E-2</v>
      </c>
      <c r="M80" s="410">
        <f t="shared" si="9"/>
        <v>4.4762126466948438E-3</v>
      </c>
      <c r="N80" s="410">
        <f t="shared" si="9"/>
        <v>1.65834634303339E-2</v>
      </c>
      <c r="O80" s="411"/>
      <c r="P80" s="411"/>
      <c r="Q80" s="411"/>
      <c r="S80" s="411"/>
      <c r="T80" s="411"/>
      <c r="U80" s="411"/>
      <c r="V80" s="411"/>
      <c r="W80" s="411"/>
      <c r="X80" s="411"/>
      <c r="Y80" s="411"/>
    </row>
    <row r="81" spans="2:17" x14ac:dyDescent="0.25">
      <c r="B81" s="412" t="s">
        <v>2646</v>
      </c>
      <c r="C81" s="413">
        <f t="shared" ref="C81:I81" si="11">SUM(C57:C80)</f>
        <v>794165.82120644429</v>
      </c>
      <c r="D81" s="413">
        <f t="shared" si="11"/>
        <v>800313.05099478131</v>
      </c>
      <c r="E81" s="413">
        <f t="shared" si="11"/>
        <v>815650.56237393036</v>
      </c>
      <c r="F81" s="413">
        <f t="shared" si="11"/>
        <v>826567.41114548256</v>
      </c>
      <c r="G81" s="413">
        <f t="shared" si="11"/>
        <v>835166.96007980627</v>
      </c>
      <c r="H81" s="413">
        <f t="shared" si="11"/>
        <v>840480.30953784089</v>
      </c>
      <c r="I81" s="413">
        <f t="shared" si="11"/>
        <v>849641.04550282087</v>
      </c>
      <c r="J81" s="411"/>
      <c r="K81" s="410">
        <f t="shared" si="9"/>
        <v>1.3384222699214465E-2</v>
      </c>
      <c r="L81" s="410">
        <f t="shared" si="9"/>
        <v>1.0403929332764461E-2</v>
      </c>
      <c r="M81" s="410">
        <f t="shared" si="9"/>
        <v>6.3620206641399335E-3</v>
      </c>
      <c r="N81" s="410">
        <f t="shared" si="9"/>
        <v>1.0899405805255835E-2</v>
      </c>
      <c r="O81" s="411"/>
      <c r="P81" s="411"/>
      <c r="Q81" s="411"/>
    </row>
    <row r="83" spans="2:17" x14ac:dyDescent="0.25">
      <c r="B83" s="407" t="s">
        <v>2649</v>
      </c>
    </row>
    <row r="84" spans="2:17" x14ac:dyDescent="0.25">
      <c r="B84" s="35" t="s">
        <v>531</v>
      </c>
      <c r="C84" s="411">
        <f>+C31*C57/100</f>
        <v>166659.97</v>
      </c>
      <c r="D84" s="411">
        <f t="shared" ref="D84:I84" si="12">+D31*D57/100</f>
        <v>171879.09</v>
      </c>
      <c r="E84" s="411">
        <f t="shared" si="12"/>
        <v>174720.26999999996</v>
      </c>
      <c r="F84" s="411">
        <f t="shared" si="12"/>
        <v>178166.48</v>
      </c>
      <c r="G84" s="411">
        <f t="shared" si="12"/>
        <v>179307.04999999996</v>
      </c>
      <c r="H84" s="411">
        <f t="shared" si="12"/>
        <v>179925.11548006197</v>
      </c>
      <c r="I84" s="411">
        <f t="shared" si="12"/>
        <v>184089.69954809852</v>
      </c>
    </row>
    <row r="85" spans="2:17" x14ac:dyDescent="0.25">
      <c r="B85" s="35" t="s">
        <v>535</v>
      </c>
      <c r="C85" s="411">
        <f t="shared" ref="C85:I100" si="13">+C32*C58/100</f>
        <v>134660.74</v>
      </c>
      <c r="D85" s="411">
        <f t="shared" si="13"/>
        <v>135905.79</v>
      </c>
      <c r="E85" s="411">
        <f t="shared" si="13"/>
        <v>138650.01999999999</v>
      </c>
      <c r="F85" s="411">
        <f t="shared" si="13"/>
        <v>139683.31</v>
      </c>
      <c r="G85" s="411">
        <f t="shared" si="13"/>
        <v>142385.23000000001</v>
      </c>
      <c r="H85" s="411">
        <f t="shared" si="13"/>
        <v>144538.76873522415</v>
      </c>
      <c r="I85" s="411">
        <f t="shared" si="13"/>
        <v>145905.66762688727</v>
      </c>
    </row>
    <row r="86" spans="2:17" s="43" customFormat="1" x14ac:dyDescent="0.25">
      <c r="B86" s="416" t="s">
        <v>2365</v>
      </c>
      <c r="C86" s="417">
        <f t="shared" si="13"/>
        <v>96830.337713925343</v>
      </c>
      <c r="D86" s="417">
        <f t="shared" si="13"/>
        <v>95269.780283369866</v>
      </c>
      <c r="E86" s="417">
        <f t="shared" si="13"/>
        <v>95118.056265334861</v>
      </c>
      <c r="F86" s="417">
        <f t="shared" si="13"/>
        <v>97570.705475563329</v>
      </c>
      <c r="G86" s="417">
        <f t="shared" si="13"/>
        <v>97979.243401773201</v>
      </c>
      <c r="H86" s="417">
        <f t="shared" si="13"/>
        <v>97246.200395354987</v>
      </c>
      <c r="I86" s="417">
        <f t="shared" si="13"/>
        <v>95057.798834730726</v>
      </c>
    </row>
    <row r="87" spans="2:17" s="43" customFormat="1" x14ac:dyDescent="0.25">
      <c r="B87" s="416" t="s">
        <v>2367</v>
      </c>
      <c r="C87" s="417">
        <f t="shared" si="13"/>
        <v>51755.612286074662</v>
      </c>
      <c r="D87" s="417">
        <f t="shared" si="13"/>
        <v>52389.669716630138</v>
      </c>
      <c r="E87" s="417">
        <f t="shared" si="13"/>
        <v>53826.013734665139</v>
      </c>
      <c r="F87" s="417">
        <f t="shared" si="13"/>
        <v>53174.984524436652</v>
      </c>
      <c r="G87" s="417">
        <f t="shared" si="13"/>
        <v>55098.716598226776</v>
      </c>
      <c r="H87" s="417">
        <f t="shared" si="13"/>
        <v>57700.073761776854</v>
      </c>
      <c r="I87" s="417">
        <f t="shared" si="13"/>
        <v>58919.854939048935</v>
      </c>
    </row>
    <row r="88" spans="2:17" s="43" customFormat="1" x14ac:dyDescent="0.25">
      <c r="B88" s="418" t="s">
        <v>2369</v>
      </c>
      <c r="C88" s="419">
        <f t="shared" si="13"/>
        <v>2385.6236461910516</v>
      </c>
      <c r="D88" s="419">
        <f t="shared" si="13"/>
        <v>2271.8459217338291</v>
      </c>
      <c r="E88" s="419">
        <f t="shared" si="13"/>
        <v>2199.1315141057007</v>
      </c>
      <c r="F88" s="419">
        <f t="shared" si="13"/>
        <v>2264.4056489218819</v>
      </c>
      <c r="G88" s="419">
        <f t="shared" si="13"/>
        <v>2270.1996200491858</v>
      </c>
      <c r="H88" s="419">
        <f t="shared" si="13"/>
        <v>2241.2473368227547</v>
      </c>
      <c r="I88" s="419">
        <f t="shared" si="13"/>
        <v>2251.4657897262018</v>
      </c>
    </row>
    <row r="89" spans="2:17" s="43" customFormat="1" x14ac:dyDescent="0.25">
      <c r="B89" s="418" t="s">
        <v>2371</v>
      </c>
      <c r="C89" s="419">
        <f t="shared" si="13"/>
        <v>13178.042155219617</v>
      </c>
      <c r="D89" s="419">
        <f t="shared" si="13"/>
        <v>13189.510768902437</v>
      </c>
      <c r="E89" s="419">
        <f t="shared" si="13"/>
        <v>13822.732563788681</v>
      </c>
      <c r="F89" s="419">
        <f t="shared" si="13"/>
        <v>14156.320813672262</v>
      </c>
      <c r="G89" s="419">
        <f t="shared" si="13"/>
        <v>14149.280704125402</v>
      </c>
      <c r="H89" s="419">
        <f t="shared" si="13"/>
        <v>14355.951290552946</v>
      </c>
      <c r="I89" s="419">
        <f t="shared" si="13"/>
        <v>14945.345185179707</v>
      </c>
    </row>
    <row r="90" spans="2:17" s="43" customFormat="1" x14ac:dyDescent="0.25">
      <c r="B90" s="418" t="s">
        <v>2373</v>
      </c>
      <c r="C90" s="419">
        <f t="shared" si="13"/>
        <v>1456.5886563999741</v>
      </c>
      <c r="D90" s="419">
        <f t="shared" si="13"/>
        <v>1471.6401479394056</v>
      </c>
      <c r="E90" s="419">
        <f t="shared" si="13"/>
        <v>1475.7289392379537</v>
      </c>
      <c r="F90" s="419">
        <f t="shared" si="13"/>
        <v>1468.2889435827774</v>
      </c>
      <c r="G90" s="419">
        <f t="shared" si="13"/>
        <v>1453.5038813860178</v>
      </c>
      <c r="H90" s="419">
        <f t="shared" si="13"/>
        <v>1465.7697369251318</v>
      </c>
      <c r="I90" s="419">
        <f t="shared" si="13"/>
        <v>1324.7123982252247</v>
      </c>
    </row>
    <row r="91" spans="2:17" s="43" customFormat="1" x14ac:dyDescent="0.25">
      <c r="B91" s="418" t="s">
        <v>2375</v>
      </c>
      <c r="C91" s="419">
        <f t="shared" si="13"/>
        <v>1914.3517084025141</v>
      </c>
      <c r="D91" s="419">
        <f t="shared" si="13"/>
        <v>1945.5956678432733</v>
      </c>
      <c r="E91" s="419">
        <f t="shared" si="13"/>
        <v>1998.8369213753792</v>
      </c>
      <c r="F91" s="419">
        <f t="shared" si="13"/>
        <v>2021.6233858205167</v>
      </c>
      <c r="G91" s="419">
        <f t="shared" si="13"/>
        <v>2003.3418090310483</v>
      </c>
      <c r="H91" s="419">
        <f t="shared" si="13"/>
        <v>1997.2153814804947</v>
      </c>
      <c r="I91" s="419">
        <f t="shared" si="13"/>
        <v>1941.6864849584549</v>
      </c>
    </row>
    <row r="92" spans="2:17" s="43" customFormat="1" x14ac:dyDescent="0.25">
      <c r="B92" s="418" t="s">
        <v>2377</v>
      </c>
      <c r="C92" s="419">
        <f t="shared" si="13"/>
        <v>6716.4097737315533</v>
      </c>
      <c r="D92" s="419">
        <f t="shared" si="13"/>
        <v>6563.435911731437</v>
      </c>
      <c r="E92" s="419">
        <f t="shared" si="13"/>
        <v>6626.3022276680676</v>
      </c>
      <c r="F92" s="419">
        <f t="shared" si="13"/>
        <v>6961.9593542866596</v>
      </c>
      <c r="G92" s="419">
        <f t="shared" si="13"/>
        <v>6899.6270100427555</v>
      </c>
      <c r="H92" s="419">
        <f t="shared" si="13"/>
        <v>6897.3944306931426</v>
      </c>
      <c r="I92" s="419">
        <f t="shared" si="13"/>
        <v>6834.2443290896445</v>
      </c>
    </row>
    <row r="93" spans="2:17" s="43" customFormat="1" x14ac:dyDescent="0.25">
      <c r="B93" s="418" t="s">
        <v>2379</v>
      </c>
      <c r="C93" s="419">
        <f t="shared" si="13"/>
        <v>1678.915988719436</v>
      </c>
      <c r="D93" s="419">
        <f t="shared" si="13"/>
        <v>1729.1380502437307</v>
      </c>
      <c r="E93" s="419">
        <f t="shared" si="13"/>
        <v>1752.3218433854281</v>
      </c>
      <c r="F93" s="419">
        <f t="shared" si="13"/>
        <v>1756.337385713807</v>
      </c>
      <c r="G93" s="419">
        <f t="shared" si="13"/>
        <v>1707.762336872237</v>
      </c>
      <c r="H93" s="419">
        <f t="shared" si="13"/>
        <v>1658.4118765404025</v>
      </c>
      <c r="I93" s="419">
        <f t="shared" si="13"/>
        <v>1659.0029000174277</v>
      </c>
    </row>
    <row r="94" spans="2:17" s="43" customFormat="1" x14ac:dyDescent="0.25">
      <c r="B94" s="418" t="s">
        <v>2381</v>
      </c>
      <c r="C94" s="419">
        <f t="shared" si="13"/>
        <v>3418.9337931173986</v>
      </c>
      <c r="D94" s="419">
        <f t="shared" si="13"/>
        <v>3280.5885944672082</v>
      </c>
      <c r="E94" s="419">
        <f t="shared" si="13"/>
        <v>3370.3500494642103</v>
      </c>
      <c r="F94" s="419">
        <f t="shared" si="13"/>
        <v>3369.9771500330166</v>
      </c>
      <c r="G94" s="419">
        <f t="shared" si="13"/>
        <v>3279.1363978664344</v>
      </c>
      <c r="H94" s="419">
        <f t="shared" si="13"/>
        <v>3374.6595811736915</v>
      </c>
      <c r="I94" s="419">
        <f t="shared" si="13"/>
        <v>3433.2155882784514</v>
      </c>
    </row>
    <row r="95" spans="2:17" s="43" customFormat="1" x14ac:dyDescent="0.25">
      <c r="B95" s="418" t="s">
        <v>2383</v>
      </c>
      <c r="C95" s="419">
        <f t="shared" si="13"/>
        <v>37664.633795427384</v>
      </c>
      <c r="D95" s="419">
        <f t="shared" si="13"/>
        <v>38406.596631789456</v>
      </c>
      <c r="E95" s="419">
        <f t="shared" si="13"/>
        <v>38554.313096715756</v>
      </c>
      <c r="F95" s="419">
        <f t="shared" si="13"/>
        <v>38439.233532012397</v>
      </c>
      <c r="G95" s="419">
        <f t="shared" si="13"/>
        <v>37707.485238859292</v>
      </c>
      <c r="H95" s="419">
        <f t="shared" si="13"/>
        <v>37764.373574648387</v>
      </c>
      <c r="I95" s="419">
        <f t="shared" si="13"/>
        <v>40326.719032481342</v>
      </c>
    </row>
    <row r="96" spans="2:17" s="43" customFormat="1" x14ac:dyDescent="0.25">
      <c r="B96" s="418" t="s">
        <v>2385</v>
      </c>
      <c r="C96" s="419">
        <f t="shared" si="13"/>
        <v>825.55770344763334</v>
      </c>
      <c r="D96" s="419">
        <f t="shared" si="13"/>
        <v>841.82052279582012</v>
      </c>
      <c r="E96" s="419">
        <f t="shared" si="13"/>
        <v>845.05826741875512</v>
      </c>
      <c r="F96" s="419">
        <f t="shared" si="13"/>
        <v>842.53587939644331</v>
      </c>
      <c r="G96" s="419">
        <f t="shared" si="13"/>
        <v>826.49694898553628</v>
      </c>
      <c r="H96" s="419">
        <f t="shared" si="13"/>
        <v>827.74386417133326</v>
      </c>
      <c r="I96" s="419">
        <f t="shared" si="13"/>
        <v>883.90700233158975</v>
      </c>
    </row>
    <row r="97" spans="2:9" s="43" customFormat="1" x14ac:dyDescent="0.25">
      <c r="B97" s="418" t="s">
        <v>2387</v>
      </c>
      <c r="C97" s="419">
        <f t="shared" si="13"/>
        <v>11903.820196087856</v>
      </c>
      <c r="D97" s="419">
        <f t="shared" si="13"/>
        <v>12011.419626597655</v>
      </c>
      <c r="E97" s="419">
        <f t="shared" si="13"/>
        <v>12308.604041714554</v>
      </c>
      <c r="F97" s="419">
        <f t="shared" si="13"/>
        <v>12216.998681256016</v>
      </c>
      <c r="G97" s="419">
        <f t="shared" si="13"/>
        <v>12417.875873431345</v>
      </c>
      <c r="H97" s="419">
        <f t="shared" si="13"/>
        <v>12468.13945820717</v>
      </c>
      <c r="I97" s="419">
        <f t="shared" si="13"/>
        <v>12563.059797436063</v>
      </c>
    </row>
    <row r="98" spans="2:9" s="43" customFormat="1" x14ac:dyDescent="0.25">
      <c r="B98" s="418" t="s">
        <v>2389</v>
      </c>
      <c r="C98" s="419">
        <f t="shared" si="13"/>
        <v>2475.9956283667771</v>
      </c>
      <c r="D98" s="419">
        <f t="shared" si="13"/>
        <v>2516.9162606665013</v>
      </c>
      <c r="E98" s="419">
        <f t="shared" si="13"/>
        <v>2527.119315997074</v>
      </c>
      <c r="F98" s="419">
        <f t="shared" si="13"/>
        <v>2543.3938798426871</v>
      </c>
      <c r="G98" s="419">
        <f t="shared" si="13"/>
        <v>2530.1073150792186</v>
      </c>
      <c r="H98" s="419">
        <f t="shared" si="13"/>
        <v>2575.8433246144932</v>
      </c>
      <c r="I98" s="419">
        <f t="shared" si="13"/>
        <v>2614.4842491383342</v>
      </c>
    </row>
    <row r="99" spans="2:9" s="43" customFormat="1" x14ac:dyDescent="0.25">
      <c r="B99" s="418" t="s">
        <v>2391</v>
      </c>
      <c r="C99" s="419">
        <f t="shared" si="13"/>
        <v>737.15718668770342</v>
      </c>
      <c r="D99" s="419">
        <f t="shared" si="13"/>
        <v>749.34013961296364</v>
      </c>
      <c r="E99" s="419">
        <f t="shared" si="13"/>
        <v>752.37780877398097</v>
      </c>
      <c r="F99" s="419">
        <f t="shared" si="13"/>
        <v>757.2230966903071</v>
      </c>
      <c r="G99" s="419">
        <f t="shared" si="13"/>
        <v>753.26740040814434</v>
      </c>
      <c r="H99" s="419">
        <f t="shared" si="13"/>
        <v>766.88399477248367</v>
      </c>
      <c r="I99" s="419">
        <f t="shared" si="13"/>
        <v>778.38822962922768</v>
      </c>
    </row>
    <row r="100" spans="2:9" s="43" customFormat="1" x14ac:dyDescent="0.25">
      <c r="B100" s="418" t="s">
        <v>2393</v>
      </c>
      <c r="C100" s="419">
        <f t="shared" si="13"/>
        <v>49266.306045677818</v>
      </c>
      <c r="D100" s="419">
        <f t="shared" si="13"/>
        <v>49854.344914544119</v>
      </c>
      <c r="E100" s="419">
        <f t="shared" si="13"/>
        <v>50071.501745895672</v>
      </c>
      <c r="F100" s="419">
        <f t="shared" si="13"/>
        <v>50865.144622908098</v>
      </c>
      <c r="G100" s="419">
        <f t="shared" si="13"/>
        <v>50458.748273199002</v>
      </c>
      <c r="H100" s="419">
        <f t="shared" si="13"/>
        <v>50443.747396707113</v>
      </c>
      <c r="I100" s="419">
        <f t="shared" si="13"/>
        <v>51080.084577491805</v>
      </c>
    </row>
    <row r="101" spans="2:9" s="43" customFormat="1" x14ac:dyDescent="0.25">
      <c r="B101" s="420" t="s">
        <v>2395</v>
      </c>
      <c r="C101" s="421">
        <f t="shared" ref="C101:I107" si="14">+C48*C74/100</f>
        <v>14769.524002968643</v>
      </c>
      <c r="D101" s="421">
        <f t="shared" si="14"/>
        <v>14411.027452748562</v>
      </c>
      <c r="E101" s="421">
        <f t="shared" si="14"/>
        <v>15051.884284630501</v>
      </c>
      <c r="F101" s="421">
        <f t="shared" si="14"/>
        <v>14492.801059298905</v>
      </c>
      <c r="G101" s="421">
        <f t="shared" si="14"/>
        <v>15425.551277385299</v>
      </c>
      <c r="H101" s="421">
        <f t="shared" si="14"/>
        <v>15096.816167916668</v>
      </c>
      <c r="I101" s="421">
        <f t="shared" si="14"/>
        <v>14504.967976534957</v>
      </c>
    </row>
    <row r="102" spans="2:9" s="43" customFormat="1" x14ac:dyDescent="0.25">
      <c r="B102" s="420" t="s">
        <v>2397</v>
      </c>
      <c r="C102" s="421">
        <f t="shared" si="14"/>
        <v>6277.2633320661589</v>
      </c>
      <c r="D102" s="421">
        <f t="shared" si="14"/>
        <v>6034.6174710383639</v>
      </c>
      <c r="E102" s="421">
        <f t="shared" si="14"/>
        <v>6061.9583675327349</v>
      </c>
      <c r="F102" s="421">
        <f t="shared" si="14"/>
        <v>6424.0981876102569</v>
      </c>
      <c r="G102" s="421">
        <f t="shared" si="14"/>
        <v>6887.134599359244</v>
      </c>
      <c r="H102" s="421">
        <f t="shared" si="14"/>
        <v>7440.9106969717841</v>
      </c>
      <c r="I102" s="421">
        <f t="shared" si="14"/>
        <v>7431.8612464433918</v>
      </c>
    </row>
    <row r="103" spans="2:9" s="43" customFormat="1" x14ac:dyDescent="0.25">
      <c r="B103" s="420" t="s">
        <v>2399</v>
      </c>
      <c r="C103" s="421">
        <f t="shared" si="14"/>
        <v>12418.09998483098</v>
      </c>
      <c r="D103" s="421">
        <f t="shared" si="14"/>
        <v>12119.84482780572</v>
      </c>
      <c r="E103" s="421">
        <f t="shared" si="14"/>
        <v>12249.845091251829</v>
      </c>
      <c r="F103" s="421">
        <f t="shared" si="14"/>
        <v>12187.536028205843</v>
      </c>
      <c r="G103" s="421">
        <f t="shared" si="14"/>
        <v>12429.337593292987</v>
      </c>
      <c r="H103" s="421">
        <f t="shared" si="14"/>
        <v>12466.200282759073</v>
      </c>
      <c r="I103" s="421">
        <f t="shared" si="14"/>
        <v>12560.560754164137</v>
      </c>
    </row>
    <row r="104" spans="2:9" s="43" customFormat="1" x14ac:dyDescent="0.25">
      <c r="B104" s="420" t="s">
        <v>2401</v>
      </c>
      <c r="C104" s="421">
        <f t="shared" si="14"/>
        <v>48867.235329087795</v>
      </c>
      <c r="D104" s="421">
        <f t="shared" si="14"/>
        <v>48782.274328371619</v>
      </c>
      <c r="E104" s="421">
        <f t="shared" si="14"/>
        <v>49346.656692524535</v>
      </c>
      <c r="F104" s="421">
        <f t="shared" si="14"/>
        <v>48512.279762268976</v>
      </c>
      <c r="G104" s="421">
        <f t="shared" si="14"/>
        <v>49034.488616402239</v>
      </c>
      <c r="H104" s="421">
        <f t="shared" si="14"/>
        <v>49347.171482969337</v>
      </c>
      <c r="I104" s="421">
        <f t="shared" si="14"/>
        <v>48919.139144284476</v>
      </c>
    </row>
    <row r="105" spans="2:9" s="43" customFormat="1" x14ac:dyDescent="0.25">
      <c r="B105" s="420" t="s">
        <v>2403</v>
      </c>
      <c r="C105" s="421">
        <f t="shared" si="14"/>
        <v>10479.487351046431</v>
      </c>
      <c r="D105" s="421">
        <f t="shared" si="14"/>
        <v>10546.715920035716</v>
      </c>
      <c r="E105" s="421">
        <f t="shared" si="14"/>
        <v>10523.685564060399</v>
      </c>
      <c r="F105" s="421">
        <f t="shared" si="14"/>
        <v>10684.384962616032</v>
      </c>
      <c r="G105" s="421">
        <f t="shared" si="14"/>
        <v>10723.017913560223</v>
      </c>
      <c r="H105" s="421">
        <f t="shared" si="14"/>
        <v>10590.381601026071</v>
      </c>
      <c r="I105" s="421">
        <f t="shared" si="14"/>
        <v>10795.717724587441</v>
      </c>
    </row>
    <row r="106" spans="2:9" s="43" customFormat="1" x14ac:dyDescent="0.25">
      <c r="B106" s="418" t="s">
        <v>2405</v>
      </c>
      <c r="C106" s="419">
        <f t="shared" si="14"/>
        <v>100747.42372252326</v>
      </c>
      <c r="D106" s="419">
        <f t="shared" si="14"/>
        <v>77605.586841132172</v>
      </c>
      <c r="E106" s="419">
        <f t="shared" si="14"/>
        <v>85440.3416644588</v>
      </c>
      <c r="F106" s="419">
        <f t="shared" si="14"/>
        <v>86547.11762586316</v>
      </c>
      <c r="G106" s="419">
        <f t="shared" si="14"/>
        <v>78622.317190664398</v>
      </c>
      <c r="H106" s="419">
        <f t="shared" si="14"/>
        <v>67555.843508542021</v>
      </c>
      <c r="I106" s="419">
        <f t="shared" si="14"/>
        <v>71873.793222378823</v>
      </c>
    </row>
    <row r="107" spans="2:9" x14ac:dyDescent="0.25">
      <c r="B107" s="422" t="s">
        <v>2407</v>
      </c>
      <c r="C107" s="423">
        <f t="shared" si="14"/>
        <v>114736.73</v>
      </c>
      <c r="D107" s="423">
        <f t="shared" si="14"/>
        <v>118172.60999999999</v>
      </c>
      <c r="E107" s="423">
        <f t="shared" si="14"/>
        <v>122037.52000000002</v>
      </c>
      <c r="F107" s="423">
        <f t="shared" si="14"/>
        <v>125240.22999999998</v>
      </c>
      <c r="G107" s="423">
        <f t="shared" si="14"/>
        <v>126502.75000000001</v>
      </c>
      <c r="H107" s="423">
        <f t="shared" si="14"/>
        <v>127161.71274485911</v>
      </c>
      <c r="I107" s="423">
        <f t="shared" si="14"/>
        <v>129223.45703144492</v>
      </c>
    </row>
    <row r="108" spans="2:9" x14ac:dyDescent="0.25">
      <c r="B108" s="412" t="s">
        <v>2646</v>
      </c>
      <c r="C108" s="424">
        <f t="shared" ref="C108:I108" si="15">SUM(C84:C107)</f>
        <v>891824.76</v>
      </c>
      <c r="D108" s="424">
        <f t="shared" si="15"/>
        <v>877949.20000000007</v>
      </c>
      <c r="E108" s="424">
        <f t="shared" si="15"/>
        <v>899330.62999999989</v>
      </c>
      <c r="F108" s="424">
        <f t="shared" si="15"/>
        <v>910347.37000000011</v>
      </c>
      <c r="G108" s="424">
        <f t="shared" si="15"/>
        <v>910851.66999999993</v>
      </c>
      <c r="H108" s="424">
        <f t="shared" si="15"/>
        <v>905906.57610477135</v>
      </c>
      <c r="I108" s="424">
        <f t="shared" si="15"/>
        <v>919918.83361258707</v>
      </c>
    </row>
    <row r="110" spans="2:9" x14ac:dyDescent="0.25">
      <c r="B110" s="407" t="s">
        <v>2650</v>
      </c>
    </row>
    <row r="111" spans="2:9" x14ac:dyDescent="0.25">
      <c r="B111" s="35" t="s">
        <v>531</v>
      </c>
      <c r="D111" s="411">
        <f t="shared" ref="D111:I126" si="16">+D31*C57/100</f>
        <v>169324.05995522675</v>
      </c>
      <c r="E111" s="411">
        <f t="shared" si="16"/>
        <v>168473.24002403964</v>
      </c>
      <c r="F111" s="411">
        <f t="shared" si="16"/>
        <v>175859.9993452318</v>
      </c>
      <c r="G111" s="411">
        <f t="shared" si="16"/>
        <v>180959.43948572755</v>
      </c>
      <c r="H111" s="411">
        <f t="shared" si="16"/>
        <v>181658.21128458207</v>
      </c>
      <c r="I111" s="411">
        <f t="shared" si="16"/>
        <v>178339.72874047395</v>
      </c>
    </row>
    <row r="112" spans="2:9" x14ac:dyDescent="0.25">
      <c r="B112" s="35" t="s">
        <v>2651</v>
      </c>
      <c r="D112" s="411">
        <f t="shared" si="16"/>
        <v>135519.35203860063</v>
      </c>
      <c r="E112" s="411">
        <f t="shared" si="16"/>
        <v>136747.59558287438</v>
      </c>
      <c r="F112" s="411">
        <f t="shared" si="16"/>
        <v>139434.20001779764</v>
      </c>
      <c r="G112" s="411">
        <f t="shared" si="16"/>
        <v>140484.31835374405</v>
      </c>
      <c r="H112" s="411">
        <f t="shared" si="16"/>
        <v>143299.62475847011</v>
      </c>
      <c r="I112" s="411">
        <f t="shared" si="16"/>
        <v>145499.72368829316</v>
      </c>
    </row>
    <row r="113" spans="2:9" x14ac:dyDescent="0.25">
      <c r="B113" s="35" t="s">
        <v>2365</v>
      </c>
      <c r="D113" s="411">
        <f t="shared" si="16"/>
        <v>95896.123158188158</v>
      </c>
      <c r="E113" s="411">
        <f t="shared" si="16"/>
        <v>94349.523245401288</v>
      </c>
      <c r="F113" s="411">
        <f t="shared" si="16"/>
        <v>93650.269271802899</v>
      </c>
      <c r="G113" s="411">
        <f t="shared" si="16"/>
        <v>95883.678384153711</v>
      </c>
      <c r="H113" s="411">
        <f t="shared" si="16"/>
        <v>99254.941553048309</v>
      </c>
      <c r="I113" s="411">
        <f t="shared" si="16"/>
        <v>95089.209055735671</v>
      </c>
    </row>
    <row r="114" spans="2:9" x14ac:dyDescent="0.25">
      <c r="B114" s="35" t="s">
        <v>2367</v>
      </c>
      <c r="D114" s="411">
        <f t="shared" si="16"/>
        <v>50826.405006819594</v>
      </c>
      <c r="E114" s="411">
        <f t="shared" si="16"/>
        <v>49399.205345449773</v>
      </c>
      <c r="F114" s="411">
        <f t="shared" si="16"/>
        <v>52562.267645437001</v>
      </c>
      <c r="G114" s="411">
        <f t="shared" si="16"/>
        <v>52541.047761982074</v>
      </c>
      <c r="H114" s="411">
        <f t="shared" si="16"/>
        <v>54811.063742382627</v>
      </c>
      <c r="I114" s="411">
        <f t="shared" si="16"/>
        <v>56727.264333354244</v>
      </c>
    </row>
    <row r="115" spans="2:9" x14ac:dyDescent="0.25">
      <c r="B115" s="35" t="s">
        <v>2369</v>
      </c>
      <c r="D115" s="411">
        <f t="shared" si="16"/>
        <v>2386.0965733854409</v>
      </c>
      <c r="E115" s="411">
        <f t="shared" si="16"/>
        <v>2265.8698435865504</v>
      </c>
      <c r="F115" s="411">
        <f t="shared" si="16"/>
        <v>2199.8905557576013</v>
      </c>
      <c r="G115" s="411">
        <f t="shared" si="16"/>
        <v>2291.0255175395541</v>
      </c>
      <c r="H115" s="411">
        <f t="shared" si="16"/>
        <v>2277.7558447382457</v>
      </c>
      <c r="I115" s="411">
        <f t="shared" si="16"/>
        <v>2265.4958309243075</v>
      </c>
    </row>
    <row r="116" spans="2:9" x14ac:dyDescent="0.25">
      <c r="B116" s="35" t="s">
        <v>2371</v>
      </c>
      <c r="D116" s="411">
        <f t="shared" si="16"/>
        <v>13146.405239606858</v>
      </c>
      <c r="E116" s="411">
        <f t="shared" si="16"/>
        <v>13192.8832744498</v>
      </c>
      <c r="F116" s="411">
        <f t="shared" si="16"/>
        <v>13549.448687696649</v>
      </c>
      <c r="G116" s="411">
        <f t="shared" si="16"/>
        <v>14086.799427985512</v>
      </c>
      <c r="H116" s="411">
        <f t="shared" si="16"/>
        <v>14296.322500748924</v>
      </c>
      <c r="I116" s="411">
        <f t="shared" si="16"/>
        <v>14752.57111843756</v>
      </c>
    </row>
    <row r="117" spans="2:9" x14ac:dyDescent="0.25">
      <c r="B117" s="35" t="s">
        <v>2497</v>
      </c>
      <c r="D117" s="411">
        <f t="shared" si="16"/>
        <v>1317.5516147123851</v>
      </c>
      <c r="E117" s="411">
        <f t="shared" si="16"/>
        <v>1534.6783194456168</v>
      </c>
      <c r="F117" s="411">
        <f t="shared" si="16"/>
        <v>1517.059932559124</v>
      </c>
      <c r="G117" s="411">
        <f t="shared" si="16"/>
        <v>1533.2104433729619</v>
      </c>
      <c r="H117" s="411">
        <f t="shared" si="16"/>
        <v>1470.2385470986878</v>
      </c>
      <c r="I117" s="411">
        <f t="shared" si="16"/>
        <v>1427.7294631474447</v>
      </c>
    </row>
    <row r="118" spans="2:9" x14ac:dyDescent="0.25">
      <c r="B118" s="35" t="s">
        <v>2498</v>
      </c>
      <c r="D118" s="411">
        <f t="shared" si="16"/>
        <v>1731.4164051824787</v>
      </c>
      <c r="E118" s="411">
        <f t="shared" si="16"/>
        <v>2030.6195464234615</v>
      </c>
      <c r="F118" s="411">
        <f t="shared" si="16"/>
        <v>2052.9031335629188</v>
      </c>
      <c r="G118" s="411">
        <f t="shared" si="16"/>
        <v>2114.2790486932208</v>
      </c>
      <c r="H118" s="411">
        <f t="shared" si="16"/>
        <v>2029.0479317681484</v>
      </c>
      <c r="I118" s="411">
        <f t="shared" si="16"/>
        <v>1943.5358569577795</v>
      </c>
    </row>
    <row r="119" spans="2:9" x14ac:dyDescent="0.25">
      <c r="B119" s="35" t="s">
        <v>2499</v>
      </c>
      <c r="D119" s="411">
        <f t="shared" si="16"/>
        <v>6747.2138072000125</v>
      </c>
      <c r="E119" s="411">
        <f t="shared" si="16"/>
        <v>6641.6853189435415</v>
      </c>
      <c r="F119" s="411">
        <f t="shared" si="16"/>
        <v>6636.6694118722771</v>
      </c>
      <c r="G119" s="411">
        <f t="shared" si="16"/>
        <v>7006.5632412844498</v>
      </c>
      <c r="H119" s="411">
        <f t="shared" si="16"/>
        <v>6922.3920660951298</v>
      </c>
      <c r="I119" s="411">
        <f t="shared" si="16"/>
        <v>6930.7942690744767</v>
      </c>
    </row>
    <row r="120" spans="2:9" x14ac:dyDescent="0.25">
      <c r="B120" s="35" t="s">
        <v>2500</v>
      </c>
      <c r="D120" s="411">
        <f t="shared" si="16"/>
        <v>1686.6617665220447</v>
      </c>
      <c r="E120" s="411">
        <f t="shared" si="16"/>
        <v>1749.884735370747</v>
      </c>
      <c r="F120" s="411">
        <f t="shared" si="16"/>
        <v>1754.6316929034031</v>
      </c>
      <c r="G120" s="411">
        <f t="shared" si="16"/>
        <v>1768.0208639709856</v>
      </c>
      <c r="H120" s="411">
        <f t="shared" si="16"/>
        <v>1713.0529835352895</v>
      </c>
      <c r="I120" s="411">
        <f t="shared" si="16"/>
        <v>1666.6396954800355</v>
      </c>
    </row>
    <row r="121" spans="2:9" x14ac:dyDescent="0.25">
      <c r="B121" s="35" t="s">
        <v>2381</v>
      </c>
      <c r="D121" s="411">
        <f t="shared" si="16"/>
        <v>3456.0592990341156</v>
      </c>
      <c r="E121" s="411">
        <f t="shared" si="16"/>
        <v>3323.5813057078444</v>
      </c>
      <c r="F121" s="411">
        <f t="shared" si="16"/>
        <v>3395.3261578733445</v>
      </c>
      <c r="G121" s="411">
        <f t="shared" si="16"/>
        <v>3357.3112332863411</v>
      </c>
      <c r="H121" s="411">
        <f t="shared" si="16"/>
        <v>3313.113668289931</v>
      </c>
      <c r="I121" s="411">
        <f t="shared" si="16"/>
        <v>3413.230269938445</v>
      </c>
    </row>
    <row r="122" spans="2:9" x14ac:dyDescent="0.25">
      <c r="B122" s="35" t="s">
        <v>2501</v>
      </c>
      <c r="D122" s="411">
        <f t="shared" si="16"/>
        <v>40271.052474680961</v>
      </c>
      <c r="E122" s="411">
        <f t="shared" si="16"/>
        <v>39856.465616427144</v>
      </c>
      <c r="F122" s="411">
        <f t="shared" si="16"/>
        <v>37230.87300755272</v>
      </c>
      <c r="G122" s="411">
        <f t="shared" si="16"/>
        <v>35041.901773829173</v>
      </c>
      <c r="H122" s="411">
        <f t="shared" si="16"/>
        <v>35354.179051593565</v>
      </c>
      <c r="I122" s="411">
        <f t="shared" si="16"/>
        <v>39325.998908782036</v>
      </c>
    </row>
    <row r="123" spans="2:9" x14ac:dyDescent="0.25">
      <c r="B123" s="35" t="s">
        <v>2502</v>
      </c>
      <c r="D123" s="411">
        <f t="shared" si="16"/>
        <v>812.70304590778153</v>
      </c>
      <c r="E123" s="411">
        <f t="shared" si="16"/>
        <v>845.08769772803464</v>
      </c>
      <c r="F123" s="411">
        <f t="shared" si="16"/>
        <v>862.63273093261171</v>
      </c>
      <c r="G123" s="411">
        <f t="shared" si="16"/>
        <v>821.25844062765407</v>
      </c>
      <c r="H123" s="411">
        <f t="shared" si="16"/>
        <v>799.23168879776858</v>
      </c>
      <c r="I123" s="411">
        <f t="shared" si="16"/>
        <v>784.35264540675973</v>
      </c>
    </row>
    <row r="124" spans="2:9" x14ac:dyDescent="0.25">
      <c r="B124" s="35" t="s">
        <v>2387</v>
      </c>
      <c r="D124" s="411">
        <f t="shared" si="16"/>
        <v>11928.455088835337</v>
      </c>
      <c r="E124" s="411">
        <f t="shared" si="16"/>
        <v>12081.441813682814</v>
      </c>
      <c r="F124" s="411">
        <f t="shared" si="16"/>
        <v>12330.100683879813</v>
      </c>
      <c r="G124" s="411">
        <f t="shared" si="16"/>
        <v>12269.429593773652</v>
      </c>
      <c r="H124" s="411">
        <f t="shared" si="16"/>
        <v>12463.863690217309</v>
      </c>
      <c r="I124" s="411">
        <f t="shared" si="16"/>
        <v>12553.781483464243</v>
      </c>
    </row>
    <row r="125" spans="2:9" x14ac:dyDescent="0.25">
      <c r="B125" s="35" t="s">
        <v>2503</v>
      </c>
      <c r="D125" s="411">
        <f t="shared" si="16"/>
        <v>2507.4900310172152</v>
      </c>
      <c r="E125" s="411">
        <f t="shared" si="16"/>
        <v>2527.295484223725</v>
      </c>
      <c r="F125" s="411">
        <f t="shared" si="16"/>
        <v>2540.4463558700895</v>
      </c>
      <c r="G125" s="411">
        <f t="shared" si="16"/>
        <v>2550.7589014527539</v>
      </c>
      <c r="H125" s="411">
        <f t="shared" si="16"/>
        <v>2560.5679585188727</v>
      </c>
      <c r="I125" s="411">
        <f t="shared" si="16"/>
        <v>2595.3156554247662</v>
      </c>
    </row>
    <row r="126" spans="2:9" x14ac:dyDescent="0.25">
      <c r="B126" s="35" t="s">
        <v>2391</v>
      </c>
      <c r="D126" s="411">
        <f t="shared" si="16"/>
        <v>745.04953119469485</v>
      </c>
      <c r="E126" s="411">
        <f t="shared" si="16"/>
        <v>748.9894492333101</v>
      </c>
      <c r="F126" s="411">
        <f t="shared" si="16"/>
        <v>750.1041963657126</v>
      </c>
      <c r="G126" s="411">
        <f t="shared" si="16"/>
        <v>743.5497050493077</v>
      </c>
      <c r="H126" s="411">
        <f t="shared" si="16"/>
        <v>740.28250063520954</v>
      </c>
      <c r="I126" s="411">
        <f t="shared" si="16"/>
        <v>773.79088833817264</v>
      </c>
    </row>
    <row r="127" spans="2:9" x14ac:dyDescent="0.25">
      <c r="B127" s="35" t="s">
        <v>2393</v>
      </c>
      <c r="D127" s="411">
        <f t="shared" ref="D127:I134" si="17">+D47*C73/100</f>
        <v>48476.115808296141</v>
      </c>
      <c r="E127" s="411">
        <f t="shared" si="17"/>
        <v>50491.179339297778</v>
      </c>
      <c r="F127" s="411">
        <f t="shared" si="17"/>
        <v>50352.397219796789</v>
      </c>
      <c r="G127" s="411">
        <f t="shared" si="17"/>
        <v>50111.476799639808</v>
      </c>
      <c r="H127" s="411">
        <f t="shared" si="17"/>
        <v>50247.829491674936</v>
      </c>
      <c r="I127" s="411">
        <f t="shared" si="17"/>
        <v>50514.516483807194</v>
      </c>
    </row>
    <row r="128" spans="2:9" x14ac:dyDescent="0.25">
      <c r="B128" s="35" t="s">
        <v>2395</v>
      </c>
      <c r="D128" s="411">
        <f t="shared" si="17"/>
        <v>14961.80234928454</v>
      </c>
      <c r="E128" s="411">
        <f t="shared" si="17"/>
        <v>14623.188445869848</v>
      </c>
      <c r="F128" s="411">
        <f t="shared" si="17"/>
        <v>15038.187902752095</v>
      </c>
      <c r="G128" s="411">
        <f t="shared" si="17"/>
        <v>14619.815410042333</v>
      </c>
      <c r="H128" s="411">
        <f t="shared" si="17"/>
        <v>15596.978053885296</v>
      </c>
      <c r="I128" s="411">
        <f t="shared" si="17"/>
        <v>15416.434372154557</v>
      </c>
    </row>
    <row r="129" spans="2:9" x14ac:dyDescent="0.25">
      <c r="B129" s="35" t="s">
        <v>2397</v>
      </c>
      <c r="D129" s="411">
        <f t="shared" si="17"/>
        <v>6547.0550960626451</v>
      </c>
      <c r="E129" s="411">
        <f t="shared" si="17"/>
        <v>6203.0007002653865</v>
      </c>
      <c r="F129" s="411">
        <f t="shared" si="17"/>
        <v>6080.5508121496159</v>
      </c>
      <c r="G129" s="411">
        <f t="shared" si="17"/>
        <v>6407.7872162277918</v>
      </c>
      <c r="H129" s="411">
        <f t="shared" si="17"/>
        <v>7025.3205500637914</v>
      </c>
      <c r="I129" s="411">
        <f t="shared" si="17"/>
        <v>7355.7806063545568</v>
      </c>
    </row>
    <row r="130" spans="2:9" x14ac:dyDescent="0.25">
      <c r="B130" s="35" t="s">
        <v>2399</v>
      </c>
      <c r="D130" s="411">
        <f t="shared" si="17"/>
        <v>12335.845778985247</v>
      </c>
      <c r="E130" s="411">
        <f t="shared" si="17"/>
        <v>11978.206446120605</v>
      </c>
      <c r="F130" s="411">
        <f t="shared" si="17"/>
        <v>12348.278490359815</v>
      </c>
      <c r="G130" s="411">
        <f t="shared" si="17"/>
        <v>12140.463856082024</v>
      </c>
      <c r="H130" s="411">
        <f t="shared" si="17"/>
        <v>12466.47631367611</v>
      </c>
      <c r="I130" s="411">
        <f t="shared" si="17"/>
        <v>12513.549625720161</v>
      </c>
    </row>
    <row r="131" spans="2:9" x14ac:dyDescent="0.25">
      <c r="B131" s="35" t="s">
        <v>2401</v>
      </c>
      <c r="D131" s="411">
        <f t="shared" si="17"/>
        <v>48489.684690417256</v>
      </c>
      <c r="E131" s="411">
        <f t="shared" si="17"/>
        <v>49140.054712141937</v>
      </c>
      <c r="F131" s="411">
        <f t="shared" si="17"/>
        <v>49543.189996731562</v>
      </c>
      <c r="G131" s="411">
        <f t="shared" si="17"/>
        <v>48576.290759177908</v>
      </c>
      <c r="H131" s="411">
        <f t="shared" si="17"/>
        <v>48995.333176496119</v>
      </c>
      <c r="I131" s="411">
        <f t="shared" si="17"/>
        <v>49657.003623781748</v>
      </c>
    </row>
    <row r="132" spans="2:9" x14ac:dyDescent="0.25">
      <c r="B132" s="35" t="s">
        <v>2403</v>
      </c>
      <c r="D132" s="411">
        <f t="shared" si="17"/>
        <v>10572.505315345414</v>
      </c>
      <c r="E132" s="411">
        <f t="shared" si="17"/>
        <v>10640.057515069864</v>
      </c>
      <c r="F132" s="411">
        <f t="shared" si="17"/>
        <v>10577.182596016906</v>
      </c>
      <c r="G132" s="411">
        <f t="shared" si="17"/>
        <v>10713.119053744542</v>
      </c>
      <c r="H132" s="411">
        <f t="shared" si="17"/>
        <v>10744.237283767661</v>
      </c>
      <c r="I132" s="411">
        <f t="shared" si="17"/>
        <v>10526.779937502286</v>
      </c>
    </row>
    <row r="133" spans="2:9" x14ac:dyDescent="0.25">
      <c r="B133" s="35" t="s">
        <v>2405</v>
      </c>
      <c r="D133" s="411">
        <f t="shared" si="17"/>
        <v>76981.573151344288</v>
      </c>
      <c r="E133" s="411">
        <f t="shared" si="17"/>
        <v>85149.473822733213</v>
      </c>
      <c r="F133" s="411">
        <f t="shared" si="17"/>
        <v>85694.294281132738</v>
      </c>
      <c r="G133" s="411">
        <f t="shared" si="17"/>
        <v>79896.265318558653</v>
      </c>
      <c r="H133" s="411">
        <f t="shared" si="17"/>
        <v>66812.108031533629</v>
      </c>
      <c r="I133" s="411">
        <f t="shared" si="17"/>
        <v>72458.447941094579</v>
      </c>
    </row>
    <row r="134" spans="2:9" x14ac:dyDescent="0.25">
      <c r="B134" s="35" t="s">
        <v>2407</v>
      </c>
      <c r="D134" s="411">
        <f t="shared" si="17"/>
        <v>114612.5386440365</v>
      </c>
      <c r="E134" s="411">
        <f t="shared" si="17"/>
        <v>118152.49908329146</v>
      </c>
      <c r="F134" s="411">
        <f t="shared" si="17"/>
        <v>122270.91368568671</v>
      </c>
      <c r="G134" s="411">
        <f t="shared" si="17"/>
        <v>125146.3230937187</v>
      </c>
      <c r="H134" s="411">
        <f t="shared" si="17"/>
        <v>126595.04639716719</v>
      </c>
      <c r="I134" s="411">
        <f t="shared" si="17"/>
        <v>127115.44273541152</v>
      </c>
    </row>
    <row r="135" spans="2:9" x14ac:dyDescent="0.25">
      <c r="B135" s="412" t="s">
        <v>2646</v>
      </c>
      <c r="D135" s="411">
        <f t="shared" ref="D135:I135" si="18">SUM(D111:D134)</f>
        <v>871279.21586988657</v>
      </c>
      <c r="E135" s="411">
        <f t="shared" si="18"/>
        <v>882145.70666777785</v>
      </c>
      <c r="F135" s="411">
        <f t="shared" si="18"/>
        <v>898231.81781172194</v>
      </c>
      <c r="G135" s="411">
        <f t="shared" si="18"/>
        <v>901064.13368366449</v>
      </c>
      <c r="H135" s="411">
        <f t="shared" si="18"/>
        <v>901447.21906878473</v>
      </c>
      <c r="I135" s="411">
        <f t="shared" si="18"/>
        <v>909647.11722905957</v>
      </c>
    </row>
    <row r="137" spans="2:9" x14ac:dyDescent="0.25">
      <c r="B137" s="407" t="s">
        <v>2652</v>
      </c>
    </row>
    <row r="138" spans="2:9" x14ac:dyDescent="0.25">
      <c r="B138" s="35" t="s">
        <v>531</v>
      </c>
      <c r="D138" s="411">
        <f t="shared" ref="D138:I153" si="19">+C31*D57/100</f>
        <v>169174.80002902012</v>
      </c>
      <c r="E138" s="411">
        <f t="shared" si="19"/>
        <v>178252.40974690803</v>
      </c>
      <c r="F138" s="411">
        <f t="shared" si="19"/>
        <v>177011.80260691058</v>
      </c>
      <c r="G138" s="411">
        <f t="shared" si="19"/>
        <v>176539.59378120006</v>
      </c>
      <c r="H138" s="411">
        <f t="shared" si="19"/>
        <v>177596.38526385408</v>
      </c>
      <c r="I138" s="411">
        <f t="shared" si="19"/>
        <v>185726.20180488401</v>
      </c>
    </row>
    <row r="139" spans="2:9" x14ac:dyDescent="0.25">
      <c r="B139" s="35" t="s">
        <v>2651</v>
      </c>
      <c r="D139" s="411">
        <f t="shared" si="19"/>
        <v>135044.72960047645</v>
      </c>
      <c r="E139" s="411">
        <f t="shared" si="19"/>
        <v>137796.50326792034</v>
      </c>
      <c r="F139" s="411">
        <f t="shared" si="19"/>
        <v>138897.72898395191</v>
      </c>
      <c r="G139" s="411">
        <f t="shared" si="19"/>
        <v>141573.3830976818</v>
      </c>
      <c r="H139" s="411">
        <f t="shared" si="19"/>
        <v>143616.46700031048</v>
      </c>
      <c r="I139" s="411">
        <f t="shared" si="19"/>
        <v>144942.03161141777</v>
      </c>
    </row>
    <row r="140" spans="2:9" x14ac:dyDescent="0.25">
      <c r="B140" s="35" t="s">
        <v>2365</v>
      </c>
      <c r="D140" s="411">
        <f t="shared" si="19"/>
        <v>96197.89304258734</v>
      </c>
      <c r="E140" s="411">
        <f t="shared" si="19"/>
        <v>96045.809344578258</v>
      </c>
      <c r="F140" s="411">
        <f t="shared" si="19"/>
        <v>99099.937730423393</v>
      </c>
      <c r="G140" s="411">
        <f t="shared" si="19"/>
        <v>99703.140949303328</v>
      </c>
      <c r="H140" s="411">
        <f t="shared" si="19"/>
        <v>95996.320075828757</v>
      </c>
      <c r="I140" s="411">
        <f t="shared" si="19"/>
        <v>97214.077668952683</v>
      </c>
    </row>
    <row r="141" spans="2:9" x14ac:dyDescent="0.25">
      <c r="B141" s="35" t="s">
        <v>2367</v>
      </c>
      <c r="D141" s="411">
        <f t="shared" si="19"/>
        <v>53347.456568797446</v>
      </c>
      <c r="E141" s="411">
        <f t="shared" si="19"/>
        <v>57084.462432180633</v>
      </c>
      <c r="F141" s="411">
        <f t="shared" si="19"/>
        <v>54453.462066365086</v>
      </c>
      <c r="G141" s="411">
        <f t="shared" si="19"/>
        <v>55763.513047926732</v>
      </c>
      <c r="H141" s="411">
        <f t="shared" si="19"/>
        <v>58002.888373768386</v>
      </c>
      <c r="I141" s="411">
        <f t="shared" si="19"/>
        <v>59930.264855331414</v>
      </c>
    </row>
    <row r="142" spans="2:9" x14ac:dyDescent="0.25">
      <c r="B142" s="35" t="s">
        <v>2369</v>
      </c>
      <c r="D142" s="411">
        <f t="shared" si="19"/>
        <v>2271.3956391552292</v>
      </c>
      <c r="E142" s="411">
        <f t="shared" si="19"/>
        <v>2204.931574432042</v>
      </c>
      <c r="F142" s="411">
        <f t="shared" si="19"/>
        <v>2263.6243472340175</v>
      </c>
      <c r="G142" s="411">
        <f t="shared" si="19"/>
        <v>2243.8217315625916</v>
      </c>
      <c r="H142" s="411">
        <f t="shared" si="19"/>
        <v>2233.8122254169771</v>
      </c>
      <c r="I142" s="411">
        <f t="shared" si="19"/>
        <v>2227.3674646810618</v>
      </c>
    </row>
    <row r="143" spans="2:9" x14ac:dyDescent="0.25">
      <c r="B143" s="35" t="s">
        <v>2371</v>
      </c>
      <c r="D143" s="411">
        <f t="shared" si="19"/>
        <v>13221.251418271149</v>
      </c>
      <c r="E143" s="411">
        <f t="shared" si="19"/>
        <v>13819.199049447556</v>
      </c>
      <c r="F143" s="411">
        <f t="shared" si="19"/>
        <v>14441.844919658624</v>
      </c>
      <c r="G143" s="411">
        <f t="shared" si="19"/>
        <v>14219.110448351574</v>
      </c>
      <c r="H143" s="411">
        <f t="shared" si="19"/>
        <v>14208.296194643348</v>
      </c>
      <c r="I143" s="411">
        <f t="shared" si="19"/>
        <v>14543.542666321564</v>
      </c>
    </row>
    <row r="144" spans="2:9" x14ac:dyDescent="0.25">
      <c r="B144" s="35" t="s">
        <v>2497</v>
      </c>
      <c r="D144" s="411">
        <f t="shared" si="19"/>
        <v>1626.9376636597644</v>
      </c>
      <c r="E144" s="411">
        <f t="shared" si="19"/>
        <v>1415.1121619044693</v>
      </c>
      <c r="F144" s="411">
        <f t="shared" si="19"/>
        <v>1428.286673917401</v>
      </c>
      <c r="G144" s="411">
        <f t="shared" si="19"/>
        <v>1391.9574365791061</v>
      </c>
      <c r="H144" s="411">
        <f t="shared" si="19"/>
        <v>1449.0859364577891</v>
      </c>
      <c r="I144" s="411">
        <f t="shared" si="19"/>
        <v>1360.0078961510665</v>
      </c>
    </row>
    <row r="145" spans="2:9" x14ac:dyDescent="0.25">
      <c r="B145" s="35" t="s">
        <v>2498</v>
      </c>
      <c r="D145" s="411">
        <f t="shared" si="19"/>
        <v>2151.1603906766491</v>
      </c>
      <c r="E145" s="411">
        <f t="shared" si="19"/>
        <v>1915.1438100764415</v>
      </c>
      <c r="F145" s="411">
        <f t="shared" si="19"/>
        <v>1968.3809716246915</v>
      </c>
      <c r="G145" s="411">
        <f t="shared" si="19"/>
        <v>1915.5478334008676</v>
      </c>
      <c r="H145" s="411">
        <f t="shared" si="19"/>
        <v>1971.9125471191483</v>
      </c>
      <c r="I145" s="411">
        <f t="shared" si="19"/>
        <v>1995.3149307170534</v>
      </c>
    </row>
    <row r="146" spans="2:9" x14ac:dyDescent="0.25">
      <c r="B146" s="35" t="s">
        <v>2499</v>
      </c>
      <c r="D146" s="411">
        <f t="shared" si="19"/>
        <v>6533.4709061350059</v>
      </c>
      <c r="E146" s="411">
        <f t="shared" si="19"/>
        <v>6548.2340572528883</v>
      </c>
      <c r="F146" s="411">
        <f t="shared" si="19"/>
        <v>6951.084032559922</v>
      </c>
      <c r="G146" s="411">
        <f t="shared" si="19"/>
        <v>6855.7038807017543</v>
      </c>
      <c r="H146" s="411">
        <f t="shared" si="19"/>
        <v>6874.7115821444277</v>
      </c>
      <c r="I146" s="411">
        <f t="shared" si="19"/>
        <v>6801.3097696166187</v>
      </c>
    </row>
    <row r="147" spans="2:9" x14ac:dyDescent="0.25">
      <c r="B147" s="35" t="s">
        <v>2500</v>
      </c>
      <c r="D147" s="411">
        <f t="shared" si="19"/>
        <v>1721.1972055568665</v>
      </c>
      <c r="E147" s="411">
        <f t="shared" si="19"/>
        <v>1731.5462638337799</v>
      </c>
      <c r="F147" s="411">
        <f t="shared" si="19"/>
        <v>1754.0252907709191</v>
      </c>
      <c r="G147" s="411">
        <f t="shared" si="19"/>
        <v>1696.4770604720134</v>
      </c>
      <c r="H147" s="411">
        <f t="shared" si="19"/>
        <v>1653.2899851891625</v>
      </c>
      <c r="I147" s="411">
        <f t="shared" si="19"/>
        <v>1650.8127821901082</v>
      </c>
    </row>
    <row r="148" spans="2:9" x14ac:dyDescent="0.25">
      <c r="B148" s="35" t="s">
        <v>2381</v>
      </c>
      <c r="D148" s="411">
        <f t="shared" si="19"/>
        <v>3245.3480211042911</v>
      </c>
      <c r="E148" s="411">
        <f t="shared" si="19"/>
        <v>3326.7523537473544</v>
      </c>
      <c r="F148" s="411">
        <f t="shared" si="19"/>
        <v>3345.1875095914493</v>
      </c>
      <c r="G148" s="411">
        <f t="shared" si="19"/>
        <v>3291.5073893326362</v>
      </c>
      <c r="H148" s="411">
        <f t="shared" si="19"/>
        <v>3340.0511334544908</v>
      </c>
      <c r="I148" s="411">
        <f t="shared" si="19"/>
        <v>3394.4190584679459</v>
      </c>
    </row>
    <row r="149" spans="2:9" x14ac:dyDescent="0.25">
      <c r="B149" s="35" t="s">
        <v>2501</v>
      </c>
      <c r="D149" s="411">
        <f t="shared" si="19"/>
        <v>35920.84906086143</v>
      </c>
      <c r="E149" s="411">
        <f t="shared" si="19"/>
        <v>37151.812851939918</v>
      </c>
      <c r="F149" s="411">
        <f t="shared" si="19"/>
        <v>39805.6270259991</v>
      </c>
      <c r="G149" s="411">
        <f t="shared" si="19"/>
        <v>41363.246788275988</v>
      </c>
      <c r="H149" s="411">
        <f t="shared" si="19"/>
        <v>40278.111310199864</v>
      </c>
      <c r="I149" s="411">
        <f t="shared" si="19"/>
        <v>38725.355358803645</v>
      </c>
    </row>
    <row r="150" spans="2:9" x14ac:dyDescent="0.25">
      <c r="B150" s="35" t="s">
        <v>2502</v>
      </c>
      <c r="D150" s="411">
        <f t="shared" si="19"/>
        <v>855.13573624930495</v>
      </c>
      <c r="E150" s="411">
        <f t="shared" si="19"/>
        <v>841.79120626641122</v>
      </c>
      <c r="F150" s="411">
        <f t="shared" si="19"/>
        <v>825.37085013125488</v>
      </c>
      <c r="G150" s="411">
        <f t="shared" si="19"/>
        <v>847.91010878355416</v>
      </c>
      <c r="H150" s="411">
        <f t="shared" si="19"/>
        <v>855.98179835460905</v>
      </c>
      <c r="I150" s="411">
        <f t="shared" si="19"/>
        <v>932.80567352280957</v>
      </c>
    </row>
    <row r="151" spans="2:9" x14ac:dyDescent="0.25">
      <c r="B151" s="35" t="s">
        <v>2387</v>
      </c>
      <c r="D151" s="411">
        <f t="shared" si="19"/>
        <v>11986.613393766784</v>
      </c>
      <c r="E151" s="411">
        <f t="shared" si="19"/>
        <v>12237.265257134228</v>
      </c>
      <c r="F151" s="411">
        <f t="shared" si="19"/>
        <v>12195.699224283397</v>
      </c>
      <c r="G151" s="411">
        <f t="shared" si="19"/>
        <v>12364.810605922487</v>
      </c>
      <c r="H151" s="411">
        <f t="shared" si="19"/>
        <v>12422.135865154723</v>
      </c>
      <c r="I151" s="411">
        <f t="shared" si="19"/>
        <v>12477.354475426486</v>
      </c>
    </row>
    <row r="152" spans="2:9" x14ac:dyDescent="0.25">
      <c r="B152" s="35" t="s">
        <v>2503</v>
      </c>
      <c r="D152" s="411">
        <f t="shared" si="19"/>
        <v>2485.303463339164</v>
      </c>
      <c r="E152" s="411">
        <f t="shared" si="19"/>
        <v>2516.740815936339</v>
      </c>
      <c r="F152" s="411">
        <f t="shared" si="19"/>
        <v>2530.0513774233282</v>
      </c>
      <c r="G152" s="411">
        <f t="shared" si="19"/>
        <v>2522.8019225386947</v>
      </c>
      <c r="H152" s="411">
        <f t="shared" si="19"/>
        <v>2545.2009646621013</v>
      </c>
      <c r="I152" s="411">
        <f t="shared" si="19"/>
        <v>2594.8680987517496</v>
      </c>
    </row>
    <row r="153" spans="2:9" x14ac:dyDescent="0.25">
      <c r="B153" s="35" t="s">
        <v>2391</v>
      </c>
      <c r="D153" s="411">
        <f t="shared" si="19"/>
        <v>741.40234449045772</v>
      </c>
      <c r="E153" s="411">
        <f t="shared" si="19"/>
        <v>752.73008564473264</v>
      </c>
      <c r="F153" s="411">
        <f t="shared" si="19"/>
        <v>759.51828692761546</v>
      </c>
      <c r="G153" s="411">
        <f t="shared" si="19"/>
        <v>767.11949409634656</v>
      </c>
      <c r="H153" s="411">
        <f t="shared" si="19"/>
        <v>780.33549713954494</v>
      </c>
      <c r="I153" s="411">
        <f t="shared" si="19"/>
        <v>771.44029998071483</v>
      </c>
    </row>
    <row r="154" spans="2:9" x14ac:dyDescent="0.25">
      <c r="B154" s="35" t="s">
        <v>2393</v>
      </c>
      <c r="D154" s="411">
        <f t="shared" ref="D154:I161" si="20">+C47*D73/100</f>
        <v>50667.001126488183</v>
      </c>
      <c r="E154" s="411">
        <f t="shared" si="20"/>
        <v>49439.960624690742</v>
      </c>
      <c r="F154" s="411">
        <f t="shared" si="20"/>
        <v>50581.388740511233</v>
      </c>
      <c r="G154" s="411">
        <f t="shared" si="20"/>
        <v>51217.638998530369</v>
      </c>
      <c r="H154" s="411">
        <f t="shared" si="20"/>
        <v>50655.48855735136</v>
      </c>
      <c r="I154" s="411">
        <f t="shared" si="20"/>
        <v>51008.523149091263</v>
      </c>
    </row>
    <row r="155" spans="2:9" x14ac:dyDescent="0.25">
      <c r="B155" s="35" t="s">
        <v>2395</v>
      </c>
      <c r="D155" s="411">
        <f t="shared" si="20"/>
        <v>14225.827270134201</v>
      </c>
      <c r="E155" s="411">
        <f t="shared" si="20"/>
        <v>14833.503544342921</v>
      </c>
      <c r="F155" s="411">
        <f t="shared" si="20"/>
        <v>14506.000717334806</v>
      </c>
      <c r="G155" s="411">
        <f t="shared" si="20"/>
        <v>15291.536837024392</v>
      </c>
      <c r="H155" s="411">
        <f t="shared" si="20"/>
        <v>14930.886683234581</v>
      </c>
      <c r="I155" s="411">
        <f t="shared" si="20"/>
        <v>14204.24657071093</v>
      </c>
    </row>
    <row r="156" spans="2:9" x14ac:dyDescent="0.25">
      <c r="B156" s="35" t="s">
        <v>2397</v>
      </c>
      <c r="D156" s="411">
        <f t="shared" si="20"/>
        <v>5785.9422928602271</v>
      </c>
      <c r="E156" s="411">
        <f t="shared" si="20"/>
        <v>5897.4037955299837</v>
      </c>
      <c r="F156" s="411">
        <f t="shared" si="20"/>
        <v>6404.4552813248765</v>
      </c>
      <c r="G156" s="411">
        <f t="shared" si="20"/>
        <v>6904.6657456920766</v>
      </c>
      <c r="H156" s="411">
        <f t="shared" si="20"/>
        <v>7294.5502125723442</v>
      </c>
      <c r="I156" s="411">
        <f t="shared" si="20"/>
        <v>7517.8718352880123</v>
      </c>
    </row>
    <row r="157" spans="2:9" x14ac:dyDescent="0.25">
      <c r="B157" s="35" t="s">
        <v>2399</v>
      </c>
      <c r="D157" s="411">
        <f t="shared" si="20"/>
        <v>12200.658760562806</v>
      </c>
      <c r="E157" s="411">
        <f t="shared" si="20"/>
        <v>12394.695511256086</v>
      </c>
      <c r="F157" s="411">
        <f t="shared" si="20"/>
        <v>12090.383975881794</v>
      </c>
      <c r="G157" s="411">
        <f t="shared" si="20"/>
        <v>12477.5298144068</v>
      </c>
      <c r="H157" s="411">
        <f t="shared" si="20"/>
        <v>12429.062384696128</v>
      </c>
      <c r="I157" s="411">
        <f t="shared" si="20"/>
        <v>12513.033528339249</v>
      </c>
    </row>
    <row r="158" spans="2:9" x14ac:dyDescent="0.25">
      <c r="B158" s="35" t="s">
        <v>2401</v>
      </c>
      <c r="D158" s="411">
        <f t="shared" si="20"/>
        <v>49162.103130024305</v>
      </c>
      <c r="E158" s="411">
        <f t="shared" si="20"/>
        <v>48987.372074860657</v>
      </c>
      <c r="F158" s="411">
        <f t="shared" si="20"/>
        <v>48319.835984689795</v>
      </c>
      <c r="G158" s="411">
        <f t="shared" si="20"/>
        <v>48969.873833136546</v>
      </c>
      <c r="H158" s="411">
        <f t="shared" si="20"/>
        <v>49386.608100342222</v>
      </c>
      <c r="I158" s="411">
        <f t="shared" si="20"/>
        <v>48613.910868277206</v>
      </c>
    </row>
    <row r="159" spans="2:9" x14ac:dyDescent="0.25">
      <c r="B159" s="35" t="s">
        <v>2403</v>
      </c>
      <c r="D159" s="411">
        <f t="shared" si="20"/>
        <v>10453.924853428498</v>
      </c>
      <c r="E159" s="411">
        <f t="shared" si="20"/>
        <v>10431.364860455558</v>
      </c>
      <c r="F159" s="411">
        <f t="shared" si="20"/>
        <v>10630.345724984272</v>
      </c>
      <c r="G159" s="411">
        <f t="shared" si="20"/>
        <v>10694.257272298315</v>
      </c>
      <c r="H159" s="411">
        <f t="shared" si="20"/>
        <v>10569.466088654641</v>
      </c>
      <c r="I159" s="411">
        <f t="shared" si="20"/>
        <v>10860.944281074178</v>
      </c>
    </row>
    <row r="160" spans="2:9" x14ac:dyDescent="0.25">
      <c r="B160" s="35" t="s">
        <v>2405</v>
      </c>
      <c r="D160" s="411">
        <f t="shared" si="20"/>
        <v>101564.08372361364</v>
      </c>
      <c r="E160" s="411">
        <f t="shared" si="20"/>
        <v>77870.685009528606</v>
      </c>
      <c r="F160" s="411">
        <f t="shared" si="20"/>
        <v>86290.637691334836</v>
      </c>
      <c r="G160" s="411">
        <f t="shared" si="20"/>
        <v>85167.12147667518</v>
      </c>
      <c r="H160" s="411">
        <f t="shared" si="20"/>
        <v>79497.520926964789</v>
      </c>
      <c r="I160" s="411">
        <f t="shared" si="20"/>
        <v>67010.74705938538</v>
      </c>
    </row>
    <row r="161" spans="2:9" x14ac:dyDescent="0.25">
      <c r="B161" s="35" t="s">
        <v>2407</v>
      </c>
      <c r="D161" s="411">
        <f t="shared" si="20"/>
        <v>118300.6589625941</v>
      </c>
      <c r="E161" s="411">
        <f t="shared" si="20"/>
        <v>122058.29219203215</v>
      </c>
      <c r="F161" s="411">
        <f t="shared" si="20"/>
        <v>125001.16841131267</v>
      </c>
      <c r="G161" s="411">
        <f t="shared" si="20"/>
        <v>126597.67473765834</v>
      </c>
      <c r="H161" s="411">
        <f t="shared" si="20"/>
        <v>127069.00320939168</v>
      </c>
      <c r="I161" s="411">
        <f t="shared" si="20"/>
        <v>129270.49435790211</v>
      </c>
    </row>
    <row r="162" spans="2:9" x14ac:dyDescent="0.25">
      <c r="B162" s="412" t="s">
        <v>2646</v>
      </c>
      <c r="D162" s="411">
        <f t="shared" ref="D162:I162" si="21">SUM(D138:D161)</f>
        <v>898885.14460385335</v>
      </c>
      <c r="E162" s="411">
        <f t="shared" si="21"/>
        <v>895553.72189190006</v>
      </c>
      <c r="F162" s="411">
        <f t="shared" si="21"/>
        <v>911555.84842514712</v>
      </c>
      <c r="G162" s="411">
        <f t="shared" si="21"/>
        <v>920379.94429155148</v>
      </c>
      <c r="H162" s="411">
        <f t="shared" si="21"/>
        <v>915657.5719169057</v>
      </c>
      <c r="I162" s="411">
        <f t="shared" si="21"/>
        <v>916286.94606528501</v>
      </c>
    </row>
    <row r="164" spans="2:9" x14ac:dyDescent="0.25">
      <c r="B164" s="407" t="s">
        <v>2653</v>
      </c>
    </row>
    <row r="165" spans="2:9" x14ac:dyDescent="0.25">
      <c r="B165" s="35" t="s">
        <v>531</v>
      </c>
      <c r="D165" s="411">
        <f t="shared" ref="D165:I180" si="22">+C31*C57/100</f>
        <v>166659.97</v>
      </c>
      <c r="E165" s="411">
        <f t="shared" si="22"/>
        <v>171879.09</v>
      </c>
      <c r="F165" s="411">
        <f t="shared" si="22"/>
        <v>174720.26999999996</v>
      </c>
      <c r="G165" s="411">
        <f t="shared" si="22"/>
        <v>178166.48</v>
      </c>
      <c r="H165" s="411">
        <f t="shared" si="22"/>
        <v>179307.04999999996</v>
      </c>
      <c r="I165" s="411">
        <f t="shared" si="22"/>
        <v>179925.11548006197</v>
      </c>
    </row>
    <row r="166" spans="2:9" x14ac:dyDescent="0.25">
      <c r="B166" s="35" t="s">
        <v>2651</v>
      </c>
      <c r="D166" s="411">
        <f t="shared" si="22"/>
        <v>134660.74</v>
      </c>
      <c r="E166" s="411">
        <f t="shared" si="22"/>
        <v>135905.79</v>
      </c>
      <c r="F166" s="411">
        <f t="shared" si="22"/>
        <v>138650.01999999999</v>
      </c>
      <c r="G166" s="411">
        <f t="shared" si="22"/>
        <v>139683.31</v>
      </c>
      <c r="H166" s="411">
        <f t="shared" si="22"/>
        <v>142385.23000000001</v>
      </c>
      <c r="I166" s="411">
        <f t="shared" si="22"/>
        <v>144538.76873522415</v>
      </c>
    </row>
    <row r="167" spans="2:9" x14ac:dyDescent="0.25">
      <c r="B167" s="35" t="s">
        <v>2365</v>
      </c>
      <c r="D167" s="411">
        <f t="shared" si="22"/>
        <v>96830.337713925343</v>
      </c>
      <c r="E167" s="411">
        <f t="shared" si="22"/>
        <v>95269.780283369866</v>
      </c>
      <c r="F167" s="411">
        <f t="shared" si="22"/>
        <v>95118.056265334861</v>
      </c>
      <c r="G167" s="411">
        <f t="shared" si="22"/>
        <v>97570.705475563329</v>
      </c>
      <c r="H167" s="411">
        <f t="shared" si="22"/>
        <v>97979.243401773201</v>
      </c>
      <c r="I167" s="411">
        <f t="shared" si="22"/>
        <v>97246.200395354987</v>
      </c>
    </row>
    <row r="168" spans="2:9" x14ac:dyDescent="0.25">
      <c r="B168" s="35" t="s">
        <v>2367</v>
      </c>
      <c r="D168" s="411">
        <f t="shared" si="22"/>
        <v>51755.612286074662</v>
      </c>
      <c r="E168" s="411">
        <f t="shared" si="22"/>
        <v>52389.669716630138</v>
      </c>
      <c r="F168" s="411">
        <f t="shared" si="22"/>
        <v>53826.013734665139</v>
      </c>
      <c r="G168" s="411">
        <f t="shared" si="22"/>
        <v>53174.984524436652</v>
      </c>
      <c r="H168" s="411">
        <f t="shared" si="22"/>
        <v>55098.716598226776</v>
      </c>
      <c r="I168" s="411">
        <f t="shared" si="22"/>
        <v>57700.073761776854</v>
      </c>
    </row>
    <row r="169" spans="2:9" x14ac:dyDescent="0.25">
      <c r="B169" s="35" t="s">
        <v>2369</v>
      </c>
      <c r="D169" s="411">
        <f t="shared" si="22"/>
        <v>2385.6236461910516</v>
      </c>
      <c r="E169" s="411">
        <f t="shared" si="22"/>
        <v>2271.8459217338291</v>
      </c>
      <c r="F169" s="411">
        <f t="shared" si="22"/>
        <v>2199.1315141057007</v>
      </c>
      <c r="G169" s="411">
        <f t="shared" si="22"/>
        <v>2264.4056489218819</v>
      </c>
      <c r="H169" s="411">
        <f t="shared" si="22"/>
        <v>2270.1996200491858</v>
      </c>
      <c r="I169" s="411">
        <f t="shared" si="22"/>
        <v>2241.2473368227547</v>
      </c>
    </row>
    <row r="170" spans="2:9" x14ac:dyDescent="0.25">
      <c r="B170" s="35" t="s">
        <v>2371</v>
      </c>
      <c r="D170" s="411">
        <f t="shared" si="22"/>
        <v>13178.042155219617</v>
      </c>
      <c r="E170" s="411">
        <f t="shared" si="22"/>
        <v>13189.510768902437</v>
      </c>
      <c r="F170" s="411">
        <f t="shared" si="22"/>
        <v>13822.732563788681</v>
      </c>
      <c r="G170" s="411">
        <f t="shared" si="22"/>
        <v>14156.320813672262</v>
      </c>
      <c r="H170" s="411">
        <f t="shared" si="22"/>
        <v>14149.280704125402</v>
      </c>
      <c r="I170" s="411">
        <f t="shared" si="22"/>
        <v>14355.951290552946</v>
      </c>
    </row>
    <row r="171" spans="2:9" x14ac:dyDescent="0.25">
      <c r="B171" s="35" t="s">
        <v>2497</v>
      </c>
      <c r="D171" s="411">
        <f t="shared" si="22"/>
        <v>1456.5886563999741</v>
      </c>
      <c r="E171" s="411">
        <f t="shared" si="22"/>
        <v>1471.6401479394056</v>
      </c>
      <c r="F171" s="411">
        <f t="shared" si="22"/>
        <v>1475.7289392379537</v>
      </c>
      <c r="G171" s="411">
        <f t="shared" si="22"/>
        <v>1468.2889435827774</v>
      </c>
      <c r="H171" s="411">
        <f t="shared" si="22"/>
        <v>1453.5038813860178</v>
      </c>
      <c r="I171" s="411">
        <f t="shared" si="22"/>
        <v>1465.7697369251318</v>
      </c>
    </row>
    <row r="172" spans="2:9" x14ac:dyDescent="0.25">
      <c r="B172" s="35" t="s">
        <v>2498</v>
      </c>
      <c r="D172" s="411">
        <f t="shared" si="22"/>
        <v>1914.3517084025141</v>
      </c>
      <c r="E172" s="411">
        <f t="shared" si="22"/>
        <v>1945.5956678432733</v>
      </c>
      <c r="F172" s="411">
        <f t="shared" si="22"/>
        <v>1998.8369213753792</v>
      </c>
      <c r="G172" s="411">
        <f t="shared" si="22"/>
        <v>2021.6233858205167</v>
      </c>
      <c r="H172" s="411">
        <f t="shared" si="22"/>
        <v>2003.3418090310483</v>
      </c>
      <c r="I172" s="411">
        <f t="shared" si="22"/>
        <v>1997.2153814804947</v>
      </c>
    </row>
    <row r="173" spans="2:9" x14ac:dyDescent="0.25">
      <c r="B173" s="35" t="s">
        <v>2499</v>
      </c>
      <c r="D173" s="411">
        <f t="shared" si="22"/>
        <v>6716.4097737315533</v>
      </c>
      <c r="E173" s="411">
        <f t="shared" si="22"/>
        <v>6563.435911731437</v>
      </c>
      <c r="F173" s="411">
        <f t="shared" si="22"/>
        <v>6626.3022276680676</v>
      </c>
      <c r="G173" s="411">
        <f t="shared" si="22"/>
        <v>6961.9593542866596</v>
      </c>
      <c r="H173" s="411">
        <f t="shared" si="22"/>
        <v>6899.6270100427555</v>
      </c>
      <c r="I173" s="411">
        <f t="shared" si="22"/>
        <v>6897.3944306931426</v>
      </c>
    </row>
    <row r="174" spans="2:9" x14ac:dyDescent="0.25">
      <c r="B174" s="35" t="s">
        <v>2500</v>
      </c>
      <c r="D174" s="411">
        <f t="shared" si="22"/>
        <v>1678.915988719436</v>
      </c>
      <c r="E174" s="411">
        <f t="shared" si="22"/>
        <v>1729.1380502437307</v>
      </c>
      <c r="F174" s="411">
        <f t="shared" si="22"/>
        <v>1752.3218433854281</v>
      </c>
      <c r="G174" s="411">
        <f t="shared" si="22"/>
        <v>1756.337385713807</v>
      </c>
      <c r="H174" s="411">
        <f t="shared" si="22"/>
        <v>1707.762336872237</v>
      </c>
      <c r="I174" s="411">
        <f t="shared" si="22"/>
        <v>1658.4118765404025</v>
      </c>
    </row>
    <row r="175" spans="2:9" x14ac:dyDescent="0.25">
      <c r="B175" s="35" t="s">
        <v>2381</v>
      </c>
      <c r="D175" s="411">
        <f t="shared" si="22"/>
        <v>3418.9337931173986</v>
      </c>
      <c r="E175" s="411">
        <f t="shared" si="22"/>
        <v>3280.5885944672082</v>
      </c>
      <c r="F175" s="411">
        <f t="shared" si="22"/>
        <v>3370.3500494642103</v>
      </c>
      <c r="G175" s="411">
        <f t="shared" si="22"/>
        <v>3369.9771500330166</v>
      </c>
      <c r="H175" s="411">
        <f t="shared" si="22"/>
        <v>3279.1363978664344</v>
      </c>
      <c r="I175" s="411">
        <f t="shared" si="22"/>
        <v>3374.6595811736915</v>
      </c>
    </row>
    <row r="176" spans="2:9" x14ac:dyDescent="0.25">
      <c r="B176" s="35" t="s">
        <v>2501</v>
      </c>
      <c r="D176" s="411">
        <f t="shared" si="22"/>
        <v>37664.633795427384</v>
      </c>
      <c r="E176" s="411">
        <f t="shared" si="22"/>
        <v>38406.596631789456</v>
      </c>
      <c r="F176" s="411">
        <f t="shared" si="22"/>
        <v>38554.313096715756</v>
      </c>
      <c r="G176" s="411">
        <f t="shared" si="22"/>
        <v>38439.233532012397</v>
      </c>
      <c r="H176" s="411">
        <f t="shared" si="22"/>
        <v>37707.485238859292</v>
      </c>
      <c r="I176" s="411">
        <f t="shared" si="22"/>
        <v>37764.373574648387</v>
      </c>
    </row>
    <row r="177" spans="2:9" x14ac:dyDescent="0.25">
      <c r="B177" s="35" t="s">
        <v>2502</v>
      </c>
      <c r="D177" s="411">
        <f t="shared" si="22"/>
        <v>825.55770344763334</v>
      </c>
      <c r="E177" s="411">
        <f t="shared" si="22"/>
        <v>841.82052279582012</v>
      </c>
      <c r="F177" s="411">
        <f t="shared" si="22"/>
        <v>845.05826741875512</v>
      </c>
      <c r="G177" s="411">
        <f t="shared" si="22"/>
        <v>842.53587939644331</v>
      </c>
      <c r="H177" s="411">
        <f t="shared" si="22"/>
        <v>826.49694898553628</v>
      </c>
      <c r="I177" s="411">
        <f t="shared" si="22"/>
        <v>827.74386417133326</v>
      </c>
    </row>
    <row r="178" spans="2:9" x14ac:dyDescent="0.25">
      <c r="B178" s="35" t="s">
        <v>2387</v>
      </c>
      <c r="D178" s="411">
        <f t="shared" si="22"/>
        <v>11903.820196087856</v>
      </c>
      <c r="E178" s="411">
        <f t="shared" si="22"/>
        <v>12011.419626597655</v>
      </c>
      <c r="F178" s="411">
        <f t="shared" si="22"/>
        <v>12308.604041714554</v>
      </c>
      <c r="G178" s="411">
        <f t="shared" si="22"/>
        <v>12216.998681256016</v>
      </c>
      <c r="H178" s="411">
        <f t="shared" si="22"/>
        <v>12417.875873431345</v>
      </c>
      <c r="I178" s="411">
        <f t="shared" si="22"/>
        <v>12468.13945820717</v>
      </c>
    </row>
    <row r="179" spans="2:9" x14ac:dyDescent="0.25">
      <c r="B179" s="35" t="s">
        <v>2503</v>
      </c>
      <c r="D179" s="411">
        <f t="shared" si="22"/>
        <v>2475.9956283667771</v>
      </c>
      <c r="E179" s="411">
        <f t="shared" si="22"/>
        <v>2516.9162606665013</v>
      </c>
      <c r="F179" s="411">
        <f t="shared" si="22"/>
        <v>2527.119315997074</v>
      </c>
      <c r="G179" s="411">
        <f t="shared" si="22"/>
        <v>2543.3938798426871</v>
      </c>
      <c r="H179" s="411">
        <f t="shared" si="22"/>
        <v>2530.1073150792186</v>
      </c>
      <c r="I179" s="411">
        <f t="shared" si="22"/>
        <v>2575.8433246144932</v>
      </c>
    </row>
    <row r="180" spans="2:9" x14ac:dyDescent="0.25">
      <c r="B180" s="35" t="s">
        <v>2391</v>
      </c>
      <c r="D180" s="411">
        <f t="shared" si="22"/>
        <v>737.15718668770342</v>
      </c>
      <c r="E180" s="411">
        <f t="shared" si="22"/>
        <v>749.34013961296364</v>
      </c>
      <c r="F180" s="411">
        <f t="shared" si="22"/>
        <v>752.37780877398097</v>
      </c>
      <c r="G180" s="411">
        <f t="shared" si="22"/>
        <v>757.2230966903071</v>
      </c>
      <c r="H180" s="411">
        <f t="shared" si="22"/>
        <v>753.26740040814434</v>
      </c>
      <c r="I180" s="411">
        <f t="shared" si="22"/>
        <v>766.88399477248367</v>
      </c>
    </row>
    <row r="181" spans="2:9" x14ac:dyDescent="0.25">
      <c r="B181" s="35" t="s">
        <v>2393</v>
      </c>
      <c r="D181" s="411">
        <f t="shared" ref="D181:I188" si="23">+C47*C73/100</f>
        <v>49266.306045677818</v>
      </c>
      <c r="E181" s="411">
        <f t="shared" si="23"/>
        <v>49854.344914544119</v>
      </c>
      <c r="F181" s="411">
        <f t="shared" si="23"/>
        <v>50071.501745895672</v>
      </c>
      <c r="G181" s="411">
        <f t="shared" si="23"/>
        <v>50865.144622908098</v>
      </c>
      <c r="H181" s="411">
        <f t="shared" si="23"/>
        <v>50458.748273199002</v>
      </c>
      <c r="I181" s="411">
        <f t="shared" si="23"/>
        <v>50443.747396707113</v>
      </c>
    </row>
    <row r="182" spans="2:9" x14ac:dyDescent="0.25">
      <c r="B182" s="35" t="s">
        <v>2395</v>
      </c>
      <c r="D182" s="411">
        <f t="shared" si="23"/>
        <v>14769.524002968643</v>
      </c>
      <c r="E182" s="411">
        <f t="shared" si="23"/>
        <v>14411.027452748562</v>
      </c>
      <c r="F182" s="411">
        <f t="shared" si="23"/>
        <v>15051.884284630501</v>
      </c>
      <c r="G182" s="411">
        <f t="shared" si="23"/>
        <v>14492.801059298905</v>
      </c>
      <c r="H182" s="411">
        <f t="shared" si="23"/>
        <v>15425.551277385299</v>
      </c>
      <c r="I182" s="411">
        <f t="shared" si="23"/>
        <v>15096.816167916668</v>
      </c>
    </row>
    <row r="183" spans="2:9" x14ac:dyDescent="0.25">
      <c r="B183" s="35" t="s">
        <v>2397</v>
      </c>
      <c r="D183" s="411">
        <f t="shared" si="23"/>
        <v>6277.2633320661589</v>
      </c>
      <c r="E183" s="411">
        <f t="shared" si="23"/>
        <v>6034.6174710383639</v>
      </c>
      <c r="F183" s="411">
        <f t="shared" si="23"/>
        <v>6061.9583675327349</v>
      </c>
      <c r="G183" s="411">
        <f t="shared" si="23"/>
        <v>6424.0981876102569</v>
      </c>
      <c r="H183" s="411">
        <f t="shared" si="23"/>
        <v>6887.134599359244</v>
      </c>
      <c r="I183" s="411">
        <f t="shared" si="23"/>
        <v>7440.9106969717841</v>
      </c>
    </row>
    <row r="184" spans="2:9" x14ac:dyDescent="0.25">
      <c r="B184" s="35" t="s">
        <v>2399</v>
      </c>
      <c r="D184" s="411">
        <f t="shared" si="23"/>
        <v>12418.09998483098</v>
      </c>
      <c r="E184" s="411">
        <f t="shared" si="23"/>
        <v>12119.84482780572</v>
      </c>
      <c r="F184" s="411">
        <f t="shared" si="23"/>
        <v>12249.845091251829</v>
      </c>
      <c r="G184" s="411">
        <f t="shared" si="23"/>
        <v>12187.536028205843</v>
      </c>
      <c r="H184" s="411">
        <f t="shared" si="23"/>
        <v>12429.337593292987</v>
      </c>
      <c r="I184" s="411">
        <f t="shared" si="23"/>
        <v>12466.200282759073</v>
      </c>
    </row>
    <row r="185" spans="2:9" x14ac:dyDescent="0.25">
      <c r="B185" s="35" t="s">
        <v>2401</v>
      </c>
      <c r="D185" s="411">
        <f t="shared" si="23"/>
        <v>48867.235329087795</v>
      </c>
      <c r="E185" s="411">
        <f t="shared" si="23"/>
        <v>48782.274328371619</v>
      </c>
      <c r="F185" s="411">
        <f t="shared" si="23"/>
        <v>49346.656692524535</v>
      </c>
      <c r="G185" s="411">
        <f t="shared" si="23"/>
        <v>48512.279762268976</v>
      </c>
      <c r="H185" s="411">
        <f t="shared" si="23"/>
        <v>49034.488616402239</v>
      </c>
      <c r="I185" s="411">
        <f t="shared" si="23"/>
        <v>49347.171482969337</v>
      </c>
    </row>
    <row r="186" spans="2:9" x14ac:dyDescent="0.25">
      <c r="B186" s="35" t="s">
        <v>2403</v>
      </c>
      <c r="D186" s="411">
        <f t="shared" si="23"/>
        <v>10479.487351046431</v>
      </c>
      <c r="E186" s="411">
        <f t="shared" si="23"/>
        <v>10546.715920035716</v>
      </c>
      <c r="F186" s="411">
        <f t="shared" si="23"/>
        <v>10523.685564060399</v>
      </c>
      <c r="G186" s="411">
        <f t="shared" si="23"/>
        <v>10684.384962616032</v>
      </c>
      <c r="H186" s="411">
        <f t="shared" si="23"/>
        <v>10723.017913560223</v>
      </c>
      <c r="I186" s="411">
        <f t="shared" si="23"/>
        <v>10590.381601026071</v>
      </c>
    </row>
    <row r="187" spans="2:9" x14ac:dyDescent="0.25">
      <c r="B187" s="35" t="s">
        <v>2405</v>
      </c>
      <c r="D187" s="411">
        <f t="shared" si="23"/>
        <v>100747.42372252326</v>
      </c>
      <c r="E187" s="411">
        <f t="shared" si="23"/>
        <v>77605.586841132172</v>
      </c>
      <c r="F187" s="411">
        <f t="shared" si="23"/>
        <v>85440.3416644588</v>
      </c>
      <c r="G187" s="411">
        <f t="shared" si="23"/>
        <v>86547.11762586316</v>
      </c>
      <c r="H187" s="411">
        <f t="shared" si="23"/>
        <v>78622.317190664398</v>
      </c>
      <c r="I187" s="411">
        <f t="shared" si="23"/>
        <v>67555.843508542021</v>
      </c>
    </row>
    <row r="188" spans="2:9" x14ac:dyDescent="0.25">
      <c r="B188" s="35" t="s">
        <v>2407</v>
      </c>
      <c r="D188" s="411">
        <f t="shared" si="23"/>
        <v>114736.73</v>
      </c>
      <c r="E188" s="411">
        <f t="shared" si="23"/>
        <v>118172.60999999999</v>
      </c>
      <c r="F188" s="411">
        <f t="shared" si="23"/>
        <v>122037.52000000002</v>
      </c>
      <c r="G188" s="411">
        <f t="shared" si="23"/>
        <v>125240.22999999998</v>
      </c>
      <c r="H188" s="411">
        <f t="shared" si="23"/>
        <v>126502.75000000001</v>
      </c>
      <c r="I188" s="411">
        <f t="shared" si="23"/>
        <v>127161.71274485911</v>
      </c>
    </row>
    <row r="189" spans="2:9" x14ac:dyDescent="0.25">
      <c r="B189" s="412" t="s">
        <v>2646</v>
      </c>
      <c r="D189" s="411">
        <f t="shared" ref="D189:I189" si="24">SUM(D165:D188)</f>
        <v>891824.76</v>
      </c>
      <c r="E189" s="411">
        <f t="shared" si="24"/>
        <v>877949.20000000007</v>
      </c>
      <c r="F189" s="411">
        <f t="shared" si="24"/>
        <v>899330.62999999989</v>
      </c>
      <c r="G189" s="411">
        <f t="shared" si="24"/>
        <v>910347.37000000011</v>
      </c>
      <c r="H189" s="411">
        <f t="shared" si="24"/>
        <v>910851.66999999993</v>
      </c>
      <c r="I189" s="411">
        <f t="shared" si="24"/>
        <v>905906.57610477135</v>
      </c>
    </row>
    <row r="191" spans="2:9" x14ac:dyDescent="0.25">
      <c r="B191" s="425" t="s">
        <v>2654</v>
      </c>
      <c r="C191" s="426"/>
      <c r="D191" s="426"/>
      <c r="E191" s="426"/>
      <c r="F191" s="426"/>
      <c r="G191" s="426"/>
      <c r="H191" s="426"/>
      <c r="I191" s="427"/>
    </row>
    <row r="192" spans="2:9" x14ac:dyDescent="0.25">
      <c r="B192" s="428" t="s">
        <v>2655</v>
      </c>
      <c r="C192" s="47"/>
      <c r="D192" s="429">
        <f t="shared" ref="D192:I192" si="25">+D162/D189</f>
        <v>1.0079167846874462</v>
      </c>
      <c r="E192" s="429">
        <f t="shared" si="25"/>
        <v>1.0200518684815705</v>
      </c>
      <c r="F192" s="429">
        <f t="shared" si="25"/>
        <v>1.0135936862565742</v>
      </c>
      <c r="G192" s="429">
        <f t="shared" si="25"/>
        <v>1.0110206000722024</v>
      </c>
      <c r="H192" s="429">
        <f t="shared" si="25"/>
        <v>1.0052762728281606</v>
      </c>
      <c r="I192" s="430">
        <f t="shared" si="25"/>
        <v>1.0114585435566075</v>
      </c>
    </row>
    <row r="193" spans="2:17" x14ac:dyDescent="0.25">
      <c r="B193" s="428" t="s">
        <v>2656</v>
      </c>
      <c r="C193" s="47"/>
      <c r="D193" s="429">
        <f t="shared" ref="D193:I193" si="26">+D108/D135</f>
        <v>1.0076553922194209</v>
      </c>
      <c r="E193" s="429">
        <f t="shared" si="26"/>
        <v>1.0194808218215292</v>
      </c>
      <c r="F193" s="429">
        <f t="shared" si="26"/>
        <v>1.0134882242512786</v>
      </c>
      <c r="G193" s="429">
        <f t="shared" si="26"/>
        <v>1.0108621972071208</v>
      </c>
      <c r="H193" s="429">
        <f t="shared" si="26"/>
        <v>1.0049468864528677</v>
      </c>
      <c r="I193" s="430">
        <f t="shared" si="26"/>
        <v>1.0112919792620427</v>
      </c>
    </row>
    <row r="194" spans="2:17" x14ac:dyDescent="0.25">
      <c r="B194" s="428" t="s">
        <v>2657</v>
      </c>
      <c r="C194" s="47"/>
      <c r="D194" s="429">
        <f t="shared" ref="D194:I194" si="27">+(D193*D192)^0.5</f>
        <v>1.007786079978666</v>
      </c>
      <c r="E194" s="429">
        <f t="shared" si="27"/>
        <v>1.0197663051798573</v>
      </c>
      <c r="F194" s="429">
        <f t="shared" si="27"/>
        <v>1.0135409538822213</v>
      </c>
      <c r="G194" s="429">
        <f t="shared" si="27"/>
        <v>1.0109413955371738</v>
      </c>
      <c r="H194" s="429">
        <f t="shared" si="27"/>
        <v>1.0051115661475614</v>
      </c>
      <c r="I194" s="430">
        <f t="shared" si="27"/>
        <v>1.0113752579803723</v>
      </c>
    </row>
    <row r="195" spans="2:17" x14ac:dyDescent="0.25">
      <c r="B195" s="431"/>
      <c r="C195" s="47"/>
      <c r="D195" s="47"/>
      <c r="E195" s="47"/>
      <c r="F195" s="47"/>
      <c r="G195" s="47"/>
      <c r="H195" s="47"/>
      <c r="I195" s="432"/>
    </row>
    <row r="196" spans="2:17" x14ac:dyDescent="0.25">
      <c r="B196" s="433" t="s">
        <v>2658</v>
      </c>
      <c r="C196" s="434">
        <v>100</v>
      </c>
      <c r="D196" s="435">
        <f>C196*D194</f>
        <v>100.7786079978666</v>
      </c>
      <c r="E196" s="435">
        <f>D196*E194</f>
        <v>102.77062871915365</v>
      </c>
      <c r="F196" s="435">
        <f t="shared" ref="F196:I196" si="28">E196*F194</f>
        <v>104.1622410630866</v>
      </c>
      <c r="G196" s="435">
        <f t="shared" si="28"/>
        <v>105.30192134259627</v>
      </c>
      <c r="H196" s="435">
        <f t="shared" si="28"/>
        <v>105.84017907900426</v>
      </c>
      <c r="I196" s="436">
        <f t="shared" si="28"/>
        <v>107.04413842071673</v>
      </c>
      <c r="K196" s="410"/>
      <c r="L196" s="410"/>
      <c r="M196" s="410"/>
      <c r="N196" s="410"/>
    </row>
    <row r="197" spans="2:17" x14ac:dyDescent="0.25">
      <c r="B197" s="437" t="s">
        <v>2659</v>
      </c>
      <c r="C197" s="438">
        <v>792765.34</v>
      </c>
      <c r="D197" s="439">
        <f>C197*D194</f>
        <v>798937.87434155424</v>
      </c>
      <c r="E197" s="439">
        <f t="shared" ref="E197:I197" si="29">D197*E194</f>
        <v>814729.92418553587</v>
      </c>
      <c r="F197" s="439">
        <f t="shared" si="29"/>
        <v>825762.14451539784</v>
      </c>
      <c r="G197" s="439">
        <f t="shared" si="29"/>
        <v>834797.13475816569</v>
      </c>
      <c r="H197" s="439">
        <f t="shared" si="29"/>
        <v>839064.2555322767</v>
      </c>
      <c r="I197" s="440">
        <f t="shared" si="29"/>
        <v>848608.82790106535</v>
      </c>
      <c r="J197" s="441"/>
      <c r="K197" s="442">
        <f>((F197/E197)-1)*100</f>
        <v>1.3540953882221318</v>
      </c>
      <c r="L197" s="442">
        <f t="shared" ref="L197:N197" si="30">((G197/F197)-1)*100</f>
        <v>1.094139553717377</v>
      </c>
      <c r="M197" s="442">
        <f t="shared" si="30"/>
        <v>0.51115661475613638</v>
      </c>
      <c r="N197" s="442">
        <f t="shared" si="30"/>
        <v>1.1375257980372311</v>
      </c>
      <c r="P197" s="409"/>
      <c r="Q197" s="409"/>
    </row>
    <row r="199" spans="2:17" x14ac:dyDescent="0.25">
      <c r="B199" s="425" t="s">
        <v>2660</v>
      </c>
      <c r="C199" s="426"/>
      <c r="D199" s="426"/>
      <c r="E199" s="426"/>
      <c r="F199" s="426"/>
      <c r="G199" s="426"/>
      <c r="H199" s="426"/>
      <c r="I199" s="427"/>
    </row>
    <row r="200" spans="2:17" x14ac:dyDescent="0.25">
      <c r="B200" s="428" t="s">
        <v>2661</v>
      </c>
      <c r="C200" s="47"/>
      <c r="D200" s="443">
        <f t="shared" ref="D200:I200" si="31">+D135/D189</f>
        <v>0.97696235286166144</v>
      </c>
      <c r="E200" s="443">
        <f t="shared" si="31"/>
        <v>1.0047798969094996</v>
      </c>
      <c r="F200" s="429">
        <f t="shared" si="31"/>
        <v>0.99877818885332759</v>
      </c>
      <c r="G200" s="429">
        <f t="shared" si="31"/>
        <v>0.98980253404111485</v>
      </c>
      <c r="H200" s="429">
        <f t="shared" si="31"/>
        <v>0.98967510162086525</v>
      </c>
      <c r="I200" s="430">
        <f t="shared" si="31"/>
        <v>1.0041290583631393</v>
      </c>
    </row>
    <row r="201" spans="2:17" x14ac:dyDescent="0.25">
      <c r="B201" s="428" t="s">
        <v>2662</v>
      </c>
      <c r="C201" s="47"/>
      <c r="D201" s="443">
        <f t="shared" ref="D201:I201" si="32">+D108/D162</f>
        <v>0.97670898809538131</v>
      </c>
      <c r="E201" s="443">
        <f t="shared" si="32"/>
        <v>1.0042173998228949</v>
      </c>
      <c r="F201" s="429">
        <f t="shared" si="32"/>
        <v>0.9986742683651969</v>
      </c>
      <c r="G201" s="429">
        <f t="shared" si="32"/>
        <v>0.98964745554197642</v>
      </c>
      <c r="H201" s="429">
        <f t="shared" si="32"/>
        <v>0.98935082708733479</v>
      </c>
      <c r="I201" s="430">
        <f t="shared" si="32"/>
        <v>1.0039637010686424</v>
      </c>
    </row>
    <row r="202" spans="2:17" x14ac:dyDescent="0.25">
      <c r="B202" s="428" t="s">
        <v>2657</v>
      </c>
      <c r="C202" s="47"/>
      <c r="D202" s="443">
        <f t="shared" ref="D202:I202" si="33">+(D201*D200)^0.5</f>
        <v>0.97683566226402496</v>
      </c>
      <c r="E202" s="443">
        <f t="shared" si="33"/>
        <v>1.0044986089929513</v>
      </c>
      <c r="F202" s="429">
        <f t="shared" si="33"/>
        <v>0.99872622725760707</v>
      </c>
      <c r="G202" s="429">
        <f t="shared" si="33"/>
        <v>0.98972499175416895</v>
      </c>
      <c r="H202" s="429">
        <f t="shared" si="33"/>
        <v>0.98951295107054826</v>
      </c>
      <c r="I202" s="430">
        <f t="shared" si="33"/>
        <v>1.0040463763117857</v>
      </c>
      <c r="L202" s="444"/>
    </row>
    <row r="203" spans="2:17" x14ac:dyDescent="0.25">
      <c r="B203" s="431"/>
      <c r="C203" s="47"/>
      <c r="D203" s="47"/>
      <c r="E203" s="47"/>
      <c r="F203" s="47"/>
      <c r="G203" s="47"/>
      <c r="H203" s="47"/>
      <c r="I203" s="432"/>
    </row>
    <row r="204" spans="2:17" x14ac:dyDescent="0.25">
      <c r="B204" s="437" t="s">
        <v>2663</v>
      </c>
      <c r="C204" s="438">
        <v>100</v>
      </c>
      <c r="D204" s="445">
        <f t="shared" ref="D204:I204" si="34">+D202*C204</f>
        <v>97.68356622640249</v>
      </c>
      <c r="E204" s="445">
        <f t="shared" si="34"/>
        <v>98.123006395892133</v>
      </c>
      <c r="F204" s="445">
        <f t="shared" si="34"/>
        <v>97.998019984943397</v>
      </c>
      <c r="G204" s="445">
        <f t="shared" si="34"/>
        <v>96.991089521522994</v>
      </c>
      <c r="H204" s="445">
        <f t="shared" si="34"/>
        <v>95.973939219989944</v>
      </c>
      <c r="I204" s="446">
        <f t="shared" si="34"/>
        <v>96.362285894198479</v>
      </c>
      <c r="K204" s="410"/>
      <c r="L204" s="447"/>
      <c r="M204" s="447"/>
      <c r="N204" s="447"/>
    </row>
    <row r="206" spans="2:17" ht="15.6" x14ac:dyDescent="0.3">
      <c r="B206" s="448" t="s">
        <v>2664</v>
      </c>
    </row>
    <row r="207" spans="2:17" x14ac:dyDescent="0.25">
      <c r="B207" s="449"/>
      <c r="C207" s="449"/>
    </row>
    <row r="208" spans="2:17" x14ac:dyDescent="0.25">
      <c r="B208" s="450" t="s">
        <v>2665</v>
      </c>
    </row>
    <row r="209" spans="2:9" ht="18" x14ac:dyDescent="0.4">
      <c r="B209" s="448" t="s">
        <v>2666</v>
      </c>
    </row>
    <row r="210" spans="2:9" x14ac:dyDescent="0.25">
      <c r="B210" s="35" t="s">
        <v>531</v>
      </c>
      <c r="D210" s="35">
        <f t="shared" ref="D210:I225" si="35">+((D31/D$202)+C31)*C57</f>
        <v>33999932.12300545</v>
      </c>
      <c r="E210" s="35">
        <f t="shared" si="35"/>
        <v>33959782.89965035</v>
      </c>
      <c r="F210" s="35">
        <f t="shared" si="35"/>
        <v>35080456.071510829</v>
      </c>
      <c r="G210" s="35">
        <f t="shared" si="35"/>
        <v>36100458.249653153</v>
      </c>
      <c r="H210" s="35">
        <f t="shared" si="35"/>
        <v>36289051.001236975</v>
      </c>
      <c r="I210" s="35">
        <f t="shared" si="35"/>
        <v>35754612.278410532</v>
      </c>
    </row>
    <row r="211" spans="2:9" x14ac:dyDescent="0.25">
      <c r="B211" s="35" t="s">
        <v>2651</v>
      </c>
      <c r="D211" s="35">
        <f t="shared" si="35"/>
        <v>27339375.034536924</v>
      </c>
      <c r="E211" s="35">
        <f t="shared" si="35"/>
        <v>27204096.66529265</v>
      </c>
      <c r="F211" s="35">
        <f t="shared" si="35"/>
        <v>27826205.40212439</v>
      </c>
      <c r="G211" s="35">
        <f t="shared" si="35"/>
        <v>28162609.160517342</v>
      </c>
      <c r="H211" s="35">
        <f t="shared" si="35"/>
        <v>28720357.179475375</v>
      </c>
      <c r="I211" s="35">
        <f t="shared" si="35"/>
        <v>28945211.847785719</v>
      </c>
    </row>
    <row r="212" spans="2:9" x14ac:dyDescent="0.25">
      <c r="B212" s="35" t="s">
        <v>2365</v>
      </c>
      <c r="D212" s="35">
        <f t="shared" si="35"/>
        <v>19500050.784871388</v>
      </c>
      <c r="E212" s="35">
        <f t="shared" si="35"/>
        <v>18919676.276071779</v>
      </c>
      <c r="F212" s="35">
        <f t="shared" si="35"/>
        <v>18888776.683852796</v>
      </c>
      <c r="G212" s="35">
        <f t="shared" si="35"/>
        <v>19444981.75349763</v>
      </c>
      <c r="H212" s="35">
        <f t="shared" si="35"/>
        <v>19828610.795131244</v>
      </c>
      <c r="I212" s="35">
        <f t="shared" si="35"/>
        <v>19195219.336455595</v>
      </c>
    </row>
    <row r="213" spans="2:9" x14ac:dyDescent="0.25">
      <c r="B213" s="35" t="s">
        <v>2367</v>
      </c>
      <c r="D213" s="35">
        <f t="shared" si="35"/>
        <v>10378729.680608755</v>
      </c>
      <c r="E213" s="35">
        <f t="shared" si="35"/>
        <v>10156764.259105192</v>
      </c>
      <c r="F213" s="35">
        <f t="shared" si="35"/>
        <v>10645531.915479736</v>
      </c>
      <c r="G213" s="35">
        <f t="shared" si="35"/>
        <v>10626149.663610857</v>
      </c>
      <c r="H213" s="35">
        <f t="shared" si="35"/>
        <v>11049067.855595848</v>
      </c>
      <c r="I213" s="35">
        <f t="shared" si="35"/>
        <v>11419872.329799984</v>
      </c>
    </row>
    <row r="214" spans="2:9" x14ac:dyDescent="0.25">
      <c r="B214" s="35" t="s">
        <v>2369</v>
      </c>
      <c r="D214" s="35">
        <f t="shared" si="35"/>
        <v>482830.32754903688</v>
      </c>
      <c r="E214" s="35">
        <f t="shared" si="35"/>
        <v>452756.81530051818</v>
      </c>
      <c r="F214" s="35">
        <f t="shared" si="35"/>
        <v>440182.78043575952</v>
      </c>
      <c r="G214" s="35">
        <f t="shared" si="35"/>
        <v>457921.58604726545</v>
      </c>
      <c r="H214" s="35">
        <f t="shared" si="35"/>
        <v>457209.55601416877</v>
      </c>
      <c r="I214" s="35">
        <f t="shared" si="35"/>
        <v>449761.30629222473</v>
      </c>
    </row>
    <row r="215" spans="2:9" x14ac:dyDescent="0.25">
      <c r="B215" s="35" t="s">
        <v>2371</v>
      </c>
      <c r="D215" s="35">
        <f t="shared" si="35"/>
        <v>2663619.6630392298</v>
      </c>
      <c r="E215" s="35">
        <f t="shared" si="35"/>
        <v>2632331.0215052166</v>
      </c>
      <c r="F215" s="35">
        <f t="shared" si="35"/>
        <v>2738946.2181876265</v>
      </c>
      <c r="G215" s="35">
        <f t="shared" si="35"/>
        <v>2838936.4886873192</v>
      </c>
      <c r="H215" s="35">
        <f t="shared" si="35"/>
        <v>2859711.838556435</v>
      </c>
      <c r="I215" s="35">
        <f t="shared" si="35"/>
        <v>2904906.8527456806</v>
      </c>
    </row>
    <row r="216" spans="2:9" x14ac:dyDescent="0.25">
      <c r="B216" s="35" t="s">
        <v>2497</v>
      </c>
      <c r="D216" s="35">
        <f t="shared" si="35"/>
        <v>280538.42272523709</v>
      </c>
      <c r="E216" s="35">
        <f t="shared" si="35"/>
        <v>299944.5468629885</v>
      </c>
      <c r="F216" s="35">
        <f t="shared" si="35"/>
        <v>299472.37259522313</v>
      </c>
      <c r="G216" s="35">
        <f t="shared" si="35"/>
        <v>301741.66872962407</v>
      </c>
      <c r="H216" s="35">
        <f t="shared" si="35"/>
        <v>293932.4299914189</v>
      </c>
      <c r="I216" s="35">
        <f t="shared" si="35"/>
        <v>288774.53516293009</v>
      </c>
    </row>
    <row r="217" spans="2:9" x14ac:dyDescent="0.25">
      <c r="B217" s="35" t="s">
        <v>2498</v>
      </c>
      <c r="D217" s="35">
        <f t="shared" si="35"/>
        <v>368682.63139769586</v>
      </c>
      <c r="E217" s="35">
        <f t="shared" si="35"/>
        <v>396712.11615014839</v>
      </c>
      <c r="F217" s="35">
        <f t="shared" si="35"/>
        <v>405435.8322069908</v>
      </c>
      <c r="G217" s="35">
        <f t="shared" si="35"/>
        <v>415785.22032275767</v>
      </c>
      <c r="H217" s="35">
        <f t="shared" si="35"/>
        <v>405389.39817670727</v>
      </c>
      <c r="I217" s="35">
        <f t="shared" si="35"/>
        <v>393291.86545674095</v>
      </c>
    </row>
    <row r="218" spans="2:9" x14ac:dyDescent="0.25">
      <c r="B218" s="35" t="s">
        <v>2499</v>
      </c>
      <c r="D218" s="35">
        <f t="shared" si="35"/>
        <v>1362362.4638882878</v>
      </c>
      <c r="E218" s="35">
        <f t="shared" si="35"/>
        <v>1317537.6694409163</v>
      </c>
      <c r="F218" s="35">
        <f t="shared" si="35"/>
        <v>1327143.6029847113</v>
      </c>
      <c r="G218" s="35">
        <f t="shared" si="35"/>
        <v>1404126.2493703356</v>
      </c>
      <c r="H218" s="35">
        <f t="shared" si="35"/>
        <v>1389538.3921163357</v>
      </c>
      <c r="I218" s="35">
        <f t="shared" si="35"/>
        <v>1380025.7119699316</v>
      </c>
    </row>
    <row r="219" spans="2:9" x14ac:dyDescent="0.25">
      <c r="B219" s="35" t="s">
        <v>2500</v>
      </c>
      <c r="D219" s="35">
        <f t="shared" si="35"/>
        <v>340557.46598544007</v>
      </c>
      <c r="E219" s="35">
        <f t="shared" si="35"/>
        <v>347118.59930727154</v>
      </c>
      <c r="F219" s="35">
        <f t="shared" si="35"/>
        <v>350919.13888277556</v>
      </c>
      <c r="G219" s="35">
        <f t="shared" si="35"/>
        <v>354271.32766947756</v>
      </c>
      <c r="H219" s="35">
        <f t="shared" si="35"/>
        <v>343897.05860234454</v>
      </c>
      <c r="I219" s="35">
        <f t="shared" si="35"/>
        <v>331833.48988236836</v>
      </c>
    </row>
    <row r="220" spans="2:9" x14ac:dyDescent="0.25">
      <c r="B220" s="35" t="s">
        <v>2381</v>
      </c>
      <c r="D220" s="35">
        <f t="shared" si="35"/>
        <v>695694.88682672556</v>
      </c>
      <c r="E220" s="35">
        <f t="shared" si="35"/>
        <v>658928.53671186534</v>
      </c>
      <c r="F220" s="35">
        <f t="shared" si="35"/>
        <v>677000.65971815342</v>
      </c>
      <c r="G220" s="35">
        <f t="shared" si="35"/>
        <v>676214.29145206942</v>
      </c>
      <c r="H220" s="35">
        <f t="shared" si="35"/>
        <v>662736.30832326983</v>
      </c>
      <c r="I220" s="35">
        <f t="shared" si="35"/>
        <v>677413.42971488996</v>
      </c>
    </row>
    <row r="221" spans="2:9" x14ac:dyDescent="0.25">
      <c r="B221" s="35" t="s">
        <v>2501</v>
      </c>
      <c r="D221" s="35">
        <f t="shared" si="35"/>
        <v>7889065.9861412942</v>
      </c>
      <c r="E221" s="35">
        <f t="shared" si="35"/>
        <v>7808456.6575804399</v>
      </c>
      <c r="F221" s="35">
        <f t="shared" si="35"/>
        <v>7583267.025950362</v>
      </c>
      <c r="G221" s="35">
        <f t="shared" si="35"/>
        <v>7384492.9119957089</v>
      </c>
      <c r="H221" s="35">
        <f t="shared" si="35"/>
        <v>7343635.4692608323</v>
      </c>
      <c r="I221" s="35">
        <f t="shared" si="35"/>
        <v>7693188.5989005407</v>
      </c>
    </row>
    <row r="222" spans="2:9" x14ac:dyDescent="0.25">
      <c r="B222" s="35" t="s">
        <v>2502</v>
      </c>
      <c r="D222" s="35">
        <f t="shared" si="35"/>
        <v>165753.29038863324</v>
      </c>
      <c r="E222" s="35">
        <f t="shared" si="35"/>
        <v>168312.35272621657</v>
      </c>
      <c r="F222" s="35">
        <f t="shared" si="35"/>
        <v>170879.11978148125</v>
      </c>
      <c r="G222" s="35">
        <f t="shared" si="35"/>
        <v>167232.03624295251</v>
      </c>
      <c r="H222" s="35">
        <f t="shared" si="35"/>
        <v>163419.90492289787</v>
      </c>
      <c r="I222" s="35">
        <f t="shared" si="35"/>
        <v>160893.55141904906</v>
      </c>
    </row>
    <row r="223" spans="2:9" x14ac:dyDescent="0.25">
      <c r="B223" s="35" t="s">
        <v>2387</v>
      </c>
      <c r="D223" s="35">
        <f t="shared" si="35"/>
        <v>2411514.2478475254</v>
      </c>
      <c r="E223" s="35">
        <f t="shared" si="35"/>
        <v>2403875.5160486475</v>
      </c>
      <c r="F223" s="35">
        <f t="shared" si="35"/>
        <v>2465443.0502822837</v>
      </c>
      <c r="G223" s="35">
        <f t="shared" si="35"/>
        <v>2461380.5568013075</v>
      </c>
      <c r="H223" s="35">
        <f t="shared" si="35"/>
        <v>2501383.3992759371</v>
      </c>
      <c r="I223" s="35">
        <f t="shared" si="35"/>
        <v>2497132.8334381077</v>
      </c>
    </row>
    <row r="224" spans="2:9" x14ac:dyDescent="0.25">
      <c r="B224" s="35" t="s">
        <v>2503</v>
      </c>
      <c r="D224" s="35">
        <f t="shared" si="35"/>
        <v>504294.73971070506</v>
      </c>
      <c r="E224" s="35">
        <f t="shared" si="35"/>
        <v>503289.33477402566</v>
      </c>
      <c r="F224" s="35">
        <f t="shared" si="35"/>
        <v>507080.5750312389</v>
      </c>
      <c r="G224" s="35">
        <f t="shared" si="35"/>
        <v>512063.39442082838</v>
      </c>
      <c r="H224" s="35">
        <f t="shared" si="35"/>
        <v>511781.26662306202</v>
      </c>
      <c r="I224" s="35">
        <f t="shared" si="35"/>
        <v>516069.96785194491</v>
      </c>
    </row>
    <row r="225" spans="2:9" x14ac:dyDescent="0.25">
      <c r="B225" s="35" t="s">
        <v>2391</v>
      </c>
      <c r="D225" s="35">
        <f t="shared" si="35"/>
        <v>149987.45607318528</v>
      </c>
      <c r="E225" s="35">
        <f t="shared" si="35"/>
        <v>149497.52679524655</v>
      </c>
      <c r="F225" s="35">
        <f t="shared" si="35"/>
        <v>150343.86860129982</v>
      </c>
      <c r="G225" s="35">
        <f t="shared" si="35"/>
        <v>150849.20969117273</v>
      </c>
      <c r="H225" s="35">
        <f t="shared" si="35"/>
        <v>150139.55576336785</v>
      </c>
      <c r="I225" s="35">
        <f t="shared" si="35"/>
        <v>153755.64523342327</v>
      </c>
    </row>
    <row r="226" spans="2:9" x14ac:dyDescent="0.25">
      <c r="B226" s="35" t="s">
        <v>2393</v>
      </c>
      <c r="D226" s="35">
        <f t="shared" ref="D226:I233" si="36">+((D47/D$202)+C47)*C73</f>
        <v>9889196.7434761841</v>
      </c>
      <c r="E226" s="35">
        <f t="shared" si="36"/>
        <v>10011940.141862145</v>
      </c>
      <c r="F226" s="35">
        <f t="shared" si="36"/>
        <v>10048811.827759422</v>
      </c>
      <c r="G226" s="35">
        <f t="shared" si="36"/>
        <v>10149686.274374004</v>
      </c>
      <c r="H226" s="35">
        <f t="shared" si="36"/>
        <v>10123911.394432247</v>
      </c>
      <c r="I226" s="35">
        <f t="shared" si="36"/>
        <v>10075468.688673817</v>
      </c>
    </row>
    <row r="227" spans="2:9" x14ac:dyDescent="0.25">
      <c r="B227" s="35" t="s">
        <v>2395</v>
      </c>
      <c r="D227" s="35">
        <f t="shared" si="36"/>
        <v>3008612.5277135246</v>
      </c>
      <c r="E227" s="35">
        <f t="shared" si="36"/>
        <v>2896872.6502755373</v>
      </c>
      <c r="F227" s="35">
        <f t="shared" si="36"/>
        <v>3010925.1851761802</v>
      </c>
      <c r="G227" s="35">
        <f t="shared" si="36"/>
        <v>2926439.4715967574</v>
      </c>
      <c r="H227" s="35">
        <f t="shared" si="36"/>
        <v>3118782.9110142328</v>
      </c>
      <c r="I227" s="35">
        <f t="shared" si="36"/>
        <v>3045112.124372853</v>
      </c>
    </row>
    <row r="228" spans="2:9" x14ac:dyDescent="0.25">
      <c r="B228" s="35" t="s">
        <v>2397</v>
      </c>
      <c r="D228" s="35">
        <f t="shared" si="36"/>
        <v>1297957.2992719263</v>
      </c>
      <c r="E228" s="35">
        <f t="shared" si="36"/>
        <v>1220983.826749535</v>
      </c>
      <c r="F228" s="35">
        <f t="shared" si="36"/>
        <v>1215026.4297823706</v>
      </c>
      <c r="G228" s="35">
        <f t="shared" si="36"/>
        <v>1289840.9000829954</v>
      </c>
      <c r="H228" s="35">
        <f t="shared" si="36"/>
        <v>1398691.085035539</v>
      </c>
      <c r="I228" s="35">
        <f t="shared" si="36"/>
        <v>1476704.6998937156</v>
      </c>
    </row>
    <row r="229" spans="2:9" x14ac:dyDescent="0.25">
      <c r="B229" s="35" t="s">
        <v>2399</v>
      </c>
      <c r="D229" s="35">
        <f t="shared" si="36"/>
        <v>2504647.3677079575</v>
      </c>
      <c r="E229" s="35">
        <f t="shared" si="36"/>
        <v>2404440.7329817764</v>
      </c>
      <c r="F229" s="35">
        <f t="shared" si="36"/>
        <v>2461387.2542765578</v>
      </c>
      <c r="G229" s="35">
        <f t="shared" si="36"/>
        <v>2445403.8296239413</v>
      </c>
      <c r="H229" s="35">
        <f t="shared" si="36"/>
        <v>2502793.6025166675</v>
      </c>
      <c r="I229" s="35">
        <f t="shared" si="36"/>
        <v>2492931.9438357055</v>
      </c>
    </row>
    <row r="230" spans="2:9" x14ac:dyDescent="0.25">
      <c r="B230" s="35" t="s">
        <v>2401</v>
      </c>
      <c r="D230" s="35">
        <f t="shared" si="36"/>
        <v>9850678.7367996853</v>
      </c>
      <c r="E230" s="35">
        <f t="shared" si="36"/>
        <v>9770225.716578614</v>
      </c>
      <c r="F230" s="35">
        <f t="shared" si="36"/>
        <v>9895303.3940443359</v>
      </c>
      <c r="G230" s="35">
        <f t="shared" si="36"/>
        <v>9759287.4032281563</v>
      </c>
      <c r="H230" s="35">
        <f t="shared" si="36"/>
        <v>9854908.3775049094</v>
      </c>
      <c r="I230" s="35">
        <f t="shared" si="36"/>
        <v>9880405.3949085418</v>
      </c>
    </row>
    <row r="231" spans="2:9" x14ac:dyDescent="0.25">
      <c r="B231" s="35" t="s">
        <v>2403</v>
      </c>
      <c r="D231" s="35">
        <f t="shared" si="36"/>
        <v>2130270.5343355783</v>
      </c>
      <c r="E231" s="35">
        <f t="shared" si="36"/>
        <v>2113912.2340326267</v>
      </c>
      <c r="F231" s="35">
        <f t="shared" si="36"/>
        <v>2111435.8270294107</v>
      </c>
      <c r="G231" s="35">
        <f t="shared" si="36"/>
        <v>2150872.4191189841</v>
      </c>
      <c r="H231" s="35">
        <f t="shared" si="36"/>
        <v>2158112.4694419974</v>
      </c>
      <c r="I231" s="35">
        <f t="shared" si="36"/>
        <v>2107473.788760602</v>
      </c>
    </row>
    <row r="232" spans="2:9" x14ac:dyDescent="0.25">
      <c r="B232" s="35" t="s">
        <v>2405</v>
      </c>
      <c r="D232" s="35">
        <f t="shared" si="36"/>
        <v>17955451.085622091</v>
      </c>
      <c r="E232" s="35">
        <f t="shared" si="36"/>
        <v>16237372.196886407</v>
      </c>
      <c r="F232" s="35">
        <f t="shared" si="36"/>
        <v>17124393.02178904</v>
      </c>
      <c r="G232" s="35">
        <f t="shared" si="36"/>
        <v>16727284.041169694</v>
      </c>
      <c r="H232" s="35">
        <f t="shared" si="36"/>
        <v>14614251.281746242</v>
      </c>
      <c r="I232" s="35">
        <f t="shared" si="36"/>
        <v>13972227.889498288</v>
      </c>
    </row>
    <row r="233" spans="2:9" x14ac:dyDescent="0.25">
      <c r="B233" s="35" t="s">
        <v>2407</v>
      </c>
      <c r="D233" s="35">
        <f t="shared" si="36"/>
        <v>23206715.012245692</v>
      </c>
      <c r="E233" s="35">
        <f t="shared" si="36"/>
        <v>23579596.758906018</v>
      </c>
      <c r="F233" s="35">
        <f t="shared" si="36"/>
        <v>24446437.767993625</v>
      </c>
      <c r="G233" s="35">
        <f t="shared" si="36"/>
        <v>25168578.218506891</v>
      </c>
      <c r="H233" s="35">
        <f t="shared" si="36"/>
        <v>25443947.509309229</v>
      </c>
      <c r="I233" s="35">
        <f t="shared" si="36"/>
        <v>25376487.145785712</v>
      </c>
    </row>
    <row r="234" spans="2:9" x14ac:dyDescent="0.25">
      <c r="B234" s="451" t="s">
        <v>2667</v>
      </c>
      <c r="D234" s="407">
        <f t="shared" ref="D234:I234" si="37">SUM(D210:D233)</f>
        <v>178376518.51176813</v>
      </c>
      <c r="E234" s="407">
        <f t="shared" si="37"/>
        <v>175614425.05159613</v>
      </c>
      <c r="F234" s="407">
        <f t="shared" si="37"/>
        <v>179870805.02547657</v>
      </c>
      <c r="G234" s="407">
        <f t="shared" si="37"/>
        <v>182076606.32641122</v>
      </c>
      <c r="H234" s="407">
        <f t="shared" si="37"/>
        <v>182185260.04006729</v>
      </c>
      <c r="I234" s="407">
        <f t="shared" si="37"/>
        <v>181188775.25624889</v>
      </c>
    </row>
    <row r="236" spans="2:9" x14ac:dyDescent="0.25">
      <c r="B236" s="407" t="s">
        <v>2668</v>
      </c>
    </row>
    <row r="237" spans="2:9" x14ac:dyDescent="0.25">
      <c r="B237" s="407" t="s">
        <v>2669</v>
      </c>
    </row>
    <row r="238" spans="2:9" x14ac:dyDescent="0.25">
      <c r="B238" s="35" t="s">
        <v>531</v>
      </c>
      <c r="D238" s="35">
        <f t="shared" ref="D238:I253" si="38">+((D31/D$202)+C31)*(D57-C57)</f>
        <v>513044.91587019979</v>
      </c>
      <c r="E238" s="35">
        <f t="shared" si="38"/>
        <v>1259237.2635615554</v>
      </c>
      <c r="F238" s="35">
        <f t="shared" si="38"/>
        <v>460095.49408985017</v>
      </c>
      <c r="G238" s="35">
        <f t="shared" si="38"/>
        <v>-329643.02835597104</v>
      </c>
      <c r="H238" s="35">
        <f t="shared" si="38"/>
        <v>-346212.82239608164</v>
      </c>
      <c r="I238" s="35">
        <f t="shared" si="38"/>
        <v>1152788.4352564765</v>
      </c>
    </row>
    <row r="239" spans="2:9" x14ac:dyDescent="0.25">
      <c r="B239" s="35" t="s">
        <v>2651</v>
      </c>
      <c r="D239" s="35">
        <f t="shared" si="38"/>
        <v>77959.141593815453</v>
      </c>
      <c r="E239" s="35">
        <f t="shared" si="38"/>
        <v>378461.77493141673</v>
      </c>
      <c r="F239" s="35">
        <f t="shared" si="38"/>
        <v>49713.668035516952</v>
      </c>
      <c r="G239" s="35">
        <f t="shared" si="38"/>
        <v>381071.94005368941</v>
      </c>
      <c r="H239" s="35">
        <f t="shared" si="38"/>
        <v>248351.36637068004</v>
      </c>
      <c r="I239" s="35">
        <f t="shared" si="38"/>
        <v>80757.083265004389</v>
      </c>
    </row>
    <row r="240" spans="2:9" x14ac:dyDescent="0.25">
      <c r="B240" s="35" t="s">
        <v>2365</v>
      </c>
      <c r="D240" s="35">
        <f t="shared" si="38"/>
        <v>-127364.04210576664</v>
      </c>
      <c r="E240" s="35">
        <f t="shared" si="38"/>
        <v>154112.0235106633</v>
      </c>
      <c r="F240" s="35">
        <f t="shared" si="38"/>
        <v>790731.77826322592</v>
      </c>
      <c r="G240" s="35">
        <f t="shared" si="38"/>
        <v>424975.59769894404</v>
      </c>
      <c r="H240" s="35">
        <f t="shared" si="38"/>
        <v>-401295.35095009918</v>
      </c>
      <c r="I240" s="35">
        <f t="shared" si="38"/>
        <v>-6340.6362045056048</v>
      </c>
    </row>
    <row r="241" spans="2:9" x14ac:dyDescent="0.25">
      <c r="B241" s="35" t="s">
        <v>2367</v>
      </c>
      <c r="D241" s="35">
        <f t="shared" si="38"/>
        <v>319217.97026923473</v>
      </c>
      <c r="E241" s="35">
        <f t="shared" si="38"/>
        <v>910177.58109809703</v>
      </c>
      <c r="F241" s="35">
        <f t="shared" si="38"/>
        <v>124094.66681580745</v>
      </c>
      <c r="G241" s="35">
        <f t="shared" si="38"/>
        <v>517275.02593801107</v>
      </c>
      <c r="H241" s="35">
        <f t="shared" si="38"/>
        <v>582380.0079818602</v>
      </c>
      <c r="I241" s="35">
        <f t="shared" si="38"/>
        <v>441394.54075224535</v>
      </c>
    </row>
    <row r="242" spans="2:9" x14ac:dyDescent="0.25">
      <c r="B242" s="35" t="s">
        <v>2369</v>
      </c>
      <c r="D242" s="35">
        <f t="shared" si="38"/>
        <v>-23118.79585048461</v>
      </c>
      <c r="E242" s="35">
        <f t="shared" si="38"/>
        <v>-13335.379170057759</v>
      </c>
      <c r="F242" s="35">
        <f t="shared" si="38"/>
        <v>12909.020866879067</v>
      </c>
      <c r="G242" s="35">
        <f t="shared" si="38"/>
        <v>-4162.602265508237</v>
      </c>
      <c r="H242" s="35">
        <f t="shared" si="38"/>
        <v>-7328.282674958783</v>
      </c>
      <c r="I242" s="35">
        <f t="shared" si="38"/>
        <v>-2785.3371303796243</v>
      </c>
    </row>
    <row r="243" spans="2:9" x14ac:dyDescent="0.25">
      <c r="B243" s="35" t="s">
        <v>2371</v>
      </c>
      <c r="D243" s="35">
        <f t="shared" si="38"/>
        <v>8733.6981726005433</v>
      </c>
      <c r="E243" s="35">
        <f t="shared" si="38"/>
        <v>125671.68136859761</v>
      </c>
      <c r="F243" s="35">
        <f t="shared" si="38"/>
        <v>122675.84849217621</v>
      </c>
      <c r="G243" s="35">
        <f t="shared" si="38"/>
        <v>12591.957143997823</v>
      </c>
      <c r="H243" s="35">
        <f t="shared" si="38"/>
        <v>11927.623772647014</v>
      </c>
      <c r="I243" s="35">
        <f t="shared" si="38"/>
        <v>37958.85496942624</v>
      </c>
    </row>
    <row r="244" spans="2:9" x14ac:dyDescent="0.25">
      <c r="B244" s="35" t="s">
        <v>2497</v>
      </c>
      <c r="D244" s="35">
        <f t="shared" si="38"/>
        <v>32809.154183299353</v>
      </c>
      <c r="E244" s="35">
        <f t="shared" si="38"/>
        <v>-11521.336367499302</v>
      </c>
      <c r="F244" s="35">
        <f t="shared" si="38"/>
        <v>-9627.5456684983546</v>
      </c>
      <c r="G244" s="35">
        <f t="shared" si="38"/>
        <v>-15686.55570185887</v>
      </c>
      <c r="H244" s="35">
        <f t="shared" si="38"/>
        <v>-893.41164131205142</v>
      </c>
      <c r="I244" s="35">
        <f t="shared" si="38"/>
        <v>-20836.373980251225</v>
      </c>
    </row>
    <row r="245" spans="2:9" x14ac:dyDescent="0.25">
      <c r="B245" s="35" t="s">
        <v>2498</v>
      </c>
      <c r="D245" s="35">
        <f t="shared" si="38"/>
        <v>45606.691672924106</v>
      </c>
      <c r="E245" s="35">
        <f t="shared" si="38"/>
        <v>-6209.2145531834776</v>
      </c>
      <c r="F245" s="35">
        <f t="shared" si="38"/>
        <v>-6177.5591599178524</v>
      </c>
      <c r="G245" s="35">
        <f t="shared" si="38"/>
        <v>-21816.450701455062</v>
      </c>
      <c r="H245" s="35">
        <f t="shared" si="38"/>
        <v>-6359.9179701468938</v>
      </c>
      <c r="I245" s="35">
        <f t="shared" si="38"/>
        <v>-374.23696657517337</v>
      </c>
    </row>
    <row r="246" spans="2:9" x14ac:dyDescent="0.25">
      <c r="B246" s="35" t="s">
        <v>2499</v>
      </c>
      <c r="D246" s="35">
        <f t="shared" si="38"/>
        <v>-37107.480751773342</v>
      </c>
      <c r="E246" s="35">
        <f t="shared" si="38"/>
        <v>-3051.6053162105027</v>
      </c>
      <c r="F246" s="35">
        <f t="shared" si="38"/>
        <v>65048.66212233471</v>
      </c>
      <c r="G246" s="35">
        <f t="shared" si="38"/>
        <v>-21430.18825698529</v>
      </c>
      <c r="H246" s="35">
        <f t="shared" si="38"/>
        <v>-5017.7993057220619</v>
      </c>
      <c r="I246" s="35">
        <f t="shared" si="38"/>
        <v>-19224.549812818907</v>
      </c>
    </row>
    <row r="247" spans="2:9" x14ac:dyDescent="0.25">
      <c r="B247" s="35" t="s">
        <v>2500</v>
      </c>
      <c r="D247" s="35">
        <f t="shared" si="38"/>
        <v>8576.476822952287</v>
      </c>
      <c r="E247" s="35">
        <f t="shared" si="38"/>
        <v>483.44071087483229</v>
      </c>
      <c r="F247" s="35">
        <f t="shared" si="38"/>
        <v>341.13156319152887</v>
      </c>
      <c r="G247" s="35">
        <f t="shared" si="38"/>
        <v>-12074.443709184141</v>
      </c>
      <c r="H247" s="35">
        <f t="shared" si="38"/>
        <v>-10969.255565895064</v>
      </c>
      <c r="I247" s="35">
        <f t="shared" si="38"/>
        <v>-1520.5112999214155</v>
      </c>
    </row>
    <row r="248" spans="2:9" x14ac:dyDescent="0.25">
      <c r="B248" s="35" t="s">
        <v>2381</v>
      </c>
      <c r="D248" s="35">
        <f t="shared" si="38"/>
        <v>-35321.752722586942</v>
      </c>
      <c r="E248" s="35">
        <f t="shared" si="38"/>
        <v>9272.3050988128798</v>
      </c>
      <c r="F248" s="35">
        <f t="shared" si="38"/>
        <v>-5054.3877769466735</v>
      </c>
      <c r="G248" s="35">
        <f t="shared" si="38"/>
        <v>-15745.618225304917</v>
      </c>
      <c r="H248" s="35">
        <f t="shared" si="38"/>
        <v>12311.292391613721</v>
      </c>
      <c r="I248" s="35">
        <f t="shared" si="38"/>
        <v>3966.4253419655179</v>
      </c>
    </row>
    <row r="249" spans="2:9" x14ac:dyDescent="0.25">
      <c r="B249" s="35" t="s">
        <v>2501</v>
      </c>
      <c r="D249" s="35">
        <f t="shared" si="38"/>
        <v>-365245.36283389659</v>
      </c>
      <c r="E249" s="35">
        <f t="shared" si="38"/>
        <v>-255110.46587971403</v>
      </c>
      <c r="F249" s="35">
        <f t="shared" si="38"/>
        <v>246121.55935038696</v>
      </c>
      <c r="G249" s="35">
        <f t="shared" si="38"/>
        <v>561726.99560925935</v>
      </c>
      <c r="H249" s="35">
        <f t="shared" si="38"/>
        <v>500636.43003827013</v>
      </c>
      <c r="I249" s="35">
        <f t="shared" si="38"/>
        <v>195766.89365707684</v>
      </c>
    </row>
    <row r="250" spans="2:9" x14ac:dyDescent="0.25">
      <c r="B250" s="35" t="s">
        <v>2502</v>
      </c>
      <c r="D250" s="35">
        <f t="shared" si="38"/>
        <v>5938.5991307765225</v>
      </c>
      <c r="E250" s="35">
        <f t="shared" si="38"/>
        <v>-5.8615036162611363</v>
      </c>
      <c r="F250" s="35">
        <f t="shared" si="38"/>
        <v>-3980.9900294031572</v>
      </c>
      <c r="G250" s="35">
        <f t="shared" si="38"/>
        <v>1066.7122262936514</v>
      </c>
      <c r="H250" s="35">
        <f t="shared" si="38"/>
        <v>5829.9202271394679</v>
      </c>
      <c r="I250" s="35">
        <f t="shared" si="38"/>
        <v>20421.495533515885</v>
      </c>
    </row>
    <row r="251" spans="2:9" x14ac:dyDescent="0.25">
      <c r="B251" s="35" t="s">
        <v>2387</v>
      </c>
      <c r="D251" s="35">
        <f t="shared" si="38"/>
        <v>16772.512734458873</v>
      </c>
      <c r="E251" s="35">
        <f t="shared" si="38"/>
        <v>45199.052112977981</v>
      </c>
      <c r="F251" s="35">
        <f t="shared" si="38"/>
        <v>-22615.107004471043</v>
      </c>
      <c r="G251" s="35">
        <f t="shared" si="38"/>
        <v>29779.932611077049</v>
      </c>
      <c r="H251" s="35">
        <f t="shared" si="38"/>
        <v>858.10751263117288</v>
      </c>
      <c r="I251" s="35">
        <f t="shared" si="38"/>
        <v>1845.5938944368006</v>
      </c>
    </row>
    <row r="252" spans="2:9" x14ac:dyDescent="0.25">
      <c r="B252" s="35" t="s">
        <v>2503</v>
      </c>
      <c r="D252" s="35">
        <f t="shared" si="38"/>
        <v>1895.7594920174711</v>
      </c>
      <c r="E252" s="35">
        <f t="shared" si="38"/>
        <v>-35.082399407923461</v>
      </c>
      <c r="F252" s="35">
        <f t="shared" si="38"/>
        <v>588.33446629934031</v>
      </c>
      <c r="G252" s="35">
        <f t="shared" si="38"/>
        <v>-4145.7941840699941</v>
      </c>
      <c r="H252" s="35">
        <f t="shared" si="38"/>
        <v>3053.0906951868724</v>
      </c>
      <c r="I252" s="35">
        <f t="shared" si="38"/>
        <v>3811.6117092928948</v>
      </c>
    </row>
    <row r="253" spans="2:9" x14ac:dyDescent="0.25">
      <c r="B253" s="35" t="s">
        <v>2391</v>
      </c>
      <c r="D253" s="35">
        <f t="shared" si="38"/>
        <v>863.75122017783804</v>
      </c>
      <c r="E253" s="35">
        <f t="shared" si="38"/>
        <v>676.31309325104064</v>
      </c>
      <c r="F253" s="35">
        <f t="shared" si="38"/>
        <v>1426.8457904544211</v>
      </c>
      <c r="G253" s="35">
        <f t="shared" si="38"/>
        <v>1971.4978769346317</v>
      </c>
      <c r="H253" s="35">
        <f t="shared" si="38"/>
        <v>5395.1518629511384</v>
      </c>
      <c r="I253" s="35">
        <f t="shared" si="38"/>
        <v>913.51188960436843</v>
      </c>
    </row>
    <row r="254" spans="2:9" x14ac:dyDescent="0.25">
      <c r="B254" s="35" t="s">
        <v>2393</v>
      </c>
      <c r="D254" s="35">
        <f t="shared" ref="D254:I261" si="39">+((D47/D$202)+C47)*(D73-C73)</f>
        <v>281160.70279168471</v>
      </c>
      <c r="E254" s="35">
        <f t="shared" si="39"/>
        <v>-83218.237304121154</v>
      </c>
      <c r="F254" s="35">
        <f t="shared" si="39"/>
        <v>102328.8354384851</v>
      </c>
      <c r="G254" s="35">
        <f t="shared" si="39"/>
        <v>70337.111052586697</v>
      </c>
      <c r="H254" s="35">
        <f t="shared" si="39"/>
        <v>39473.456489443219</v>
      </c>
      <c r="I254" s="35">
        <f t="shared" si="39"/>
        <v>112806.45675503821</v>
      </c>
    </row>
    <row r="255" spans="2:9" x14ac:dyDescent="0.25">
      <c r="B255" s="35" t="s">
        <v>2395</v>
      </c>
      <c r="D255" s="35">
        <f t="shared" si="39"/>
        <v>-110753.25117815787</v>
      </c>
      <c r="E255" s="35">
        <f t="shared" si="39"/>
        <v>84925.20322703119</v>
      </c>
      <c r="F255" s="35">
        <f t="shared" si="39"/>
        <v>-109196.59956612387</v>
      </c>
      <c r="G255" s="35">
        <f t="shared" si="39"/>
        <v>161283.65370837972</v>
      </c>
      <c r="H255" s="35">
        <f t="shared" si="39"/>
        <v>-100012.72921654361</v>
      </c>
      <c r="I255" s="35">
        <f t="shared" si="39"/>
        <v>-180036.27202363088</v>
      </c>
    </row>
    <row r="256" spans="2:9" x14ac:dyDescent="0.25">
      <c r="B256" s="35" t="s">
        <v>2397</v>
      </c>
      <c r="D256" s="35">
        <f t="shared" si="39"/>
        <v>-101591.04300524926</v>
      </c>
      <c r="E256" s="35">
        <f t="shared" si="39"/>
        <v>-27762.435549334634</v>
      </c>
      <c r="F256" s="35">
        <f t="shared" si="39"/>
        <v>68648.244865086323</v>
      </c>
      <c r="G256" s="35">
        <f t="shared" si="39"/>
        <v>96489.137239903343</v>
      </c>
      <c r="H256" s="35">
        <f t="shared" si="39"/>
        <v>82741.02645800871</v>
      </c>
      <c r="I256" s="35">
        <f t="shared" si="39"/>
        <v>15273.516816563115</v>
      </c>
    </row>
    <row r="257" spans="2:9" x14ac:dyDescent="0.25">
      <c r="B257" s="35" t="s">
        <v>2399</v>
      </c>
      <c r="D257" s="35">
        <f t="shared" si="39"/>
        <v>-43856.43461235951</v>
      </c>
      <c r="E257" s="35">
        <f t="shared" si="39"/>
        <v>54527.280519282671</v>
      </c>
      <c r="F257" s="35">
        <f t="shared" si="39"/>
        <v>-32040.8588027636</v>
      </c>
      <c r="G257" s="35">
        <f t="shared" si="39"/>
        <v>58186.651813932396</v>
      </c>
      <c r="H257" s="35">
        <f t="shared" si="39"/>
        <v>-55.416494274724172</v>
      </c>
      <c r="I257" s="35">
        <f t="shared" si="39"/>
        <v>9365.4915926384601</v>
      </c>
    </row>
    <row r="258" spans="2:9" x14ac:dyDescent="0.25">
      <c r="B258" s="35" t="s">
        <v>2401</v>
      </c>
      <c r="D258" s="35">
        <f t="shared" si="39"/>
        <v>59439.580677961407</v>
      </c>
      <c r="E258" s="35">
        <f t="shared" si="39"/>
        <v>41077.446772385068</v>
      </c>
      <c r="F258" s="35">
        <f t="shared" si="39"/>
        <v>-205904.57624358841</v>
      </c>
      <c r="G258" s="35">
        <f t="shared" si="39"/>
        <v>92054.879166555242</v>
      </c>
      <c r="H258" s="35">
        <f t="shared" si="39"/>
        <v>70768.664058261304</v>
      </c>
      <c r="I258" s="35">
        <f t="shared" si="39"/>
        <v>-146815.14493243975</v>
      </c>
    </row>
    <row r="259" spans="2:9" x14ac:dyDescent="0.25">
      <c r="B259" s="35" t="s">
        <v>2403</v>
      </c>
      <c r="D259" s="35">
        <f t="shared" si="39"/>
        <v>-5196.3453588278753</v>
      </c>
      <c r="E259" s="35">
        <f t="shared" si="39"/>
        <v>-23120.184321253138</v>
      </c>
      <c r="F259" s="35">
        <f t="shared" si="39"/>
        <v>21399.925313284843</v>
      </c>
      <c r="G259" s="35">
        <f t="shared" si="39"/>
        <v>1987.3936293870756</v>
      </c>
      <c r="H259" s="35">
        <f t="shared" si="39"/>
        <v>-30903.809982005871</v>
      </c>
      <c r="I259" s="35">
        <f t="shared" si="39"/>
        <v>53841.662925816141</v>
      </c>
    </row>
    <row r="260" spans="2:9" x14ac:dyDescent="0.25">
      <c r="B260" s="35" t="s">
        <v>2405</v>
      </c>
      <c r="D260" s="35">
        <f t="shared" si="39"/>
        <v>145547.13323040775</v>
      </c>
      <c r="E260" s="35">
        <f t="shared" si="39"/>
        <v>55466.336950425335</v>
      </c>
      <c r="F260" s="35">
        <f t="shared" si="39"/>
        <v>170420.70602051393</v>
      </c>
      <c r="G260" s="35">
        <f t="shared" si="39"/>
        <v>-266716.99990029063</v>
      </c>
      <c r="H260" s="35">
        <f t="shared" si="39"/>
        <v>162682.14652080761</v>
      </c>
      <c r="I260" s="35">
        <f t="shared" si="39"/>
        <v>-112739.49689355672</v>
      </c>
    </row>
    <row r="261" spans="2:9" x14ac:dyDescent="0.25">
      <c r="B261" s="35" t="s">
        <v>2407</v>
      </c>
      <c r="D261" s="35">
        <f t="shared" si="39"/>
        <v>720842.26000522787</v>
      </c>
      <c r="E261" s="35">
        <f t="shared" si="39"/>
        <v>775330.4189640953</v>
      </c>
      <c r="F261" s="35">
        <f t="shared" si="39"/>
        <v>593675.17836619413</v>
      </c>
      <c r="G261" s="35">
        <f t="shared" si="39"/>
        <v>272795.3634152119</v>
      </c>
      <c r="H261" s="35">
        <f t="shared" si="39"/>
        <v>113892.51962300942</v>
      </c>
      <c r="I261" s="35">
        <f t="shared" si="39"/>
        <v>420830.04657247622</v>
      </c>
    </row>
    <row r="263" spans="2:9" ht="15.6" x14ac:dyDescent="0.3">
      <c r="B263" s="448" t="s">
        <v>2670</v>
      </c>
      <c r="D263" s="407" t="s">
        <v>2671</v>
      </c>
    </row>
    <row r="265" spans="2:9" x14ac:dyDescent="0.25">
      <c r="B265" s="35" t="s">
        <v>531</v>
      </c>
      <c r="D265" s="452">
        <f t="shared" ref="D265:I280" si="40">(+D238/D$234)*100</f>
        <v>0.28761908806755437</v>
      </c>
      <c r="E265" s="452">
        <f t="shared" si="40"/>
        <v>0.71704659978335328</v>
      </c>
      <c r="F265" s="452">
        <f t="shared" si="40"/>
        <v>0.25579220264493902</v>
      </c>
      <c r="G265" s="452">
        <f t="shared" si="40"/>
        <v>-0.1810463381358369</v>
      </c>
      <c r="H265" s="452">
        <f t="shared" si="40"/>
        <v>-0.19003338816759402</v>
      </c>
      <c r="I265" s="452">
        <f t="shared" si="40"/>
        <v>0.63623612093305915</v>
      </c>
    </row>
    <row r="266" spans="2:9" x14ac:dyDescent="0.25">
      <c r="B266" s="35" t="s">
        <v>2651</v>
      </c>
      <c r="D266" s="452">
        <f t="shared" si="40"/>
        <v>4.3704822946565254E-2</v>
      </c>
      <c r="E266" s="452">
        <f t="shared" si="40"/>
        <v>0.21550722545726148</v>
      </c>
      <c r="F266" s="452">
        <f t="shared" si="40"/>
        <v>2.7638542023801803E-2</v>
      </c>
      <c r="G266" s="452">
        <f t="shared" si="40"/>
        <v>0.20929209289552364</v>
      </c>
      <c r="H266" s="452">
        <f t="shared" si="40"/>
        <v>0.13631803490362562</v>
      </c>
      <c r="I266" s="452">
        <f t="shared" si="40"/>
        <v>4.4570687754135155E-2</v>
      </c>
    </row>
    <row r="267" spans="2:9" x14ac:dyDescent="0.25">
      <c r="B267" s="35" t="s">
        <v>2365</v>
      </c>
      <c r="D267" s="452">
        <f t="shared" si="40"/>
        <v>-7.1401798380409581E-2</v>
      </c>
      <c r="E267" s="452">
        <f t="shared" si="40"/>
        <v>8.7755902435340746E-2</v>
      </c>
      <c r="F267" s="452">
        <f t="shared" si="40"/>
        <v>0.43961096307498487</v>
      </c>
      <c r="G267" s="452">
        <f t="shared" si="40"/>
        <v>0.23340483232485368</v>
      </c>
      <c r="H267" s="452">
        <f t="shared" si="40"/>
        <v>-0.22026773783007683</v>
      </c>
      <c r="I267" s="452">
        <f t="shared" si="40"/>
        <v>-3.4994641337678157E-3</v>
      </c>
    </row>
    <row r="268" spans="2:9" x14ac:dyDescent="0.25">
      <c r="B268" s="35" t="s">
        <v>2367</v>
      </c>
      <c r="D268" s="452">
        <f t="shared" si="40"/>
        <v>0.17895739469103653</v>
      </c>
      <c r="E268" s="452">
        <f t="shared" si="40"/>
        <v>0.51828178740481234</v>
      </c>
      <c r="F268" s="452">
        <f t="shared" si="40"/>
        <v>6.899099984471127E-2</v>
      </c>
      <c r="G268" s="452">
        <f t="shared" si="40"/>
        <v>0.28409746665130886</v>
      </c>
      <c r="H268" s="452">
        <f t="shared" si="40"/>
        <v>0.31966362583547081</v>
      </c>
      <c r="I268" s="452">
        <f t="shared" si="40"/>
        <v>0.24361031202291458</v>
      </c>
    </row>
    <row r="269" spans="2:9" x14ac:dyDescent="0.25">
      <c r="B269" s="35" t="s">
        <v>2369</v>
      </c>
      <c r="D269" s="452">
        <f t="shared" si="40"/>
        <v>-1.2960672202467827E-2</v>
      </c>
      <c r="E269" s="452">
        <f t="shared" si="40"/>
        <v>-7.5935556923298168E-3</v>
      </c>
      <c r="F269" s="452">
        <f t="shared" si="40"/>
        <v>7.1768294276831953E-3</v>
      </c>
      <c r="G269" s="452">
        <f t="shared" si="40"/>
        <v>-2.2861818162657772E-3</v>
      </c>
      <c r="H269" s="452">
        <f t="shared" si="40"/>
        <v>-4.0224344567431538E-3</v>
      </c>
      <c r="I269" s="452">
        <f t="shared" si="40"/>
        <v>-1.5372569997453875E-3</v>
      </c>
    </row>
    <row r="270" spans="2:9" x14ac:dyDescent="0.25">
      <c r="B270" s="35" t="s">
        <v>2371</v>
      </c>
      <c r="D270" s="452">
        <f t="shared" si="40"/>
        <v>4.8962151775735832E-3</v>
      </c>
      <c r="E270" s="452">
        <f t="shared" si="40"/>
        <v>7.1561138176248804E-2</v>
      </c>
      <c r="F270" s="452">
        <f t="shared" si="40"/>
        <v>6.8202201282637626E-2</v>
      </c>
      <c r="G270" s="452">
        <f t="shared" si="40"/>
        <v>6.9157468375833234E-3</v>
      </c>
      <c r="H270" s="452">
        <f t="shared" si="40"/>
        <v>6.5469751888949847E-3</v>
      </c>
      <c r="I270" s="452">
        <f t="shared" si="40"/>
        <v>2.0949893234689827E-2</v>
      </c>
    </row>
    <row r="271" spans="2:9" x14ac:dyDescent="0.25">
      <c r="B271" s="35" t="s">
        <v>2497</v>
      </c>
      <c r="D271" s="452">
        <f t="shared" si="40"/>
        <v>1.8393202455700367E-2</v>
      </c>
      <c r="E271" s="452">
        <f t="shared" si="40"/>
        <v>-6.5605865600814354E-3</v>
      </c>
      <c r="F271" s="452">
        <f t="shared" si="40"/>
        <v>-5.3524782229860627E-3</v>
      </c>
      <c r="G271" s="452">
        <f t="shared" si="40"/>
        <v>-8.6153603246192801E-3</v>
      </c>
      <c r="H271" s="452">
        <f t="shared" si="40"/>
        <v>-4.9038634690620254E-4</v>
      </c>
      <c r="I271" s="452">
        <f t="shared" si="40"/>
        <v>-1.1499815013807051E-2</v>
      </c>
    </row>
    <row r="272" spans="2:9" x14ac:dyDescent="0.25">
      <c r="B272" s="35" t="s">
        <v>2498</v>
      </c>
      <c r="D272" s="452">
        <f t="shared" si="40"/>
        <v>2.5567654337818727E-2</v>
      </c>
      <c r="E272" s="452">
        <f t="shared" si="40"/>
        <v>-3.5357087274346562E-3</v>
      </c>
      <c r="F272" s="452">
        <f t="shared" si="40"/>
        <v>-3.4344423815987671E-3</v>
      </c>
      <c r="G272" s="452">
        <f t="shared" si="40"/>
        <v>-1.1982017427513127E-2</v>
      </c>
      <c r="H272" s="452">
        <f t="shared" si="40"/>
        <v>-3.4909069859703152E-3</v>
      </c>
      <c r="I272" s="452">
        <f t="shared" si="40"/>
        <v>-2.0654533706401142E-4</v>
      </c>
    </row>
    <row r="273" spans="2:9" x14ac:dyDescent="0.25">
      <c r="B273" s="35" t="s">
        <v>2499</v>
      </c>
      <c r="D273" s="452">
        <f t="shared" si="40"/>
        <v>-2.0802895505175605E-2</v>
      </c>
      <c r="E273" s="452">
        <f t="shared" si="40"/>
        <v>-1.737673494255344E-3</v>
      </c>
      <c r="F273" s="452">
        <f t="shared" si="40"/>
        <v>3.6164102402900418E-2</v>
      </c>
      <c r="G273" s="452">
        <f t="shared" si="40"/>
        <v>-1.1769874609024235E-2</v>
      </c>
      <c r="H273" s="452">
        <f t="shared" si="40"/>
        <v>-2.7542290219409174E-3</v>
      </c>
      <c r="I273" s="452">
        <f t="shared" si="40"/>
        <v>-1.0610232220859325E-2</v>
      </c>
    </row>
    <row r="274" spans="2:9" x14ac:dyDescent="0.25">
      <c r="B274" s="35" t="s">
        <v>2500</v>
      </c>
      <c r="D274" s="452">
        <f t="shared" si="40"/>
        <v>4.8080750171085249E-3</v>
      </c>
      <c r="E274" s="452">
        <f t="shared" si="40"/>
        <v>2.7528530798810844E-4</v>
      </c>
      <c r="F274" s="452">
        <f t="shared" si="40"/>
        <v>1.8965365899330445E-4</v>
      </c>
      <c r="G274" s="452">
        <f t="shared" si="40"/>
        <v>-6.6315184321582323E-3</v>
      </c>
      <c r="H274" s="452">
        <f t="shared" si="40"/>
        <v>-6.0209347141929265E-3</v>
      </c>
      <c r="I274" s="452">
        <f t="shared" si="40"/>
        <v>-8.391862563069981E-4</v>
      </c>
    </row>
    <row r="275" spans="2:9" x14ac:dyDescent="0.25">
      <c r="B275" s="35" t="s">
        <v>2381</v>
      </c>
      <c r="D275" s="452">
        <f t="shared" si="40"/>
        <v>-1.9801795111421373E-2</v>
      </c>
      <c r="E275" s="452">
        <f t="shared" si="40"/>
        <v>5.2799222478954353E-3</v>
      </c>
      <c r="F275" s="452">
        <f t="shared" si="40"/>
        <v>-2.8100100937618975E-3</v>
      </c>
      <c r="G275" s="452">
        <f t="shared" si="40"/>
        <v>-8.6477986068553645E-3</v>
      </c>
      <c r="H275" s="452">
        <f t="shared" si="40"/>
        <v>6.7575677576254779E-3</v>
      </c>
      <c r="I275" s="452">
        <f t="shared" si="40"/>
        <v>2.1891120663274765E-3</v>
      </c>
    </row>
    <row r="276" spans="2:9" x14ac:dyDescent="0.25">
      <c r="B276" s="35" t="s">
        <v>2501</v>
      </c>
      <c r="D276" s="452">
        <f t="shared" si="40"/>
        <v>-0.20476089895756097</v>
      </c>
      <c r="E276" s="452">
        <f t="shared" si="40"/>
        <v>-0.14526737527669589</v>
      </c>
      <c r="F276" s="452">
        <f t="shared" si="40"/>
        <v>0.13683241108279176</v>
      </c>
      <c r="G276" s="452">
        <f t="shared" si="40"/>
        <v>0.30851134966907484</v>
      </c>
      <c r="H276" s="452">
        <f t="shared" si="40"/>
        <v>0.27479524409832451</v>
      </c>
      <c r="I276" s="452">
        <f t="shared" si="40"/>
        <v>0.10804581761768113</v>
      </c>
    </row>
    <row r="277" spans="2:9" x14ac:dyDescent="0.25">
      <c r="B277" s="35" t="s">
        <v>2502</v>
      </c>
      <c r="D277" s="452">
        <f t="shared" si="40"/>
        <v>3.3292493767248478E-3</v>
      </c>
      <c r="E277" s="452">
        <f t="shared" si="40"/>
        <v>-3.3377119302921761E-6</v>
      </c>
      <c r="F277" s="452">
        <f t="shared" si="40"/>
        <v>-2.2132496870958559E-3</v>
      </c>
      <c r="G277" s="452">
        <f t="shared" si="40"/>
        <v>5.8585902264750138E-4</v>
      </c>
      <c r="H277" s="452">
        <f t="shared" si="40"/>
        <v>3.1999955571912438E-3</v>
      </c>
      <c r="I277" s="452">
        <f t="shared" si="40"/>
        <v>1.1270839214313625E-2</v>
      </c>
    </row>
    <row r="278" spans="2:9" x14ac:dyDescent="0.25">
      <c r="B278" s="35" t="s">
        <v>2387</v>
      </c>
      <c r="D278" s="452">
        <f t="shared" si="40"/>
        <v>9.402870329791941E-3</v>
      </c>
      <c r="E278" s="452">
        <f t="shared" si="40"/>
        <v>2.5737664830037935E-2</v>
      </c>
      <c r="F278" s="452">
        <f t="shared" si="40"/>
        <v>-1.2572972585110675E-2</v>
      </c>
      <c r="G278" s="452">
        <f t="shared" si="40"/>
        <v>1.6355715987857417E-2</v>
      </c>
      <c r="H278" s="452">
        <f t="shared" si="40"/>
        <v>4.7100819925961773E-4</v>
      </c>
      <c r="I278" s="452">
        <f t="shared" si="40"/>
        <v>1.0186027759317001E-3</v>
      </c>
    </row>
    <row r="279" spans="2:9" x14ac:dyDescent="0.25">
      <c r="B279" s="35" t="s">
        <v>2503</v>
      </c>
      <c r="D279" s="452">
        <f t="shared" si="40"/>
        <v>1.0627853418343296E-3</v>
      </c>
      <c r="E279" s="452">
        <f t="shared" si="40"/>
        <v>-1.9976946311566451E-5</v>
      </c>
      <c r="F279" s="452">
        <f t="shared" si="40"/>
        <v>3.2708724810344273E-4</v>
      </c>
      <c r="G279" s="452">
        <f t="shared" si="40"/>
        <v>-2.2769504922767357E-3</v>
      </c>
      <c r="H279" s="452">
        <f t="shared" si="40"/>
        <v>1.6758165257251976E-3</v>
      </c>
      <c r="I279" s="452">
        <f t="shared" si="40"/>
        <v>2.1036687862712616E-3</v>
      </c>
    </row>
    <row r="280" spans="2:9" x14ac:dyDescent="0.25">
      <c r="B280" s="35" t="s">
        <v>2391</v>
      </c>
      <c r="D280" s="452">
        <f t="shared" si="40"/>
        <v>4.8422921771558924E-4</v>
      </c>
      <c r="E280" s="452">
        <f t="shared" si="40"/>
        <v>3.8511249463268036E-4</v>
      </c>
      <c r="F280" s="452">
        <f t="shared" si="40"/>
        <v>7.9326146911519371E-4</v>
      </c>
      <c r="G280" s="452">
        <f t="shared" si="40"/>
        <v>1.0827848325557542E-3</v>
      </c>
      <c r="H280" s="452">
        <f t="shared" si="40"/>
        <v>2.9613547560129747E-3</v>
      </c>
      <c r="I280" s="452">
        <f t="shared" si="40"/>
        <v>5.0417686653735636E-4</v>
      </c>
    </row>
    <row r="281" spans="2:9" x14ac:dyDescent="0.25">
      <c r="B281" s="35" t="s">
        <v>2393</v>
      </c>
      <c r="D281" s="452">
        <f t="shared" ref="D281:I288" si="41">(+D254/D$234)*100</f>
        <v>0.15762203743938166</v>
      </c>
      <c r="E281" s="452">
        <f t="shared" si="41"/>
        <v>-4.7386903028991692E-2</v>
      </c>
      <c r="F281" s="452">
        <f t="shared" si="41"/>
        <v>5.6890185944290086E-2</v>
      </c>
      <c r="G281" s="452">
        <f t="shared" si="41"/>
        <v>3.8630504199145932E-2</v>
      </c>
      <c r="H281" s="452">
        <f t="shared" si="41"/>
        <v>2.1666657599391945E-2</v>
      </c>
      <c r="I281" s="452">
        <f t="shared" si="41"/>
        <v>6.2259075704606981E-2</v>
      </c>
    </row>
    <row r="282" spans="2:9" x14ac:dyDescent="0.25">
      <c r="B282" s="35" t="s">
        <v>2395</v>
      </c>
      <c r="D282" s="452">
        <f t="shared" si="41"/>
        <v>-6.2089591220971768E-2</v>
      </c>
      <c r="E282" s="452">
        <f t="shared" si="41"/>
        <v>4.8358899448083421E-2</v>
      </c>
      <c r="F282" s="452">
        <f t="shared" si="41"/>
        <v>-6.0708350947035264E-2</v>
      </c>
      <c r="G282" s="452">
        <f t="shared" si="41"/>
        <v>8.8580107550579185E-2</v>
      </c>
      <c r="H282" s="452">
        <f t="shared" si="41"/>
        <v>-5.4896169533445359E-2</v>
      </c>
      <c r="I282" s="452">
        <f t="shared" si="41"/>
        <v>-9.936392128541735E-2</v>
      </c>
    </row>
    <row r="283" spans="2:9" x14ac:dyDescent="0.25">
      <c r="B283" s="35" t="s">
        <v>2397</v>
      </c>
      <c r="D283" s="452">
        <f t="shared" si="41"/>
        <v>-5.695314823545395E-2</v>
      </c>
      <c r="E283" s="452">
        <f t="shared" si="41"/>
        <v>-1.5808744379157882E-2</v>
      </c>
      <c r="F283" s="452">
        <f t="shared" si="41"/>
        <v>3.8165306957603881E-2</v>
      </c>
      <c r="G283" s="452">
        <f t="shared" si="41"/>
        <v>5.2993703686966764E-2</v>
      </c>
      <c r="H283" s="452">
        <f t="shared" si="41"/>
        <v>4.5415873073272668E-2</v>
      </c>
      <c r="I283" s="452">
        <f t="shared" si="41"/>
        <v>8.429615352806662E-3</v>
      </c>
    </row>
    <row r="284" spans="2:9" x14ac:dyDescent="0.25">
      <c r="B284" s="35" t="s">
        <v>2399</v>
      </c>
      <c r="D284" s="452">
        <f t="shared" si="41"/>
        <v>-2.4586439391385558E-2</v>
      </c>
      <c r="E284" s="452">
        <f t="shared" si="41"/>
        <v>3.1049431448050103E-2</v>
      </c>
      <c r="F284" s="452">
        <f t="shared" si="41"/>
        <v>-1.781326257934154E-2</v>
      </c>
      <c r="G284" s="452">
        <f t="shared" si="41"/>
        <v>3.1957236565372048E-2</v>
      </c>
      <c r="H284" s="452">
        <f t="shared" si="41"/>
        <v>-3.0417660716644499E-5</v>
      </c>
      <c r="I284" s="452">
        <f t="shared" si="41"/>
        <v>5.1689137913721065E-3</v>
      </c>
    </row>
    <row r="285" spans="2:9" x14ac:dyDescent="0.25">
      <c r="B285" s="35" t="s">
        <v>2401</v>
      </c>
      <c r="D285" s="452">
        <f t="shared" si="41"/>
        <v>3.3322536606206925E-2</v>
      </c>
      <c r="E285" s="452">
        <f t="shared" si="41"/>
        <v>2.3390701965579633E-2</v>
      </c>
      <c r="F285" s="452">
        <f t="shared" si="41"/>
        <v>-0.11447359465279787</v>
      </c>
      <c r="G285" s="452">
        <f t="shared" si="41"/>
        <v>5.0558323237597694E-2</v>
      </c>
      <c r="H285" s="452">
        <f t="shared" si="41"/>
        <v>3.8844341217668998E-2</v>
      </c>
      <c r="I285" s="452">
        <f t="shared" si="41"/>
        <v>-8.1028830138513974E-2</v>
      </c>
    </row>
    <row r="286" spans="2:9" x14ac:dyDescent="0.25">
      <c r="B286" s="35" t="s">
        <v>2403</v>
      </c>
      <c r="D286" s="452">
        <f t="shared" si="41"/>
        <v>-2.9131330750157306E-3</v>
      </c>
      <c r="E286" s="452">
        <f t="shared" si="41"/>
        <v>-1.3165310488850985E-2</v>
      </c>
      <c r="F286" s="452">
        <f t="shared" si="41"/>
        <v>1.1897386743920891E-2</v>
      </c>
      <c r="G286" s="452">
        <f t="shared" si="41"/>
        <v>1.0915150877890639E-3</v>
      </c>
      <c r="H286" s="452">
        <f t="shared" si="41"/>
        <v>-1.696284868227502E-2</v>
      </c>
      <c r="I286" s="452">
        <f t="shared" si="41"/>
        <v>2.9715782807003235E-2</v>
      </c>
    </row>
    <row r="287" spans="2:9" x14ac:dyDescent="0.25">
      <c r="B287" s="35" t="s">
        <v>2405</v>
      </c>
      <c r="D287" s="452">
        <f t="shared" si="41"/>
        <v>8.1595455749858395E-2</v>
      </c>
      <c r="E287" s="452">
        <f t="shared" si="41"/>
        <v>3.1584157698964152E-2</v>
      </c>
      <c r="F287" s="452">
        <f t="shared" si="41"/>
        <v>9.4746174064421318E-2</v>
      </c>
      <c r="G287" s="452">
        <f t="shared" si="41"/>
        <v>-0.14648614409153882</v>
      </c>
      <c r="H287" s="452">
        <f t="shared" si="41"/>
        <v>8.9294900413474487E-2</v>
      </c>
      <c r="I287" s="452">
        <f t="shared" si="41"/>
        <v>-6.2222119849374341E-2</v>
      </c>
    </row>
    <row r="288" spans="2:9" x14ac:dyDescent="0.25">
      <c r="B288" s="35" t="s">
        <v>2407</v>
      </c>
      <c r="D288" s="452">
        <f t="shared" si="41"/>
        <v>0.40411275319159862</v>
      </c>
      <c r="E288" s="452">
        <f t="shared" si="41"/>
        <v>0.44149586159354537</v>
      </c>
      <c r="F288" s="452">
        <f t="shared" si="41"/>
        <v>0.33005644150094682</v>
      </c>
      <c r="G288" s="452">
        <f t="shared" si="41"/>
        <v>0.14982449910460652</v>
      </c>
      <c r="H288" s="452">
        <f t="shared" si="41"/>
        <v>6.251467303005824E-2</v>
      </c>
      <c r="I288" s="452">
        <f t="shared" si="41"/>
        <v>0.23226055034441906</v>
      </c>
    </row>
    <row r="289" spans="2:9" x14ac:dyDescent="0.25">
      <c r="B289" s="451" t="s">
        <v>2667</v>
      </c>
      <c r="D289" s="544">
        <f t="shared" ref="D289:I289" si="42">SUM(D265:D288)</f>
        <v>0.77860799786660717</v>
      </c>
      <c r="E289" s="544">
        <f t="shared" si="42"/>
        <v>1.9766305179857535</v>
      </c>
      <c r="F289" s="544">
        <f t="shared" si="42"/>
        <v>1.3540953882221172</v>
      </c>
      <c r="G289" s="544">
        <f t="shared" si="42"/>
        <v>1.0941395537173735</v>
      </c>
      <c r="H289" s="544">
        <f t="shared" si="42"/>
        <v>0.51115661475613539</v>
      </c>
      <c r="I289" s="544">
        <f t="shared" si="42"/>
        <v>1.1375257980372135</v>
      </c>
    </row>
    <row r="290" spans="2:9" hidden="1" x14ac:dyDescent="0.25"/>
    <row r="291" spans="2:9" hidden="1" x14ac:dyDescent="0.25"/>
    <row r="292" spans="2:9" hidden="1" x14ac:dyDescent="0.25"/>
    <row r="293" spans="2:9" hidden="1" x14ac:dyDescent="0.25"/>
    <row r="294" spans="2:9" hidden="1" x14ac:dyDescent="0.25">
      <c r="B294" s="407" t="s">
        <v>2672</v>
      </c>
    </row>
    <row r="295" spans="2:9" hidden="1" x14ac:dyDescent="0.25">
      <c r="B295" s="407"/>
    </row>
    <row r="296" spans="2:9" s="43" customFormat="1" hidden="1" x14ac:dyDescent="0.25">
      <c r="B296" s="453" t="s">
        <v>533</v>
      </c>
      <c r="C296" s="416"/>
      <c r="D296" s="416"/>
      <c r="E296" s="416"/>
      <c r="F296" s="416"/>
      <c r="G296" s="416"/>
      <c r="H296" s="416"/>
      <c r="I296" s="416"/>
    </row>
    <row r="297" spans="2:9" s="43" customFormat="1" ht="13.8" hidden="1" x14ac:dyDescent="0.3">
      <c r="B297" s="416" t="s">
        <v>2673</v>
      </c>
      <c r="C297" s="454">
        <f>SUM(C86:C87)</f>
        <v>148585.95000000001</v>
      </c>
      <c r="D297" s="454">
        <f>SUM(D86:D87)</f>
        <v>147659.45000000001</v>
      </c>
      <c r="E297" s="454">
        <f t="shared" ref="E297:I297" si="43">SUM(E86:E87)</f>
        <v>148944.07</v>
      </c>
      <c r="F297" s="454">
        <f t="shared" si="43"/>
        <v>150745.68999999997</v>
      </c>
      <c r="G297" s="454">
        <f t="shared" si="43"/>
        <v>153077.95999999996</v>
      </c>
      <c r="H297" s="454">
        <f t="shared" si="43"/>
        <v>154946.27415713185</v>
      </c>
      <c r="I297" s="454">
        <f t="shared" si="43"/>
        <v>153977.65377377966</v>
      </c>
    </row>
    <row r="298" spans="2:9" s="43" customFormat="1" ht="13.8" hidden="1" x14ac:dyDescent="0.3">
      <c r="B298" s="416" t="s">
        <v>2674</v>
      </c>
      <c r="C298" s="454"/>
      <c r="D298" s="454">
        <f>SUM(D113:D114)</f>
        <v>146722.52816500777</v>
      </c>
      <c r="E298" s="454">
        <f t="shared" ref="E298:I298" si="44">SUM(E113:E114)</f>
        <v>143748.72859085107</v>
      </c>
      <c r="F298" s="454">
        <f t="shared" si="44"/>
        <v>146212.53691723989</v>
      </c>
      <c r="G298" s="454">
        <f t="shared" si="44"/>
        <v>148424.72614613577</v>
      </c>
      <c r="H298" s="454">
        <f t="shared" si="44"/>
        <v>154066.00529543095</v>
      </c>
      <c r="I298" s="454">
        <f t="shared" si="44"/>
        <v>151816.47338908992</v>
      </c>
    </row>
    <row r="299" spans="2:9" s="43" customFormat="1" ht="13.8" hidden="1" x14ac:dyDescent="0.3">
      <c r="B299" s="416" t="s">
        <v>2675</v>
      </c>
      <c r="C299" s="454"/>
      <c r="D299" s="454">
        <f>SUM(D140:D141)</f>
        <v>149545.34961138479</v>
      </c>
      <c r="E299" s="454">
        <f t="shared" ref="E299:I299" si="45">SUM(E140:E141)</f>
        <v>153130.27177675889</v>
      </c>
      <c r="F299" s="454">
        <f t="shared" si="45"/>
        <v>153553.39979678846</v>
      </c>
      <c r="G299" s="454">
        <f t="shared" si="45"/>
        <v>155466.65399723005</v>
      </c>
      <c r="H299" s="454">
        <f t="shared" si="45"/>
        <v>153999.20844959715</v>
      </c>
      <c r="I299" s="454">
        <f t="shared" si="45"/>
        <v>157144.34252428409</v>
      </c>
    </row>
    <row r="300" spans="2:9" s="43" customFormat="1" ht="13.8" hidden="1" x14ac:dyDescent="0.3">
      <c r="B300" s="416" t="s">
        <v>2676</v>
      </c>
      <c r="C300" s="454"/>
      <c r="D300" s="454">
        <f>+C297</f>
        <v>148585.95000000001</v>
      </c>
      <c r="E300" s="454">
        <f t="shared" ref="E300:I300" si="46">+D297</f>
        <v>147659.45000000001</v>
      </c>
      <c r="F300" s="454">
        <f t="shared" si="46"/>
        <v>148944.07</v>
      </c>
      <c r="G300" s="454">
        <f t="shared" si="46"/>
        <v>150745.68999999997</v>
      </c>
      <c r="H300" s="454">
        <f t="shared" si="46"/>
        <v>153077.95999999996</v>
      </c>
      <c r="I300" s="454">
        <f t="shared" si="46"/>
        <v>154946.27415713185</v>
      </c>
    </row>
    <row r="301" spans="2:9" s="43" customFormat="1" hidden="1" x14ac:dyDescent="0.25">
      <c r="B301" s="416"/>
      <c r="C301" s="416"/>
      <c r="D301" s="416"/>
      <c r="E301" s="416"/>
      <c r="F301" s="416"/>
      <c r="G301" s="416"/>
      <c r="H301" s="416"/>
      <c r="I301" s="416"/>
    </row>
    <row r="302" spans="2:9" s="43" customFormat="1" hidden="1" x14ac:dyDescent="0.25">
      <c r="B302" s="416" t="s">
        <v>2677</v>
      </c>
      <c r="C302" s="416"/>
      <c r="D302" s="455">
        <f>+D299/D300</f>
        <v>1.0064568662877262</v>
      </c>
      <c r="E302" s="455">
        <f t="shared" ref="E302:I302" si="47">+E299/E300</f>
        <v>1.0370502651659537</v>
      </c>
      <c r="F302" s="455">
        <f t="shared" si="47"/>
        <v>1.0309467157489953</v>
      </c>
      <c r="G302" s="455">
        <f t="shared" si="47"/>
        <v>1.0313174061376487</v>
      </c>
      <c r="H302" s="455">
        <f t="shared" si="47"/>
        <v>1.0060181651858777</v>
      </c>
      <c r="I302" s="455">
        <f t="shared" si="47"/>
        <v>1.0141860033686461</v>
      </c>
    </row>
    <row r="303" spans="2:9" s="43" customFormat="1" hidden="1" x14ac:dyDescent="0.25">
      <c r="B303" s="416" t="s">
        <v>2678</v>
      </c>
      <c r="C303" s="416"/>
      <c r="D303" s="455">
        <f>+D297/D298</f>
        <v>1.0063856712851795</v>
      </c>
      <c r="E303" s="455">
        <f t="shared" ref="E303:I303" si="48">+E297/E298</f>
        <v>1.0361418251144072</v>
      </c>
      <c r="F303" s="455">
        <f t="shared" si="48"/>
        <v>1.0310038603962255</v>
      </c>
      <c r="G303" s="455">
        <f t="shared" si="48"/>
        <v>1.0313507996590994</v>
      </c>
      <c r="H303" s="455">
        <f t="shared" si="48"/>
        <v>1.0057135826947219</v>
      </c>
      <c r="I303" s="455">
        <f t="shared" si="48"/>
        <v>1.0142354800928017</v>
      </c>
    </row>
    <row r="304" spans="2:9" s="43" customFormat="1" hidden="1" x14ac:dyDescent="0.25">
      <c r="B304" s="416" t="s">
        <v>2679</v>
      </c>
      <c r="C304" s="416"/>
      <c r="D304" s="455">
        <f>+(D303*D302)^0.5</f>
        <v>1.0064212681569042</v>
      </c>
      <c r="E304" s="455">
        <f t="shared" ref="E304:I304" si="49">+(E303*E302)^0.5</f>
        <v>1.0365959456241527</v>
      </c>
      <c r="F304" s="455">
        <f t="shared" si="49"/>
        <v>1.0309752876766853</v>
      </c>
      <c r="G304" s="455">
        <f t="shared" si="49"/>
        <v>1.0313341027632181</v>
      </c>
      <c r="H304" s="455">
        <f t="shared" si="49"/>
        <v>1.0058658624116139</v>
      </c>
      <c r="I304" s="455">
        <f t="shared" si="49"/>
        <v>1.014210741429018</v>
      </c>
    </row>
    <row r="305" spans="2:9" s="43" customFormat="1" hidden="1" x14ac:dyDescent="0.25">
      <c r="B305" s="416" t="s">
        <v>2680</v>
      </c>
      <c r="C305" s="456"/>
      <c r="D305" s="456"/>
      <c r="E305" s="456"/>
      <c r="F305" s="456"/>
      <c r="G305" s="456"/>
      <c r="H305" s="456"/>
      <c r="I305" s="456"/>
    </row>
    <row r="306" spans="2:9" s="43" customFormat="1" hidden="1" x14ac:dyDescent="0.25">
      <c r="B306" s="457" t="s">
        <v>2681</v>
      </c>
      <c r="C306" s="454">
        <v>117716.44</v>
      </c>
      <c r="D306" s="454">
        <f t="shared" ref="D306:I306" si="50">+D304*C306</f>
        <v>118472.32882771613</v>
      </c>
      <c r="E306" s="454">
        <f t="shared" si="50"/>
        <v>122807.93573146197</v>
      </c>
      <c r="F306" s="454">
        <f t="shared" si="50"/>
        <v>126611.94686972389</v>
      </c>
      <c r="G306" s="454">
        <f t="shared" si="50"/>
        <v>130579.21862399094</v>
      </c>
      <c r="H306" s="454">
        <f t="shared" si="50"/>
        <v>131345.17835425533</v>
      </c>
      <c r="I306" s="454">
        <f t="shared" si="50"/>
        <v>133211.69072179589</v>
      </c>
    </row>
    <row r="307" spans="2:9" s="43" customFormat="1" hidden="1" x14ac:dyDescent="0.25">
      <c r="B307" s="457"/>
      <c r="C307" s="454"/>
      <c r="D307" s="454"/>
      <c r="E307" s="454"/>
      <c r="F307" s="454"/>
      <c r="G307" s="454"/>
      <c r="H307" s="454"/>
      <c r="I307" s="454"/>
    </row>
    <row r="308" spans="2:9" s="43" customFormat="1" hidden="1" x14ac:dyDescent="0.25">
      <c r="B308" s="416" t="s">
        <v>2682</v>
      </c>
      <c r="C308" s="416"/>
      <c r="D308" s="455">
        <f>+D298/D300</f>
        <v>0.98745896341482997</v>
      </c>
      <c r="E308" s="455">
        <f t="shared" ref="E308:I308" si="51">+E298/E300</f>
        <v>0.9735152649617147</v>
      </c>
      <c r="F308" s="455">
        <f t="shared" si="51"/>
        <v>0.98166067918809985</v>
      </c>
      <c r="G308" s="455">
        <f t="shared" si="51"/>
        <v>0.98460344800661159</v>
      </c>
      <c r="H308" s="455">
        <f t="shared" si="51"/>
        <v>1.0064545235344853</v>
      </c>
      <c r="I308" s="455">
        <f t="shared" si="51"/>
        <v>0.97980073554483804</v>
      </c>
    </row>
    <row r="309" spans="2:9" s="43" customFormat="1" hidden="1" x14ac:dyDescent="0.25">
      <c r="B309" s="416" t="s">
        <v>2683</v>
      </c>
      <c r="C309" s="416"/>
      <c r="D309" s="455">
        <f>+D297/D299</f>
        <v>0.98738911229078297</v>
      </c>
      <c r="E309" s="455">
        <f t="shared" ref="E309:I309" si="52">+E297/E299</f>
        <v>0.97266248059128546</v>
      </c>
      <c r="F309" s="455">
        <f t="shared" si="52"/>
        <v>0.98171509194518525</v>
      </c>
      <c r="G309" s="455">
        <f t="shared" si="52"/>
        <v>0.98463532895438366</v>
      </c>
      <c r="H309" s="455">
        <f t="shared" si="52"/>
        <v>1.0061498089312886</v>
      </c>
      <c r="I309" s="455">
        <f t="shared" si="52"/>
        <v>0.97984853479523093</v>
      </c>
    </row>
    <row r="310" spans="2:9" s="43" customFormat="1" hidden="1" x14ac:dyDescent="0.25">
      <c r="B310" s="416" t="s">
        <v>2684</v>
      </c>
      <c r="C310" s="416"/>
      <c r="D310" s="455">
        <f>+(D309*D308)^0.5</f>
        <v>0.98742403723514127</v>
      </c>
      <c r="E310" s="455">
        <f t="shared" ref="E310:I310" si="53">+(E309*E308)^0.5</f>
        <v>0.97308877935733284</v>
      </c>
      <c r="F310" s="455">
        <f t="shared" si="53"/>
        <v>0.98168788518964545</v>
      </c>
      <c r="G310" s="455">
        <f t="shared" si="53"/>
        <v>0.98461938835146368</v>
      </c>
      <c r="H310" s="455">
        <f t="shared" si="53"/>
        <v>1.0063021546992004</v>
      </c>
      <c r="I310" s="455">
        <f t="shared" si="53"/>
        <v>0.97982463487855775</v>
      </c>
    </row>
    <row r="311" spans="2:9" s="43" customFormat="1" hidden="1" x14ac:dyDescent="0.25">
      <c r="B311" s="416" t="s">
        <v>2685</v>
      </c>
      <c r="C311" s="456">
        <v>126.22</v>
      </c>
      <c r="D311" s="456">
        <f t="shared" ref="D311:F311" si="54">+C311*D310</f>
        <v>124.63266197981953</v>
      </c>
      <c r="E311" s="456">
        <f t="shared" si="54"/>
        <v>121.27864491399765</v>
      </c>
      <c r="F311" s="456">
        <f t="shared" si="54"/>
        <v>119.05777644428831</v>
      </c>
      <c r="G311" s="456">
        <f>+F311*G310</f>
        <v>117.22659502106045</v>
      </c>
      <c r="H311" s="456">
        <f t="shared" ref="H311:I311" si="55">+G311*H310</f>
        <v>117.96537515774368</v>
      </c>
      <c r="I311" s="456">
        <f t="shared" si="55"/>
        <v>115.58538064224828</v>
      </c>
    </row>
    <row r="312" spans="2:9" s="43" customFormat="1" hidden="1" x14ac:dyDescent="0.25"/>
    <row r="313" spans="2:9" s="43" customFormat="1" hidden="1" x14ac:dyDescent="0.25">
      <c r="B313" s="458" t="s">
        <v>2686</v>
      </c>
      <c r="C313" s="418"/>
      <c r="D313" s="418"/>
      <c r="E313" s="418"/>
      <c r="F313" s="418"/>
      <c r="G313" s="418"/>
      <c r="H313" s="418"/>
      <c r="I313" s="418"/>
    </row>
    <row r="314" spans="2:9" s="43" customFormat="1" ht="13.8" hidden="1" x14ac:dyDescent="0.3">
      <c r="B314" s="418" t="s">
        <v>2673</v>
      </c>
      <c r="C314" s="459">
        <f>SUM(C88:C100)+C106</f>
        <v>234369.75999999995</v>
      </c>
      <c r="D314" s="459">
        <f>SUM(D88:D100)+D106</f>
        <v>212437.78</v>
      </c>
      <c r="E314" s="459">
        <f t="shared" ref="E314:I314" si="56">SUM(E88:E100)+E106</f>
        <v>221744.72000000003</v>
      </c>
      <c r="F314" s="459">
        <f t="shared" si="56"/>
        <v>224210.56</v>
      </c>
      <c r="G314" s="459">
        <f t="shared" si="56"/>
        <v>215079.15000000002</v>
      </c>
      <c r="H314" s="459">
        <f t="shared" si="56"/>
        <v>204393.22475585158</v>
      </c>
      <c r="I314" s="459">
        <f t="shared" si="56"/>
        <v>212510.10878636228</v>
      </c>
    </row>
    <row r="315" spans="2:9" s="43" customFormat="1" ht="13.8" hidden="1" x14ac:dyDescent="0.3">
      <c r="B315" s="418" t="s">
        <v>2674</v>
      </c>
      <c r="C315" s="459"/>
      <c r="D315" s="459">
        <f>SUM(D115:D127)+D133</f>
        <v>212193.84383691975</v>
      </c>
      <c r="E315" s="459">
        <f t="shared" ref="E315:I315" si="57">SUM(E115:E127)+E133</f>
        <v>222439.13556725357</v>
      </c>
      <c r="F315" s="459">
        <f t="shared" si="57"/>
        <v>220866.77804775583</v>
      </c>
      <c r="G315" s="459">
        <f t="shared" si="57"/>
        <v>213591.85030906403</v>
      </c>
      <c r="H315" s="459">
        <f t="shared" si="57"/>
        <v>200999.98595524565</v>
      </c>
      <c r="I315" s="459">
        <f t="shared" si="57"/>
        <v>211406.20051027782</v>
      </c>
    </row>
    <row r="316" spans="2:9" s="43" customFormat="1" ht="13.8" hidden="1" x14ac:dyDescent="0.3">
      <c r="B316" s="418" t="s">
        <v>2675</v>
      </c>
      <c r="C316" s="459"/>
      <c r="D316" s="459">
        <f>SUM(D142:D154)+D160</f>
        <v>234991.15009336791</v>
      </c>
      <c r="E316" s="459">
        <f t="shared" ref="E316:I316" si="58">SUM(E142:E154)+E160</f>
        <v>211771.90512183553</v>
      </c>
      <c r="F316" s="459">
        <f t="shared" si="58"/>
        <v>225140.72694196779</v>
      </c>
      <c r="G316" s="459">
        <f t="shared" si="58"/>
        <v>225864.77517522316</v>
      </c>
      <c r="H316" s="459">
        <f t="shared" si="58"/>
        <v>218765.93452425234</v>
      </c>
      <c r="I316" s="459">
        <f t="shared" si="58"/>
        <v>205493.86868310749</v>
      </c>
    </row>
    <row r="317" spans="2:9" s="43" customFormat="1" ht="13.8" hidden="1" x14ac:dyDescent="0.3">
      <c r="B317" s="418" t="s">
        <v>2676</v>
      </c>
      <c r="C317" s="459"/>
      <c r="D317" s="459">
        <f>+C314</f>
        <v>234369.75999999995</v>
      </c>
      <c r="E317" s="459">
        <f t="shared" ref="E317:I317" si="59">+D314</f>
        <v>212437.78</v>
      </c>
      <c r="F317" s="459">
        <f t="shared" si="59"/>
        <v>221744.72000000003</v>
      </c>
      <c r="G317" s="459">
        <f t="shared" si="59"/>
        <v>224210.56</v>
      </c>
      <c r="H317" s="459">
        <f t="shared" si="59"/>
        <v>215079.15000000002</v>
      </c>
      <c r="I317" s="459">
        <f t="shared" si="59"/>
        <v>204393.22475585158</v>
      </c>
    </row>
    <row r="318" spans="2:9" s="43" customFormat="1" hidden="1" x14ac:dyDescent="0.25">
      <c r="B318" s="418"/>
      <c r="C318" s="418"/>
      <c r="D318" s="418"/>
      <c r="E318" s="418"/>
      <c r="F318" s="418"/>
      <c r="G318" s="418"/>
      <c r="H318" s="418"/>
      <c r="I318" s="418"/>
    </row>
    <row r="319" spans="2:9" s="43" customFormat="1" hidden="1" x14ac:dyDescent="0.25">
      <c r="B319" s="418" t="s">
        <v>2677</v>
      </c>
      <c r="C319" s="418"/>
      <c r="D319" s="460">
        <f>+D316/D317</f>
        <v>1.0026513236748971</v>
      </c>
      <c r="E319" s="460">
        <f t="shared" ref="E319:I319" si="60">+E316/E317</f>
        <v>0.99686555339561322</v>
      </c>
      <c r="F319" s="460">
        <f t="shared" si="60"/>
        <v>1.0153149393679712</v>
      </c>
      <c r="G319" s="460">
        <f t="shared" si="60"/>
        <v>1.0073779538984389</v>
      </c>
      <c r="H319" s="460">
        <f t="shared" si="60"/>
        <v>1.017141524523657</v>
      </c>
      <c r="I319" s="460">
        <f t="shared" si="60"/>
        <v>1.0053849335200353</v>
      </c>
    </row>
    <row r="320" spans="2:9" s="43" customFormat="1" hidden="1" x14ac:dyDescent="0.25">
      <c r="B320" s="418" t="s">
        <v>2678</v>
      </c>
      <c r="C320" s="418"/>
      <c r="D320" s="460">
        <f>+D314/D315</f>
        <v>1.0011495911411441</v>
      </c>
      <c r="E320" s="460">
        <f t="shared" ref="E320:I320" si="61">+E314/E315</f>
        <v>0.9968781771899865</v>
      </c>
      <c r="F320" s="460">
        <f t="shared" si="61"/>
        <v>1.0151393613009612</v>
      </c>
      <c r="G320" s="460">
        <f t="shared" si="61"/>
        <v>1.0069632792111867</v>
      </c>
      <c r="H320" s="460">
        <f t="shared" si="61"/>
        <v>1.0168817862572461</v>
      </c>
      <c r="I320" s="460">
        <f t="shared" si="61"/>
        <v>1.0052217402962633</v>
      </c>
    </row>
    <row r="321" spans="2:10" s="43" customFormat="1" hidden="1" x14ac:dyDescent="0.25">
      <c r="B321" s="418" t="s">
        <v>2679</v>
      </c>
      <c r="C321" s="418"/>
      <c r="D321" s="460">
        <f>+(D320*D319)^0.5</f>
        <v>1.0019001760426285</v>
      </c>
      <c r="E321" s="460">
        <f t="shared" ref="E321:I321" si="62">+(E320*E319)^0.5</f>
        <v>0.99687186527281735</v>
      </c>
      <c r="F321" s="460">
        <f t="shared" si="62"/>
        <v>1.0152271465388061</v>
      </c>
      <c r="G321" s="460">
        <f t="shared" si="62"/>
        <v>1.0071705952134562</v>
      </c>
      <c r="H321" s="460">
        <f t="shared" si="62"/>
        <v>1.0170116470985153</v>
      </c>
      <c r="I321" s="460">
        <f t="shared" si="62"/>
        <v>1.0053033335967074</v>
      </c>
    </row>
    <row r="322" spans="2:10" s="43" customFormat="1" hidden="1" x14ac:dyDescent="0.25">
      <c r="B322" s="418" t="s">
        <v>2680</v>
      </c>
      <c r="C322" s="461"/>
      <c r="D322" s="461"/>
      <c r="E322" s="461"/>
      <c r="F322" s="461"/>
      <c r="G322" s="461"/>
      <c r="H322" s="461"/>
      <c r="I322" s="461"/>
    </row>
    <row r="323" spans="2:10" s="43" customFormat="1" hidden="1" x14ac:dyDescent="0.25">
      <c r="B323" s="462" t="s">
        <v>2681</v>
      </c>
      <c r="C323" s="459">
        <v>208943.62</v>
      </c>
      <c r="D323" s="459">
        <f t="shared" ref="D323:F323" si="63">+C323*D321</f>
        <v>209340.64966098405</v>
      </c>
      <c r="E323" s="459">
        <f t="shared" si="63"/>
        <v>208685.80390496855</v>
      </c>
      <c r="F323" s="459">
        <f t="shared" si="63"/>
        <v>211863.49322159807</v>
      </c>
      <c r="G323" s="459">
        <f>+F323*G321</f>
        <v>213382.68057199896</v>
      </c>
      <c r="H323" s="459">
        <f t="shared" ref="H323:I323" si="64">+G323*H321</f>
        <v>217012.67143082502</v>
      </c>
      <c r="I323" s="459">
        <f t="shared" si="64"/>
        <v>218163.56202213536</v>
      </c>
    </row>
    <row r="324" spans="2:10" s="43" customFormat="1" hidden="1" x14ac:dyDescent="0.25">
      <c r="B324" s="462"/>
      <c r="C324" s="459"/>
      <c r="D324" s="459"/>
      <c r="E324" s="459"/>
      <c r="F324" s="459"/>
      <c r="G324" s="459"/>
      <c r="H324" s="459"/>
      <c r="I324" s="459"/>
    </row>
    <row r="325" spans="2:10" s="43" customFormat="1" hidden="1" x14ac:dyDescent="0.25">
      <c r="B325" s="418" t="s">
        <v>2682</v>
      </c>
      <c r="C325" s="418"/>
      <c r="D325" s="460">
        <f>+D315/D317</f>
        <v>0.90538064226767057</v>
      </c>
      <c r="E325" s="460">
        <f t="shared" ref="E325:I325" si="65">+E315/E317</f>
        <v>1.0470789873969384</v>
      </c>
      <c r="F325" s="460">
        <f t="shared" si="65"/>
        <v>0.99604075374491796</v>
      </c>
      <c r="G325" s="460">
        <f t="shared" si="65"/>
        <v>0.95263956483166556</v>
      </c>
      <c r="H325" s="460">
        <f t="shared" si="65"/>
        <v>0.93453961462673452</v>
      </c>
      <c r="I325" s="460">
        <f t="shared" si="65"/>
        <v>1.0343111948197072</v>
      </c>
    </row>
    <row r="326" spans="2:10" s="43" customFormat="1" hidden="1" x14ac:dyDescent="0.25">
      <c r="B326" s="418" t="s">
        <v>2683</v>
      </c>
      <c r="C326" s="418"/>
      <c r="D326" s="460">
        <f>+D314/D316</f>
        <v>0.90402459801398105</v>
      </c>
      <c r="E326" s="460">
        <f t="shared" ref="E326:I326" si="66">+E314/E316</f>
        <v>1.0470922470685005</v>
      </c>
      <c r="F326" s="460">
        <f t="shared" si="66"/>
        <v>0.99586850875626975</v>
      </c>
      <c r="G326" s="460">
        <f t="shared" si="66"/>
        <v>0.95224742252590833</v>
      </c>
      <c r="H326" s="460">
        <f t="shared" si="66"/>
        <v>0.93430096966578946</v>
      </c>
      <c r="I326" s="460">
        <f t="shared" si="66"/>
        <v>1.0341433063099053</v>
      </c>
    </row>
    <row r="327" spans="2:10" s="43" customFormat="1" hidden="1" x14ac:dyDescent="0.25">
      <c r="B327" s="418" t="s">
        <v>2684</v>
      </c>
      <c r="C327" s="418"/>
      <c r="D327" s="460">
        <f>+(D326*D325)^0.5</f>
        <v>0.9047023660716661</v>
      </c>
      <c r="E327" s="460">
        <f t="shared" ref="E327:I327" si="67">+(E326*E325)^0.5</f>
        <v>1.0470856172117304</v>
      </c>
      <c r="F327" s="460">
        <f t="shared" si="67"/>
        <v>0.99595462752698849</v>
      </c>
      <c r="G327" s="460">
        <f t="shared" si="67"/>
        <v>0.95244347349706615</v>
      </c>
      <c r="H327" s="460">
        <f t="shared" si="67"/>
        <v>0.93442028452771253</v>
      </c>
      <c r="I327" s="460">
        <f t="shared" si="67"/>
        <v>1.0342272471580898</v>
      </c>
      <c r="J327" s="463"/>
    </row>
    <row r="328" spans="2:10" s="43" customFormat="1" hidden="1" x14ac:dyDescent="0.25">
      <c r="B328" s="418" t="s">
        <v>2685</v>
      </c>
      <c r="C328" s="461">
        <v>112.17</v>
      </c>
      <c r="D328" s="461">
        <f t="shared" ref="D328:I328" si="68">+C328*D327</f>
        <v>101.48046440225879</v>
      </c>
      <c r="E328" s="461">
        <f t="shared" si="68"/>
        <v>106.25873470357219</v>
      </c>
      <c r="F328" s="461">
        <f t="shared" si="68"/>
        <v>105.82887854318533</v>
      </c>
      <c r="G328" s="461">
        <f t="shared" si="68"/>
        <v>100.79602467597057</v>
      </c>
      <c r="H328" s="461">
        <f t="shared" si="68"/>
        <v>94.185850056982758</v>
      </c>
      <c r="I328" s="461">
        <f t="shared" si="68"/>
        <v>97.409572425677894</v>
      </c>
    </row>
    <row r="329" spans="2:10" s="43" customFormat="1" hidden="1" x14ac:dyDescent="0.25"/>
    <row r="330" spans="2:10" hidden="1" x14ac:dyDescent="0.25">
      <c r="B330" s="407" t="s">
        <v>532</v>
      </c>
    </row>
    <row r="331" spans="2:10" ht="13.8" hidden="1" x14ac:dyDescent="0.3">
      <c r="B331" s="35" t="s">
        <v>2673</v>
      </c>
      <c r="C331" s="409">
        <f>+C314+C297</f>
        <v>382955.70999999996</v>
      </c>
      <c r="D331" s="409">
        <f>+D314+D297</f>
        <v>360097.23</v>
      </c>
      <c r="E331" s="409">
        <f t="shared" ref="E331:I334" si="69">+E314+E297</f>
        <v>370688.79000000004</v>
      </c>
      <c r="F331" s="409">
        <f t="shared" si="69"/>
        <v>374956.25</v>
      </c>
      <c r="G331" s="409">
        <f t="shared" si="69"/>
        <v>368157.11</v>
      </c>
      <c r="H331" s="409">
        <f t="shared" si="69"/>
        <v>359339.49891298346</v>
      </c>
      <c r="I331" s="409">
        <f t="shared" si="69"/>
        <v>366487.76256014197</v>
      </c>
    </row>
    <row r="332" spans="2:10" ht="13.8" hidden="1" x14ac:dyDescent="0.3">
      <c r="B332" s="35" t="s">
        <v>2674</v>
      </c>
      <c r="C332" s="409"/>
      <c r="D332" s="409">
        <f>+D315+D298</f>
        <v>358916.37200192752</v>
      </c>
      <c r="E332" s="409">
        <f t="shared" si="69"/>
        <v>366187.86415810464</v>
      </c>
      <c r="F332" s="409">
        <f t="shared" si="69"/>
        <v>367079.31496499572</v>
      </c>
      <c r="G332" s="409">
        <f t="shared" si="69"/>
        <v>362016.5764551998</v>
      </c>
      <c r="H332" s="409">
        <f t="shared" si="69"/>
        <v>355065.99125067657</v>
      </c>
      <c r="I332" s="409">
        <f t="shared" si="69"/>
        <v>363222.67389936774</v>
      </c>
    </row>
    <row r="333" spans="2:10" ht="13.8" hidden="1" x14ac:dyDescent="0.3">
      <c r="B333" s="35" t="s">
        <v>2675</v>
      </c>
      <c r="C333" s="409"/>
      <c r="D333" s="409">
        <f>+D316+D299</f>
        <v>384536.4997047527</v>
      </c>
      <c r="E333" s="409">
        <f t="shared" si="69"/>
        <v>364902.17689859442</v>
      </c>
      <c r="F333" s="409">
        <f t="shared" si="69"/>
        <v>378694.12673875625</v>
      </c>
      <c r="G333" s="409">
        <f t="shared" si="69"/>
        <v>381331.42917245324</v>
      </c>
      <c r="H333" s="409">
        <f t="shared" si="69"/>
        <v>372765.14297384949</v>
      </c>
      <c r="I333" s="409">
        <f t="shared" si="69"/>
        <v>362638.21120739158</v>
      </c>
    </row>
    <row r="334" spans="2:10" ht="13.8" hidden="1" x14ac:dyDescent="0.3">
      <c r="B334" s="35" t="s">
        <v>2676</v>
      </c>
      <c r="C334" s="409"/>
      <c r="D334" s="409">
        <f>+D317+D300</f>
        <v>382955.70999999996</v>
      </c>
      <c r="E334" s="409">
        <f t="shared" si="69"/>
        <v>360097.23</v>
      </c>
      <c r="F334" s="409">
        <f t="shared" si="69"/>
        <v>370688.79000000004</v>
      </c>
      <c r="G334" s="409">
        <f t="shared" si="69"/>
        <v>374956.25</v>
      </c>
      <c r="H334" s="409">
        <f t="shared" si="69"/>
        <v>368157.11</v>
      </c>
      <c r="I334" s="409">
        <f t="shared" si="69"/>
        <v>359339.49891298346</v>
      </c>
    </row>
    <row r="335" spans="2:10" hidden="1" x14ac:dyDescent="0.25">
      <c r="D335" s="411"/>
      <c r="F335" s="411"/>
      <c r="H335" s="411"/>
    </row>
    <row r="336" spans="2:10" s="464" customFormat="1" hidden="1" x14ac:dyDescent="0.25">
      <c r="B336" s="464" t="s">
        <v>2677</v>
      </c>
      <c r="D336" s="465">
        <f>+D333/D334</f>
        <v>1.0041278656081476</v>
      </c>
      <c r="E336" s="465">
        <f t="shared" ref="E336:I336" si="70">+E333/E334</f>
        <v>1.0133434708692273</v>
      </c>
      <c r="F336" s="465">
        <f t="shared" si="70"/>
        <v>1.0215958425361507</v>
      </c>
      <c r="G336" s="465">
        <f t="shared" si="70"/>
        <v>1.017002461413707</v>
      </c>
      <c r="H336" s="465">
        <f t="shared" si="70"/>
        <v>1.0125164850784751</v>
      </c>
      <c r="I336" s="465">
        <f t="shared" si="70"/>
        <v>1.0091799323603079</v>
      </c>
    </row>
    <row r="337" spans="2:9" s="464" customFormat="1" hidden="1" x14ac:dyDescent="0.25">
      <c r="B337" s="464" t="s">
        <v>2678</v>
      </c>
      <c r="D337" s="465">
        <f>+D331/D332</f>
        <v>1.0032900644556446</v>
      </c>
      <c r="E337" s="465">
        <f t="shared" ref="E337:I337" si="71">+E331/E332</f>
        <v>1.0122913025865654</v>
      </c>
      <c r="F337" s="465">
        <f t="shared" si="71"/>
        <v>1.021458400715811</v>
      </c>
      <c r="G337" s="465">
        <f t="shared" si="71"/>
        <v>1.0169620231342089</v>
      </c>
      <c r="H337" s="465">
        <f t="shared" si="71"/>
        <v>1.012035812405615</v>
      </c>
      <c r="I337" s="465">
        <f t="shared" si="71"/>
        <v>1.0089892203747137</v>
      </c>
    </row>
    <row r="338" spans="2:9" s="464" customFormat="1" hidden="1" x14ac:dyDescent="0.25">
      <c r="B338" s="464" t="s">
        <v>2679</v>
      </c>
      <c r="D338" s="465">
        <f>+(D337*D336)^0.5</f>
        <v>1.0037088776172638</v>
      </c>
      <c r="E338" s="465">
        <f t="shared" ref="E338:I338" si="72">+(E337*E336)^0.5</f>
        <v>1.0128172500968777</v>
      </c>
      <c r="F338" s="465">
        <f t="shared" si="72"/>
        <v>1.0215271193144595</v>
      </c>
      <c r="G338" s="465">
        <f t="shared" si="72"/>
        <v>1.0169822420729644</v>
      </c>
      <c r="H338" s="465">
        <f t="shared" si="72"/>
        <v>1.0122761202115125</v>
      </c>
      <c r="I338" s="465">
        <f t="shared" si="72"/>
        <v>1.0090845718620582</v>
      </c>
    </row>
    <row r="339" spans="2:9" s="464" customFormat="1" hidden="1" x14ac:dyDescent="0.25">
      <c r="B339" s="464" t="s">
        <v>2680</v>
      </c>
      <c r="C339" s="466"/>
      <c r="D339" s="466"/>
      <c r="E339" s="466"/>
      <c r="F339" s="466"/>
      <c r="G339" s="466"/>
      <c r="H339" s="466"/>
      <c r="I339" s="466"/>
    </row>
    <row r="340" spans="2:9" s="464" customFormat="1" hidden="1" x14ac:dyDescent="0.25">
      <c r="B340" s="467" t="s">
        <v>2681</v>
      </c>
      <c r="C340" s="468">
        <v>326301.12</v>
      </c>
      <c r="D340" s="468">
        <f t="shared" ref="D340:F340" si="73">+C340*D338</f>
        <v>327511.33092045609</v>
      </c>
      <c r="E340" s="468">
        <f t="shared" si="73"/>
        <v>331709.12555842486</v>
      </c>
      <c r="F340" s="468">
        <f t="shared" si="73"/>
        <v>338849.8674820161</v>
      </c>
      <c r="G340" s="468">
        <f>+F340*G338</f>
        <v>344604.29795798758</v>
      </c>
      <c r="H340" s="468">
        <f t="shared" ref="H340:I340" si="74">+G340*H338</f>
        <v>348834.70174512372</v>
      </c>
      <c r="I340" s="468">
        <f t="shared" si="74"/>
        <v>352003.71566110692</v>
      </c>
    </row>
    <row r="341" spans="2:9" s="464" customFormat="1" hidden="1" x14ac:dyDescent="0.25">
      <c r="B341" s="467"/>
      <c r="C341" s="468"/>
      <c r="D341" s="468"/>
      <c r="E341" s="468"/>
      <c r="F341" s="468"/>
      <c r="G341" s="468"/>
      <c r="H341" s="468"/>
      <c r="I341" s="468"/>
    </row>
    <row r="342" spans="2:9" s="464" customFormat="1" hidden="1" x14ac:dyDescent="0.25">
      <c r="B342" s="464" t="s">
        <v>2682</v>
      </c>
      <c r="D342" s="465">
        <f>+D332/D334</f>
        <v>0.93722684537574219</v>
      </c>
      <c r="E342" s="465">
        <f t="shared" ref="E342:I342" si="75">+E332/E334</f>
        <v>1.0169138600652514</v>
      </c>
      <c r="F342" s="465">
        <f t="shared" si="75"/>
        <v>0.99026278880727869</v>
      </c>
      <c r="G342" s="465">
        <f t="shared" si="75"/>
        <v>0.96549017773460188</v>
      </c>
      <c r="H342" s="465">
        <f t="shared" si="75"/>
        <v>0.96444148871843483</v>
      </c>
      <c r="I342" s="465">
        <f t="shared" si="75"/>
        <v>1.0108064240032923</v>
      </c>
    </row>
    <row r="343" spans="2:9" s="464" customFormat="1" hidden="1" x14ac:dyDescent="0.25">
      <c r="B343" s="464" t="s">
        <v>2683</v>
      </c>
      <c r="D343" s="465">
        <f>+D331/D333</f>
        <v>0.93644486356037149</v>
      </c>
      <c r="E343" s="465">
        <f t="shared" ref="E343:I343" si="76">+E331/E333</f>
        <v>1.0158579845990168</v>
      </c>
      <c r="F343" s="465">
        <f t="shared" si="76"/>
        <v>0.99012956242298722</v>
      </c>
      <c r="G343" s="465">
        <f t="shared" si="76"/>
        <v>0.96545178769805706</v>
      </c>
      <c r="H343" s="465">
        <f t="shared" si="76"/>
        <v>0.96398363872287307</v>
      </c>
      <c r="I343" s="465">
        <f t="shared" si="76"/>
        <v>1.0106154046478815</v>
      </c>
    </row>
    <row r="344" spans="2:9" s="464" customFormat="1" hidden="1" x14ac:dyDescent="0.25">
      <c r="B344" s="464" t="s">
        <v>2684</v>
      </c>
      <c r="D344" s="465">
        <f>+(D343*D342)^0.5</f>
        <v>0.93683577287751152</v>
      </c>
      <c r="E344" s="465">
        <f t="shared" ref="E344:I344" si="77">+(E343*E342)^0.5</f>
        <v>1.0163857852197131</v>
      </c>
      <c r="F344" s="465">
        <f t="shared" si="77"/>
        <v>0.9901961733745076</v>
      </c>
      <c r="G344" s="465">
        <f t="shared" si="77"/>
        <v>0.96547098252551655</v>
      </c>
      <c r="H344" s="465">
        <f t="shared" si="77"/>
        <v>0.96421253654477113</v>
      </c>
      <c r="I344" s="465">
        <f t="shared" si="77"/>
        <v>1.010710909812873</v>
      </c>
    </row>
    <row r="345" spans="2:9" s="464" customFormat="1" hidden="1" x14ac:dyDescent="0.25">
      <c r="B345" s="464" t="s">
        <v>2685</v>
      </c>
      <c r="C345" s="466">
        <v>117.37</v>
      </c>
      <c r="D345" s="466">
        <f t="shared" ref="D345:F345" si="78">+C345*D344</f>
        <v>109.95641466263353</v>
      </c>
      <c r="E345" s="466">
        <f t="shared" si="78"/>
        <v>111.75813685682516</v>
      </c>
      <c r="F345" s="466">
        <f t="shared" si="78"/>
        <v>110.66247945909279</v>
      </c>
      <c r="G345" s="466">
        <f>+F345*G344</f>
        <v>106.84141277208012</v>
      </c>
      <c r="H345" s="466">
        <f t="shared" ref="H345:I345" si="79">+G345*H344</f>
        <v>103.01782961699428</v>
      </c>
      <c r="I345" s="466">
        <f t="shared" si="79"/>
        <v>104.12124429913982</v>
      </c>
    </row>
    <row r="346" spans="2:9" hidden="1" x14ac:dyDescent="0.25"/>
    <row r="347" spans="2:9" hidden="1" x14ac:dyDescent="0.25"/>
    <row r="348" spans="2:9" s="420" customFormat="1" hidden="1" x14ac:dyDescent="0.25">
      <c r="B348" s="469" t="s">
        <v>537</v>
      </c>
    </row>
    <row r="349" spans="2:9" s="420" customFormat="1" ht="13.8" hidden="1" x14ac:dyDescent="0.3">
      <c r="B349" s="420" t="s">
        <v>2673</v>
      </c>
      <c r="C349" s="470">
        <f>SUM(C101:C105)</f>
        <v>92811.610000000015</v>
      </c>
      <c r="D349" s="470">
        <f>SUM(D101:D105)</f>
        <v>91894.479999999967</v>
      </c>
      <c r="E349" s="470">
        <f t="shared" ref="E349:I349" si="80">SUM(E101:E105)</f>
        <v>93234.03</v>
      </c>
      <c r="F349" s="470">
        <f t="shared" si="80"/>
        <v>92301.10000000002</v>
      </c>
      <c r="G349" s="470">
        <f t="shared" si="80"/>
        <v>94499.529999999984</v>
      </c>
      <c r="H349" s="470">
        <f t="shared" si="80"/>
        <v>94941.480231642927</v>
      </c>
      <c r="I349" s="470">
        <f t="shared" si="80"/>
        <v>94212.246846014401</v>
      </c>
    </row>
    <row r="350" spans="2:9" s="420" customFormat="1" ht="13.8" hidden="1" x14ac:dyDescent="0.3">
      <c r="B350" s="420" t="s">
        <v>2674</v>
      </c>
      <c r="C350" s="470"/>
      <c r="D350" s="470">
        <f>SUM(D128:D132)</f>
        <v>92906.893230095098</v>
      </c>
      <c r="E350" s="470">
        <f t="shared" ref="E350:I350" si="81">SUM(E128:E132)</f>
        <v>92584.507819467632</v>
      </c>
      <c r="F350" s="470">
        <f t="shared" si="81"/>
        <v>93587.389798010001</v>
      </c>
      <c r="G350" s="470">
        <f t="shared" si="81"/>
        <v>92457.476295274595</v>
      </c>
      <c r="H350" s="470">
        <f t="shared" si="81"/>
        <v>94828.345377888982</v>
      </c>
      <c r="I350" s="470">
        <f t="shared" si="81"/>
        <v>95469.548165513319</v>
      </c>
    </row>
    <row r="351" spans="2:9" s="420" customFormat="1" ht="13.8" hidden="1" x14ac:dyDescent="0.3">
      <c r="B351" s="420" t="s">
        <v>2675</v>
      </c>
      <c r="C351" s="470"/>
      <c r="D351" s="470">
        <f>SUM(D155:D159)</f>
        <v>91828.456307010041</v>
      </c>
      <c r="E351" s="470">
        <f t="shared" ref="E351:I351" si="82">SUM(E155:E159)</f>
        <v>92544.339786445213</v>
      </c>
      <c r="F351" s="470">
        <f t="shared" si="82"/>
        <v>91951.02168421555</v>
      </c>
      <c r="G351" s="470">
        <f t="shared" si="82"/>
        <v>94337.863502558132</v>
      </c>
      <c r="H351" s="470">
        <f t="shared" si="82"/>
        <v>94610.573469499912</v>
      </c>
      <c r="I351" s="470">
        <f t="shared" si="82"/>
        <v>93710.007083689576</v>
      </c>
    </row>
    <row r="352" spans="2:9" s="420" customFormat="1" ht="13.8" hidden="1" x14ac:dyDescent="0.3">
      <c r="B352" s="420" t="s">
        <v>2676</v>
      </c>
      <c r="C352" s="470"/>
      <c r="D352" s="470">
        <f>+C349</f>
        <v>92811.610000000015</v>
      </c>
      <c r="E352" s="470">
        <f t="shared" ref="E352:I352" si="83">+D349</f>
        <v>91894.479999999967</v>
      </c>
      <c r="F352" s="470">
        <f t="shared" si="83"/>
        <v>93234.03</v>
      </c>
      <c r="G352" s="470">
        <f t="shared" si="83"/>
        <v>92301.10000000002</v>
      </c>
      <c r="H352" s="470">
        <f t="shared" si="83"/>
        <v>94499.529999999984</v>
      </c>
      <c r="I352" s="470">
        <f t="shared" si="83"/>
        <v>94941.480231642927</v>
      </c>
    </row>
    <row r="353" spans="2:17" s="420" customFormat="1" hidden="1" x14ac:dyDescent="0.25"/>
    <row r="354" spans="2:17" s="420" customFormat="1" hidden="1" x14ac:dyDescent="0.25">
      <c r="B354" s="420" t="s">
        <v>2677</v>
      </c>
      <c r="D354" s="471">
        <f>+D351/D352</f>
        <v>0.98940699667864862</v>
      </c>
      <c r="E354" s="471">
        <f t="shared" ref="E354:I354" si="84">+E351/E352</f>
        <v>1.0070718043830842</v>
      </c>
      <c r="F354" s="471">
        <f t="shared" si="84"/>
        <v>0.98623884094912073</v>
      </c>
      <c r="G354" s="471">
        <f t="shared" si="84"/>
        <v>1.0220665138612444</v>
      </c>
      <c r="H354" s="471">
        <f t="shared" si="84"/>
        <v>1.0011750690135699</v>
      </c>
      <c r="I354" s="471">
        <f t="shared" si="84"/>
        <v>0.98702913473701126</v>
      </c>
    </row>
    <row r="355" spans="2:17" s="420" customFormat="1" hidden="1" x14ac:dyDescent="0.25">
      <c r="B355" s="420" t="s">
        <v>2678</v>
      </c>
      <c r="D355" s="471">
        <f>+D349/D350</f>
        <v>0.98910292665165578</v>
      </c>
      <c r="E355" s="471">
        <f t="shared" ref="E355:I355" si="85">+E349/E350</f>
        <v>1.0070154521078072</v>
      </c>
      <c r="F355" s="471">
        <f t="shared" si="85"/>
        <v>0.98625573594064131</v>
      </c>
      <c r="G355" s="471">
        <f t="shared" si="85"/>
        <v>1.0220864097372053</v>
      </c>
      <c r="H355" s="471">
        <f t="shared" si="85"/>
        <v>1.0011930489064542</v>
      </c>
      <c r="I355" s="471">
        <f t="shared" si="85"/>
        <v>0.98683034178271001</v>
      </c>
    </row>
    <row r="356" spans="2:17" s="420" customFormat="1" hidden="1" x14ac:dyDescent="0.25">
      <c r="B356" s="420" t="s">
        <v>2679</v>
      </c>
      <c r="D356" s="471">
        <f>+(D355*D354)^0.5</f>
        <v>0.98925494998229679</v>
      </c>
      <c r="E356" s="471">
        <f t="shared" ref="E356:I356" si="86">+(E355*E354)^0.5</f>
        <v>1.0070436278512747</v>
      </c>
      <c r="F356" s="471">
        <f t="shared" si="86"/>
        <v>0.98624728840870335</v>
      </c>
      <c r="G356" s="471">
        <f t="shared" si="86"/>
        <v>1.0220764617508129</v>
      </c>
      <c r="H356" s="471">
        <f t="shared" si="86"/>
        <v>1.0011840589196503</v>
      </c>
      <c r="I356" s="471">
        <f t="shared" si="86"/>
        <v>0.98692973325461086</v>
      </c>
    </row>
    <row r="357" spans="2:17" s="420" customFormat="1" hidden="1" x14ac:dyDescent="0.25">
      <c r="B357" s="420" t="s">
        <v>2680</v>
      </c>
      <c r="C357" s="472"/>
      <c r="D357" s="472"/>
      <c r="E357" s="472"/>
      <c r="F357" s="472"/>
      <c r="G357" s="472"/>
      <c r="H357" s="472"/>
      <c r="I357" s="472"/>
    </row>
    <row r="358" spans="2:17" s="420" customFormat="1" hidden="1" x14ac:dyDescent="0.25">
      <c r="B358" s="473" t="s">
        <v>2681</v>
      </c>
      <c r="C358" s="470"/>
      <c r="D358" s="470"/>
      <c r="E358" s="470"/>
      <c r="F358" s="474">
        <v>86574</v>
      </c>
      <c r="G358" s="470">
        <f>+G356*F358</f>
        <v>88485.247599614871</v>
      </c>
      <c r="H358" s="470">
        <f t="shared" ref="H358:I358" si="87">+H356*G358</f>
        <v>88590.019346292669</v>
      </c>
      <c r="I358" s="470">
        <f t="shared" si="87"/>
        <v>87432.124162457447</v>
      </c>
      <c r="L358" s="420">
        <v>92924</v>
      </c>
      <c r="M358" s="420">
        <v>95195</v>
      </c>
      <c r="P358" s="475">
        <f>+G358-L358</f>
        <v>-4438.7524003851286</v>
      </c>
      <c r="Q358" s="475">
        <f>+H358-M358</f>
        <v>-6604.9806537073309</v>
      </c>
    </row>
    <row r="359" spans="2:17" s="420" customFormat="1" hidden="1" x14ac:dyDescent="0.25">
      <c r="B359" s="473"/>
      <c r="C359" s="470"/>
      <c r="D359" s="470"/>
      <c r="E359" s="470"/>
      <c r="F359" s="470"/>
      <c r="G359" s="470"/>
      <c r="H359" s="470"/>
      <c r="I359" s="470"/>
    </row>
    <row r="360" spans="2:17" s="420" customFormat="1" hidden="1" x14ac:dyDescent="0.25">
      <c r="B360" s="420" t="s">
        <v>2682</v>
      </c>
      <c r="D360" s="471">
        <f>+D350/D352</f>
        <v>1.0010266305055486</v>
      </c>
      <c r="E360" s="471">
        <f t="shared" ref="E360:I360" si="88">+E350/E352</f>
        <v>1.007508914784301</v>
      </c>
      <c r="F360" s="471">
        <f t="shared" si="88"/>
        <v>1.0037900302926948</v>
      </c>
      <c r="G360" s="471">
        <f t="shared" si="88"/>
        <v>1.0016941975260811</v>
      </c>
      <c r="H360" s="471">
        <f t="shared" si="88"/>
        <v>1.0034795451140233</v>
      </c>
      <c r="I360" s="471">
        <f t="shared" si="88"/>
        <v>1.0055620360308475</v>
      </c>
    </row>
    <row r="361" spans="2:17" s="420" customFormat="1" hidden="1" x14ac:dyDescent="0.25">
      <c r="B361" s="420" t="s">
        <v>2683</v>
      </c>
      <c r="D361" s="471">
        <f>+D349/D351</f>
        <v>1.0007189894684627</v>
      </c>
      <c r="E361" s="471">
        <f t="shared" ref="E361:I361" si="89">+E349/E351</f>
        <v>1.0074525380498289</v>
      </c>
      <c r="F361" s="471">
        <f t="shared" si="89"/>
        <v>1.003807225948905</v>
      </c>
      <c r="G361" s="471">
        <f t="shared" si="89"/>
        <v>1.0017136968279705</v>
      </c>
      <c r="H361" s="471">
        <f t="shared" si="89"/>
        <v>1.0034975663925099</v>
      </c>
      <c r="I361" s="471">
        <f t="shared" si="89"/>
        <v>1.0053595104509627</v>
      </c>
    </row>
    <row r="362" spans="2:17" s="420" customFormat="1" hidden="1" x14ac:dyDescent="0.25">
      <c r="B362" s="420" t="s">
        <v>2684</v>
      </c>
      <c r="D362" s="471">
        <f>+(D361*D360)^0.5</f>
        <v>1.0008727981669463</v>
      </c>
      <c r="E362" s="471">
        <f t="shared" ref="E362:I362" si="90">+(E361*E360)^0.5</f>
        <v>1.007480726022723</v>
      </c>
      <c r="F362" s="471">
        <f t="shared" si="90"/>
        <v>1.0037986280839784</v>
      </c>
      <c r="G362" s="471">
        <f t="shared" si="90"/>
        <v>1.0017039471295788</v>
      </c>
      <c r="H362" s="471">
        <f t="shared" si="90"/>
        <v>1.0034885557128119</v>
      </c>
      <c r="I362" s="471">
        <f t="shared" si="90"/>
        <v>1.0054607681416745</v>
      </c>
    </row>
    <row r="363" spans="2:17" s="420" customFormat="1" hidden="1" x14ac:dyDescent="0.25">
      <c r="B363" s="420" t="s">
        <v>2685</v>
      </c>
      <c r="C363" s="472"/>
      <c r="D363" s="472"/>
      <c r="E363" s="472"/>
      <c r="F363" s="476">
        <v>105.2</v>
      </c>
      <c r="G363" s="472">
        <f>+F363*G362</f>
        <v>105.37925523803169</v>
      </c>
      <c r="H363" s="472">
        <f t="shared" ref="H363:I363" si="91">+G363*H362</f>
        <v>105.74687664090419</v>
      </c>
      <c r="I363" s="472">
        <f t="shared" si="91"/>
        <v>106.32433581594643</v>
      </c>
    </row>
    <row r="364" spans="2:17" s="420" customFormat="1" hidden="1" x14ac:dyDescent="0.25"/>
    <row r="365" spans="2:17" s="420" customFormat="1" hidden="1" x14ac:dyDescent="0.25"/>
    <row r="366" spans="2:17" hidden="1" x14ac:dyDescent="0.25">
      <c r="B366" s="407" t="s">
        <v>536</v>
      </c>
    </row>
    <row r="367" spans="2:17" ht="13.8" hidden="1" x14ac:dyDescent="0.3">
      <c r="B367" s="35" t="s">
        <v>2673</v>
      </c>
      <c r="C367" s="409">
        <f>+C349+C80</f>
        <v>197668.73959445651</v>
      </c>
      <c r="D367" s="409">
        <f>+D349+D107</f>
        <v>210067.08999999997</v>
      </c>
      <c r="E367" s="409">
        <f t="shared" ref="E367:I367" si="92">+E349+E107</f>
        <v>215271.55000000002</v>
      </c>
      <c r="F367" s="409">
        <f t="shared" si="92"/>
        <v>217541.33000000002</v>
      </c>
      <c r="G367" s="409">
        <f t="shared" si="92"/>
        <v>221002.28</v>
      </c>
      <c r="H367" s="409">
        <f t="shared" si="92"/>
        <v>222103.19297650203</v>
      </c>
      <c r="I367" s="409">
        <f t="shared" si="92"/>
        <v>223435.70387745934</v>
      </c>
    </row>
    <row r="368" spans="2:17" ht="13.8" hidden="1" x14ac:dyDescent="0.3">
      <c r="B368" s="35" t="s">
        <v>2674</v>
      </c>
      <c r="D368" s="409">
        <f>+D350+D134</f>
        <v>207519.43187413161</v>
      </c>
      <c r="E368" s="409">
        <f t="shared" ref="E368:I368" si="93">+E350+E134</f>
        <v>210737.00690275908</v>
      </c>
      <c r="F368" s="409">
        <f t="shared" si="93"/>
        <v>215858.30348369671</v>
      </c>
      <c r="G368" s="409">
        <f t="shared" si="93"/>
        <v>217603.7993889933</v>
      </c>
      <c r="H368" s="409">
        <f t="shared" si="93"/>
        <v>221423.39177505617</v>
      </c>
      <c r="I368" s="409">
        <f t="shared" si="93"/>
        <v>222584.99090092484</v>
      </c>
    </row>
    <row r="369" spans="2:17" ht="13.8" hidden="1" x14ac:dyDescent="0.3">
      <c r="B369" s="35" t="s">
        <v>2675</v>
      </c>
      <c r="D369" s="409">
        <f>+D351+D161</f>
        <v>210129.11526960414</v>
      </c>
      <c r="E369" s="409">
        <f t="shared" ref="E369:I369" si="94">+E351+E161</f>
        <v>214602.63197847735</v>
      </c>
      <c r="F369" s="409">
        <f t="shared" si="94"/>
        <v>216952.1900955282</v>
      </c>
      <c r="G369" s="409">
        <f t="shared" si="94"/>
        <v>220935.53824021647</v>
      </c>
      <c r="H369" s="409">
        <f t="shared" si="94"/>
        <v>221679.57667889161</v>
      </c>
      <c r="I369" s="409">
        <f t="shared" si="94"/>
        <v>222980.50144159168</v>
      </c>
    </row>
    <row r="370" spans="2:17" ht="13.8" hidden="1" x14ac:dyDescent="0.3">
      <c r="B370" s="35" t="s">
        <v>2676</v>
      </c>
      <c r="D370" s="409">
        <f>+C367</f>
        <v>197668.73959445651</v>
      </c>
      <c r="E370" s="409">
        <f t="shared" ref="E370:I370" si="95">+D367</f>
        <v>210067.08999999997</v>
      </c>
      <c r="F370" s="409">
        <f t="shared" si="95"/>
        <v>215271.55000000002</v>
      </c>
      <c r="G370" s="409">
        <f t="shared" si="95"/>
        <v>217541.33000000002</v>
      </c>
      <c r="H370" s="409">
        <f t="shared" si="95"/>
        <v>221002.28</v>
      </c>
      <c r="I370" s="409">
        <f t="shared" si="95"/>
        <v>222103.19297650203</v>
      </c>
    </row>
    <row r="371" spans="2:17" hidden="1" x14ac:dyDescent="0.25"/>
    <row r="372" spans="2:17" s="464" customFormat="1" hidden="1" x14ac:dyDescent="0.25">
      <c r="B372" s="464" t="s">
        <v>2677</v>
      </c>
      <c r="D372" s="465">
        <f>+D369/D370</f>
        <v>1.0630366526376995</v>
      </c>
      <c r="E372" s="465">
        <f t="shared" ref="E372:I372" si="96">+E369/E370</f>
        <v>1.0215909211598895</v>
      </c>
      <c r="F372" s="465">
        <f t="shared" si="96"/>
        <v>1.0078070701656963</v>
      </c>
      <c r="G372" s="465">
        <f t="shared" si="96"/>
        <v>1.0156025902765993</v>
      </c>
      <c r="H372" s="465">
        <f t="shared" si="96"/>
        <v>1.0030646592374142</v>
      </c>
      <c r="I372" s="465">
        <f t="shared" si="96"/>
        <v>1.0039500038398028</v>
      </c>
    </row>
    <row r="373" spans="2:17" s="464" customFormat="1" hidden="1" x14ac:dyDescent="0.25">
      <c r="B373" s="464" t="s">
        <v>2678</v>
      </c>
      <c r="D373" s="465">
        <f>+D367/D368</f>
        <v>1.0122767208008434</v>
      </c>
      <c r="E373" s="465">
        <f t="shared" ref="E373:I373" si="97">+E367/E368</f>
        <v>1.0215175453228931</v>
      </c>
      <c r="F373" s="465">
        <f t="shared" si="97"/>
        <v>1.007796904215132</v>
      </c>
      <c r="G373" s="465">
        <f t="shared" si="97"/>
        <v>1.0156177448213186</v>
      </c>
      <c r="H373" s="465">
        <f t="shared" si="97"/>
        <v>1.0030701417587193</v>
      </c>
      <c r="I373" s="465">
        <f t="shared" si="97"/>
        <v>1.0038219691862025</v>
      </c>
    </row>
    <row r="374" spans="2:17" s="464" customFormat="1" hidden="1" x14ac:dyDescent="0.25">
      <c r="B374" s="464" t="s">
        <v>2679</v>
      </c>
      <c r="D374" s="465">
        <f>+(D373*D372)^0.5</f>
        <v>1.0373462569572398</v>
      </c>
      <c r="E374" s="465">
        <f t="shared" ref="E374:I374" si="98">+(E373*E372)^0.5</f>
        <v>1.0215542325825895</v>
      </c>
      <c r="F374" s="465">
        <f t="shared" si="98"/>
        <v>1.0078019871775958</v>
      </c>
      <c r="G374" s="465">
        <f t="shared" si="98"/>
        <v>1.0156101675206926</v>
      </c>
      <c r="H374" s="465">
        <f t="shared" si="98"/>
        <v>1.003067400494321</v>
      </c>
      <c r="I374" s="465">
        <f t="shared" si="98"/>
        <v>1.0038859844718255</v>
      </c>
    </row>
    <row r="375" spans="2:17" s="464" customFormat="1" hidden="1" x14ac:dyDescent="0.25">
      <c r="B375" s="464" t="s">
        <v>2680</v>
      </c>
      <c r="C375" s="466"/>
      <c r="D375" s="466"/>
      <c r="E375" s="466"/>
      <c r="F375" s="466"/>
      <c r="G375" s="466"/>
      <c r="H375" s="466"/>
      <c r="I375" s="466"/>
    </row>
    <row r="376" spans="2:17" s="477" customFormat="1" hidden="1" x14ac:dyDescent="0.25">
      <c r="B376" s="477" t="s">
        <v>2681</v>
      </c>
      <c r="C376" s="475"/>
      <c r="D376" s="475"/>
      <c r="E376" s="475"/>
      <c r="F376" s="478">
        <v>183285</v>
      </c>
      <c r="G376" s="475">
        <f>+F376*G374</f>
        <v>186146.10955403015</v>
      </c>
      <c r="H376" s="475">
        <f t="shared" ref="H376:I376" si="99">+G376*H374</f>
        <v>186717.0942224921</v>
      </c>
      <c r="I376" s="475">
        <f t="shared" si="99"/>
        <v>187442.67395126508</v>
      </c>
      <c r="L376" s="477">
        <v>208244</v>
      </c>
      <c r="M376" s="477">
        <v>217736</v>
      </c>
      <c r="P376" s="475">
        <f>+G376-L376</f>
        <v>-22097.890445969853</v>
      </c>
      <c r="Q376" s="475">
        <f>+H376-M376</f>
        <v>-31018.905777507898</v>
      </c>
    </row>
    <row r="377" spans="2:17" s="464" customFormat="1" hidden="1" x14ac:dyDescent="0.25">
      <c r="B377" s="467"/>
      <c r="C377" s="468"/>
      <c r="D377" s="468"/>
      <c r="E377" s="468"/>
      <c r="F377" s="468"/>
      <c r="G377" s="468"/>
      <c r="H377" s="468"/>
      <c r="I377" s="468"/>
    </row>
    <row r="378" spans="2:17" s="464" customFormat="1" hidden="1" x14ac:dyDescent="0.25">
      <c r="B378" s="464" t="s">
        <v>2682</v>
      </c>
      <c r="D378" s="465">
        <f>+D368/D370</f>
        <v>1.0498343455818311</v>
      </c>
      <c r="E378" s="465">
        <f t="shared" ref="E378:I378" si="100">+E368/E370</f>
        <v>1.0031890616600587</v>
      </c>
      <c r="F378" s="465">
        <f t="shared" si="100"/>
        <v>1.0027256434196563</v>
      </c>
      <c r="G378" s="465">
        <f t="shared" si="100"/>
        <v>1.0002871610143842</v>
      </c>
      <c r="H378" s="465">
        <f t="shared" si="100"/>
        <v>1.0019054634868751</v>
      </c>
      <c r="I378" s="465">
        <f t="shared" si="100"/>
        <v>1.0021692525801453</v>
      </c>
    </row>
    <row r="379" spans="2:17" s="464" customFormat="1" hidden="1" x14ac:dyDescent="0.25">
      <c r="B379" s="464" t="s">
        <v>2683</v>
      </c>
      <c r="D379" s="465">
        <f>+D367/D369</f>
        <v>0.99970482305831543</v>
      </c>
      <c r="E379" s="465">
        <f t="shared" ref="E379:I379" si="101">+E367/E369</f>
        <v>1.0031170075378655</v>
      </c>
      <c r="F379" s="465">
        <f t="shared" si="101"/>
        <v>1.0027155287264553</v>
      </c>
      <c r="G379" s="465">
        <f t="shared" si="101"/>
        <v>1.0003020870264474</v>
      </c>
      <c r="H379" s="465">
        <f t="shared" si="101"/>
        <v>1.0019109396722823</v>
      </c>
      <c r="I379" s="465">
        <f t="shared" si="101"/>
        <v>1.0020414450273667</v>
      </c>
    </row>
    <row r="380" spans="2:17" s="464" customFormat="1" hidden="1" x14ac:dyDescent="0.25">
      <c r="B380" s="464" t="s">
        <v>2684</v>
      </c>
      <c r="D380" s="465">
        <f>+(D379*D378)^0.5</f>
        <v>1.0244630099180871</v>
      </c>
      <c r="E380" s="465">
        <f t="shared" ref="E380:I380" si="102">+(E379*E378)^0.5</f>
        <v>1.0031530339520274</v>
      </c>
      <c r="F380" s="465">
        <f t="shared" si="102"/>
        <v>1.0027205860603021</v>
      </c>
      <c r="G380" s="465">
        <f t="shared" si="102"/>
        <v>1.0002946239925756</v>
      </c>
      <c r="H380" s="465">
        <f t="shared" si="102"/>
        <v>1.0019082015758372</v>
      </c>
      <c r="I380" s="465">
        <f t="shared" si="102"/>
        <v>1.0021053467661993</v>
      </c>
    </row>
    <row r="381" spans="2:17" s="464" customFormat="1" hidden="1" x14ac:dyDescent="0.25">
      <c r="B381" s="464" t="s">
        <v>2685</v>
      </c>
      <c r="C381" s="466"/>
      <c r="D381" s="466"/>
      <c r="E381" s="466"/>
      <c r="F381" s="476">
        <v>106</v>
      </c>
      <c r="G381" s="466">
        <f>+G380*F381</f>
        <v>106.03123014321302</v>
      </c>
      <c r="H381" s="466">
        <f t="shared" ref="H381:I381" si="103">+H380*G381</f>
        <v>106.23355910366026</v>
      </c>
      <c r="I381" s="466">
        <f t="shared" si="103"/>
        <v>106.45721758378099</v>
      </c>
    </row>
    <row r="382" spans="2:17" hidden="1" x14ac:dyDescent="0.25"/>
    <row r="383" spans="2:17" hidden="1" x14ac:dyDescent="0.25"/>
    <row r="384" spans="2:17" hidden="1" x14ac:dyDescent="0.25">
      <c r="B384" s="407" t="s">
        <v>2687</v>
      </c>
    </row>
    <row r="385" spans="2:9" ht="13.8" hidden="1" x14ac:dyDescent="0.3">
      <c r="B385" s="35" t="s">
        <v>2673</v>
      </c>
      <c r="D385" s="409">
        <f>+D367+D331+D85+D84-D108</f>
        <v>0</v>
      </c>
      <c r="E385" s="409">
        <f t="shared" ref="E385:I385" si="104">+E367+E331+E85+E84-E108</f>
        <v>0</v>
      </c>
      <c r="F385" s="409">
        <f t="shared" si="104"/>
        <v>0</v>
      </c>
      <c r="G385" s="409">
        <f t="shared" si="104"/>
        <v>0</v>
      </c>
      <c r="H385" s="409">
        <f t="shared" si="104"/>
        <v>0</v>
      </c>
      <c r="I385" s="409">
        <f t="shared" si="104"/>
        <v>0</v>
      </c>
    </row>
    <row r="386" spans="2:9" ht="13.8" hidden="1" x14ac:dyDescent="0.3">
      <c r="B386" s="35" t="s">
        <v>2674</v>
      </c>
      <c r="D386" s="409">
        <f>+D368+D332+D112+D111-D135</f>
        <v>0</v>
      </c>
      <c r="E386" s="409">
        <f t="shared" ref="E386:I386" si="105">+E368+E332+E112+E111-E135</f>
        <v>0</v>
      </c>
      <c r="F386" s="409">
        <f t="shared" si="105"/>
        <v>0</v>
      </c>
      <c r="G386" s="409">
        <f t="shared" si="105"/>
        <v>0</v>
      </c>
      <c r="H386" s="409">
        <f t="shared" si="105"/>
        <v>0</v>
      </c>
      <c r="I386" s="409">
        <f t="shared" si="105"/>
        <v>0</v>
      </c>
    </row>
    <row r="387" spans="2:9" ht="13.8" hidden="1" x14ac:dyDescent="0.3">
      <c r="B387" s="35" t="s">
        <v>2675</v>
      </c>
      <c r="D387" s="409">
        <f>+D162-D138-D139-D333-D369</f>
        <v>0</v>
      </c>
      <c r="E387" s="409">
        <f t="shared" ref="E387:I387" si="106">+E162-E138-E139-E333-E369</f>
        <v>0</v>
      </c>
      <c r="F387" s="409">
        <f t="shared" si="106"/>
        <v>2.3283064365386963E-10</v>
      </c>
      <c r="G387" s="409">
        <f t="shared" si="106"/>
        <v>0</v>
      </c>
      <c r="H387" s="409">
        <f t="shared" si="106"/>
        <v>0</v>
      </c>
      <c r="I387" s="409">
        <f t="shared" si="106"/>
        <v>0</v>
      </c>
    </row>
    <row r="388" spans="2:9" ht="13.8" hidden="1" x14ac:dyDescent="0.3">
      <c r="B388" s="35" t="s">
        <v>2676</v>
      </c>
      <c r="D388" s="409"/>
    </row>
    <row r="389" spans="2:9" hidden="1" x14ac:dyDescent="0.25"/>
    <row r="390" spans="2:9" hidden="1" x14ac:dyDescent="0.25"/>
    <row r="392" spans="2:9" ht="15.6" x14ac:dyDescent="0.3">
      <c r="B392" s="448" t="s">
        <v>2688</v>
      </c>
    </row>
    <row r="393" spans="2:9" x14ac:dyDescent="0.25">
      <c r="B393" s="449"/>
      <c r="C393" s="449"/>
    </row>
    <row r="394" spans="2:9" x14ac:dyDescent="0.25">
      <c r="B394" s="450" t="s">
        <v>2665</v>
      </c>
    </row>
    <row r="395" spans="2:9" ht="18" x14ac:dyDescent="0.4">
      <c r="B395" s="448" t="s">
        <v>2689</v>
      </c>
    </row>
    <row r="396" spans="2:9" x14ac:dyDescent="0.25">
      <c r="B396" s="35" t="s">
        <v>531</v>
      </c>
      <c r="D396" s="35">
        <f>+((D57/D$194)+C57)*C31</f>
        <v>33452773.816028394</v>
      </c>
      <c r="E396" s="35">
        <f t="shared" ref="E396:I396" si="107">+((E57/E$194)+D57)*D31</f>
        <v>34667640.271908365</v>
      </c>
      <c r="F396" s="35">
        <f t="shared" si="107"/>
        <v>34936718.676137269</v>
      </c>
      <c r="G396" s="35">
        <f t="shared" si="107"/>
        <v>35279538.980677858</v>
      </c>
      <c r="H396" s="35">
        <f t="shared" si="107"/>
        <v>35600025.625227094</v>
      </c>
      <c r="I396" s="35">
        <f t="shared" si="107"/>
        <v>36356239.584596984</v>
      </c>
    </row>
    <row r="397" spans="2:9" x14ac:dyDescent="0.25">
      <c r="B397" s="35" t="s">
        <v>2651</v>
      </c>
      <c r="D397" s="35">
        <f t="shared" ref="D397:I412" si="108">+((D58/D$194)+C58)*C32</f>
        <v>26866212.410657071</v>
      </c>
      <c r="E397" s="35">
        <f t="shared" si="108"/>
        <v>27103136.001343265</v>
      </c>
      <c r="F397" s="35">
        <f t="shared" si="108"/>
        <v>27569206.89196064</v>
      </c>
      <c r="G397" s="35">
        <f t="shared" si="108"/>
        <v>27972444.761951096</v>
      </c>
      <c r="H397" s="35">
        <f t="shared" si="108"/>
        <v>28527132.527275704</v>
      </c>
      <c r="I397" s="35">
        <f t="shared" si="108"/>
        <v>28785059.13922805</v>
      </c>
    </row>
    <row r="398" spans="2:9" x14ac:dyDescent="0.25">
      <c r="B398" s="35" t="s">
        <v>2365</v>
      </c>
      <c r="D398" s="35">
        <f t="shared" si="108"/>
        <v>19228501.302024011</v>
      </c>
      <c r="E398" s="35">
        <f t="shared" si="108"/>
        <v>18945391.723388281</v>
      </c>
      <c r="F398" s="35">
        <f t="shared" si="108"/>
        <v>19289401.425779238</v>
      </c>
      <c r="G398" s="35">
        <f t="shared" si="108"/>
        <v>19619476.161714122</v>
      </c>
      <c r="H398" s="35">
        <f t="shared" si="108"/>
        <v>19348736.738423612</v>
      </c>
      <c r="I398" s="35">
        <f t="shared" si="108"/>
        <v>19336688.053052131</v>
      </c>
    </row>
    <row r="399" spans="2:9" x14ac:dyDescent="0.25">
      <c r="B399" s="35" t="s">
        <v>2367</v>
      </c>
      <c r="D399" s="35">
        <f t="shared" si="108"/>
        <v>10469091.039013935</v>
      </c>
      <c r="E399" s="35">
        <f t="shared" si="108"/>
        <v>10836765.422369089</v>
      </c>
      <c r="F399" s="35">
        <f t="shared" si="108"/>
        <v>10755197.503676055</v>
      </c>
      <c r="G399" s="35">
        <f t="shared" si="108"/>
        <v>10833497.034962509</v>
      </c>
      <c r="H399" s="35">
        <f t="shared" si="108"/>
        <v>11280662.716987064</v>
      </c>
      <c r="I399" s="35">
        <f t="shared" si="108"/>
        <v>11695628.393939866</v>
      </c>
    </row>
    <row r="400" spans="2:9" x14ac:dyDescent="0.25">
      <c r="B400" s="35" t="s">
        <v>2369</v>
      </c>
      <c r="D400" s="35">
        <f t="shared" si="108"/>
        <v>463947.06522970629</v>
      </c>
      <c r="E400" s="35">
        <f t="shared" si="108"/>
        <v>443403.89293201664</v>
      </c>
      <c r="F400" s="35">
        <f t="shared" si="108"/>
        <v>443251.37356760603</v>
      </c>
      <c r="G400" s="35">
        <f t="shared" si="108"/>
        <v>448394.25493475643</v>
      </c>
      <c r="H400" s="35">
        <f t="shared" si="108"/>
        <v>449265.16349820531</v>
      </c>
      <c r="I400" s="35">
        <f t="shared" si="108"/>
        <v>444356.2893888012</v>
      </c>
    </row>
    <row r="401" spans="2:9" x14ac:dyDescent="0.25">
      <c r="B401" s="35" t="s">
        <v>2371</v>
      </c>
      <c r="D401" s="35">
        <f t="shared" si="108"/>
        <v>2629714.7172577102</v>
      </c>
      <c r="E401" s="35">
        <f t="shared" si="108"/>
        <v>2674084.9913227521</v>
      </c>
      <c r="F401" s="35">
        <f t="shared" si="108"/>
        <v>2807163.3769350466</v>
      </c>
      <c r="G401" s="35">
        <f t="shared" si="108"/>
        <v>2822153.8155767652</v>
      </c>
      <c r="H401" s="35">
        <f t="shared" si="108"/>
        <v>2828531.9600883471</v>
      </c>
      <c r="I401" s="35">
        <f t="shared" si="108"/>
        <v>2873591.8124390412</v>
      </c>
    </row>
    <row r="402" spans="2:9" x14ac:dyDescent="0.25">
      <c r="B402" s="35" t="s">
        <v>2497</v>
      </c>
      <c r="D402" s="35">
        <f t="shared" si="108"/>
        <v>307095.67211922613</v>
      </c>
      <c r="E402" s="35">
        <f t="shared" si="108"/>
        <v>285932.29481226148</v>
      </c>
      <c r="F402" s="35">
        <f t="shared" si="108"/>
        <v>288493.36373279087</v>
      </c>
      <c r="G402" s="35">
        <f t="shared" si="108"/>
        <v>284518.12567514117</v>
      </c>
      <c r="H402" s="35">
        <f t="shared" si="108"/>
        <v>289522.03885514004</v>
      </c>
      <c r="I402" s="35">
        <f t="shared" si="108"/>
        <v>281048.11933502014</v>
      </c>
    </row>
    <row r="403" spans="2:9" x14ac:dyDescent="0.25">
      <c r="B403" s="35" t="s">
        <v>2498</v>
      </c>
      <c r="D403" s="35">
        <f t="shared" si="108"/>
        <v>404889.23945788777</v>
      </c>
      <c r="E403" s="35">
        <f t="shared" si="108"/>
        <v>382361.79170081596</v>
      </c>
      <c r="F403" s="35">
        <f t="shared" si="108"/>
        <v>394092.02324493858</v>
      </c>
      <c r="G403" s="35">
        <f t="shared" si="108"/>
        <v>391643.92889550619</v>
      </c>
      <c r="H403" s="35">
        <f t="shared" si="108"/>
        <v>396522.60550527979</v>
      </c>
      <c r="I403" s="35">
        <f t="shared" si="108"/>
        <v>397008.8372956994</v>
      </c>
    </row>
    <row r="404" spans="2:9" x14ac:dyDescent="0.25">
      <c r="B404" s="35" t="s">
        <v>2499</v>
      </c>
      <c r="D404" s="35">
        <f t="shared" si="108"/>
        <v>1319940.3571654735</v>
      </c>
      <c r="E404" s="35">
        <f t="shared" si="108"/>
        <v>1298474.4425252059</v>
      </c>
      <c r="F404" s="35">
        <f t="shared" si="108"/>
        <v>1348451.94570112</v>
      </c>
      <c r="G404" s="35">
        <f t="shared" si="108"/>
        <v>1374346.4109128467</v>
      </c>
      <c r="H404" s="35">
        <f t="shared" si="108"/>
        <v>1373937.6758913067</v>
      </c>
      <c r="I404" s="35">
        <f t="shared" si="108"/>
        <v>1362220.7714338461</v>
      </c>
    </row>
    <row r="405" spans="2:9" x14ac:dyDescent="0.25">
      <c r="B405" s="35" t="s">
        <v>2500</v>
      </c>
      <c r="D405" s="35">
        <f t="shared" si="108"/>
        <v>338681.53532287205</v>
      </c>
      <c r="E405" s="35">
        <f t="shared" si="108"/>
        <v>342712.1455891151</v>
      </c>
      <c r="F405" s="35">
        <f t="shared" si="108"/>
        <v>348291.32753866515</v>
      </c>
      <c r="G405" s="35">
        <f t="shared" si="108"/>
        <v>343445.35138703493</v>
      </c>
      <c r="H405" s="35">
        <f t="shared" si="108"/>
        <v>335264.43985979515</v>
      </c>
      <c r="I405" s="35">
        <f t="shared" si="108"/>
        <v>329065.7444309814</v>
      </c>
    </row>
    <row r="406" spans="2:9" x14ac:dyDescent="0.25">
      <c r="B406" s="35" t="s">
        <v>2381</v>
      </c>
      <c r="D406" s="35">
        <f t="shared" si="108"/>
        <v>663920.84978176188</v>
      </c>
      <c r="E406" s="35">
        <f t="shared" si="108"/>
        <v>654285.79368148267</v>
      </c>
      <c r="F406" s="35">
        <f t="shared" si="108"/>
        <v>667084.56996677804</v>
      </c>
      <c r="G406" s="35">
        <f t="shared" si="108"/>
        <v>662586.06303841819</v>
      </c>
      <c r="H406" s="35">
        <f t="shared" si="108"/>
        <v>660220.14644205826</v>
      </c>
      <c r="I406" s="35">
        <f t="shared" si="108"/>
        <v>673090.05329706566</v>
      </c>
    </row>
    <row r="407" spans="2:9" x14ac:dyDescent="0.25">
      <c r="B407" s="35" t="s">
        <v>2501</v>
      </c>
      <c r="D407" s="35">
        <f t="shared" si="108"/>
        <v>7330796.1059504943</v>
      </c>
      <c r="E407" s="35">
        <f t="shared" si="108"/>
        <v>7483828.9523806917</v>
      </c>
      <c r="F407" s="35">
        <f t="shared" si="108"/>
        <v>7782813.5110053672</v>
      </c>
      <c r="G407" s="35">
        <f t="shared" si="108"/>
        <v>7935480.6848997027</v>
      </c>
      <c r="H407" s="35">
        <f t="shared" si="108"/>
        <v>7778075.9357651584</v>
      </c>
      <c r="I407" s="35">
        <f t="shared" si="108"/>
        <v>7605417.2591617405</v>
      </c>
    </row>
    <row r="408" spans="2:9" x14ac:dyDescent="0.25">
      <c r="B408" s="35" t="s">
        <v>2502</v>
      </c>
      <c r="D408" s="35">
        <f t="shared" si="108"/>
        <v>167408.67248719098</v>
      </c>
      <c r="E408" s="35">
        <f t="shared" si="108"/>
        <v>166729.51457467553</v>
      </c>
      <c r="F408" s="35">
        <f t="shared" si="108"/>
        <v>165940.21249311644</v>
      </c>
      <c r="G408" s="35">
        <f t="shared" si="108"/>
        <v>168126.90765201094</v>
      </c>
      <c r="H408" s="35">
        <f t="shared" si="108"/>
        <v>167812.55912022965</v>
      </c>
      <c r="I408" s="35">
        <f t="shared" si="108"/>
        <v>175005.79767249076</v>
      </c>
    </row>
    <row r="409" spans="2:9" x14ac:dyDescent="0.25">
      <c r="B409" s="35" t="s">
        <v>2387</v>
      </c>
      <c r="D409" s="35">
        <f t="shared" si="108"/>
        <v>2379782.5910098646</v>
      </c>
      <c r="E409" s="35">
        <f t="shared" si="108"/>
        <v>2401148.7872602241</v>
      </c>
      <c r="F409" s="35">
        <f t="shared" si="108"/>
        <v>2434136.8161969925</v>
      </c>
      <c r="G409" s="35">
        <f t="shared" si="108"/>
        <v>2444798.5225587129</v>
      </c>
      <c r="H409" s="35">
        <f t="shared" si="108"/>
        <v>2477683.8085722728</v>
      </c>
      <c r="I409" s="35">
        <f t="shared" si="108"/>
        <v>2480515.71744035</v>
      </c>
    </row>
    <row r="410" spans="2:9" x14ac:dyDescent="0.25">
      <c r="B410" s="35" t="s">
        <v>2503</v>
      </c>
      <c r="D410" s="35">
        <f t="shared" si="108"/>
        <v>494209.78227846394</v>
      </c>
      <c r="E410" s="35">
        <f t="shared" si="108"/>
        <v>498487.4657754802</v>
      </c>
      <c r="F410" s="35">
        <f t="shared" si="108"/>
        <v>502336.90903474193</v>
      </c>
      <c r="G410" s="35">
        <f t="shared" si="108"/>
        <v>503889.15750361647</v>
      </c>
      <c r="H410" s="35">
        <f t="shared" si="108"/>
        <v>506236.44797415123</v>
      </c>
      <c r="I410" s="35">
        <f t="shared" si="108"/>
        <v>514152.61196766095</v>
      </c>
    </row>
    <row r="411" spans="2:9" x14ac:dyDescent="0.25">
      <c r="B411" s="35" t="s">
        <v>2391</v>
      </c>
      <c r="D411" s="35">
        <f t="shared" si="108"/>
        <v>147283.15120426961</v>
      </c>
      <c r="E411" s="35">
        <f t="shared" si="108"/>
        <v>148747.99289169189</v>
      </c>
      <c r="F411" s="35">
        <f t="shared" si="108"/>
        <v>150174.88963638718</v>
      </c>
      <c r="G411" s="35">
        <f t="shared" si="108"/>
        <v>151604.00740965299</v>
      </c>
      <c r="H411" s="35">
        <f t="shared" si="108"/>
        <v>152963.44460391594</v>
      </c>
      <c r="I411" s="35">
        <f t="shared" si="108"/>
        <v>152964.76612687489</v>
      </c>
    </row>
    <row r="412" spans="2:9" x14ac:dyDescent="0.25">
      <c r="B412" s="35" t="s">
        <v>2393</v>
      </c>
      <c r="D412" s="35">
        <f t="shared" si="108"/>
        <v>9954185.7705967445</v>
      </c>
      <c r="E412" s="35">
        <f t="shared" si="108"/>
        <v>9833600.2303656396</v>
      </c>
      <c r="F412" s="35">
        <f t="shared" si="108"/>
        <v>9997712.0800327137</v>
      </c>
      <c r="G412" s="35">
        <f t="shared" si="108"/>
        <v>10152845.628927365</v>
      </c>
      <c r="H412" s="35">
        <f t="shared" si="108"/>
        <v>10085662.475123625</v>
      </c>
      <c r="I412" s="35">
        <f t="shared" si="108"/>
        <v>10087856.152390935</v>
      </c>
    </row>
    <row r="413" spans="2:9" x14ac:dyDescent="0.25">
      <c r="B413" s="35" t="s">
        <v>2395</v>
      </c>
      <c r="D413" s="35">
        <f t="shared" ref="D413:I419" si="109">+((D74/D$194)+C74)*C48</f>
        <v>2888544.3594193156</v>
      </c>
      <c r="E413" s="35">
        <f t="shared" si="109"/>
        <v>2895701.0653994572</v>
      </c>
      <c r="F413" s="35">
        <f t="shared" si="109"/>
        <v>2936408.4163453039</v>
      </c>
      <c r="G413" s="35">
        <f t="shared" si="109"/>
        <v>2961883.794385944</v>
      </c>
      <c r="H413" s="35">
        <f t="shared" si="109"/>
        <v>3028050.5877562054</v>
      </c>
      <c r="I413" s="35">
        <f t="shared" si="109"/>
        <v>2914130.3076836672</v>
      </c>
    </row>
    <row r="414" spans="2:9" x14ac:dyDescent="0.25">
      <c r="B414" s="35" t="s">
        <v>2397</v>
      </c>
      <c r="D414" s="35">
        <f t="shared" si="109"/>
        <v>1201850.3866945058</v>
      </c>
      <c r="E414" s="35">
        <f t="shared" si="109"/>
        <v>1181771.0877414299</v>
      </c>
      <c r="F414" s="35">
        <f t="shared" si="109"/>
        <v>1238084.983096452</v>
      </c>
      <c r="G414" s="35">
        <f t="shared" si="109"/>
        <v>1325403.4894300571</v>
      </c>
      <c r="H414" s="35">
        <f t="shared" si="109"/>
        <v>1414458.7859529392</v>
      </c>
      <c r="I414" s="35">
        <f t="shared" si="109"/>
        <v>1487422.6645693472</v>
      </c>
    </row>
    <row r="415" spans="2:9" x14ac:dyDescent="0.25">
      <c r="B415" s="35" t="s">
        <v>2399</v>
      </c>
      <c r="D415" s="35">
        <f t="shared" si="109"/>
        <v>2452449.7367121764</v>
      </c>
      <c r="E415" s="35">
        <f t="shared" si="109"/>
        <v>2427429.1830317751</v>
      </c>
      <c r="F415" s="35">
        <f t="shared" si="109"/>
        <v>2417870.097968074</v>
      </c>
      <c r="G415" s="35">
        <f t="shared" si="109"/>
        <v>2453002.1823613141</v>
      </c>
      <c r="H415" s="35">
        <f t="shared" si="109"/>
        <v>2479519.1099819453</v>
      </c>
      <c r="I415" s="35">
        <f t="shared" si="109"/>
        <v>2483849.5758255161</v>
      </c>
    </row>
    <row r="416" spans="2:9" x14ac:dyDescent="0.25">
      <c r="B416" s="35" t="s">
        <v>2401</v>
      </c>
      <c r="D416" s="35">
        <f t="shared" si="109"/>
        <v>9764951.5722427852</v>
      </c>
      <c r="E416" s="35">
        <f t="shared" si="109"/>
        <v>9682011.5769132599</v>
      </c>
      <c r="F416" s="35">
        <f t="shared" si="109"/>
        <v>9702093.7440241445</v>
      </c>
      <c r="G416" s="35">
        <f t="shared" si="109"/>
        <v>9695215.3774071522</v>
      </c>
      <c r="H416" s="35">
        <f t="shared" si="109"/>
        <v>9816993.761897767</v>
      </c>
      <c r="I416" s="35">
        <f t="shared" si="109"/>
        <v>9741430.6292411815</v>
      </c>
    </row>
    <row r="417" spans="2:9" x14ac:dyDescent="0.25">
      <c r="B417" s="35" t="s">
        <v>2403</v>
      </c>
      <c r="D417" s="35">
        <f t="shared" si="109"/>
        <v>2085264.5961899438</v>
      </c>
      <c r="E417" s="35">
        <f t="shared" si="109"/>
        <v>2077588.7846456417</v>
      </c>
      <c r="F417" s="35">
        <f t="shared" si="109"/>
        <v>2101200.9379951884</v>
      </c>
      <c r="G417" s="35">
        <f t="shared" si="109"/>
        <v>2126289.8533737352</v>
      </c>
      <c r="H417" s="35">
        <f t="shared" si="109"/>
        <v>2123873.223288279</v>
      </c>
      <c r="I417" s="35">
        <f t="shared" si="109"/>
        <v>2132916.940048493</v>
      </c>
    </row>
    <row r="418" spans="2:9" x14ac:dyDescent="0.25">
      <c r="B418" s="35" t="s">
        <v>2405</v>
      </c>
      <c r="D418" s="35">
        <f t="shared" si="109"/>
        <v>20152683.092148326</v>
      </c>
      <c r="E418" s="35">
        <f t="shared" si="109"/>
        <v>15396689.100855559</v>
      </c>
      <c r="F418" s="35">
        <f t="shared" si="109"/>
        <v>17057813.245703712</v>
      </c>
      <c r="G418" s="35">
        <f t="shared" si="109"/>
        <v>17079247.730017029</v>
      </c>
      <c r="H418" s="35">
        <f t="shared" si="109"/>
        <v>15771554.783735428</v>
      </c>
      <c r="I418" s="35">
        <f t="shared" si="109"/>
        <v>13381289.94634207</v>
      </c>
    </row>
    <row r="419" spans="2:9" x14ac:dyDescent="0.25">
      <c r="B419" s="35" t="s">
        <v>2407</v>
      </c>
      <c r="D419" s="35">
        <f t="shared" si="109"/>
        <v>23212340.690776046</v>
      </c>
      <c r="E419" s="35">
        <f t="shared" si="109"/>
        <v>23786502.538187966</v>
      </c>
      <c r="F419" s="35">
        <f t="shared" si="109"/>
        <v>24536866.703704264</v>
      </c>
      <c r="G419" s="35">
        <f t="shared" si="109"/>
        <v>25046774.100758851</v>
      </c>
      <c r="H419" s="35">
        <f t="shared" si="109"/>
        <v>25292553.478241745</v>
      </c>
      <c r="I419" s="35">
        <f t="shared" si="109"/>
        <v>25497826.089341078</v>
      </c>
    </row>
    <row r="420" spans="2:9" x14ac:dyDescent="0.25">
      <c r="B420" s="451" t="s">
        <v>2667</v>
      </c>
      <c r="D420" s="407">
        <f t="shared" ref="D420:I420" si="110">SUM(D396:D419)</f>
        <v>178376518.51176816</v>
      </c>
      <c r="E420" s="407">
        <f t="shared" si="110"/>
        <v>175614425.05159616</v>
      </c>
      <c r="F420" s="407">
        <f t="shared" si="110"/>
        <v>179870805.0254766</v>
      </c>
      <c r="G420" s="407">
        <f t="shared" si="110"/>
        <v>182076606.32641119</v>
      </c>
      <c r="H420" s="407">
        <f t="shared" si="110"/>
        <v>182185260.04006723</v>
      </c>
      <c r="I420" s="407">
        <f t="shared" si="110"/>
        <v>181188775.25624889</v>
      </c>
    </row>
    <row r="422" spans="2:9" x14ac:dyDescent="0.25">
      <c r="B422" s="407" t="s">
        <v>2668</v>
      </c>
    </row>
    <row r="423" spans="2:9" x14ac:dyDescent="0.25">
      <c r="B423" s="407" t="s">
        <v>2690</v>
      </c>
    </row>
    <row r="424" spans="2:9" x14ac:dyDescent="0.25">
      <c r="B424" s="35" t="s">
        <v>531</v>
      </c>
      <c r="D424" s="35">
        <f>+((D57/D$194)+C57)*(D31-C31)</f>
        <v>534748.67838842247</v>
      </c>
      <c r="E424" s="35">
        <f t="shared" ref="E424:I424" si="111">+((E57/E$194)+D57)*(E31-D31)</f>
        <v>-686952.56524037872</v>
      </c>
      <c r="F424" s="35">
        <f t="shared" si="111"/>
        <v>227898.01951029105</v>
      </c>
      <c r="G424" s="35">
        <f t="shared" si="111"/>
        <v>553046.35893451306</v>
      </c>
      <c r="H424" s="35">
        <f t="shared" si="111"/>
        <v>466804.8578132515</v>
      </c>
      <c r="I424" s="35">
        <f t="shared" si="111"/>
        <v>-320348.27369663236</v>
      </c>
    </row>
    <row r="425" spans="2:9" x14ac:dyDescent="0.25">
      <c r="B425" s="35" t="s">
        <v>2651</v>
      </c>
      <c r="D425" s="35">
        <f t="shared" ref="D425:I440" si="112">+((D58/D$194)+C58)*(D32-C32)</f>
        <v>171301.99497932548</v>
      </c>
      <c r="E425" s="35">
        <f t="shared" si="112"/>
        <v>167877.84537608104</v>
      </c>
      <c r="F425" s="35">
        <f t="shared" si="112"/>
        <v>155926.56352451211</v>
      </c>
      <c r="G425" s="35">
        <f t="shared" si="112"/>
        <v>160406.86556587886</v>
      </c>
      <c r="H425" s="35">
        <f t="shared" si="112"/>
        <v>183200.60625054105</v>
      </c>
      <c r="I425" s="35">
        <f t="shared" si="112"/>
        <v>191375.26489448309</v>
      </c>
    </row>
    <row r="426" spans="2:9" x14ac:dyDescent="0.25">
      <c r="B426" s="35" t="s">
        <v>2365</v>
      </c>
      <c r="D426" s="35">
        <f t="shared" si="112"/>
        <v>-185515.67851010725</v>
      </c>
      <c r="E426" s="35">
        <f t="shared" si="112"/>
        <v>-183002.73201703935</v>
      </c>
      <c r="F426" s="35">
        <f t="shared" si="112"/>
        <v>-297658.86349481985</v>
      </c>
      <c r="G426" s="35">
        <f t="shared" si="112"/>
        <v>-339226.69353217667</v>
      </c>
      <c r="H426" s="35">
        <f t="shared" si="112"/>
        <v>251922.2115800599</v>
      </c>
      <c r="I426" s="35">
        <f t="shared" si="112"/>
        <v>-428901.78225766477</v>
      </c>
    </row>
    <row r="427" spans="2:9" x14ac:dyDescent="0.25">
      <c r="B427" s="35" t="s">
        <v>2367</v>
      </c>
      <c r="D427" s="35">
        <f t="shared" si="112"/>
        <v>-187959.43417431577</v>
      </c>
      <c r="E427" s="35">
        <f t="shared" si="112"/>
        <v>-618575.3998778729</v>
      </c>
      <c r="F427" s="35">
        <f t="shared" si="112"/>
        <v>-252514.31122407908</v>
      </c>
      <c r="G427" s="35">
        <f t="shared" si="112"/>
        <v>-129153.81354270499</v>
      </c>
      <c r="H427" s="35">
        <f t="shared" si="112"/>
        <v>-58892.748265216949</v>
      </c>
      <c r="I427" s="35">
        <f t="shared" si="112"/>
        <v>-197185.49442286644</v>
      </c>
    </row>
    <row r="428" spans="2:9" x14ac:dyDescent="0.25">
      <c r="B428" s="35" t="s">
        <v>2369</v>
      </c>
      <c r="D428" s="35">
        <f t="shared" si="112"/>
        <v>91.973092342010688</v>
      </c>
      <c r="E428" s="35">
        <f t="shared" si="112"/>
        <v>-1166.3714909622836</v>
      </c>
      <c r="F428" s="35">
        <f t="shared" si="112"/>
        <v>152.99051131858675</v>
      </c>
      <c r="G428" s="35">
        <f t="shared" si="112"/>
        <v>5271.2269822173484</v>
      </c>
      <c r="H428" s="35">
        <f t="shared" si="112"/>
        <v>1495.3524308519382</v>
      </c>
      <c r="I428" s="35">
        <f t="shared" si="112"/>
        <v>4807.5777649364818</v>
      </c>
    </row>
    <row r="429" spans="2:9" x14ac:dyDescent="0.25">
      <c r="B429" s="35" t="s">
        <v>2371</v>
      </c>
      <c r="D429" s="35">
        <f t="shared" si="112"/>
        <v>-6313.2339095273637</v>
      </c>
      <c r="E429" s="35">
        <f t="shared" si="112"/>
        <v>683.75291740263606</v>
      </c>
      <c r="F429" s="35">
        <f t="shared" si="112"/>
        <v>-55499.336685577771</v>
      </c>
      <c r="G429" s="35">
        <f t="shared" si="112"/>
        <v>-13859.536419276323</v>
      </c>
      <c r="H429" s="35">
        <f t="shared" si="112"/>
        <v>29394.598207184805</v>
      </c>
      <c r="I429" s="35">
        <f t="shared" si="112"/>
        <v>79390.314650218308</v>
      </c>
    </row>
    <row r="430" spans="2:9" x14ac:dyDescent="0.25">
      <c r="B430" s="35" t="s">
        <v>2497</v>
      </c>
      <c r="D430" s="35">
        <f t="shared" si="112"/>
        <v>-29313.47404012351</v>
      </c>
      <c r="E430" s="35">
        <f t="shared" si="112"/>
        <v>12248.000344906344</v>
      </c>
      <c r="F430" s="35">
        <f t="shared" si="112"/>
        <v>8079.8830819155482</v>
      </c>
      <c r="G430" s="35">
        <f t="shared" si="112"/>
        <v>12580.182883656673</v>
      </c>
      <c r="H430" s="35">
        <f t="shared" si="112"/>
        <v>3333.3619529596722</v>
      </c>
      <c r="I430" s="35">
        <f t="shared" si="112"/>
        <v>-7293.8792054991982</v>
      </c>
    </row>
    <row r="431" spans="2:9" x14ac:dyDescent="0.25">
      <c r="B431" s="35" t="s">
        <v>2498</v>
      </c>
      <c r="D431" s="35">
        <f t="shared" si="112"/>
        <v>-38691.184835918553</v>
      </c>
      <c r="E431" s="35">
        <f t="shared" si="112"/>
        <v>16709.475194972645</v>
      </c>
      <c r="F431" s="35">
        <f t="shared" si="112"/>
        <v>10659.730527449161</v>
      </c>
      <c r="G431" s="35">
        <f t="shared" si="112"/>
        <v>17949.944631826245</v>
      </c>
      <c r="H431" s="35">
        <f t="shared" si="112"/>
        <v>5088.0277739940393</v>
      </c>
      <c r="I431" s="35">
        <f t="shared" si="112"/>
        <v>-10670.479415971402</v>
      </c>
    </row>
    <row r="432" spans="2:9" x14ac:dyDescent="0.25">
      <c r="B432" s="35" t="s">
        <v>2499</v>
      </c>
      <c r="D432" s="35">
        <f t="shared" si="112"/>
        <v>6053.753166984854</v>
      </c>
      <c r="E432" s="35">
        <f t="shared" si="112"/>
        <v>15480.436889169296</v>
      </c>
      <c r="F432" s="35">
        <f t="shared" si="112"/>
        <v>2109.7211131174859</v>
      </c>
      <c r="G432" s="35">
        <f t="shared" si="112"/>
        <v>8805.1637317346122</v>
      </c>
      <c r="H432" s="35">
        <f t="shared" si="112"/>
        <v>4533.2549366229914</v>
      </c>
      <c r="I432" s="35">
        <f t="shared" si="112"/>
        <v>6596.3972428664638</v>
      </c>
    </row>
    <row r="433" spans="2:9" x14ac:dyDescent="0.25">
      <c r="B433" s="35" t="s">
        <v>2500</v>
      </c>
      <c r="D433" s="35">
        <f t="shared" si="112"/>
        <v>1562.5272116553449</v>
      </c>
      <c r="E433" s="35">
        <f t="shared" si="112"/>
        <v>4111.9568057271008</v>
      </c>
      <c r="F433" s="35">
        <f t="shared" si="112"/>
        <v>459.10547658058778</v>
      </c>
      <c r="G433" s="35">
        <f t="shared" si="112"/>
        <v>2284.6614369759054</v>
      </c>
      <c r="H433" s="35">
        <f t="shared" si="112"/>
        <v>1038.6490272604442</v>
      </c>
      <c r="I433" s="35">
        <f t="shared" si="112"/>
        <v>1632.5819916713062</v>
      </c>
    </row>
    <row r="434" spans="2:9" x14ac:dyDescent="0.25">
      <c r="B434" s="35" t="s">
        <v>2381</v>
      </c>
      <c r="D434" s="35">
        <f t="shared" si="112"/>
        <v>7209.3813242079741</v>
      </c>
      <c r="E434" s="35">
        <f t="shared" si="112"/>
        <v>8574.534534455126</v>
      </c>
      <c r="F434" s="35">
        <f t="shared" si="112"/>
        <v>4943.4558111254719</v>
      </c>
      <c r="G434" s="35">
        <f t="shared" si="112"/>
        <v>-2490.3017255976993</v>
      </c>
      <c r="H434" s="35">
        <f t="shared" si="112"/>
        <v>6840.971442754807</v>
      </c>
      <c r="I434" s="35">
        <f t="shared" si="112"/>
        <v>7693.0861711814387</v>
      </c>
    </row>
    <row r="435" spans="2:9" x14ac:dyDescent="0.25">
      <c r="B435" s="35" t="s">
        <v>2501</v>
      </c>
      <c r="D435" s="35">
        <f t="shared" si="112"/>
        <v>507296.15501182363</v>
      </c>
      <c r="E435" s="35">
        <f t="shared" si="112"/>
        <v>282518.43266448716</v>
      </c>
      <c r="F435" s="35">
        <f t="shared" si="112"/>
        <v>-267157.85030603048</v>
      </c>
      <c r="G435" s="35">
        <f t="shared" si="112"/>
        <v>-701352.70841983007</v>
      </c>
      <c r="H435" s="35">
        <f t="shared" si="112"/>
        <v>-485426.01313002669</v>
      </c>
      <c r="I435" s="35">
        <f t="shared" si="112"/>
        <v>314497.79631820222</v>
      </c>
    </row>
    <row r="436" spans="2:9" x14ac:dyDescent="0.25">
      <c r="B436" s="35" t="s">
        <v>2502</v>
      </c>
      <c r="D436" s="35">
        <f t="shared" si="112"/>
        <v>-2606.6998648757235</v>
      </c>
      <c r="E436" s="35">
        <f t="shared" si="112"/>
        <v>647.09100779523862</v>
      </c>
      <c r="F436" s="35">
        <f t="shared" si="112"/>
        <v>3451.0167196515267</v>
      </c>
      <c r="G436" s="35">
        <f t="shared" si="112"/>
        <v>-4245.8844429440805</v>
      </c>
      <c r="H436" s="35">
        <f t="shared" si="112"/>
        <v>-5535.9588354249272</v>
      </c>
      <c r="I436" s="35">
        <f t="shared" si="112"/>
        <v>-9173.9911107380303</v>
      </c>
    </row>
    <row r="437" spans="2:9" x14ac:dyDescent="0.25">
      <c r="B437" s="35" t="s">
        <v>2387</v>
      </c>
      <c r="D437" s="35">
        <f t="shared" si="112"/>
        <v>4924.9474476368123</v>
      </c>
      <c r="E437" s="35">
        <f t="shared" si="112"/>
        <v>13997.819976960065</v>
      </c>
      <c r="F437" s="35">
        <f t="shared" si="112"/>
        <v>4251.1537410523488</v>
      </c>
      <c r="G437" s="35">
        <f t="shared" si="112"/>
        <v>10492.185585333711</v>
      </c>
      <c r="H437" s="35">
        <f t="shared" si="112"/>
        <v>9175.7455303578663</v>
      </c>
      <c r="I437" s="35">
        <f t="shared" si="112"/>
        <v>17038.339235431205</v>
      </c>
    </row>
    <row r="438" spans="2:9" x14ac:dyDescent="0.25">
      <c r="B438" s="35" t="s">
        <v>2503</v>
      </c>
      <c r="D438" s="35">
        <f t="shared" si="112"/>
        <v>6286.296186690045</v>
      </c>
      <c r="E438" s="35">
        <f t="shared" si="112"/>
        <v>2055.6555371402565</v>
      </c>
      <c r="F438" s="35">
        <f t="shared" si="112"/>
        <v>2649.1285844776457</v>
      </c>
      <c r="G438" s="35">
        <f t="shared" si="112"/>
        <v>1459.1348054679727</v>
      </c>
      <c r="H438" s="35">
        <f t="shared" si="112"/>
        <v>6094.7169497492005</v>
      </c>
      <c r="I438" s="35">
        <f t="shared" si="112"/>
        <v>3886.7852138089743</v>
      </c>
    </row>
    <row r="439" spans="2:9" x14ac:dyDescent="0.25">
      <c r="B439" s="35" t="s">
        <v>2391</v>
      </c>
      <c r="D439" s="35">
        <f t="shared" si="112"/>
        <v>1576.8812817283983</v>
      </c>
      <c r="E439" s="35">
        <f t="shared" si="112"/>
        <v>-69.61390074051684</v>
      </c>
      <c r="F439" s="35">
        <f t="shared" si="112"/>
        <v>-453.81387981660839</v>
      </c>
      <c r="G439" s="35">
        <f t="shared" si="112"/>
        <v>-2737.5564436922937</v>
      </c>
      <c r="H439" s="35">
        <f t="shared" si="112"/>
        <v>-2636.7993570789044</v>
      </c>
      <c r="I439" s="35">
        <f t="shared" si="112"/>
        <v>1377.667764799621</v>
      </c>
    </row>
    <row r="440" spans="2:9" x14ac:dyDescent="0.25">
      <c r="B440" s="35" t="s">
        <v>2393</v>
      </c>
      <c r="D440" s="35">
        <f t="shared" si="112"/>
        <v>-159656.79281325478</v>
      </c>
      <c r="E440" s="35">
        <f t="shared" si="112"/>
        <v>125613.42760990428</v>
      </c>
      <c r="F440" s="35">
        <f t="shared" si="112"/>
        <v>56086.036462406315</v>
      </c>
      <c r="G440" s="35">
        <f t="shared" si="112"/>
        <v>-150434.50916851274</v>
      </c>
      <c r="H440" s="35">
        <f t="shared" si="112"/>
        <v>-42158.311748014596</v>
      </c>
      <c r="I440" s="35">
        <f t="shared" si="112"/>
        <v>14152.564144118563</v>
      </c>
    </row>
    <row r="441" spans="2:9" x14ac:dyDescent="0.25">
      <c r="B441" s="35" t="s">
        <v>2395</v>
      </c>
      <c r="D441" s="35">
        <f t="shared" ref="D441:I447" si="113">+((D74/D$194)+C74)*(D48-C48)</f>
        <v>37604.768615266272</v>
      </c>
      <c r="E441" s="35">
        <f t="shared" si="113"/>
        <v>42630.882206829607</v>
      </c>
      <c r="F441" s="35">
        <f t="shared" si="113"/>
        <v>-2671.9691874259602</v>
      </c>
      <c r="G441" s="35">
        <f t="shared" si="113"/>
        <v>25957.835589003153</v>
      </c>
      <c r="H441" s="35">
        <f t="shared" si="113"/>
        <v>33651.241502077275</v>
      </c>
      <c r="I441" s="35">
        <f t="shared" si="113"/>
        <v>61695.730112715464</v>
      </c>
    </row>
    <row r="442" spans="2:9" x14ac:dyDescent="0.25">
      <c r="B442" s="35" t="s">
        <v>2397</v>
      </c>
      <c r="D442" s="35">
        <f t="shared" si="113"/>
        <v>51654.569632248284</v>
      </c>
      <c r="E442" s="35">
        <f t="shared" si="113"/>
        <v>32974.821174007884</v>
      </c>
      <c r="F442" s="35">
        <f t="shared" si="113"/>
        <v>3797.2920768477784</v>
      </c>
      <c r="G442" s="35">
        <f t="shared" si="113"/>
        <v>-3365.2378520628299</v>
      </c>
      <c r="H442" s="35">
        <f t="shared" si="113"/>
        <v>28380.210848135877</v>
      </c>
      <c r="I442" s="35">
        <f t="shared" si="113"/>
        <v>-17017.329111669053</v>
      </c>
    </row>
    <row r="443" spans="2:9" x14ac:dyDescent="0.25">
      <c r="B443" s="35" t="s">
        <v>2399</v>
      </c>
      <c r="D443" s="35">
        <f t="shared" si="113"/>
        <v>-16244.377619462759</v>
      </c>
      <c r="E443" s="35">
        <f t="shared" si="113"/>
        <v>-28368.114115706365</v>
      </c>
      <c r="F443" s="35">
        <f t="shared" si="113"/>
        <v>19428.749553292364</v>
      </c>
      <c r="G443" s="35">
        <f t="shared" si="113"/>
        <v>-9474.2809933843328</v>
      </c>
      <c r="H443" s="35">
        <f t="shared" si="113"/>
        <v>7408.7751031816324</v>
      </c>
      <c r="I443" s="35">
        <f t="shared" si="113"/>
        <v>9434.2015018139919</v>
      </c>
    </row>
    <row r="444" spans="2:9" x14ac:dyDescent="0.25">
      <c r="B444" s="35" t="s">
        <v>2401</v>
      </c>
      <c r="D444" s="35">
        <f t="shared" si="113"/>
        <v>-75444.491137246616</v>
      </c>
      <c r="E444" s="35">
        <f t="shared" si="113"/>
        <v>71010.09260738887</v>
      </c>
      <c r="F444" s="35">
        <f t="shared" si="113"/>
        <v>38640.602404340425</v>
      </c>
      <c r="G444" s="35">
        <f t="shared" si="113"/>
        <v>12792.645585732604</v>
      </c>
      <c r="H444" s="35">
        <f t="shared" si="113"/>
        <v>-7839.14995646854</v>
      </c>
      <c r="I444" s="35">
        <f t="shared" si="113"/>
        <v>61162.741768795648</v>
      </c>
    </row>
    <row r="445" spans="2:9" x14ac:dyDescent="0.25">
      <c r="B445" s="35" t="s">
        <v>2403</v>
      </c>
      <c r="D445" s="35">
        <f t="shared" si="113"/>
        <v>18509.213405649996</v>
      </c>
      <c r="E445" s="35">
        <f t="shared" si="113"/>
        <v>18387.283060831753</v>
      </c>
      <c r="F445" s="35">
        <f t="shared" si="113"/>
        <v>10681.430288154541</v>
      </c>
      <c r="G445" s="35">
        <f t="shared" si="113"/>
        <v>5718.3456629685597</v>
      </c>
      <c r="H445" s="35">
        <f t="shared" si="113"/>
        <v>4202.8515257468816</v>
      </c>
      <c r="I445" s="35">
        <f t="shared" si="113"/>
        <v>-12809.459626270844</v>
      </c>
    </row>
    <row r="446" spans="2:9" x14ac:dyDescent="0.25">
      <c r="B446" s="35" t="s">
        <v>2405</v>
      </c>
      <c r="D446" s="35">
        <f t="shared" si="113"/>
        <v>-4753924.5896294648</v>
      </c>
      <c r="E446" s="35">
        <f t="shared" si="113"/>
        <v>1496681.9683417592</v>
      </c>
      <c r="F446" s="35">
        <f t="shared" si="113"/>
        <v>50700.596744967013</v>
      </c>
      <c r="G446" s="35">
        <f t="shared" si="113"/>
        <v>-1312482.2326637956</v>
      </c>
      <c r="H446" s="35">
        <f t="shared" si="113"/>
        <v>-2369115.633019296</v>
      </c>
      <c r="I446" s="35">
        <f t="shared" si="113"/>
        <v>971095.43744964758</v>
      </c>
    </row>
    <row r="447" spans="2:9" x14ac:dyDescent="0.25">
      <c r="B447" s="35" t="s">
        <v>2407</v>
      </c>
      <c r="D447" s="35">
        <f t="shared" si="113"/>
        <v>-25125.102183707342</v>
      </c>
      <c r="E447" s="35">
        <f t="shared" si="113"/>
        <v>-4048.0477780152773</v>
      </c>
      <c r="F447" s="35">
        <f t="shared" si="113"/>
        <v>46926.140052508345</v>
      </c>
      <c r="G447" s="35">
        <f t="shared" si="113"/>
        <v>-18780.427568110557</v>
      </c>
      <c r="H447" s="35">
        <f t="shared" si="113"/>
        <v>18453.445171744403</v>
      </c>
      <c r="I447" s="35">
        <f t="shared" si="113"/>
        <v>-9277.8292190331813</v>
      </c>
    </row>
    <row r="449" spans="2:9" ht="15.6" x14ac:dyDescent="0.3">
      <c r="B449" s="448" t="s">
        <v>2693</v>
      </c>
      <c r="D449" s="407" t="s">
        <v>2671</v>
      </c>
    </row>
    <row r="451" spans="2:9" x14ac:dyDescent="0.25">
      <c r="B451" s="35" t="s">
        <v>531</v>
      </c>
      <c r="D451" s="452">
        <f t="shared" ref="D451:I466" si="114">(+D424/D$234)*100</f>
        <v>0.29978647573679562</v>
      </c>
      <c r="E451" s="452">
        <f t="shared" si="114"/>
        <v>-0.39117092177282681</v>
      </c>
      <c r="F451" s="452">
        <f t="shared" si="114"/>
        <v>0.12670095042828766</v>
      </c>
      <c r="G451" s="452">
        <f t="shared" si="114"/>
        <v>0.30374377581656992</v>
      </c>
      <c r="H451" s="452">
        <f t="shared" si="114"/>
        <v>0.25622537065325096</v>
      </c>
      <c r="I451" s="452">
        <f t="shared" si="114"/>
        <v>-0.17680359792905223</v>
      </c>
    </row>
    <row r="452" spans="2:9" x14ac:dyDescent="0.25">
      <c r="B452" s="35" t="s">
        <v>2651</v>
      </c>
      <c r="D452" s="452">
        <f t="shared" si="114"/>
        <v>9.603393787956685E-2</v>
      </c>
      <c r="E452" s="452">
        <f t="shared" si="114"/>
        <v>9.5594564812519212E-2</v>
      </c>
      <c r="F452" s="452">
        <f t="shared" si="114"/>
        <v>8.6688088988330789E-2</v>
      </c>
      <c r="G452" s="452">
        <f t="shared" si="114"/>
        <v>8.8098558514604172E-2</v>
      </c>
      <c r="H452" s="452">
        <f t="shared" si="114"/>
        <v>0.10055731523518999</v>
      </c>
      <c r="I452" s="452">
        <f t="shared" si="114"/>
        <v>0.10562203128964684</v>
      </c>
    </row>
    <row r="453" spans="2:9" x14ac:dyDescent="0.25">
      <c r="B453" s="35" t="s">
        <v>2365</v>
      </c>
      <c r="D453" s="452">
        <f t="shared" si="114"/>
        <v>-0.10400229809276612</v>
      </c>
      <c r="E453" s="452">
        <f t="shared" si="114"/>
        <v>-0.10420711850024421</v>
      </c>
      <c r="F453" s="452">
        <f t="shared" si="114"/>
        <v>-0.16548481197527304</v>
      </c>
      <c r="G453" s="452">
        <f t="shared" si="114"/>
        <v>-0.18630987273787405</v>
      </c>
      <c r="H453" s="452">
        <f t="shared" si="114"/>
        <v>0.13827804264991342</v>
      </c>
      <c r="I453" s="452">
        <f t="shared" si="114"/>
        <v>-0.23671542657710673</v>
      </c>
    </row>
    <row r="454" spans="2:9" x14ac:dyDescent="0.25">
      <c r="B454" s="35" t="s">
        <v>2367</v>
      </c>
      <c r="D454" s="452">
        <f t="shared" si="114"/>
        <v>-0.10537229661308554</v>
      </c>
      <c r="E454" s="452">
        <f t="shared" si="114"/>
        <v>-0.35223496002457272</v>
      </c>
      <c r="F454" s="452">
        <f t="shared" si="114"/>
        <v>-0.14038649084175356</v>
      </c>
      <c r="G454" s="452">
        <f t="shared" si="114"/>
        <v>-7.0933776803357801E-2</v>
      </c>
      <c r="H454" s="452">
        <f t="shared" si="114"/>
        <v>-3.2325748116101657E-2</v>
      </c>
      <c r="I454" s="452">
        <f t="shared" si="114"/>
        <v>-0.1088287583731354</v>
      </c>
    </row>
    <row r="455" spans="2:9" x14ac:dyDescent="0.25">
      <c r="B455" s="35" t="s">
        <v>2369</v>
      </c>
      <c r="D455" s="452">
        <f t="shared" si="114"/>
        <v>5.1561210583859944E-5</v>
      </c>
      <c r="E455" s="452">
        <f t="shared" si="114"/>
        <v>-6.6416610743656138E-4</v>
      </c>
      <c r="F455" s="452">
        <f t="shared" si="114"/>
        <v>8.5055777282431945E-5</v>
      </c>
      <c r="G455" s="452">
        <f t="shared" si="114"/>
        <v>2.8950599907203605E-3</v>
      </c>
      <c r="H455" s="452">
        <f t="shared" si="114"/>
        <v>8.2078672584328229E-4</v>
      </c>
      <c r="I455" s="452">
        <f t="shared" si="114"/>
        <v>2.6533529784818592E-3</v>
      </c>
    </row>
    <row r="456" spans="2:9" x14ac:dyDescent="0.25">
      <c r="B456" s="35" t="s">
        <v>2371</v>
      </c>
      <c r="D456" s="452">
        <f t="shared" si="114"/>
        <v>-3.5392740940343318E-3</v>
      </c>
      <c r="E456" s="452">
        <f t="shared" si="114"/>
        <v>3.8934894852842928E-4</v>
      </c>
      <c r="F456" s="452">
        <f t="shared" si="114"/>
        <v>-3.0855111076929329E-2</v>
      </c>
      <c r="G456" s="452">
        <f t="shared" si="114"/>
        <v>-7.6119259354110232E-3</v>
      </c>
      <c r="H456" s="452">
        <f t="shared" si="114"/>
        <v>1.6134454675817443E-2</v>
      </c>
      <c r="I456" s="452">
        <f t="shared" si="114"/>
        <v>4.3816353710619975E-2</v>
      </c>
    </row>
    <row r="457" spans="2:9" x14ac:dyDescent="0.25">
      <c r="B457" s="35" t="s">
        <v>2497</v>
      </c>
      <c r="D457" s="452">
        <f t="shared" si="114"/>
        <v>-1.6433482548427244E-2</v>
      </c>
      <c r="E457" s="452">
        <f t="shared" si="114"/>
        <v>6.9743703236837401E-3</v>
      </c>
      <c r="F457" s="452">
        <f t="shared" si="114"/>
        <v>4.4920481012864361E-3</v>
      </c>
      <c r="G457" s="452">
        <f t="shared" si="114"/>
        <v>6.9092801856730614E-3</v>
      </c>
      <c r="H457" s="452">
        <f t="shared" si="114"/>
        <v>1.8296551280968499E-3</v>
      </c>
      <c r="I457" s="452">
        <f t="shared" si="114"/>
        <v>-4.0255690205884568E-3</v>
      </c>
    </row>
    <row r="458" spans="2:9" x14ac:dyDescent="0.25">
      <c r="B458" s="35" t="s">
        <v>2498</v>
      </c>
      <c r="D458" s="452">
        <f t="shared" si="114"/>
        <v>-2.1690738870074965E-2</v>
      </c>
      <c r="E458" s="452">
        <f t="shared" si="114"/>
        <v>9.5148648467022808E-3</v>
      </c>
      <c r="F458" s="452">
        <f t="shared" si="114"/>
        <v>5.9263261349941339E-3</v>
      </c>
      <c r="G458" s="452">
        <f t="shared" si="114"/>
        <v>9.8584573790040514E-3</v>
      </c>
      <c r="H458" s="452">
        <f t="shared" si="114"/>
        <v>2.7927768541072145E-3</v>
      </c>
      <c r="I458" s="452">
        <f t="shared" si="114"/>
        <v>-5.8891503631395038E-3</v>
      </c>
    </row>
    <row r="459" spans="2:9" x14ac:dyDescent="0.25">
      <c r="B459" s="35" t="s">
        <v>2499</v>
      </c>
      <c r="D459" s="452">
        <f t="shared" si="114"/>
        <v>3.3938061004287774E-3</v>
      </c>
      <c r="E459" s="452">
        <f t="shared" si="114"/>
        <v>8.8150144184460291E-3</v>
      </c>
      <c r="F459" s="452">
        <f t="shared" si="114"/>
        <v>1.1729091404348076E-3</v>
      </c>
      <c r="G459" s="452">
        <f t="shared" si="114"/>
        <v>4.835966524963385E-3</v>
      </c>
      <c r="H459" s="452">
        <f t="shared" si="114"/>
        <v>2.488266578550872E-3</v>
      </c>
      <c r="I459" s="452">
        <f t="shared" si="114"/>
        <v>3.6406213539097068E-3</v>
      </c>
    </row>
    <row r="460" spans="2:9" x14ac:dyDescent="0.25">
      <c r="B460" s="35" t="s">
        <v>2500</v>
      </c>
      <c r="D460" s="452">
        <f t="shared" si="114"/>
        <v>8.759713580530833E-4</v>
      </c>
      <c r="E460" s="452">
        <f t="shared" si="114"/>
        <v>2.3414687059556717E-3</v>
      </c>
      <c r="F460" s="452">
        <f t="shared" si="114"/>
        <v>2.5524179786461782E-4</v>
      </c>
      <c r="G460" s="452">
        <f t="shared" si="114"/>
        <v>1.2547803273970089E-3</v>
      </c>
      <c r="H460" s="452">
        <f t="shared" si="114"/>
        <v>5.7010596084009109E-4</v>
      </c>
      <c r="I460" s="452">
        <f t="shared" si="114"/>
        <v>9.010392555291591E-4</v>
      </c>
    </row>
    <row r="461" spans="2:9" x14ac:dyDescent="0.25">
      <c r="B461" s="35" t="s">
        <v>2381</v>
      </c>
      <c r="D461" s="452">
        <f t="shared" si="114"/>
        <v>4.0416650040920859E-3</v>
      </c>
      <c r="E461" s="452">
        <f t="shared" si="114"/>
        <v>4.882591240404026E-3</v>
      </c>
      <c r="F461" s="452">
        <f t="shared" si="114"/>
        <v>2.7483369579767488E-3</v>
      </c>
      <c r="G461" s="452">
        <f t="shared" si="114"/>
        <v>-1.367721958269203E-3</v>
      </c>
      <c r="H461" s="452">
        <f t="shared" si="114"/>
        <v>3.7549533048119805E-3</v>
      </c>
      <c r="I461" s="452">
        <f t="shared" si="114"/>
        <v>4.245895564060952E-3</v>
      </c>
    </row>
    <row r="462" spans="2:9" x14ac:dyDescent="0.25">
      <c r="B462" s="35" t="s">
        <v>2501</v>
      </c>
      <c r="D462" s="452">
        <f t="shared" si="114"/>
        <v>0.28439626428652126</v>
      </c>
      <c r="E462" s="452">
        <f t="shared" si="114"/>
        <v>0.16087427475361563</v>
      </c>
      <c r="F462" s="452">
        <f t="shared" si="114"/>
        <v>-0.14852763363581473</v>
      </c>
      <c r="G462" s="452">
        <f t="shared" si="114"/>
        <v>-0.38519649644749282</v>
      </c>
      <c r="H462" s="452">
        <f t="shared" si="114"/>
        <v>-0.26644637059181897</v>
      </c>
      <c r="I462" s="452">
        <f t="shared" si="114"/>
        <v>0.173574657631754</v>
      </c>
    </row>
    <row r="463" spans="2:9" x14ac:dyDescent="0.25">
      <c r="B463" s="35" t="s">
        <v>2502</v>
      </c>
      <c r="D463" s="452">
        <f t="shared" si="114"/>
        <v>-1.4613469792010491E-3</v>
      </c>
      <c r="E463" s="452">
        <f t="shared" si="114"/>
        <v>3.6847258282178189E-4</v>
      </c>
      <c r="F463" s="452">
        <f t="shared" si="114"/>
        <v>1.9186085919628429E-3</v>
      </c>
      <c r="G463" s="452">
        <f t="shared" si="114"/>
        <v>-2.3319220017383371E-3</v>
      </c>
      <c r="H463" s="452">
        <f t="shared" si="114"/>
        <v>-3.0386425522061582E-3</v>
      </c>
      <c r="I463" s="452">
        <f t="shared" si="114"/>
        <v>-5.0632226514934929E-3</v>
      </c>
    </row>
    <row r="464" spans="2:9" x14ac:dyDescent="0.25">
      <c r="B464" s="35" t="s">
        <v>2387</v>
      </c>
      <c r="D464" s="452">
        <f t="shared" si="114"/>
        <v>2.7609841747818931E-3</v>
      </c>
      <c r="E464" s="452">
        <f t="shared" si="114"/>
        <v>7.970768900588579E-3</v>
      </c>
      <c r="F464" s="452">
        <f t="shared" si="114"/>
        <v>2.3634484431479712E-3</v>
      </c>
      <c r="G464" s="452">
        <f t="shared" si="114"/>
        <v>5.7625116136689339E-3</v>
      </c>
      <c r="H464" s="452">
        <f t="shared" si="114"/>
        <v>5.0364917163660114E-3</v>
      </c>
      <c r="I464" s="452">
        <f t="shared" si="114"/>
        <v>9.4036394977197041E-3</v>
      </c>
    </row>
    <row r="465" spans="2:9" x14ac:dyDescent="0.25">
      <c r="B465" s="35" t="s">
        <v>2503</v>
      </c>
      <c r="D465" s="452">
        <f t="shared" si="114"/>
        <v>3.5241724858955108E-3</v>
      </c>
      <c r="E465" s="452">
        <f t="shared" si="114"/>
        <v>1.1705505037734214E-3</v>
      </c>
      <c r="F465" s="452">
        <f t="shared" si="114"/>
        <v>1.4727952010346692E-3</v>
      </c>
      <c r="G465" s="452">
        <f t="shared" si="114"/>
        <v>8.0138510647115302E-4</v>
      </c>
      <c r="H465" s="452">
        <f t="shared" si="114"/>
        <v>3.3453403137052983E-3</v>
      </c>
      <c r="I465" s="452">
        <f t="shared" si="114"/>
        <v>2.145157837902503E-3</v>
      </c>
    </row>
    <row r="466" spans="2:9" x14ac:dyDescent="0.25">
      <c r="B466" s="35" t="s">
        <v>2391</v>
      </c>
      <c r="D466" s="452">
        <f t="shared" si="114"/>
        <v>8.8401842063329976E-4</v>
      </c>
      <c r="E466" s="452">
        <f t="shared" si="114"/>
        <v>-3.9640195114987867E-5</v>
      </c>
      <c r="F466" s="452">
        <f t="shared" si="114"/>
        <v>-2.5229991034527864E-4</v>
      </c>
      <c r="G466" s="452">
        <f t="shared" si="114"/>
        <v>-1.5035190401037235E-3</v>
      </c>
      <c r="H466" s="452">
        <f t="shared" si="114"/>
        <v>-1.4473176131257839E-3</v>
      </c>
      <c r="I466" s="452">
        <f t="shared" si="114"/>
        <v>7.6034939959786912E-4</v>
      </c>
    </row>
    <row r="467" spans="2:9" x14ac:dyDescent="0.25">
      <c r="B467" s="35" t="s">
        <v>2393</v>
      </c>
      <c r="D467" s="452">
        <f t="shared" ref="D467:I474" si="115">(+D440/D$234)*100</f>
        <v>-8.950549889935297E-2</v>
      </c>
      <c r="E467" s="452">
        <f t="shared" si="115"/>
        <v>7.1527966778924118E-2</v>
      </c>
      <c r="F467" s="452">
        <f t="shared" si="115"/>
        <v>3.1181289511915171E-2</v>
      </c>
      <c r="G467" s="452">
        <f t="shared" si="115"/>
        <v>-8.2621547162861075E-2</v>
      </c>
      <c r="H467" s="452">
        <f t="shared" si="115"/>
        <v>-2.3140352704023853E-2</v>
      </c>
      <c r="I467" s="452">
        <f t="shared" si="115"/>
        <v>7.8109497258332323E-3</v>
      </c>
    </row>
    <row r="468" spans="2:9" x14ac:dyDescent="0.25">
      <c r="B468" s="35" t="s">
        <v>2395</v>
      </c>
      <c r="D468" s="452">
        <f t="shared" si="115"/>
        <v>2.1081681002079515E-2</v>
      </c>
      <c r="E468" s="452">
        <f t="shared" si="115"/>
        <v>2.4275273625332602E-2</v>
      </c>
      <c r="F468" s="452">
        <f t="shared" si="115"/>
        <v>-1.4854935391252111E-3</v>
      </c>
      <c r="G468" s="452">
        <f t="shared" si="115"/>
        <v>1.4256546248708188E-2</v>
      </c>
      <c r="H468" s="452">
        <f t="shared" si="115"/>
        <v>1.8470891385327492E-2</v>
      </c>
      <c r="I468" s="452">
        <f t="shared" si="115"/>
        <v>3.4050525495004522E-2</v>
      </c>
    </row>
    <row r="469" spans="2:9" x14ac:dyDescent="0.25">
      <c r="B469" s="35" t="s">
        <v>2397</v>
      </c>
      <c r="D469" s="452">
        <f t="shared" si="115"/>
        <v>2.8958166726883644E-2</v>
      </c>
      <c r="E469" s="452">
        <f t="shared" si="115"/>
        <v>1.877682950265604E-2</v>
      </c>
      <c r="F469" s="452">
        <f t="shared" si="115"/>
        <v>2.1111219668527846E-3</v>
      </c>
      <c r="G469" s="452">
        <f t="shared" si="115"/>
        <v>-1.8482538311538619E-3</v>
      </c>
      <c r="H469" s="452">
        <f t="shared" si="115"/>
        <v>1.5577665746336629E-2</v>
      </c>
      <c r="I469" s="452">
        <f t="shared" si="115"/>
        <v>-9.3920437883649489E-3</v>
      </c>
    </row>
    <row r="470" spans="2:9" x14ac:dyDescent="0.25">
      <c r="B470" s="35" t="s">
        <v>2399</v>
      </c>
      <c r="D470" s="452">
        <f t="shared" si="115"/>
        <v>-9.1067914964329012E-3</v>
      </c>
      <c r="E470" s="452">
        <f t="shared" si="115"/>
        <v>-1.6153635504242727E-2</v>
      </c>
      <c r="F470" s="452">
        <f t="shared" si="115"/>
        <v>1.0801502528740287E-2</v>
      </c>
      <c r="G470" s="452">
        <f t="shared" si="115"/>
        <v>-5.2034586894703317E-3</v>
      </c>
      <c r="H470" s="452">
        <f t="shared" si="115"/>
        <v>4.0666160926258526E-3</v>
      </c>
      <c r="I470" s="452">
        <f t="shared" si="115"/>
        <v>5.2068355164228766E-3</v>
      </c>
    </row>
    <row r="471" spans="2:9" x14ac:dyDescent="0.25">
      <c r="B471" s="35" t="s">
        <v>2401</v>
      </c>
      <c r="D471" s="452">
        <f t="shared" si="115"/>
        <v>-4.2295079961586574E-2</v>
      </c>
      <c r="E471" s="452">
        <f t="shared" si="115"/>
        <v>4.0435227679346875E-2</v>
      </c>
      <c r="F471" s="452">
        <f t="shared" si="115"/>
        <v>2.1482420339903097E-2</v>
      </c>
      <c r="G471" s="452">
        <f t="shared" si="115"/>
        <v>7.0259688182011991E-3</v>
      </c>
      <c r="H471" s="452">
        <f t="shared" si="115"/>
        <v>-4.3028453315841833E-3</v>
      </c>
      <c r="I471" s="452">
        <f t="shared" si="115"/>
        <v>3.3756363594982824E-2</v>
      </c>
    </row>
    <row r="472" spans="2:9" x14ac:dyDescent="0.25">
      <c r="B472" s="35" t="s">
        <v>2403</v>
      </c>
      <c r="D472" s="452">
        <f t="shared" si="115"/>
        <v>1.0376485402942136E-2</v>
      </c>
      <c r="E472" s="452">
        <f t="shared" si="115"/>
        <v>1.0470257813633194E-2</v>
      </c>
      <c r="F472" s="452">
        <f t="shared" si="115"/>
        <v>5.9383902166010999E-3</v>
      </c>
      <c r="G472" s="452">
        <f t="shared" si="115"/>
        <v>3.1406262332884234E-3</v>
      </c>
      <c r="H472" s="452">
        <f t="shared" si="115"/>
        <v>2.306910847135803E-3</v>
      </c>
      <c r="I472" s="452">
        <f t="shared" si="115"/>
        <v>-7.0696761475179002E-3</v>
      </c>
    </row>
    <row r="473" spans="2:9" x14ac:dyDescent="0.25">
      <c r="B473" s="35" t="s">
        <v>2405</v>
      </c>
      <c r="D473" s="452">
        <f t="shared" si="115"/>
        <v>-2.6651067244121771</v>
      </c>
      <c r="E473" s="452">
        <f t="shared" si="115"/>
        <v>0.85225457299537255</v>
      </c>
      <c r="F473" s="452">
        <f t="shared" si="115"/>
        <v>2.8187229571683896E-2</v>
      </c>
      <c r="G473" s="452">
        <f t="shared" si="115"/>
        <v>-0.72084067203608293</v>
      </c>
      <c r="H473" s="452">
        <f t="shared" si="115"/>
        <v>-1.3003882051150932</v>
      </c>
      <c r="I473" s="452">
        <f t="shared" si="115"/>
        <v>0.53595783517839968</v>
      </c>
    </row>
    <row r="474" spans="2:9" x14ac:dyDescent="0.25">
      <c r="B474" s="35" t="s">
        <v>2407</v>
      </c>
      <c r="D474" s="452">
        <f t="shared" si="115"/>
        <v>-1.4085431419634838E-2</v>
      </c>
      <c r="E474" s="452">
        <f t="shared" si="115"/>
        <v>-2.3050770327243601E-3</v>
      </c>
      <c r="F474" s="452">
        <f t="shared" si="115"/>
        <v>2.6088803041639696E-2</v>
      </c>
      <c r="G474" s="452">
        <f t="shared" si="115"/>
        <v>-1.031457469854344E-2</v>
      </c>
      <c r="H474" s="452">
        <f t="shared" si="115"/>
        <v>1.0128945210872717E-2</v>
      </c>
      <c r="I474" s="452">
        <f t="shared" si="115"/>
        <v>-5.1205320008989932E-3</v>
      </c>
    </row>
    <row r="475" spans="2:9" x14ac:dyDescent="0.25">
      <c r="B475" s="451" t="s">
        <v>2667</v>
      </c>
      <c r="D475" s="442">
        <f t="shared" ref="D475:I475" si="116">SUM(D451:D474)</f>
        <v>-2.3164337735975162</v>
      </c>
      <c r="E475" s="442">
        <f t="shared" si="116"/>
        <v>0.44986089929514173</v>
      </c>
      <c r="F475" s="442">
        <f t="shared" si="116"/>
        <v>-0.12737727423930201</v>
      </c>
      <c r="G475" s="442">
        <f t="shared" si="116"/>
        <v>-1.0275008245830886</v>
      </c>
      <c r="H475" s="442">
        <f t="shared" si="116"/>
        <v>-1.0487048929451619</v>
      </c>
      <c r="I475" s="442">
        <f t="shared" si="116"/>
        <v>0.40463763117856799</v>
      </c>
    </row>
  </sheetData>
  <pageMargins left="0.7" right="0.7" top="0.75" bottom="0.75" header="0.3" footer="0.3"/>
  <pageSetup orientation="portrait" r:id="rId1"/>
  <customProperties>
    <customPr name="SourceTableID" r:id="rId2"/>
  </customProperties>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
  <sheetViews>
    <sheetView showGridLines="0" workbookViewId="0">
      <selection activeCell="U39" sqref="U39"/>
    </sheetView>
  </sheetViews>
  <sheetFormatPr defaultRowHeight="13.2" x14ac:dyDescent="0.25"/>
  <cols>
    <col min="1" max="16384" width="8.88671875" style="735"/>
  </cols>
  <sheetData/>
  <pageMargins left="0.7" right="0.7" top="0.75" bottom="0.75" header="0.3" footer="0.3"/>
  <customProperties>
    <customPr name="SourceTableID" r:id="rId1"/>
  </customPropertie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
  <sheetViews>
    <sheetView showGridLines="0" workbookViewId="0">
      <selection activeCell="B38" sqref="B38"/>
    </sheetView>
  </sheetViews>
  <sheetFormatPr defaultRowHeight="13.2" x14ac:dyDescent="0.25"/>
  <cols>
    <col min="1" max="16384" width="8.88671875" style="735"/>
  </cols>
  <sheetData/>
  <pageMargins left="0.7" right="0.7" top="0.75" bottom="0.75" header="0.3" footer="0.3"/>
  <customProperties>
    <customPr name="SourceTableID" r:id="rId1"/>
  </customPropertie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
  <sheetViews>
    <sheetView workbookViewId="0">
      <selection activeCell="I20" sqref="I20"/>
    </sheetView>
  </sheetViews>
  <sheetFormatPr defaultRowHeight="13.2" x14ac:dyDescent="0.25"/>
  <cols>
    <col min="1" max="16384" width="8.88671875" style="385"/>
  </cols>
  <sheetData/>
  <pageMargins left="0.7" right="0.7" top="0.75" bottom="0.75" header="0.3" footer="0.3"/>
  <customProperties>
    <customPr name="SourceTableID" r:id="rId1"/>
  </customPropertie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Q408"/>
  <sheetViews>
    <sheetView zoomScaleNormal="100" workbookViewId="0">
      <selection activeCell="J1" sqref="J1:K1048576"/>
    </sheetView>
  </sheetViews>
  <sheetFormatPr defaultColWidth="8.6640625" defaultRowHeight="13.2" x14ac:dyDescent="0.25"/>
  <cols>
    <col min="1" max="1" width="4.6640625" style="209" customWidth="1"/>
    <col min="2" max="2" width="57.5546875" style="246" customWidth="1"/>
    <col min="3" max="4" width="8.6640625" style="209" customWidth="1"/>
    <col min="5" max="7" width="12.5546875" style="209" customWidth="1"/>
    <col min="8" max="8" width="11.33203125" style="205" customWidth="1"/>
    <col min="9" max="9" width="10.5546875" style="205" customWidth="1"/>
    <col min="10" max="11" width="11.33203125" style="205" hidden="1" customWidth="1"/>
    <col min="12" max="12" width="10.5546875" style="205" customWidth="1"/>
    <col min="13" max="14" width="8.6640625" style="205"/>
    <col min="15" max="15" width="0" style="205" hidden="1" customWidth="1"/>
    <col min="16" max="16384" width="8.6640625" style="205"/>
  </cols>
  <sheetData>
    <row r="1" spans="1:17" s="212" customFormat="1" x14ac:dyDescent="0.25">
      <c r="A1" s="872" t="s">
        <v>265</v>
      </c>
      <c r="B1" s="873"/>
      <c r="C1" s="873"/>
      <c r="D1" s="873"/>
      <c r="E1" s="873"/>
      <c r="F1" s="873"/>
      <c r="G1" s="873"/>
    </row>
    <row r="2" spans="1:17" s="212" customFormat="1" x14ac:dyDescent="0.25">
      <c r="A2" s="873" t="s">
        <v>266</v>
      </c>
      <c r="B2" s="873"/>
      <c r="C2" s="873"/>
      <c r="D2" s="873"/>
      <c r="E2" s="873"/>
      <c r="F2" s="873"/>
      <c r="G2" s="873"/>
    </row>
    <row r="3" spans="1:17" s="212" customFormat="1" x14ac:dyDescent="0.25">
      <c r="A3" s="873" t="s">
        <v>2</v>
      </c>
      <c r="B3" s="873"/>
      <c r="C3" s="873"/>
      <c r="D3" s="873"/>
      <c r="E3" s="873"/>
      <c r="F3" s="873"/>
      <c r="G3" s="873"/>
    </row>
    <row r="4" spans="1:17" s="212" customFormat="1" x14ac:dyDescent="0.25">
      <c r="A4" s="873" t="s">
        <v>435</v>
      </c>
      <c r="B4" s="873"/>
      <c r="C4" s="873"/>
      <c r="D4" s="873"/>
      <c r="E4" s="873"/>
      <c r="F4" s="873"/>
      <c r="G4" s="873"/>
      <c r="H4" s="206"/>
      <c r="I4" s="206"/>
      <c r="K4" s="206" t="s">
        <v>264</v>
      </c>
      <c r="L4" s="206"/>
    </row>
    <row r="5" spans="1:17" x14ac:dyDescent="0.25">
      <c r="A5" s="227"/>
      <c r="B5" s="240"/>
      <c r="C5" s="227"/>
      <c r="D5" s="227"/>
      <c r="E5" s="227"/>
      <c r="F5" s="227"/>
      <c r="G5" s="227"/>
      <c r="H5" s="228"/>
      <c r="I5" s="228"/>
      <c r="J5" s="228"/>
      <c r="K5" s="228"/>
      <c r="L5" s="228"/>
    </row>
    <row r="6" spans="1:17" x14ac:dyDescent="0.25">
      <c r="A6" s="869" t="s">
        <v>4</v>
      </c>
      <c r="B6" s="869" t="s">
        <v>5</v>
      </c>
      <c r="C6" s="869" t="s">
        <v>6</v>
      </c>
      <c r="D6" s="869" t="s">
        <v>7</v>
      </c>
      <c r="E6" s="869"/>
      <c r="F6" s="869"/>
      <c r="G6" s="869"/>
      <c r="H6" s="278"/>
      <c r="I6" s="874" t="s">
        <v>440</v>
      </c>
      <c r="J6" s="875"/>
      <c r="K6" s="875"/>
      <c r="L6" s="876"/>
      <c r="M6" s="870"/>
      <c r="N6" s="871"/>
    </row>
    <row r="7" spans="1:17" x14ac:dyDescent="0.25">
      <c r="A7" s="869"/>
      <c r="B7" s="869"/>
      <c r="C7" s="869"/>
      <c r="D7" s="869" t="s">
        <v>8</v>
      </c>
      <c r="E7" s="869" t="s">
        <v>9</v>
      </c>
      <c r="F7" s="869" t="s">
        <v>436</v>
      </c>
      <c r="G7" s="869" t="s">
        <v>10</v>
      </c>
      <c r="H7" s="237"/>
      <c r="I7" s="272" t="s">
        <v>437</v>
      </c>
      <c r="K7" s="382" t="s">
        <v>2541</v>
      </c>
      <c r="M7" s="226"/>
      <c r="N7" s="207"/>
      <c r="O7" s="208"/>
      <c r="P7" s="208"/>
      <c r="Q7" s="208"/>
    </row>
    <row r="8" spans="1:17" x14ac:dyDescent="0.25">
      <c r="A8" s="383" t="s">
        <v>11</v>
      </c>
      <c r="B8" s="384" t="s">
        <v>12</v>
      </c>
      <c r="C8" s="383" t="s">
        <v>353</v>
      </c>
      <c r="D8" s="383">
        <v>108.795</v>
      </c>
      <c r="E8" s="383">
        <v>109.39100000000001</v>
      </c>
      <c r="F8" s="383">
        <v>109.74</v>
      </c>
      <c r="G8" s="383">
        <v>109.845</v>
      </c>
      <c r="H8" s="230">
        <f t="shared" ref="H8:H39" si="0">(F8/E8)^4</f>
        <v>1.012822763282317</v>
      </c>
      <c r="I8" s="231">
        <f>H8-1</f>
        <v>1.2822763282317018E-2</v>
      </c>
      <c r="J8" s="232"/>
      <c r="K8" s="233">
        <f>(G8/F8)^4</f>
        <v>1.0038327243758196</v>
      </c>
      <c r="L8" s="232">
        <f>K8-1</f>
        <v>3.8327243758196072E-3</v>
      </c>
    </row>
    <row r="9" spans="1:17" x14ac:dyDescent="0.25">
      <c r="A9" s="383" t="s">
        <v>1742</v>
      </c>
      <c r="B9" s="384" t="s">
        <v>1741</v>
      </c>
      <c r="C9" s="383" t="s">
        <v>1740</v>
      </c>
      <c r="D9" s="383">
        <v>102.56699999999999</v>
      </c>
      <c r="E9" s="383">
        <v>103.191</v>
      </c>
      <c r="F9" s="383">
        <v>103.125</v>
      </c>
      <c r="G9" s="383">
        <v>102.404</v>
      </c>
      <c r="H9" s="219">
        <f t="shared" si="0"/>
        <v>0.99744409076298579</v>
      </c>
      <c r="I9" s="221">
        <f>H9-1</f>
        <v>-2.5559092370142089E-3</v>
      </c>
      <c r="J9" s="215"/>
      <c r="K9" s="216">
        <f t="shared" ref="K9:K39" si="1">(G9/F9)^4</f>
        <v>0.97232586247104824</v>
      </c>
      <c r="L9" s="215">
        <f>K9-1</f>
        <v>-2.7674137528951759E-2</v>
      </c>
    </row>
    <row r="10" spans="1:17" x14ac:dyDescent="0.25">
      <c r="A10" s="383" t="s">
        <v>1739</v>
      </c>
      <c r="B10" s="384" t="s">
        <v>1738</v>
      </c>
      <c r="C10" s="383" t="s">
        <v>1737</v>
      </c>
      <c r="D10" s="383">
        <v>90.992999999999995</v>
      </c>
      <c r="E10" s="383">
        <v>90.938999999999993</v>
      </c>
      <c r="F10" s="383">
        <v>90.396000000000001</v>
      </c>
      <c r="G10" s="383">
        <v>90.097999999999999</v>
      </c>
      <c r="H10" s="220">
        <f t="shared" si="0"/>
        <v>0.97632892719801079</v>
      </c>
      <c r="I10" s="222">
        <f>H10-1</f>
        <v>-2.3671072801989212E-2</v>
      </c>
      <c r="J10" s="217"/>
      <c r="K10" s="218">
        <f t="shared" si="1"/>
        <v>0.98687863830358635</v>
      </c>
      <c r="L10" s="217">
        <f>K10-1</f>
        <v>-1.3121361696413647E-2</v>
      </c>
    </row>
    <row r="11" spans="1:17" x14ac:dyDescent="0.25">
      <c r="A11" s="383" t="s">
        <v>1736</v>
      </c>
      <c r="B11" s="384" t="s">
        <v>1735</v>
      </c>
      <c r="C11" s="383" t="s">
        <v>1734</v>
      </c>
      <c r="D11" s="383">
        <v>110.82299999999999</v>
      </c>
      <c r="E11" s="383">
        <v>111.325</v>
      </c>
      <c r="F11" s="383">
        <v>111.07299999999999</v>
      </c>
      <c r="G11" s="383">
        <v>111.04900000000001</v>
      </c>
      <c r="H11" s="219">
        <f t="shared" si="0"/>
        <v>0.99097612814098501</v>
      </c>
      <c r="I11" s="221">
        <f>H11-1</f>
        <v>-9.0238718590149869E-3</v>
      </c>
      <c r="J11" s="215"/>
      <c r="K11" s="216">
        <f t="shared" si="1"/>
        <v>0.99913598363410139</v>
      </c>
      <c r="L11" s="215">
        <f>K11-1</f>
        <v>-8.6401636589861219E-4</v>
      </c>
    </row>
    <row r="12" spans="1:17" x14ac:dyDescent="0.25">
      <c r="A12" s="383" t="s">
        <v>1733</v>
      </c>
      <c r="B12" s="383" t="s">
        <v>1732</v>
      </c>
      <c r="C12" s="383" t="s">
        <v>1731</v>
      </c>
      <c r="D12" s="383">
        <v>108.77200000000001</v>
      </c>
      <c r="E12" s="383">
        <v>109.46</v>
      </c>
      <c r="F12" s="383">
        <v>109.54</v>
      </c>
      <c r="G12" s="383">
        <v>109.501</v>
      </c>
      <c r="H12" s="219">
        <f t="shared" si="0"/>
        <v>1.0029266488584323</v>
      </c>
      <c r="I12" s="221">
        <f t="shared" ref="I12:I75" si="2">H12-1</f>
        <v>2.9266488584323014E-3</v>
      </c>
      <c r="J12" s="215"/>
      <c r="K12" s="216">
        <f t="shared" si="1"/>
        <v>0.9985766230806945</v>
      </c>
      <c r="L12" s="215">
        <f t="shared" ref="L12:L75" si="3">K12-1</f>
        <v>-1.4233769193054968E-3</v>
      </c>
    </row>
    <row r="13" spans="1:17" x14ac:dyDescent="0.25">
      <c r="A13" s="383" t="s">
        <v>1730</v>
      </c>
      <c r="B13" s="383" t="s">
        <v>1729</v>
      </c>
      <c r="C13" s="383" t="s">
        <v>1728</v>
      </c>
      <c r="D13" s="383">
        <v>105.405</v>
      </c>
      <c r="E13" s="383">
        <v>105.654</v>
      </c>
      <c r="F13" s="383">
        <v>105.31100000000001</v>
      </c>
      <c r="G13" s="383">
        <v>104.931</v>
      </c>
      <c r="H13" s="219">
        <f t="shared" si="0"/>
        <v>0.98707731593144632</v>
      </c>
      <c r="I13" s="221">
        <f t="shared" si="2"/>
        <v>-1.292268406855368E-2</v>
      </c>
      <c r="J13" s="215"/>
      <c r="K13" s="216">
        <f t="shared" si="1"/>
        <v>0.98564449381219277</v>
      </c>
      <c r="L13" s="215">
        <f t="shared" si="3"/>
        <v>-1.4355506187807232E-2</v>
      </c>
    </row>
    <row r="14" spans="1:17" x14ac:dyDescent="0.25">
      <c r="A14" s="383" t="s">
        <v>1727</v>
      </c>
      <c r="B14" s="383" t="s">
        <v>1726</v>
      </c>
      <c r="C14" s="383" t="s">
        <v>1725</v>
      </c>
      <c r="D14" s="383">
        <v>105.404</v>
      </c>
      <c r="E14" s="383">
        <v>105.655</v>
      </c>
      <c r="F14" s="383">
        <v>105.313</v>
      </c>
      <c r="G14" s="383">
        <v>104.93300000000001</v>
      </c>
      <c r="H14" s="220">
        <f t="shared" si="0"/>
        <v>0.98711492972628267</v>
      </c>
      <c r="I14" s="222">
        <f t="shared" si="2"/>
        <v>-1.2885070273717325E-2</v>
      </c>
      <c r="J14" s="217"/>
      <c r="K14" s="218">
        <f t="shared" si="1"/>
        <v>0.98564476496127151</v>
      </c>
      <c r="L14" s="217">
        <f t="shared" si="3"/>
        <v>-1.4355235038728487E-2</v>
      </c>
    </row>
    <row r="15" spans="1:17" x14ac:dyDescent="0.25">
      <c r="A15" s="383" t="s">
        <v>1724</v>
      </c>
      <c r="B15" s="383" t="s">
        <v>1723</v>
      </c>
      <c r="C15" s="383" t="s">
        <v>1722</v>
      </c>
      <c r="D15" s="383">
        <v>105.407</v>
      </c>
      <c r="E15" s="383">
        <v>105.651</v>
      </c>
      <c r="F15" s="383">
        <v>105.30800000000001</v>
      </c>
      <c r="G15" s="383">
        <v>104.926</v>
      </c>
      <c r="H15" s="219">
        <f t="shared" si="0"/>
        <v>0.98707695077486801</v>
      </c>
      <c r="I15" s="221">
        <f t="shared" si="2"/>
        <v>-1.2923049225131988E-2</v>
      </c>
      <c r="J15" s="215"/>
      <c r="K15" s="216">
        <f t="shared" si="1"/>
        <v>0.98556894099534953</v>
      </c>
      <c r="L15" s="215">
        <f t="shared" si="3"/>
        <v>-1.4431059004650471E-2</v>
      </c>
    </row>
    <row r="16" spans="1:17" x14ac:dyDescent="0.25">
      <c r="A16" s="383" t="s">
        <v>1721</v>
      </c>
      <c r="B16" s="383" t="s">
        <v>1720</v>
      </c>
      <c r="C16" s="383" t="s">
        <v>1719</v>
      </c>
      <c r="D16" s="383">
        <v>110.931</v>
      </c>
      <c r="E16" s="383">
        <v>111.83799999999999</v>
      </c>
      <c r="F16" s="383">
        <v>112.117</v>
      </c>
      <c r="G16" s="383">
        <v>112.235</v>
      </c>
      <c r="H16" s="219">
        <f t="shared" si="0"/>
        <v>1.0100161219234041</v>
      </c>
      <c r="I16" s="221">
        <f t="shared" si="2"/>
        <v>1.0016121923404064E-2</v>
      </c>
      <c r="J16" s="215"/>
      <c r="K16" s="216">
        <f t="shared" si="1"/>
        <v>1.0042165387329869</v>
      </c>
      <c r="L16" s="215">
        <f t="shared" si="3"/>
        <v>4.2165387329868853E-3</v>
      </c>
      <c r="O16" s="210"/>
      <c r="P16" s="210"/>
      <c r="Q16" s="211"/>
    </row>
    <row r="17" spans="1:17" x14ac:dyDescent="0.25">
      <c r="A17" s="383" t="s">
        <v>1718</v>
      </c>
      <c r="B17" s="383" t="s">
        <v>1717</v>
      </c>
      <c r="C17" s="383" t="s">
        <v>1716</v>
      </c>
      <c r="D17" s="383">
        <v>113.96299999999999</v>
      </c>
      <c r="E17" s="383">
        <v>114.324</v>
      </c>
      <c r="F17" s="383">
        <v>113.059</v>
      </c>
      <c r="G17" s="383">
        <v>113.185</v>
      </c>
      <c r="H17" s="219">
        <f t="shared" si="0"/>
        <v>0.95646903423349616</v>
      </c>
      <c r="I17" s="221">
        <f t="shared" si="2"/>
        <v>-4.3530965766503837E-2</v>
      </c>
      <c r="J17" s="215"/>
      <c r="K17" s="216">
        <f t="shared" si="1"/>
        <v>1.0044653071378671</v>
      </c>
      <c r="L17" s="215">
        <f t="shared" si="3"/>
        <v>4.4653071378670806E-3</v>
      </c>
      <c r="O17" s="210"/>
      <c r="P17" s="210"/>
      <c r="Q17" s="211"/>
    </row>
    <row r="18" spans="1:17" x14ac:dyDescent="0.25">
      <c r="A18" s="383" t="s">
        <v>1715</v>
      </c>
      <c r="B18" s="383" t="s">
        <v>1714</v>
      </c>
      <c r="C18" s="383" t="s">
        <v>1713</v>
      </c>
      <c r="D18" s="383">
        <v>113.28700000000001</v>
      </c>
      <c r="E18" s="383">
        <v>113.318</v>
      </c>
      <c r="F18" s="383">
        <v>112.095</v>
      </c>
      <c r="G18" s="383">
        <v>112.456</v>
      </c>
      <c r="H18" s="219">
        <f t="shared" si="0"/>
        <v>0.95752332445103061</v>
      </c>
      <c r="I18" s="221">
        <f t="shared" si="2"/>
        <v>-4.2476675548969389E-2</v>
      </c>
      <c r="J18" s="215"/>
      <c r="K18" s="216">
        <f t="shared" si="1"/>
        <v>1.0129442932680726</v>
      </c>
      <c r="L18" s="215">
        <f t="shared" si="3"/>
        <v>1.294429326807256E-2</v>
      </c>
    </row>
    <row r="19" spans="1:17" x14ac:dyDescent="0.25">
      <c r="A19" s="383" t="s">
        <v>1712</v>
      </c>
      <c r="B19" s="383" t="s">
        <v>1711</v>
      </c>
      <c r="C19" s="383" t="s">
        <v>1710</v>
      </c>
      <c r="D19" s="383">
        <v>114.629</v>
      </c>
      <c r="E19" s="383">
        <v>116.206</v>
      </c>
      <c r="F19" s="383">
        <v>114.657</v>
      </c>
      <c r="G19" s="383">
        <v>114.31399999999999</v>
      </c>
      <c r="H19" s="219">
        <f t="shared" si="0"/>
        <v>0.94773754958802459</v>
      </c>
      <c r="I19" s="221">
        <f t="shared" si="2"/>
        <v>-5.2262450411975414E-2</v>
      </c>
      <c r="J19" s="215"/>
      <c r="K19" s="216">
        <f t="shared" si="1"/>
        <v>0.98808746349667198</v>
      </c>
      <c r="L19" s="215">
        <f t="shared" si="3"/>
        <v>-1.1912536503328019E-2</v>
      </c>
    </row>
    <row r="20" spans="1:17" x14ac:dyDescent="0.25">
      <c r="A20" s="383" t="s">
        <v>1709</v>
      </c>
      <c r="B20" s="383" t="s">
        <v>1708</v>
      </c>
      <c r="C20" s="383" t="s">
        <v>1707</v>
      </c>
      <c r="D20" s="383">
        <v>111.839</v>
      </c>
      <c r="E20" s="383">
        <v>110.33499999999999</v>
      </c>
      <c r="F20" s="383">
        <v>109.631</v>
      </c>
      <c r="G20" s="383">
        <v>110.173</v>
      </c>
      <c r="H20" s="219">
        <f t="shared" si="0"/>
        <v>0.97472095943474724</v>
      </c>
      <c r="I20" s="221">
        <f t="shared" si="2"/>
        <v>-2.5279040565252764E-2</v>
      </c>
      <c r="J20" s="215"/>
      <c r="K20" s="216">
        <f t="shared" si="1"/>
        <v>1.0199225627651474</v>
      </c>
      <c r="L20" s="215">
        <f t="shared" si="3"/>
        <v>1.9922562765147367E-2</v>
      </c>
    </row>
    <row r="21" spans="1:17" x14ac:dyDescent="0.25">
      <c r="A21" s="383" t="s">
        <v>1706</v>
      </c>
      <c r="B21" s="383" t="s">
        <v>1705</v>
      </c>
      <c r="C21" s="383" t="s">
        <v>1704</v>
      </c>
      <c r="D21" s="383">
        <v>100.788</v>
      </c>
      <c r="E21" s="383">
        <v>100.88800000000001</v>
      </c>
      <c r="F21" s="383">
        <v>102.542</v>
      </c>
      <c r="G21" s="383">
        <v>95.960999999999999</v>
      </c>
      <c r="H21" s="219">
        <f t="shared" si="0"/>
        <v>1.0672080298587578</v>
      </c>
      <c r="I21" s="221">
        <f t="shared" si="2"/>
        <v>6.7208029858757845E-2</v>
      </c>
      <c r="J21" s="215"/>
      <c r="K21" s="216">
        <f t="shared" si="1"/>
        <v>0.76695860637475022</v>
      </c>
      <c r="L21" s="215">
        <f t="shared" si="3"/>
        <v>-0.23304139362524978</v>
      </c>
    </row>
    <row r="22" spans="1:17" x14ac:dyDescent="0.25">
      <c r="A22" s="383" t="s">
        <v>1703</v>
      </c>
      <c r="B22" s="383" t="s">
        <v>1702</v>
      </c>
      <c r="C22" s="383" t="s">
        <v>1701</v>
      </c>
      <c r="D22" s="383">
        <v>114.553</v>
      </c>
      <c r="E22" s="383">
        <v>115.188</v>
      </c>
      <c r="F22" s="383">
        <v>113.889</v>
      </c>
      <c r="G22" s="383">
        <v>113.821</v>
      </c>
      <c r="H22" s="219">
        <f t="shared" si="0"/>
        <v>0.95564846757460253</v>
      </c>
      <c r="I22" s="221">
        <f t="shared" si="2"/>
        <v>-4.4351532425397466E-2</v>
      </c>
      <c r="J22" s="215"/>
      <c r="K22" s="216">
        <f t="shared" si="1"/>
        <v>0.99761384776987827</v>
      </c>
      <c r="L22" s="215">
        <f t="shared" si="3"/>
        <v>-2.3861522301217297E-3</v>
      </c>
    </row>
    <row r="23" spans="1:17" x14ac:dyDescent="0.25">
      <c r="A23" s="383" t="s">
        <v>1700</v>
      </c>
      <c r="B23" s="383" t="s">
        <v>1699</v>
      </c>
      <c r="C23" s="383" t="s">
        <v>1698</v>
      </c>
      <c r="D23" s="383">
        <v>114.84399999999999</v>
      </c>
      <c r="E23" s="383">
        <v>116.423</v>
      </c>
      <c r="F23" s="383">
        <v>114.86799999999999</v>
      </c>
      <c r="G23" s="383">
        <v>114.52800000000001</v>
      </c>
      <c r="H23" s="220">
        <f t="shared" si="0"/>
        <v>0.94763500276909485</v>
      </c>
      <c r="I23" s="222">
        <f t="shared" si="2"/>
        <v>-5.2364997230905153E-2</v>
      </c>
      <c r="J23" s="217"/>
      <c r="K23" s="218">
        <f t="shared" si="1"/>
        <v>0.98821278623187581</v>
      </c>
      <c r="L23" s="217">
        <f t="shared" si="3"/>
        <v>-1.1787213768124194E-2</v>
      </c>
      <c r="N23" s="210"/>
      <c r="O23" s="210"/>
      <c r="P23" s="210"/>
    </row>
    <row r="24" spans="1:17" x14ac:dyDescent="0.25">
      <c r="A24" s="383" t="s">
        <v>1697</v>
      </c>
      <c r="B24" s="383" t="s">
        <v>1696</v>
      </c>
      <c r="C24" s="383" t="s">
        <v>1695</v>
      </c>
      <c r="D24" s="383">
        <v>114.66200000000001</v>
      </c>
      <c r="E24" s="383">
        <v>113.121</v>
      </c>
      <c r="F24" s="383">
        <v>112.399</v>
      </c>
      <c r="G24" s="383">
        <v>112.959</v>
      </c>
      <c r="H24" s="219">
        <f t="shared" si="0"/>
        <v>0.97471319851642502</v>
      </c>
      <c r="I24" s="221">
        <f t="shared" si="2"/>
        <v>-2.5286801483574983E-2</v>
      </c>
      <c r="J24" s="215"/>
      <c r="K24" s="216">
        <f t="shared" si="1"/>
        <v>1.0200784351714696</v>
      </c>
      <c r="L24" s="215">
        <f t="shared" si="3"/>
        <v>2.0078435171469566E-2</v>
      </c>
      <c r="N24" s="210"/>
      <c r="O24" s="210"/>
      <c r="P24" s="210"/>
    </row>
    <row r="25" spans="1:17" x14ac:dyDescent="0.25">
      <c r="A25" s="383" t="s">
        <v>1694</v>
      </c>
      <c r="B25" s="383" t="s">
        <v>1693</v>
      </c>
      <c r="C25" s="383" t="s">
        <v>1692</v>
      </c>
      <c r="D25" s="383">
        <v>108.56399999999999</v>
      </c>
      <c r="E25" s="383">
        <v>108.508</v>
      </c>
      <c r="F25" s="383">
        <v>108.548</v>
      </c>
      <c r="G25" s="383">
        <v>108.342</v>
      </c>
      <c r="H25" s="219">
        <f t="shared" si="0"/>
        <v>1.0014753612128529</v>
      </c>
      <c r="I25" s="221">
        <f t="shared" si="2"/>
        <v>1.4753612128528548E-3</v>
      </c>
      <c r="J25" s="215"/>
      <c r="K25" s="216">
        <f t="shared" si="1"/>
        <v>0.99243047027358755</v>
      </c>
      <c r="L25" s="215">
        <f t="shared" si="3"/>
        <v>-7.5695297264124495E-3</v>
      </c>
    </row>
    <row r="26" spans="1:17" x14ac:dyDescent="0.25">
      <c r="A26" s="383" t="s">
        <v>1691</v>
      </c>
      <c r="B26" s="383" t="s">
        <v>1690</v>
      </c>
      <c r="C26" s="383" t="s">
        <v>1689</v>
      </c>
      <c r="D26" s="383">
        <v>105.33199999999999</v>
      </c>
      <c r="E26" s="383">
        <v>104.669</v>
      </c>
      <c r="F26" s="383">
        <v>104.408</v>
      </c>
      <c r="G26" s="383">
        <v>104.249</v>
      </c>
      <c r="H26" s="219">
        <f t="shared" si="0"/>
        <v>0.99006294558051755</v>
      </c>
      <c r="I26" s="221">
        <f t="shared" si="2"/>
        <v>-9.9370544194824495E-3</v>
      </c>
      <c r="J26" s="215"/>
      <c r="K26" s="216">
        <f t="shared" si="1"/>
        <v>0.99392241346732735</v>
      </c>
      <c r="L26" s="215">
        <f t="shared" si="3"/>
        <v>-6.0775865326726519E-3</v>
      </c>
    </row>
    <row r="27" spans="1:17" x14ac:dyDescent="0.25">
      <c r="A27" s="383" t="s">
        <v>1688</v>
      </c>
      <c r="B27" s="383" t="s">
        <v>1687</v>
      </c>
      <c r="C27" s="383" t="s">
        <v>1686</v>
      </c>
      <c r="D27" s="383">
        <v>110.733</v>
      </c>
      <c r="E27" s="383">
        <v>111.08499999999999</v>
      </c>
      <c r="F27" s="383">
        <v>111.328</v>
      </c>
      <c r="G27" s="383">
        <v>111.09099999999999</v>
      </c>
      <c r="H27" s="219">
        <f t="shared" si="0"/>
        <v>1.0087788094637742</v>
      </c>
      <c r="I27" s="221">
        <f t="shared" si="2"/>
        <v>8.7788094637741843E-3</v>
      </c>
      <c r="J27" s="215"/>
      <c r="K27" s="216">
        <f t="shared" si="1"/>
        <v>0.99151177532016388</v>
      </c>
      <c r="L27" s="215">
        <f t="shared" si="3"/>
        <v>-8.4882246798361205E-3</v>
      </c>
    </row>
    <row r="28" spans="1:17" x14ac:dyDescent="0.25">
      <c r="A28" s="383" t="s">
        <v>1685</v>
      </c>
      <c r="B28" s="384" t="s">
        <v>1684</v>
      </c>
      <c r="C28" s="383" t="s">
        <v>1683</v>
      </c>
      <c r="D28" s="383">
        <v>87.239000000000004</v>
      </c>
      <c r="E28" s="383">
        <v>87.519000000000005</v>
      </c>
      <c r="F28" s="383">
        <v>86.552000000000007</v>
      </c>
      <c r="G28" s="383">
        <v>85.944999999999993</v>
      </c>
      <c r="H28" s="219">
        <f t="shared" si="0"/>
        <v>0.95653098827881744</v>
      </c>
      <c r="I28" s="221">
        <f t="shared" si="2"/>
        <v>-4.346901172118256E-2</v>
      </c>
      <c r="J28" s="215"/>
      <c r="K28" s="216">
        <f t="shared" si="1"/>
        <v>0.97224122599442497</v>
      </c>
      <c r="L28" s="215">
        <f t="shared" si="3"/>
        <v>-2.7758774005575027E-2</v>
      </c>
    </row>
    <row r="29" spans="1:17" x14ac:dyDescent="0.25">
      <c r="A29" s="383" t="s">
        <v>1682</v>
      </c>
      <c r="B29" s="383" t="s">
        <v>1681</v>
      </c>
      <c r="C29" s="383" t="s">
        <v>1680</v>
      </c>
      <c r="D29" s="383">
        <v>86.337000000000003</v>
      </c>
      <c r="E29" s="383">
        <v>86.756</v>
      </c>
      <c r="F29" s="383">
        <v>85.477000000000004</v>
      </c>
      <c r="G29" s="383">
        <v>85.131</v>
      </c>
      <c r="H29" s="219">
        <f t="shared" si="0"/>
        <v>0.9423212930099466</v>
      </c>
      <c r="I29" s="221">
        <f t="shared" si="2"/>
        <v>-5.7678706990053397E-2</v>
      </c>
      <c r="J29" s="215"/>
      <c r="K29" s="216">
        <f t="shared" si="1"/>
        <v>0.98390655649003189</v>
      </c>
      <c r="L29" s="215">
        <f t="shared" si="3"/>
        <v>-1.6093443509968108E-2</v>
      </c>
    </row>
    <row r="30" spans="1:17" x14ac:dyDescent="0.25">
      <c r="A30" s="383" t="s">
        <v>1679</v>
      </c>
      <c r="B30" s="383" t="s">
        <v>1678</v>
      </c>
      <c r="C30" s="383" t="s">
        <v>1677</v>
      </c>
      <c r="D30" s="383">
        <v>91.742999999999995</v>
      </c>
      <c r="E30" s="383">
        <v>92.924000000000007</v>
      </c>
      <c r="F30" s="383">
        <v>91.522999999999996</v>
      </c>
      <c r="G30" s="383">
        <v>91.397999999999996</v>
      </c>
      <c r="H30" s="219">
        <f t="shared" si="0"/>
        <v>0.94104286128650916</v>
      </c>
      <c r="I30" s="221">
        <f t="shared" si="2"/>
        <v>-5.8957138713490842E-2</v>
      </c>
      <c r="J30" s="215"/>
      <c r="K30" s="216">
        <f t="shared" si="1"/>
        <v>0.99454807425812708</v>
      </c>
      <c r="L30" s="215">
        <f t="shared" si="3"/>
        <v>-5.4519257418729206E-3</v>
      </c>
    </row>
    <row r="31" spans="1:17" x14ac:dyDescent="0.25">
      <c r="A31" s="383" t="s">
        <v>1676</v>
      </c>
      <c r="B31" s="383" t="s">
        <v>1675</v>
      </c>
      <c r="C31" s="383" t="s">
        <v>1674</v>
      </c>
      <c r="D31" s="383">
        <v>71.378</v>
      </c>
      <c r="E31" s="383">
        <v>70.78</v>
      </c>
      <c r="F31" s="383">
        <v>69.858000000000004</v>
      </c>
      <c r="G31" s="383">
        <v>68.578000000000003</v>
      </c>
      <c r="H31" s="219">
        <f t="shared" si="0"/>
        <v>0.94890417655922665</v>
      </c>
      <c r="I31" s="221">
        <f t="shared" si="2"/>
        <v>-5.1095823440773347E-2</v>
      </c>
      <c r="J31" s="215"/>
      <c r="K31" s="216">
        <f t="shared" si="1"/>
        <v>0.92869834080592062</v>
      </c>
      <c r="L31" s="215">
        <f t="shared" si="3"/>
        <v>-7.1301659194079381E-2</v>
      </c>
    </row>
    <row r="32" spans="1:17" x14ac:dyDescent="0.25">
      <c r="A32" s="383" t="s">
        <v>1673</v>
      </c>
      <c r="B32" s="383" t="s">
        <v>1672</v>
      </c>
      <c r="C32" s="383" t="s">
        <v>1671</v>
      </c>
      <c r="D32" s="383">
        <v>91.343999999999994</v>
      </c>
      <c r="E32" s="383">
        <v>91.72</v>
      </c>
      <c r="F32" s="383">
        <v>91.212999999999994</v>
      </c>
      <c r="G32" s="383">
        <v>91.308000000000007</v>
      </c>
      <c r="H32" s="219">
        <f t="shared" si="0"/>
        <v>0.97807188575385362</v>
      </c>
      <c r="I32" s="221">
        <f t="shared" si="2"/>
        <v>-2.192811424614638E-2</v>
      </c>
      <c r="J32" s="215"/>
      <c r="K32" s="216">
        <f t="shared" si="1"/>
        <v>1.0041725858999579</v>
      </c>
      <c r="L32" s="215">
        <f t="shared" si="3"/>
        <v>4.1725858999579479E-3</v>
      </c>
    </row>
    <row r="33" spans="1:17" x14ac:dyDescent="0.25">
      <c r="A33" s="383" t="s">
        <v>1670</v>
      </c>
      <c r="B33" s="383" t="s">
        <v>1669</v>
      </c>
      <c r="C33" s="383" t="s">
        <v>1668</v>
      </c>
      <c r="D33" s="383">
        <v>85.391999999999996</v>
      </c>
      <c r="E33" s="383">
        <v>84.15</v>
      </c>
      <c r="F33" s="383">
        <v>81.641999999999996</v>
      </c>
      <c r="G33" s="383">
        <v>82.194999999999993</v>
      </c>
      <c r="H33" s="219">
        <f t="shared" si="0"/>
        <v>0.88600884903732458</v>
      </c>
      <c r="I33" s="221">
        <f t="shared" si="2"/>
        <v>-0.11399115096267542</v>
      </c>
      <c r="J33" s="215"/>
      <c r="K33" s="216">
        <f t="shared" si="1"/>
        <v>1.0273704226562201</v>
      </c>
      <c r="L33" s="215">
        <f t="shared" si="3"/>
        <v>2.7370422656220139E-2</v>
      </c>
    </row>
    <row r="34" spans="1:17" x14ac:dyDescent="0.25">
      <c r="A34" s="383" t="s">
        <v>1667</v>
      </c>
      <c r="B34" s="383" t="s">
        <v>1666</v>
      </c>
      <c r="C34" s="383" t="s">
        <v>1665</v>
      </c>
      <c r="D34" s="383">
        <v>87.494</v>
      </c>
      <c r="E34" s="383">
        <v>87.286000000000001</v>
      </c>
      <c r="F34" s="383">
        <v>86.123999999999995</v>
      </c>
      <c r="G34" s="383">
        <v>85.111999999999995</v>
      </c>
      <c r="H34" s="219">
        <f t="shared" si="0"/>
        <v>0.94780370463424202</v>
      </c>
      <c r="I34" s="221">
        <f t="shared" si="2"/>
        <v>-5.2196295365757983E-2</v>
      </c>
      <c r="J34" s="215"/>
      <c r="K34" s="216">
        <f t="shared" si="1"/>
        <v>0.95381997757933634</v>
      </c>
      <c r="L34" s="215">
        <f t="shared" si="3"/>
        <v>-4.6180022420663658E-2</v>
      </c>
    </row>
    <row r="35" spans="1:17" x14ac:dyDescent="0.25">
      <c r="A35" s="383" t="s">
        <v>1664</v>
      </c>
      <c r="B35" s="383" t="s">
        <v>1663</v>
      </c>
      <c r="C35" s="383" t="s">
        <v>1662</v>
      </c>
      <c r="D35" s="383">
        <v>87.376999999999995</v>
      </c>
      <c r="E35" s="383">
        <v>87.153000000000006</v>
      </c>
      <c r="F35" s="383">
        <v>85.947999999999993</v>
      </c>
      <c r="G35" s="383">
        <v>84.977000000000004</v>
      </c>
      <c r="H35" s="219">
        <f t="shared" si="0"/>
        <v>0.94583141858706865</v>
      </c>
      <c r="I35" s="221">
        <f t="shared" si="2"/>
        <v>-5.4168581412931349E-2</v>
      </c>
      <c r="J35" s="215"/>
      <c r="K35" s="216">
        <f t="shared" si="1"/>
        <v>0.95556993846864458</v>
      </c>
      <c r="L35" s="215">
        <f t="shared" si="3"/>
        <v>-4.4430061531355425E-2</v>
      </c>
    </row>
    <row r="36" spans="1:17" x14ac:dyDescent="0.25">
      <c r="A36" s="383" t="s">
        <v>1661</v>
      </c>
      <c r="B36" s="383" t="s">
        <v>1660</v>
      </c>
      <c r="C36" s="383" t="s">
        <v>1659</v>
      </c>
      <c r="D36" s="383">
        <v>88.468000000000004</v>
      </c>
      <c r="E36" s="383">
        <v>88.361999999999995</v>
      </c>
      <c r="F36" s="383">
        <v>87.474000000000004</v>
      </c>
      <c r="G36" s="383">
        <v>86.197999999999993</v>
      </c>
      <c r="H36" s="219">
        <f t="shared" si="0"/>
        <v>0.96040363814584195</v>
      </c>
      <c r="I36" s="221">
        <f t="shared" si="2"/>
        <v>-3.9596361854158046E-2</v>
      </c>
      <c r="J36" s="215"/>
      <c r="K36" s="216">
        <f t="shared" si="1"/>
        <v>0.94291557993402131</v>
      </c>
      <c r="L36" s="215">
        <f t="shared" si="3"/>
        <v>-5.7084420065978692E-2</v>
      </c>
    </row>
    <row r="37" spans="1:17" x14ac:dyDescent="0.25">
      <c r="A37" s="383" t="s">
        <v>1658</v>
      </c>
      <c r="B37" s="383" t="s">
        <v>1657</v>
      </c>
      <c r="C37" s="383" t="s">
        <v>1656</v>
      </c>
      <c r="D37" s="383">
        <v>85.016999999999996</v>
      </c>
      <c r="E37" s="383">
        <v>85.415999999999997</v>
      </c>
      <c r="F37" s="383">
        <v>85.638000000000005</v>
      </c>
      <c r="G37" s="383">
        <v>84.442999999999998</v>
      </c>
      <c r="H37" s="219">
        <f t="shared" si="0"/>
        <v>1.0104367791733961</v>
      </c>
      <c r="I37" s="221">
        <f t="shared" si="2"/>
        <v>1.0436779173396138E-2</v>
      </c>
      <c r="J37" s="215"/>
      <c r="K37" s="216">
        <f t="shared" si="1"/>
        <v>0.94534112540239912</v>
      </c>
      <c r="L37" s="215">
        <f t="shared" si="3"/>
        <v>-5.4658874597600882E-2</v>
      </c>
    </row>
    <row r="38" spans="1:17" x14ac:dyDescent="0.25">
      <c r="A38" s="383" t="s">
        <v>1655</v>
      </c>
      <c r="B38" s="383" t="s">
        <v>1654</v>
      </c>
      <c r="C38" s="383" t="s">
        <v>1653</v>
      </c>
      <c r="D38" s="383">
        <v>75.923000000000002</v>
      </c>
      <c r="E38" s="383">
        <v>76.847999999999999</v>
      </c>
      <c r="F38" s="383">
        <v>77.652000000000001</v>
      </c>
      <c r="G38" s="383">
        <v>76.783000000000001</v>
      </c>
      <c r="H38" s="219">
        <f t="shared" si="0"/>
        <v>1.0425101843071216</v>
      </c>
      <c r="I38" s="221">
        <f t="shared" si="2"/>
        <v>4.2510184307121612E-2</v>
      </c>
      <c r="J38" s="215"/>
      <c r="K38" s="216">
        <f t="shared" si="1"/>
        <v>0.95598201629509594</v>
      </c>
      <c r="L38" s="215">
        <f t="shared" si="3"/>
        <v>-4.4017983704904062E-2</v>
      </c>
    </row>
    <row r="39" spans="1:17" x14ac:dyDescent="0.25">
      <c r="A39" s="383" t="s">
        <v>1652</v>
      </c>
      <c r="B39" s="383" t="s">
        <v>1651</v>
      </c>
      <c r="C39" s="383" t="s">
        <v>1650</v>
      </c>
      <c r="D39" s="383">
        <v>93.91</v>
      </c>
      <c r="E39" s="383">
        <v>93.744</v>
      </c>
      <c r="F39" s="383">
        <v>93.353999999999999</v>
      </c>
      <c r="G39" s="383">
        <v>91.828000000000003</v>
      </c>
      <c r="H39" s="219">
        <f t="shared" si="0"/>
        <v>0.98346249414289511</v>
      </c>
      <c r="I39" s="221">
        <f t="shared" si="2"/>
        <v>-1.6537505857104895E-2</v>
      </c>
      <c r="J39" s="215"/>
      <c r="K39" s="216">
        <f t="shared" si="1"/>
        <v>0.93620030325951775</v>
      </c>
      <c r="L39" s="215">
        <f t="shared" si="3"/>
        <v>-6.3799696740482248E-2</v>
      </c>
    </row>
    <row r="40" spans="1:17" x14ac:dyDescent="0.25">
      <c r="A40" s="383" t="s">
        <v>1649</v>
      </c>
      <c r="B40" s="383" t="s">
        <v>1648</v>
      </c>
      <c r="C40" s="383" t="s">
        <v>1647</v>
      </c>
      <c r="D40" s="383">
        <v>100.36</v>
      </c>
      <c r="E40" s="383">
        <v>100.205</v>
      </c>
      <c r="F40" s="383">
        <v>99.343999999999994</v>
      </c>
      <c r="G40" s="383">
        <v>98.91</v>
      </c>
      <c r="H40" s="220">
        <f t="shared" ref="H40:H71" si="4">(F40/E40)^4</f>
        <v>0.96607090008344854</v>
      </c>
      <c r="I40" s="222">
        <f t="shared" si="2"/>
        <v>-3.3929099916551464E-2</v>
      </c>
      <c r="J40" s="217"/>
      <c r="K40" s="218">
        <f t="shared" ref="K40:K71" si="5">(G40/F40)^4</f>
        <v>0.98263954431863831</v>
      </c>
      <c r="L40" s="217">
        <f t="shared" si="3"/>
        <v>-1.7360455681361686E-2</v>
      </c>
      <c r="N40" s="210"/>
      <c r="O40" s="210"/>
      <c r="P40" s="210"/>
      <c r="Q40" s="212"/>
    </row>
    <row r="41" spans="1:17" x14ac:dyDescent="0.25">
      <c r="A41" s="383" t="s">
        <v>1646</v>
      </c>
      <c r="B41" s="383" t="s">
        <v>1645</v>
      </c>
      <c r="C41" s="383" t="s">
        <v>1644</v>
      </c>
      <c r="D41" s="383">
        <v>101.72499999999999</v>
      </c>
      <c r="E41" s="383">
        <v>101.43</v>
      </c>
      <c r="F41" s="383">
        <v>100.455</v>
      </c>
      <c r="G41" s="383">
        <v>99.760999999999996</v>
      </c>
      <c r="H41" s="219">
        <f t="shared" si="4"/>
        <v>0.96210069866168113</v>
      </c>
      <c r="I41" s="221">
        <f t="shared" si="2"/>
        <v>-3.7899301338318869E-2</v>
      </c>
      <c r="J41" s="215"/>
      <c r="K41" s="216">
        <f t="shared" si="5"/>
        <v>0.97265078895071388</v>
      </c>
      <c r="L41" s="215">
        <f t="shared" si="3"/>
        <v>-2.7349211049286115E-2</v>
      </c>
    </row>
    <row r="42" spans="1:17" x14ac:dyDescent="0.25">
      <c r="A42" s="383" t="s">
        <v>1643</v>
      </c>
      <c r="B42" s="383" t="s">
        <v>1642</v>
      </c>
      <c r="C42" s="383" t="s">
        <v>1641</v>
      </c>
      <c r="D42" s="383">
        <v>94.587999999999994</v>
      </c>
      <c r="E42" s="383">
        <v>95.012</v>
      </c>
      <c r="F42" s="383">
        <v>94.623000000000005</v>
      </c>
      <c r="G42" s="383">
        <v>95.278999999999996</v>
      </c>
      <c r="H42" s="220">
        <f t="shared" si="4"/>
        <v>0.98372342285989867</v>
      </c>
      <c r="I42" s="222">
        <f t="shared" si="2"/>
        <v>-1.6276577140101334E-2</v>
      </c>
      <c r="J42" s="217"/>
      <c r="K42" s="218">
        <f t="shared" si="5"/>
        <v>1.0280208167208498</v>
      </c>
      <c r="L42" s="217">
        <f t="shared" si="3"/>
        <v>2.8020816720849773E-2</v>
      </c>
      <c r="N42" s="210"/>
      <c r="O42" s="210"/>
      <c r="P42" s="210"/>
    </row>
    <row r="43" spans="1:17" x14ac:dyDescent="0.25">
      <c r="A43" s="383" t="s">
        <v>14</v>
      </c>
      <c r="B43" s="384" t="s">
        <v>15</v>
      </c>
      <c r="C43" s="383" t="s">
        <v>354</v>
      </c>
      <c r="D43" s="383">
        <v>71.138000000000005</v>
      </c>
      <c r="E43" s="383">
        <v>70.677999999999997</v>
      </c>
      <c r="F43" s="383">
        <v>70.150999999999996</v>
      </c>
      <c r="G43" s="383">
        <v>69.988</v>
      </c>
      <c r="H43" s="219">
        <f t="shared" si="4"/>
        <v>0.9705065225750602</v>
      </c>
      <c r="I43" s="221">
        <f t="shared" si="2"/>
        <v>-2.9493477424939796E-2</v>
      </c>
      <c r="J43" s="215"/>
      <c r="K43" s="216">
        <f t="shared" si="5"/>
        <v>0.99073810669586693</v>
      </c>
      <c r="L43" s="215">
        <f t="shared" si="3"/>
        <v>-9.2618933041330731E-3</v>
      </c>
      <c r="N43" s="210"/>
      <c r="O43" s="210"/>
      <c r="P43" s="210"/>
    </row>
    <row r="44" spans="1:17" x14ac:dyDescent="0.25">
      <c r="A44" s="383" t="s">
        <v>1640</v>
      </c>
      <c r="B44" s="383" t="s">
        <v>1639</v>
      </c>
      <c r="C44" s="383" t="s">
        <v>1638</v>
      </c>
      <c r="D44" s="383">
        <v>59.835999999999999</v>
      </c>
      <c r="E44" s="383">
        <v>59.344000000000001</v>
      </c>
      <c r="F44" s="383">
        <v>58.680999999999997</v>
      </c>
      <c r="G44" s="383">
        <v>58.16</v>
      </c>
      <c r="H44" s="219">
        <f t="shared" si="4"/>
        <v>0.95605474383469902</v>
      </c>
      <c r="I44" s="221">
        <f t="shared" si="2"/>
        <v>-4.3945256165300983E-2</v>
      </c>
      <c r="J44" s="215"/>
      <c r="K44" s="216">
        <f t="shared" si="5"/>
        <v>0.96495612408805909</v>
      </c>
      <c r="L44" s="215">
        <f t="shared" si="3"/>
        <v>-3.5043875911940914E-2</v>
      </c>
      <c r="N44" s="210"/>
      <c r="O44" s="210"/>
      <c r="P44" s="210"/>
    </row>
    <row r="45" spans="1:17" x14ac:dyDescent="0.25">
      <c r="A45" s="383" t="s">
        <v>1637</v>
      </c>
      <c r="B45" s="383" t="s">
        <v>1636</v>
      </c>
      <c r="C45" s="383" t="s">
        <v>1635</v>
      </c>
      <c r="D45" s="383">
        <v>54.59</v>
      </c>
      <c r="E45" s="383">
        <v>53.959000000000003</v>
      </c>
      <c r="F45" s="383">
        <v>53.32</v>
      </c>
      <c r="G45" s="383">
        <v>52.640999999999998</v>
      </c>
      <c r="H45" s="219">
        <f t="shared" si="4"/>
        <v>0.95346552158358489</v>
      </c>
      <c r="I45" s="221">
        <f t="shared" si="2"/>
        <v>-4.6534478416415115E-2</v>
      </c>
      <c r="J45" s="215"/>
      <c r="K45" s="216">
        <f t="shared" si="5"/>
        <v>0.95002702630167857</v>
      </c>
      <c r="L45" s="215">
        <f t="shared" si="3"/>
        <v>-4.9972973698321432E-2</v>
      </c>
    </row>
    <row r="46" spans="1:17" x14ac:dyDescent="0.25">
      <c r="A46" s="383" t="s">
        <v>1634</v>
      </c>
      <c r="B46" s="383" t="s">
        <v>1633</v>
      </c>
      <c r="C46" s="383" t="s">
        <v>1632</v>
      </c>
      <c r="D46" s="383">
        <v>33.591999999999999</v>
      </c>
      <c r="E46" s="383">
        <v>32.645000000000003</v>
      </c>
      <c r="F46" s="383">
        <v>31.811</v>
      </c>
      <c r="G46" s="383">
        <v>30.475000000000001</v>
      </c>
      <c r="H46" s="219">
        <f t="shared" si="4"/>
        <v>0.90165956652366741</v>
      </c>
      <c r="I46" s="221">
        <f t="shared" si="2"/>
        <v>-9.8340433476332589E-2</v>
      </c>
      <c r="J46" s="215"/>
      <c r="K46" s="216">
        <f t="shared" si="5"/>
        <v>0.84229761413966997</v>
      </c>
      <c r="L46" s="215">
        <f t="shared" si="3"/>
        <v>-0.15770238586033003</v>
      </c>
    </row>
    <row r="47" spans="1:17" x14ac:dyDescent="0.25">
      <c r="A47" s="383" t="s">
        <v>1631</v>
      </c>
      <c r="B47" s="383" t="s">
        <v>1630</v>
      </c>
      <c r="C47" s="383" t="s">
        <v>1629</v>
      </c>
      <c r="D47" s="383">
        <v>59.021999999999998</v>
      </c>
      <c r="E47" s="383">
        <v>59.042999999999999</v>
      </c>
      <c r="F47" s="383">
        <v>58.43</v>
      </c>
      <c r="G47" s="383">
        <v>58.564999999999998</v>
      </c>
      <c r="H47" s="219">
        <f t="shared" si="4"/>
        <v>0.95911322845493319</v>
      </c>
      <c r="I47" s="221">
        <f t="shared" si="2"/>
        <v>-4.0886771545066813E-2</v>
      </c>
      <c r="J47" s="215"/>
      <c r="K47" s="216">
        <f t="shared" si="5"/>
        <v>1.0092739064595995</v>
      </c>
      <c r="L47" s="215">
        <f t="shared" si="3"/>
        <v>9.273906459599468E-3</v>
      </c>
    </row>
    <row r="48" spans="1:17" x14ac:dyDescent="0.25">
      <c r="A48" s="383" t="s">
        <v>1628</v>
      </c>
      <c r="B48" s="383" t="s">
        <v>1627</v>
      </c>
      <c r="C48" s="383" t="s">
        <v>1626</v>
      </c>
      <c r="D48" s="383">
        <v>73.745999999999995</v>
      </c>
      <c r="E48" s="383">
        <v>73.772999999999996</v>
      </c>
      <c r="F48" s="383">
        <v>73.021000000000001</v>
      </c>
      <c r="G48" s="383">
        <v>73.004999999999995</v>
      </c>
      <c r="H48" s="219">
        <f t="shared" si="4"/>
        <v>0.95984548559364258</v>
      </c>
      <c r="I48" s="221">
        <f t="shared" si="2"/>
        <v>-4.0154514406357422E-2</v>
      </c>
      <c r="J48" s="215"/>
      <c r="K48" s="216">
        <f t="shared" si="5"/>
        <v>0.99912382782996845</v>
      </c>
      <c r="L48" s="215">
        <f t="shared" si="3"/>
        <v>-8.7617217003155279E-4</v>
      </c>
    </row>
    <row r="49" spans="1:12" x14ac:dyDescent="0.25">
      <c r="A49" s="383" t="s">
        <v>1625</v>
      </c>
      <c r="B49" s="383" t="s">
        <v>1624</v>
      </c>
      <c r="C49" s="383" t="s">
        <v>1623</v>
      </c>
      <c r="D49" s="383">
        <v>80.584000000000003</v>
      </c>
      <c r="E49" s="383">
        <v>80.069000000000003</v>
      </c>
      <c r="F49" s="383">
        <v>80.343999999999994</v>
      </c>
      <c r="G49" s="383">
        <v>80.825000000000003</v>
      </c>
      <c r="H49" s="219">
        <f t="shared" si="4"/>
        <v>1.0138090893356859</v>
      </c>
      <c r="I49" s="221">
        <f t="shared" si="2"/>
        <v>1.380908933568592E-2</v>
      </c>
      <c r="J49" s="215"/>
      <c r="K49" s="216">
        <f t="shared" si="5"/>
        <v>1.0241629349090784</v>
      </c>
      <c r="L49" s="215">
        <f t="shared" si="3"/>
        <v>2.4162934909078393E-2</v>
      </c>
    </row>
    <row r="50" spans="1:12" x14ac:dyDescent="0.25">
      <c r="A50" s="383" t="s">
        <v>1622</v>
      </c>
      <c r="B50" s="383" t="s">
        <v>1621</v>
      </c>
      <c r="C50" s="383" t="s">
        <v>1620</v>
      </c>
      <c r="D50" s="383">
        <v>88.67</v>
      </c>
      <c r="E50" s="383">
        <v>88.275999999999996</v>
      </c>
      <c r="F50" s="383">
        <v>87.826999999999998</v>
      </c>
      <c r="G50" s="383">
        <v>88.998999999999995</v>
      </c>
      <c r="H50" s="219">
        <f t="shared" si="4"/>
        <v>0.97980941753079154</v>
      </c>
      <c r="I50" s="221">
        <f t="shared" si="2"/>
        <v>-2.0190582469208462E-2</v>
      </c>
      <c r="J50" s="215"/>
      <c r="K50" s="216">
        <f t="shared" si="5"/>
        <v>1.0544556403456771</v>
      </c>
      <c r="L50" s="215">
        <f t="shared" si="3"/>
        <v>5.445564034567707E-2</v>
      </c>
    </row>
    <row r="51" spans="1:12" x14ac:dyDescent="0.25">
      <c r="A51" s="383" t="s">
        <v>1619</v>
      </c>
      <c r="B51" s="383" t="s">
        <v>1618</v>
      </c>
      <c r="C51" s="383" t="s">
        <v>1617</v>
      </c>
      <c r="D51" s="383">
        <v>71.317999999999998</v>
      </c>
      <c r="E51" s="383">
        <v>70.662999999999997</v>
      </c>
      <c r="F51" s="383">
        <v>71.802999999999997</v>
      </c>
      <c r="G51" s="383">
        <v>71.463999999999999</v>
      </c>
      <c r="H51" s="219">
        <f t="shared" si="4"/>
        <v>1.0661101388820373</v>
      </c>
      <c r="I51" s="221">
        <f t="shared" si="2"/>
        <v>6.6110138882037317E-2</v>
      </c>
      <c r="J51" s="215"/>
      <c r="K51" s="216">
        <f t="shared" si="5"/>
        <v>0.981248316018692</v>
      </c>
      <c r="L51" s="215">
        <f t="shared" si="3"/>
        <v>-1.8751683981307998E-2</v>
      </c>
    </row>
    <row r="52" spans="1:12" x14ac:dyDescent="0.25">
      <c r="A52" s="383" t="s">
        <v>1616</v>
      </c>
      <c r="B52" s="383" t="s">
        <v>1615</v>
      </c>
      <c r="C52" s="383" t="s">
        <v>1614</v>
      </c>
      <c r="D52" s="383">
        <v>67.298000000000002</v>
      </c>
      <c r="E52" s="383">
        <v>64.620999999999995</v>
      </c>
      <c r="F52" s="383">
        <v>64.734999999999999</v>
      </c>
      <c r="G52" s="383">
        <v>64.272999999999996</v>
      </c>
      <c r="H52" s="219">
        <f t="shared" si="4"/>
        <v>1.0070752245606813</v>
      </c>
      <c r="I52" s="221">
        <f t="shared" si="2"/>
        <v>7.0752245606813258E-3</v>
      </c>
      <c r="J52" s="215"/>
      <c r="K52" s="216">
        <f t="shared" si="5"/>
        <v>0.97175699729574294</v>
      </c>
      <c r="L52" s="215">
        <f t="shared" si="3"/>
        <v>-2.8243002704257059E-2</v>
      </c>
    </row>
    <row r="53" spans="1:12" x14ac:dyDescent="0.25">
      <c r="A53" s="383" t="s">
        <v>1613</v>
      </c>
      <c r="B53" s="383" t="s">
        <v>1612</v>
      </c>
      <c r="C53" s="383" t="s">
        <v>1611</v>
      </c>
      <c r="D53" s="383">
        <v>65.796000000000006</v>
      </c>
      <c r="E53" s="383">
        <v>65.563000000000002</v>
      </c>
      <c r="F53" s="383">
        <v>64.838999999999999</v>
      </c>
      <c r="G53" s="383">
        <v>64.506</v>
      </c>
      <c r="H53" s="219">
        <f t="shared" si="4"/>
        <v>0.95655503575110079</v>
      </c>
      <c r="I53" s="221">
        <f t="shared" si="2"/>
        <v>-4.3444964248899209E-2</v>
      </c>
      <c r="J53" s="215"/>
      <c r="K53" s="216">
        <f t="shared" si="5"/>
        <v>0.979614525762597</v>
      </c>
      <c r="L53" s="215">
        <f t="shared" si="3"/>
        <v>-2.0385474237403001E-2</v>
      </c>
    </row>
    <row r="54" spans="1:12" x14ac:dyDescent="0.25">
      <c r="A54" s="383" t="s">
        <v>1610</v>
      </c>
      <c r="B54" s="383" t="s">
        <v>1609</v>
      </c>
      <c r="C54" s="383" t="s">
        <v>1608</v>
      </c>
      <c r="D54" s="383">
        <v>59.412999999999997</v>
      </c>
      <c r="E54" s="383">
        <v>58.676000000000002</v>
      </c>
      <c r="F54" s="383">
        <v>57.936999999999998</v>
      </c>
      <c r="G54" s="383">
        <v>57.411000000000001</v>
      </c>
      <c r="H54" s="219">
        <f t="shared" si="4"/>
        <v>0.95056542683014555</v>
      </c>
      <c r="I54" s="221">
        <f t="shared" si="2"/>
        <v>-4.9434573169854445E-2</v>
      </c>
      <c r="J54" s="215"/>
      <c r="K54" s="216">
        <f t="shared" si="5"/>
        <v>0.96417625609240554</v>
      </c>
      <c r="L54" s="215">
        <f t="shared" si="3"/>
        <v>-3.5823743907594463E-2</v>
      </c>
    </row>
    <row r="55" spans="1:12" x14ac:dyDescent="0.25">
      <c r="A55" s="383" t="s">
        <v>1607</v>
      </c>
      <c r="B55" s="383" t="s">
        <v>1606</v>
      </c>
      <c r="C55" s="383" t="s">
        <v>1605</v>
      </c>
      <c r="D55" s="383">
        <v>73.531000000000006</v>
      </c>
      <c r="E55" s="383">
        <v>74.113</v>
      </c>
      <c r="F55" s="383">
        <v>73.497</v>
      </c>
      <c r="G55" s="383">
        <v>73.537000000000006</v>
      </c>
      <c r="H55" s="219">
        <f t="shared" si="4"/>
        <v>0.9671656784285193</v>
      </c>
      <c r="I55" s="221">
        <f t="shared" si="2"/>
        <v>-3.2834321571480696E-2</v>
      </c>
      <c r="J55" s="215"/>
      <c r="K55" s="216">
        <f t="shared" si="5"/>
        <v>1.0021787374311086</v>
      </c>
      <c r="L55" s="215">
        <f t="shared" si="3"/>
        <v>2.1787374311086349E-3</v>
      </c>
    </row>
    <row r="56" spans="1:12" x14ac:dyDescent="0.25">
      <c r="A56" s="383" t="s">
        <v>1604</v>
      </c>
      <c r="B56" s="383" t="s">
        <v>1603</v>
      </c>
      <c r="C56" s="383" t="s">
        <v>1602</v>
      </c>
      <c r="D56" s="383">
        <v>72.576999999999998</v>
      </c>
      <c r="E56" s="383">
        <v>69.061999999999998</v>
      </c>
      <c r="F56" s="383">
        <v>66.323999999999998</v>
      </c>
      <c r="G56" s="383">
        <v>63.567999999999998</v>
      </c>
      <c r="H56" s="219">
        <f t="shared" si="4"/>
        <v>0.85060168355313615</v>
      </c>
      <c r="I56" s="221">
        <f t="shared" si="2"/>
        <v>-0.14939831644686385</v>
      </c>
      <c r="J56" s="215"/>
      <c r="K56" s="216">
        <f t="shared" si="5"/>
        <v>0.84386184016951193</v>
      </c>
      <c r="L56" s="215">
        <f t="shared" si="3"/>
        <v>-0.15613815983048807</v>
      </c>
    </row>
    <row r="57" spans="1:12" x14ac:dyDescent="0.25">
      <c r="A57" s="383" t="s">
        <v>1601</v>
      </c>
      <c r="B57" s="383" t="s">
        <v>1600</v>
      </c>
      <c r="C57" s="383" t="s">
        <v>1599</v>
      </c>
      <c r="D57" s="383">
        <v>85.573999999999998</v>
      </c>
      <c r="E57" s="383">
        <v>83.677999999999997</v>
      </c>
      <c r="F57" s="383">
        <v>84.236999999999995</v>
      </c>
      <c r="G57" s="383">
        <v>84.582999999999998</v>
      </c>
      <c r="H57" s="219">
        <f t="shared" si="4"/>
        <v>1.0269904385183439</v>
      </c>
      <c r="I57" s="221">
        <f t="shared" si="2"/>
        <v>2.6990438518343929E-2</v>
      </c>
      <c r="J57" s="215"/>
      <c r="K57" s="216">
        <f t="shared" si="5"/>
        <v>1.0165313396493161</v>
      </c>
      <c r="L57" s="215">
        <f t="shared" si="3"/>
        <v>1.6531339649316079E-2</v>
      </c>
    </row>
    <row r="58" spans="1:12" x14ac:dyDescent="0.25">
      <c r="A58" s="383" t="s">
        <v>1598</v>
      </c>
      <c r="B58" s="383" t="s">
        <v>1597</v>
      </c>
      <c r="C58" s="383" t="s">
        <v>1596</v>
      </c>
      <c r="D58" s="383">
        <v>104.395</v>
      </c>
      <c r="E58" s="383">
        <v>105.843</v>
      </c>
      <c r="F58" s="383">
        <v>103.971</v>
      </c>
      <c r="G58" s="383">
        <v>104.892</v>
      </c>
      <c r="H58" s="219">
        <f t="shared" si="4"/>
        <v>0.93110856261531749</v>
      </c>
      <c r="I58" s="221">
        <f t="shared" si="2"/>
        <v>-6.8891437384682508E-2</v>
      </c>
      <c r="J58" s="215"/>
      <c r="K58" s="216">
        <f t="shared" si="5"/>
        <v>1.0359065542145736</v>
      </c>
      <c r="L58" s="215">
        <f t="shared" si="3"/>
        <v>3.5906554214573561E-2</v>
      </c>
    </row>
    <row r="59" spans="1:12" x14ac:dyDescent="0.25">
      <c r="A59" s="383" t="s">
        <v>1595</v>
      </c>
      <c r="B59" s="383" t="s">
        <v>1594</v>
      </c>
      <c r="C59" s="383" t="s">
        <v>1593</v>
      </c>
      <c r="D59" s="383">
        <v>98.97</v>
      </c>
      <c r="E59" s="383">
        <v>100.36499999999999</v>
      </c>
      <c r="F59" s="383">
        <v>92.340999999999994</v>
      </c>
      <c r="G59" s="383">
        <v>104.03100000000001</v>
      </c>
      <c r="H59" s="219">
        <f t="shared" si="4"/>
        <v>0.7165543517068379</v>
      </c>
      <c r="I59" s="221">
        <f t="shared" si="2"/>
        <v>-0.2834456482931621</v>
      </c>
      <c r="J59" s="215"/>
      <c r="K59" s="216">
        <f t="shared" si="5"/>
        <v>1.6109156440394612</v>
      </c>
      <c r="L59" s="215">
        <f t="shared" si="3"/>
        <v>0.61091564403946119</v>
      </c>
    </row>
    <row r="60" spans="1:12" x14ac:dyDescent="0.25">
      <c r="A60" s="383" t="s">
        <v>1592</v>
      </c>
      <c r="B60" s="383" t="s">
        <v>1591</v>
      </c>
      <c r="C60" s="383" t="s">
        <v>1590</v>
      </c>
      <c r="D60" s="383">
        <v>106.181</v>
      </c>
      <c r="E60" s="383">
        <v>107.637</v>
      </c>
      <c r="F60" s="383">
        <v>107.928</v>
      </c>
      <c r="G60" s="383">
        <v>105.154</v>
      </c>
      <c r="H60" s="219">
        <f t="shared" si="4"/>
        <v>1.0108580588384541</v>
      </c>
      <c r="I60" s="221">
        <f t="shared" si="2"/>
        <v>1.0858058838454143E-2</v>
      </c>
      <c r="J60" s="215"/>
      <c r="K60" s="216">
        <f t="shared" si="5"/>
        <v>0.90108689492186955</v>
      </c>
      <c r="L60" s="215">
        <f t="shared" si="3"/>
        <v>-9.8913105078130448E-2</v>
      </c>
    </row>
    <row r="61" spans="1:12" x14ac:dyDescent="0.25">
      <c r="A61" s="383" t="s">
        <v>1589</v>
      </c>
      <c r="B61" s="383" t="s">
        <v>1588</v>
      </c>
      <c r="C61" s="383" t="s">
        <v>1587</v>
      </c>
      <c r="D61" s="383">
        <v>106.167</v>
      </c>
      <c r="E61" s="383">
        <v>107.63200000000001</v>
      </c>
      <c r="F61" s="383">
        <v>107.917</v>
      </c>
      <c r="G61" s="383">
        <v>105.136</v>
      </c>
      <c r="H61" s="219">
        <f t="shared" si="4"/>
        <v>1.0106337885277985</v>
      </c>
      <c r="I61" s="221">
        <f t="shared" si="2"/>
        <v>1.0633788527798504E-2</v>
      </c>
      <c r="J61" s="215"/>
      <c r="K61" s="216">
        <f t="shared" si="5"/>
        <v>0.90083726654520146</v>
      </c>
      <c r="L61" s="215">
        <f t="shared" si="3"/>
        <v>-9.9162733454798535E-2</v>
      </c>
    </row>
    <row r="62" spans="1:12" x14ac:dyDescent="0.25">
      <c r="A62" s="383" t="s">
        <v>1586</v>
      </c>
      <c r="B62" s="383" t="s">
        <v>1585</v>
      </c>
      <c r="C62" s="383" t="s">
        <v>1584</v>
      </c>
      <c r="D62" s="383">
        <v>106.191</v>
      </c>
      <c r="E62" s="383">
        <v>107.66</v>
      </c>
      <c r="F62" s="383">
        <v>107.932</v>
      </c>
      <c r="G62" s="383">
        <v>105.151</v>
      </c>
      <c r="H62" s="219">
        <f t="shared" si="4"/>
        <v>1.0101442518282826</v>
      </c>
      <c r="I62" s="221">
        <f t="shared" si="2"/>
        <v>1.0144251828282602E-2</v>
      </c>
      <c r="J62" s="215"/>
      <c r="K62" s="216">
        <f t="shared" si="5"/>
        <v>0.90085051298907293</v>
      </c>
      <c r="L62" s="215">
        <f t="shared" si="3"/>
        <v>-9.9149487010927073E-2</v>
      </c>
    </row>
    <row r="63" spans="1:12" x14ac:dyDescent="0.25">
      <c r="A63" s="383" t="s">
        <v>1583</v>
      </c>
      <c r="B63" s="383" t="s">
        <v>1582</v>
      </c>
      <c r="C63" s="383" t="s">
        <v>1581</v>
      </c>
      <c r="D63" s="383">
        <v>106.20099999999999</v>
      </c>
      <c r="E63" s="383">
        <v>107.631</v>
      </c>
      <c r="F63" s="383">
        <v>107.92100000000001</v>
      </c>
      <c r="G63" s="383">
        <v>105.05800000000001</v>
      </c>
      <c r="H63" s="219">
        <f t="shared" si="4"/>
        <v>1.0108212008375961</v>
      </c>
      <c r="I63" s="221">
        <f t="shared" si="2"/>
        <v>1.0821200837596079E-2</v>
      </c>
      <c r="J63" s="215"/>
      <c r="K63" s="216">
        <f t="shared" si="5"/>
        <v>0.89803377726751088</v>
      </c>
      <c r="L63" s="215">
        <f t="shared" si="3"/>
        <v>-0.10196622273248912</v>
      </c>
    </row>
    <row r="64" spans="1:12" x14ac:dyDescent="0.25">
      <c r="A64" s="383" t="s">
        <v>1580</v>
      </c>
      <c r="B64" s="383" t="s">
        <v>1579</v>
      </c>
      <c r="C64" s="383" t="s">
        <v>1578</v>
      </c>
      <c r="D64" s="383">
        <v>106.179</v>
      </c>
      <c r="E64" s="383">
        <v>107.646</v>
      </c>
      <c r="F64" s="383">
        <v>107.94199999999999</v>
      </c>
      <c r="G64" s="383">
        <v>105.16500000000001</v>
      </c>
      <c r="H64" s="219">
        <f t="shared" si="4"/>
        <v>1.0110444653897055</v>
      </c>
      <c r="I64" s="221">
        <f t="shared" si="2"/>
        <v>1.1044465389705493E-2</v>
      </c>
      <c r="J64" s="215"/>
      <c r="K64" s="216">
        <f t="shared" si="5"/>
        <v>0.90099641344814507</v>
      </c>
      <c r="L64" s="215">
        <f t="shared" si="3"/>
        <v>-9.9003586551854927E-2</v>
      </c>
    </row>
    <row r="65" spans="1:17" x14ac:dyDescent="0.25">
      <c r="A65" s="383" t="s">
        <v>1577</v>
      </c>
      <c r="B65" s="383" t="s">
        <v>1576</v>
      </c>
      <c r="C65" s="383" t="s">
        <v>1575</v>
      </c>
      <c r="D65" s="383">
        <v>93.373000000000005</v>
      </c>
      <c r="E65" s="383">
        <v>93.856999999999999</v>
      </c>
      <c r="F65" s="383">
        <v>94.007999999999996</v>
      </c>
      <c r="G65" s="383">
        <v>95.08</v>
      </c>
      <c r="H65" s="219">
        <f t="shared" si="4"/>
        <v>1.0064508684954285</v>
      </c>
      <c r="I65" s="221">
        <f t="shared" si="2"/>
        <v>6.45086849542853E-3</v>
      </c>
      <c r="J65" s="215"/>
      <c r="K65" s="216">
        <f t="shared" si="5"/>
        <v>1.0463992969456488</v>
      </c>
      <c r="L65" s="215">
        <f t="shared" si="3"/>
        <v>4.6399296945648816E-2</v>
      </c>
    </row>
    <row r="66" spans="1:17" x14ac:dyDescent="0.25">
      <c r="A66" s="383" t="s">
        <v>1574</v>
      </c>
      <c r="B66" s="383" t="s">
        <v>1573</v>
      </c>
      <c r="C66" s="383" t="s">
        <v>1572</v>
      </c>
      <c r="D66" s="383">
        <v>100.755</v>
      </c>
      <c r="E66" s="383">
        <v>101.227</v>
      </c>
      <c r="F66" s="383">
        <v>102.788</v>
      </c>
      <c r="G66" s="383">
        <v>102.461</v>
      </c>
      <c r="H66" s="219">
        <f t="shared" si="4"/>
        <v>1.0631246766396742</v>
      </c>
      <c r="I66" s="221">
        <f t="shared" si="2"/>
        <v>6.3124676639674249E-2</v>
      </c>
      <c r="J66" s="215"/>
      <c r="K66" s="216">
        <f t="shared" si="5"/>
        <v>0.98733537468841248</v>
      </c>
      <c r="L66" s="215">
        <f t="shared" si="3"/>
        <v>-1.2664625311587518E-2</v>
      </c>
    </row>
    <row r="67" spans="1:17" x14ac:dyDescent="0.25">
      <c r="A67" s="383" t="s">
        <v>1571</v>
      </c>
      <c r="B67" s="384" t="s">
        <v>1570</v>
      </c>
      <c r="C67" s="383" t="s">
        <v>1569</v>
      </c>
      <c r="D67" s="383">
        <v>100.866</v>
      </c>
      <c r="E67" s="383">
        <v>100.149</v>
      </c>
      <c r="F67" s="383">
        <v>99.739000000000004</v>
      </c>
      <c r="G67" s="383">
        <v>99.093999999999994</v>
      </c>
      <c r="H67" s="220">
        <f t="shared" si="4"/>
        <v>0.98372468557769799</v>
      </c>
      <c r="I67" s="222">
        <f t="shared" si="2"/>
        <v>-1.6275314422302012E-2</v>
      </c>
      <c r="J67" s="217"/>
      <c r="K67" s="218">
        <f t="shared" si="5"/>
        <v>0.97438232885332954</v>
      </c>
      <c r="L67" s="217">
        <f t="shared" si="3"/>
        <v>-2.5617671146670462E-2</v>
      </c>
      <c r="N67" s="210"/>
      <c r="O67" s="210"/>
      <c r="P67" s="210"/>
      <c r="Q67" s="212"/>
    </row>
    <row r="68" spans="1:17" x14ac:dyDescent="0.25">
      <c r="A68" s="383" t="s">
        <v>1568</v>
      </c>
      <c r="B68" s="383" t="s">
        <v>1567</v>
      </c>
      <c r="C68" s="383" t="s">
        <v>1566</v>
      </c>
      <c r="D68" s="383">
        <v>106.535</v>
      </c>
      <c r="E68" s="383">
        <v>105.691</v>
      </c>
      <c r="F68" s="383">
        <v>106.108</v>
      </c>
      <c r="G68" s="383">
        <v>105.51900000000001</v>
      </c>
      <c r="H68" s="219">
        <f t="shared" si="4"/>
        <v>1.0158755006663194</v>
      </c>
      <c r="I68" s="221">
        <f t="shared" si="2"/>
        <v>1.5875500666319375E-2</v>
      </c>
      <c r="J68" s="215"/>
      <c r="K68" s="216">
        <f t="shared" si="5"/>
        <v>0.97798040256917018</v>
      </c>
      <c r="L68" s="215">
        <f t="shared" si="3"/>
        <v>-2.2019597430829818E-2</v>
      </c>
      <c r="Q68" s="212"/>
    </row>
    <row r="69" spans="1:17" x14ac:dyDescent="0.25">
      <c r="A69" s="383" t="s">
        <v>1565</v>
      </c>
      <c r="B69" s="383" t="s">
        <v>1564</v>
      </c>
      <c r="C69" s="383" t="s">
        <v>1563</v>
      </c>
      <c r="D69" s="383">
        <v>106.627</v>
      </c>
      <c r="E69" s="383">
        <v>105.70399999999999</v>
      </c>
      <c r="F69" s="383">
        <v>106.10599999999999</v>
      </c>
      <c r="G69" s="383">
        <v>105.58199999999999</v>
      </c>
      <c r="H69" s="219">
        <f t="shared" si="4"/>
        <v>1.0152992913288681</v>
      </c>
      <c r="I69" s="221">
        <f t="shared" si="2"/>
        <v>1.5299291328868092E-2</v>
      </c>
      <c r="J69" s="215"/>
      <c r="K69" s="216">
        <f t="shared" si="5"/>
        <v>0.98039201794735786</v>
      </c>
      <c r="L69" s="215">
        <f t="shared" si="3"/>
        <v>-1.9607982052642137E-2</v>
      </c>
      <c r="N69" s="210"/>
      <c r="O69" s="210"/>
      <c r="P69" s="210"/>
    </row>
    <row r="70" spans="1:17" ht="13.2" hidden="1" customHeight="1" x14ac:dyDescent="0.25">
      <c r="A70" s="383" t="s">
        <v>1562</v>
      </c>
      <c r="B70" s="383" t="s">
        <v>1561</v>
      </c>
      <c r="C70" s="383" t="s">
        <v>1560</v>
      </c>
      <c r="D70" s="383">
        <v>105.866</v>
      </c>
      <c r="E70" s="383">
        <v>105.624</v>
      </c>
      <c r="F70" s="383">
        <v>106.155</v>
      </c>
      <c r="G70" s="383">
        <v>105.068</v>
      </c>
      <c r="H70" s="219">
        <f t="shared" si="4"/>
        <v>1.0202612154373321</v>
      </c>
      <c r="I70" s="221">
        <f t="shared" si="2"/>
        <v>2.0261215437332059E-2</v>
      </c>
      <c r="J70" s="215"/>
      <c r="K70" s="216">
        <f t="shared" si="5"/>
        <v>0.95966585538048044</v>
      </c>
      <c r="L70" s="215">
        <f t="shared" si="3"/>
        <v>-4.0334144619519563E-2</v>
      </c>
    </row>
    <row r="71" spans="1:17" ht="13.2" hidden="1" customHeight="1" x14ac:dyDescent="0.25">
      <c r="A71" s="383" t="s">
        <v>1559</v>
      </c>
      <c r="B71" s="383" t="s">
        <v>1558</v>
      </c>
      <c r="C71" s="383" t="s">
        <v>1557</v>
      </c>
      <c r="D71" s="383">
        <v>101.751</v>
      </c>
      <c r="E71" s="383">
        <v>102.17100000000001</v>
      </c>
      <c r="F71" s="383">
        <v>101.72799999999999</v>
      </c>
      <c r="G71" s="383">
        <v>101.68300000000001</v>
      </c>
      <c r="H71" s="219">
        <f t="shared" si="4"/>
        <v>0.98276899962695619</v>
      </c>
      <c r="I71" s="221">
        <f t="shared" si="2"/>
        <v>-1.7231000373043814E-2</v>
      </c>
      <c r="J71" s="215"/>
      <c r="K71" s="216">
        <f t="shared" si="5"/>
        <v>0.99823174937996595</v>
      </c>
      <c r="L71" s="215">
        <f t="shared" si="3"/>
        <v>-1.7682506200340509E-3</v>
      </c>
    </row>
    <row r="72" spans="1:17" ht="13.2" hidden="1" customHeight="1" x14ac:dyDescent="0.25">
      <c r="A72" s="383" t="s">
        <v>1556</v>
      </c>
      <c r="B72" s="383" t="s">
        <v>1555</v>
      </c>
      <c r="C72" s="383" t="s">
        <v>1554</v>
      </c>
      <c r="D72" s="383">
        <v>98.46</v>
      </c>
      <c r="E72" s="383">
        <v>99.116</v>
      </c>
      <c r="F72" s="383">
        <v>98.495999999999995</v>
      </c>
      <c r="G72" s="383">
        <v>98.165000000000006</v>
      </c>
      <c r="H72" s="219">
        <f t="shared" ref="H72:H91" si="6">(F72/E72)^4</f>
        <v>0.97521260761800532</v>
      </c>
      <c r="I72" s="221">
        <f t="shared" si="2"/>
        <v>-2.4787392381994677E-2</v>
      </c>
      <c r="J72" s="215"/>
      <c r="K72" s="216">
        <f t="shared" ref="K72:K91" si="7">(G72/F72)^4</f>
        <v>0.98662543755917209</v>
      </c>
      <c r="L72" s="215">
        <f t="shared" si="3"/>
        <v>-1.3374562440827908E-2</v>
      </c>
    </row>
    <row r="73" spans="1:17" ht="13.2" hidden="1" customHeight="1" x14ac:dyDescent="0.25">
      <c r="A73" s="383" t="s">
        <v>1553</v>
      </c>
      <c r="B73" s="383" t="s">
        <v>1552</v>
      </c>
      <c r="C73" s="383" t="s">
        <v>1551</v>
      </c>
      <c r="D73" s="383">
        <v>104.774</v>
      </c>
      <c r="E73" s="383">
        <v>104.959</v>
      </c>
      <c r="F73" s="383">
        <v>104.691</v>
      </c>
      <c r="G73" s="383">
        <v>104.931</v>
      </c>
      <c r="H73" s="219">
        <f t="shared" si="6"/>
        <v>0.98982553994514155</v>
      </c>
      <c r="I73" s="221">
        <f t="shared" si="2"/>
        <v>-1.0174460054858447E-2</v>
      </c>
      <c r="J73" s="215"/>
      <c r="K73" s="216">
        <f t="shared" si="7"/>
        <v>1.0092014231540163</v>
      </c>
      <c r="L73" s="215">
        <f t="shared" si="3"/>
        <v>9.2014231540162861E-3</v>
      </c>
    </row>
    <row r="74" spans="1:17" ht="13.2" hidden="1" customHeight="1" x14ac:dyDescent="0.25">
      <c r="A74" s="383" t="s">
        <v>1550</v>
      </c>
      <c r="B74" s="383" t="s">
        <v>1549</v>
      </c>
      <c r="C74" s="383" t="s">
        <v>1548</v>
      </c>
      <c r="D74" s="383">
        <v>132.88200000000001</v>
      </c>
      <c r="E74" s="383">
        <v>133.96199999999999</v>
      </c>
      <c r="F74" s="383">
        <v>134.964</v>
      </c>
      <c r="G74" s="383">
        <v>136.505</v>
      </c>
      <c r="H74" s="219">
        <f t="shared" si="6"/>
        <v>1.0302562876610339</v>
      </c>
      <c r="I74" s="221">
        <f t="shared" si="2"/>
        <v>3.0256287661033943E-2</v>
      </c>
      <c r="J74" s="215"/>
      <c r="K74" s="216">
        <f t="shared" si="7"/>
        <v>1.0464596144811613</v>
      </c>
      <c r="L74" s="215">
        <f t="shared" si="3"/>
        <v>4.6459614481161315E-2</v>
      </c>
    </row>
    <row r="75" spans="1:17" ht="13.2" hidden="1" customHeight="1" x14ac:dyDescent="0.25">
      <c r="A75" s="383" t="s">
        <v>1547</v>
      </c>
      <c r="B75" s="383" t="s">
        <v>1546</v>
      </c>
      <c r="C75" s="383" t="s">
        <v>1545</v>
      </c>
      <c r="D75" s="383">
        <v>93.680999999999997</v>
      </c>
      <c r="E75" s="383">
        <v>92.551000000000002</v>
      </c>
      <c r="F75" s="383">
        <v>91.8</v>
      </c>
      <c r="G75" s="383">
        <v>90.989000000000004</v>
      </c>
      <c r="H75" s="219">
        <f t="shared" si="6"/>
        <v>0.96793515245032646</v>
      </c>
      <c r="I75" s="221">
        <f t="shared" si="2"/>
        <v>-3.2064847549673536E-2</v>
      </c>
      <c r="J75" s="215"/>
      <c r="K75" s="216">
        <f t="shared" si="7"/>
        <v>0.9651278396001477</v>
      </c>
      <c r="L75" s="215">
        <f t="shared" si="3"/>
        <v>-3.4872160399852303E-2</v>
      </c>
    </row>
    <row r="76" spans="1:17" ht="13.2" hidden="1" customHeight="1" x14ac:dyDescent="0.25">
      <c r="A76" s="383" t="s">
        <v>1544</v>
      </c>
      <c r="B76" s="383" t="s">
        <v>1543</v>
      </c>
      <c r="C76" s="383" t="s">
        <v>1542</v>
      </c>
      <c r="D76" s="383">
        <v>72.569999999999993</v>
      </c>
      <c r="E76" s="383">
        <v>69.052999999999997</v>
      </c>
      <c r="F76" s="383">
        <v>66.278999999999996</v>
      </c>
      <c r="G76" s="383">
        <v>63.548999999999999</v>
      </c>
      <c r="H76" s="219">
        <f t="shared" si="6"/>
        <v>0.84873787747551699</v>
      </c>
      <c r="I76" s="221">
        <f t="shared" ref="I76:I91" si="8">H76-1</f>
        <v>-0.15126212252448301</v>
      </c>
      <c r="J76" s="215"/>
      <c r="K76" s="216">
        <f t="shared" si="7"/>
        <v>0.8451447434535112</v>
      </c>
      <c r="L76" s="215">
        <f t="shared" ref="L76:L91" si="9">K76-1</f>
        <v>-0.1548552565464888</v>
      </c>
    </row>
    <row r="77" spans="1:17" ht="13.2" hidden="1" customHeight="1" x14ac:dyDescent="0.25">
      <c r="A77" s="383" t="s">
        <v>17</v>
      </c>
      <c r="B77" s="384" t="s">
        <v>18</v>
      </c>
      <c r="C77" s="383" t="s">
        <v>355</v>
      </c>
      <c r="D77" s="383">
        <v>108.417</v>
      </c>
      <c r="E77" s="383">
        <v>109.441</v>
      </c>
      <c r="F77" s="383">
        <v>109.663</v>
      </c>
      <c r="G77" s="383">
        <v>108.694</v>
      </c>
      <c r="H77" s="219">
        <f t="shared" si="6"/>
        <v>1.0081386829868733</v>
      </c>
      <c r="I77" s="221">
        <f t="shared" si="8"/>
        <v>8.138682986873258E-3</v>
      </c>
      <c r="J77" s="215"/>
      <c r="K77" s="216">
        <f t="shared" si="7"/>
        <v>0.96512106620505422</v>
      </c>
      <c r="L77" s="215">
        <f t="shared" si="9"/>
        <v>-3.4878933794945777E-2</v>
      </c>
    </row>
    <row r="78" spans="1:17" ht="13.2" hidden="1" customHeight="1" x14ac:dyDescent="0.25">
      <c r="A78" s="383" t="s">
        <v>20</v>
      </c>
      <c r="B78" s="384" t="s">
        <v>21</v>
      </c>
      <c r="C78" s="383" t="s">
        <v>1541</v>
      </c>
      <c r="D78" s="383">
        <v>110.866</v>
      </c>
      <c r="E78" s="383">
        <v>110.571</v>
      </c>
      <c r="F78" s="383">
        <v>111.184</v>
      </c>
      <c r="G78" s="383">
        <v>111.175</v>
      </c>
      <c r="H78" s="219">
        <f t="shared" si="6"/>
        <v>1.0223608913052207</v>
      </c>
      <c r="I78" s="221">
        <f t="shared" si="8"/>
        <v>2.2360891305220676E-2</v>
      </c>
      <c r="J78" s="215"/>
      <c r="K78" s="216">
        <f t="shared" si="7"/>
        <v>0.9996762517169433</v>
      </c>
      <c r="L78" s="215">
        <f t="shared" si="9"/>
        <v>-3.2374828305670178E-4</v>
      </c>
    </row>
    <row r="79" spans="1:17" ht="13.2" hidden="1" customHeight="1" x14ac:dyDescent="0.25">
      <c r="A79" s="383" t="s">
        <v>1540</v>
      </c>
      <c r="B79" s="383" t="s">
        <v>1539</v>
      </c>
      <c r="C79" s="383" t="s">
        <v>1538</v>
      </c>
      <c r="D79" s="383">
        <v>112.033</v>
      </c>
      <c r="E79" s="383">
        <v>111.681</v>
      </c>
      <c r="F79" s="383">
        <v>112.414</v>
      </c>
      <c r="G79" s="383">
        <v>112.321</v>
      </c>
      <c r="H79" s="219">
        <f t="shared" si="6"/>
        <v>1.0265129436942195</v>
      </c>
      <c r="I79" s="221">
        <f t="shared" si="8"/>
        <v>2.6512943694219526E-2</v>
      </c>
      <c r="J79" s="215"/>
      <c r="K79" s="216">
        <f t="shared" si="7"/>
        <v>0.99669490791484805</v>
      </c>
      <c r="L79" s="215">
        <f t="shared" si="9"/>
        <v>-3.3050920851519505E-3</v>
      </c>
    </row>
    <row r="80" spans="1:17" x14ac:dyDescent="0.25">
      <c r="A80" s="383" t="s">
        <v>1537</v>
      </c>
      <c r="B80" s="383" t="s">
        <v>1536</v>
      </c>
      <c r="C80" s="383" t="s">
        <v>1535</v>
      </c>
      <c r="D80" s="383">
        <v>113.43</v>
      </c>
      <c r="E80" s="383">
        <v>112.98</v>
      </c>
      <c r="F80" s="383">
        <v>113.746</v>
      </c>
      <c r="G80" s="383">
        <v>113.646</v>
      </c>
      <c r="H80" s="219">
        <f t="shared" si="6"/>
        <v>1.0273969002062342</v>
      </c>
      <c r="I80" s="221">
        <f t="shared" si="8"/>
        <v>2.7396900206234198E-2</v>
      </c>
      <c r="J80" s="215"/>
      <c r="K80" s="216">
        <f t="shared" si="7"/>
        <v>0.99648802755245414</v>
      </c>
      <c r="L80" s="215">
        <f t="shared" si="9"/>
        <v>-3.5119724475458636E-3</v>
      </c>
    </row>
    <row r="81" spans="1:16" x14ac:dyDescent="0.25">
      <c r="A81" s="383" t="s">
        <v>1534</v>
      </c>
      <c r="B81" s="383" t="s">
        <v>1533</v>
      </c>
      <c r="C81" s="383" t="s">
        <v>1532</v>
      </c>
      <c r="D81" s="383">
        <v>108.524</v>
      </c>
      <c r="E81" s="383">
        <v>108.51300000000001</v>
      </c>
      <c r="F81" s="383">
        <v>108.907</v>
      </c>
      <c r="G81" s="383">
        <v>108.953</v>
      </c>
      <c r="H81" s="220">
        <f t="shared" si="6"/>
        <v>1.0146028977799852</v>
      </c>
      <c r="I81" s="222">
        <f t="shared" si="8"/>
        <v>1.4602897779985247E-2</v>
      </c>
      <c r="J81" s="217"/>
      <c r="K81" s="218">
        <f t="shared" si="7"/>
        <v>1.0016905856313953</v>
      </c>
      <c r="L81" s="217">
        <f t="shared" si="9"/>
        <v>1.6905856313953471E-3</v>
      </c>
      <c r="N81" s="210"/>
      <c r="O81" s="210"/>
      <c r="P81" s="210"/>
    </row>
    <row r="82" spans="1:16" x14ac:dyDescent="0.25">
      <c r="A82" s="383" t="s">
        <v>1531</v>
      </c>
      <c r="B82" s="383" t="s">
        <v>1530</v>
      </c>
      <c r="C82" s="383" t="s">
        <v>1529</v>
      </c>
      <c r="D82" s="383">
        <v>105.596</v>
      </c>
      <c r="E82" s="383">
        <v>105.93</v>
      </c>
      <c r="F82" s="383">
        <v>105.169</v>
      </c>
      <c r="G82" s="383">
        <v>105.175</v>
      </c>
      <c r="H82" s="219">
        <f t="shared" si="6"/>
        <v>0.97157222012588851</v>
      </c>
      <c r="I82" s="221">
        <f t="shared" si="8"/>
        <v>-2.8427779874111492E-2</v>
      </c>
      <c r="J82" s="215"/>
      <c r="K82" s="216">
        <f t="shared" si="7"/>
        <v>1.0002282236582574</v>
      </c>
      <c r="L82" s="215">
        <f t="shared" si="9"/>
        <v>2.282236582573649E-4</v>
      </c>
    </row>
    <row r="83" spans="1:16" x14ac:dyDescent="0.25">
      <c r="A83" s="383" t="s">
        <v>1528</v>
      </c>
      <c r="B83" s="383" t="s">
        <v>1527</v>
      </c>
      <c r="C83" s="383" t="s">
        <v>1526</v>
      </c>
      <c r="D83" s="383">
        <v>110.004</v>
      </c>
      <c r="E83" s="383">
        <v>109.815</v>
      </c>
      <c r="F83" s="383">
        <v>110.806</v>
      </c>
      <c r="G83" s="383">
        <v>110.874</v>
      </c>
      <c r="H83" s="219">
        <f t="shared" si="6"/>
        <v>1.0365886431203089</v>
      </c>
      <c r="I83" s="221">
        <f t="shared" si="8"/>
        <v>3.658864312030885E-2</v>
      </c>
      <c r="J83" s="215"/>
      <c r="K83" s="216">
        <f t="shared" si="7"/>
        <v>1.0024570012996294</v>
      </c>
      <c r="L83" s="215">
        <f t="shared" si="9"/>
        <v>2.4570012996294466E-3</v>
      </c>
    </row>
    <row r="84" spans="1:16" x14ac:dyDescent="0.25">
      <c r="A84" s="383" t="s">
        <v>1525</v>
      </c>
      <c r="B84" s="383" t="s">
        <v>1524</v>
      </c>
      <c r="C84" s="383" t="s">
        <v>1523</v>
      </c>
      <c r="D84" s="383">
        <v>126.345</v>
      </c>
      <c r="E84" s="383">
        <v>124.697</v>
      </c>
      <c r="F84" s="383">
        <v>124.26600000000001</v>
      </c>
      <c r="G84" s="383">
        <v>123.333</v>
      </c>
      <c r="H84" s="219">
        <f t="shared" si="6"/>
        <v>0.98624600123600503</v>
      </c>
      <c r="I84" s="221">
        <f t="shared" si="8"/>
        <v>-1.3753998763994968E-2</v>
      </c>
      <c r="J84" s="215"/>
      <c r="K84" s="216">
        <f t="shared" si="7"/>
        <v>0.97030418852035005</v>
      </c>
      <c r="L84" s="215">
        <f t="shared" si="9"/>
        <v>-2.9695811479649947E-2</v>
      </c>
    </row>
    <row r="85" spans="1:16" x14ac:dyDescent="0.25">
      <c r="A85" s="383" t="s">
        <v>1522</v>
      </c>
      <c r="B85" s="383" t="s">
        <v>1521</v>
      </c>
      <c r="C85" s="383" t="s">
        <v>1520</v>
      </c>
      <c r="D85" s="383">
        <v>148.33699999999999</v>
      </c>
      <c r="E85" s="383">
        <v>149.68</v>
      </c>
      <c r="F85" s="383">
        <v>149.04400000000001</v>
      </c>
      <c r="G85" s="383">
        <v>144.517</v>
      </c>
      <c r="H85" s="220">
        <f t="shared" si="6"/>
        <v>0.98311176208444517</v>
      </c>
      <c r="I85" s="222">
        <f t="shared" si="8"/>
        <v>-1.6888237915554827E-2</v>
      </c>
      <c r="J85" s="217"/>
      <c r="K85" s="218">
        <f t="shared" si="7"/>
        <v>0.88392976867789042</v>
      </c>
      <c r="L85" s="217">
        <f t="shared" si="9"/>
        <v>-0.11607023132210958</v>
      </c>
      <c r="N85" s="210"/>
      <c r="O85" s="210"/>
      <c r="P85" s="210"/>
    </row>
    <row r="86" spans="1:16" x14ac:dyDescent="0.25">
      <c r="A86" s="383" t="s">
        <v>1519</v>
      </c>
      <c r="B86" s="383" t="s">
        <v>1518</v>
      </c>
      <c r="C86" s="383" t="s">
        <v>1517</v>
      </c>
      <c r="D86" s="383">
        <v>125.039</v>
      </c>
      <c r="E86" s="383">
        <v>118.38800000000001</v>
      </c>
      <c r="F86" s="383">
        <v>118.295</v>
      </c>
      <c r="G86" s="383">
        <v>118.724</v>
      </c>
      <c r="H86" s="219">
        <f t="shared" si="6"/>
        <v>0.99686149025941517</v>
      </c>
      <c r="I86" s="221">
        <f t="shared" si="8"/>
        <v>-3.1385097405848272E-3</v>
      </c>
      <c r="J86" s="215"/>
      <c r="K86" s="216">
        <f t="shared" si="7"/>
        <v>1.0145852087495022</v>
      </c>
      <c r="L86" s="215">
        <f t="shared" si="9"/>
        <v>1.4585208749502199E-2</v>
      </c>
    </row>
    <row r="87" spans="1:16" x14ac:dyDescent="0.25">
      <c r="A87" s="383" t="s">
        <v>1516</v>
      </c>
      <c r="B87" s="383" t="s">
        <v>1515</v>
      </c>
      <c r="C87" s="383" t="s">
        <v>1514</v>
      </c>
      <c r="D87" s="383">
        <v>117.2</v>
      </c>
      <c r="E87" s="383">
        <v>116.105</v>
      </c>
      <c r="F87" s="383">
        <v>116.967</v>
      </c>
      <c r="G87" s="383">
        <v>118.087</v>
      </c>
      <c r="H87" s="219">
        <f t="shared" si="6"/>
        <v>1.0300296194054788</v>
      </c>
      <c r="I87" s="221">
        <f t="shared" si="8"/>
        <v>3.0029619405478769E-2</v>
      </c>
      <c r="J87" s="215"/>
      <c r="K87" s="216">
        <f t="shared" si="7"/>
        <v>1.0388550454114871</v>
      </c>
      <c r="L87" s="215">
        <f t="shared" si="9"/>
        <v>3.8855045411487099E-2</v>
      </c>
    </row>
    <row r="88" spans="1:16" x14ac:dyDescent="0.25">
      <c r="A88" s="383" t="s">
        <v>1513</v>
      </c>
      <c r="B88" s="383" t="s">
        <v>1512</v>
      </c>
      <c r="C88" s="383" t="s">
        <v>1511</v>
      </c>
      <c r="D88" s="383">
        <v>117.63</v>
      </c>
      <c r="E88" s="383">
        <v>116.669</v>
      </c>
      <c r="F88" s="383">
        <v>115.36499999999999</v>
      </c>
      <c r="G88" s="383">
        <v>114.617</v>
      </c>
      <c r="H88" s="219">
        <f t="shared" si="6"/>
        <v>0.95603629444294891</v>
      </c>
      <c r="I88" s="221">
        <f t="shared" si="8"/>
        <v>-4.3963705557051092E-2</v>
      </c>
      <c r="J88" s="215"/>
      <c r="K88" s="216">
        <f t="shared" si="7"/>
        <v>0.97431607140187371</v>
      </c>
      <c r="L88" s="215">
        <f t="shared" si="9"/>
        <v>-2.5683928598126293E-2</v>
      </c>
    </row>
    <row r="89" spans="1:16" x14ac:dyDescent="0.25">
      <c r="A89" s="383" t="s">
        <v>1510</v>
      </c>
      <c r="B89" s="383" t="s">
        <v>1509</v>
      </c>
      <c r="C89" s="383" t="s">
        <v>1508</v>
      </c>
      <c r="D89" s="383">
        <v>120.6</v>
      </c>
      <c r="E89" s="383">
        <v>119.387</v>
      </c>
      <c r="F89" s="383">
        <v>118.58199999999999</v>
      </c>
      <c r="G89" s="383">
        <v>117.658</v>
      </c>
      <c r="H89" s="219">
        <f t="shared" si="6"/>
        <v>0.97330045537250154</v>
      </c>
      <c r="I89" s="221">
        <f t="shared" si="8"/>
        <v>-2.6699544627498462E-2</v>
      </c>
      <c r="J89" s="215"/>
      <c r="K89" s="216">
        <f t="shared" si="7"/>
        <v>0.96919410450596966</v>
      </c>
      <c r="L89" s="215">
        <f t="shared" si="9"/>
        <v>-3.0805895494030344E-2</v>
      </c>
    </row>
    <row r="90" spans="1:16" x14ac:dyDescent="0.25">
      <c r="A90" s="383" t="s">
        <v>1507</v>
      </c>
      <c r="B90" s="383" t="s">
        <v>1506</v>
      </c>
      <c r="C90" s="383" t="s">
        <v>1505</v>
      </c>
      <c r="D90" s="383">
        <v>117.084</v>
      </c>
      <c r="E90" s="383">
        <v>116.11499999999999</v>
      </c>
      <c r="F90" s="383">
        <v>119.854</v>
      </c>
      <c r="G90" s="383">
        <v>118.04300000000001</v>
      </c>
      <c r="H90" s="219">
        <f t="shared" si="6"/>
        <v>1.1351593348442708</v>
      </c>
      <c r="I90" s="221">
        <f t="shared" si="8"/>
        <v>0.13515933484427078</v>
      </c>
      <c r="J90" s="215"/>
      <c r="K90" s="216">
        <f t="shared" si="7"/>
        <v>0.94091593232702619</v>
      </c>
      <c r="L90" s="215">
        <f t="shared" si="9"/>
        <v>-5.9084067672973806E-2</v>
      </c>
    </row>
    <row r="91" spans="1:16" x14ac:dyDescent="0.25">
      <c r="A91" s="383" t="s">
        <v>1504</v>
      </c>
      <c r="B91" s="383" t="s">
        <v>1503</v>
      </c>
      <c r="C91" s="383" t="s">
        <v>1502</v>
      </c>
      <c r="D91" s="383">
        <v>117.377</v>
      </c>
      <c r="E91" s="383">
        <v>113.75</v>
      </c>
      <c r="F91" s="383">
        <v>113.797</v>
      </c>
      <c r="G91" s="383">
        <v>112.843</v>
      </c>
      <c r="H91" s="219">
        <f t="shared" si="6"/>
        <v>1.001653771874994</v>
      </c>
      <c r="I91" s="221">
        <f t="shared" si="8"/>
        <v>1.6537718749940478E-3</v>
      </c>
      <c r="J91" s="215"/>
      <c r="K91" s="216">
        <f t="shared" si="7"/>
        <v>0.96688593427683422</v>
      </c>
      <c r="L91" s="215">
        <f t="shared" si="9"/>
        <v>-3.3114065723165775E-2</v>
      </c>
    </row>
    <row r="92" spans="1:16" x14ac:dyDescent="0.25">
      <c r="A92" s="383" t="s">
        <v>1501</v>
      </c>
      <c r="B92" s="383" t="s">
        <v>1500</v>
      </c>
      <c r="C92" s="383" t="s">
        <v>1499</v>
      </c>
      <c r="D92" s="383">
        <v>113.136</v>
      </c>
      <c r="E92" s="383">
        <v>112.242</v>
      </c>
      <c r="F92" s="383">
        <v>112.822</v>
      </c>
      <c r="G92" s="383">
        <v>111.877</v>
      </c>
      <c r="H92" s="213"/>
      <c r="I92" s="213"/>
      <c r="J92" s="213"/>
      <c r="K92" s="213"/>
      <c r="L92" s="213"/>
    </row>
    <row r="93" spans="1:16" x14ac:dyDescent="0.25">
      <c r="A93" s="383" t="s">
        <v>1498</v>
      </c>
      <c r="B93" s="383" t="s">
        <v>1497</v>
      </c>
      <c r="C93" s="383" t="s">
        <v>1496</v>
      </c>
      <c r="D93" s="383">
        <v>132.82900000000001</v>
      </c>
      <c r="E93" s="383">
        <v>138.51300000000001</v>
      </c>
      <c r="F93" s="383">
        <v>169.696</v>
      </c>
      <c r="G93" s="383">
        <v>160.358</v>
      </c>
    </row>
    <row r="94" spans="1:16" x14ac:dyDescent="0.25">
      <c r="A94" s="383" t="s">
        <v>1495</v>
      </c>
      <c r="B94" s="383" t="s">
        <v>1494</v>
      </c>
      <c r="C94" s="383" t="s">
        <v>1493</v>
      </c>
      <c r="D94" s="383">
        <v>113.494</v>
      </c>
      <c r="E94" s="383">
        <v>113.009</v>
      </c>
      <c r="F94" s="383">
        <v>112.85899999999999</v>
      </c>
      <c r="G94" s="383">
        <v>113.771</v>
      </c>
    </row>
    <row r="95" spans="1:16" x14ac:dyDescent="0.25">
      <c r="A95" s="383" t="s">
        <v>1492</v>
      </c>
      <c r="B95" s="383" t="s">
        <v>1491</v>
      </c>
      <c r="C95" s="383" t="s">
        <v>1490</v>
      </c>
      <c r="D95" s="383">
        <v>107.11799999999999</v>
      </c>
      <c r="E95" s="383">
        <v>106.003</v>
      </c>
      <c r="F95" s="383">
        <v>107.566</v>
      </c>
      <c r="G95" s="383">
        <v>110.087</v>
      </c>
    </row>
    <row r="96" spans="1:16" x14ac:dyDescent="0.25">
      <c r="A96" s="383" t="s">
        <v>1489</v>
      </c>
      <c r="B96" s="383" t="s">
        <v>1488</v>
      </c>
      <c r="C96" s="383" t="s">
        <v>1487</v>
      </c>
      <c r="D96" s="383">
        <v>107.331</v>
      </c>
      <c r="E96" s="383">
        <v>105.744</v>
      </c>
      <c r="F96" s="383">
        <v>108.077</v>
      </c>
      <c r="G96" s="383">
        <v>110.557</v>
      </c>
    </row>
    <row r="97" spans="1:7" x14ac:dyDescent="0.25">
      <c r="A97" s="383" t="s">
        <v>1486</v>
      </c>
      <c r="B97" s="383" t="s">
        <v>1485</v>
      </c>
      <c r="C97" s="383" t="s">
        <v>1484</v>
      </c>
      <c r="D97" s="383">
        <v>106.97799999999999</v>
      </c>
      <c r="E97" s="383">
        <v>106.215</v>
      </c>
      <c r="F97" s="383">
        <v>107.206</v>
      </c>
      <c r="G97" s="383">
        <v>109.75700000000001</v>
      </c>
    </row>
    <row r="98" spans="1:7" x14ac:dyDescent="0.25">
      <c r="A98" s="383" t="s">
        <v>1483</v>
      </c>
      <c r="B98" s="383" t="s">
        <v>1482</v>
      </c>
      <c r="C98" s="383" t="s">
        <v>1481</v>
      </c>
      <c r="D98" s="383">
        <v>106.10599999999999</v>
      </c>
      <c r="E98" s="383">
        <v>106.785</v>
      </c>
      <c r="F98" s="383">
        <v>107.15900000000001</v>
      </c>
      <c r="G98" s="383">
        <v>106.306</v>
      </c>
    </row>
    <row r="99" spans="1:7" x14ac:dyDescent="0.25">
      <c r="A99" s="383" t="s">
        <v>1480</v>
      </c>
      <c r="B99" s="383" t="s">
        <v>1479</v>
      </c>
      <c r="C99" s="383" t="s">
        <v>1478</v>
      </c>
      <c r="D99" s="383">
        <v>109.494</v>
      </c>
      <c r="E99" s="383">
        <v>109.429</v>
      </c>
      <c r="F99" s="383">
        <v>110.41500000000001</v>
      </c>
      <c r="G99" s="383">
        <v>109.636</v>
      </c>
    </row>
    <row r="100" spans="1:7" x14ac:dyDescent="0.25">
      <c r="A100" s="383" t="s">
        <v>1477</v>
      </c>
      <c r="B100" s="383" t="s">
        <v>1476</v>
      </c>
      <c r="C100" s="383" t="s">
        <v>1475</v>
      </c>
      <c r="D100" s="383">
        <v>108.4</v>
      </c>
      <c r="E100" s="383">
        <v>109.19</v>
      </c>
      <c r="F100" s="383">
        <v>109.64100000000001</v>
      </c>
      <c r="G100" s="383">
        <v>109.94499999999999</v>
      </c>
    </row>
    <row r="101" spans="1:7" x14ac:dyDescent="0.25">
      <c r="A101" s="383" t="s">
        <v>1474</v>
      </c>
      <c r="B101" s="383" t="s">
        <v>1473</v>
      </c>
      <c r="C101" s="383" t="s">
        <v>1472</v>
      </c>
      <c r="D101" s="383">
        <v>101.95</v>
      </c>
      <c r="E101" s="383">
        <v>102.30500000000001</v>
      </c>
      <c r="F101" s="383">
        <v>102.797</v>
      </c>
      <c r="G101" s="383">
        <v>102.75700000000001</v>
      </c>
    </row>
    <row r="102" spans="1:7" x14ac:dyDescent="0.25">
      <c r="A102" s="383" t="s">
        <v>1471</v>
      </c>
      <c r="B102" s="383" t="s">
        <v>1470</v>
      </c>
      <c r="C102" s="383" t="s">
        <v>1469</v>
      </c>
      <c r="D102" s="383">
        <v>107.092</v>
      </c>
      <c r="E102" s="383">
        <v>106.633</v>
      </c>
      <c r="F102" s="383">
        <v>106.58499999999999</v>
      </c>
      <c r="G102" s="383">
        <v>105.622</v>
      </c>
    </row>
    <row r="103" spans="1:7" x14ac:dyDescent="0.25">
      <c r="A103" s="383" t="s">
        <v>1468</v>
      </c>
      <c r="B103" s="383" t="s">
        <v>1467</v>
      </c>
      <c r="C103" s="383" t="s">
        <v>1466</v>
      </c>
      <c r="D103" s="383">
        <v>101.27</v>
      </c>
      <c r="E103" s="383">
        <v>101.736</v>
      </c>
      <c r="F103" s="383">
        <v>102.303</v>
      </c>
      <c r="G103" s="383">
        <v>102.389</v>
      </c>
    </row>
    <row r="104" spans="1:7" x14ac:dyDescent="0.25">
      <c r="A104" s="383" t="s">
        <v>1465</v>
      </c>
      <c r="B104" s="383" t="s">
        <v>1464</v>
      </c>
      <c r="C104" s="383" t="s">
        <v>1463</v>
      </c>
      <c r="D104" s="383">
        <v>103.998</v>
      </c>
      <c r="E104" s="383">
        <v>104.01300000000001</v>
      </c>
      <c r="F104" s="383">
        <v>103.98399999999999</v>
      </c>
      <c r="G104" s="383">
        <v>104.468</v>
      </c>
    </row>
    <row r="105" spans="1:7" x14ac:dyDescent="0.25">
      <c r="A105" s="383" t="s">
        <v>1462</v>
      </c>
      <c r="B105" s="383" t="s">
        <v>1461</v>
      </c>
      <c r="C105" s="383" t="s">
        <v>1460</v>
      </c>
      <c r="D105" s="383">
        <v>102.20699999999999</v>
      </c>
      <c r="E105" s="383">
        <v>101.944</v>
      </c>
      <c r="F105" s="383">
        <v>101.404</v>
      </c>
      <c r="G105" s="383">
        <v>101.474</v>
      </c>
    </row>
    <row r="106" spans="1:7" x14ac:dyDescent="0.25">
      <c r="A106" s="383" t="s">
        <v>1459</v>
      </c>
      <c r="B106" s="383" t="s">
        <v>1458</v>
      </c>
      <c r="C106" s="383" t="s">
        <v>1457</v>
      </c>
      <c r="D106" s="383">
        <v>98.519000000000005</v>
      </c>
      <c r="E106" s="383">
        <v>97.87</v>
      </c>
      <c r="F106" s="383">
        <v>97.41</v>
      </c>
      <c r="G106" s="383">
        <v>97.760999999999996</v>
      </c>
    </row>
    <row r="107" spans="1:7" x14ac:dyDescent="0.25">
      <c r="A107" s="383" t="s">
        <v>1456</v>
      </c>
      <c r="B107" s="383" t="s">
        <v>1455</v>
      </c>
      <c r="C107" s="383" t="s">
        <v>1454</v>
      </c>
      <c r="D107" s="383">
        <v>108.267</v>
      </c>
      <c r="E107" s="383">
        <v>108.871</v>
      </c>
      <c r="F107" s="383">
        <v>109.398</v>
      </c>
      <c r="G107" s="383">
        <v>110.187</v>
      </c>
    </row>
    <row r="108" spans="1:7" x14ac:dyDescent="0.25">
      <c r="A108" s="383" t="s">
        <v>1453</v>
      </c>
      <c r="B108" s="383" t="s">
        <v>1452</v>
      </c>
      <c r="C108" s="383" t="s">
        <v>1451</v>
      </c>
      <c r="D108" s="383">
        <v>141.43100000000001</v>
      </c>
      <c r="E108" s="383">
        <v>141.14500000000001</v>
      </c>
      <c r="F108" s="383">
        <v>137.19800000000001</v>
      </c>
      <c r="G108" s="383">
        <v>129.65</v>
      </c>
    </row>
    <row r="109" spans="1:7" x14ac:dyDescent="0.25">
      <c r="A109" s="383" t="s">
        <v>1450</v>
      </c>
      <c r="B109" s="384" t="s">
        <v>1449</v>
      </c>
      <c r="C109" s="383" t="s">
        <v>1448</v>
      </c>
      <c r="D109" s="383">
        <v>104.929</v>
      </c>
      <c r="E109" s="383">
        <v>104.708</v>
      </c>
      <c r="F109" s="383">
        <v>104.843</v>
      </c>
      <c r="G109" s="383">
        <v>104.09099999999999</v>
      </c>
    </row>
    <row r="110" spans="1:7" x14ac:dyDescent="0.25">
      <c r="A110" s="383" t="s">
        <v>1447</v>
      </c>
      <c r="B110" s="383" t="s">
        <v>1446</v>
      </c>
      <c r="C110" s="383" t="s">
        <v>1445</v>
      </c>
      <c r="D110" s="383">
        <v>104.197</v>
      </c>
      <c r="E110" s="383">
        <v>103.887</v>
      </c>
      <c r="F110" s="383">
        <v>103.971</v>
      </c>
      <c r="G110" s="383">
        <v>103.179</v>
      </c>
    </row>
    <row r="111" spans="1:7" x14ac:dyDescent="0.25">
      <c r="A111" s="383" t="s">
        <v>1444</v>
      </c>
      <c r="B111" s="383" t="s">
        <v>1443</v>
      </c>
      <c r="C111" s="383" t="s">
        <v>1442</v>
      </c>
      <c r="D111" s="383">
        <v>103.36</v>
      </c>
      <c r="E111" s="383">
        <v>103.16</v>
      </c>
      <c r="F111" s="383">
        <v>103.309</v>
      </c>
      <c r="G111" s="383">
        <v>101.675</v>
      </c>
    </row>
    <row r="112" spans="1:7" x14ac:dyDescent="0.25">
      <c r="A112" s="383" t="s">
        <v>1441</v>
      </c>
      <c r="B112" s="383" t="s">
        <v>1440</v>
      </c>
      <c r="C112" s="383" t="s">
        <v>1439</v>
      </c>
      <c r="D112" s="383">
        <v>106.08</v>
      </c>
      <c r="E112" s="383">
        <v>105.331</v>
      </c>
      <c r="F112" s="383">
        <v>104.504</v>
      </c>
      <c r="G112" s="383">
        <v>105.386</v>
      </c>
    </row>
    <row r="113" spans="1:7" x14ac:dyDescent="0.25">
      <c r="A113" s="383" t="s">
        <v>1438</v>
      </c>
      <c r="B113" s="383" t="s">
        <v>1437</v>
      </c>
      <c r="C113" s="383" t="s">
        <v>1436</v>
      </c>
      <c r="D113" s="383">
        <v>102.73099999999999</v>
      </c>
      <c r="E113" s="383">
        <v>103.621</v>
      </c>
      <c r="F113" s="383">
        <v>107.871</v>
      </c>
      <c r="G113" s="383">
        <v>106.393</v>
      </c>
    </row>
    <row r="114" spans="1:7" x14ac:dyDescent="0.25">
      <c r="A114" s="383" t="s">
        <v>1435</v>
      </c>
      <c r="B114" s="383" t="s">
        <v>1434</v>
      </c>
      <c r="C114" s="383" t="s">
        <v>1433</v>
      </c>
      <c r="D114" s="383">
        <v>107.754</v>
      </c>
      <c r="E114" s="383">
        <v>107.88500000000001</v>
      </c>
      <c r="F114" s="383">
        <v>108.221</v>
      </c>
      <c r="G114" s="383">
        <v>107.627</v>
      </c>
    </row>
    <row r="115" spans="1:7" x14ac:dyDescent="0.25">
      <c r="A115" s="383" t="s">
        <v>1432</v>
      </c>
      <c r="B115" s="383" t="s">
        <v>1431</v>
      </c>
      <c r="C115" s="383" t="s">
        <v>1430</v>
      </c>
      <c r="D115" s="383">
        <v>106.05</v>
      </c>
      <c r="E115" s="383">
        <v>106.973</v>
      </c>
      <c r="F115" s="383">
        <v>105.997</v>
      </c>
      <c r="G115" s="383">
        <v>107.79900000000001</v>
      </c>
    </row>
    <row r="116" spans="1:7" x14ac:dyDescent="0.25">
      <c r="A116" s="383" t="s">
        <v>1429</v>
      </c>
      <c r="B116" s="383" t="s">
        <v>1428</v>
      </c>
      <c r="C116" s="383" t="s">
        <v>1427</v>
      </c>
      <c r="D116" s="383">
        <v>107.504</v>
      </c>
      <c r="E116" s="383">
        <v>107.485</v>
      </c>
      <c r="F116" s="383">
        <v>107.82</v>
      </c>
      <c r="G116" s="383">
        <v>108.179</v>
      </c>
    </row>
    <row r="117" spans="1:7" x14ac:dyDescent="0.25">
      <c r="A117" s="383" t="s">
        <v>1426</v>
      </c>
      <c r="B117" s="383" t="s">
        <v>1425</v>
      </c>
      <c r="C117" s="383" t="s">
        <v>1424</v>
      </c>
      <c r="D117" s="383">
        <v>107.839</v>
      </c>
      <c r="E117" s="383">
        <v>107.925</v>
      </c>
      <c r="F117" s="383">
        <v>108.33799999999999</v>
      </c>
      <c r="G117" s="383">
        <v>107.6</v>
      </c>
    </row>
    <row r="118" spans="1:7" x14ac:dyDescent="0.25">
      <c r="A118" s="383" t="s">
        <v>23</v>
      </c>
      <c r="B118" s="384" t="s">
        <v>24</v>
      </c>
      <c r="C118" s="383" t="s">
        <v>356</v>
      </c>
      <c r="D118" s="383">
        <v>103.071</v>
      </c>
      <c r="E118" s="383">
        <v>111.577</v>
      </c>
      <c r="F118" s="383">
        <v>111.14100000000001</v>
      </c>
      <c r="G118" s="383">
        <v>102.931</v>
      </c>
    </row>
    <row r="119" spans="1:7" x14ac:dyDescent="0.25">
      <c r="A119" s="383" t="s">
        <v>26</v>
      </c>
      <c r="B119" s="383" t="s">
        <v>27</v>
      </c>
      <c r="C119" s="383" t="s">
        <v>357</v>
      </c>
      <c r="D119" s="383">
        <v>102.07899999999999</v>
      </c>
      <c r="E119" s="383">
        <v>111.55500000000001</v>
      </c>
      <c r="F119" s="383">
        <v>111.851</v>
      </c>
      <c r="G119" s="383">
        <v>103.57899999999999</v>
      </c>
    </row>
    <row r="120" spans="1:7" x14ac:dyDescent="0.25">
      <c r="A120" s="383" t="s">
        <v>29</v>
      </c>
      <c r="B120" s="383" t="s">
        <v>30</v>
      </c>
      <c r="C120" s="383" t="s">
        <v>358</v>
      </c>
      <c r="D120" s="383">
        <v>100.971</v>
      </c>
      <c r="E120" s="383">
        <v>110.78700000000001</v>
      </c>
      <c r="F120" s="383">
        <v>111.116</v>
      </c>
      <c r="G120" s="383">
        <v>102.58</v>
      </c>
    </row>
    <row r="121" spans="1:7" x14ac:dyDescent="0.25">
      <c r="A121" s="383" t="s">
        <v>32</v>
      </c>
      <c r="B121" s="383" t="s">
        <v>33</v>
      </c>
      <c r="C121" s="383" t="s">
        <v>359</v>
      </c>
      <c r="D121" s="383">
        <v>125.60899999999999</v>
      </c>
      <c r="E121" s="383">
        <v>125.952</v>
      </c>
      <c r="F121" s="383">
        <v>125.38500000000001</v>
      </c>
      <c r="G121" s="383">
        <v>124.288</v>
      </c>
    </row>
    <row r="122" spans="1:7" x14ac:dyDescent="0.25">
      <c r="A122" s="383" t="s">
        <v>35</v>
      </c>
      <c r="B122" s="383" t="s">
        <v>36</v>
      </c>
      <c r="C122" s="383" t="s">
        <v>360</v>
      </c>
      <c r="D122" s="383">
        <v>116.745</v>
      </c>
      <c r="E122" s="383">
        <v>112.465</v>
      </c>
      <c r="F122" s="383">
        <v>101.999</v>
      </c>
      <c r="G122" s="383">
        <v>94.602000000000004</v>
      </c>
    </row>
    <row r="123" spans="1:7" x14ac:dyDescent="0.25">
      <c r="A123" s="383" t="s">
        <v>38</v>
      </c>
      <c r="B123" s="383" t="s">
        <v>39</v>
      </c>
      <c r="C123" s="383" t="s">
        <v>361</v>
      </c>
      <c r="D123" s="383">
        <v>117.77200000000001</v>
      </c>
      <c r="E123" s="383">
        <v>112.76900000000001</v>
      </c>
      <c r="F123" s="383">
        <v>101.142</v>
      </c>
      <c r="G123" s="383">
        <v>92.406999999999996</v>
      </c>
    </row>
    <row r="124" spans="1:7" x14ac:dyDescent="0.25">
      <c r="A124" s="383" t="s">
        <v>41</v>
      </c>
      <c r="B124" s="383" t="s">
        <v>42</v>
      </c>
      <c r="C124" s="383" t="s">
        <v>362</v>
      </c>
      <c r="D124" s="383">
        <v>105.396</v>
      </c>
      <c r="E124" s="383">
        <v>106.035</v>
      </c>
      <c r="F124" s="383">
        <v>102.61499999999999</v>
      </c>
      <c r="G124" s="383">
        <v>102.291</v>
      </c>
    </row>
    <row r="125" spans="1:7" x14ac:dyDescent="0.25">
      <c r="A125" s="383" t="s">
        <v>1423</v>
      </c>
      <c r="B125" s="384" t="s">
        <v>1422</v>
      </c>
      <c r="C125" s="383" t="s">
        <v>1421</v>
      </c>
      <c r="D125" s="383">
        <v>108.117</v>
      </c>
      <c r="E125" s="383">
        <v>108.491</v>
      </c>
      <c r="F125" s="383">
        <v>108.61199999999999</v>
      </c>
      <c r="G125" s="383">
        <v>108.875</v>
      </c>
    </row>
    <row r="126" spans="1:7" x14ac:dyDescent="0.25">
      <c r="A126" s="383" t="s">
        <v>1420</v>
      </c>
      <c r="B126" s="383" t="s">
        <v>1419</v>
      </c>
      <c r="C126" s="383" t="s">
        <v>1418</v>
      </c>
      <c r="D126" s="383">
        <v>117.84699999999999</v>
      </c>
      <c r="E126" s="383">
        <v>118.929</v>
      </c>
      <c r="F126" s="383">
        <v>119.596</v>
      </c>
      <c r="G126" s="383">
        <v>119.99</v>
      </c>
    </row>
    <row r="127" spans="1:7" x14ac:dyDescent="0.25">
      <c r="A127" s="383" t="s">
        <v>1417</v>
      </c>
      <c r="B127" s="383" t="s">
        <v>1416</v>
      </c>
      <c r="C127" s="383" t="s">
        <v>1415</v>
      </c>
      <c r="D127" s="383">
        <v>118.09699999999999</v>
      </c>
      <c r="E127" s="383">
        <v>119.184</v>
      </c>
      <c r="F127" s="383">
        <v>119.86799999999999</v>
      </c>
      <c r="G127" s="383">
        <v>120.271</v>
      </c>
    </row>
    <row r="128" spans="1:7" x14ac:dyDescent="0.25">
      <c r="A128" s="383" t="s">
        <v>1414</v>
      </c>
      <c r="B128" s="383" t="s">
        <v>1413</v>
      </c>
      <c r="C128" s="383" t="s">
        <v>1412</v>
      </c>
      <c r="D128" s="383">
        <v>121.235</v>
      </c>
      <c r="E128" s="383">
        <v>122.48</v>
      </c>
      <c r="F128" s="383">
        <v>123.277</v>
      </c>
      <c r="G128" s="383">
        <v>123.78700000000001</v>
      </c>
    </row>
    <row r="129" spans="1:7" x14ac:dyDescent="0.25">
      <c r="A129" s="383" t="s">
        <v>1411</v>
      </c>
      <c r="B129" s="383" t="s">
        <v>1410</v>
      </c>
      <c r="C129" s="383" t="s">
        <v>1409</v>
      </c>
      <c r="D129" s="383">
        <v>97.575000000000003</v>
      </c>
      <c r="E129" s="383">
        <v>97.635000000000005</v>
      </c>
      <c r="F129" s="383">
        <v>97.581999999999994</v>
      </c>
      <c r="G129" s="383">
        <v>97.289000000000001</v>
      </c>
    </row>
    <row r="130" spans="1:7" x14ac:dyDescent="0.25">
      <c r="A130" s="383" t="s">
        <v>1408</v>
      </c>
      <c r="B130" s="383" t="s">
        <v>1407</v>
      </c>
      <c r="C130" s="383" t="s">
        <v>1406</v>
      </c>
      <c r="D130" s="383">
        <v>98.46</v>
      </c>
      <c r="E130" s="383">
        <v>99.114999999999995</v>
      </c>
      <c r="F130" s="383">
        <v>98.495999999999995</v>
      </c>
      <c r="G130" s="383">
        <v>98.165000000000006</v>
      </c>
    </row>
    <row r="131" spans="1:7" x14ac:dyDescent="0.25">
      <c r="A131" s="383" t="s">
        <v>1405</v>
      </c>
      <c r="B131" s="383" t="s">
        <v>1404</v>
      </c>
      <c r="C131" s="383" t="s">
        <v>1403</v>
      </c>
      <c r="D131" s="383">
        <v>88.058999999999997</v>
      </c>
      <c r="E131" s="383">
        <v>87.495000000000005</v>
      </c>
      <c r="F131" s="383">
        <v>86.593999999999994</v>
      </c>
      <c r="G131" s="383">
        <v>86.542000000000002</v>
      </c>
    </row>
    <row r="132" spans="1:7" x14ac:dyDescent="0.25">
      <c r="A132" s="383" t="s">
        <v>1402</v>
      </c>
      <c r="B132" s="383" t="s">
        <v>1401</v>
      </c>
      <c r="C132" s="383" t="s">
        <v>1400</v>
      </c>
      <c r="D132" s="383">
        <v>71.073999999999998</v>
      </c>
      <c r="E132" s="383">
        <v>70.063000000000002</v>
      </c>
      <c r="F132" s="383">
        <v>68.793000000000006</v>
      </c>
      <c r="G132" s="383">
        <v>67.997</v>
      </c>
    </row>
    <row r="133" spans="1:7" x14ac:dyDescent="0.25">
      <c r="A133" s="383" t="s">
        <v>1399</v>
      </c>
      <c r="B133" s="383" t="s">
        <v>1398</v>
      </c>
      <c r="C133" s="383" t="s">
        <v>1397</v>
      </c>
      <c r="D133" s="383">
        <v>102.212</v>
      </c>
      <c r="E133" s="383">
        <v>102.03700000000001</v>
      </c>
      <c r="F133" s="383">
        <v>101.34699999999999</v>
      </c>
      <c r="G133" s="383">
        <v>101.233</v>
      </c>
    </row>
    <row r="134" spans="1:7" x14ac:dyDescent="0.25">
      <c r="A134" s="383" t="s">
        <v>1396</v>
      </c>
      <c r="B134" s="383" t="s">
        <v>1395</v>
      </c>
      <c r="C134" s="383" t="s">
        <v>1394</v>
      </c>
      <c r="D134" s="383">
        <v>100.264</v>
      </c>
      <c r="E134" s="383">
        <v>100.37</v>
      </c>
      <c r="F134" s="383">
        <v>100.262</v>
      </c>
      <c r="G134" s="383">
        <v>102.72499999999999</v>
      </c>
    </row>
    <row r="135" spans="1:7" x14ac:dyDescent="0.25">
      <c r="A135" s="383" t="s">
        <v>1393</v>
      </c>
      <c r="B135" s="383" t="s">
        <v>1392</v>
      </c>
      <c r="C135" s="383" t="s">
        <v>1391</v>
      </c>
      <c r="D135" s="383">
        <v>145.03899999999999</v>
      </c>
      <c r="E135" s="383">
        <v>142.77099999999999</v>
      </c>
      <c r="F135" s="383">
        <v>141.16200000000001</v>
      </c>
      <c r="G135" s="383">
        <v>139.023</v>
      </c>
    </row>
    <row r="136" spans="1:7" x14ac:dyDescent="0.25">
      <c r="A136" s="383" t="s">
        <v>1390</v>
      </c>
      <c r="B136" s="383" t="s">
        <v>1389</v>
      </c>
      <c r="C136" s="383" t="s">
        <v>1388</v>
      </c>
      <c r="D136" s="383">
        <v>94.841999999999999</v>
      </c>
      <c r="E136" s="383">
        <v>95.153999999999996</v>
      </c>
      <c r="F136" s="383">
        <v>94.756</v>
      </c>
      <c r="G136" s="383">
        <v>94.465000000000003</v>
      </c>
    </row>
    <row r="137" spans="1:7" x14ac:dyDescent="0.25">
      <c r="A137" s="383" t="s">
        <v>1387</v>
      </c>
      <c r="B137" s="383" t="s">
        <v>1386</v>
      </c>
      <c r="C137" s="383" t="s">
        <v>1385</v>
      </c>
      <c r="D137" s="383">
        <v>97.938999999999993</v>
      </c>
      <c r="E137" s="383">
        <v>98.897999999999996</v>
      </c>
      <c r="F137" s="383">
        <v>98.718999999999994</v>
      </c>
      <c r="G137" s="383">
        <v>98.236999999999995</v>
      </c>
    </row>
    <row r="138" spans="1:7" x14ac:dyDescent="0.25">
      <c r="A138" s="383" t="s">
        <v>1384</v>
      </c>
      <c r="B138" s="383" t="s">
        <v>1383</v>
      </c>
      <c r="C138" s="383" t="s">
        <v>1382</v>
      </c>
      <c r="D138" s="383">
        <v>108.20099999999999</v>
      </c>
      <c r="E138" s="383">
        <v>108.56</v>
      </c>
      <c r="F138" s="383">
        <v>108.262</v>
      </c>
      <c r="G138" s="383">
        <v>108.551</v>
      </c>
    </row>
    <row r="139" spans="1:7" x14ac:dyDescent="0.25">
      <c r="A139" s="383" t="s">
        <v>1381</v>
      </c>
      <c r="B139" s="383" t="s">
        <v>1380</v>
      </c>
      <c r="C139" s="383" t="s">
        <v>1379</v>
      </c>
      <c r="D139" s="383">
        <v>77.373999999999995</v>
      </c>
      <c r="E139" s="383">
        <v>77.183000000000007</v>
      </c>
      <c r="F139" s="383">
        <v>76.638000000000005</v>
      </c>
      <c r="G139" s="383">
        <v>76.024000000000001</v>
      </c>
    </row>
    <row r="140" spans="1:7" x14ac:dyDescent="0.25">
      <c r="A140" s="383" t="s">
        <v>1378</v>
      </c>
      <c r="B140" s="383" t="s">
        <v>1377</v>
      </c>
      <c r="C140" s="383" t="s">
        <v>1376</v>
      </c>
      <c r="D140" s="383">
        <v>106.05200000000001</v>
      </c>
      <c r="E140" s="383">
        <v>106.979</v>
      </c>
      <c r="F140" s="383">
        <v>106.001</v>
      </c>
      <c r="G140" s="383">
        <v>107.804</v>
      </c>
    </row>
    <row r="141" spans="1:7" x14ac:dyDescent="0.25">
      <c r="A141" s="383" t="s">
        <v>1375</v>
      </c>
      <c r="B141" s="383" t="s">
        <v>1374</v>
      </c>
      <c r="C141" s="383" t="s">
        <v>1373</v>
      </c>
      <c r="D141" s="383">
        <v>102.35299999999999</v>
      </c>
      <c r="E141" s="383">
        <v>102.31100000000001</v>
      </c>
      <c r="F141" s="383">
        <v>101.614</v>
      </c>
      <c r="G141" s="383">
        <v>101.377</v>
      </c>
    </row>
    <row r="142" spans="1:7" x14ac:dyDescent="0.25">
      <c r="A142" s="383" t="s">
        <v>1372</v>
      </c>
      <c r="B142" s="383" t="s">
        <v>1371</v>
      </c>
      <c r="C142" s="383" t="s">
        <v>1370</v>
      </c>
      <c r="D142" s="383">
        <v>100.791</v>
      </c>
      <c r="E142" s="383">
        <v>99.963999999999999</v>
      </c>
      <c r="F142" s="383">
        <v>99.402000000000001</v>
      </c>
      <c r="G142" s="383">
        <v>99.909000000000006</v>
      </c>
    </row>
    <row r="143" spans="1:7" x14ac:dyDescent="0.25">
      <c r="A143" s="383" t="s">
        <v>1369</v>
      </c>
      <c r="B143" s="383" t="s">
        <v>1368</v>
      </c>
      <c r="C143" s="383" t="s">
        <v>1367</v>
      </c>
      <c r="D143" s="383">
        <v>99.244</v>
      </c>
      <c r="E143" s="383">
        <v>98.665999999999997</v>
      </c>
      <c r="F143" s="383">
        <v>97.858000000000004</v>
      </c>
      <c r="G143" s="383">
        <v>97.908000000000001</v>
      </c>
    </row>
    <row r="144" spans="1:7" x14ac:dyDescent="0.25">
      <c r="A144" s="383" t="s">
        <v>1366</v>
      </c>
      <c r="B144" s="383" t="s">
        <v>1365</v>
      </c>
      <c r="C144" s="383" t="s">
        <v>1364</v>
      </c>
      <c r="D144" s="383">
        <v>103.158</v>
      </c>
      <c r="E144" s="383">
        <v>101.95099999999999</v>
      </c>
      <c r="F144" s="383">
        <v>101.765</v>
      </c>
      <c r="G144" s="383">
        <v>102.97</v>
      </c>
    </row>
    <row r="145" spans="1:7" x14ac:dyDescent="0.25">
      <c r="A145" s="383" t="s">
        <v>1363</v>
      </c>
      <c r="B145" s="383" t="s">
        <v>1362</v>
      </c>
      <c r="C145" s="383" t="s">
        <v>1361</v>
      </c>
      <c r="D145" s="383">
        <v>99.245000000000005</v>
      </c>
      <c r="E145" s="383">
        <v>98.668999999999997</v>
      </c>
      <c r="F145" s="383">
        <v>97.858999999999995</v>
      </c>
      <c r="G145" s="383">
        <v>97.91</v>
      </c>
    </row>
    <row r="146" spans="1:7" x14ac:dyDescent="0.25">
      <c r="A146" s="383" t="s">
        <v>1360</v>
      </c>
      <c r="B146" s="383" t="s">
        <v>1359</v>
      </c>
      <c r="C146" s="383" t="s">
        <v>1358</v>
      </c>
      <c r="D146" s="383">
        <v>126.336</v>
      </c>
      <c r="E146" s="383">
        <v>127.455</v>
      </c>
      <c r="F146" s="383">
        <v>128.68</v>
      </c>
      <c r="G146" s="383">
        <v>129.73599999999999</v>
      </c>
    </row>
    <row r="147" spans="1:7" x14ac:dyDescent="0.25">
      <c r="A147" s="383" t="s">
        <v>1357</v>
      </c>
      <c r="B147" s="383" t="s">
        <v>1356</v>
      </c>
      <c r="C147" s="383" t="s">
        <v>1355</v>
      </c>
      <c r="D147" s="383">
        <v>112.867</v>
      </c>
      <c r="E147" s="383">
        <v>113.249</v>
      </c>
      <c r="F147" s="383">
        <v>113.712</v>
      </c>
      <c r="G147" s="383">
        <v>113.687</v>
      </c>
    </row>
    <row r="148" spans="1:7" x14ac:dyDescent="0.25">
      <c r="A148" s="383" t="s">
        <v>1354</v>
      </c>
      <c r="B148" s="383" t="s">
        <v>1353</v>
      </c>
      <c r="C148" s="383" t="s">
        <v>1352</v>
      </c>
      <c r="D148" s="383">
        <v>121.652</v>
      </c>
      <c r="E148" s="383">
        <v>122.75700000000001</v>
      </c>
      <c r="F148" s="383">
        <v>123.929</v>
      </c>
      <c r="G148" s="383">
        <v>123.75700000000001</v>
      </c>
    </row>
    <row r="149" spans="1:7" x14ac:dyDescent="0.25">
      <c r="A149" s="383" t="s">
        <v>1351</v>
      </c>
      <c r="B149" s="383" t="s">
        <v>1350</v>
      </c>
      <c r="C149" s="383" t="s">
        <v>1349</v>
      </c>
      <c r="D149" s="383">
        <v>98.019000000000005</v>
      </c>
      <c r="E149" s="383">
        <v>97.218000000000004</v>
      </c>
      <c r="F149" s="383">
        <v>96.525999999999996</v>
      </c>
      <c r="G149" s="383">
        <v>96.742000000000004</v>
      </c>
    </row>
    <row r="150" spans="1:7" x14ac:dyDescent="0.25">
      <c r="A150" s="383" t="s">
        <v>1348</v>
      </c>
      <c r="B150" s="383" t="s">
        <v>1347</v>
      </c>
      <c r="C150" s="383" t="s">
        <v>999</v>
      </c>
      <c r="D150" s="383" t="s">
        <v>998</v>
      </c>
      <c r="E150" s="383" t="s">
        <v>998</v>
      </c>
      <c r="F150" s="383" t="s">
        <v>998</v>
      </c>
      <c r="G150" s="383" t="s">
        <v>998</v>
      </c>
    </row>
    <row r="151" spans="1:7" x14ac:dyDescent="0.25">
      <c r="A151" s="383" t="s">
        <v>1346</v>
      </c>
      <c r="B151" s="383" t="s">
        <v>1345</v>
      </c>
      <c r="C151" s="383" t="s">
        <v>1344</v>
      </c>
      <c r="D151" s="383">
        <v>92.855000000000004</v>
      </c>
      <c r="E151" s="383">
        <v>91.646000000000001</v>
      </c>
      <c r="F151" s="383">
        <v>91.867000000000004</v>
      </c>
      <c r="G151" s="383">
        <v>91.263000000000005</v>
      </c>
    </row>
    <row r="152" spans="1:7" x14ac:dyDescent="0.25">
      <c r="A152" s="383" t="s">
        <v>1343</v>
      </c>
      <c r="B152" s="383" t="s">
        <v>1342</v>
      </c>
      <c r="C152" s="383" t="s">
        <v>1341</v>
      </c>
      <c r="D152" s="383">
        <v>92.876999999999995</v>
      </c>
      <c r="E152" s="383">
        <v>91.668999999999997</v>
      </c>
      <c r="F152" s="383">
        <v>91.888999999999996</v>
      </c>
      <c r="G152" s="383">
        <v>91.284999999999997</v>
      </c>
    </row>
    <row r="153" spans="1:7" x14ac:dyDescent="0.25">
      <c r="A153" s="383" t="s">
        <v>1340</v>
      </c>
      <c r="B153" s="383" t="s">
        <v>1339</v>
      </c>
      <c r="C153" s="383" t="s">
        <v>1338</v>
      </c>
      <c r="D153" s="383">
        <v>92.870999999999995</v>
      </c>
      <c r="E153" s="383">
        <v>91.662000000000006</v>
      </c>
      <c r="F153" s="383">
        <v>91.882999999999996</v>
      </c>
      <c r="G153" s="383">
        <v>91.278000000000006</v>
      </c>
    </row>
    <row r="154" spans="1:7" x14ac:dyDescent="0.25">
      <c r="A154" s="383" t="s">
        <v>1337</v>
      </c>
      <c r="B154" s="383" t="s">
        <v>1336</v>
      </c>
      <c r="C154" s="383" t="s">
        <v>1335</v>
      </c>
      <c r="D154" s="383">
        <v>106.58199999999999</v>
      </c>
      <c r="E154" s="383">
        <v>107.667</v>
      </c>
      <c r="F154" s="383">
        <v>107.755</v>
      </c>
      <c r="G154" s="383">
        <v>106.88</v>
      </c>
    </row>
    <row r="155" spans="1:7" x14ac:dyDescent="0.25">
      <c r="A155" s="383" t="s">
        <v>44</v>
      </c>
      <c r="B155" s="384" t="s">
        <v>45</v>
      </c>
      <c r="C155" s="383" t="s">
        <v>363</v>
      </c>
      <c r="D155" s="383">
        <v>112.051</v>
      </c>
      <c r="E155" s="383">
        <v>112.63200000000001</v>
      </c>
      <c r="F155" s="383">
        <v>113.2</v>
      </c>
      <c r="G155" s="383">
        <v>113.744</v>
      </c>
    </row>
    <row r="156" spans="1:7" x14ac:dyDescent="0.25">
      <c r="A156" s="383" t="s">
        <v>47</v>
      </c>
      <c r="B156" s="384" t="s">
        <v>48</v>
      </c>
      <c r="C156" s="383" t="s">
        <v>364</v>
      </c>
      <c r="D156" s="383">
        <v>112.193</v>
      </c>
      <c r="E156" s="383">
        <v>112.77500000000001</v>
      </c>
      <c r="F156" s="383">
        <v>113.337</v>
      </c>
      <c r="G156" s="383">
        <v>113.893</v>
      </c>
    </row>
    <row r="157" spans="1:7" x14ac:dyDescent="0.25">
      <c r="A157" s="383" t="s">
        <v>50</v>
      </c>
      <c r="B157" s="384" t="s">
        <v>51</v>
      </c>
      <c r="C157" s="383" t="s">
        <v>365</v>
      </c>
      <c r="D157" s="383">
        <v>110.956</v>
      </c>
      <c r="E157" s="383">
        <v>111.52500000000001</v>
      </c>
      <c r="F157" s="383">
        <v>112.35599999999999</v>
      </c>
      <c r="G157" s="383">
        <v>113.09699999999999</v>
      </c>
    </row>
    <row r="158" spans="1:7" x14ac:dyDescent="0.25">
      <c r="A158" s="383" t="s">
        <v>53</v>
      </c>
      <c r="B158" s="383" t="s">
        <v>54</v>
      </c>
      <c r="C158" s="383" t="s">
        <v>366</v>
      </c>
      <c r="D158" s="383">
        <v>110.895</v>
      </c>
      <c r="E158" s="383">
        <v>111.824</v>
      </c>
      <c r="F158" s="383">
        <v>112.82</v>
      </c>
      <c r="G158" s="383">
        <v>113.703</v>
      </c>
    </row>
    <row r="159" spans="1:7" x14ac:dyDescent="0.25">
      <c r="A159" s="383" t="s">
        <v>1334</v>
      </c>
      <c r="B159" s="383" t="s">
        <v>1333</v>
      </c>
      <c r="C159" s="383" t="s">
        <v>1332</v>
      </c>
      <c r="D159" s="383">
        <v>112.82</v>
      </c>
      <c r="E159" s="383">
        <v>113.819</v>
      </c>
      <c r="F159" s="383">
        <v>114.95</v>
      </c>
      <c r="G159" s="383">
        <v>115.979</v>
      </c>
    </row>
    <row r="160" spans="1:7" x14ac:dyDescent="0.25">
      <c r="A160" s="383" t="s">
        <v>1331</v>
      </c>
      <c r="B160" s="383" t="s">
        <v>1330</v>
      </c>
      <c r="C160" s="383" t="s">
        <v>1329</v>
      </c>
      <c r="D160" s="383">
        <v>113.337</v>
      </c>
      <c r="E160" s="383">
        <v>114.36199999999999</v>
      </c>
      <c r="F160" s="383">
        <v>115.54</v>
      </c>
      <c r="G160" s="383">
        <v>116.611</v>
      </c>
    </row>
    <row r="161" spans="1:7" x14ac:dyDescent="0.25">
      <c r="A161" s="383" t="s">
        <v>1328</v>
      </c>
      <c r="B161" s="383" t="s">
        <v>1327</v>
      </c>
      <c r="C161" s="383" t="s">
        <v>1326</v>
      </c>
      <c r="D161" s="383">
        <v>113.336</v>
      </c>
      <c r="E161" s="383">
        <v>114.361</v>
      </c>
      <c r="F161" s="383">
        <v>115.539</v>
      </c>
      <c r="G161" s="383">
        <v>116.60899999999999</v>
      </c>
    </row>
    <row r="162" spans="1:7" x14ac:dyDescent="0.25">
      <c r="A162" s="383" t="s">
        <v>1325</v>
      </c>
      <c r="B162" s="383" t="s">
        <v>1324</v>
      </c>
      <c r="C162" s="383" t="s">
        <v>1323</v>
      </c>
      <c r="D162" s="383">
        <v>87.358000000000004</v>
      </c>
      <c r="E162" s="383">
        <v>87.132999999999996</v>
      </c>
      <c r="F162" s="383">
        <v>85.932000000000002</v>
      </c>
      <c r="G162" s="383">
        <v>84.956999999999994</v>
      </c>
    </row>
    <row r="163" spans="1:7" x14ac:dyDescent="0.25">
      <c r="A163" s="383" t="s">
        <v>1322</v>
      </c>
      <c r="B163" s="383" t="s">
        <v>1321</v>
      </c>
      <c r="C163" s="383" t="s">
        <v>1320</v>
      </c>
      <c r="D163" s="383">
        <v>110.065</v>
      </c>
      <c r="E163" s="383">
        <v>110.968</v>
      </c>
      <c r="F163" s="383">
        <v>111.92</v>
      </c>
      <c r="G163" s="383">
        <v>112.754</v>
      </c>
    </row>
    <row r="164" spans="1:7" x14ac:dyDescent="0.25">
      <c r="A164" s="383" t="s">
        <v>1319</v>
      </c>
      <c r="B164" s="383" t="s">
        <v>1318</v>
      </c>
      <c r="C164" s="383" t="s">
        <v>1317</v>
      </c>
      <c r="D164" s="383">
        <v>110.063</v>
      </c>
      <c r="E164" s="383">
        <v>110.967</v>
      </c>
      <c r="F164" s="383">
        <v>111.91800000000001</v>
      </c>
      <c r="G164" s="383">
        <v>112.753</v>
      </c>
    </row>
    <row r="165" spans="1:7" x14ac:dyDescent="0.25">
      <c r="A165" s="383" t="s">
        <v>1316</v>
      </c>
      <c r="B165" s="383" t="s">
        <v>1315</v>
      </c>
      <c r="C165" s="383" t="s">
        <v>1314</v>
      </c>
      <c r="D165" s="383">
        <v>110.063</v>
      </c>
      <c r="E165" s="383">
        <v>110.96599999999999</v>
      </c>
      <c r="F165" s="383">
        <v>111.91800000000001</v>
      </c>
      <c r="G165" s="383">
        <v>112.752</v>
      </c>
    </row>
    <row r="166" spans="1:7" x14ac:dyDescent="0.25">
      <c r="A166" s="383" t="s">
        <v>1313</v>
      </c>
      <c r="B166" s="383" t="s">
        <v>1312</v>
      </c>
      <c r="C166" s="383" t="s">
        <v>1311</v>
      </c>
      <c r="D166" s="383">
        <v>123.99</v>
      </c>
      <c r="E166" s="383">
        <v>125.008</v>
      </c>
      <c r="F166" s="383">
        <v>126.07899999999999</v>
      </c>
      <c r="G166" s="383">
        <v>127.01900000000001</v>
      </c>
    </row>
    <row r="167" spans="1:7" x14ac:dyDescent="0.25">
      <c r="A167" s="383" t="s">
        <v>1310</v>
      </c>
      <c r="B167" s="383" t="s">
        <v>1309</v>
      </c>
      <c r="C167" s="383" t="s">
        <v>1308</v>
      </c>
      <c r="D167" s="383">
        <v>113.33799999999999</v>
      </c>
      <c r="E167" s="383">
        <v>114.36199999999999</v>
      </c>
      <c r="F167" s="383">
        <v>115.541</v>
      </c>
      <c r="G167" s="383">
        <v>116.611</v>
      </c>
    </row>
    <row r="168" spans="1:7" x14ac:dyDescent="0.25">
      <c r="A168" s="383" t="s">
        <v>1307</v>
      </c>
      <c r="B168" s="383" t="s">
        <v>1306</v>
      </c>
      <c r="C168" s="383" t="s">
        <v>864</v>
      </c>
      <c r="D168" s="383">
        <v>111.24299999999999</v>
      </c>
      <c r="E168" s="383">
        <v>109.733</v>
      </c>
      <c r="F168" s="383">
        <v>109.59399999999999</v>
      </c>
      <c r="G168" s="383">
        <v>109.483</v>
      </c>
    </row>
    <row r="169" spans="1:7" x14ac:dyDescent="0.25">
      <c r="A169" s="383" t="s">
        <v>1305</v>
      </c>
      <c r="B169" s="383" t="s">
        <v>1304</v>
      </c>
      <c r="C169" s="383" t="s">
        <v>1303</v>
      </c>
      <c r="D169" s="383">
        <v>131.60900000000001</v>
      </c>
      <c r="E169" s="383">
        <v>132.90700000000001</v>
      </c>
      <c r="F169" s="383">
        <v>134.41800000000001</v>
      </c>
      <c r="G169" s="383">
        <v>135.69800000000001</v>
      </c>
    </row>
    <row r="170" spans="1:7" x14ac:dyDescent="0.25">
      <c r="A170" s="383" t="s">
        <v>1302</v>
      </c>
      <c r="B170" s="383" t="s">
        <v>1301</v>
      </c>
      <c r="C170" s="383" t="s">
        <v>1300</v>
      </c>
      <c r="D170" s="383">
        <v>136.78800000000001</v>
      </c>
      <c r="E170" s="383">
        <v>138.31200000000001</v>
      </c>
      <c r="F170" s="383">
        <v>140.09299999999999</v>
      </c>
      <c r="G170" s="383">
        <v>141.47800000000001</v>
      </c>
    </row>
    <row r="171" spans="1:7" x14ac:dyDescent="0.25">
      <c r="A171" s="383" t="s">
        <v>1299</v>
      </c>
      <c r="B171" s="383" t="s">
        <v>1298</v>
      </c>
      <c r="C171" s="383" t="s">
        <v>1297</v>
      </c>
      <c r="D171" s="383">
        <v>113.922</v>
      </c>
      <c r="E171" s="383">
        <v>114.422</v>
      </c>
      <c r="F171" s="383">
        <v>114.96899999999999</v>
      </c>
      <c r="G171" s="383">
        <v>115.875</v>
      </c>
    </row>
    <row r="172" spans="1:7" x14ac:dyDescent="0.25">
      <c r="A172" s="383" t="s">
        <v>1296</v>
      </c>
      <c r="B172" s="383" t="s">
        <v>1295</v>
      </c>
      <c r="C172" s="383" t="s">
        <v>1294</v>
      </c>
      <c r="D172" s="383">
        <v>104.53</v>
      </c>
      <c r="E172" s="383">
        <v>102.193</v>
      </c>
      <c r="F172" s="383">
        <v>101.559</v>
      </c>
      <c r="G172" s="383">
        <v>101.01900000000001</v>
      </c>
    </row>
    <row r="173" spans="1:7" x14ac:dyDescent="0.25">
      <c r="A173" s="383" t="s">
        <v>1293</v>
      </c>
      <c r="B173" s="383" t="s">
        <v>1292</v>
      </c>
      <c r="C173" s="383" t="s">
        <v>1291</v>
      </c>
      <c r="D173" s="383">
        <v>109.747</v>
      </c>
      <c r="E173" s="383">
        <v>108.22</v>
      </c>
      <c r="F173" s="383">
        <v>107.515</v>
      </c>
      <c r="G173" s="383">
        <v>107.447</v>
      </c>
    </row>
    <row r="174" spans="1:7" x14ac:dyDescent="0.25">
      <c r="A174" s="383" t="s">
        <v>1290</v>
      </c>
      <c r="B174" s="383" t="s">
        <v>1289</v>
      </c>
      <c r="C174" s="383" t="s">
        <v>1288</v>
      </c>
      <c r="D174" s="383">
        <v>88.722999999999999</v>
      </c>
      <c r="E174" s="383">
        <v>84.31</v>
      </c>
      <c r="F174" s="383">
        <v>83.876999999999995</v>
      </c>
      <c r="G174" s="383">
        <v>81.858999999999995</v>
      </c>
    </row>
    <row r="175" spans="1:7" x14ac:dyDescent="0.25">
      <c r="A175" s="383" t="s">
        <v>1287</v>
      </c>
      <c r="B175" s="384" t="s">
        <v>1286</v>
      </c>
      <c r="C175" s="383" t="s">
        <v>861</v>
      </c>
      <c r="D175" s="383">
        <v>109.175</v>
      </c>
      <c r="E175" s="383">
        <v>109.723</v>
      </c>
      <c r="F175" s="383">
        <v>110.075</v>
      </c>
      <c r="G175" s="383">
        <v>110.474</v>
      </c>
    </row>
    <row r="176" spans="1:7" x14ac:dyDescent="0.25">
      <c r="A176" s="383" t="s">
        <v>1285</v>
      </c>
      <c r="B176" s="383" t="s">
        <v>1284</v>
      </c>
      <c r="C176" s="383" t="s">
        <v>1283</v>
      </c>
      <c r="D176" s="383">
        <v>106.458</v>
      </c>
      <c r="E176" s="383">
        <v>106.68899999999999</v>
      </c>
      <c r="F176" s="383">
        <v>106.97799999999999</v>
      </c>
      <c r="G176" s="383">
        <v>107.285</v>
      </c>
    </row>
    <row r="177" spans="1:7" x14ac:dyDescent="0.25">
      <c r="A177" s="383" t="s">
        <v>1282</v>
      </c>
      <c r="B177" s="383" t="s">
        <v>1281</v>
      </c>
      <c r="C177" s="383" t="s">
        <v>1280</v>
      </c>
      <c r="D177" s="383">
        <v>104.69499999999999</v>
      </c>
      <c r="E177" s="383">
        <v>104.792</v>
      </c>
      <c r="F177" s="383">
        <v>105.004</v>
      </c>
      <c r="G177" s="383">
        <v>105.39100000000001</v>
      </c>
    </row>
    <row r="178" spans="1:7" x14ac:dyDescent="0.25">
      <c r="A178" s="383" t="s">
        <v>1279</v>
      </c>
      <c r="B178" s="383" t="s">
        <v>1278</v>
      </c>
      <c r="C178" s="383" t="s">
        <v>1277</v>
      </c>
      <c r="D178" s="383">
        <v>115.34099999999999</v>
      </c>
      <c r="E178" s="383">
        <v>116.142</v>
      </c>
      <c r="F178" s="383">
        <v>116.88800000000001</v>
      </c>
      <c r="G178" s="383">
        <v>117.49299999999999</v>
      </c>
    </row>
    <row r="179" spans="1:7" x14ac:dyDescent="0.25">
      <c r="A179" s="383" t="s">
        <v>1276</v>
      </c>
      <c r="B179" s="383" t="s">
        <v>1275</v>
      </c>
      <c r="C179" s="383" t="s">
        <v>1274</v>
      </c>
      <c r="D179" s="383">
        <v>105.80500000000001</v>
      </c>
      <c r="E179" s="383">
        <v>106.041</v>
      </c>
      <c r="F179" s="383">
        <v>106.292</v>
      </c>
      <c r="G179" s="383">
        <v>106.389</v>
      </c>
    </row>
    <row r="180" spans="1:7" x14ac:dyDescent="0.25">
      <c r="A180" s="383" t="s">
        <v>1273</v>
      </c>
      <c r="B180" s="383" t="s">
        <v>1272</v>
      </c>
      <c r="C180" s="383" t="s">
        <v>1271</v>
      </c>
      <c r="D180" s="383">
        <v>103.471</v>
      </c>
      <c r="E180" s="383">
        <v>103.812</v>
      </c>
      <c r="F180" s="383">
        <v>103.89100000000001</v>
      </c>
      <c r="G180" s="383">
        <v>104.149</v>
      </c>
    </row>
    <row r="181" spans="1:7" x14ac:dyDescent="0.25">
      <c r="A181" s="383" t="s">
        <v>1270</v>
      </c>
      <c r="B181" s="383" t="s">
        <v>1269</v>
      </c>
      <c r="C181" s="383" t="s">
        <v>1268</v>
      </c>
      <c r="D181" s="383">
        <v>98.644999999999996</v>
      </c>
      <c r="E181" s="383">
        <v>98.861999999999995</v>
      </c>
      <c r="F181" s="383">
        <v>98.81</v>
      </c>
      <c r="G181" s="383">
        <v>98.715000000000003</v>
      </c>
    </row>
    <row r="182" spans="1:7" x14ac:dyDescent="0.25">
      <c r="A182" s="383" t="s">
        <v>1267</v>
      </c>
      <c r="B182" s="383" t="s">
        <v>1266</v>
      </c>
      <c r="C182" s="383" t="s">
        <v>1265</v>
      </c>
      <c r="D182" s="383">
        <v>108.533</v>
      </c>
      <c r="E182" s="383">
        <v>108.71899999999999</v>
      </c>
      <c r="F182" s="383">
        <v>109.11799999999999</v>
      </c>
      <c r="G182" s="383">
        <v>109.16800000000001</v>
      </c>
    </row>
    <row r="183" spans="1:7" x14ac:dyDescent="0.25">
      <c r="A183" s="383" t="s">
        <v>1264</v>
      </c>
      <c r="B183" s="383" t="s">
        <v>1263</v>
      </c>
      <c r="C183" s="383" t="s">
        <v>1262</v>
      </c>
      <c r="D183" s="383">
        <v>108.535</v>
      </c>
      <c r="E183" s="383">
        <v>108.721</v>
      </c>
      <c r="F183" s="383">
        <v>109.121</v>
      </c>
      <c r="G183" s="383">
        <v>109.17100000000001</v>
      </c>
    </row>
    <row r="184" spans="1:7" x14ac:dyDescent="0.25">
      <c r="A184" s="383" t="s">
        <v>1261</v>
      </c>
      <c r="B184" s="383" t="s">
        <v>1260</v>
      </c>
      <c r="C184" s="383" t="s">
        <v>1259</v>
      </c>
      <c r="D184" s="383">
        <v>108.52800000000001</v>
      </c>
      <c r="E184" s="383">
        <v>108.714</v>
      </c>
      <c r="F184" s="383">
        <v>109.113</v>
      </c>
      <c r="G184" s="383">
        <v>109.163</v>
      </c>
    </row>
    <row r="185" spans="1:7" x14ac:dyDescent="0.25">
      <c r="A185" s="383" t="s">
        <v>1258</v>
      </c>
      <c r="B185" s="383" t="s">
        <v>1257</v>
      </c>
      <c r="C185" s="383" t="s">
        <v>1256</v>
      </c>
      <c r="D185" s="383">
        <v>111.455</v>
      </c>
      <c r="E185" s="383">
        <v>112.27200000000001</v>
      </c>
      <c r="F185" s="383">
        <v>112.67700000000001</v>
      </c>
      <c r="G185" s="383">
        <v>113.155</v>
      </c>
    </row>
    <row r="186" spans="1:7" x14ac:dyDescent="0.25">
      <c r="A186" s="383" t="s">
        <v>1255</v>
      </c>
      <c r="B186" s="383" t="s">
        <v>1254</v>
      </c>
      <c r="C186" s="383" t="s">
        <v>1253</v>
      </c>
      <c r="D186" s="383">
        <v>111.866</v>
      </c>
      <c r="E186" s="383">
        <v>112.745</v>
      </c>
      <c r="F186" s="383">
        <v>113.14400000000001</v>
      </c>
      <c r="G186" s="383">
        <v>113.645</v>
      </c>
    </row>
    <row r="187" spans="1:7" x14ac:dyDescent="0.25">
      <c r="A187" s="383" t="s">
        <v>1252</v>
      </c>
      <c r="B187" s="383" t="s">
        <v>1251</v>
      </c>
      <c r="C187" s="383" t="s">
        <v>944</v>
      </c>
      <c r="D187" s="383">
        <v>111.86499999999999</v>
      </c>
      <c r="E187" s="383">
        <v>112.74299999999999</v>
      </c>
      <c r="F187" s="383">
        <v>113.143</v>
      </c>
      <c r="G187" s="383">
        <v>113.643</v>
      </c>
    </row>
    <row r="188" spans="1:7" x14ac:dyDescent="0.25">
      <c r="A188" s="383" t="s">
        <v>1250</v>
      </c>
      <c r="B188" s="383" t="s">
        <v>1249</v>
      </c>
      <c r="C188" s="383" t="s">
        <v>1248</v>
      </c>
      <c r="D188" s="383">
        <v>111.857</v>
      </c>
      <c r="E188" s="383">
        <v>112.736</v>
      </c>
      <c r="F188" s="383">
        <v>113.136</v>
      </c>
      <c r="G188" s="383">
        <v>113.636</v>
      </c>
    </row>
    <row r="189" spans="1:7" x14ac:dyDescent="0.25">
      <c r="A189" s="383" t="s">
        <v>1247</v>
      </c>
      <c r="B189" s="383" t="s">
        <v>1246</v>
      </c>
      <c r="C189" s="383" t="s">
        <v>1245</v>
      </c>
      <c r="D189" s="383">
        <v>111.87</v>
      </c>
      <c r="E189" s="383">
        <v>112.748</v>
      </c>
      <c r="F189" s="383">
        <v>113.149</v>
      </c>
      <c r="G189" s="383">
        <v>113.648</v>
      </c>
    </row>
    <row r="190" spans="1:7" x14ac:dyDescent="0.25">
      <c r="A190" s="383" t="s">
        <v>1244</v>
      </c>
      <c r="B190" s="383" t="s">
        <v>1243</v>
      </c>
      <c r="C190" s="383" t="s">
        <v>1242</v>
      </c>
      <c r="D190" s="383">
        <v>109.367</v>
      </c>
      <c r="E190" s="383">
        <v>109.857</v>
      </c>
      <c r="F190" s="383">
        <v>110.29</v>
      </c>
      <c r="G190" s="383">
        <v>110.65300000000001</v>
      </c>
    </row>
    <row r="191" spans="1:7" x14ac:dyDescent="0.25">
      <c r="A191" s="383" t="s">
        <v>1241</v>
      </c>
      <c r="B191" s="383" t="s">
        <v>1240</v>
      </c>
      <c r="C191" s="383" t="s">
        <v>941</v>
      </c>
      <c r="D191" s="383">
        <v>109.34699999999999</v>
      </c>
      <c r="E191" s="383">
        <v>109.83799999999999</v>
      </c>
      <c r="F191" s="383">
        <v>110.27</v>
      </c>
      <c r="G191" s="383">
        <v>110.633</v>
      </c>
    </row>
    <row r="192" spans="1:7" x14ac:dyDescent="0.25">
      <c r="A192" s="383" t="s">
        <v>1239</v>
      </c>
      <c r="B192" s="383" t="s">
        <v>1238</v>
      </c>
      <c r="C192" s="383" t="s">
        <v>1237</v>
      </c>
      <c r="D192" s="383">
        <v>109.358</v>
      </c>
      <c r="E192" s="383">
        <v>109.849</v>
      </c>
      <c r="F192" s="383">
        <v>110.28100000000001</v>
      </c>
      <c r="G192" s="383">
        <v>110.645</v>
      </c>
    </row>
    <row r="193" spans="1:7" x14ac:dyDescent="0.25">
      <c r="A193" s="383" t="s">
        <v>56</v>
      </c>
      <c r="B193" s="384" t="s">
        <v>57</v>
      </c>
      <c r="C193" s="383" t="s">
        <v>367</v>
      </c>
      <c r="D193" s="383">
        <v>109.646</v>
      </c>
      <c r="E193" s="383">
        <v>109.985</v>
      </c>
      <c r="F193" s="383">
        <v>109.989</v>
      </c>
      <c r="G193" s="383">
        <v>110.134</v>
      </c>
    </row>
    <row r="194" spans="1:7" x14ac:dyDescent="0.25">
      <c r="A194" s="383" t="s">
        <v>59</v>
      </c>
      <c r="B194" s="383" t="s">
        <v>60</v>
      </c>
      <c r="C194" s="383" t="s">
        <v>368</v>
      </c>
      <c r="D194" s="383">
        <v>106.64400000000001</v>
      </c>
      <c r="E194" s="383">
        <v>106.901</v>
      </c>
      <c r="F194" s="383">
        <v>106.958</v>
      </c>
      <c r="G194" s="383">
        <v>107.08499999999999</v>
      </c>
    </row>
    <row r="195" spans="1:7" x14ac:dyDescent="0.25">
      <c r="A195" s="383" t="s">
        <v>62</v>
      </c>
      <c r="B195" s="383" t="s">
        <v>63</v>
      </c>
      <c r="C195" s="383" t="s">
        <v>369</v>
      </c>
      <c r="D195" s="383">
        <v>110.54900000000001</v>
      </c>
      <c r="E195" s="383">
        <v>111.205</v>
      </c>
      <c r="F195" s="383">
        <v>111.401</v>
      </c>
      <c r="G195" s="383">
        <v>111.91200000000001</v>
      </c>
    </row>
    <row r="196" spans="1:7" x14ac:dyDescent="0.25">
      <c r="A196" s="383" t="s">
        <v>65</v>
      </c>
      <c r="B196" s="383" t="s">
        <v>66</v>
      </c>
      <c r="C196" s="383" t="s">
        <v>370</v>
      </c>
      <c r="D196" s="383">
        <v>97.418000000000006</v>
      </c>
      <c r="E196" s="383">
        <v>96.876999999999995</v>
      </c>
      <c r="F196" s="383">
        <v>96.66</v>
      </c>
      <c r="G196" s="383">
        <v>96.049000000000007</v>
      </c>
    </row>
    <row r="197" spans="1:7" x14ac:dyDescent="0.25">
      <c r="A197" s="383" t="s">
        <v>68</v>
      </c>
      <c r="B197" s="383" t="s">
        <v>69</v>
      </c>
      <c r="C197" s="383" t="s">
        <v>371</v>
      </c>
      <c r="D197" s="383">
        <v>83.435000000000002</v>
      </c>
      <c r="E197" s="383">
        <v>82.373999999999995</v>
      </c>
      <c r="F197" s="383">
        <v>81.337999999999994</v>
      </c>
      <c r="G197" s="383">
        <v>82.125</v>
      </c>
    </row>
    <row r="198" spans="1:7" x14ac:dyDescent="0.25">
      <c r="A198" s="383" t="s">
        <v>71</v>
      </c>
      <c r="B198" s="383" t="s">
        <v>72</v>
      </c>
      <c r="C198" s="383" t="s">
        <v>372</v>
      </c>
      <c r="D198" s="383">
        <v>83.460999999999999</v>
      </c>
      <c r="E198" s="383">
        <v>82.400999999999996</v>
      </c>
      <c r="F198" s="383">
        <v>81.363</v>
      </c>
      <c r="G198" s="383">
        <v>82.146000000000001</v>
      </c>
    </row>
    <row r="199" spans="1:7" x14ac:dyDescent="0.25">
      <c r="A199" s="383" t="s">
        <v>74</v>
      </c>
      <c r="B199" s="383" t="s">
        <v>75</v>
      </c>
      <c r="C199" s="383" t="s">
        <v>373</v>
      </c>
      <c r="D199" s="383">
        <v>83.39</v>
      </c>
      <c r="E199" s="383">
        <v>82.325999999999993</v>
      </c>
      <c r="F199" s="383">
        <v>81.293999999999997</v>
      </c>
      <c r="G199" s="383">
        <v>82.087999999999994</v>
      </c>
    </row>
    <row r="200" spans="1:7" x14ac:dyDescent="0.25">
      <c r="A200" s="383" t="s">
        <v>77</v>
      </c>
      <c r="B200" s="383" t="s">
        <v>78</v>
      </c>
      <c r="C200" s="383" t="s">
        <v>374</v>
      </c>
      <c r="D200" s="383">
        <v>100.79</v>
      </c>
      <c r="E200" s="383">
        <v>100.88800000000001</v>
      </c>
      <c r="F200" s="383">
        <v>102.557</v>
      </c>
      <c r="G200" s="383">
        <v>96.04</v>
      </c>
    </row>
    <row r="201" spans="1:7" x14ac:dyDescent="0.25">
      <c r="A201" s="383" t="s">
        <v>80</v>
      </c>
      <c r="B201" s="383" t="s">
        <v>81</v>
      </c>
      <c r="C201" s="383" t="s">
        <v>375</v>
      </c>
      <c r="D201" s="383">
        <v>124.17</v>
      </c>
      <c r="E201" s="383">
        <v>124.684</v>
      </c>
      <c r="F201" s="383">
        <v>125.342</v>
      </c>
      <c r="G201" s="383">
        <v>125.705</v>
      </c>
    </row>
    <row r="202" spans="1:7" x14ac:dyDescent="0.25">
      <c r="A202" s="383" t="s">
        <v>83</v>
      </c>
      <c r="B202" s="383" t="s">
        <v>84</v>
      </c>
      <c r="C202" s="383" t="s">
        <v>376</v>
      </c>
      <c r="D202" s="383">
        <v>117.881</v>
      </c>
      <c r="E202" s="383">
        <v>118.459</v>
      </c>
      <c r="F202" s="383">
        <v>118.309</v>
      </c>
      <c r="G202" s="383">
        <v>118.505</v>
      </c>
    </row>
    <row r="203" spans="1:7" x14ac:dyDescent="0.25">
      <c r="A203" s="383" t="s">
        <v>86</v>
      </c>
      <c r="B203" s="383" t="s">
        <v>87</v>
      </c>
      <c r="C203" s="383" t="s">
        <v>377</v>
      </c>
      <c r="D203" s="383">
        <v>113.42100000000001</v>
      </c>
      <c r="E203" s="383">
        <v>116.16800000000001</v>
      </c>
      <c r="F203" s="383">
        <v>117.476</v>
      </c>
      <c r="G203" s="383">
        <v>119.854</v>
      </c>
    </row>
    <row r="204" spans="1:7" x14ac:dyDescent="0.25">
      <c r="A204" s="383" t="s">
        <v>89</v>
      </c>
      <c r="B204" s="383" t="s">
        <v>90</v>
      </c>
      <c r="C204" s="383" t="s">
        <v>378</v>
      </c>
      <c r="D204" s="383">
        <v>101.911</v>
      </c>
      <c r="E204" s="383">
        <v>105.029</v>
      </c>
      <c r="F204" s="383">
        <v>106.21299999999999</v>
      </c>
      <c r="G204" s="383">
        <v>104.07</v>
      </c>
    </row>
    <row r="205" spans="1:7" x14ac:dyDescent="0.25">
      <c r="A205" s="383" t="s">
        <v>92</v>
      </c>
      <c r="B205" s="383" t="s">
        <v>93</v>
      </c>
      <c r="C205" s="383" t="s">
        <v>379</v>
      </c>
      <c r="D205" s="383">
        <v>113.80800000000001</v>
      </c>
      <c r="E205" s="383">
        <v>116.54300000000001</v>
      </c>
      <c r="F205" s="383">
        <v>117.855</v>
      </c>
      <c r="G205" s="383">
        <v>120.381</v>
      </c>
    </row>
    <row r="206" spans="1:7" x14ac:dyDescent="0.25">
      <c r="A206" s="383" t="s">
        <v>95</v>
      </c>
      <c r="B206" s="383" t="s">
        <v>96</v>
      </c>
      <c r="C206" s="383" t="s">
        <v>380</v>
      </c>
      <c r="D206" s="383">
        <v>104.92100000000001</v>
      </c>
      <c r="E206" s="383">
        <v>109.459</v>
      </c>
      <c r="F206" s="383">
        <v>112.43600000000001</v>
      </c>
      <c r="G206" s="383">
        <v>117.477</v>
      </c>
    </row>
    <row r="207" spans="1:7" x14ac:dyDescent="0.25">
      <c r="A207" s="383" t="s">
        <v>98</v>
      </c>
      <c r="B207" s="383" t="s">
        <v>99</v>
      </c>
      <c r="C207" s="383" t="s">
        <v>381</v>
      </c>
      <c r="D207" s="383">
        <v>119.675</v>
      </c>
      <c r="E207" s="383">
        <v>121.102</v>
      </c>
      <c r="F207" s="383">
        <v>121.286</v>
      </c>
      <c r="G207" s="383">
        <v>122.06699999999999</v>
      </c>
    </row>
    <row r="208" spans="1:7" x14ac:dyDescent="0.25">
      <c r="A208" s="383" t="s">
        <v>101</v>
      </c>
      <c r="B208" s="383" t="s">
        <v>102</v>
      </c>
      <c r="C208" s="383" t="s">
        <v>382</v>
      </c>
      <c r="D208" s="383">
        <v>119.672</v>
      </c>
      <c r="E208" s="383">
        <v>121.1</v>
      </c>
      <c r="F208" s="383">
        <v>121.285</v>
      </c>
      <c r="G208" s="383">
        <v>122.065</v>
      </c>
    </row>
    <row r="209" spans="1:7" x14ac:dyDescent="0.25">
      <c r="A209" s="383" t="s">
        <v>104</v>
      </c>
      <c r="B209" s="383" t="s">
        <v>105</v>
      </c>
      <c r="C209" s="383" t="s">
        <v>383</v>
      </c>
      <c r="D209" s="383">
        <v>104.899</v>
      </c>
      <c r="E209" s="383">
        <v>109.47799999999999</v>
      </c>
      <c r="F209" s="383">
        <v>112.443</v>
      </c>
      <c r="G209" s="383">
        <v>117.63</v>
      </c>
    </row>
    <row r="210" spans="1:7" x14ac:dyDescent="0.25">
      <c r="A210" s="383" t="s">
        <v>107</v>
      </c>
      <c r="B210" s="383" t="s">
        <v>108</v>
      </c>
      <c r="C210" s="383" t="s">
        <v>384</v>
      </c>
      <c r="D210" s="383">
        <v>123.39</v>
      </c>
      <c r="E210" s="383">
        <v>122.197</v>
      </c>
      <c r="F210" s="383">
        <v>120.313</v>
      </c>
      <c r="G210" s="383">
        <v>118.33199999999999</v>
      </c>
    </row>
    <row r="211" spans="1:7" x14ac:dyDescent="0.25">
      <c r="A211" s="383" t="s">
        <v>110</v>
      </c>
      <c r="B211" s="383" t="s">
        <v>111</v>
      </c>
      <c r="C211" s="383" t="s">
        <v>385</v>
      </c>
      <c r="D211" s="383">
        <v>95.768000000000001</v>
      </c>
      <c r="E211" s="383">
        <v>93.704999999999998</v>
      </c>
      <c r="F211" s="383">
        <v>98.188000000000002</v>
      </c>
      <c r="G211" s="383">
        <v>101.101</v>
      </c>
    </row>
    <row r="212" spans="1:7" x14ac:dyDescent="0.25">
      <c r="A212" s="383" t="s">
        <v>113</v>
      </c>
      <c r="B212" s="384" t="s">
        <v>114</v>
      </c>
      <c r="C212" s="383" t="s">
        <v>386</v>
      </c>
      <c r="D212" s="383">
        <v>110.166</v>
      </c>
      <c r="E212" s="383">
        <v>111.137</v>
      </c>
      <c r="F212" s="383">
        <v>111.667</v>
      </c>
      <c r="G212" s="383">
        <v>111.846</v>
      </c>
    </row>
    <row r="213" spans="1:7" x14ac:dyDescent="0.25">
      <c r="A213" s="383" t="s">
        <v>116</v>
      </c>
      <c r="B213" s="383" t="s">
        <v>117</v>
      </c>
      <c r="C213" s="383" t="s">
        <v>387</v>
      </c>
      <c r="D213" s="383">
        <v>107.42700000000001</v>
      </c>
      <c r="E213" s="383">
        <v>108.952</v>
      </c>
      <c r="F213" s="383">
        <v>109.639</v>
      </c>
      <c r="G213" s="383">
        <v>109.26</v>
      </c>
    </row>
    <row r="214" spans="1:7" x14ac:dyDescent="0.25">
      <c r="A214" s="383" t="s">
        <v>119</v>
      </c>
      <c r="B214" s="383" t="s">
        <v>120</v>
      </c>
      <c r="C214" s="383" t="s">
        <v>388</v>
      </c>
      <c r="D214" s="383">
        <v>102.617</v>
      </c>
      <c r="E214" s="383">
        <v>103.453</v>
      </c>
      <c r="F214" s="383">
        <v>104.983</v>
      </c>
      <c r="G214" s="383">
        <v>103.179</v>
      </c>
    </row>
    <row r="215" spans="1:7" x14ac:dyDescent="0.25">
      <c r="A215" s="383" t="s">
        <v>122</v>
      </c>
      <c r="B215" s="383" t="s">
        <v>123</v>
      </c>
      <c r="C215" s="383" t="s">
        <v>389</v>
      </c>
      <c r="D215" s="383">
        <v>106.63</v>
      </c>
      <c r="E215" s="383">
        <v>108.009</v>
      </c>
      <c r="F215" s="383">
        <v>108.819</v>
      </c>
      <c r="G215" s="383">
        <v>108.411</v>
      </c>
    </row>
    <row r="216" spans="1:7" x14ac:dyDescent="0.25">
      <c r="A216" s="383" t="s">
        <v>125</v>
      </c>
      <c r="B216" s="383" t="s">
        <v>126</v>
      </c>
      <c r="C216" s="383" t="s">
        <v>390</v>
      </c>
      <c r="D216" s="383">
        <v>111.399</v>
      </c>
      <c r="E216" s="383">
        <v>113.553</v>
      </c>
      <c r="F216" s="383">
        <v>113.611</v>
      </c>
      <c r="G216" s="383">
        <v>114.13800000000001</v>
      </c>
    </row>
    <row r="217" spans="1:7" x14ac:dyDescent="0.25">
      <c r="A217" s="383" t="s">
        <v>128</v>
      </c>
      <c r="B217" s="383" t="s">
        <v>129</v>
      </c>
      <c r="C217" s="383" t="s">
        <v>391</v>
      </c>
      <c r="D217" s="383">
        <v>108.586</v>
      </c>
      <c r="E217" s="383">
        <v>110.255</v>
      </c>
      <c r="F217" s="383">
        <v>110.15</v>
      </c>
      <c r="G217" s="383">
        <v>111.19</v>
      </c>
    </row>
    <row r="218" spans="1:7" x14ac:dyDescent="0.25">
      <c r="A218" s="383" t="s">
        <v>131</v>
      </c>
      <c r="B218" s="383" t="s">
        <v>132</v>
      </c>
      <c r="C218" s="383" t="s">
        <v>392</v>
      </c>
      <c r="D218" s="383">
        <v>108.67400000000001</v>
      </c>
      <c r="E218" s="383">
        <v>110.241</v>
      </c>
      <c r="F218" s="383">
        <v>110.14400000000001</v>
      </c>
      <c r="G218" s="383">
        <v>111.05800000000001</v>
      </c>
    </row>
    <row r="219" spans="1:7" x14ac:dyDescent="0.25">
      <c r="A219" s="383" t="s">
        <v>134</v>
      </c>
      <c r="B219" s="383" t="s">
        <v>135</v>
      </c>
      <c r="C219" s="383" t="s">
        <v>393</v>
      </c>
      <c r="D219" s="383">
        <v>116.73699999999999</v>
      </c>
      <c r="E219" s="383">
        <v>119.995</v>
      </c>
      <c r="F219" s="383">
        <v>120.36199999999999</v>
      </c>
      <c r="G219" s="383">
        <v>120.078</v>
      </c>
    </row>
    <row r="220" spans="1:7" x14ac:dyDescent="0.25">
      <c r="A220" s="383" t="s">
        <v>137</v>
      </c>
      <c r="B220" s="383" t="s">
        <v>138</v>
      </c>
      <c r="C220" s="383" t="s">
        <v>394</v>
      </c>
      <c r="D220" s="383">
        <v>108.68300000000001</v>
      </c>
      <c r="E220" s="383">
        <v>110.253</v>
      </c>
      <c r="F220" s="383">
        <v>110.15600000000001</v>
      </c>
      <c r="G220" s="383">
        <v>111.05800000000001</v>
      </c>
    </row>
    <row r="221" spans="1:7" x14ac:dyDescent="0.25">
      <c r="A221" s="383" t="s">
        <v>140</v>
      </c>
      <c r="B221" s="383" t="s">
        <v>141</v>
      </c>
      <c r="C221" s="383" t="s">
        <v>395</v>
      </c>
      <c r="D221" s="383">
        <v>112.91</v>
      </c>
      <c r="E221" s="383">
        <v>113.125</v>
      </c>
      <c r="F221" s="383">
        <v>113.224</v>
      </c>
      <c r="G221" s="383">
        <v>114.14700000000001</v>
      </c>
    </row>
    <row r="222" spans="1:7" x14ac:dyDescent="0.25">
      <c r="A222" s="383" t="s">
        <v>143</v>
      </c>
      <c r="B222" s="383" t="s">
        <v>144</v>
      </c>
      <c r="C222" s="383" t="s">
        <v>396</v>
      </c>
      <c r="D222" s="383">
        <v>114.401</v>
      </c>
      <c r="E222" s="383">
        <v>114.64400000000001</v>
      </c>
      <c r="F222" s="383">
        <v>114.74299999999999</v>
      </c>
      <c r="G222" s="383">
        <v>115.649</v>
      </c>
    </row>
    <row r="223" spans="1:7" x14ac:dyDescent="0.25">
      <c r="A223" s="383" t="s">
        <v>146</v>
      </c>
      <c r="B223" s="383" t="s">
        <v>147</v>
      </c>
      <c r="C223" s="383" t="s">
        <v>397</v>
      </c>
      <c r="D223" s="383">
        <v>113.384</v>
      </c>
      <c r="E223" s="383">
        <v>112.73399999999999</v>
      </c>
      <c r="F223" s="383">
        <v>115.16</v>
      </c>
      <c r="G223" s="383">
        <v>116.41500000000001</v>
      </c>
    </row>
    <row r="224" spans="1:7" x14ac:dyDescent="0.25">
      <c r="A224" s="383" t="s">
        <v>149</v>
      </c>
      <c r="B224" s="383" t="s">
        <v>150</v>
      </c>
      <c r="C224" s="383" t="s">
        <v>398</v>
      </c>
      <c r="D224" s="383">
        <v>107.434</v>
      </c>
      <c r="E224" s="383">
        <v>107.40300000000001</v>
      </c>
      <c r="F224" s="383">
        <v>106.673</v>
      </c>
      <c r="G224" s="383">
        <v>109.042</v>
      </c>
    </row>
    <row r="225" spans="1:7" x14ac:dyDescent="0.25">
      <c r="A225" s="383" t="s">
        <v>152</v>
      </c>
      <c r="B225" s="383" t="s">
        <v>153</v>
      </c>
      <c r="C225" s="383" t="s">
        <v>399</v>
      </c>
      <c r="D225" s="383">
        <v>98.293000000000006</v>
      </c>
      <c r="E225" s="383">
        <v>98.25</v>
      </c>
      <c r="F225" s="383">
        <v>98.122</v>
      </c>
      <c r="G225" s="383">
        <v>98.472999999999999</v>
      </c>
    </row>
    <row r="226" spans="1:7" x14ac:dyDescent="0.25">
      <c r="A226" s="383" t="s">
        <v>155</v>
      </c>
      <c r="B226" s="383" t="s">
        <v>156</v>
      </c>
      <c r="C226" s="383" t="s">
        <v>400</v>
      </c>
      <c r="D226" s="383">
        <v>118.93899999999999</v>
      </c>
      <c r="E226" s="383">
        <v>120.217</v>
      </c>
      <c r="F226" s="383">
        <v>120.05</v>
      </c>
      <c r="G226" s="383">
        <v>119.926</v>
      </c>
    </row>
    <row r="227" spans="1:7" x14ac:dyDescent="0.25">
      <c r="A227" s="383" t="s">
        <v>158</v>
      </c>
      <c r="B227" s="383" t="s">
        <v>159</v>
      </c>
      <c r="C227" s="383" t="s">
        <v>401</v>
      </c>
      <c r="D227" s="383">
        <v>109.62</v>
      </c>
      <c r="E227" s="383">
        <v>110.425</v>
      </c>
      <c r="F227" s="383">
        <v>110.86499999999999</v>
      </c>
      <c r="G227" s="383">
        <v>111.009</v>
      </c>
    </row>
    <row r="228" spans="1:7" x14ac:dyDescent="0.25">
      <c r="A228" s="383" t="s">
        <v>161</v>
      </c>
      <c r="B228" s="383" t="s">
        <v>162</v>
      </c>
      <c r="C228" s="383" t="s">
        <v>402</v>
      </c>
      <c r="D228" s="383">
        <v>109.61799999999999</v>
      </c>
      <c r="E228" s="383">
        <v>110.42400000000001</v>
      </c>
      <c r="F228" s="383">
        <v>110.864</v>
      </c>
      <c r="G228" s="383">
        <v>111.009</v>
      </c>
    </row>
    <row r="229" spans="1:7" x14ac:dyDescent="0.25">
      <c r="A229" s="383" t="s">
        <v>164</v>
      </c>
      <c r="B229" s="383" t="s">
        <v>165</v>
      </c>
      <c r="C229" s="383" t="s">
        <v>403</v>
      </c>
      <c r="D229" s="383">
        <v>109.60599999999999</v>
      </c>
      <c r="E229" s="383">
        <v>110.413</v>
      </c>
      <c r="F229" s="383">
        <v>110.84699999999999</v>
      </c>
      <c r="G229" s="383">
        <v>110.992</v>
      </c>
    </row>
    <row r="230" spans="1:7" x14ac:dyDescent="0.25">
      <c r="A230" s="383" t="s">
        <v>167</v>
      </c>
      <c r="B230" s="383" t="s">
        <v>168</v>
      </c>
      <c r="C230" s="383" t="s">
        <v>404</v>
      </c>
      <c r="D230" s="383">
        <v>109.61</v>
      </c>
      <c r="E230" s="383">
        <v>110.42100000000001</v>
      </c>
      <c r="F230" s="383">
        <v>110.852</v>
      </c>
      <c r="G230" s="383">
        <v>110.996</v>
      </c>
    </row>
    <row r="231" spans="1:7" x14ac:dyDescent="0.25">
      <c r="A231" s="383" t="s">
        <v>170</v>
      </c>
      <c r="B231" s="383" t="s">
        <v>171</v>
      </c>
      <c r="C231" s="383" t="s">
        <v>405</v>
      </c>
      <c r="D231" s="383">
        <v>114.81100000000001</v>
      </c>
      <c r="E231" s="383">
        <v>115.94499999999999</v>
      </c>
      <c r="F231" s="383">
        <v>117.102</v>
      </c>
      <c r="G231" s="383">
        <v>117.651</v>
      </c>
    </row>
    <row r="232" spans="1:7" x14ac:dyDescent="0.25">
      <c r="A232" s="383" t="s">
        <v>173</v>
      </c>
      <c r="B232" s="383" t="s">
        <v>174</v>
      </c>
      <c r="C232" s="383" t="s">
        <v>406</v>
      </c>
      <c r="D232" s="383">
        <v>120.759</v>
      </c>
      <c r="E232" s="383">
        <v>122.003</v>
      </c>
      <c r="F232" s="383">
        <v>123.43</v>
      </c>
      <c r="G232" s="383">
        <v>124.56699999999999</v>
      </c>
    </row>
    <row r="233" spans="1:7" x14ac:dyDescent="0.25">
      <c r="A233" s="383" t="s">
        <v>176</v>
      </c>
      <c r="B233" s="383" t="s">
        <v>177</v>
      </c>
      <c r="C233" s="383" t="s">
        <v>407</v>
      </c>
      <c r="D233" s="383">
        <v>106.626</v>
      </c>
      <c r="E233" s="383">
        <v>108.018</v>
      </c>
      <c r="F233" s="383">
        <v>108.821</v>
      </c>
      <c r="G233" s="383">
        <v>108.41</v>
      </c>
    </row>
    <row r="234" spans="1:7" x14ac:dyDescent="0.25">
      <c r="A234" s="383" t="s">
        <v>179</v>
      </c>
      <c r="B234" s="383" t="s">
        <v>180</v>
      </c>
      <c r="C234" s="383" t="s">
        <v>408</v>
      </c>
      <c r="D234" s="383">
        <v>95.724999999999994</v>
      </c>
      <c r="E234" s="383">
        <v>95.671999999999997</v>
      </c>
      <c r="F234" s="383">
        <v>95.962000000000003</v>
      </c>
      <c r="G234" s="383">
        <v>95.001999999999995</v>
      </c>
    </row>
    <row r="235" spans="1:7" x14ac:dyDescent="0.25">
      <c r="A235" s="383" t="s">
        <v>182</v>
      </c>
      <c r="B235" s="384" t="s">
        <v>183</v>
      </c>
      <c r="C235" s="383" t="s">
        <v>409</v>
      </c>
      <c r="D235" s="383">
        <v>114.20699999999999</v>
      </c>
      <c r="E235" s="383">
        <v>114.568</v>
      </c>
      <c r="F235" s="383">
        <v>115.084</v>
      </c>
      <c r="G235" s="383">
        <v>116.15</v>
      </c>
    </row>
    <row r="236" spans="1:7" x14ac:dyDescent="0.25">
      <c r="A236" s="383" t="s">
        <v>185</v>
      </c>
      <c r="B236" s="383" t="s">
        <v>186</v>
      </c>
      <c r="C236" s="383" t="s">
        <v>410</v>
      </c>
      <c r="D236" s="383">
        <v>113.88</v>
      </c>
      <c r="E236" s="383">
        <v>114.586</v>
      </c>
      <c r="F236" s="383">
        <v>115.06399999999999</v>
      </c>
      <c r="G236" s="383">
        <v>116.041</v>
      </c>
    </row>
    <row r="237" spans="1:7" x14ac:dyDescent="0.25">
      <c r="A237" s="383" t="s">
        <v>188</v>
      </c>
      <c r="B237" s="383" t="s">
        <v>189</v>
      </c>
      <c r="C237" s="383" t="s">
        <v>411</v>
      </c>
      <c r="D237" s="383">
        <v>113.79600000000001</v>
      </c>
      <c r="E237" s="383">
        <v>114.501</v>
      </c>
      <c r="F237" s="383">
        <v>115.05200000000001</v>
      </c>
      <c r="G237" s="383">
        <v>115.89</v>
      </c>
    </row>
    <row r="238" spans="1:7" x14ac:dyDescent="0.25">
      <c r="A238" s="383" t="s">
        <v>191</v>
      </c>
      <c r="B238" s="383" t="s">
        <v>192</v>
      </c>
      <c r="C238" s="383" t="s">
        <v>412</v>
      </c>
      <c r="D238" s="383">
        <v>113.614</v>
      </c>
      <c r="E238" s="383">
        <v>114.30800000000001</v>
      </c>
      <c r="F238" s="383">
        <v>114.91800000000001</v>
      </c>
      <c r="G238" s="383">
        <v>115.82599999999999</v>
      </c>
    </row>
    <row r="239" spans="1:7" x14ac:dyDescent="0.25">
      <c r="A239" s="383" t="s">
        <v>194</v>
      </c>
      <c r="B239" s="383" t="s">
        <v>195</v>
      </c>
      <c r="C239" s="383" t="s">
        <v>413</v>
      </c>
      <c r="D239" s="383">
        <v>116.65300000000001</v>
      </c>
      <c r="E239" s="383">
        <v>117.413</v>
      </c>
      <c r="F239" s="383">
        <v>115.175</v>
      </c>
      <c r="G239" s="383">
        <v>121.273</v>
      </c>
    </row>
    <row r="240" spans="1:7" x14ac:dyDescent="0.25">
      <c r="A240" s="383" t="s">
        <v>197</v>
      </c>
      <c r="B240" s="383" t="s">
        <v>198</v>
      </c>
      <c r="C240" s="383" t="s">
        <v>414</v>
      </c>
      <c r="D240" s="383">
        <v>116.65600000000001</v>
      </c>
      <c r="E240" s="383">
        <v>117.416</v>
      </c>
      <c r="F240" s="383">
        <v>115.17100000000001</v>
      </c>
      <c r="G240" s="383">
        <v>121.277</v>
      </c>
    </row>
    <row r="241" spans="1:7" x14ac:dyDescent="0.25">
      <c r="A241" s="383" t="s">
        <v>200</v>
      </c>
      <c r="B241" s="383" t="s">
        <v>201</v>
      </c>
      <c r="C241" s="383" t="s">
        <v>415</v>
      </c>
      <c r="D241" s="383">
        <v>116.64700000000001</v>
      </c>
      <c r="E241" s="383">
        <v>117.408</v>
      </c>
      <c r="F241" s="383">
        <v>115.172</v>
      </c>
      <c r="G241" s="383">
        <v>121.268</v>
      </c>
    </row>
    <row r="242" spans="1:7" x14ac:dyDescent="0.25">
      <c r="A242" s="383" t="s">
        <v>203</v>
      </c>
      <c r="B242" s="383" t="s">
        <v>204</v>
      </c>
      <c r="C242" s="383" t="s">
        <v>416</v>
      </c>
      <c r="D242" s="383">
        <v>113.47</v>
      </c>
      <c r="E242" s="383">
        <v>114.161</v>
      </c>
      <c r="F242" s="383">
        <v>114.883</v>
      </c>
      <c r="G242" s="383">
        <v>115.586</v>
      </c>
    </row>
    <row r="243" spans="1:7" x14ac:dyDescent="0.25">
      <c r="A243" s="383" t="s">
        <v>206</v>
      </c>
      <c r="B243" s="383" t="s">
        <v>207</v>
      </c>
      <c r="C243" s="383" t="s">
        <v>417</v>
      </c>
      <c r="D243" s="383">
        <v>113.495</v>
      </c>
      <c r="E243" s="383">
        <v>114.185</v>
      </c>
      <c r="F243" s="383">
        <v>114.792</v>
      </c>
      <c r="G243" s="383">
        <v>115.587</v>
      </c>
    </row>
    <row r="244" spans="1:7" x14ac:dyDescent="0.25">
      <c r="A244" s="383" t="s">
        <v>209</v>
      </c>
      <c r="B244" s="383" t="s">
        <v>210</v>
      </c>
      <c r="C244" s="383" t="s">
        <v>418</v>
      </c>
      <c r="D244" s="383">
        <v>113.419</v>
      </c>
      <c r="E244" s="383">
        <v>114.111</v>
      </c>
      <c r="F244" s="383">
        <v>114.95699999999999</v>
      </c>
      <c r="G244" s="383">
        <v>115.562</v>
      </c>
    </row>
    <row r="245" spans="1:7" x14ac:dyDescent="0.25">
      <c r="A245" s="383" t="s">
        <v>212</v>
      </c>
      <c r="B245" s="383" t="s">
        <v>213</v>
      </c>
      <c r="C245" s="383" t="s">
        <v>419</v>
      </c>
      <c r="D245" s="383">
        <v>113.401</v>
      </c>
      <c r="E245" s="383">
        <v>114.093</v>
      </c>
      <c r="F245" s="383">
        <v>114.938</v>
      </c>
      <c r="G245" s="383">
        <v>115.544</v>
      </c>
    </row>
    <row r="246" spans="1:7" x14ac:dyDescent="0.25">
      <c r="A246" s="383" t="s">
        <v>215</v>
      </c>
      <c r="B246" s="383" t="s">
        <v>216</v>
      </c>
      <c r="C246" s="383" t="s">
        <v>420</v>
      </c>
      <c r="D246" s="383">
        <v>115.002</v>
      </c>
      <c r="E246" s="383">
        <v>115.783</v>
      </c>
      <c r="F246" s="383">
        <v>115.93600000000001</v>
      </c>
      <c r="G246" s="383">
        <v>116.303</v>
      </c>
    </row>
    <row r="247" spans="1:7" x14ac:dyDescent="0.25">
      <c r="A247" s="383" t="s">
        <v>218</v>
      </c>
      <c r="B247" s="383" t="s">
        <v>219</v>
      </c>
      <c r="C247" s="383" t="s">
        <v>421</v>
      </c>
      <c r="D247" s="383">
        <v>116.651</v>
      </c>
      <c r="E247" s="383">
        <v>117.41200000000001</v>
      </c>
      <c r="F247" s="383">
        <v>115.175</v>
      </c>
      <c r="G247" s="383">
        <v>121.27200000000001</v>
      </c>
    </row>
    <row r="248" spans="1:7" x14ac:dyDescent="0.25">
      <c r="A248" s="383" t="s">
        <v>221</v>
      </c>
      <c r="B248" s="383" t="s">
        <v>222</v>
      </c>
      <c r="C248" s="383" t="s">
        <v>422</v>
      </c>
      <c r="D248" s="383">
        <v>116.648</v>
      </c>
      <c r="E248" s="383">
        <v>117.408</v>
      </c>
      <c r="F248" s="383">
        <v>115.172</v>
      </c>
      <c r="G248" s="383">
        <v>121.268</v>
      </c>
    </row>
    <row r="249" spans="1:7" x14ac:dyDescent="0.25">
      <c r="A249" s="383" t="s">
        <v>224</v>
      </c>
      <c r="B249" s="383" t="s">
        <v>225</v>
      </c>
      <c r="C249" s="383" t="s">
        <v>423</v>
      </c>
      <c r="D249" s="383">
        <v>116.673</v>
      </c>
      <c r="E249" s="383">
        <v>117.434</v>
      </c>
      <c r="F249" s="383">
        <v>115.19</v>
      </c>
      <c r="G249" s="383">
        <v>121.295</v>
      </c>
    </row>
    <row r="250" spans="1:7" x14ac:dyDescent="0.25">
      <c r="A250" s="383" t="s">
        <v>227</v>
      </c>
      <c r="B250" s="383" t="s">
        <v>228</v>
      </c>
      <c r="C250" s="383" t="s">
        <v>424</v>
      </c>
      <c r="D250" s="383">
        <v>116.146</v>
      </c>
      <c r="E250" s="383">
        <v>114.441</v>
      </c>
      <c r="F250" s="383">
        <v>115.182</v>
      </c>
      <c r="G250" s="383">
        <v>116.782</v>
      </c>
    </row>
    <row r="251" spans="1:7" x14ac:dyDescent="0.25">
      <c r="A251" s="383" t="s">
        <v>230</v>
      </c>
      <c r="B251" s="383" t="s">
        <v>231</v>
      </c>
      <c r="C251" s="383" t="s">
        <v>425</v>
      </c>
      <c r="D251" s="383">
        <v>114.334</v>
      </c>
      <c r="E251" s="383">
        <v>112.069</v>
      </c>
      <c r="F251" s="383">
        <v>112.8</v>
      </c>
      <c r="G251" s="383">
        <v>114.569</v>
      </c>
    </row>
    <row r="252" spans="1:7" x14ac:dyDescent="0.25">
      <c r="A252" s="383" t="s">
        <v>233</v>
      </c>
      <c r="B252" s="383" t="s">
        <v>234</v>
      </c>
      <c r="C252" s="383" t="s">
        <v>426</v>
      </c>
      <c r="D252" s="383">
        <v>123.187</v>
      </c>
      <c r="E252" s="383">
        <v>123.973</v>
      </c>
      <c r="F252" s="383">
        <v>124.747</v>
      </c>
      <c r="G252" s="383">
        <v>125.581</v>
      </c>
    </row>
    <row r="253" spans="1:7" x14ac:dyDescent="0.25">
      <c r="A253" s="383" t="s">
        <v>1236</v>
      </c>
      <c r="B253" s="384" t="s">
        <v>1235</v>
      </c>
      <c r="C253" s="383" t="s">
        <v>1234</v>
      </c>
      <c r="D253" s="383">
        <v>124.389</v>
      </c>
      <c r="E253" s="383">
        <v>125.84699999999999</v>
      </c>
      <c r="F253" s="383">
        <v>126.857</v>
      </c>
      <c r="G253" s="383">
        <v>127.038</v>
      </c>
    </row>
    <row r="254" spans="1:7" x14ac:dyDescent="0.25">
      <c r="A254" s="383" t="s">
        <v>1233</v>
      </c>
      <c r="B254" s="383" t="s">
        <v>1232</v>
      </c>
      <c r="C254" s="383" t="s">
        <v>1231</v>
      </c>
      <c r="D254" s="383">
        <v>130.85400000000001</v>
      </c>
      <c r="E254" s="383">
        <v>132.95699999999999</v>
      </c>
      <c r="F254" s="383">
        <v>134.203</v>
      </c>
      <c r="G254" s="383">
        <v>134.11199999999999</v>
      </c>
    </row>
    <row r="255" spans="1:7" x14ac:dyDescent="0.25">
      <c r="A255" s="383" t="s">
        <v>1230</v>
      </c>
      <c r="B255" s="383" t="s">
        <v>1229</v>
      </c>
      <c r="C255" s="383" t="s">
        <v>1228</v>
      </c>
      <c r="D255" s="383">
        <v>130.60300000000001</v>
      </c>
      <c r="E255" s="383">
        <v>132.161</v>
      </c>
      <c r="F255" s="383">
        <v>134.61000000000001</v>
      </c>
      <c r="G255" s="383">
        <v>136.518</v>
      </c>
    </row>
    <row r="256" spans="1:7" x14ac:dyDescent="0.25">
      <c r="A256" s="383" t="s">
        <v>1227</v>
      </c>
      <c r="B256" s="383" t="s">
        <v>1226</v>
      </c>
      <c r="C256" s="383" t="s">
        <v>1225</v>
      </c>
      <c r="D256" s="383">
        <v>138.57300000000001</v>
      </c>
      <c r="E256" s="383">
        <v>141.435</v>
      </c>
      <c r="F256" s="383">
        <v>144.685</v>
      </c>
      <c r="G256" s="383">
        <v>147.53299999999999</v>
      </c>
    </row>
    <row r="257" spans="1:7" x14ac:dyDescent="0.25">
      <c r="A257" s="383" t="s">
        <v>1224</v>
      </c>
      <c r="B257" s="383" t="s">
        <v>1223</v>
      </c>
      <c r="C257" s="383" t="s">
        <v>1222</v>
      </c>
      <c r="D257" s="383">
        <v>124.161</v>
      </c>
      <c r="E257" s="383">
        <v>124.97</v>
      </c>
      <c r="F257" s="383">
        <v>127.476</v>
      </c>
      <c r="G257" s="383">
        <v>129.80199999999999</v>
      </c>
    </row>
    <row r="258" spans="1:7" x14ac:dyDescent="0.25">
      <c r="A258" s="383" t="s">
        <v>1221</v>
      </c>
      <c r="B258" s="383" t="s">
        <v>1220</v>
      </c>
      <c r="C258" s="383" t="s">
        <v>1219</v>
      </c>
      <c r="D258" s="383">
        <v>139.89400000000001</v>
      </c>
      <c r="E258" s="383">
        <v>141.90700000000001</v>
      </c>
      <c r="F258" s="383">
        <v>142.27699999999999</v>
      </c>
      <c r="G258" s="383">
        <v>140.21899999999999</v>
      </c>
    </row>
    <row r="259" spans="1:7" x14ac:dyDescent="0.25">
      <c r="A259" s="383" t="s">
        <v>1218</v>
      </c>
      <c r="B259" s="383" t="s">
        <v>1217</v>
      </c>
      <c r="C259" s="383" t="s">
        <v>1216</v>
      </c>
      <c r="D259" s="383">
        <v>131.15700000000001</v>
      </c>
      <c r="E259" s="383">
        <v>133.947</v>
      </c>
      <c r="F259" s="383">
        <v>133.65199999999999</v>
      </c>
      <c r="G259" s="383">
        <v>131.00899999999999</v>
      </c>
    </row>
    <row r="260" spans="1:7" x14ac:dyDescent="0.25">
      <c r="A260" s="383" t="s">
        <v>1215</v>
      </c>
      <c r="B260" s="383" t="s">
        <v>1214</v>
      </c>
      <c r="C260" s="383" t="s">
        <v>1213</v>
      </c>
      <c r="D260" s="383">
        <v>120.279</v>
      </c>
      <c r="E260" s="383">
        <v>122.36499999999999</v>
      </c>
      <c r="F260" s="383">
        <v>121.754</v>
      </c>
      <c r="G260" s="383">
        <v>120.623</v>
      </c>
    </row>
    <row r="261" spans="1:7" x14ac:dyDescent="0.25">
      <c r="A261" s="383" t="s">
        <v>1212</v>
      </c>
      <c r="B261" s="383" t="s">
        <v>1211</v>
      </c>
      <c r="C261" s="383" t="s">
        <v>1210</v>
      </c>
      <c r="D261" s="383">
        <v>98.537999999999997</v>
      </c>
      <c r="E261" s="383">
        <v>99.936000000000007</v>
      </c>
      <c r="F261" s="383">
        <v>99.286000000000001</v>
      </c>
      <c r="G261" s="383">
        <v>96.650999999999996</v>
      </c>
    </row>
    <row r="262" spans="1:7" x14ac:dyDescent="0.25">
      <c r="A262" s="383" t="s">
        <v>1209</v>
      </c>
      <c r="B262" s="383" t="s">
        <v>1208</v>
      </c>
      <c r="C262" s="383" t="s">
        <v>1207</v>
      </c>
      <c r="D262" s="383">
        <v>96.951999999999998</v>
      </c>
      <c r="E262" s="383">
        <v>96.763000000000005</v>
      </c>
      <c r="F262" s="383">
        <v>96.185000000000002</v>
      </c>
      <c r="G262" s="383">
        <v>90.406999999999996</v>
      </c>
    </row>
    <row r="263" spans="1:7" x14ac:dyDescent="0.25">
      <c r="A263" s="383" t="s">
        <v>1206</v>
      </c>
      <c r="B263" s="383" t="s">
        <v>1205</v>
      </c>
      <c r="C263" s="383" t="s">
        <v>1204</v>
      </c>
      <c r="D263" s="383">
        <v>97.369</v>
      </c>
      <c r="E263" s="383">
        <v>100.286</v>
      </c>
      <c r="F263" s="383">
        <v>100.053</v>
      </c>
      <c r="G263" s="383">
        <v>96.462999999999994</v>
      </c>
    </row>
    <row r="264" spans="1:7" x14ac:dyDescent="0.25">
      <c r="A264" s="383" t="s">
        <v>1203</v>
      </c>
      <c r="B264" s="383" t="s">
        <v>1202</v>
      </c>
      <c r="C264" s="383" t="s">
        <v>1201</v>
      </c>
      <c r="D264" s="383">
        <v>97.111999999999995</v>
      </c>
      <c r="E264" s="383">
        <v>96.406000000000006</v>
      </c>
      <c r="F264" s="383">
        <v>95.753</v>
      </c>
      <c r="G264" s="383">
        <v>89.450999999999993</v>
      </c>
    </row>
    <row r="265" spans="1:7" x14ac:dyDescent="0.25">
      <c r="A265" s="383" t="s">
        <v>1200</v>
      </c>
      <c r="B265" s="383" t="s">
        <v>1199</v>
      </c>
      <c r="C265" s="383" t="s">
        <v>1198</v>
      </c>
      <c r="D265" s="383">
        <v>90.236999999999995</v>
      </c>
      <c r="E265" s="383">
        <v>90.759</v>
      </c>
      <c r="F265" s="383">
        <v>90.192999999999998</v>
      </c>
      <c r="G265" s="383">
        <v>88.989000000000004</v>
      </c>
    </row>
    <row r="266" spans="1:7" x14ac:dyDescent="0.25">
      <c r="A266" s="383" t="s">
        <v>1197</v>
      </c>
      <c r="B266" s="383" t="s">
        <v>1196</v>
      </c>
      <c r="C266" s="383" t="s">
        <v>1195</v>
      </c>
      <c r="D266" s="383">
        <v>92.733000000000004</v>
      </c>
      <c r="E266" s="383">
        <v>93.31</v>
      </c>
      <c r="F266" s="383">
        <v>97.164000000000001</v>
      </c>
      <c r="G266" s="383">
        <v>94.489000000000004</v>
      </c>
    </row>
    <row r="267" spans="1:7" x14ac:dyDescent="0.25">
      <c r="A267" s="383" t="s">
        <v>1194</v>
      </c>
      <c r="B267" s="383" t="s">
        <v>1193</v>
      </c>
      <c r="C267" s="383" t="s">
        <v>1192</v>
      </c>
      <c r="D267" s="383">
        <v>90.867999999999995</v>
      </c>
      <c r="E267" s="383">
        <v>91.391000000000005</v>
      </c>
      <c r="F267" s="383">
        <v>90.457999999999998</v>
      </c>
      <c r="G267" s="383">
        <v>89.36</v>
      </c>
    </row>
    <row r="268" spans="1:7" x14ac:dyDescent="0.25">
      <c r="A268" s="383" t="s">
        <v>1191</v>
      </c>
      <c r="B268" s="383" t="s">
        <v>1190</v>
      </c>
      <c r="C268" s="383" t="s">
        <v>1189</v>
      </c>
      <c r="D268" s="383">
        <v>118.426</v>
      </c>
      <c r="E268" s="383">
        <v>123.05500000000001</v>
      </c>
      <c r="F268" s="383">
        <v>122.161</v>
      </c>
      <c r="G268" s="383">
        <v>121.009</v>
      </c>
    </row>
    <row r="269" spans="1:7" x14ac:dyDescent="0.25">
      <c r="A269" s="383" t="s">
        <v>1188</v>
      </c>
      <c r="B269" s="383" t="s">
        <v>1187</v>
      </c>
      <c r="C269" s="383" t="s">
        <v>1186</v>
      </c>
      <c r="D269" s="383">
        <v>157.071</v>
      </c>
      <c r="E269" s="383">
        <v>162.01400000000001</v>
      </c>
      <c r="F269" s="383">
        <v>162.39500000000001</v>
      </c>
      <c r="G269" s="383">
        <v>157.828</v>
      </c>
    </row>
    <row r="270" spans="1:7" x14ac:dyDescent="0.25">
      <c r="A270" s="383" t="s">
        <v>1185</v>
      </c>
      <c r="B270" s="383" t="s">
        <v>1184</v>
      </c>
      <c r="C270" s="383" t="s">
        <v>1183</v>
      </c>
      <c r="D270" s="383">
        <v>94.828999999999994</v>
      </c>
      <c r="E270" s="383">
        <v>91.409000000000006</v>
      </c>
      <c r="F270" s="383">
        <v>90.146000000000001</v>
      </c>
      <c r="G270" s="383">
        <v>88.668000000000006</v>
      </c>
    </row>
    <row r="271" spans="1:7" x14ac:dyDescent="0.25">
      <c r="A271" s="383" t="s">
        <v>1182</v>
      </c>
      <c r="B271" s="383" t="s">
        <v>1181</v>
      </c>
      <c r="C271" s="383" t="s">
        <v>1180</v>
      </c>
      <c r="D271" s="383">
        <v>114.04</v>
      </c>
      <c r="E271" s="383">
        <v>114.506</v>
      </c>
      <c r="F271" s="383">
        <v>115.15900000000001</v>
      </c>
      <c r="G271" s="383">
        <v>115.735</v>
      </c>
    </row>
    <row r="272" spans="1:7" x14ac:dyDescent="0.25">
      <c r="A272" s="383" t="s">
        <v>1179</v>
      </c>
      <c r="B272" s="383" t="s">
        <v>1178</v>
      </c>
      <c r="C272" s="383" t="s">
        <v>1177</v>
      </c>
      <c r="D272" s="383">
        <v>112.79600000000001</v>
      </c>
      <c r="E272" s="383">
        <v>113.191</v>
      </c>
      <c r="F272" s="383">
        <v>114.095</v>
      </c>
      <c r="G272" s="383">
        <v>114.73399999999999</v>
      </c>
    </row>
    <row r="273" spans="1:7" x14ac:dyDescent="0.25">
      <c r="A273" s="383" t="s">
        <v>1176</v>
      </c>
      <c r="B273" s="383" t="s">
        <v>1175</v>
      </c>
      <c r="C273" s="383" t="s">
        <v>1174</v>
      </c>
      <c r="D273" s="383">
        <v>118.08799999999999</v>
      </c>
      <c r="E273" s="383">
        <v>118.73099999999999</v>
      </c>
      <c r="F273" s="383">
        <v>120.107</v>
      </c>
      <c r="G273" s="383">
        <v>121.258</v>
      </c>
    </row>
    <row r="274" spans="1:7" x14ac:dyDescent="0.25">
      <c r="A274" s="383" t="s">
        <v>1173</v>
      </c>
      <c r="B274" s="383" t="s">
        <v>1172</v>
      </c>
      <c r="C274" s="383" t="s">
        <v>1171</v>
      </c>
      <c r="D274" s="383">
        <v>118.05</v>
      </c>
      <c r="E274" s="383">
        <v>118.69199999999999</v>
      </c>
      <c r="F274" s="383">
        <v>120.06699999999999</v>
      </c>
      <c r="G274" s="383">
        <v>121.218</v>
      </c>
    </row>
    <row r="275" spans="1:7" x14ac:dyDescent="0.25">
      <c r="A275" s="383" t="s">
        <v>1170</v>
      </c>
      <c r="B275" s="383" t="s">
        <v>1169</v>
      </c>
      <c r="C275" s="383" t="s">
        <v>1168</v>
      </c>
      <c r="D275" s="383">
        <v>118.032</v>
      </c>
      <c r="E275" s="383">
        <v>118.67400000000001</v>
      </c>
      <c r="F275" s="383">
        <v>120.04900000000001</v>
      </c>
      <c r="G275" s="383">
        <v>121.2</v>
      </c>
    </row>
    <row r="276" spans="1:7" x14ac:dyDescent="0.25">
      <c r="A276" s="383" t="s">
        <v>1167</v>
      </c>
      <c r="B276" s="383" t="s">
        <v>1166</v>
      </c>
      <c r="C276" s="383" t="s">
        <v>1165</v>
      </c>
      <c r="D276" s="383">
        <v>113.15</v>
      </c>
      <c r="E276" s="383">
        <v>113.52</v>
      </c>
      <c r="F276" s="383">
        <v>113.776</v>
      </c>
      <c r="G276" s="383">
        <v>114.047</v>
      </c>
    </row>
    <row r="277" spans="1:7" x14ac:dyDescent="0.25">
      <c r="A277" s="383" t="s">
        <v>1164</v>
      </c>
      <c r="B277" s="383" t="s">
        <v>1163</v>
      </c>
      <c r="C277" s="383" t="s">
        <v>1162</v>
      </c>
      <c r="D277" s="383">
        <v>116.066</v>
      </c>
      <c r="E277" s="383">
        <v>116.462</v>
      </c>
      <c r="F277" s="383">
        <v>116.764</v>
      </c>
      <c r="G277" s="383">
        <v>116.941</v>
      </c>
    </row>
    <row r="278" spans="1:7" x14ac:dyDescent="0.25">
      <c r="A278" s="383" t="s">
        <v>1161</v>
      </c>
      <c r="B278" s="383" t="s">
        <v>1160</v>
      </c>
      <c r="C278" s="383" t="s">
        <v>1159</v>
      </c>
      <c r="D278" s="383">
        <v>109.613</v>
      </c>
      <c r="E278" s="383">
        <v>110.42100000000001</v>
      </c>
      <c r="F278" s="383">
        <v>110.855</v>
      </c>
      <c r="G278" s="383">
        <v>110.999</v>
      </c>
    </row>
    <row r="279" spans="1:7" x14ac:dyDescent="0.25">
      <c r="A279" s="383" t="s">
        <v>1158</v>
      </c>
      <c r="B279" s="383" t="s">
        <v>1157</v>
      </c>
      <c r="C279" s="383" t="s">
        <v>1156</v>
      </c>
      <c r="D279" s="383">
        <v>96.519000000000005</v>
      </c>
      <c r="E279" s="383">
        <v>96.703000000000003</v>
      </c>
      <c r="F279" s="383">
        <v>96.703000000000003</v>
      </c>
      <c r="G279" s="383">
        <v>97.453000000000003</v>
      </c>
    </row>
    <row r="280" spans="1:7" x14ac:dyDescent="0.25">
      <c r="A280" s="383" t="s">
        <v>1155</v>
      </c>
      <c r="B280" s="383" t="s">
        <v>1154</v>
      </c>
      <c r="C280" s="383" t="s">
        <v>1153</v>
      </c>
      <c r="D280" s="383">
        <v>117.691</v>
      </c>
      <c r="E280" s="383">
        <v>118.47799999999999</v>
      </c>
      <c r="F280" s="383">
        <v>119.65300000000001</v>
      </c>
      <c r="G280" s="383">
        <v>120.84099999999999</v>
      </c>
    </row>
    <row r="281" spans="1:7" x14ac:dyDescent="0.25">
      <c r="A281" s="383" t="s">
        <v>1152</v>
      </c>
      <c r="B281" s="384" t="s">
        <v>1151</v>
      </c>
      <c r="C281" s="383" t="s">
        <v>1150</v>
      </c>
      <c r="D281" s="383">
        <v>111.375</v>
      </c>
      <c r="E281" s="383">
        <v>111.46299999999999</v>
      </c>
      <c r="F281" s="383">
        <v>111.791</v>
      </c>
      <c r="G281" s="383">
        <v>112.495</v>
      </c>
    </row>
    <row r="282" spans="1:7" x14ac:dyDescent="0.25">
      <c r="A282" s="383" t="s">
        <v>1149</v>
      </c>
      <c r="B282" s="384" t="s">
        <v>1148</v>
      </c>
      <c r="C282" s="383" t="s">
        <v>841</v>
      </c>
      <c r="D282" s="383">
        <v>97.930999999999997</v>
      </c>
      <c r="E282" s="383">
        <v>97.227000000000004</v>
      </c>
      <c r="F282" s="383">
        <v>97.052000000000007</v>
      </c>
      <c r="G282" s="383">
        <v>97.858999999999995</v>
      </c>
    </row>
    <row r="283" spans="1:7" x14ac:dyDescent="0.25">
      <c r="A283" s="383" t="s">
        <v>1147</v>
      </c>
      <c r="B283" s="383" t="s">
        <v>1146</v>
      </c>
      <c r="C283" s="383" t="s">
        <v>1145</v>
      </c>
      <c r="D283" s="383">
        <v>94.248999999999995</v>
      </c>
      <c r="E283" s="383">
        <v>93.543000000000006</v>
      </c>
      <c r="F283" s="383">
        <v>94.203999999999994</v>
      </c>
      <c r="G283" s="383">
        <v>95.072000000000003</v>
      </c>
    </row>
    <row r="284" spans="1:7" x14ac:dyDescent="0.25">
      <c r="A284" s="383" t="s">
        <v>1144</v>
      </c>
      <c r="B284" s="383" t="s">
        <v>1143</v>
      </c>
      <c r="C284" s="383" t="s">
        <v>1142</v>
      </c>
      <c r="D284" s="383">
        <v>114.304</v>
      </c>
      <c r="E284" s="383">
        <v>114.87</v>
      </c>
      <c r="F284" s="383">
        <v>115.41500000000001</v>
      </c>
      <c r="G284" s="383">
        <v>115.53700000000001</v>
      </c>
    </row>
    <row r="285" spans="1:7" x14ac:dyDescent="0.25">
      <c r="A285" s="383" t="s">
        <v>1141</v>
      </c>
      <c r="B285" s="383" t="s">
        <v>1140</v>
      </c>
      <c r="C285" s="383" t="s">
        <v>1139</v>
      </c>
      <c r="D285" s="383">
        <v>114.004</v>
      </c>
      <c r="E285" s="383">
        <v>114.571</v>
      </c>
      <c r="F285" s="383">
        <v>115.114</v>
      </c>
      <c r="G285" s="383">
        <v>115.23699999999999</v>
      </c>
    </row>
    <row r="286" spans="1:7" x14ac:dyDescent="0.25">
      <c r="A286" s="383" t="s">
        <v>1138</v>
      </c>
      <c r="B286" s="383" t="s">
        <v>1137</v>
      </c>
      <c r="C286" s="383" t="s">
        <v>1136</v>
      </c>
      <c r="D286" s="383">
        <v>86.114999999999995</v>
      </c>
      <c r="E286" s="383">
        <v>85.073999999999998</v>
      </c>
      <c r="F286" s="383">
        <v>85.748000000000005</v>
      </c>
      <c r="G286" s="383">
        <v>86.793999999999997</v>
      </c>
    </row>
    <row r="287" spans="1:7" x14ac:dyDescent="0.25">
      <c r="A287" s="383" t="s">
        <v>1135</v>
      </c>
      <c r="B287" s="383" t="s">
        <v>1134</v>
      </c>
      <c r="C287" s="383" t="s">
        <v>1133</v>
      </c>
      <c r="D287" s="383">
        <v>124.371</v>
      </c>
      <c r="E287" s="383">
        <v>123.999</v>
      </c>
      <c r="F287" s="383">
        <v>125.529</v>
      </c>
      <c r="G287" s="383">
        <v>125.749</v>
      </c>
    </row>
    <row r="288" spans="1:7" x14ac:dyDescent="0.25">
      <c r="A288" s="383" t="s">
        <v>1132</v>
      </c>
      <c r="B288" s="383" t="s">
        <v>1131</v>
      </c>
      <c r="C288" s="383" t="s">
        <v>1130</v>
      </c>
      <c r="D288" s="383">
        <v>121.791</v>
      </c>
      <c r="E288" s="383">
        <v>121.464</v>
      </c>
      <c r="F288" s="383">
        <v>122.83</v>
      </c>
      <c r="G288" s="383">
        <v>123.32</v>
      </c>
    </row>
    <row r="289" spans="1:7" x14ac:dyDescent="0.25">
      <c r="A289" s="383" t="s">
        <v>1129</v>
      </c>
      <c r="B289" s="383" t="s">
        <v>1128</v>
      </c>
      <c r="C289" s="383" t="s">
        <v>1127</v>
      </c>
      <c r="D289" s="383">
        <v>139.256</v>
      </c>
      <c r="E289" s="383">
        <v>138.69499999999999</v>
      </c>
      <c r="F289" s="383">
        <v>140.91</v>
      </c>
      <c r="G289" s="383">
        <v>140.09700000000001</v>
      </c>
    </row>
    <row r="290" spans="1:7" x14ac:dyDescent="0.25">
      <c r="A290" s="383" t="s">
        <v>1126</v>
      </c>
      <c r="B290" s="383" t="s">
        <v>1125</v>
      </c>
      <c r="C290" s="383" t="s">
        <v>1124</v>
      </c>
      <c r="D290" s="383">
        <v>101.877</v>
      </c>
      <c r="E290" s="383">
        <v>101.15300000000001</v>
      </c>
      <c r="F290" s="383">
        <v>99.293000000000006</v>
      </c>
      <c r="G290" s="383">
        <v>100.03700000000001</v>
      </c>
    </row>
    <row r="291" spans="1:7" x14ac:dyDescent="0.25">
      <c r="A291" s="383" t="s">
        <v>1123</v>
      </c>
      <c r="B291" s="384" t="s">
        <v>1122</v>
      </c>
      <c r="C291" s="383" t="s">
        <v>838</v>
      </c>
      <c r="D291" s="383">
        <v>125.40300000000001</v>
      </c>
      <c r="E291" s="383">
        <v>126.52800000000001</v>
      </c>
      <c r="F291" s="383">
        <v>127.083</v>
      </c>
      <c r="G291" s="383">
        <v>127.952</v>
      </c>
    </row>
    <row r="292" spans="1:7" x14ac:dyDescent="0.25">
      <c r="A292" s="383" t="s">
        <v>1121</v>
      </c>
      <c r="B292" s="383" t="s">
        <v>1120</v>
      </c>
      <c r="C292" s="383" t="s">
        <v>1119</v>
      </c>
      <c r="D292" s="383">
        <v>127.78400000000001</v>
      </c>
      <c r="E292" s="383">
        <v>129.12899999999999</v>
      </c>
      <c r="F292" s="383">
        <v>129.66999999999999</v>
      </c>
      <c r="G292" s="383">
        <v>130.69200000000001</v>
      </c>
    </row>
    <row r="293" spans="1:7" x14ac:dyDescent="0.25">
      <c r="A293" s="383" t="s">
        <v>1118</v>
      </c>
      <c r="B293" s="383" t="s">
        <v>1117</v>
      </c>
      <c r="C293" s="383" t="s">
        <v>1116</v>
      </c>
      <c r="D293" s="383">
        <v>127.77200000000001</v>
      </c>
      <c r="E293" s="383">
        <v>129.11699999999999</v>
      </c>
      <c r="F293" s="383">
        <v>129.65700000000001</v>
      </c>
      <c r="G293" s="383">
        <v>130.68</v>
      </c>
    </row>
    <row r="294" spans="1:7" x14ac:dyDescent="0.25">
      <c r="A294" s="383" t="s">
        <v>1115</v>
      </c>
      <c r="B294" s="383" t="s">
        <v>1114</v>
      </c>
      <c r="C294" s="383" t="s">
        <v>1113</v>
      </c>
      <c r="D294" s="383">
        <v>127.809</v>
      </c>
      <c r="E294" s="383">
        <v>129.154</v>
      </c>
      <c r="F294" s="383">
        <v>129.69499999999999</v>
      </c>
      <c r="G294" s="383">
        <v>130.71799999999999</v>
      </c>
    </row>
    <row r="295" spans="1:7" x14ac:dyDescent="0.25">
      <c r="A295" s="383" t="s">
        <v>1112</v>
      </c>
      <c r="B295" s="383" t="s">
        <v>1111</v>
      </c>
      <c r="C295" s="383" t="s">
        <v>1110</v>
      </c>
      <c r="D295" s="383">
        <v>121.042</v>
      </c>
      <c r="E295" s="383">
        <v>122.642</v>
      </c>
      <c r="F295" s="383">
        <v>123.468</v>
      </c>
      <c r="G295" s="383">
        <v>124.499</v>
      </c>
    </row>
    <row r="296" spans="1:7" x14ac:dyDescent="0.25">
      <c r="A296" s="383" t="s">
        <v>1109</v>
      </c>
      <c r="B296" s="383" t="s">
        <v>1108</v>
      </c>
      <c r="C296" s="383" t="s">
        <v>1107</v>
      </c>
      <c r="D296" s="383">
        <v>123.307</v>
      </c>
      <c r="E296" s="383">
        <v>124.63500000000001</v>
      </c>
      <c r="F296" s="383">
        <v>125.43</v>
      </c>
      <c r="G296" s="383">
        <v>126.613</v>
      </c>
    </row>
    <row r="297" spans="1:7" x14ac:dyDescent="0.25">
      <c r="A297" s="383" t="s">
        <v>1106</v>
      </c>
      <c r="B297" s="383" t="s">
        <v>1105</v>
      </c>
      <c r="C297" s="383" t="s">
        <v>1104</v>
      </c>
      <c r="D297" s="383">
        <v>116.042</v>
      </c>
      <c r="E297" s="383">
        <v>118.20699999999999</v>
      </c>
      <c r="F297" s="383">
        <v>119.096</v>
      </c>
      <c r="G297" s="383">
        <v>119.807</v>
      </c>
    </row>
    <row r="298" spans="1:7" x14ac:dyDescent="0.25">
      <c r="A298" s="383" t="s">
        <v>1103</v>
      </c>
      <c r="B298" s="383" t="s">
        <v>1102</v>
      </c>
      <c r="C298" s="383" t="s">
        <v>1101</v>
      </c>
      <c r="D298" s="383">
        <v>120.398</v>
      </c>
      <c r="E298" s="383">
        <v>120.43300000000001</v>
      </c>
      <c r="F298" s="383">
        <v>120.82599999999999</v>
      </c>
      <c r="G298" s="383">
        <v>121.068</v>
      </c>
    </row>
    <row r="299" spans="1:7" x14ac:dyDescent="0.25">
      <c r="A299" s="383" t="s">
        <v>1100</v>
      </c>
      <c r="B299" s="384" t="s">
        <v>1099</v>
      </c>
      <c r="C299" s="383" t="s">
        <v>1098</v>
      </c>
      <c r="D299" s="383">
        <v>115.715</v>
      </c>
      <c r="E299" s="383">
        <v>116.33199999999999</v>
      </c>
      <c r="F299" s="383">
        <v>117.25</v>
      </c>
      <c r="G299" s="383">
        <v>118.10899999999999</v>
      </c>
    </row>
    <row r="300" spans="1:7" x14ac:dyDescent="0.25">
      <c r="A300" s="383" t="s">
        <v>1097</v>
      </c>
      <c r="B300" s="383" t="s">
        <v>1096</v>
      </c>
      <c r="C300" s="383" t="s">
        <v>1095</v>
      </c>
      <c r="D300" s="383">
        <v>114.96299999999999</v>
      </c>
      <c r="E300" s="383">
        <v>115.614</v>
      </c>
      <c r="F300" s="383">
        <v>116.85599999999999</v>
      </c>
      <c r="G300" s="383">
        <v>117.92</v>
      </c>
    </row>
    <row r="301" spans="1:7" x14ac:dyDescent="0.25">
      <c r="A301" s="383" t="s">
        <v>1094</v>
      </c>
      <c r="B301" s="383" t="s">
        <v>1093</v>
      </c>
      <c r="C301" s="383" t="s">
        <v>1092</v>
      </c>
      <c r="D301" s="383">
        <v>122.18600000000001</v>
      </c>
      <c r="E301" s="383">
        <v>122.89100000000001</v>
      </c>
      <c r="F301" s="383">
        <v>123.009</v>
      </c>
      <c r="G301" s="383">
        <v>123.532</v>
      </c>
    </row>
    <row r="302" spans="1:7" x14ac:dyDescent="0.25">
      <c r="A302" s="383" t="s">
        <v>1091</v>
      </c>
      <c r="B302" s="383" t="s">
        <v>1090</v>
      </c>
      <c r="C302" s="383" t="s">
        <v>1089</v>
      </c>
      <c r="D302" s="383">
        <v>124.73099999999999</v>
      </c>
      <c r="E302" s="383">
        <v>125.453</v>
      </c>
      <c r="F302" s="383">
        <v>125.383</v>
      </c>
      <c r="G302" s="383">
        <v>125.812</v>
      </c>
    </row>
    <row r="303" spans="1:7" x14ac:dyDescent="0.25">
      <c r="A303" s="383" t="s">
        <v>1088</v>
      </c>
      <c r="B303" s="383" t="s">
        <v>1087</v>
      </c>
      <c r="C303" s="383" t="s">
        <v>1086</v>
      </c>
      <c r="D303" s="383">
        <v>114.468</v>
      </c>
      <c r="E303" s="383">
        <v>115.797</v>
      </c>
      <c r="F303" s="383">
        <v>115.03100000000001</v>
      </c>
      <c r="G303" s="383">
        <v>114.967</v>
      </c>
    </row>
    <row r="304" spans="1:7" x14ac:dyDescent="0.25">
      <c r="A304" s="383" t="s">
        <v>1085</v>
      </c>
      <c r="B304" s="383" t="s">
        <v>1084</v>
      </c>
      <c r="C304" s="383" t="s">
        <v>1083</v>
      </c>
      <c r="D304" s="383">
        <v>114.816</v>
      </c>
      <c r="E304" s="383">
        <v>115.36199999999999</v>
      </c>
      <c r="F304" s="383">
        <v>116.25700000000001</v>
      </c>
      <c r="G304" s="383">
        <v>117.191</v>
      </c>
    </row>
    <row r="305" spans="1:7" x14ac:dyDescent="0.25">
      <c r="A305" s="383" t="s">
        <v>1082</v>
      </c>
      <c r="B305" s="383" t="s">
        <v>1081</v>
      </c>
      <c r="C305" s="383" t="s">
        <v>1080</v>
      </c>
      <c r="D305" s="383">
        <v>113.568</v>
      </c>
      <c r="E305" s="383">
        <v>113.23699999999999</v>
      </c>
      <c r="F305" s="383">
        <v>113.413</v>
      </c>
      <c r="G305" s="383">
        <v>113.307</v>
      </c>
    </row>
    <row r="306" spans="1:7" x14ac:dyDescent="0.25">
      <c r="A306" s="383" t="s">
        <v>1079</v>
      </c>
      <c r="B306" s="383" t="s">
        <v>1078</v>
      </c>
      <c r="C306" s="383" t="s">
        <v>1077</v>
      </c>
      <c r="D306" s="383">
        <v>114.96299999999999</v>
      </c>
      <c r="E306" s="383">
        <v>115.61199999999999</v>
      </c>
      <c r="F306" s="383">
        <v>116.848</v>
      </c>
      <c r="G306" s="383">
        <v>117.919</v>
      </c>
    </row>
    <row r="307" spans="1:7" x14ac:dyDescent="0.25">
      <c r="A307" s="383" t="s">
        <v>1076</v>
      </c>
      <c r="B307" s="383" t="s">
        <v>1075</v>
      </c>
      <c r="C307" s="383" t="s">
        <v>1074</v>
      </c>
      <c r="D307" s="383">
        <v>112.533</v>
      </c>
      <c r="E307" s="383">
        <v>113.349</v>
      </c>
      <c r="F307" s="383">
        <v>114.235</v>
      </c>
      <c r="G307" s="383">
        <v>115.104</v>
      </c>
    </row>
    <row r="308" spans="1:7" x14ac:dyDescent="0.25">
      <c r="A308" s="383" t="s">
        <v>1073</v>
      </c>
      <c r="B308" s="384" t="s">
        <v>1072</v>
      </c>
      <c r="C308" s="383" t="s">
        <v>832</v>
      </c>
      <c r="D308" s="383">
        <v>112.03100000000001</v>
      </c>
      <c r="E308" s="383">
        <v>112.828</v>
      </c>
      <c r="F308" s="383">
        <v>113.685</v>
      </c>
      <c r="G308" s="383">
        <v>114.411</v>
      </c>
    </row>
    <row r="309" spans="1:7" x14ac:dyDescent="0.25">
      <c r="A309" s="383" t="s">
        <v>1071</v>
      </c>
      <c r="B309" s="383" t="s">
        <v>1070</v>
      </c>
      <c r="C309" s="383" t="s">
        <v>1069</v>
      </c>
      <c r="D309" s="383">
        <v>111.91500000000001</v>
      </c>
      <c r="E309" s="383">
        <v>112.71599999999999</v>
      </c>
      <c r="F309" s="383">
        <v>113.59699999999999</v>
      </c>
      <c r="G309" s="383">
        <v>114.27200000000001</v>
      </c>
    </row>
    <row r="310" spans="1:7" x14ac:dyDescent="0.25">
      <c r="A310" s="383" t="s">
        <v>1068</v>
      </c>
      <c r="B310" s="383" t="s">
        <v>1067</v>
      </c>
      <c r="C310" s="383" t="s">
        <v>1066</v>
      </c>
      <c r="D310" s="383">
        <v>107.005</v>
      </c>
      <c r="E310" s="383">
        <v>108.044</v>
      </c>
      <c r="F310" s="383">
        <v>109.431</v>
      </c>
      <c r="G310" s="383">
        <v>109.92700000000001</v>
      </c>
    </row>
    <row r="311" spans="1:7" x14ac:dyDescent="0.25">
      <c r="A311" s="383" t="s">
        <v>1065</v>
      </c>
      <c r="B311" s="383" t="s">
        <v>1064</v>
      </c>
      <c r="C311" s="383" t="s">
        <v>1063</v>
      </c>
      <c r="D311" s="383">
        <v>118.40600000000001</v>
      </c>
      <c r="E311" s="383">
        <v>118.93300000000001</v>
      </c>
      <c r="F311" s="383">
        <v>119.226</v>
      </c>
      <c r="G311" s="383">
        <v>120.113</v>
      </c>
    </row>
    <row r="312" spans="1:7" x14ac:dyDescent="0.25">
      <c r="A312" s="383" t="s">
        <v>1062</v>
      </c>
      <c r="B312" s="383" t="s">
        <v>1061</v>
      </c>
      <c r="C312" s="383" t="s">
        <v>1060</v>
      </c>
      <c r="D312" s="383">
        <v>112.79900000000001</v>
      </c>
      <c r="E312" s="383">
        <v>113.559</v>
      </c>
      <c r="F312" s="383">
        <v>114.236</v>
      </c>
      <c r="G312" s="383">
        <v>115.355</v>
      </c>
    </row>
    <row r="313" spans="1:7" x14ac:dyDescent="0.25">
      <c r="A313" s="383" t="s">
        <v>1059</v>
      </c>
      <c r="B313" s="383" t="s">
        <v>1058</v>
      </c>
      <c r="C313" s="383" t="s">
        <v>1057</v>
      </c>
      <c r="D313" s="383">
        <v>110.663</v>
      </c>
      <c r="E313" s="383">
        <v>111.51</v>
      </c>
      <c r="F313" s="383">
        <v>112.331</v>
      </c>
      <c r="G313" s="383">
        <v>113.535</v>
      </c>
    </row>
    <row r="314" spans="1:7" x14ac:dyDescent="0.25">
      <c r="A314" s="383" t="s">
        <v>1056</v>
      </c>
      <c r="B314" s="383" t="s">
        <v>1055</v>
      </c>
      <c r="C314" s="383" t="s">
        <v>1054</v>
      </c>
      <c r="D314" s="383">
        <v>118.399</v>
      </c>
      <c r="E314" s="383">
        <v>118.925</v>
      </c>
      <c r="F314" s="383">
        <v>119.218</v>
      </c>
      <c r="G314" s="383">
        <v>120.10599999999999</v>
      </c>
    </row>
    <row r="315" spans="1:7" x14ac:dyDescent="0.25">
      <c r="A315" s="383" t="s">
        <v>1053</v>
      </c>
      <c r="B315" s="383" t="s">
        <v>1052</v>
      </c>
      <c r="C315" s="383" t="s">
        <v>1051</v>
      </c>
      <c r="D315" s="383">
        <v>118.386</v>
      </c>
      <c r="E315" s="383">
        <v>118.91200000000001</v>
      </c>
      <c r="F315" s="383">
        <v>119.203</v>
      </c>
      <c r="G315" s="383">
        <v>120.093</v>
      </c>
    </row>
    <row r="316" spans="1:7" x14ac:dyDescent="0.25">
      <c r="A316" s="383" t="s">
        <v>1050</v>
      </c>
      <c r="B316" s="384" t="s">
        <v>1049</v>
      </c>
      <c r="C316" s="383" t="s">
        <v>1048</v>
      </c>
      <c r="D316" s="383">
        <v>112.27800000000001</v>
      </c>
      <c r="E316" s="383">
        <v>113.324</v>
      </c>
      <c r="F316" s="383">
        <v>113.976</v>
      </c>
      <c r="G316" s="383">
        <v>114.392</v>
      </c>
    </row>
    <row r="317" spans="1:7" x14ac:dyDescent="0.25">
      <c r="A317" s="383" t="s">
        <v>1047</v>
      </c>
      <c r="B317" s="383" t="s">
        <v>1046</v>
      </c>
      <c r="C317" s="383" t="s">
        <v>829</v>
      </c>
      <c r="D317" s="383">
        <v>116.032</v>
      </c>
      <c r="E317" s="383">
        <v>118.2</v>
      </c>
      <c r="F317" s="383">
        <v>119.089</v>
      </c>
      <c r="G317" s="383">
        <v>119.8</v>
      </c>
    </row>
    <row r="318" spans="1:7" x14ac:dyDescent="0.25">
      <c r="A318" s="383" t="s">
        <v>1045</v>
      </c>
      <c r="B318" s="383" t="s">
        <v>1044</v>
      </c>
      <c r="C318" s="383" t="s">
        <v>1043</v>
      </c>
      <c r="D318" s="383">
        <v>110.48699999999999</v>
      </c>
      <c r="E318" s="383">
        <v>111.345</v>
      </c>
      <c r="F318" s="383">
        <v>111.98099999999999</v>
      </c>
      <c r="G318" s="383">
        <v>112.40300000000001</v>
      </c>
    </row>
    <row r="319" spans="1:7" x14ac:dyDescent="0.25">
      <c r="A319" s="383" t="s">
        <v>1042</v>
      </c>
      <c r="B319" s="383" t="s">
        <v>1041</v>
      </c>
      <c r="C319" s="383" t="s">
        <v>1040</v>
      </c>
      <c r="D319" s="383">
        <v>111.121</v>
      </c>
      <c r="E319" s="383">
        <v>111.92400000000001</v>
      </c>
      <c r="F319" s="383">
        <v>112.85599999999999</v>
      </c>
      <c r="G319" s="383">
        <v>113.63</v>
      </c>
    </row>
    <row r="320" spans="1:7" x14ac:dyDescent="0.25">
      <c r="A320" s="383" t="s">
        <v>1039</v>
      </c>
      <c r="B320" s="383" t="s">
        <v>1038</v>
      </c>
      <c r="C320" s="383" t="s">
        <v>1037</v>
      </c>
      <c r="D320" s="383">
        <v>110.767</v>
      </c>
      <c r="E320" s="383">
        <v>111.901</v>
      </c>
      <c r="F320" s="383">
        <v>112.384</v>
      </c>
      <c r="G320" s="383">
        <v>112.264</v>
      </c>
    </row>
    <row r="321" spans="1:7" x14ac:dyDescent="0.25">
      <c r="A321" s="383" t="s">
        <v>1036</v>
      </c>
      <c r="B321" s="383" t="s">
        <v>1035</v>
      </c>
      <c r="C321" s="383" t="s">
        <v>1034</v>
      </c>
      <c r="D321" s="383">
        <v>109.455</v>
      </c>
      <c r="E321" s="383">
        <v>110.193</v>
      </c>
      <c r="F321" s="383">
        <v>110.776</v>
      </c>
      <c r="G321" s="383">
        <v>111.363</v>
      </c>
    </row>
    <row r="322" spans="1:7" x14ac:dyDescent="0.25">
      <c r="A322" s="383" t="s">
        <v>1033</v>
      </c>
      <c r="B322" s="383" t="s">
        <v>1032</v>
      </c>
      <c r="C322" s="383" t="s">
        <v>1031</v>
      </c>
      <c r="D322" s="383">
        <v>112.32599999999999</v>
      </c>
      <c r="E322" s="383">
        <v>112.583</v>
      </c>
      <c r="F322" s="383">
        <v>113.074</v>
      </c>
      <c r="G322" s="383">
        <v>113.206</v>
      </c>
    </row>
    <row r="323" spans="1:7" x14ac:dyDescent="0.25">
      <c r="A323" s="383" t="s">
        <v>1030</v>
      </c>
      <c r="B323" s="383" t="s">
        <v>1029</v>
      </c>
      <c r="C323" s="383" t="s">
        <v>1028</v>
      </c>
      <c r="D323" s="383">
        <v>113.116</v>
      </c>
      <c r="E323" s="383">
        <v>114.708</v>
      </c>
      <c r="F323" s="383">
        <v>115.797</v>
      </c>
      <c r="G323" s="383">
        <v>115.2</v>
      </c>
    </row>
    <row r="324" spans="1:7" x14ac:dyDescent="0.25">
      <c r="A324" s="383" t="s">
        <v>1027</v>
      </c>
      <c r="B324" s="383" t="s">
        <v>1026</v>
      </c>
      <c r="C324" s="383" t="s">
        <v>1025</v>
      </c>
      <c r="D324" s="383">
        <v>108.702</v>
      </c>
      <c r="E324" s="383">
        <v>110.13</v>
      </c>
      <c r="F324" s="383">
        <v>109.813</v>
      </c>
      <c r="G324" s="383">
        <v>110.41500000000001</v>
      </c>
    </row>
    <row r="325" spans="1:7" x14ac:dyDescent="0.25">
      <c r="A325" s="383" t="s">
        <v>1024</v>
      </c>
      <c r="B325" s="383" t="s">
        <v>1023</v>
      </c>
      <c r="C325" s="383" t="s">
        <v>1022</v>
      </c>
      <c r="D325" s="383">
        <v>111.898</v>
      </c>
      <c r="E325" s="383">
        <v>111.822</v>
      </c>
      <c r="F325" s="383">
        <v>112.059</v>
      </c>
      <c r="G325" s="383">
        <v>112.086</v>
      </c>
    </row>
    <row r="326" spans="1:7" x14ac:dyDescent="0.25">
      <c r="A326" s="383" t="s">
        <v>1021</v>
      </c>
      <c r="B326" s="383" t="s">
        <v>1020</v>
      </c>
      <c r="C326" s="383" t="s">
        <v>929</v>
      </c>
      <c r="D326" s="383">
        <v>119.521</v>
      </c>
      <c r="E326" s="383">
        <v>120.449</v>
      </c>
      <c r="F326" s="383">
        <v>120.85299999999999</v>
      </c>
      <c r="G326" s="383">
        <v>120.651</v>
      </c>
    </row>
    <row r="327" spans="1:7" x14ac:dyDescent="0.25">
      <c r="A327" s="383" t="s">
        <v>1019</v>
      </c>
      <c r="B327" s="383" t="s">
        <v>1018</v>
      </c>
      <c r="C327" s="383" t="s">
        <v>926</v>
      </c>
      <c r="D327" s="383">
        <v>121.27500000000001</v>
      </c>
      <c r="E327" s="383">
        <v>123.953</v>
      </c>
      <c r="F327" s="383">
        <v>126.252</v>
      </c>
      <c r="G327" s="383">
        <v>126.121</v>
      </c>
    </row>
    <row r="328" spans="1:7" x14ac:dyDescent="0.25">
      <c r="A328" s="383" t="s">
        <v>1017</v>
      </c>
      <c r="B328" s="384" t="s">
        <v>1016</v>
      </c>
      <c r="C328" s="383" t="s">
        <v>1015</v>
      </c>
      <c r="D328" s="383">
        <v>109.774</v>
      </c>
      <c r="E328" s="383">
        <v>110.82299999999999</v>
      </c>
      <c r="F328" s="383">
        <v>111.795</v>
      </c>
      <c r="G328" s="383">
        <v>112.709</v>
      </c>
    </row>
    <row r="329" spans="1:7" x14ac:dyDescent="0.25">
      <c r="A329" s="383" t="s">
        <v>1014</v>
      </c>
      <c r="B329" s="383" t="s">
        <v>1013</v>
      </c>
      <c r="C329" s="383" t="s">
        <v>1012</v>
      </c>
      <c r="D329" s="383">
        <v>108.511</v>
      </c>
      <c r="E329" s="383">
        <v>108.65600000000001</v>
      </c>
      <c r="F329" s="383">
        <v>108.94799999999999</v>
      </c>
      <c r="G329" s="383">
        <v>109.22799999999999</v>
      </c>
    </row>
    <row r="330" spans="1:7" x14ac:dyDescent="0.25">
      <c r="A330" s="383" t="s">
        <v>1011</v>
      </c>
      <c r="B330" s="383" t="s">
        <v>1010</v>
      </c>
      <c r="C330" s="383" t="s">
        <v>1009</v>
      </c>
      <c r="D330" s="383">
        <v>106.738</v>
      </c>
      <c r="E330" s="383">
        <v>109.093</v>
      </c>
      <c r="F330" s="383">
        <v>111.874</v>
      </c>
      <c r="G330" s="383">
        <v>114.592</v>
      </c>
    </row>
    <row r="331" spans="1:7" x14ac:dyDescent="0.25">
      <c r="A331" s="383" t="s">
        <v>1008</v>
      </c>
      <c r="B331" s="383" t="s">
        <v>1007</v>
      </c>
      <c r="C331" s="383" t="s">
        <v>1006</v>
      </c>
      <c r="D331" s="383">
        <v>124.02200000000001</v>
      </c>
      <c r="E331" s="383">
        <v>124.682</v>
      </c>
      <c r="F331" s="383">
        <v>125.148</v>
      </c>
      <c r="G331" s="383">
        <v>126.45399999999999</v>
      </c>
    </row>
    <row r="332" spans="1:7" x14ac:dyDescent="0.25">
      <c r="A332" s="383" t="s">
        <v>1005</v>
      </c>
      <c r="B332" s="383" t="s">
        <v>1004</v>
      </c>
      <c r="C332" s="383" t="s">
        <v>1003</v>
      </c>
      <c r="D332" s="383">
        <v>124.009</v>
      </c>
      <c r="E332" s="383">
        <v>124.66500000000001</v>
      </c>
      <c r="F332" s="383">
        <v>125.136</v>
      </c>
      <c r="G332" s="383">
        <v>126.441</v>
      </c>
    </row>
    <row r="333" spans="1:7" x14ac:dyDescent="0.25">
      <c r="A333" s="383" t="s">
        <v>1002</v>
      </c>
      <c r="B333" s="383" t="s">
        <v>1001</v>
      </c>
      <c r="C333" s="383" t="s">
        <v>1000</v>
      </c>
      <c r="D333" s="383">
        <v>109.45699999999999</v>
      </c>
      <c r="E333" s="383">
        <v>110.946</v>
      </c>
      <c r="F333" s="383">
        <v>111.76600000000001</v>
      </c>
      <c r="G333" s="383">
        <v>112.23</v>
      </c>
    </row>
    <row r="334" spans="1:7" x14ac:dyDescent="0.25">
      <c r="A334" s="383" t="s">
        <v>236</v>
      </c>
      <c r="B334" s="384" t="s">
        <v>237</v>
      </c>
      <c r="C334" s="383" t="s">
        <v>999</v>
      </c>
      <c r="D334" s="383" t="s">
        <v>998</v>
      </c>
      <c r="E334" s="383" t="s">
        <v>998</v>
      </c>
      <c r="F334" s="383" t="s">
        <v>998</v>
      </c>
      <c r="G334" s="383" t="s">
        <v>998</v>
      </c>
    </row>
    <row r="335" spans="1:7" x14ac:dyDescent="0.25">
      <c r="A335" s="383" t="s">
        <v>239</v>
      </c>
      <c r="B335" s="383" t="s">
        <v>240</v>
      </c>
      <c r="C335" s="383" t="s">
        <v>427</v>
      </c>
      <c r="D335" s="383">
        <v>110.20099999999999</v>
      </c>
      <c r="E335" s="383">
        <v>107.883</v>
      </c>
      <c r="F335" s="383">
        <v>106.91200000000001</v>
      </c>
      <c r="G335" s="383">
        <v>106.262</v>
      </c>
    </row>
    <row r="336" spans="1:7" x14ac:dyDescent="0.25">
      <c r="A336" s="383" t="s">
        <v>242</v>
      </c>
      <c r="B336" s="383" t="s">
        <v>243</v>
      </c>
      <c r="C336" s="383" t="s">
        <v>428</v>
      </c>
      <c r="D336" s="383">
        <v>128.864</v>
      </c>
      <c r="E336" s="383">
        <v>121.508</v>
      </c>
      <c r="F336" s="383">
        <v>118.65300000000001</v>
      </c>
      <c r="G336" s="383">
        <v>117.402</v>
      </c>
    </row>
    <row r="337" spans="1:7" x14ac:dyDescent="0.25">
      <c r="A337" s="383" t="s">
        <v>245</v>
      </c>
      <c r="B337" s="383" t="s">
        <v>246</v>
      </c>
      <c r="C337" s="383" t="s">
        <v>429</v>
      </c>
      <c r="D337" s="383">
        <v>101.09099999999999</v>
      </c>
      <c r="E337" s="383">
        <v>100.69</v>
      </c>
      <c r="F337" s="383">
        <v>100.44199999999999</v>
      </c>
      <c r="G337" s="383">
        <v>100.03</v>
      </c>
    </row>
    <row r="338" spans="1:7" x14ac:dyDescent="0.25">
      <c r="A338" s="383" t="s">
        <v>248</v>
      </c>
      <c r="B338" s="383" t="s">
        <v>249</v>
      </c>
      <c r="C338" s="383" t="s">
        <v>430</v>
      </c>
      <c r="D338" s="383">
        <v>103.74</v>
      </c>
      <c r="E338" s="383">
        <v>103.327</v>
      </c>
      <c r="F338" s="383">
        <v>103.077</v>
      </c>
      <c r="G338" s="383">
        <v>102.65</v>
      </c>
    </row>
    <row r="339" spans="1:7" x14ac:dyDescent="0.25">
      <c r="A339" s="383" t="s">
        <v>251</v>
      </c>
      <c r="B339" s="383" t="s">
        <v>252</v>
      </c>
      <c r="C339" s="383" t="s">
        <v>431</v>
      </c>
      <c r="D339" s="383">
        <v>114.146</v>
      </c>
      <c r="E339" s="383">
        <v>114.621</v>
      </c>
      <c r="F339" s="383">
        <v>114.82599999999999</v>
      </c>
      <c r="G339" s="383">
        <v>114.732</v>
      </c>
    </row>
    <row r="340" spans="1:7" x14ac:dyDescent="0.25">
      <c r="A340" s="383" t="s">
        <v>254</v>
      </c>
      <c r="B340" s="383" t="s">
        <v>255</v>
      </c>
      <c r="C340" s="383" t="s">
        <v>432</v>
      </c>
      <c r="D340" s="383">
        <v>111.227</v>
      </c>
      <c r="E340" s="383">
        <v>111.49</v>
      </c>
      <c r="F340" s="383">
        <v>111.63800000000001</v>
      </c>
      <c r="G340" s="383">
        <v>111.259</v>
      </c>
    </row>
    <row r="341" spans="1:7" x14ac:dyDescent="0.25">
      <c r="A341" s="383" t="s">
        <v>257</v>
      </c>
      <c r="B341" s="383" t="s">
        <v>258</v>
      </c>
      <c r="C341" s="383" t="s">
        <v>433</v>
      </c>
      <c r="D341" s="383">
        <v>131.74799999999999</v>
      </c>
      <c r="E341" s="383">
        <v>134.35</v>
      </c>
      <c r="F341" s="383">
        <v>134.05000000000001</v>
      </c>
      <c r="G341" s="383">
        <v>136.643</v>
      </c>
    </row>
    <row r="342" spans="1:7" x14ac:dyDescent="0.25">
      <c r="A342" s="383" t="s">
        <v>260</v>
      </c>
      <c r="B342" s="383" t="s">
        <v>261</v>
      </c>
      <c r="C342" s="383" t="s">
        <v>434</v>
      </c>
      <c r="D342" s="383">
        <v>127.813</v>
      </c>
      <c r="E342" s="383">
        <v>129.15799999999999</v>
      </c>
      <c r="F342" s="383">
        <v>129.697</v>
      </c>
      <c r="G342" s="383">
        <v>130.72200000000001</v>
      </c>
    </row>
    <row r="343" spans="1:7" x14ac:dyDescent="0.25">
      <c r="A343" s="383" t="s">
        <v>997</v>
      </c>
      <c r="B343" s="384" t="s">
        <v>996</v>
      </c>
      <c r="C343" s="383" t="s">
        <v>995</v>
      </c>
      <c r="D343" s="383">
        <v>108.642</v>
      </c>
      <c r="E343" s="383">
        <v>109.217</v>
      </c>
      <c r="F343" s="383">
        <v>109.93600000000001</v>
      </c>
      <c r="G343" s="383">
        <v>110.182</v>
      </c>
    </row>
    <row r="344" spans="1:7" x14ac:dyDescent="0.25">
      <c r="A344" s="383" t="s">
        <v>994</v>
      </c>
      <c r="B344" s="384" t="s">
        <v>993</v>
      </c>
      <c r="C344" s="383" t="s">
        <v>992</v>
      </c>
      <c r="D344" s="383">
        <v>111.673</v>
      </c>
      <c r="E344" s="383">
        <v>112.438</v>
      </c>
      <c r="F344" s="383">
        <v>112.95399999999999</v>
      </c>
      <c r="G344" s="383">
        <v>113.36</v>
      </c>
    </row>
    <row r="345" spans="1:7" x14ac:dyDescent="0.25">
      <c r="A345" s="383" t="s">
        <v>991</v>
      </c>
      <c r="B345" s="383" t="s">
        <v>990</v>
      </c>
      <c r="C345" s="383" t="s">
        <v>989</v>
      </c>
      <c r="D345" s="383">
        <v>110.444</v>
      </c>
      <c r="E345" s="383">
        <v>111.175</v>
      </c>
      <c r="F345" s="383">
        <v>111.694</v>
      </c>
      <c r="G345" s="383">
        <v>112.182</v>
      </c>
    </row>
    <row r="346" spans="1:7" x14ac:dyDescent="0.25">
      <c r="A346" s="383" t="s">
        <v>988</v>
      </c>
      <c r="B346" s="383" t="s">
        <v>987</v>
      </c>
      <c r="C346" s="383" t="s">
        <v>986</v>
      </c>
      <c r="D346" s="383">
        <v>111.005</v>
      </c>
      <c r="E346" s="383">
        <v>111.84699999999999</v>
      </c>
      <c r="F346" s="383">
        <v>112.629</v>
      </c>
      <c r="G346" s="383">
        <v>113.449</v>
      </c>
    </row>
    <row r="347" spans="1:7" x14ac:dyDescent="0.25">
      <c r="A347" s="383" t="s">
        <v>985</v>
      </c>
      <c r="B347" s="383" t="s">
        <v>984</v>
      </c>
      <c r="C347" s="383" t="s">
        <v>983</v>
      </c>
      <c r="D347" s="383">
        <v>110.652</v>
      </c>
      <c r="E347" s="383">
        <v>111.373</v>
      </c>
      <c r="F347" s="383">
        <v>111.852</v>
      </c>
      <c r="G347" s="383">
        <v>112.309</v>
      </c>
    </row>
    <row r="348" spans="1:7" x14ac:dyDescent="0.25">
      <c r="A348" s="383" t="s">
        <v>982</v>
      </c>
      <c r="B348" s="383" t="s">
        <v>981</v>
      </c>
      <c r="C348" s="383" t="s">
        <v>980</v>
      </c>
      <c r="D348" s="383">
        <v>107.765</v>
      </c>
      <c r="E348" s="383">
        <v>108.444</v>
      </c>
      <c r="F348" s="383">
        <v>109.03100000000001</v>
      </c>
      <c r="G348" s="383">
        <v>109.38800000000001</v>
      </c>
    </row>
    <row r="349" spans="1:7" x14ac:dyDescent="0.25">
      <c r="A349" s="383" t="s">
        <v>979</v>
      </c>
      <c r="B349" s="383" t="s">
        <v>978</v>
      </c>
      <c r="C349" s="383" t="s">
        <v>977</v>
      </c>
      <c r="D349" s="383">
        <v>108.89100000000001</v>
      </c>
      <c r="E349" s="383">
        <v>108.637</v>
      </c>
      <c r="F349" s="383">
        <v>107.77800000000001</v>
      </c>
      <c r="G349" s="383">
        <v>108.614</v>
      </c>
    </row>
    <row r="350" spans="1:7" x14ac:dyDescent="0.25">
      <c r="A350" s="383" t="s">
        <v>976</v>
      </c>
      <c r="B350" s="383" t="s">
        <v>975</v>
      </c>
      <c r="C350" s="383" t="s">
        <v>974</v>
      </c>
      <c r="D350" s="383">
        <v>111.69499999999999</v>
      </c>
      <c r="E350" s="383">
        <v>112.551</v>
      </c>
      <c r="F350" s="383">
        <v>113.128</v>
      </c>
      <c r="G350" s="383">
        <v>113.687</v>
      </c>
    </row>
    <row r="351" spans="1:7" x14ac:dyDescent="0.25">
      <c r="A351" s="383" t="s">
        <v>973</v>
      </c>
      <c r="B351" s="383" t="s">
        <v>972</v>
      </c>
      <c r="C351" s="383" t="s">
        <v>971</v>
      </c>
      <c r="D351" s="383">
        <v>111.988</v>
      </c>
      <c r="E351" s="383">
        <v>112.92</v>
      </c>
      <c r="F351" s="383">
        <v>113.527</v>
      </c>
      <c r="G351" s="383">
        <v>113.633</v>
      </c>
    </row>
    <row r="352" spans="1:7" x14ac:dyDescent="0.25">
      <c r="A352" s="383" t="s">
        <v>970</v>
      </c>
      <c r="B352" s="383" t="s">
        <v>969</v>
      </c>
      <c r="C352" s="383" t="s">
        <v>968</v>
      </c>
      <c r="D352" s="383">
        <v>119.521</v>
      </c>
      <c r="E352" s="383">
        <v>120.449</v>
      </c>
      <c r="F352" s="383">
        <v>120.85299999999999</v>
      </c>
      <c r="G352" s="383">
        <v>120.651</v>
      </c>
    </row>
    <row r="353" spans="1:7" x14ac:dyDescent="0.25">
      <c r="A353" s="383" t="s">
        <v>967</v>
      </c>
      <c r="B353" s="383" t="s">
        <v>966</v>
      </c>
      <c r="C353" s="383" t="s">
        <v>965</v>
      </c>
      <c r="D353" s="383">
        <v>121.298</v>
      </c>
      <c r="E353" s="383">
        <v>123.98</v>
      </c>
      <c r="F353" s="383">
        <v>126.28100000000001</v>
      </c>
      <c r="G353" s="383">
        <v>126.14400000000001</v>
      </c>
    </row>
    <row r="354" spans="1:7" x14ac:dyDescent="0.25">
      <c r="A354" s="383" t="s">
        <v>964</v>
      </c>
      <c r="B354" s="383" t="s">
        <v>963</v>
      </c>
      <c r="C354" s="383" t="s">
        <v>962</v>
      </c>
      <c r="D354" s="383">
        <v>115.137</v>
      </c>
      <c r="E354" s="383">
        <v>115.40900000000001</v>
      </c>
      <c r="F354" s="383">
        <v>115.47799999999999</v>
      </c>
      <c r="G354" s="383">
        <v>116.18600000000001</v>
      </c>
    </row>
    <row r="355" spans="1:7" x14ac:dyDescent="0.25">
      <c r="A355" s="383" t="s">
        <v>961</v>
      </c>
      <c r="B355" s="383" t="s">
        <v>960</v>
      </c>
      <c r="C355" s="383" t="s">
        <v>959</v>
      </c>
      <c r="D355" s="383">
        <v>111.508</v>
      </c>
      <c r="E355" s="383">
        <v>111.464</v>
      </c>
      <c r="F355" s="383">
        <v>111.839</v>
      </c>
      <c r="G355" s="383">
        <v>112.134</v>
      </c>
    </row>
    <row r="356" spans="1:7" x14ac:dyDescent="0.25">
      <c r="A356" s="383" t="s">
        <v>958</v>
      </c>
      <c r="B356" s="383" t="s">
        <v>957</v>
      </c>
      <c r="C356" s="383" t="s">
        <v>956</v>
      </c>
      <c r="D356" s="383">
        <v>112.053</v>
      </c>
      <c r="E356" s="383">
        <v>112.423</v>
      </c>
      <c r="F356" s="383">
        <v>113.02</v>
      </c>
      <c r="G356" s="383">
        <v>112.94</v>
      </c>
    </row>
    <row r="357" spans="1:7" x14ac:dyDescent="0.25">
      <c r="A357" s="383" t="s">
        <v>955</v>
      </c>
      <c r="B357" s="384" t="s">
        <v>954</v>
      </c>
      <c r="C357" s="383" t="s">
        <v>953</v>
      </c>
      <c r="D357" s="383">
        <v>112.678</v>
      </c>
      <c r="E357" s="383">
        <v>113.508</v>
      </c>
      <c r="F357" s="383">
        <v>113.952</v>
      </c>
      <c r="G357" s="383">
        <v>114.416</v>
      </c>
    </row>
    <row r="358" spans="1:7" x14ac:dyDescent="0.25">
      <c r="A358" s="383" t="s">
        <v>952</v>
      </c>
      <c r="B358" s="383" t="s">
        <v>951</v>
      </c>
      <c r="C358" s="383" t="s">
        <v>950</v>
      </c>
      <c r="D358" s="383">
        <v>111.13800000000001</v>
      </c>
      <c r="E358" s="383">
        <v>111.925</v>
      </c>
      <c r="F358" s="383">
        <v>112.315</v>
      </c>
      <c r="G358" s="383">
        <v>112.773</v>
      </c>
    </row>
    <row r="359" spans="1:7" x14ac:dyDescent="0.25">
      <c r="A359" s="383" t="s">
        <v>949</v>
      </c>
      <c r="B359" s="383" t="s">
        <v>948</v>
      </c>
      <c r="C359" s="383" t="s">
        <v>947</v>
      </c>
      <c r="D359" s="383">
        <v>106.297</v>
      </c>
      <c r="E359" s="383">
        <v>106.51900000000001</v>
      </c>
      <c r="F359" s="383">
        <v>106.789</v>
      </c>
      <c r="G359" s="383">
        <v>106.955</v>
      </c>
    </row>
    <row r="360" spans="1:7" x14ac:dyDescent="0.25">
      <c r="A360" s="383" t="s">
        <v>946</v>
      </c>
      <c r="B360" s="383" t="s">
        <v>945</v>
      </c>
      <c r="C360" s="383" t="s">
        <v>944</v>
      </c>
      <c r="D360" s="383">
        <v>111.86499999999999</v>
      </c>
      <c r="E360" s="383">
        <v>112.74299999999999</v>
      </c>
      <c r="F360" s="383">
        <v>113.143</v>
      </c>
      <c r="G360" s="383">
        <v>113.643</v>
      </c>
    </row>
    <row r="361" spans="1:7" x14ac:dyDescent="0.25">
      <c r="A361" s="383" t="s">
        <v>943</v>
      </c>
      <c r="B361" s="383" t="s">
        <v>942</v>
      </c>
      <c r="C361" s="383" t="s">
        <v>941</v>
      </c>
      <c r="D361" s="383">
        <v>109.34699999999999</v>
      </c>
      <c r="E361" s="383">
        <v>109.83799999999999</v>
      </c>
      <c r="F361" s="383">
        <v>110.27</v>
      </c>
      <c r="G361" s="383">
        <v>110.633</v>
      </c>
    </row>
    <row r="362" spans="1:7" x14ac:dyDescent="0.25">
      <c r="A362" s="383" t="s">
        <v>940</v>
      </c>
      <c r="B362" s="383" t="s">
        <v>939</v>
      </c>
      <c r="C362" s="383" t="s">
        <v>938</v>
      </c>
      <c r="D362" s="383">
        <v>104.791</v>
      </c>
      <c r="E362" s="383">
        <v>105.895</v>
      </c>
      <c r="F362" s="383">
        <v>106.87</v>
      </c>
      <c r="G362" s="383">
        <v>106.01300000000001</v>
      </c>
    </row>
    <row r="363" spans="1:7" x14ac:dyDescent="0.25">
      <c r="A363" s="383" t="s">
        <v>937</v>
      </c>
      <c r="B363" s="383" t="s">
        <v>936</v>
      </c>
      <c r="C363" s="383" t="s">
        <v>935</v>
      </c>
      <c r="D363" s="383">
        <v>125.777</v>
      </c>
      <c r="E363" s="383">
        <v>127.039</v>
      </c>
      <c r="F363" s="383">
        <v>127.643</v>
      </c>
      <c r="G363" s="383">
        <v>128.63999999999999</v>
      </c>
    </row>
    <row r="364" spans="1:7" x14ac:dyDescent="0.25">
      <c r="A364" s="383" t="s">
        <v>934</v>
      </c>
      <c r="B364" s="383" t="s">
        <v>933</v>
      </c>
      <c r="C364" s="383" t="s">
        <v>932</v>
      </c>
      <c r="D364" s="383">
        <v>111.369</v>
      </c>
      <c r="E364" s="383">
        <v>112.44</v>
      </c>
      <c r="F364" s="383">
        <v>113.06699999999999</v>
      </c>
      <c r="G364" s="383">
        <v>113.4</v>
      </c>
    </row>
    <row r="365" spans="1:7" x14ac:dyDescent="0.25">
      <c r="A365" s="383" t="s">
        <v>931</v>
      </c>
      <c r="B365" s="383" t="s">
        <v>930</v>
      </c>
      <c r="C365" s="383" t="s">
        <v>929</v>
      </c>
      <c r="D365" s="383">
        <v>119.521</v>
      </c>
      <c r="E365" s="383">
        <v>120.449</v>
      </c>
      <c r="F365" s="383">
        <v>120.85299999999999</v>
      </c>
      <c r="G365" s="383">
        <v>120.651</v>
      </c>
    </row>
    <row r="366" spans="1:7" x14ac:dyDescent="0.25">
      <c r="A366" s="383" t="s">
        <v>928</v>
      </c>
      <c r="B366" s="383" t="s">
        <v>927</v>
      </c>
      <c r="C366" s="383" t="s">
        <v>926</v>
      </c>
      <c r="D366" s="383">
        <v>121.27500000000001</v>
      </c>
      <c r="E366" s="383">
        <v>123.953</v>
      </c>
      <c r="F366" s="383">
        <v>126.252</v>
      </c>
      <c r="G366" s="383">
        <v>126.121</v>
      </c>
    </row>
    <row r="367" spans="1:7" x14ac:dyDescent="0.25">
      <c r="A367" s="383" t="s">
        <v>925</v>
      </c>
      <c r="B367" s="383" t="s">
        <v>924</v>
      </c>
      <c r="C367" s="383" t="s">
        <v>923</v>
      </c>
      <c r="D367" s="383">
        <v>115.137</v>
      </c>
      <c r="E367" s="383">
        <v>115.41</v>
      </c>
      <c r="F367" s="383">
        <v>115.47499999999999</v>
      </c>
      <c r="G367" s="383">
        <v>116.18600000000001</v>
      </c>
    </row>
    <row r="368" spans="1:7" x14ac:dyDescent="0.25">
      <c r="A368" s="383" t="s">
        <v>922</v>
      </c>
      <c r="B368" s="383" t="s">
        <v>921</v>
      </c>
      <c r="C368" s="383" t="s">
        <v>920</v>
      </c>
      <c r="D368" s="383">
        <v>111.506</v>
      </c>
      <c r="E368" s="383">
        <v>111.462</v>
      </c>
      <c r="F368" s="383">
        <v>111.836</v>
      </c>
      <c r="G368" s="383">
        <v>112.13200000000001</v>
      </c>
    </row>
    <row r="369" spans="1:7" x14ac:dyDescent="0.25">
      <c r="A369" s="383" t="s">
        <v>919</v>
      </c>
      <c r="B369" s="383" t="s">
        <v>918</v>
      </c>
      <c r="C369" s="383" t="s">
        <v>917</v>
      </c>
      <c r="D369" s="383">
        <v>113.49</v>
      </c>
      <c r="E369" s="383">
        <v>113.56100000000001</v>
      </c>
      <c r="F369" s="383">
        <v>114.17100000000001</v>
      </c>
      <c r="G369" s="383">
        <v>114.428</v>
      </c>
    </row>
    <row r="370" spans="1:7" x14ac:dyDescent="0.25">
      <c r="A370" s="383" t="s">
        <v>5</v>
      </c>
      <c r="B370" s="384" t="s">
        <v>916</v>
      </c>
      <c r="C370" s="383" t="s">
        <v>845</v>
      </c>
      <c r="D370" s="383" t="s">
        <v>844</v>
      </c>
      <c r="E370" s="383" t="s">
        <v>844</v>
      </c>
      <c r="F370" s="383" t="s">
        <v>844</v>
      </c>
      <c r="G370" s="383" t="s">
        <v>844</v>
      </c>
    </row>
    <row r="371" spans="1:7" x14ac:dyDescent="0.25">
      <c r="A371" s="383" t="s">
        <v>915</v>
      </c>
      <c r="B371" s="383" t="s">
        <v>914</v>
      </c>
      <c r="C371" s="383" t="s">
        <v>913</v>
      </c>
      <c r="D371" s="383">
        <v>100.384</v>
      </c>
      <c r="E371" s="383">
        <v>100.255</v>
      </c>
      <c r="F371" s="383">
        <v>100.146</v>
      </c>
      <c r="G371" s="383">
        <v>99.927999999999997</v>
      </c>
    </row>
    <row r="372" spans="1:7" x14ac:dyDescent="0.25">
      <c r="A372" s="383" t="s">
        <v>912</v>
      </c>
      <c r="B372" s="383" t="s">
        <v>911</v>
      </c>
      <c r="C372" s="383" t="s">
        <v>910</v>
      </c>
      <c r="D372" s="383">
        <v>108.279</v>
      </c>
      <c r="E372" s="383">
        <v>109.53700000000001</v>
      </c>
      <c r="F372" s="383">
        <v>109.71299999999999</v>
      </c>
      <c r="G372" s="383">
        <v>107.82</v>
      </c>
    </row>
    <row r="373" spans="1:7" x14ac:dyDescent="0.25">
      <c r="A373" s="383" t="s">
        <v>909</v>
      </c>
      <c r="B373" s="383" t="s">
        <v>908</v>
      </c>
      <c r="C373" s="383" t="s">
        <v>907</v>
      </c>
      <c r="D373" s="383">
        <v>103.732</v>
      </c>
      <c r="E373" s="383">
        <v>107.44199999999999</v>
      </c>
      <c r="F373" s="383">
        <v>106.919</v>
      </c>
      <c r="G373" s="383">
        <v>102.006</v>
      </c>
    </row>
    <row r="374" spans="1:7" x14ac:dyDescent="0.25">
      <c r="A374" s="383" t="s">
        <v>906</v>
      </c>
      <c r="B374" s="383" t="s">
        <v>905</v>
      </c>
      <c r="C374" s="383" t="s">
        <v>904</v>
      </c>
      <c r="D374" s="383">
        <v>108.629</v>
      </c>
      <c r="E374" s="383">
        <v>109.294</v>
      </c>
      <c r="F374" s="383">
        <v>109.623</v>
      </c>
      <c r="G374" s="383">
        <v>109.73699999999999</v>
      </c>
    </row>
    <row r="375" spans="1:7" x14ac:dyDescent="0.25">
      <c r="A375" s="383" t="s">
        <v>903</v>
      </c>
      <c r="B375" s="383" t="s">
        <v>902</v>
      </c>
      <c r="C375" s="383" t="s">
        <v>901</v>
      </c>
      <c r="D375" s="383">
        <v>108.929</v>
      </c>
      <c r="E375" s="383">
        <v>109.374</v>
      </c>
      <c r="F375" s="383">
        <v>109.765</v>
      </c>
      <c r="G375" s="383">
        <v>110.104</v>
      </c>
    </row>
    <row r="376" spans="1:7" x14ac:dyDescent="0.25">
      <c r="A376" s="383" t="s">
        <v>900</v>
      </c>
      <c r="B376" s="383" t="s">
        <v>899</v>
      </c>
      <c r="C376" s="383" t="s">
        <v>898</v>
      </c>
      <c r="D376" s="383">
        <v>108.758</v>
      </c>
      <c r="E376" s="383">
        <v>109.264</v>
      </c>
      <c r="F376" s="383">
        <v>109.636</v>
      </c>
      <c r="G376" s="383">
        <v>110.004</v>
      </c>
    </row>
    <row r="377" spans="1:7" x14ac:dyDescent="0.25">
      <c r="A377" s="383" t="s">
        <v>5</v>
      </c>
      <c r="B377" s="384" t="s">
        <v>897</v>
      </c>
      <c r="C377" s="383" t="s">
        <v>845</v>
      </c>
      <c r="D377" s="383" t="s">
        <v>844</v>
      </c>
      <c r="E377" s="383" t="s">
        <v>844</v>
      </c>
      <c r="F377" s="383" t="s">
        <v>844</v>
      </c>
      <c r="G377" s="383" t="s">
        <v>844</v>
      </c>
    </row>
    <row r="378" spans="1:7" x14ac:dyDescent="0.25">
      <c r="A378" s="383" t="s">
        <v>896</v>
      </c>
      <c r="B378" s="384" t="s">
        <v>895</v>
      </c>
      <c r="C378" s="383" t="s">
        <v>894</v>
      </c>
      <c r="D378" s="383">
        <v>107.652</v>
      </c>
      <c r="E378" s="383">
        <v>108.24</v>
      </c>
      <c r="F378" s="383">
        <v>108.541</v>
      </c>
      <c r="G378" s="383">
        <v>108.61199999999999</v>
      </c>
    </row>
    <row r="379" spans="1:7" x14ac:dyDescent="0.25">
      <c r="A379" s="383" t="s">
        <v>5</v>
      </c>
      <c r="B379" s="384" t="s">
        <v>893</v>
      </c>
      <c r="C379" s="383" t="s">
        <v>845</v>
      </c>
      <c r="D379" s="383" t="s">
        <v>844</v>
      </c>
      <c r="E379" s="383" t="s">
        <v>844</v>
      </c>
      <c r="F379" s="383" t="s">
        <v>844</v>
      </c>
      <c r="G379" s="383" t="s">
        <v>844</v>
      </c>
    </row>
    <row r="380" spans="1:7" x14ac:dyDescent="0.25">
      <c r="A380" s="383" t="s">
        <v>892</v>
      </c>
      <c r="B380" s="383" t="s">
        <v>891</v>
      </c>
      <c r="C380" s="383" t="s">
        <v>890</v>
      </c>
      <c r="D380" s="383">
        <v>110.523</v>
      </c>
      <c r="E380" s="383">
        <v>111.241</v>
      </c>
      <c r="F380" s="383">
        <v>111.048</v>
      </c>
      <c r="G380" s="383">
        <v>110.931</v>
      </c>
    </row>
    <row r="381" spans="1:7" x14ac:dyDescent="0.25">
      <c r="A381" s="383" t="s">
        <v>889</v>
      </c>
      <c r="B381" s="383" t="s">
        <v>888</v>
      </c>
      <c r="C381" s="383" t="s">
        <v>887</v>
      </c>
      <c r="D381" s="383">
        <v>82.730999999999995</v>
      </c>
      <c r="E381" s="383">
        <v>82.459000000000003</v>
      </c>
      <c r="F381" s="383">
        <v>81.805999999999997</v>
      </c>
      <c r="G381" s="383">
        <v>81.406000000000006</v>
      </c>
    </row>
    <row r="382" spans="1:7" x14ac:dyDescent="0.25">
      <c r="A382" s="383" t="s">
        <v>5</v>
      </c>
      <c r="B382" s="384" t="s">
        <v>886</v>
      </c>
      <c r="C382" s="383" t="s">
        <v>845</v>
      </c>
      <c r="D382" s="383" t="s">
        <v>844</v>
      </c>
      <c r="E382" s="383" t="s">
        <v>844</v>
      </c>
      <c r="F382" s="383" t="s">
        <v>844</v>
      </c>
      <c r="G382" s="383" t="s">
        <v>844</v>
      </c>
    </row>
    <row r="383" spans="1:7" x14ac:dyDescent="0.25">
      <c r="A383" s="383" t="s">
        <v>885</v>
      </c>
      <c r="B383" s="383" t="s">
        <v>884</v>
      </c>
      <c r="C383" s="383" t="s">
        <v>883</v>
      </c>
      <c r="D383" s="383">
        <v>110.854</v>
      </c>
      <c r="E383" s="383">
        <v>110.55800000000001</v>
      </c>
      <c r="F383" s="383">
        <v>111.17400000000001</v>
      </c>
      <c r="G383" s="383">
        <v>111.17</v>
      </c>
    </row>
    <row r="384" spans="1:7" x14ac:dyDescent="0.25">
      <c r="A384" s="383" t="s">
        <v>882</v>
      </c>
      <c r="B384" s="383" t="s">
        <v>881</v>
      </c>
      <c r="C384" s="383" t="s">
        <v>880</v>
      </c>
      <c r="D384" s="383">
        <v>104.926</v>
      </c>
      <c r="E384" s="383">
        <v>104.705</v>
      </c>
      <c r="F384" s="383">
        <v>104.84</v>
      </c>
      <c r="G384" s="383">
        <v>104.086</v>
      </c>
    </row>
    <row r="385" spans="1:7" x14ac:dyDescent="0.25">
      <c r="A385" s="383" t="s">
        <v>879</v>
      </c>
      <c r="B385" s="383" t="s">
        <v>878</v>
      </c>
      <c r="C385" s="383" t="s">
        <v>356</v>
      </c>
      <c r="D385" s="383">
        <v>103.071</v>
      </c>
      <c r="E385" s="383">
        <v>111.577</v>
      </c>
      <c r="F385" s="383">
        <v>111.14100000000001</v>
      </c>
      <c r="G385" s="383">
        <v>102.931</v>
      </c>
    </row>
    <row r="386" spans="1:7" x14ac:dyDescent="0.25">
      <c r="A386" s="383" t="s">
        <v>877</v>
      </c>
      <c r="B386" s="383" t="s">
        <v>876</v>
      </c>
      <c r="C386" s="383" t="s">
        <v>875</v>
      </c>
      <c r="D386" s="383">
        <v>108.267</v>
      </c>
      <c r="E386" s="383">
        <v>108.658</v>
      </c>
      <c r="F386" s="383">
        <v>108.77800000000001</v>
      </c>
      <c r="G386" s="383">
        <v>109.045</v>
      </c>
    </row>
    <row r="387" spans="1:7" x14ac:dyDescent="0.25">
      <c r="A387" s="383" t="s">
        <v>5</v>
      </c>
      <c r="B387" s="384" t="s">
        <v>874</v>
      </c>
      <c r="C387" s="383" t="s">
        <v>845</v>
      </c>
      <c r="D387" s="383" t="s">
        <v>844</v>
      </c>
      <c r="E387" s="383" t="s">
        <v>844</v>
      </c>
      <c r="F387" s="383" t="s">
        <v>844</v>
      </c>
      <c r="G387" s="383" t="s">
        <v>844</v>
      </c>
    </row>
    <row r="388" spans="1:7" x14ac:dyDescent="0.25">
      <c r="A388" s="383" t="s">
        <v>873</v>
      </c>
      <c r="B388" s="383" t="s">
        <v>872</v>
      </c>
      <c r="C388" s="383" t="s">
        <v>871</v>
      </c>
      <c r="D388" s="383">
        <v>110.837</v>
      </c>
      <c r="E388" s="383">
        <v>111.38800000000001</v>
      </c>
      <c r="F388" s="383">
        <v>111.91200000000001</v>
      </c>
      <c r="G388" s="383">
        <v>112.48699999999999</v>
      </c>
    </row>
    <row r="389" spans="1:7" x14ac:dyDescent="0.25">
      <c r="A389" s="383" t="s">
        <v>5</v>
      </c>
      <c r="B389" s="384" t="s">
        <v>870</v>
      </c>
      <c r="C389" s="383" t="s">
        <v>845</v>
      </c>
      <c r="D389" s="383" t="s">
        <v>844</v>
      </c>
      <c r="E389" s="383" t="s">
        <v>844</v>
      </c>
      <c r="F389" s="383" t="s">
        <v>844</v>
      </c>
      <c r="G389" s="383" t="s">
        <v>844</v>
      </c>
    </row>
    <row r="390" spans="1:7" x14ac:dyDescent="0.25">
      <c r="A390" s="383" t="s">
        <v>869</v>
      </c>
      <c r="B390" s="383" t="s">
        <v>868</v>
      </c>
      <c r="C390" s="383" t="s">
        <v>867</v>
      </c>
      <c r="D390" s="383">
        <v>110.73699999999999</v>
      </c>
      <c r="E390" s="383">
        <v>111.664</v>
      </c>
      <c r="F390" s="383">
        <v>112.66</v>
      </c>
      <c r="G390" s="383">
        <v>113.542</v>
      </c>
    </row>
    <row r="391" spans="1:7" x14ac:dyDescent="0.25">
      <c r="A391" s="383" t="s">
        <v>866</v>
      </c>
      <c r="B391" s="383" t="s">
        <v>865</v>
      </c>
      <c r="C391" s="383" t="s">
        <v>864</v>
      </c>
      <c r="D391" s="383">
        <v>111.24299999999999</v>
      </c>
      <c r="E391" s="383">
        <v>109.733</v>
      </c>
      <c r="F391" s="383">
        <v>109.59399999999999</v>
      </c>
      <c r="G391" s="383">
        <v>109.483</v>
      </c>
    </row>
    <row r="392" spans="1:7" x14ac:dyDescent="0.25">
      <c r="A392" s="383" t="s">
        <v>863</v>
      </c>
      <c r="B392" s="383" t="s">
        <v>862</v>
      </c>
      <c r="C392" s="383" t="s">
        <v>861</v>
      </c>
      <c r="D392" s="383">
        <v>109.175</v>
      </c>
      <c r="E392" s="383">
        <v>109.723</v>
      </c>
      <c r="F392" s="383">
        <v>110.075</v>
      </c>
      <c r="G392" s="383">
        <v>110.474</v>
      </c>
    </row>
    <row r="393" spans="1:7" x14ac:dyDescent="0.25">
      <c r="A393" s="383" t="s">
        <v>860</v>
      </c>
      <c r="B393" s="383" t="s">
        <v>859</v>
      </c>
      <c r="C393" s="383" t="s">
        <v>367</v>
      </c>
      <c r="D393" s="383">
        <v>109.646</v>
      </c>
      <c r="E393" s="383">
        <v>109.985</v>
      </c>
      <c r="F393" s="383">
        <v>109.989</v>
      </c>
      <c r="G393" s="383">
        <v>110.134</v>
      </c>
    </row>
    <row r="394" spans="1:7" x14ac:dyDescent="0.25">
      <c r="A394" s="383" t="s">
        <v>858</v>
      </c>
      <c r="B394" s="383" t="s">
        <v>857</v>
      </c>
      <c r="C394" s="383" t="s">
        <v>856</v>
      </c>
      <c r="D394" s="383">
        <v>110.36499999999999</v>
      </c>
      <c r="E394" s="383">
        <v>111.399</v>
      </c>
      <c r="F394" s="383">
        <v>111.964</v>
      </c>
      <c r="G394" s="383">
        <v>112.15600000000001</v>
      </c>
    </row>
    <row r="395" spans="1:7" x14ac:dyDescent="0.25">
      <c r="A395" s="383" t="s">
        <v>855</v>
      </c>
      <c r="B395" s="383" t="s">
        <v>854</v>
      </c>
      <c r="C395" s="383" t="s">
        <v>853</v>
      </c>
      <c r="D395" s="383">
        <v>114.143</v>
      </c>
      <c r="E395" s="383">
        <v>114.494</v>
      </c>
      <c r="F395" s="383">
        <v>115.07299999999999</v>
      </c>
      <c r="G395" s="383">
        <v>116.024</v>
      </c>
    </row>
    <row r="396" spans="1:7" x14ac:dyDescent="0.25">
      <c r="A396" s="383" t="s">
        <v>852</v>
      </c>
      <c r="B396" s="383" t="s">
        <v>851</v>
      </c>
      <c r="C396" s="383" t="s">
        <v>850</v>
      </c>
      <c r="D396" s="383">
        <v>114.824</v>
      </c>
      <c r="E396" s="383">
        <v>116.45699999999999</v>
      </c>
      <c r="F396" s="383">
        <v>116.011</v>
      </c>
      <c r="G396" s="383">
        <v>114.71</v>
      </c>
    </row>
    <row r="397" spans="1:7" x14ac:dyDescent="0.25">
      <c r="A397" s="383" t="s">
        <v>849</v>
      </c>
      <c r="B397" s="383" t="s">
        <v>848</v>
      </c>
      <c r="C397" s="383" t="s">
        <v>847</v>
      </c>
      <c r="D397" s="383">
        <v>112.07299999999999</v>
      </c>
      <c r="E397" s="383">
        <v>112.524</v>
      </c>
      <c r="F397" s="383">
        <v>113.005</v>
      </c>
      <c r="G397" s="383">
        <v>113.848</v>
      </c>
    </row>
    <row r="398" spans="1:7" x14ac:dyDescent="0.25">
      <c r="A398" s="383" t="s">
        <v>5</v>
      </c>
      <c r="B398" s="384" t="s">
        <v>846</v>
      </c>
      <c r="C398" s="383" t="s">
        <v>845</v>
      </c>
      <c r="D398" s="383" t="s">
        <v>844</v>
      </c>
      <c r="E398" s="383" t="s">
        <v>844</v>
      </c>
      <c r="F398" s="383" t="s">
        <v>844</v>
      </c>
      <c r="G398" s="383" t="s">
        <v>844</v>
      </c>
    </row>
    <row r="399" spans="1:7" x14ac:dyDescent="0.25">
      <c r="A399" s="383" t="s">
        <v>843</v>
      </c>
      <c r="B399" s="383" t="s">
        <v>842</v>
      </c>
      <c r="C399" s="383" t="s">
        <v>841</v>
      </c>
      <c r="D399" s="383">
        <v>97.930999999999997</v>
      </c>
      <c r="E399" s="383">
        <v>97.227000000000004</v>
      </c>
      <c r="F399" s="383">
        <v>97.052000000000007</v>
      </c>
      <c r="G399" s="383">
        <v>97.858999999999995</v>
      </c>
    </row>
    <row r="400" spans="1:7" x14ac:dyDescent="0.25">
      <c r="A400" s="383" t="s">
        <v>840</v>
      </c>
      <c r="B400" s="383" t="s">
        <v>839</v>
      </c>
      <c r="C400" s="383" t="s">
        <v>838</v>
      </c>
      <c r="D400" s="383">
        <v>125.40300000000001</v>
      </c>
      <c r="E400" s="383">
        <v>126.52800000000001</v>
      </c>
      <c r="F400" s="383">
        <v>127.083</v>
      </c>
      <c r="G400" s="383">
        <v>127.952</v>
      </c>
    </row>
    <row r="401" spans="1:7" x14ac:dyDescent="0.25">
      <c r="A401" s="383" t="s">
        <v>837</v>
      </c>
      <c r="B401" s="383" t="s">
        <v>836</v>
      </c>
      <c r="C401" s="383" t="s">
        <v>835</v>
      </c>
      <c r="D401" s="383">
        <v>115.89</v>
      </c>
      <c r="E401" s="383">
        <v>116.578</v>
      </c>
      <c r="F401" s="383">
        <v>117.55200000000001</v>
      </c>
      <c r="G401" s="383">
        <v>118.483</v>
      </c>
    </row>
    <row r="402" spans="1:7" x14ac:dyDescent="0.25">
      <c r="A402" s="383" t="s">
        <v>834</v>
      </c>
      <c r="B402" s="383" t="s">
        <v>833</v>
      </c>
      <c r="C402" s="383" t="s">
        <v>832</v>
      </c>
      <c r="D402" s="383">
        <v>112.03100000000001</v>
      </c>
      <c r="E402" s="383">
        <v>112.828</v>
      </c>
      <c r="F402" s="383">
        <v>113.685</v>
      </c>
      <c r="G402" s="383">
        <v>114.411</v>
      </c>
    </row>
    <row r="403" spans="1:7" x14ac:dyDescent="0.25">
      <c r="A403" s="383" t="s">
        <v>831</v>
      </c>
      <c r="B403" s="383" t="s">
        <v>830</v>
      </c>
      <c r="C403" s="383" t="s">
        <v>829</v>
      </c>
      <c r="D403" s="383">
        <v>116.032</v>
      </c>
      <c r="E403" s="383">
        <v>118.2</v>
      </c>
      <c r="F403" s="383">
        <v>119.089</v>
      </c>
      <c r="G403" s="383">
        <v>119.8</v>
      </c>
    </row>
    <row r="404" spans="1:7" x14ac:dyDescent="0.25">
      <c r="A404" s="383" t="s">
        <v>828</v>
      </c>
      <c r="B404" s="383" t="s">
        <v>827</v>
      </c>
      <c r="C404" s="383" t="s">
        <v>826</v>
      </c>
      <c r="D404" s="383">
        <v>109.68600000000001</v>
      </c>
      <c r="E404" s="383">
        <v>110.789</v>
      </c>
      <c r="F404" s="383">
        <v>111.767</v>
      </c>
      <c r="G404" s="383">
        <v>112.71599999999999</v>
      </c>
    </row>
    <row r="405" spans="1:7" x14ac:dyDescent="0.25">
      <c r="A405" s="383" t="s">
        <v>825</v>
      </c>
      <c r="B405" s="383" t="s">
        <v>824</v>
      </c>
      <c r="C405" s="383" t="s">
        <v>823</v>
      </c>
      <c r="D405" s="383">
        <v>108.268</v>
      </c>
      <c r="E405" s="383">
        <v>109.52800000000001</v>
      </c>
      <c r="F405" s="383">
        <v>109.705</v>
      </c>
      <c r="G405" s="383">
        <v>107.81399999999999</v>
      </c>
    </row>
    <row r="406" spans="1:7" x14ac:dyDescent="0.25">
      <c r="A406" s="383" t="s">
        <v>822</v>
      </c>
      <c r="B406" s="383" t="s">
        <v>821</v>
      </c>
      <c r="C406" s="383" t="s">
        <v>820</v>
      </c>
      <c r="D406" s="383">
        <v>107.35899999999999</v>
      </c>
      <c r="E406" s="383">
        <v>108.026</v>
      </c>
      <c r="F406" s="383">
        <v>108.298</v>
      </c>
      <c r="G406" s="383">
        <v>108.376</v>
      </c>
    </row>
    <row r="407" spans="1:7" x14ac:dyDescent="0.25">
      <c r="A407" s="383" t="s">
        <v>819</v>
      </c>
      <c r="B407" s="383" t="s">
        <v>818</v>
      </c>
      <c r="C407" s="383" t="s">
        <v>817</v>
      </c>
      <c r="D407" s="383">
        <v>107.73099999999999</v>
      </c>
      <c r="E407" s="383">
        <v>108.15</v>
      </c>
      <c r="F407" s="383">
        <v>108.495</v>
      </c>
      <c r="G407" s="383">
        <v>108.828</v>
      </c>
    </row>
    <row r="408" spans="1:7" x14ac:dyDescent="0.25">
      <c r="A408" s="383" t="s">
        <v>816</v>
      </c>
      <c r="B408" s="383" t="s">
        <v>815</v>
      </c>
      <c r="C408" s="383" t="s">
        <v>814</v>
      </c>
      <c r="D408" s="383">
        <v>107.41800000000001</v>
      </c>
      <c r="E408" s="383">
        <v>107.90300000000001</v>
      </c>
      <c r="F408" s="383">
        <v>108.22199999999999</v>
      </c>
      <c r="G408" s="383">
        <v>108.587</v>
      </c>
    </row>
  </sheetData>
  <mergeCells count="14">
    <mergeCell ref="D7"/>
    <mergeCell ref="E7"/>
    <mergeCell ref="M6:N6"/>
    <mergeCell ref="A1:G1"/>
    <mergeCell ref="A2:G2"/>
    <mergeCell ref="A3:G3"/>
    <mergeCell ref="A4:G4"/>
    <mergeCell ref="I6:L6"/>
    <mergeCell ref="F7"/>
    <mergeCell ref="G7"/>
    <mergeCell ref="A6:A7"/>
    <mergeCell ref="B6:B7"/>
    <mergeCell ref="C6:C7"/>
    <mergeCell ref="D6:G6"/>
  </mergeCells>
  <pageMargins left="0.25" right="0.25" top="0.75" bottom="0.75" header="0.3" footer="0.3"/>
  <pageSetup paperSize="5" scale="12" fitToWidth="0"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R413"/>
  <sheetViews>
    <sheetView topLeftCell="B1" zoomScale="90" zoomScaleNormal="90" workbookViewId="0">
      <pane ySplit="7" topLeftCell="A8" activePane="bottomLeft" state="frozen"/>
      <selection pane="bottomLeft" activeCell="B8" sqref="B8"/>
    </sheetView>
  </sheetViews>
  <sheetFormatPr defaultColWidth="8.6640625" defaultRowHeight="13.2" x14ac:dyDescent="0.25"/>
  <cols>
    <col min="1" max="1" width="0" style="16" hidden="1" customWidth="1"/>
    <col min="2" max="2" width="32.33203125" style="16" customWidth="1"/>
    <col min="3" max="3" width="0" style="16" hidden="1" customWidth="1"/>
    <col min="4" max="18" width="9.6640625" style="16" customWidth="1"/>
    <col min="19" max="16384" width="8.6640625" style="16"/>
  </cols>
  <sheetData>
    <row r="1" spans="1:18" ht="17.399999999999999" x14ac:dyDescent="0.3">
      <c r="A1" s="878" t="s">
        <v>265</v>
      </c>
      <c r="B1" s="879"/>
      <c r="C1" s="879"/>
      <c r="D1" s="879"/>
      <c r="E1" s="879"/>
      <c r="F1" s="879"/>
      <c r="G1" s="879"/>
      <c r="H1" s="879"/>
      <c r="I1" s="879"/>
      <c r="J1" s="879"/>
      <c r="K1" s="879"/>
      <c r="L1" s="879"/>
      <c r="M1" s="879"/>
      <c r="N1" s="879"/>
      <c r="O1" s="879"/>
      <c r="P1" s="879"/>
      <c r="Q1" s="879"/>
      <c r="R1" s="879"/>
    </row>
    <row r="2" spans="1:18" ht="16.8" x14ac:dyDescent="0.3">
      <c r="A2" s="880" t="s">
        <v>266</v>
      </c>
      <c r="B2" s="879"/>
      <c r="C2" s="879"/>
      <c r="D2" s="879"/>
      <c r="E2" s="879"/>
      <c r="F2" s="879"/>
      <c r="G2" s="879"/>
      <c r="H2" s="879"/>
      <c r="I2" s="879"/>
      <c r="J2" s="879"/>
      <c r="K2" s="879"/>
      <c r="L2" s="879"/>
      <c r="M2" s="879"/>
      <c r="N2" s="879"/>
      <c r="O2" s="879"/>
      <c r="P2" s="879"/>
      <c r="Q2" s="879"/>
      <c r="R2" s="879"/>
    </row>
    <row r="3" spans="1:18" x14ac:dyDescent="0.25">
      <c r="A3" s="879" t="s">
        <v>2</v>
      </c>
      <c r="B3" s="879"/>
      <c r="C3" s="879"/>
      <c r="D3" s="879"/>
      <c r="E3" s="879"/>
      <c r="F3" s="879"/>
      <c r="G3" s="879"/>
      <c r="H3" s="879"/>
      <c r="I3" s="879"/>
      <c r="J3" s="879"/>
      <c r="K3" s="879"/>
      <c r="L3" s="879"/>
      <c r="M3" s="879"/>
      <c r="N3" s="879"/>
      <c r="O3" s="879"/>
      <c r="P3" s="879"/>
      <c r="Q3" s="879"/>
      <c r="R3" s="879"/>
    </row>
    <row r="4" spans="1:18" x14ac:dyDescent="0.25">
      <c r="A4" s="879" t="s">
        <v>435</v>
      </c>
      <c r="B4" s="879"/>
      <c r="C4" s="879"/>
      <c r="D4" s="879"/>
      <c r="E4" s="879"/>
      <c r="F4" s="879"/>
      <c r="G4" s="879"/>
      <c r="H4" s="879"/>
      <c r="I4" s="879"/>
      <c r="J4" s="879"/>
      <c r="K4" s="879"/>
      <c r="L4" s="879"/>
      <c r="M4" s="879"/>
      <c r="N4" s="879"/>
      <c r="O4" s="879"/>
      <c r="P4" s="879"/>
      <c r="Q4" s="879"/>
      <c r="R4" s="879"/>
    </row>
    <row r="6" spans="1:18" x14ac:dyDescent="0.25">
      <c r="A6" s="877" t="s">
        <v>4</v>
      </c>
      <c r="B6" s="877" t="s">
        <v>5</v>
      </c>
      <c r="C6" s="877" t="s">
        <v>6</v>
      </c>
      <c r="D6" s="877" t="s">
        <v>1745</v>
      </c>
      <c r="E6" s="877"/>
      <c r="F6" s="877"/>
      <c r="G6" s="877"/>
      <c r="H6" s="877" t="s">
        <v>1744</v>
      </c>
      <c r="I6" s="877"/>
      <c r="J6" s="877"/>
      <c r="K6" s="877"/>
      <c r="L6" s="877" t="s">
        <v>1743</v>
      </c>
      <c r="M6" s="877"/>
      <c r="N6" s="877"/>
      <c r="O6" s="877"/>
      <c r="P6" s="877" t="s">
        <v>7</v>
      </c>
      <c r="Q6" s="877"/>
      <c r="R6" s="877"/>
    </row>
    <row r="7" spans="1:18" x14ac:dyDescent="0.25">
      <c r="A7" s="877"/>
      <c r="B7" s="877"/>
      <c r="C7" s="877"/>
      <c r="D7" s="877" t="s">
        <v>8</v>
      </c>
      <c r="E7" s="877" t="s">
        <v>9</v>
      </c>
      <c r="F7" s="877" t="s">
        <v>436</v>
      </c>
      <c r="G7" s="877" t="s">
        <v>10</v>
      </c>
      <c r="H7" s="877" t="s">
        <v>8</v>
      </c>
      <c r="I7" s="877" t="s">
        <v>9</v>
      </c>
      <c r="J7" s="877" t="s">
        <v>436</v>
      </c>
      <c r="K7" s="877" t="s">
        <v>10</v>
      </c>
      <c r="L7" s="877" t="s">
        <v>8</v>
      </c>
      <c r="M7" s="877" t="s">
        <v>9</v>
      </c>
      <c r="N7" s="877" t="s">
        <v>436</v>
      </c>
      <c r="O7" s="877" t="s">
        <v>10</v>
      </c>
      <c r="P7" s="877" t="s">
        <v>8</v>
      </c>
      <c r="Q7" s="877" t="s">
        <v>9</v>
      </c>
      <c r="R7" s="877" t="s">
        <v>436</v>
      </c>
    </row>
    <row r="8" spans="1:18" x14ac:dyDescent="0.25">
      <c r="A8" s="16" t="s">
        <v>11</v>
      </c>
      <c r="B8" s="18" t="s">
        <v>12</v>
      </c>
      <c r="C8" s="16" t="s">
        <v>267</v>
      </c>
      <c r="D8" s="16">
        <v>10379022</v>
      </c>
      <c r="E8" s="16">
        <v>10396630</v>
      </c>
      <c r="F8" s="16">
        <v>10424119</v>
      </c>
      <c r="G8" s="16">
        <v>10453204</v>
      </c>
      <c r="H8" s="16">
        <v>10518176</v>
      </c>
      <c r="I8" s="16">
        <v>10554284</v>
      </c>
      <c r="J8" s="16">
        <v>10598856</v>
      </c>
      <c r="K8" s="16">
        <v>10690356</v>
      </c>
      <c r="L8" s="16">
        <v>10724716</v>
      </c>
      <c r="M8" s="16">
        <v>10826334</v>
      </c>
      <c r="N8" s="16">
        <v>10918612</v>
      </c>
      <c r="O8" s="16">
        <v>11033272</v>
      </c>
      <c r="P8" s="16">
        <v>11081237</v>
      </c>
      <c r="Q8" s="16">
        <v>11178934</v>
      </c>
      <c r="R8" s="16">
        <v>11262755</v>
      </c>
    </row>
    <row r="9" spans="1:18" x14ac:dyDescent="0.25">
      <c r="A9" s="16" t="s">
        <v>1742</v>
      </c>
      <c r="B9" s="18" t="s">
        <v>1741</v>
      </c>
      <c r="C9" s="16" t="s">
        <v>2344</v>
      </c>
      <c r="D9" s="16">
        <v>3480121</v>
      </c>
      <c r="E9" s="16">
        <v>3489812</v>
      </c>
      <c r="F9" s="16">
        <v>3513519</v>
      </c>
      <c r="G9" s="16">
        <v>3533602</v>
      </c>
      <c r="H9" s="16">
        <v>3586030</v>
      </c>
      <c r="I9" s="16">
        <v>3596786</v>
      </c>
      <c r="J9" s="16">
        <v>3620230</v>
      </c>
      <c r="K9" s="16">
        <v>3648052</v>
      </c>
      <c r="L9" s="16">
        <v>3658342</v>
      </c>
      <c r="M9" s="16">
        <v>3717994</v>
      </c>
      <c r="N9" s="16">
        <v>3755156</v>
      </c>
      <c r="O9" s="16">
        <v>3793188</v>
      </c>
      <c r="P9" s="16">
        <v>3803713</v>
      </c>
      <c r="Q9" s="16">
        <v>3854968</v>
      </c>
      <c r="R9" s="16">
        <v>3900631</v>
      </c>
    </row>
    <row r="10" spans="1:18" x14ac:dyDescent="0.25">
      <c r="A10" s="16" t="s">
        <v>1739</v>
      </c>
      <c r="B10" s="18" t="s">
        <v>1738</v>
      </c>
      <c r="C10" s="16" t="s">
        <v>2343</v>
      </c>
      <c r="D10" s="16">
        <v>1213833</v>
      </c>
      <c r="E10" s="16">
        <v>1222104</v>
      </c>
      <c r="F10" s="16">
        <v>1242239</v>
      </c>
      <c r="G10" s="16">
        <v>1266651</v>
      </c>
      <c r="H10" s="16">
        <v>1293630</v>
      </c>
      <c r="I10" s="16">
        <v>1300798</v>
      </c>
      <c r="J10" s="16">
        <v>1311227</v>
      </c>
      <c r="K10" s="16">
        <v>1324593</v>
      </c>
      <c r="L10" s="16">
        <v>1333224</v>
      </c>
      <c r="M10" s="16">
        <v>1377238</v>
      </c>
      <c r="N10" s="16">
        <v>1402462</v>
      </c>
      <c r="O10" s="16">
        <v>1423477</v>
      </c>
      <c r="P10" s="16">
        <v>1430442</v>
      </c>
      <c r="Q10" s="16">
        <v>1458256</v>
      </c>
      <c r="R10" s="16">
        <v>1481438</v>
      </c>
    </row>
    <row r="11" spans="1:18" x14ac:dyDescent="0.25">
      <c r="A11" s="16" t="s">
        <v>1736</v>
      </c>
      <c r="B11" s="18" t="s">
        <v>1735</v>
      </c>
      <c r="C11" s="16" t="s">
        <v>2342</v>
      </c>
      <c r="D11" s="16">
        <v>353032</v>
      </c>
      <c r="E11" s="16">
        <v>354854</v>
      </c>
      <c r="F11" s="16">
        <v>360300</v>
      </c>
      <c r="G11" s="16">
        <v>368266</v>
      </c>
      <c r="H11" s="16">
        <v>376761</v>
      </c>
      <c r="I11" s="16">
        <v>375847</v>
      </c>
      <c r="J11" s="16">
        <v>374206</v>
      </c>
      <c r="K11" s="16">
        <v>376307</v>
      </c>
      <c r="L11" s="16">
        <v>380123</v>
      </c>
      <c r="M11" s="16">
        <v>395932</v>
      </c>
      <c r="N11" s="16">
        <v>403172</v>
      </c>
      <c r="O11" s="16">
        <v>407687</v>
      </c>
      <c r="P11" s="16">
        <v>404113</v>
      </c>
      <c r="Q11" s="16">
        <v>413583</v>
      </c>
      <c r="R11" s="16">
        <v>416705</v>
      </c>
    </row>
    <row r="12" spans="1:18" x14ac:dyDescent="0.25">
      <c r="A12" s="16" t="s">
        <v>1733</v>
      </c>
      <c r="B12" s="16" t="s">
        <v>1732</v>
      </c>
      <c r="C12" s="16" t="s">
        <v>2341</v>
      </c>
      <c r="D12" s="16">
        <v>220083</v>
      </c>
      <c r="E12" s="16">
        <v>220945</v>
      </c>
      <c r="F12" s="16">
        <v>221763</v>
      </c>
      <c r="G12" s="16">
        <v>227400</v>
      </c>
      <c r="H12" s="16">
        <v>231190</v>
      </c>
      <c r="I12" s="16">
        <v>231603</v>
      </c>
      <c r="J12" s="16">
        <v>232053</v>
      </c>
      <c r="K12" s="16">
        <v>233394</v>
      </c>
      <c r="L12" s="16">
        <v>235647</v>
      </c>
      <c r="M12" s="16">
        <v>245491</v>
      </c>
      <c r="N12" s="16">
        <v>248926</v>
      </c>
      <c r="O12" s="16">
        <v>249438</v>
      </c>
      <c r="P12" s="16">
        <v>247833</v>
      </c>
      <c r="Q12" s="16">
        <v>253577</v>
      </c>
      <c r="R12" s="16">
        <v>257946</v>
      </c>
    </row>
    <row r="13" spans="1:18" x14ac:dyDescent="0.25">
      <c r="A13" s="16" t="s">
        <v>1730</v>
      </c>
      <c r="B13" s="16" t="s">
        <v>1729</v>
      </c>
      <c r="C13" s="16" t="s">
        <v>2340</v>
      </c>
      <c r="D13" s="16">
        <v>91624</v>
      </c>
      <c r="E13" s="16">
        <v>88814</v>
      </c>
      <c r="F13" s="16">
        <v>89190</v>
      </c>
      <c r="G13" s="16">
        <v>90441</v>
      </c>
      <c r="H13" s="16">
        <v>91725</v>
      </c>
      <c r="I13" s="16">
        <v>88704</v>
      </c>
      <c r="J13" s="16">
        <v>89851</v>
      </c>
      <c r="K13" s="16">
        <v>91499</v>
      </c>
      <c r="L13" s="16">
        <v>87457</v>
      </c>
      <c r="M13" s="16">
        <v>89133</v>
      </c>
      <c r="N13" s="16">
        <v>89856</v>
      </c>
      <c r="O13" s="16">
        <v>89257</v>
      </c>
      <c r="P13" s="16">
        <v>83440</v>
      </c>
      <c r="Q13" s="16">
        <v>81442</v>
      </c>
      <c r="R13" s="16">
        <v>81239</v>
      </c>
    </row>
    <row r="14" spans="1:18" x14ac:dyDescent="0.25">
      <c r="A14" s="16" t="s">
        <v>1727</v>
      </c>
      <c r="B14" s="16" t="s">
        <v>1726</v>
      </c>
      <c r="C14" s="16" t="s">
        <v>2339</v>
      </c>
      <c r="D14" s="16">
        <v>60364</v>
      </c>
      <c r="E14" s="16">
        <v>59312</v>
      </c>
      <c r="F14" s="16">
        <v>59880</v>
      </c>
      <c r="G14" s="16">
        <v>59213</v>
      </c>
      <c r="H14" s="16">
        <v>63891</v>
      </c>
      <c r="I14" s="16">
        <v>61144</v>
      </c>
      <c r="J14" s="16">
        <v>60975</v>
      </c>
      <c r="K14" s="16">
        <v>61659</v>
      </c>
      <c r="L14" s="16">
        <v>61027</v>
      </c>
      <c r="M14" s="16">
        <v>62197</v>
      </c>
      <c r="N14" s="16">
        <v>63945</v>
      </c>
      <c r="O14" s="16">
        <v>64583</v>
      </c>
      <c r="P14" s="16">
        <v>59157</v>
      </c>
      <c r="Q14" s="16">
        <v>57971</v>
      </c>
      <c r="R14" s="16">
        <v>58620</v>
      </c>
    </row>
    <row r="15" spans="1:18" x14ac:dyDescent="0.25">
      <c r="A15" s="16" t="s">
        <v>1724</v>
      </c>
      <c r="B15" s="16" t="s">
        <v>1723</v>
      </c>
      <c r="C15" s="16" t="s">
        <v>2338</v>
      </c>
      <c r="D15" s="16">
        <v>31260</v>
      </c>
      <c r="E15" s="16">
        <v>29502</v>
      </c>
      <c r="F15" s="16">
        <v>29309</v>
      </c>
      <c r="G15" s="16">
        <v>31228</v>
      </c>
      <c r="H15" s="16">
        <v>27833</v>
      </c>
      <c r="I15" s="16">
        <v>27560</v>
      </c>
      <c r="J15" s="16">
        <v>28875</v>
      </c>
      <c r="K15" s="16">
        <v>29840</v>
      </c>
      <c r="L15" s="16">
        <v>26430</v>
      </c>
      <c r="M15" s="16">
        <v>26936</v>
      </c>
      <c r="N15" s="16">
        <v>25910</v>
      </c>
      <c r="O15" s="16">
        <v>24673</v>
      </c>
      <c r="P15" s="16">
        <v>24283</v>
      </c>
      <c r="Q15" s="16">
        <v>23471</v>
      </c>
      <c r="R15" s="16">
        <v>22620</v>
      </c>
    </row>
    <row r="16" spans="1:18" x14ac:dyDescent="0.25">
      <c r="A16" s="16" t="s">
        <v>1721</v>
      </c>
      <c r="B16" s="16" t="s">
        <v>1720</v>
      </c>
      <c r="C16" s="16" t="s">
        <v>2337</v>
      </c>
      <c r="D16" s="16">
        <v>128489</v>
      </c>
      <c r="E16" s="16">
        <v>132114</v>
      </c>
      <c r="F16" s="16">
        <v>132561</v>
      </c>
      <c r="G16" s="16">
        <v>136918</v>
      </c>
      <c r="H16" s="16">
        <v>139407</v>
      </c>
      <c r="I16" s="16">
        <v>142752</v>
      </c>
      <c r="J16" s="16">
        <v>142082</v>
      </c>
      <c r="K16" s="16">
        <v>141817</v>
      </c>
      <c r="L16" s="16">
        <v>147922</v>
      </c>
      <c r="M16" s="16">
        <v>156000</v>
      </c>
      <c r="N16" s="16">
        <v>158686</v>
      </c>
      <c r="O16" s="16">
        <v>159757</v>
      </c>
      <c r="P16" s="16">
        <v>163704</v>
      </c>
      <c r="Q16" s="16">
        <v>171224</v>
      </c>
      <c r="R16" s="16">
        <v>175687</v>
      </c>
    </row>
    <row r="17" spans="1:18" x14ac:dyDescent="0.25">
      <c r="A17" s="16" t="s">
        <v>1718</v>
      </c>
      <c r="B17" s="16" t="s">
        <v>1717</v>
      </c>
      <c r="C17" s="16" t="s">
        <v>2336</v>
      </c>
      <c r="D17" s="16">
        <v>78903</v>
      </c>
      <c r="E17" s="16">
        <v>80026</v>
      </c>
      <c r="F17" s="16">
        <v>84116</v>
      </c>
      <c r="G17" s="16">
        <v>86363</v>
      </c>
      <c r="H17" s="16">
        <v>90413</v>
      </c>
      <c r="I17" s="16">
        <v>89014</v>
      </c>
      <c r="J17" s="16">
        <v>86481</v>
      </c>
      <c r="K17" s="16">
        <v>86014</v>
      </c>
      <c r="L17" s="16">
        <v>87383</v>
      </c>
      <c r="M17" s="16">
        <v>93018</v>
      </c>
      <c r="N17" s="16">
        <v>97053</v>
      </c>
      <c r="O17" s="16">
        <v>100274</v>
      </c>
      <c r="P17" s="16">
        <v>98704</v>
      </c>
      <c r="Q17" s="16">
        <v>101420</v>
      </c>
      <c r="R17" s="16">
        <v>99957</v>
      </c>
    </row>
    <row r="18" spans="1:18" x14ac:dyDescent="0.25">
      <c r="A18" s="16" t="s">
        <v>1715</v>
      </c>
      <c r="B18" s="16" t="s">
        <v>1714</v>
      </c>
      <c r="C18" s="16" t="s">
        <v>2335</v>
      </c>
      <c r="D18" s="16">
        <v>35788</v>
      </c>
      <c r="E18" s="16">
        <v>35515</v>
      </c>
      <c r="F18" s="16">
        <v>36711</v>
      </c>
      <c r="G18" s="16">
        <v>37915</v>
      </c>
      <c r="H18" s="16">
        <v>39918</v>
      </c>
      <c r="I18" s="16">
        <v>39500</v>
      </c>
      <c r="J18" s="16">
        <v>38844</v>
      </c>
      <c r="K18" s="16">
        <v>38819</v>
      </c>
      <c r="L18" s="16">
        <v>39410</v>
      </c>
      <c r="M18" s="16">
        <v>42128</v>
      </c>
      <c r="N18" s="16">
        <v>44199</v>
      </c>
      <c r="O18" s="16">
        <v>45660</v>
      </c>
      <c r="P18" s="16">
        <v>44656</v>
      </c>
      <c r="Q18" s="16">
        <v>46060</v>
      </c>
      <c r="R18" s="16">
        <v>45356</v>
      </c>
    </row>
    <row r="19" spans="1:18" x14ac:dyDescent="0.25">
      <c r="A19" s="16" t="s">
        <v>1712</v>
      </c>
      <c r="B19" s="16" t="s">
        <v>1711</v>
      </c>
      <c r="C19" s="16" t="s">
        <v>2334</v>
      </c>
      <c r="D19" s="16">
        <v>16288</v>
      </c>
      <c r="E19" s="16">
        <v>16025</v>
      </c>
      <c r="F19" s="16">
        <v>16595</v>
      </c>
      <c r="G19" s="16">
        <v>17592</v>
      </c>
      <c r="H19" s="16">
        <v>18646</v>
      </c>
      <c r="I19" s="16">
        <v>18714</v>
      </c>
      <c r="J19" s="16">
        <v>18892</v>
      </c>
      <c r="K19" s="16">
        <v>19072</v>
      </c>
      <c r="L19" s="16">
        <v>19786</v>
      </c>
      <c r="M19" s="16">
        <v>21704</v>
      </c>
      <c r="N19" s="16">
        <v>22772</v>
      </c>
      <c r="O19" s="16">
        <v>23635</v>
      </c>
      <c r="P19" s="16">
        <v>23225</v>
      </c>
      <c r="Q19" s="16">
        <v>23612</v>
      </c>
      <c r="R19" s="16">
        <v>23350</v>
      </c>
    </row>
    <row r="20" spans="1:18" x14ac:dyDescent="0.25">
      <c r="A20" s="16" t="s">
        <v>1709</v>
      </c>
      <c r="B20" s="16" t="s">
        <v>1708</v>
      </c>
      <c r="C20" s="16" t="s">
        <v>2333</v>
      </c>
      <c r="D20" s="16">
        <v>21192</v>
      </c>
      <c r="E20" s="16">
        <v>21147</v>
      </c>
      <c r="F20" s="16">
        <v>21776</v>
      </c>
      <c r="G20" s="16">
        <v>21996</v>
      </c>
      <c r="H20" s="16">
        <v>22897</v>
      </c>
      <c r="I20" s="16">
        <v>22440</v>
      </c>
      <c r="J20" s="16">
        <v>21601</v>
      </c>
      <c r="K20" s="16">
        <v>21391</v>
      </c>
      <c r="L20" s="16">
        <v>21190</v>
      </c>
      <c r="M20" s="16">
        <v>22006</v>
      </c>
      <c r="N20" s="16">
        <v>23060</v>
      </c>
      <c r="O20" s="16">
        <v>23635</v>
      </c>
      <c r="P20" s="16">
        <v>23013</v>
      </c>
      <c r="Q20" s="16">
        <v>24041</v>
      </c>
      <c r="R20" s="16">
        <v>23570</v>
      </c>
    </row>
    <row r="21" spans="1:18" x14ac:dyDescent="0.25">
      <c r="A21" s="16" t="s">
        <v>1706</v>
      </c>
      <c r="B21" s="16" t="s">
        <v>1705</v>
      </c>
      <c r="C21" s="16" t="s">
        <v>2332</v>
      </c>
      <c r="D21" s="16">
        <v>-1829</v>
      </c>
      <c r="E21" s="16">
        <v>-1782</v>
      </c>
      <c r="F21" s="16">
        <v>-1779</v>
      </c>
      <c r="G21" s="16">
        <v>-1792</v>
      </c>
      <c r="H21" s="16">
        <v>-1731</v>
      </c>
      <c r="I21" s="16">
        <v>-1772</v>
      </c>
      <c r="J21" s="16">
        <v>-1777</v>
      </c>
      <c r="K21" s="16">
        <v>-1775</v>
      </c>
      <c r="L21" s="16">
        <v>-1697</v>
      </c>
      <c r="M21" s="16">
        <v>-1722</v>
      </c>
      <c r="N21" s="16">
        <v>-1774</v>
      </c>
      <c r="O21" s="16">
        <v>-1749</v>
      </c>
      <c r="P21" s="16">
        <v>-1721</v>
      </c>
      <c r="Q21" s="16">
        <v>-1720</v>
      </c>
      <c r="R21" s="16">
        <v>-1692</v>
      </c>
    </row>
    <row r="22" spans="1:18" x14ac:dyDescent="0.25">
      <c r="A22" s="16" t="s">
        <v>1703</v>
      </c>
      <c r="B22" s="16" t="s">
        <v>1702</v>
      </c>
      <c r="C22" s="16" t="s">
        <v>2331</v>
      </c>
      <c r="D22" s="16">
        <v>43102</v>
      </c>
      <c r="E22" s="16">
        <v>44495</v>
      </c>
      <c r="F22" s="16">
        <v>47384</v>
      </c>
      <c r="G22" s="16">
        <v>48427</v>
      </c>
      <c r="H22" s="16">
        <v>50474</v>
      </c>
      <c r="I22" s="16">
        <v>49495</v>
      </c>
      <c r="J22" s="16">
        <v>47621</v>
      </c>
      <c r="K22" s="16">
        <v>47181</v>
      </c>
      <c r="L22" s="16">
        <v>47959</v>
      </c>
      <c r="M22" s="16">
        <v>50877</v>
      </c>
      <c r="N22" s="16">
        <v>52843</v>
      </c>
      <c r="O22" s="16">
        <v>54602</v>
      </c>
      <c r="P22" s="16">
        <v>54033</v>
      </c>
      <c r="Q22" s="16">
        <v>55348</v>
      </c>
      <c r="R22" s="16">
        <v>54587</v>
      </c>
    </row>
    <row r="23" spans="1:18" x14ac:dyDescent="0.25">
      <c r="A23" s="16" t="s">
        <v>1700</v>
      </c>
      <c r="B23" s="16" t="s">
        <v>1699</v>
      </c>
      <c r="C23" s="16" t="s">
        <v>2330</v>
      </c>
      <c r="D23" s="16">
        <v>31114</v>
      </c>
      <c r="E23" s="16">
        <v>32080</v>
      </c>
      <c r="F23" s="16">
        <v>34165</v>
      </c>
      <c r="G23" s="16">
        <v>35177</v>
      </c>
      <c r="H23" s="16">
        <v>36482</v>
      </c>
      <c r="I23" s="16">
        <v>35561</v>
      </c>
      <c r="J23" s="16">
        <v>34167</v>
      </c>
      <c r="K23" s="16">
        <v>33458</v>
      </c>
      <c r="L23" s="16">
        <v>33827</v>
      </c>
      <c r="M23" s="16">
        <v>35933</v>
      </c>
      <c r="N23" s="16">
        <v>36959</v>
      </c>
      <c r="O23" s="16">
        <v>38139</v>
      </c>
      <c r="P23" s="16">
        <v>37817</v>
      </c>
      <c r="Q23" s="16">
        <v>38424</v>
      </c>
      <c r="R23" s="16">
        <v>37994</v>
      </c>
    </row>
    <row r="24" spans="1:18" x14ac:dyDescent="0.25">
      <c r="A24" s="16" t="s">
        <v>1697</v>
      </c>
      <c r="B24" s="16" t="s">
        <v>1696</v>
      </c>
      <c r="C24" s="16" t="s">
        <v>2329</v>
      </c>
      <c r="D24" s="16">
        <v>11927</v>
      </c>
      <c r="E24" s="16">
        <v>12353</v>
      </c>
      <c r="F24" s="16">
        <v>13153</v>
      </c>
      <c r="G24" s="16">
        <v>13186</v>
      </c>
      <c r="H24" s="16">
        <v>13922</v>
      </c>
      <c r="I24" s="16">
        <v>13863</v>
      </c>
      <c r="J24" s="16">
        <v>13385</v>
      </c>
      <c r="K24" s="16">
        <v>13653</v>
      </c>
      <c r="L24" s="16">
        <v>14063</v>
      </c>
      <c r="M24" s="16">
        <v>14871</v>
      </c>
      <c r="N24" s="16">
        <v>15806</v>
      </c>
      <c r="O24" s="16">
        <v>16382</v>
      </c>
      <c r="P24" s="16">
        <v>16137</v>
      </c>
      <c r="Q24" s="16">
        <v>16847</v>
      </c>
      <c r="R24" s="16">
        <v>16515</v>
      </c>
    </row>
    <row r="25" spans="1:18" x14ac:dyDescent="0.25">
      <c r="A25" s="16" t="s">
        <v>1694</v>
      </c>
      <c r="B25" s="16" t="s">
        <v>1693</v>
      </c>
      <c r="C25" s="16" t="s">
        <v>2328</v>
      </c>
      <c r="D25" s="16">
        <v>57296</v>
      </c>
      <c r="E25" s="16">
        <v>57040</v>
      </c>
      <c r="F25" s="16">
        <v>57317</v>
      </c>
      <c r="G25" s="16">
        <v>57450</v>
      </c>
      <c r="H25" s="16">
        <v>58019</v>
      </c>
      <c r="I25" s="16">
        <v>58201</v>
      </c>
      <c r="J25" s="16">
        <v>58806</v>
      </c>
      <c r="K25" s="16">
        <v>60126</v>
      </c>
      <c r="L25" s="16">
        <v>60302</v>
      </c>
      <c r="M25" s="16">
        <v>60597</v>
      </c>
      <c r="N25" s="16">
        <v>60251</v>
      </c>
      <c r="O25" s="16">
        <v>60951</v>
      </c>
      <c r="P25" s="16">
        <v>60557</v>
      </c>
      <c r="Q25" s="16">
        <v>61617</v>
      </c>
      <c r="R25" s="16">
        <v>61943</v>
      </c>
    </row>
    <row r="26" spans="1:18" x14ac:dyDescent="0.25">
      <c r="A26" s="16" t="s">
        <v>1691</v>
      </c>
      <c r="B26" s="16" t="s">
        <v>1690</v>
      </c>
      <c r="C26" s="16" t="s">
        <v>2327</v>
      </c>
      <c r="D26" s="16">
        <v>22534</v>
      </c>
      <c r="E26" s="16">
        <v>22723</v>
      </c>
      <c r="F26" s="16">
        <v>22813</v>
      </c>
      <c r="G26" s="16">
        <v>22765</v>
      </c>
      <c r="H26" s="16">
        <v>23148</v>
      </c>
      <c r="I26" s="16">
        <v>23347</v>
      </c>
      <c r="J26" s="16">
        <v>23916</v>
      </c>
      <c r="K26" s="16">
        <v>24655</v>
      </c>
      <c r="L26" s="16">
        <v>24720</v>
      </c>
      <c r="M26" s="16">
        <v>24751</v>
      </c>
      <c r="N26" s="16">
        <v>24627</v>
      </c>
      <c r="O26" s="16">
        <v>24922</v>
      </c>
      <c r="P26" s="16">
        <v>24410</v>
      </c>
      <c r="Q26" s="16">
        <v>24791</v>
      </c>
      <c r="R26" s="16">
        <v>24886</v>
      </c>
    </row>
    <row r="27" spans="1:18" x14ac:dyDescent="0.25">
      <c r="A27" s="16" t="s">
        <v>1688</v>
      </c>
      <c r="B27" s="16" t="s">
        <v>1687</v>
      </c>
      <c r="C27" s="16" t="s">
        <v>2326</v>
      </c>
      <c r="D27" s="16">
        <v>34801</v>
      </c>
      <c r="E27" s="16">
        <v>34337</v>
      </c>
      <c r="F27" s="16">
        <v>34524</v>
      </c>
      <c r="G27" s="16">
        <v>34708</v>
      </c>
      <c r="H27" s="16">
        <v>34887</v>
      </c>
      <c r="I27" s="16">
        <v>34866</v>
      </c>
      <c r="J27" s="16">
        <v>34902</v>
      </c>
      <c r="K27" s="16">
        <v>35489</v>
      </c>
      <c r="L27" s="16">
        <v>35601</v>
      </c>
      <c r="M27" s="16">
        <v>35866</v>
      </c>
      <c r="N27" s="16">
        <v>35645</v>
      </c>
      <c r="O27" s="16">
        <v>36050</v>
      </c>
      <c r="P27" s="16">
        <v>36151</v>
      </c>
      <c r="Q27" s="16">
        <v>36828</v>
      </c>
      <c r="R27" s="16">
        <v>37057</v>
      </c>
    </row>
    <row r="28" spans="1:18" x14ac:dyDescent="0.25">
      <c r="A28" s="16" t="s">
        <v>1685</v>
      </c>
      <c r="B28" s="18" t="s">
        <v>1684</v>
      </c>
      <c r="C28" s="16" t="s">
        <v>2325</v>
      </c>
      <c r="D28" s="16">
        <v>289052</v>
      </c>
      <c r="E28" s="16">
        <v>286103</v>
      </c>
      <c r="F28" s="16">
        <v>287999</v>
      </c>
      <c r="G28" s="16">
        <v>291820</v>
      </c>
      <c r="H28" s="16">
        <v>297422</v>
      </c>
      <c r="I28" s="16">
        <v>300601</v>
      </c>
      <c r="J28" s="16">
        <v>307847</v>
      </c>
      <c r="K28" s="16">
        <v>311171</v>
      </c>
      <c r="L28" s="16">
        <v>312743</v>
      </c>
      <c r="M28" s="16">
        <v>322904</v>
      </c>
      <c r="N28" s="16">
        <v>327606</v>
      </c>
      <c r="O28" s="16">
        <v>332506</v>
      </c>
      <c r="P28" s="16">
        <v>336726</v>
      </c>
      <c r="Q28" s="16">
        <v>340478</v>
      </c>
      <c r="R28" s="16">
        <v>347451</v>
      </c>
    </row>
    <row r="29" spans="1:18" x14ac:dyDescent="0.25">
      <c r="A29" s="16" t="s">
        <v>1682</v>
      </c>
      <c r="B29" s="16" t="s">
        <v>1681</v>
      </c>
      <c r="C29" s="16" t="s">
        <v>2324</v>
      </c>
      <c r="D29" s="16">
        <v>173949</v>
      </c>
      <c r="E29" s="16">
        <v>171637</v>
      </c>
      <c r="F29" s="16">
        <v>172232</v>
      </c>
      <c r="G29" s="16">
        <v>174269</v>
      </c>
      <c r="H29" s="16">
        <v>177667</v>
      </c>
      <c r="I29" s="16">
        <v>180552</v>
      </c>
      <c r="J29" s="16">
        <v>184932</v>
      </c>
      <c r="K29" s="16">
        <v>187555</v>
      </c>
      <c r="L29" s="16">
        <v>188060</v>
      </c>
      <c r="M29" s="16">
        <v>193136</v>
      </c>
      <c r="N29" s="16">
        <v>196616</v>
      </c>
      <c r="O29" s="16">
        <v>199572</v>
      </c>
      <c r="P29" s="16">
        <v>201684</v>
      </c>
      <c r="Q29" s="16">
        <v>204389</v>
      </c>
      <c r="R29" s="16">
        <v>209445</v>
      </c>
    </row>
    <row r="30" spans="1:18" x14ac:dyDescent="0.25">
      <c r="A30" s="16" t="s">
        <v>1679</v>
      </c>
      <c r="B30" s="16" t="s">
        <v>1678</v>
      </c>
      <c r="C30" s="16" t="s">
        <v>2323</v>
      </c>
      <c r="D30" s="16">
        <v>97951</v>
      </c>
      <c r="E30" s="16">
        <v>96181</v>
      </c>
      <c r="F30" s="16">
        <v>96436</v>
      </c>
      <c r="G30" s="16">
        <v>95802</v>
      </c>
      <c r="H30" s="16">
        <v>97086</v>
      </c>
      <c r="I30" s="16">
        <v>98148</v>
      </c>
      <c r="J30" s="16">
        <v>100777</v>
      </c>
      <c r="K30" s="16">
        <v>102366</v>
      </c>
      <c r="L30" s="16">
        <v>102068</v>
      </c>
      <c r="M30" s="16">
        <v>104918</v>
      </c>
      <c r="N30" s="16">
        <v>107628</v>
      </c>
      <c r="O30" s="16">
        <v>109465</v>
      </c>
      <c r="P30" s="16">
        <v>109443</v>
      </c>
      <c r="Q30" s="16">
        <v>110618</v>
      </c>
      <c r="R30" s="16">
        <v>113805</v>
      </c>
    </row>
    <row r="31" spans="1:18" x14ac:dyDescent="0.25">
      <c r="A31" s="16" t="s">
        <v>1676</v>
      </c>
      <c r="B31" s="16" t="s">
        <v>1675</v>
      </c>
      <c r="C31" s="16" t="s">
        <v>2322</v>
      </c>
      <c r="D31" s="16">
        <v>41077</v>
      </c>
      <c r="E31" s="16">
        <v>41149</v>
      </c>
      <c r="F31" s="16">
        <v>41129</v>
      </c>
      <c r="G31" s="16">
        <v>42822</v>
      </c>
      <c r="H31" s="16">
        <v>43891</v>
      </c>
      <c r="I31" s="16">
        <v>44959</v>
      </c>
      <c r="J31" s="16">
        <v>46189</v>
      </c>
      <c r="K31" s="16">
        <v>46901</v>
      </c>
      <c r="L31" s="16">
        <v>48260</v>
      </c>
      <c r="M31" s="16">
        <v>49313</v>
      </c>
      <c r="N31" s="16">
        <v>50439</v>
      </c>
      <c r="O31" s="16">
        <v>51439</v>
      </c>
      <c r="P31" s="16">
        <v>52554</v>
      </c>
      <c r="Q31" s="16">
        <v>53863</v>
      </c>
      <c r="R31" s="16">
        <v>54996</v>
      </c>
    </row>
    <row r="32" spans="1:18" x14ac:dyDescent="0.25">
      <c r="A32" s="16" t="s">
        <v>1673</v>
      </c>
      <c r="B32" s="16" t="s">
        <v>1672</v>
      </c>
      <c r="C32" s="16" t="s">
        <v>2321</v>
      </c>
      <c r="D32" s="16">
        <v>20899</v>
      </c>
      <c r="E32" s="16">
        <v>20409</v>
      </c>
      <c r="F32" s="16">
        <v>20502</v>
      </c>
      <c r="G32" s="16">
        <v>21518</v>
      </c>
      <c r="H32" s="16">
        <v>22358</v>
      </c>
      <c r="I32" s="16">
        <v>22930</v>
      </c>
      <c r="J32" s="16">
        <v>23364</v>
      </c>
      <c r="K32" s="16">
        <v>23510</v>
      </c>
      <c r="L32" s="16">
        <v>23137</v>
      </c>
      <c r="M32" s="16">
        <v>23582</v>
      </c>
      <c r="N32" s="16">
        <v>22953</v>
      </c>
      <c r="O32" s="16">
        <v>23265</v>
      </c>
      <c r="P32" s="16">
        <v>23421</v>
      </c>
      <c r="Q32" s="16">
        <v>23376</v>
      </c>
      <c r="R32" s="16">
        <v>23553</v>
      </c>
    </row>
    <row r="33" spans="1:18" x14ac:dyDescent="0.25">
      <c r="A33" s="16" t="s">
        <v>1670</v>
      </c>
      <c r="B33" s="16" t="s">
        <v>1669</v>
      </c>
      <c r="C33" s="16" t="s">
        <v>2320</v>
      </c>
      <c r="D33" s="16">
        <v>14207</v>
      </c>
      <c r="E33" s="16">
        <v>14165</v>
      </c>
      <c r="F33" s="16">
        <v>14427</v>
      </c>
      <c r="G33" s="16">
        <v>14584</v>
      </c>
      <c r="H33" s="16">
        <v>14850</v>
      </c>
      <c r="I33" s="16">
        <v>15112</v>
      </c>
      <c r="J33" s="16">
        <v>15220</v>
      </c>
      <c r="K33" s="16">
        <v>15405</v>
      </c>
      <c r="L33" s="16">
        <v>15447</v>
      </c>
      <c r="M33" s="16">
        <v>16150</v>
      </c>
      <c r="N33" s="16">
        <v>16471</v>
      </c>
      <c r="O33" s="16">
        <v>16326</v>
      </c>
      <c r="P33" s="16">
        <v>17368</v>
      </c>
      <c r="Q33" s="16">
        <v>17801</v>
      </c>
      <c r="R33" s="16">
        <v>18352</v>
      </c>
    </row>
    <row r="34" spans="1:18" x14ac:dyDescent="0.25">
      <c r="A34" s="16" t="s">
        <v>1667</v>
      </c>
      <c r="B34" s="16" t="s">
        <v>1666</v>
      </c>
      <c r="C34" s="16" t="s">
        <v>2319</v>
      </c>
      <c r="D34" s="16">
        <v>45181</v>
      </c>
      <c r="E34" s="16">
        <v>44660</v>
      </c>
      <c r="F34" s="16">
        <v>45165</v>
      </c>
      <c r="G34" s="16">
        <v>45444</v>
      </c>
      <c r="H34" s="16">
        <v>46992</v>
      </c>
      <c r="I34" s="16">
        <v>47152</v>
      </c>
      <c r="J34" s="16">
        <v>47918</v>
      </c>
      <c r="K34" s="16">
        <v>48244</v>
      </c>
      <c r="L34" s="16">
        <v>48720</v>
      </c>
      <c r="M34" s="16">
        <v>50534</v>
      </c>
      <c r="N34" s="16">
        <v>51246</v>
      </c>
      <c r="O34" s="16">
        <v>52185</v>
      </c>
      <c r="P34" s="16">
        <v>53094</v>
      </c>
      <c r="Q34" s="16">
        <v>53888</v>
      </c>
      <c r="R34" s="16">
        <v>54600</v>
      </c>
    </row>
    <row r="35" spans="1:18" x14ac:dyDescent="0.25">
      <c r="A35" s="16" t="s">
        <v>1664</v>
      </c>
      <c r="B35" s="16" t="s">
        <v>1663</v>
      </c>
      <c r="C35" s="16" t="s">
        <v>2318</v>
      </c>
      <c r="D35" s="16">
        <v>39098</v>
      </c>
      <c r="E35" s="16">
        <v>38511</v>
      </c>
      <c r="F35" s="16">
        <v>38902</v>
      </c>
      <c r="G35" s="16">
        <v>39064</v>
      </c>
      <c r="H35" s="16">
        <v>40527</v>
      </c>
      <c r="I35" s="16">
        <v>40651</v>
      </c>
      <c r="J35" s="16">
        <v>41377</v>
      </c>
      <c r="K35" s="16">
        <v>41636</v>
      </c>
      <c r="L35" s="16">
        <v>42025</v>
      </c>
      <c r="M35" s="16">
        <v>43615</v>
      </c>
      <c r="N35" s="16">
        <v>44264</v>
      </c>
      <c r="O35" s="16">
        <v>45143</v>
      </c>
      <c r="P35" s="16">
        <v>45996</v>
      </c>
      <c r="Q35" s="16">
        <v>46709</v>
      </c>
      <c r="R35" s="16">
        <v>47229</v>
      </c>
    </row>
    <row r="36" spans="1:18" x14ac:dyDescent="0.25">
      <c r="A36" s="16" t="s">
        <v>1661</v>
      </c>
      <c r="B36" s="16" t="s">
        <v>1660</v>
      </c>
      <c r="C36" s="16" t="s">
        <v>2317</v>
      </c>
      <c r="D36" s="16">
        <v>6091</v>
      </c>
      <c r="E36" s="16">
        <v>6164</v>
      </c>
      <c r="F36" s="16">
        <v>6282</v>
      </c>
      <c r="G36" s="16">
        <v>6404</v>
      </c>
      <c r="H36" s="16">
        <v>6481</v>
      </c>
      <c r="I36" s="16">
        <v>6519</v>
      </c>
      <c r="J36" s="16">
        <v>6554</v>
      </c>
      <c r="K36" s="16">
        <v>6623</v>
      </c>
      <c r="L36" s="16">
        <v>6711</v>
      </c>
      <c r="M36" s="16">
        <v>6934</v>
      </c>
      <c r="N36" s="16">
        <v>6996</v>
      </c>
      <c r="O36" s="16">
        <v>7056</v>
      </c>
      <c r="P36" s="16">
        <v>7113</v>
      </c>
      <c r="Q36" s="16">
        <v>7194</v>
      </c>
      <c r="R36" s="16">
        <v>7385</v>
      </c>
    </row>
    <row r="37" spans="1:18" x14ac:dyDescent="0.25">
      <c r="A37" s="16" t="s">
        <v>1658</v>
      </c>
      <c r="B37" s="16" t="s">
        <v>1657</v>
      </c>
      <c r="C37" s="16" t="s">
        <v>2316</v>
      </c>
      <c r="D37" s="16">
        <v>50593</v>
      </c>
      <c r="E37" s="16">
        <v>50776</v>
      </c>
      <c r="F37" s="16">
        <v>51729</v>
      </c>
      <c r="G37" s="16">
        <v>52728</v>
      </c>
      <c r="H37" s="16">
        <v>53113</v>
      </c>
      <c r="I37" s="16">
        <v>53199</v>
      </c>
      <c r="J37" s="16">
        <v>55127</v>
      </c>
      <c r="K37" s="16">
        <v>55387</v>
      </c>
      <c r="L37" s="16">
        <v>55485</v>
      </c>
      <c r="M37" s="16">
        <v>58435</v>
      </c>
      <c r="N37" s="16">
        <v>58520</v>
      </c>
      <c r="O37" s="16">
        <v>59608</v>
      </c>
      <c r="P37" s="16">
        <v>60456</v>
      </c>
      <c r="Q37" s="16">
        <v>61003</v>
      </c>
      <c r="R37" s="16">
        <v>61648</v>
      </c>
    </row>
    <row r="38" spans="1:18" x14ac:dyDescent="0.25">
      <c r="A38" s="16" t="s">
        <v>1655</v>
      </c>
      <c r="B38" s="16" t="s">
        <v>1654</v>
      </c>
      <c r="C38" s="16" t="s">
        <v>2315</v>
      </c>
      <c r="D38" s="16">
        <v>25688</v>
      </c>
      <c r="E38" s="16">
        <v>26261</v>
      </c>
      <c r="F38" s="16">
        <v>27005</v>
      </c>
      <c r="G38" s="16">
        <v>27641</v>
      </c>
      <c r="H38" s="16">
        <v>27346</v>
      </c>
      <c r="I38" s="16">
        <v>27470</v>
      </c>
      <c r="J38" s="16">
        <v>29247</v>
      </c>
      <c r="K38" s="16">
        <v>29175</v>
      </c>
      <c r="L38" s="16">
        <v>28735</v>
      </c>
      <c r="M38" s="16">
        <v>30838</v>
      </c>
      <c r="N38" s="16">
        <v>30097</v>
      </c>
      <c r="O38" s="16">
        <v>31443</v>
      </c>
      <c r="P38" s="16">
        <v>31441</v>
      </c>
      <c r="Q38" s="16">
        <v>31494</v>
      </c>
      <c r="R38" s="16">
        <v>31580</v>
      </c>
    </row>
    <row r="39" spans="1:18" x14ac:dyDescent="0.25">
      <c r="A39" s="16" t="s">
        <v>1652</v>
      </c>
      <c r="B39" s="16" t="s">
        <v>1651</v>
      </c>
      <c r="C39" s="16" t="s">
        <v>2314</v>
      </c>
      <c r="D39" s="16">
        <v>25064</v>
      </c>
      <c r="E39" s="16">
        <v>24754</v>
      </c>
      <c r="F39" s="16">
        <v>25015</v>
      </c>
      <c r="G39" s="16">
        <v>25406</v>
      </c>
      <c r="H39" s="16">
        <v>25995</v>
      </c>
      <c r="I39" s="16">
        <v>25971</v>
      </c>
      <c r="J39" s="16">
        <v>26286</v>
      </c>
      <c r="K39" s="16">
        <v>26575</v>
      </c>
      <c r="L39" s="16">
        <v>27018</v>
      </c>
      <c r="M39" s="16">
        <v>27992</v>
      </c>
      <c r="N39" s="16">
        <v>28668</v>
      </c>
      <c r="O39" s="16">
        <v>28566</v>
      </c>
      <c r="P39" s="16">
        <v>29332</v>
      </c>
      <c r="Q39" s="16">
        <v>29785</v>
      </c>
      <c r="R39" s="16">
        <v>30304</v>
      </c>
    </row>
    <row r="40" spans="1:18" x14ac:dyDescent="0.25">
      <c r="A40" s="16" t="s">
        <v>1649</v>
      </c>
      <c r="B40" s="16" t="s">
        <v>1648</v>
      </c>
      <c r="C40" s="16" t="s">
        <v>2313</v>
      </c>
      <c r="D40" s="16">
        <v>19422</v>
      </c>
      <c r="E40" s="16">
        <v>19132</v>
      </c>
      <c r="F40" s="16">
        <v>18988</v>
      </c>
      <c r="G40" s="16">
        <v>19498</v>
      </c>
      <c r="H40" s="16">
        <v>19731</v>
      </c>
      <c r="I40" s="16">
        <v>19818</v>
      </c>
      <c r="J40" s="16">
        <v>20044</v>
      </c>
      <c r="K40" s="16">
        <v>20181</v>
      </c>
      <c r="L40" s="16">
        <v>20615</v>
      </c>
      <c r="M40" s="16">
        <v>20978</v>
      </c>
      <c r="N40" s="16">
        <v>21384</v>
      </c>
      <c r="O40" s="16">
        <v>21351</v>
      </c>
      <c r="P40" s="16">
        <v>21691</v>
      </c>
      <c r="Q40" s="16">
        <v>21469</v>
      </c>
      <c r="R40" s="16">
        <v>22016</v>
      </c>
    </row>
    <row r="41" spans="1:18" x14ac:dyDescent="0.25">
      <c r="A41" s="16" t="s">
        <v>1646</v>
      </c>
      <c r="B41" s="16" t="s">
        <v>1645</v>
      </c>
      <c r="C41" s="16" t="s">
        <v>2312</v>
      </c>
      <c r="D41" s="16">
        <v>15692</v>
      </c>
      <c r="E41" s="16">
        <v>15498</v>
      </c>
      <c r="F41" s="16">
        <v>15307</v>
      </c>
      <c r="G41" s="16">
        <v>15734</v>
      </c>
      <c r="H41" s="16">
        <v>15889</v>
      </c>
      <c r="I41" s="16">
        <v>15945</v>
      </c>
      <c r="J41" s="16">
        <v>16139</v>
      </c>
      <c r="K41" s="16">
        <v>16253</v>
      </c>
      <c r="L41" s="16">
        <v>16637</v>
      </c>
      <c r="M41" s="16">
        <v>16873</v>
      </c>
      <c r="N41" s="16">
        <v>17233</v>
      </c>
      <c r="O41" s="16">
        <v>17203</v>
      </c>
      <c r="P41" s="16">
        <v>17481</v>
      </c>
      <c r="Q41" s="16">
        <v>17288</v>
      </c>
      <c r="R41" s="16">
        <v>17740</v>
      </c>
    </row>
    <row r="42" spans="1:18" x14ac:dyDescent="0.25">
      <c r="A42" s="16" t="s">
        <v>1643</v>
      </c>
      <c r="B42" s="16" t="s">
        <v>1642</v>
      </c>
      <c r="C42" s="16" t="s">
        <v>2311</v>
      </c>
      <c r="D42" s="16">
        <v>3733</v>
      </c>
      <c r="E42" s="16">
        <v>3635</v>
      </c>
      <c r="F42" s="16">
        <v>3685</v>
      </c>
      <c r="G42" s="16">
        <v>3768</v>
      </c>
      <c r="H42" s="16">
        <v>3847</v>
      </c>
      <c r="I42" s="16">
        <v>3879</v>
      </c>
      <c r="J42" s="16">
        <v>3911</v>
      </c>
      <c r="K42" s="16">
        <v>3934</v>
      </c>
      <c r="L42" s="16">
        <v>3982</v>
      </c>
      <c r="M42" s="16">
        <v>4112</v>
      </c>
      <c r="N42" s="16">
        <v>4156</v>
      </c>
      <c r="O42" s="16">
        <v>4153</v>
      </c>
      <c r="P42" s="16">
        <v>4214</v>
      </c>
      <c r="Q42" s="16">
        <v>4187</v>
      </c>
      <c r="R42" s="16">
        <v>4282</v>
      </c>
    </row>
    <row r="43" spans="1:18" x14ac:dyDescent="0.25">
      <c r="A43" s="16" t="s">
        <v>14</v>
      </c>
      <c r="B43" s="18" t="s">
        <v>15</v>
      </c>
      <c r="C43" s="16" t="s">
        <v>268</v>
      </c>
      <c r="D43" s="16">
        <v>399151</v>
      </c>
      <c r="E43" s="16">
        <v>407996</v>
      </c>
      <c r="F43" s="16">
        <v>418091</v>
      </c>
      <c r="G43" s="16">
        <v>427797</v>
      </c>
      <c r="H43" s="16">
        <v>440558</v>
      </c>
      <c r="I43" s="16">
        <v>446924</v>
      </c>
      <c r="J43" s="16">
        <v>453547</v>
      </c>
      <c r="K43" s="16">
        <v>458012</v>
      </c>
      <c r="L43" s="16">
        <v>460548</v>
      </c>
      <c r="M43" s="16">
        <v>475439</v>
      </c>
      <c r="N43" s="16">
        <v>490103</v>
      </c>
      <c r="O43" s="16">
        <v>500426</v>
      </c>
      <c r="P43" s="16">
        <v>508154</v>
      </c>
      <c r="Q43" s="16">
        <v>518619</v>
      </c>
      <c r="R43" s="16">
        <v>531221</v>
      </c>
    </row>
    <row r="44" spans="1:18" x14ac:dyDescent="0.25">
      <c r="A44" s="16" t="s">
        <v>1640</v>
      </c>
      <c r="B44" s="16" t="s">
        <v>1639</v>
      </c>
      <c r="C44" s="16" t="s">
        <v>2310</v>
      </c>
      <c r="D44" s="16">
        <v>265049</v>
      </c>
      <c r="E44" s="16">
        <v>275676</v>
      </c>
      <c r="F44" s="16">
        <v>286663</v>
      </c>
      <c r="G44" s="16">
        <v>294351</v>
      </c>
      <c r="H44" s="16">
        <v>302833</v>
      </c>
      <c r="I44" s="16">
        <v>307118</v>
      </c>
      <c r="J44" s="16">
        <v>311766</v>
      </c>
      <c r="K44" s="16">
        <v>315957</v>
      </c>
      <c r="L44" s="16">
        <v>320904</v>
      </c>
      <c r="M44" s="16">
        <v>329765</v>
      </c>
      <c r="N44" s="16">
        <v>338550</v>
      </c>
      <c r="O44" s="16">
        <v>349087</v>
      </c>
      <c r="P44" s="16">
        <v>353666</v>
      </c>
      <c r="Q44" s="16">
        <v>359450</v>
      </c>
      <c r="R44" s="16">
        <v>370849</v>
      </c>
    </row>
    <row r="45" spans="1:18" x14ac:dyDescent="0.25">
      <c r="A45" s="16" t="s">
        <v>1637</v>
      </c>
      <c r="B45" s="16" t="s">
        <v>1636</v>
      </c>
      <c r="C45" s="16" t="s">
        <v>2309</v>
      </c>
      <c r="D45" s="16">
        <v>143054</v>
      </c>
      <c r="E45" s="16">
        <v>147760</v>
      </c>
      <c r="F45" s="16">
        <v>152256</v>
      </c>
      <c r="G45" s="16">
        <v>155402</v>
      </c>
      <c r="H45" s="16">
        <v>161171</v>
      </c>
      <c r="I45" s="16">
        <v>163567</v>
      </c>
      <c r="J45" s="16">
        <v>165428</v>
      </c>
      <c r="K45" s="16">
        <v>168367</v>
      </c>
      <c r="L45" s="16">
        <v>170608</v>
      </c>
      <c r="M45" s="16">
        <v>175025</v>
      </c>
      <c r="N45" s="16">
        <v>181430</v>
      </c>
      <c r="O45" s="16">
        <v>187792</v>
      </c>
      <c r="P45" s="16">
        <v>188753</v>
      </c>
      <c r="Q45" s="16">
        <v>192315</v>
      </c>
      <c r="R45" s="16">
        <v>198261</v>
      </c>
    </row>
    <row r="46" spans="1:18" x14ac:dyDescent="0.25">
      <c r="A46" s="16" t="s">
        <v>1634</v>
      </c>
      <c r="B46" s="16" t="s">
        <v>1633</v>
      </c>
      <c r="C46" s="16" t="s">
        <v>2308</v>
      </c>
      <c r="D46" s="16">
        <v>66133</v>
      </c>
      <c r="E46" s="16">
        <v>69733</v>
      </c>
      <c r="F46" s="16">
        <v>73156</v>
      </c>
      <c r="G46" s="16">
        <v>76277</v>
      </c>
      <c r="H46" s="16">
        <v>80595</v>
      </c>
      <c r="I46" s="16">
        <v>83558</v>
      </c>
      <c r="J46" s="16">
        <v>85686</v>
      </c>
      <c r="K46" s="16">
        <v>87326</v>
      </c>
      <c r="L46" s="16">
        <v>90612</v>
      </c>
      <c r="M46" s="16">
        <v>96482</v>
      </c>
      <c r="N46" s="16">
        <v>100867</v>
      </c>
      <c r="O46" s="16">
        <v>105518</v>
      </c>
      <c r="P46" s="16">
        <v>107319</v>
      </c>
      <c r="Q46" s="16">
        <v>110787</v>
      </c>
      <c r="R46" s="16">
        <v>115815</v>
      </c>
    </row>
    <row r="47" spans="1:18" x14ac:dyDescent="0.25">
      <c r="A47" s="16" t="s">
        <v>1631</v>
      </c>
      <c r="B47" s="16" t="s">
        <v>1630</v>
      </c>
      <c r="C47" s="16" t="s">
        <v>2307</v>
      </c>
      <c r="D47" s="16">
        <v>26955</v>
      </c>
      <c r="E47" s="16">
        <v>27903</v>
      </c>
      <c r="F47" s="16">
        <v>28647</v>
      </c>
      <c r="G47" s="16">
        <v>29785</v>
      </c>
      <c r="H47" s="16">
        <v>30747</v>
      </c>
      <c r="I47" s="16">
        <v>30310</v>
      </c>
      <c r="J47" s="16">
        <v>31595</v>
      </c>
      <c r="K47" s="16">
        <v>32563</v>
      </c>
      <c r="L47" s="16">
        <v>32729</v>
      </c>
      <c r="M47" s="16">
        <v>31608</v>
      </c>
      <c r="N47" s="16">
        <v>31795</v>
      </c>
      <c r="O47" s="16">
        <v>32869</v>
      </c>
      <c r="P47" s="16">
        <v>33458</v>
      </c>
      <c r="Q47" s="16">
        <v>33801</v>
      </c>
      <c r="R47" s="16">
        <v>34769</v>
      </c>
    </row>
    <row r="48" spans="1:18" x14ac:dyDescent="0.25">
      <c r="A48" s="16" t="s">
        <v>1628</v>
      </c>
      <c r="B48" s="16" t="s">
        <v>1627</v>
      </c>
      <c r="C48" s="16" t="s">
        <v>2306</v>
      </c>
      <c r="D48" s="16">
        <v>21877</v>
      </c>
      <c r="E48" s="16">
        <v>22362</v>
      </c>
      <c r="F48" s="16">
        <v>22500</v>
      </c>
      <c r="G48" s="16">
        <v>22870</v>
      </c>
      <c r="H48" s="16">
        <v>23198</v>
      </c>
      <c r="I48" s="16">
        <v>23596</v>
      </c>
      <c r="J48" s="16">
        <v>23447</v>
      </c>
      <c r="K48" s="16">
        <v>23214</v>
      </c>
      <c r="L48" s="16">
        <v>23201</v>
      </c>
      <c r="M48" s="16">
        <v>23630</v>
      </c>
      <c r="N48" s="16">
        <v>24553</v>
      </c>
      <c r="O48" s="16">
        <v>25156</v>
      </c>
      <c r="P48" s="16">
        <v>25241</v>
      </c>
      <c r="Q48" s="16">
        <v>25468</v>
      </c>
      <c r="R48" s="16">
        <v>26272</v>
      </c>
    </row>
    <row r="49" spans="1:18" x14ac:dyDescent="0.25">
      <c r="A49" s="16" t="s">
        <v>1625</v>
      </c>
      <c r="B49" s="16" t="s">
        <v>1624</v>
      </c>
      <c r="C49" s="16" t="s">
        <v>2305</v>
      </c>
      <c r="D49" s="16">
        <v>30963</v>
      </c>
      <c r="E49" s="16">
        <v>31301</v>
      </c>
      <c r="F49" s="16">
        <v>32109</v>
      </c>
      <c r="G49" s="16">
        <v>31553</v>
      </c>
      <c r="H49" s="16">
        <v>32533</v>
      </c>
      <c r="I49" s="16">
        <v>32707</v>
      </c>
      <c r="J49" s="16">
        <v>32200</v>
      </c>
      <c r="K49" s="16">
        <v>33035</v>
      </c>
      <c r="L49" s="16">
        <v>32939</v>
      </c>
      <c r="M49" s="16">
        <v>33734</v>
      </c>
      <c r="N49" s="16">
        <v>35251</v>
      </c>
      <c r="O49" s="16">
        <v>36266</v>
      </c>
      <c r="P49" s="16">
        <v>35646</v>
      </c>
      <c r="Q49" s="16">
        <v>36164</v>
      </c>
      <c r="R49" s="16">
        <v>36680</v>
      </c>
    </row>
    <row r="50" spans="1:18" x14ac:dyDescent="0.25">
      <c r="A50" s="16" t="s">
        <v>1622</v>
      </c>
      <c r="B50" s="16" t="s">
        <v>1621</v>
      </c>
      <c r="C50" s="16" t="s">
        <v>2304</v>
      </c>
      <c r="D50" s="16">
        <v>16664</v>
      </c>
      <c r="E50" s="16">
        <v>17112</v>
      </c>
      <c r="F50" s="16">
        <v>17616</v>
      </c>
      <c r="G50" s="16">
        <v>17464</v>
      </c>
      <c r="H50" s="16">
        <v>17918</v>
      </c>
      <c r="I50" s="16">
        <v>17809</v>
      </c>
      <c r="J50" s="16">
        <v>17523</v>
      </c>
      <c r="K50" s="16">
        <v>17543</v>
      </c>
      <c r="L50" s="16">
        <v>17527</v>
      </c>
      <c r="M50" s="16">
        <v>17953</v>
      </c>
      <c r="N50" s="16">
        <v>18643</v>
      </c>
      <c r="O50" s="16">
        <v>19269</v>
      </c>
      <c r="P50" s="16">
        <v>19145</v>
      </c>
      <c r="Q50" s="16">
        <v>19530</v>
      </c>
      <c r="R50" s="16">
        <v>20062</v>
      </c>
    </row>
    <row r="51" spans="1:18" x14ac:dyDescent="0.25">
      <c r="A51" s="16" t="s">
        <v>1619</v>
      </c>
      <c r="B51" s="16" t="s">
        <v>1618</v>
      </c>
      <c r="C51" s="16" t="s">
        <v>2303</v>
      </c>
      <c r="D51" s="16">
        <v>14291</v>
      </c>
      <c r="E51" s="16">
        <v>14172</v>
      </c>
      <c r="F51" s="16">
        <v>14470</v>
      </c>
      <c r="G51" s="16">
        <v>14054</v>
      </c>
      <c r="H51" s="16">
        <v>14578</v>
      </c>
      <c r="I51" s="16">
        <v>14873</v>
      </c>
      <c r="J51" s="16">
        <v>14653</v>
      </c>
      <c r="K51" s="16">
        <v>15533</v>
      </c>
      <c r="L51" s="16">
        <v>15450</v>
      </c>
      <c r="M51" s="16">
        <v>15824</v>
      </c>
      <c r="N51" s="16">
        <v>16680</v>
      </c>
      <c r="O51" s="16">
        <v>17054</v>
      </c>
      <c r="P51" s="16">
        <v>16507</v>
      </c>
      <c r="Q51" s="16">
        <v>16614</v>
      </c>
      <c r="R51" s="16">
        <v>16538</v>
      </c>
    </row>
    <row r="52" spans="1:18" x14ac:dyDescent="0.25">
      <c r="A52" s="16" t="s">
        <v>1616</v>
      </c>
      <c r="B52" s="16" t="s">
        <v>1615</v>
      </c>
      <c r="C52" s="16" t="s">
        <v>2302</v>
      </c>
      <c r="D52" s="16">
        <v>5365</v>
      </c>
      <c r="E52" s="16">
        <v>5491</v>
      </c>
      <c r="F52" s="16">
        <v>5599</v>
      </c>
      <c r="G52" s="16">
        <v>5640</v>
      </c>
      <c r="H52" s="16">
        <v>5767</v>
      </c>
      <c r="I52" s="16">
        <v>5862</v>
      </c>
      <c r="J52" s="16">
        <v>5926</v>
      </c>
      <c r="K52" s="16">
        <v>6131</v>
      </c>
      <c r="L52" s="16">
        <v>6246</v>
      </c>
      <c r="M52" s="16">
        <v>6430</v>
      </c>
      <c r="N52" s="16">
        <v>6535</v>
      </c>
      <c r="O52" s="16">
        <v>6562</v>
      </c>
      <c r="P52" s="16">
        <v>6686</v>
      </c>
      <c r="Q52" s="16">
        <v>6943</v>
      </c>
      <c r="R52" s="16">
        <v>7019</v>
      </c>
    </row>
    <row r="53" spans="1:18" x14ac:dyDescent="0.25">
      <c r="A53" s="16" t="s">
        <v>1613</v>
      </c>
      <c r="B53" s="16" t="s">
        <v>1612</v>
      </c>
      <c r="C53" s="16" t="s">
        <v>2301</v>
      </c>
      <c r="D53" s="16">
        <v>116781</v>
      </c>
      <c r="E53" s="16">
        <v>122470</v>
      </c>
      <c r="F53" s="16">
        <v>128682</v>
      </c>
      <c r="G53" s="16">
        <v>133058</v>
      </c>
      <c r="H53" s="16">
        <v>135806</v>
      </c>
      <c r="I53" s="16">
        <v>137607</v>
      </c>
      <c r="J53" s="16">
        <v>140239</v>
      </c>
      <c r="K53" s="16">
        <v>141379</v>
      </c>
      <c r="L53" s="16">
        <v>143909</v>
      </c>
      <c r="M53" s="16">
        <v>148122</v>
      </c>
      <c r="N53" s="16">
        <v>150659</v>
      </c>
      <c r="O53" s="16">
        <v>154934</v>
      </c>
      <c r="P53" s="16">
        <v>158173</v>
      </c>
      <c r="Q53" s="16">
        <v>160218</v>
      </c>
      <c r="R53" s="16">
        <v>165569</v>
      </c>
    </row>
    <row r="54" spans="1:18" x14ac:dyDescent="0.25">
      <c r="A54" s="16" t="s">
        <v>1610</v>
      </c>
      <c r="B54" s="16" t="s">
        <v>1609</v>
      </c>
      <c r="C54" s="16" t="s">
        <v>2300</v>
      </c>
      <c r="D54" s="16">
        <v>63942</v>
      </c>
      <c r="E54" s="16">
        <v>66074</v>
      </c>
      <c r="F54" s="16">
        <v>68502</v>
      </c>
      <c r="G54" s="16">
        <v>72137</v>
      </c>
      <c r="H54" s="16">
        <v>74595</v>
      </c>
      <c r="I54" s="16">
        <v>75875</v>
      </c>
      <c r="J54" s="16">
        <v>77248</v>
      </c>
      <c r="K54" s="16">
        <v>77269</v>
      </c>
      <c r="L54" s="16">
        <v>78186</v>
      </c>
      <c r="M54" s="16">
        <v>80639</v>
      </c>
      <c r="N54" s="16">
        <v>83461</v>
      </c>
      <c r="O54" s="16">
        <v>87328</v>
      </c>
      <c r="P54" s="16">
        <v>90611</v>
      </c>
      <c r="Q54" s="16">
        <v>92957</v>
      </c>
      <c r="R54" s="16">
        <v>96597</v>
      </c>
    </row>
    <row r="55" spans="1:18" x14ac:dyDescent="0.25">
      <c r="A55" s="16" t="s">
        <v>1607</v>
      </c>
      <c r="B55" s="16" t="s">
        <v>1606</v>
      </c>
      <c r="C55" s="16" t="s">
        <v>2299</v>
      </c>
      <c r="D55" s="16">
        <v>51292</v>
      </c>
      <c r="E55" s="16">
        <v>54757</v>
      </c>
      <c r="F55" s="16">
        <v>58438</v>
      </c>
      <c r="G55" s="16">
        <v>59239</v>
      </c>
      <c r="H55" s="16">
        <v>59621</v>
      </c>
      <c r="I55" s="16">
        <v>60150</v>
      </c>
      <c r="J55" s="16">
        <v>61357</v>
      </c>
      <c r="K55" s="16">
        <v>62369</v>
      </c>
      <c r="L55" s="16">
        <v>63919</v>
      </c>
      <c r="M55" s="16">
        <v>65621</v>
      </c>
      <c r="N55" s="16">
        <v>65460</v>
      </c>
      <c r="O55" s="16">
        <v>66015</v>
      </c>
      <c r="P55" s="16">
        <v>66205</v>
      </c>
      <c r="Q55" s="16">
        <v>66018</v>
      </c>
      <c r="R55" s="16">
        <v>67747</v>
      </c>
    </row>
    <row r="56" spans="1:18" x14ac:dyDescent="0.25">
      <c r="A56" s="16" t="s">
        <v>1604</v>
      </c>
      <c r="B56" s="16" t="s">
        <v>1603</v>
      </c>
      <c r="C56" s="16" t="s">
        <v>2298</v>
      </c>
      <c r="D56" s="16">
        <v>1688</v>
      </c>
      <c r="E56" s="16">
        <v>1725</v>
      </c>
      <c r="F56" s="16">
        <v>1783</v>
      </c>
      <c r="G56" s="16">
        <v>1824</v>
      </c>
      <c r="H56" s="16">
        <v>1827</v>
      </c>
      <c r="I56" s="16">
        <v>1849</v>
      </c>
      <c r="J56" s="16">
        <v>1892</v>
      </c>
      <c r="K56" s="16">
        <v>1923</v>
      </c>
      <c r="L56" s="16">
        <v>1929</v>
      </c>
      <c r="M56" s="16">
        <v>1999</v>
      </c>
      <c r="N56" s="16">
        <v>2062</v>
      </c>
      <c r="O56" s="16">
        <v>2161</v>
      </c>
      <c r="P56" s="16">
        <v>2205</v>
      </c>
      <c r="Q56" s="16">
        <v>2342</v>
      </c>
      <c r="R56" s="16">
        <v>2479</v>
      </c>
    </row>
    <row r="57" spans="1:18" x14ac:dyDescent="0.25">
      <c r="A57" s="16" t="s">
        <v>1601</v>
      </c>
      <c r="B57" s="16" t="s">
        <v>1600</v>
      </c>
      <c r="C57" s="16" t="s">
        <v>2297</v>
      </c>
      <c r="D57" s="16">
        <v>63342</v>
      </c>
      <c r="E57" s="16">
        <v>63123</v>
      </c>
      <c r="F57" s="16">
        <v>63832</v>
      </c>
      <c r="G57" s="16">
        <v>65091</v>
      </c>
      <c r="H57" s="16">
        <v>68419</v>
      </c>
      <c r="I57" s="16">
        <v>68785</v>
      </c>
      <c r="J57" s="16">
        <v>69309</v>
      </c>
      <c r="K57" s="16">
        <v>69654</v>
      </c>
      <c r="L57" s="16">
        <v>68537</v>
      </c>
      <c r="M57" s="16">
        <v>71828</v>
      </c>
      <c r="N57" s="16">
        <v>75168</v>
      </c>
      <c r="O57" s="16">
        <v>75930</v>
      </c>
      <c r="P57" s="16">
        <v>76407</v>
      </c>
      <c r="Q57" s="16">
        <v>79887</v>
      </c>
      <c r="R57" s="16">
        <v>80425</v>
      </c>
    </row>
    <row r="58" spans="1:18" x14ac:dyDescent="0.25">
      <c r="A58" s="16" t="s">
        <v>1598</v>
      </c>
      <c r="B58" s="16" t="s">
        <v>1597</v>
      </c>
      <c r="C58" s="16" t="s">
        <v>2296</v>
      </c>
      <c r="D58" s="16">
        <v>39281</v>
      </c>
      <c r="E58" s="16">
        <v>38237</v>
      </c>
      <c r="F58" s="16">
        <v>37996</v>
      </c>
      <c r="G58" s="16">
        <v>38856</v>
      </c>
      <c r="H58" s="16">
        <v>39855</v>
      </c>
      <c r="I58" s="16">
        <v>41782</v>
      </c>
      <c r="J58" s="16">
        <v>43220</v>
      </c>
      <c r="K58" s="16">
        <v>43428</v>
      </c>
      <c r="L58" s="16">
        <v>43155</v>
      </c>
      <c r="M58" s="16">
        <v>44922</v>
      </c>
      <c r="N58" s="16">
        <v>46473</v>
      </c>
      <c r="O58" s="16">
        <v>46601</v>
      </c>
      <c r="P58" s="16">
        <v>48752</v>
      </c>
      <c r="Q58" s="16">
        <v>49071</v>
      </c>
      <c r="R58" s="16">
        <v>50203</v>
      </c>
    </row>
    <row r="59" spans="1:18" x14ac:dyDescent="0.25">
      <c r="A59" s="16" t="s">
        <v>1595</v>
      </c>
      <c r="B59" s="16" t="s">
        <v>1594</v>
      </c>
      <c r="C59" s="16" t="s">
        <v>2295</v>
      </c>
      <c r="D59" s="16">
        <v>9645</v>
      </c>
      <c r="E59" s="16">
        <v>9348</v>
      </c>
      <c r="F59" s="16">
        <v>9209</v>
      </c>
      <c r="G59" s="16">
        <v>9823</v>
      </c>
      <c r="H59" s="16">
        <v>9931</v>
      </c>
      <c r="I59" s="16">
        <v>10106</v>
      </c>
      <c r="J59" s="16">
        <v>10506</v>
      </c>
      <c r="K59" s="16">
        <v>11169</v>
      </c>
      <c r="L59" s="16">
        <v>10769</v>
      </c>
      <c r="M59" s="16">
        <v>10930</v>
      </c>
      <c r="N59" s="16">
        <v>10946</v>
      </c>
      <c r="O59" s="16">
        <v>11202</v>
      </c>
      <c r="P59" s="16">
        <v>12163</v>
      </c>
      <c r="Q59" s="16">
        <v>12226</v>
      </c>
      <c r="R59" s="16">
        <v>13552</v>
      </c>
    </row>
    <row r="60" spans="1:18" x14ac:dyDescent="0.25">
      <c r="A60" s="16" t="s">
        <v>1592</v>
      </c>
      <c r="B60" s="16" t="s">
        <v>1591</v>
      </c>
      <c r="C60" s="16" t="s">
        <v>2294</v>
      </c>
      <c r="D60" s="16">
        <v>4439</v>
      </c>
      <c r="E60" s="16">
        <v>4552</v>
      </c>
      <c r="F60" s="16">
        <v>4524</v>
      </c>
      <c r="G60" s="16">
        <v>4492</v>
      </c>
      <c r="H60" s="16">
        <v>4775</v>
      </c>
      <c r="I60" s="16">
        <v>4574</v>
      </c>
      <c r="J60" s="16">
        <v>4562</v>
      </c>
      <c r="K60" s="16">
        <v>4604</v>
      </c>
      <c r="L60" s="16">
        <v>4399</v>
      </c>
      <c r="M60" s="16">
        <v>4533</v>
      </c>
      <c r="N60" s="16">
        <v>4700</v>
      </c>
      <c r="O60" s="16">
        <v>4801</v>
      </c>
      <c r="P60" s="16">
        <v>4681</v>
      </c>
      <c r="Q60" s="16">
        <v>4756</v>
      </c>
      <c r="R60" s="16">
        <v>4831</v>
      </c>
    </row>
    <row r="61" spans="1:18" x14ac:dyDescent="0.25">
      <c r="A61" s="16" t="s">
        <v>1589</v>
      </c>
      <c r="B61" s="16" t="s">
        <v>1588</v>
      </c>
      <c r="C61" s="16" t="s">
        <v>2293</v>
      </c>
      <c r="D61" s="16">
        <v>25196</v>
      </c>
      <c r="E61" s="16">
        <v>24335</v>
      </c>
      <c r="F61" s="16">
        <v>24258</v>
      </c>
      <c r="G61" s="16">
        <v>24563</v>
      </c>
      <c r="H61" s="16">
        <v>25162</v>
      </c>
      <c r="I61" s="16">
        <v>27089</v>
      </c>
      <c r="J61" s="16">
        <v>28144</v>
      </c>
      <c r="K61" s="16">
        <v>27698</v>
      </c>
      <c r="L61" s="16">
        <v>28003</v>
      </c>
      <c r="M61" s="16">
        <v>29451</v>
      </c>
      <c r="N61" s="16">
        <v>30790</v>
      </c>
      <c r="O61" s="16">
        <v>30578</v>
      </c>
      <c r="P61" s="16">
        <v>31919</v>
      </c>
      <c r="Q61" s="16">
        <v>32098</v>
      </c>
      <c r="R61" s="16">
        <v>31940</v>
      </c>
    </row>
    <row r="62" spans="1:18" x14ac:dyDescent="0.25">
      <c r="A62" s="16" t="s">
        <v>1586</v>
      </c>
      <c r="B62" s="16" t="s">
        <v>1585</v>
      </c>
      <c r="C62" s="16" t="s">
        <v>2292</v>
      </c>
      <c r="D62" s="16">
        <v>12231</v>
      </c>
      <c r="E62" s="16">
        <v>11692</v>
      </c>
      <c r="F62" s="16">
        <v>11315</v>
      </c>
      <c r="G62" s="16">
        <v>11638</v>
      </c>
      <c r="H62" s="16">
        <v>11466</v>
      </c>
      <c r="I62" s="16">
        <v>12647</v>
      </c>
      <c r="J62" s="16">
        <v>12998</v>
      </c>
      <c r="K62" s="16">
        <v>12942</v>
      </c>
      <c r="L62" s="16">
        <v>12737</v>
      </c>
      <c r="M62" s="16">
        <v>13909</v>
      </c>
      <c r="N62" s="16">
        <v>14980</v>
      </c>
      <c r="O62" s="16">
        <v>14584</v>
      </c>
      <c r="P62" s="16">
        <v>14746</v>
      </c>
      <c r="Q62" s="16">
        <v>14553</v>
      </c>
      <c r="R62" s="16">
        <v>14265</v>
      </c>
    </row>
    <row r="63" spans="1:18" x14ac:dyDescent="0.25">
      <c r="A63" s="16" t="s">
        <v>1583</v>
      </c>
      <c r="B63" s="16" t="s">
        <v>1582</v>
      </c>
      <c r="C63" s="16" t="s">
        <v>2291</v>
      </c>
      <c r="D63" s="16">
        <v>1503</v>
      </c>
      <c r="E63" s="16">
        <v>1459</v>
      </c>
      <c r="F63" s="16">
        <v>1441</v>
      </c>
      <c r="G63" s="16">
        <v>1364</v>
      </c>
      <c r="H63" s="16">
        <v>1551</v>
      </c>
      <c r="I63" s="16">
        <v>1624</v>
      </c>
      <c r="J63" s="16">
        <v>1557</v>
      </c>
      <c r="K63" s="16">
        <v>1484</v>
      </c>
      <c r="L63" s="16">
        <v>1670</v>
      </c>
      <c r="M63" s="16">
        <v>1453</v>
      </c>
      <c r="N63" s="16">
        <v>1379</v>
      </c>
      <c r="O63" s="16">
        <v>1218</v>
      </c>
      <c r="P63" s="16">
        <v>1114</v>
      </c>
      <c r="Q63" s="16">
        <v>1072</v>
      </c>
      <c r="R63" s="16">
        <v>1179</v>
      </c>
    </row>
    <row r="64" spans="1:18" x14ac:dyDescent="0.25">
      <c r="A64" s="16" t="s">
        <v>1580</v>
      </c>
      <c r="B64" s="16" t="s">
        <v>1579</v>
      </c>
      <c r="C64" s="16" t="s">
        <v>2290</v>
      </c>
      <c r="D64" s="16">
        <v>11463</v>
      </c>
      <c r="E64" s="16">
        <v>11184</v>
      </c>
      <c r="F64" s="16">
        <v>11502</v>
      </c>
      <c r="G64" s="16">
        <v>11561</v>
      </c>
      <c r="H64" s="16">
        <v>12144</v>
      </c>
      <c r="I64" s="16">
        <v>12817</v>
      </c>
      <c r="J64" s="16">
        <v>13589</v>
      </c>
      <c r="K64" s="16">
        <v>13272</v>
      </c>
      <c r="L64" s="16">
        <v>13596</v>
      </c>
      <c r="M64" s="16">
        <v>14089</v>
      </c>
      <c r="N64" s="16">
        <v>14430</v>
      </c>
      <c r="O64" s="16">
        <v>14776</v>
      </c>
      <c r="P64" s="16">
        <v>16058</v>
      </c>
      <c r="Q64" s="16">
        <v>16473</v>
      </c>
      <c r="R64" s="16">
        <v>16496</v>
      </c>
    </row>
    <row r="65" spans="1:18" x14ac:dyDescent="0.25">
      <c r="A65" s="16" t="s">
        <v>1577</v>
      </c>
      <c r="B65" s="16" t="s">
        <v>1576</v>
      </c>
      <c r="C65" s="16" t="s">
        <v>2289</v>
      </c>
      <c r="D65" s="16">
        <v>28122</v>
      </c>
      <c r="E65" s="16">
        <v>28779</v>
      </c>
      <c r="F65" s="16">
        <v>28774</v>
      </c>
      <c r="G65" s="16">
        <v>28943</v>
      </c>
      <c r="H65" s="16">
        <v>29163</v>
      </c>
      <c r="I65" s="16">
        <v>28865</v>
      </c>
      <c r="J65" s="16">
        <v>28750</v>
      </c>
      <c r="K65" s="16">
        <v>28881</v>
      </c>
      <c r="L65" s="16">
        <v>28739</v>
      </c>
      <c r="M65" s="16">
        <v>29381</v>
      </c>
      <c r="N65" s="16">
        <v>30111</v>
      </c>
      <c r="O65" s="16">
        <v>30298</v>
      </c>
      <c r="P65" s="16">
        <v>30272</v>
      </c>
      <c r="Q65" s="16">
        <v>30860</v>
      </c>
      <c r="R65" s="16">
        <v>31342</v>
      </c>
    </row>
    <row r="66" spans="1:18" x14ac:dyDescent="0.25">
      <c r="A66" s="16" t="s">
        <v>1574</v>
      </c>
      <c r="B66" s="16" t="s">
        <v>1573</v>
      </c>
      <c r="C66" s="16" t="s">
        <v>2288</v>
      </c>
      <c r="D66" s="16">
        <v>5104</v>
      </c>
      <c r="E66" s="16">
        <v>5066</v>
      </c>
      <c r="F66" s="16">
        <v>4838</v>
      </c>
      <c r="G66" s="16">
        <v>4942</v>
      </c>
      <c r="H66" s="16">
        <v>4878</v>
      </c>
      <c r="I66" s="16">
        <v>4876</v>
      </c>
      <c r="J66" s="16">
        <v>5001</v>
      </c>
      <c r="K66" s="16">
        <v>4978</v>
      </c>
      <c r="L66" s="16">
        <v>5054</v>
      </c>
      <c r="M66" s="16">
        <v>5113</v>
      </c>
      <c r="N66" s="16">
        <v>5150</v>
      </c>
      <c r="O66" s="16">
        <v>5161</v>
      </c>
      <c r="P66" s="16">
        <v>5297</v>
      </c>
      <c r="Q66" s="16">
        <v>5441</v>
      </c>
      <c r="R66" s="16">
        <v>5494</v>
      </c>
    </row>
    <row r="67" spans="1:18" x14ac:dyDescent="0.25">
      <c r="A67" s="16" t="s">
        <v>1571</v>
      </c>
      <c r="B67" s="18" t="s">
        <v>1570</v>
      </c>
      <c r="C67" s="16" t="s">
        <v>2287</v>
      </c>
      <c r="D67" s="16">
        <v>176953</v>
      </c>
      <c r="E67" s="16">
        <v>178395</v>
      </c>
      <c r="F67" s="16">
        <v>181678</v>
      </c>
      <c r="G67" s="16">
        <v>184803</v>
      </c>
      <c r="H67" s="16">
        <v>185781</v>
      </c>
      <c r="I67" s="16">
        <v>185670</v>
      </c>
      <c r="J67" s="16">
        <v>185580</v>
      </c>
      <c r="K67" s="16">
        <v>189274</v>
      </c>
      <c r="L67" s="16">
        <v>189802</v>
      </c>
      <c r="M67" s="16">
        <v>192943</v>
      </c>
      <c r="N67" s="16">
        <v>193271</v>
      </c>
      <c r="O67" s="16">
        <v>195721</v>
      </c>
      <c r="P67" s="16">
        <v>196792</v>
      </c>
      <c r="Q67" s="16">
        <v>200855</v>
      </c>
      <c r="R67" s="16">
        <v>203459</v>
      </c>
    </row>
    <row r="68" spans="1:18" x14ac:dyDescent="0.25">
      <c r="A68" s="16" t="s">
        <v>1568</v>
      </c>
      <c r="B68" s="16" t="s">
        <v>1567</v>
      </c>
      <c r="C68" s="16" t="s">
        <v>2286</v>
      </c>
      <c r="D68" s="16">
        <v>62171</v>
      </c>
      <c r="E68" s="16">
        <v>63654</v>
      </c>
      <c r="F68" s="16">
        <v>65528</v>
      </c>
      <c r="G68" s="16">
        <v>66323</v>
      </c>
      <c r="H68" s="16">
        <v>66408</v>
      </c>
      <c r="I68" s="16">
        <v>65287</v>
      </c>
      <c r="J68" s="16">
        <v>64216</v>
      </c>
      <c r="K68" s="16">
        <v>67080</v>
      </c>
      <c r="L68" s="16">
        <v>68059</v>
      </c>
      <c r="M68" s="16">
        <v>69029</v>
      </c>
      <c r="N68" s="16">
        <v>68883</v>
      </c>
      <c r="O68" s="16">
        <v>69460</v>
      </c>
      <c r="P68" s="16">
        <v>69204</v>
      </c>
      <c r="Q68" s="16">
        <v>71925</v>
      </c>
      <c r="R68" s="16">
        <v>71855</v>
      </c>
    </row>
    <row r="69" spans="1:18" x14ac:dyDescent="0.25">
      <c r="A69" s="16" t="s">
        <v>1565</v>
      </c>
      <c r="B69" s="16" t="s">
        <v>1564</v>
      </c>
      <c r="C69" s="16" t="s">
        <v>2285</v>
      </c>
      <c r="D69" s="16">
        <v>53976</v>
      </c>
      <c r="E69" s="16">
        <v>55441</v>
      </c>
      <c r="F69" s="16">
        <v>57257</v>
      </c>
      <c r="G69" s="16">
        <v>57812</v>
      </c>
      <c r="H69" s="16">
        <v>58056</v>
      </c>
      <c r="I69" s="16">
        <v>57063</v>
      </c>
      <c r="J69" s="16">
        <v>56075</v>
      </c>
      <c r="K69" s="16">
        <v>58623</v>
      </c>
      <c r="L69" s="16">
        <v>59597</v>
      </c>
      <c r="M69" s="16">
        <v>60582</v>
      </c>
      <c r="N69" s="16">
        <v>60614</v>
      </c>
      <c r="O69" s="16">
        <v>61224</v>
      </c>
      <c r="P69" s="16">
        <v>61106</v>
      </c>
      <c r="Q69" s="16">
        <v>63527</v>
      </c>
      <c r="R69" s="16">
        <v>63462</v>
      </c>
    </row>
    <row r="70" spans="1:18" x14ac:dyDescent="0.25">
      <c r="A70" s="16" t="s">
        <v>1562</v>
      </c>
      <c r="B70" s="16" t="s">
        <v>1561</v>
      </c>
      <c r="C70" s="16" t="s">
        <v>2284</v>
      </c>
      <c r="D70" s="16">
        <v>8268</v>
      </c>
      <c r="E70" s="16">
        <v>8262</v>
      </c>
      <c r="F70" s="16">
        <v>8301</v>
      </c>
      <c r="G70" s="16">
        <v>8557</v>
      </c>
      <c r="H70" s="16">
        <v>8382</v>
      </c>
      <c r="I70" s="16">
        <v>8256</v>
      </c>
      <c r="J70" s="16">
        <v>8177</v>
      </c>
      <c r="K70" s="16">
        <v>8489</v>
      </c>
      <c r="L70" s="16">
        <v>8484</v>
      </c>
      <c r="M70" s="16">
        <v>8462</v>
      </c>
      <c r="N70" s="16">
        <v>8277</v>
      </c>
      <c r="O70" s="16">
        <v>8241</v>
      </c>
      <c r="P70" s="16">
        <v>8102</v>
      </c>
      <c r="Q70" s="16">
        <v>8401</v>
      </c>
      <c r="R70" s="16">
        <v>8397</v>
      </c>
    </row>
    <row r="71" spans="1:18" x14ac:dyDescent="0.25">
      <c r="A71" s="16" t="s">
        <v>1559</v>
      </c>
      <c r="B71" s="16" t="s">
        <v>1558</v>
      </c>
      <c r="C71" s="16" t="s">
        <v>2283</v>
      </c>
      <c r="D71" s="16">
        <v>60579</v>
      </c>
      <c r="E71" s="16">
        <v>59815</v>
      </c>
      <c r="F71" s="16">
        <v>60185</v>
      </c>
      <c r="G71" s="16">
        <v>60288</v>
      </c>
      <c r="H71" s="16">
        <v>60987</v>
      </c>
      <c r="I71" s="16">
        <v>61393</v>
      </c>
      <c r="J71" s="16">
        <v>61581</v>
      </c>
      <c r="K71" s="16">
        <v>62491</v>
      </c>
      <c r="L71" s="16">
        <v>61964</v>
      </c>
      <c r="M71" s="16">
        <v>63251</v>
      </c>
      <c r="N71" s="16">
        <v>63612</v>
      </c>
      <c r="O71" s="16">
        <v>63941</v>
      </c>
      <c r="P71" s="16">
        <v>64792</v>
      </c>
      <c r="Q71" s="16">
        <v>64101</v>
      </c>
      <c r="R71" s="16">
        <v>65244</v>
      </c>
    </row>
    <row r="72" spans="1:18" x14ac:dyDescent="0.25">
      <c r="A72" s="16" t="s">
        <v>1556</v>
      </c>
      <c r="B72" s="16" t="s">
        <v>1555</v>
      </c>
      <c r="C72" s="16" t="s">
        <v>2282</v>
      </c>
      <c r="D72" s="16">
        <v>28919</v>
      </c>
      <c r="E72" s="16">
        <v>29051</v>
      </c>
      <c r="F72" s="16">
        <v>29373</v>
      </c>
      <c r="G72" s="16">
        <v>29268</v>
      </c>
      <c r="H72" s="16">
        <v>29460</v>
      </c>
      <c r="I72" s="16">
        <v>29460</v>
      </c>
      <c r="J72" s="16">
        <v>29844</v>
      </c>
      <c r="K72" s="16">
        <v>30258</v>
      </c>
      <c r="L72" s="16">
        <v>30422</v>
      </c>
      <c r="M72" s="16">
        <v>31178</v>
      </c>
      <c r="N72" s="16">
        <v>31449</v>
      </c>
      <c r="O72" s="16">
        <v>31585</v>
      </c>
      <c r="P72" s="16">
        <v>32134</v>
      </c>
      <c r="Q72" s="16">
        <v>31862</v>
      </c>
      <c r="R72" s="16">
        <v>32444</v>
      </c>
    </row>
    <row r="73" spans="1:18" x14ac:dyDescent="0.25">
      <c r="A73" s="16" t="s">
        <v>1553</v>
      </c>
      <c r="B73" s="16" t="s">
        <v>1552</v>
      </c>
      <c r="C73" s="16" t="s">
        <v>2281</v>
      </c>
      <c r="D73" s="16">
        <v>31673</v>
      </c>
      <c r="E73" s="16">
        <v>30794</v>
      </c>
      <c r="F73" s="16">
        <v>30847</v>
      </c>
      <c r="G73" s="16">
        <v>31049</v>
      </c>
      <c r="H73" s="16">
        <v>31552</v>
      </c>
      <c r="I73" s="16">
        <v>31952</v>
      </c>
      <c r="J73" s="16">
        <v>31765</v>
      </c>
      <c r="K73" s="16">
        <v>32260</v>
      </c>
      <c r="L73" s="16">
        <v>31587</v>
      </c>
      <c r="M73" s="16">
        <v>32125</v>
      </c>
      <c r="N73" s="16">
        <v>32220</v>
      </c>
      <c r="O73" s="16">
        <v>32412</v>
      </c>
      <c r="P73" s="16">
        <v>32722</v>
      </c>
      <c r="Q73" s="16">
        <v>32307</v>
      </c>
      <c r="R73" s="16">
        <v>32870</v>
      </c>
    </row>
    <row r="74" spans="1:18" x14ac:dyDescent="0.25">
      <c r="A74" s="16" t="s">
        <v>1550</v>
      </c>
      <c r="B74" s="16" t="s">
        <v>1549</v>
      </c>
      <c r="C74" s="16" t="s">
        <v>2280</v>
      </c>
      <c r="D74" s="16">
        <v>8198</v>
      </c>
      <c r="E74" s="16">
        <v>8233</v>
      </c>
      <c r="F74" s="16">
        <v>8009</v>
      </c>
      <c r="G74" s="16">
        <v>7859</v>
      </c>
      <c r="H74" s="16">
        <v>7875</v>
      </c>
      <c r="I74" s="16">
        <v>7724</v>
      </c>
      <c r="J74" s="16">
        <v>7624</v>
      </c>
      <c r="K74" s="16">
        <v>7507</v>
      </c>
      <c r="L74" s="16">
        <v>7515</v>
      </c>
      <c r="M74" s="16">
        <v>7580</v>
      </c>
      <c r="N74" s="16">
        <v>7540</v>
      </c>
      <c r="O74" s="16">
        <v>7495</v>
      </c>
      <c r="P74" s="16">
        <v>7383</v>
      </c>
      <c r="Q74" s="16">
        <v>7504</v>
      </c>
      <c r="R74" s="16">
        <v>7576</v>
      </c>
    </row>
    <row r="75" spans="1:18" x14ac:dyDescent="0.25">
      <c r="A75" s="16" t="s">
        <v>1547</v>
      </c>
      <c r="B75" s="16" t="s">
        <v>1546</v>
      </c>
      <c r="C75" s="16" t="s">
        <v>2279</v>
      </c>
      <c r="D75" s="16">
        <v>30593</v>
      </c>
      <c r="E75" s="16">
        <v>31149</v>
      </c>
      <c r="F75" s="16">
        <v>31859</v>
      </c>
      <c r="G75" s="16">
        <v>34112</v>
      </c>
      <c r="H75" s="16">
        <v>33792</v>
      </c>
      <c r="I75" s="16">
        <v>34169</v>
      </c>
      <c r="J75" s="16">
        <v>34958</v>
      </c>
      <c r="K75" s="16">
        <v>34481</v>
      </c>
      <c r="L75" s="16">
        <v>33886</v>
      </c>
      <c r="M75" s="16">
        <v>33587</v>
      </c>
      <c r="N75" s="16">
        <v>33288</v>
      </c>
      <c r="O75" s="16">
        <v>34442</v>
      </c>
      <c r="P75" s="16">
        <v>35624</v>
      </c>
      <c r="Q75" s="16">
        <v>37029</v>
      </c>
      <c r="R75" s="16">
        <v>37424</v>
      </c>
    </row>
    <row r="76" spans="1:18" x14ac:dyDescent="0.25">
      <c r="A76" s="16" t="s">
        <v>1544</v>
      </c>
      <c r="B76" s="16" t="s">
        <v>1543</v>
      </c>
      <c r="C76" s="16" t="s">
        <v>2278</v>
      </c>
      <c r="D76" s="16">
        <v>16090</v>
      </c>
      <c r="E76" s="16">
        <v>16115</v>
      </c>
      <c r="F76" s="16">
        <v>16712</v>
      </c>
      <c r="G76" s="16">
        <v>17004</v>
      </c>
      <c r="H76" s="16">
        <v>17593</v>
      </c>
      <c r="I76" s="16">
        <v>18243</v>
      </c>
      <c r="J76" s="16">
        <v>18603</v>
      </c>
      <c r="K76" s="16">
        <v>18966</v>
      </c>
      <c r="L76" s="16">
        <v>19655</v>
      </c>
      <c r="M76" s="16">
        <v>20980</v>
      </c>
      <c r="N76" s="16">
        <v>21577</v>
      </c>
      <c r="O76" s="16">
        <v>22241</v>
      </c>
      <c r="P76" s="16">
        <v>21588</v>
      </c>
      <c r="Q76" s="16">
        <v>22198</v>
      </c>
      <c r="R76" s="16">
        <v>23748</v>
      </c>
    </row>
    <row r="77" spans="1:18" x14ac:dyDescent="0.25">
      <c r="A77" s="16" t="s">
        <v>17</v>
      </c>
      <c r="B77" s="18" t="s">
        <v>18</v>
      </c>
      <c r="C77" s="16" t="s">
        <v>269</v>
      </c>
      <c r="D77" s="16">
        <v>2273860</v>
      </c>
      <c r="E77" s="16">
        <v>2275881</v>
      </c>
      <c r="F77" s="16">
        <v>2281098</v>
      </c>
      <c r="G77" s="16">
        <v>2279352</v>
      </c>
      <c r="H77" s="16">
        <v>2306270</v>
      </c>
      <c r="I77" s="16">
        <v>2310411</v>
      </c>
      <c r="J77" s="16">
        <v>2323804</v>
      </c>
      <c r="K77" s="16">
        <v>2338853</v>
      </c>
      <c r="L77" s="16">
        <v>2341286</v>
      </c>
      <c r="M77" s="16">
        <v>2361019</v>
      </c>
      <c r="N77" s="16">
        <v>2375204</v>
      </c>
      <c r="O77" s="16">
        <v>2393674</v>
      </c>
      <c r="P77" s="16">
        <v>2397815</v>
      </c>
      <c r="Q77" s="16">
        <v>2422993</v>
      </c>
      <c r="R77" s="16">
        <v>2446803</v>
      </c>
    </row>
    <row r="78" spans="1:18" x14ac:dyDescent="0.25">
      <c r="A78" s="16" t="s">
        <v>20</v>
      </c>
      <c r="B78" s="18" t="s">
        <v>21</v>
      </c>
      <c r="C78" s="16" t="s">
        <v>270</v>
      </c>
      <c r="D78" s="16">
        <v>794564</v>
      </c>
      <c r="E78" s="16">
        <v>795181</v>
      </c>
      <c r="F78" s="16">
        <v>795896</v>
      </c>
      <c r="G78" s="16">
        <v>797005</v>
      </c>
      <c r="H78" s="16">
        <v>802818</v>
      </c>
      <c r="I78" s="16">
        <v>799369</v>
      </c>
      <c r="J78" s="16">
        <v>803806</v>
      </c>
      <c r="K78" s="16">
        <v>807764</v>
      </c>
      <c r="L78" s="16">
        <v>808832</v>
      </c>
      <c r="M78" s="16">
        <v>808497</v>
      </c>
      <c r="N78" s="16">
        <v>807123</v>
      </c>
      <c r="O78" s="16">
        <v>805680</v>
      </c>
      <c r="P78" s="16">
        <v>804078</v>
      </c>
      <c r="Q78" s="16">
        <v>809510</v>
      </c>
      <c r="R78" s="16">
        <v>810341</v>
      </c>
    </row>
    <row r="79" spans="1:18" x14ac:dyDescent="0.25">
      <c r="A79" s="16" t="s">
        <v>1540</v>
      </c>
      <c r="B79" s="16" t="s">
        <v>1539</v>
      </c>
      <c r="C79" s="16" t="s">
        <v>2277</v>
      </c>
      <c r="D79" s="16">
        <v>675539</v>
      </c>
      <c r="E79" s="16">
        <v>674812</v>
      </c>
      <c r="F79" s="16">
        <v>676400</v>
      </c>
      <c r="G79" s="16">
        <v>676570</v>
      </c>
      <c r="H79" s="16">
        <v>682561</v>
      </c>
      <c r="I79" s="16">
        <v>680523</v>
      </c>
      <c r="J79" s="16">
        <v>684192</v>
      </c>
      <c r="K79" s="16">
        <v>687672</v>
      </c>
      <c r="L79" s="16">
        <v>688484</v>
      </c>
      <c r="M79" s="16">
        <v>686811</v>
      </c>
      <c r="N79" s="16">
        <v>685163</v>
      </c>
      <c r="O79" s="16">
        <v>684028</v>
      </c>
      <c r="P79" s="16">
        <v>681002</v>
      </c>
      <c r="Q79" s="16">
        <v>685516</v>
      </c>
      <c r="R79" s="16">
        <v>685441</v>
      </c>
    </row>
    <row r="80" spans="1:18" x14ac:dyDescent="0.25">
      <c r="A80" s="16" t="s">
        <v>1537</v>
      </c>
      <c r="B80" s="16" t="s">
        <v>1536</v>
      </c>
      <c r="C80" s="16" t="s">
        <v>2276</v>
      </c>
      <c r="D80" s="16">
        <v>592325</v>
      </c>
      <c r="E80" s="16">
        <v>591496</v>
      </c>
      <c r="F80" s="16">
        <v>593158</v>
      </c>
      <c r="G80" s="16">
        <v>594051</v>
      </c>
      <c r="H80" s="16">
        <v>599684</v>
      </c>
      <c r="I80" s="16">
        <v>598610</v>
      </c>
      <c r="J80" s="16">
        <v>601689</v>
      </c>
      <c r="K80" s="16">
        <v>604997</v>
      </c>
      <c r="L80" s="16">
        <v>605456</v>
      </c>
      <c r="M80" s="16">
        <v>603231</v>
      </c>
      <c r="N80" s="16">
        <v>601592</v>
      </c>
      <c r="O80" s="16">
        <v>600576</v>
      </c>
      <c r="P80" s="16">
        <v>597596</v>
      </c>
      <c r="Q80" s="16">
        <v>601779</v>
      </c>
      <c r="R80" s="16">
        <v>601383</v>
      </c>
    </row>
    <row r="81" spans="1:18" x14ac:dyDescent="0.25">
      <c r="A81" s="16" t="s">
        <v>1534</v>
      </c>
      <c r="B81" s="16" t="s">
        <v>1533</v>
      </c>
      <c r="C81" s="16" t="s">
        <v>2275</v>
      </c>
      <c r="D81" s="16">
        <v>120785</v>
      </c>
      <c r="E81" s="16">
        <v>120975</v>
      </c>
      <c r="F81" s="16">
        <v>121872</v>
      </c>
      <c r="G81" s="16">
        <v>121502</v>
      </c>
      <c r="H81" s="16">
        <v>122933</v>
      </c>
      <c r="I81" s="16">
        <v>121991</v>
      </c>
      <c r="J81" s="16">
        <v>122396</v>
      </c>
      <c r="K81" s="16">
        <v>122590</v>
      </c>
      <c r="L81" s="16">
        <v>122798</v>
      </c>
      <c r="M81" s="16">
        <v>123101</v>
      </c>
      <c r="N81" s="16">
        <v>123126</v>
      </c>
      <c r="O81" s="16">
        <v>124644</v>
      </c>
      <c r="P81" s="16">
        <v>121609</v>
      </c>
      <c r="Q81" s="16">
        <v>121949</v>
      </c>
      <c r="R81" s="16">
        <v>122932</v>
      </c>
    </row>
    <row r="82" spans="1:18" x14ac:dyDescent="0.25">
      <c r="A82" s="16" t="s">
        <v>1531</v>
      </c>
      <c r="B82" s="16" t="s">
        <v>1530</v>
      </c>
      <c r="C82" s="16" t="s">
        <v>2274</v>
      </c>
      <c r="D82" s="16">
        <v>39855</v>
      </c>
      <c r="E82" s="16">
        <v>39986</v>
      </c>
      <c r="F82" s="16">
        <v>40570</v>
      </c>
      <c r="G82" s="16">
        <v>40863</v>
      </c>
      <c r="H82" s="16">
        <v>41377</v>
      </c>
      <c r="I82" s="16">
        <v>41290</v>
      </c>
      <c r="J82" s="16">
        <v>41589</v>
      </c>
      <c r="K82" s="16">
        <v>41444</v>
      </c>
      <c r="L82" s="16">
        <v>41372</v>
      </c>
      <c r="M82" s="16">
        <v>41485</v>
      </c>
      <c r="N82" s="16">
        <v>41500</v>
      </c>
      <c r="O82" s="16">
        <v>41796</v>
      </c>
      <c r="P82" s="16">
        <v>41436</v>
      </c>
      <c r="Q82" s="16">
        <v>41453</v>
      </c>
      <c r="R82" s="16">
        <v>42038</v>
      </c>
    </row>
    <row r="83" spans="1:18" x14ac:dyDescent="0.25">
      <c r="A83" s="16" t="s">
        <v>1528</v>
      </c>
      <c r="B83" s="16" t="s">
        <v>1527</v>
      </c>
      <c r="C83" s="16" t="s">
        <v>2273</v>
      </c>
      <c r="D83" s="16">
        <v>80918</v>
      </c>
      <c r="E83" s="16">
        <v>80977</v>
      </c>
      <c r="F83" s="16">
        <v>81293</v>
      </c>
      <c r="G83" s="16">
        <v>80640</v>
      </c>
      <c r="H83" s="16">
        <v>81558</v>
      </c>
      <c r="I83" s="16">
        <v>80711</v>
      </c>
      <c r="J83" s="16">
        <v>80824</v>
      </c>
      <c r="K83" s="16">
        <v>81155</v>
      </c>
      <c r="L83" s="16">
        <v>81430</v>
      </c>
      <c r="M83" s="16">
        <v>81621</v>
      </c>
      <c r="N83" s="16">
        <v>81631</v>
      </c>
      <c r="O83" s="16">
        <v>82844</v>
      </c>
      <c r="P83" s="16">
        <v>80196</v>
      </c>
      <c r="Q83" s="16">
        <v>80515</v>
      </c>
      <c r="R83" s="16">
        <v>80924</v>
      </c>
    </row>
    <row r="84" spans="1:18" x14ac:dyDescent="0.25">
      <c r="A84" s="16" t="s">
        <v>1525</v>
      </c>
      <c r="B84" s="16" t="s">
        <v>1524</v>
      </c>
      <c r="C84" s="16" t="s">
        <v>2272</v>
      </c>
      <c r="D84" s="16">
        <v>126858</v>
      </c>
      <c r="E84" s="16">
        <v>126924</v>
      </c>
      <c r="F84" s="16">
        <v>127370</v>
      </c>
      <c r="G84" s="16">
        <v>127088</v>
      </c>
      <c r="H84" s="16">
        <v>127200</v>
      </c>
      <c r="I84" s="16">
        <v>126730</v>
      </c>
      <c r="J84" s="16">
        <v>127341</v>
      </c>
      <c r="K84" s="16">
        <v>128393</v>
      </c>
      <c r="L84" s="16">
        <v>129004</v>
      </c>
      <c r="M84" s="16">
        <v>127231</v>
      </c>
      <c r="N84" s="16">
        <v>125620</v>
      </c>
      <c r="O84" s="16">
        <v>124254</v>
      </c>
      <c r="P84" s="16">
        <v>123085</v>
      </c>
      <c r="Q84" s="16">
        <v>124324</v>
      </c>
      <c r="R84" s="16">
        <v>125677</v>
      </c>
    </row>
    <row r="85" spans="1:18" x14ac:dyDescent="0.25">
      <c r="A85" s="16" t="s">
        <v>1522</v>
      </c>
      <c r="B85" s="16" t="s">
        <v>1521</v>
      </c>
      <c r="C85" s="16" t="s">
        <v>2271</v>
      </c>
      <c r="D85" s="16">
        <v>31401</v>
      </c>
      <c r="E85" s="16">
        <v>30993</v>
      </c>
      <c r="F85" s="16">
        <v>30899</v>
      </c>
      <c r="G85" s="16">
        <v>30940</v>
      </c>
      <c r="H85" s="16">
        <v>31099</v>
      </c>
      <c r="I85" s="16">
        <v>31029</v>
      </c>
      <c r="J85" s="16">
        <v>31194</v>
      </c>
      <c r="K85" s="16">
        <v>31544</v>
      </c>
      <c r="L85" s="16">
        <v>31061</v>
      </c>
      <c r="M85" s="16">
        <v>29857</v>
      </c>
      <c r="N85" s="16">
        <v>28966</v>
      </c>
      <c r="O85" s="16">
        <v>27959</v>
      </c>
      <c r="P85" s="16">
        <v>27483</v>
      </c>
      <c r="Q85" s="16">
        <v>27151</v>
      </c>
      <c r="R85" s="16">
        <v>27469</v>
      </c>
    </row>
    <row r="86" spans="1:18" x14ac:dyDescent="0.25">
      <c r="A86" s="16" t="s">
        <v>1519</v>
      </c>
      <c r="B86" s="16" t="s">
        <v>1518</v>
      </c>
      <c r="C86" s="16" t="s">
        <v>2270</v>
      </c>
      <c r="D86" s="16">
        <v>24314</v>
      </c>
      <c r="E86" s="16">
        <v>24787</v>
      </c>
      <c r="F86" s="16">
        <v>25196</v>
      </c>
      <c r="G86" s="16">
        <v>25251</v>
      </c>
      <c r="H86" s="16">
        <v>25275</v>
      </c>
      <c r="I86" s="16">
        <v>25340</v>
      </c>
      <c r="J86" s="16">
        <v>25275</v>
      </c>
      <c r="K86" s="16">
        <v>25211</v>
      </c>
      <c r="L86" s="16">
        <v>25266</v>
      </c>
      <c r="M86" s="16">
        <v>24298</v>
      </c>
      <c r="N86" s="16">
        <v>24120</v>
      </c>
      <c r="O86" s="16">
        <v>24149</v>
      </c>
      <c r="P86" s="16">
        <v>24615</v>
      </c>
      <c r="Q86" s="16">
        <v>25917</v>
      </c>
      <c r="R86" s="16">
        <v>26129</v>
      </c>
    </row>
    <row r="87" spans="1:18" x14ac:dyDescent="0.25">
      <c r="A87" s="16" t="s">
        <v>1516</v>
      </c>
      <c r="B87" s="16" t="s">
        <v>1515</v>
      </c>
      <c r="C87" s="16" t="s">
        <v>2269</v>
      </c>
      <c r="D87" s="16">
        <v>27107</v>
      </c>
      <c r="E87" s="16">
        <v>27317</v>
      </c>
      <c r="F87" s="16">
        <v>27709</v>
      </c>
      <c r="G87" s="16">
        <v>27873</v>
      </c>
      <c r="H87" s="16">
        <v>27936</v>
      </c>
      <c r="I87" s="16">
        <v>27921</v>
      </c>
      <c r="J87" s="16">
        <v>28309</v>
      </c>
      <c r="K87" s="16">
        <v>28694</v>
      </c>
      <c r="L87" s="16">
        <v>29067</v>
      </c>
      <c r="M87" s="16">
        <v>28896</v>
      </c>
      <c r="N87" s="16">
        <v>28501</v>
      </c>
      <c r="O87" s="16">
        <v>28186</v>
      </c>
      <c r="P87" s="16">
        <v>27663</v>
      </c>
      <c r="Q87" s="16">
        <v>27837</v>
      </c>
      <c r="R87" s="16">
        <v>27836</v>
      </c>
    </row>
    <row r="88" spans="1:18" x14ac:dyDescent="0.25">
      <c r="A88" s="16" t="s">
        <v>1513</v>
      </c>
      <c r="B88" s="16" t="s">
        <v>1512</v>
      </c>
      <c r="C88" s="16" t="s">
        <v>2268</v>
      </c>
      <c r="D88" s="16">
        <v>44153</v>
      </c>
      <c r="E88" s="16">
        <v>43956</v>
      </c>
      <c r="F88" s="16">
        <v>43704</v>
      </c>
      <c r="G88" s="16">
        <v>43155</v>
      </c>
      <c r="H88" s="16">
        <v>43013</v>
      </c>
      <c r="I88" s="16">
        <v>42561</v>
      </c>
      <c r="J88" s="16">
        <v>42695</v>
      </c>
      <c r="K88" s="16">
        <v>43077</v>
      </c>
      <c r="L88" s="16">
        <v>43812</v>
      </c>
      <c r="M88" s="16">
        <v>44534</v>
      </c>
      <c r="N88" s="16">
        <v>44467</v>
      </c>
      <c r="O88" s="16">
        <v>44519</v>
      </c>
      <c r="P88" s="16">
        <v>43877</v>
      </c>
      <c r="Q88" s="16">
        <v>44101</v>
      </c>
      <c r="R88" s="16">
        <v>44929</v>
      </c>
    </row>
    <row r="89" spans="1:18" x14ac:dyDescent="0.25">
      <c r="A89" s="16" t="s">
        <v>1510</v>
      </c>
      <c r="B89" s="16" t="s">
        <v>1509</v>
      </c>
      <c r="C89" s="16" t="s">
        <v>2267</v>
      </c>
      <c r="D89" s="16">
        <v>10922</v>
      </c>
      <c r="E89" s="16">
        <v>10932</v>
      </c>
      <c r="F89" s="16">
        <v>10983</v>
      </c>
      <c r="G89" s="16">
        <v>11016</v>
      </c>
      <c r="H89" s="16">
        <v>11099</v>
      </c>
      <c r="I89" s="16">
        <v>10928</v>
      </c>
      <c r="J89" s="16">
        <v>10955</v>
      </c>
      <c r="K89" s="16">
        <v>10898</v>
      </c>
      <c r="L89" s="16">
        <v>10922</v>
      </c>
      <c r="M89" s="16">
        <v>10972</v>
      </c>
      <c r="N89" s="16">
        <v>10932</v>
      </c>
      <c r="O89" s="16">
        <v>10957</v>
      </c>
      <c r="P89" s="16">
        <v>10968</v>
      </c>
      <c r="Q89" s="16">
        <v>11045</v>
      </c>
      <c r="R89" s="16">
        <v>11203</v>
      </c>
    </row>
    <row r="90" spans="1:18" x14ac:dyDescent="0.25">
      <c r="A90" s="16" t="s">
        <v>1507</v>
      </c>
      <c r="B90" s="16" t="s">
        <v>1506</v>
      </c>
      <c r="C90" s="16" t="s">
        <v>2266</v>
      </c>
      <c r="D90" s="16">
        <v>68264</v>
      </c>
      <c r="E90" s="16">
        <v>68896</v>
      </c>
      <c r="F90" s="16">
        <v>68890</v>
      </c>
      <c r="G90" s="16">
        <v>68221</v>
      </c>
      <c r="H90" s="16">
        <v>68819</v>
      </c>
      <c r="I90" s="16">
        <v>68685</v>
      </c>
      <c r="J90" s="16">
        <v>69083</v>
      </c>
      <c r="K90" s="16">
        <v>69578</v>
      </c>
      <c r="L90" s="16">
        <v>69256</v>
      </c>
      <c r="M90" s="16">
        <v>68111</v>
      </c>
      <c r="N90" s="16">
        <v>68024</v>
      </c>
      <c r="O90" s="16">
        <v>67850</v>
      </c>
      <c r="P90" s="16">
        <v>68766</v>
      </c>
      <c r="Q90" s="16">
        <v>69472</v>
      </c>
      <c r="R90" s="16">
        <v>67547</v>
      </c>
    </row>
    <row r="91" spans="1:18" x14ac:dyDescent="0.25">
      <c r="A91" s="16" t="s">
        <v>1504</v>
      </c>
      <c r="B91" s="16" t="s">
        <v>1503</v>
      </c>
      <c r="C91" s="16" t="s">
        <v>2265</v>
      </c>
      <c r="D91" s="16">
        <v>20950</v>
      </c>
      <c r="E91" s="16">
        <v>21280</v>
      </c>
      <c r="F91" s="16">
        <v>21296</v>
      </c>
      <c r="G91" s="16">
        <v>20780</v>
      </c>
      <c r="H91" s="16">
        <v>20910</v>
      </c>
      <c r="I91" s="16">
        <v>21104</v>
      </c>
      <c r="J91" s="16">
        <v>21223</v>
      </c>
      <c r="K91" s="16">
        <v>21144</v>
      </c>
      <c r="L91" s="16">
        <v>20812</v>
      </c>
      <c r="M91" s="16">
        <v>20692</v>
      </c>
      <c r="N91" s="16">
        <v>20786</v>
      </c>
      <c r="O91" s="16">
        <v>20827</v>
      </c>
      <c r="P91" s="16">
        <v>21653</v>
      </c>
      <c r="Q91" s="16">
        <v>22380</v>
      </c>
      <c r="R91" s="16">
        <v>22476</v>
      </c>
    </row>
    <row r="92" spans="1:18" x14ac:dyDescent="0.25">
      <c r="A92" s="16" t="s">
        <v>1501</v>
      </c>
      <c r="B92" s="16" t="s">
        <v>1500</v>
      </c>
      <c r="C92" s="16" t="s">
        <v>2264</v>
      </c>
      <c r="D92" s="16">
        <v>37708</v>
      </c>
      <c r="E92" s="16">
        <v>38030</v>
      </c>
      <c r="F92" s="16">
        <v>38318</v>
      </c>
      <c r="G92" s="16">
        <v>38151</v>
      </c>
      <c r="H92" s="16">
        <v>38503</v>
      </c>
      <c r="I92" s="16">
        <v>38401</v>
      </c>
      <c r="J92" s="16">
        <v>38653</v>
      </c>
      <c r="K92" s="16">
        <v>39326</v>
      </c>
      <c r="L92" s="16">
        <v>39559</v>
      </c>
      <c r="M92" s="16">
        <v>38712</v>
      </c>
      <c r="N92" s="16">
        <v>38505</v>
      </c>
      <c r="O92" s="16">
        <v>38326</v>
      </c>
      <c r="P92" s="16">
        <v>38671</v>
      </c>
      <c r="Q92" s="16">
        <v>39063</v>
      </c>
      <c r="R92" s="16">
        <v>38967</v>
      </c>
    </row>
    <row r="93" spans="1:18" x14ac:dyDescent="0.25">
      <c r="A93" s="16" t="s">
        <v>1498</v>
      </c>
      <c r="B93" s="16" t="s">
        <v>1497</v>
      </c>
      <c r="C93" s="16" t="s">
        <v>2263</v>
      </c>
      <c r="D93" s="16">
        <v>9629</v>
      </c>
      <c r="E93" s="16">
        <v>9605</v>
      </c>
      <c r="F93" s="16">
        <v>9309</v>
      </c>
      <c r="G93" s="16">
        <v>9334</v>
      </c>
      <c r="H93" s="16">
        <v>9453</v>
      </c>
      <c r="I93" s="16">
        <v>9226</v>
      </c>
      <c r="J93" s="16">
        <v>9257</v>
      </c>
      <c r="K93" s="16">
        <v>9188</v>
      </c>
      <c r="L93" s="16">
        <v>9005</v>
      </c>
      <c r="M93" s="16">
        <v>8810</v>
      </c>
      <c r="N93" s="16">
        <v>8821</v>
      </c>
      <c r="O93" s="16">
        <v>8781</v>
      </c>
      <c r="P93" s="16">
        <v>8551</v>
      </c>
      <c r="Q93" s="16">
        <v>8214</v>
      </c>
      <c r="R93" s="16">
        <v>6736</v>
      </c>
    </row>
    <row r="94" spans="1:18" x14ac:dyDescent="0.25">
      <c r="A94" s="16" t="s">
        <v>1495</v>
      </c>
      <c r="B94" s="16" t="s">
        <v>1494</v>
      </c>
      <c r="C94" s="16" t="s">
        <v>2262</v>
      </c>
      <c r="D94" s="16">
        <v>14064</v>
      </c>
      <c r="E94" s="16">
        <v>14095</v>
      </c>
      <c r="F94" s="16">
        <v>14261</v>
      </c>
      <c r="G94" s="16">
        <v>14302</v>
      </c>
      <c r="H94" s="16">
        <v>14594</v>
      </c>
      <c r="I94" s="16">
        <v>14692</v>
      </c>
      <c r="J94" s="16">
        <v>14896</v>
      </c>
      <c r="K94" s="16">
        <v>14877</v>
      </c>
      <c r="L94" s="16">
        <v>14892</v>
      </c>
      <c r="M94" s="16">
        <v>14822</v>
      </c>
      <c r="N94" s="16">
        <v>14693</v>
      </c>
      <c r="O94" s="16">
        <v>14763</v>
      </c>
      <c r="P94" s="16">
        <v>14973</v>
      </c>
      <c r="Q94" s="16">
        <v>15091</v>
      </c>
      <c r="R94" s="16">
        <v>15214</v>
      </c>
    </row>
    <row r="95" spans="1:18" x14ac:dyDescent="0.25">
      <c r="A95" s="16" t="s">
        <v>1492</v>
      </c>
      <c r="B95" s="16" t="s">
        <v>1491</v>
      </c>
      <c r="C95" s="16" t="s">
        <v>2261</v>
      </c>
      <c r="D95" s="16">
        <v>72083</v>
      </c>
      <c r="E95" s="16">
        <v>71726</v>
      </c>
      <c r="F95" s="16">
        <v>71871</v>
      </c>
      <c r="G95" s="16">
        <v>72434</v>
      </c>
      <c r="H95" s="16">
        <v>72178</v>
      </c>
      <c r="I95" s="16">
        <v>73853</v>
      </c>
      <c r="J95" s="16">
        <v>73147</v>
      </c>
      <c r="K95" s="16">
        <v>74183</v>
      </c>
      <c r="L95" s="16">
        <v>75716</v>
      </c>
      <c r="M95" s="16">
        <v>74205</v>
      </c>
      <c r="N95" s="16">
        <v>74764</v>
      </c>
      <c r="O95" s="16">
        <v>74648</v>
      </c>
      <c r="P95" s="16">
        <v>76569</v>
      </c>
      <c r="Q95" s="16">
        <v>77699</v>
      </c>
      <c r="R95" s="16">
        <v>76286</v>
      </c>
    </row>
    <row r="96" spans="1:18" x14ac:dyDescent="0.25">
      <c r="A96" s="16" t="s">
        <v>1489</v>
      </c>
      <c r="B96" s="16" t="s">
        <v>1488</v>
      </c>
      <c r="C96" s="16" t="s">
        <v>2260</v>
      </c>
      <c r="D96" s="16">
        <v>30871</v>
      </c>
      <c r="E96" s="16">
        <v>30458</v>
      </c>
      <c r="F96" s="16">
        <v>30592</v>
      </c>
      <c r="G96" s="16">
        <v>30486</v>
      </c>
      <c r="H96" s="16">
        <v>30961</v>
      </c>
      <c r="I96" s="16">
        <v>31694</v>
      </c>
      <c r="J96" s="16">
        <v>31894</v>
      </c>
      <c r="K96" s="16">
        <v>31979</v>
      </c>
      <c r="L96" s="16">
        <v>31493</v>
      </c>
      <c r="M96" s="16">
        <v>30665</v>
      </c>
      <c r="N96" s="16">
        <v>31085</v>
      </c>
      <c r="O96" s="16">
        <v>31482</v>
      </c>
      <c r="P96" s="16">
        <v>32608</v>
      </c>
      <c r="Q96" s="16">
        <v>33236</v>
      </c>
      <c r="R96" s="16">
        <v>32398</v>
      </c>
    </row>
    <row r="97" spans="1:18" x14ac:dyDescent="0.25">
      <c r="A97" s="16" t="s">
        <v>1486</v>
      </c>
      <c r="B97" s="16" t="s">
        <v>1485</v>
      </c>
      <c r="C97" s="16" t="s">
        <v>2259</v>
      </c>
      <c r="D97" s="16">
        <v>41210</v>
      </c>
      <c r="E97" s="16">
        <v>41268</v>
      </c>
      <c r="F97" s="16">
        <v>41279</v>
      </c>
      <c r="G97" s="16">
        <v>41952</v>
      </c>
      <c r="H97" s="16">
        <v>41217</v>
      </c>
      <c r="I97" s="16">
        <v>42158</v>
      </c>
      <c r="J97" s="16">
        <v>41265</v>
      </c>
      <c r="K97" s="16">
        <v>42206</v>
      </c>
      <c r="L97" s="16">
        <v>44239</v>
      </c>
      <c r="M97" s="16">
        <v>43567</v>
      </c>
      <c r="N97" s="16">
        <v>43696</v>
      </c>
      <c r="O97" s="16">
        <v>43168</v>
      </c>
      <c r="P97" s="16">
        <v>43959</v>
      </c>
      <c r="Q97" s="16">
        <v>44461</v>
      </c>
      <c r="R97" s="16">
        <v>43887</v>
      </c>
    </row>
    <row r="98" spans="1:18" x14ac:dyDescent="0.25">
      <c r="A98" s="16" t="s">
        <v>1483</v>
      </c>
      <c r="B98" s="16" t="s">
        <v>1482</v>
      </c>
      <c r="C98" s="16" t="s">
        <v>2258</v>
      </c>
      <c r="D98" s="16">
        <v>24750</v>
      </c>
      <c r="E98" s="16">
        <v>24667</v>
      </c>
      <c r="F98" s="16">
        <v>25036</v>
      </c>
      <c r="G98" s="16">
        <v>25132</v>
      </c>
      <c r="H98" s="16">
        <v>25533</v>
      </c>
      <c r="I98" s="16">
        <v>25565</v>
      </c>
      <c r="J98" s="16">
        <v>25713</v>
      </c>
      <c r="K98" s="16">
        <v>25886</v>
      </c>
      <c r="L98" s="16">
        <v>25789</v>
      </c>
      <c r="M98" s="16">
        <v>25891</v>
      </c>
      <c r="N98" s="16">
        <v>26032</v>
      </c>
      <c r="O98" s="16">
        <v>26117</v>
      </c>
      <c r="P98" s="16">
        <v>26076</v>
      </c>
      <c r="Q98" s="16">
        <v>26008</v>
      </c>
      <c r="R98" s="16">
        <v>26011</v>
      </c>
    </row>
    <row r="99" spans="1:18" x14ac:dyDescent="0.25">
      <c r="A99" s="16" t="s">
        <v>1480</v>
      </c>
      <c r="B99" s="16" t="s">
        <v>1479</v>
      </c>
      <c r="C99" s="16" t="s">
        <v>2257</v>
      </c>
      <c r="D99" s="16">
        <v>36599</v>
      </c>
      <c r="E99" s="16">
        <v>36111</v>
      </c>
      <c r="F99" s="16">
        <v>35796</v>
      </c>
      <c r="G99" s="16">
        <v>36804</v>
      </c>
      <c r="H99" s="16">
        <v>37813</v>
      </c>
      <c r="I99" s="16">
        <v>37659</v>
      </c>
      <c r="J99" s="16">
        <v>38404</v>
      </c>
      <c r="K99" s="16">
        <v>38704</v>
      </c>
      <c r="L99" s="16">
        <v>37872</v>
      </c>
      <c r="M99" s="16">
        <v>39287</v>
      </c>
      <c r="N99" s="16">
        <v>39481</v>
      </c>
      <c r="O99" s="16">
        <v>38932</v>
      </c>
      <c r="P99" s="16">
        <v>37608</v>
      </c>
      <c r="Q99" s="16">
        <v>38190</v>
      </c>
      <c r="R99" s="16">
        <v>38100</v>
      </c>
    </row>
    <row r="100" spans="1:18" x14ac:dyDescent="0.25">
      <c r="A100" s="16" t="s">
        <v>1477</v>
      </c>
      <c r="B100" s="16" t="s">
        <v>1476</v>
      </c>
      <c r="C100" s="16" t="s">
        <v>2256</v>
      </c>
      <c r="D100" s="16">
        <v>118304</v>
      </c>
      <c r="E100" s="16">
        <v>117425</v>
      </c>
      <c r="F100" s="16">
        <v>117347</v>
      </c>
      <c r="G100" s="16">
        <v>117875</v>
      </c>
      <c r="H100" s="16">
        <v>119890</v>
      </c>
      <c r="I100" s="16">
        <v>118918</v>
      </c>
      <c r="J100" s="16">
        <v>120145</v>
      </c>
      <c r="K100" s="16">
        <v>120245</v>
      </c>
      <c r="L100" s="16">
        <v>119513</v>
      </c>
      <c r="M100" s="16">
        <v>120120</v>
      </c>
      <c r="N100" s="16">
        <v>119596</v>
      </c>
      <c r="O100" s="16">
        <v>119255</v>
      </c>
      <c r="P100" s="16">
        <v>118733</v>
      </c>
      <c r="Q100" s="16">
        <v>118725</v>
      </c>
      <c r="R100" s="16">
        <v>119047</v>
      </c>
    </row>
    <row r="101" spans="1:18" x14ac:dyDescent="0.25">
      <c r="A101" s="16" t="s">
        <v>1474</v>
      </c>
      <c r="B101" s="16" t="s">
        <v>1473</v>
      </c>
      <c r="C101" s="16" t="s">
        <v>2255</v>
      </c>
      <c r="D101" s="16">
        <v>83257</v>
      </c>
      <c r="E101" s="16">
        <v>83370</v>
      </c>
      <c r="F101" s="16">
        <v>83281</v>
      </c>
      <c r="G101" s="16">
        <v>82516</v>
      </c>
      <c r="H101" s="16">
        <v>82850</v>
      </c>
      <c r="I101" s="16">
        <v>81836</v>
      </c>
      <c r="J101" s="16">
        <v>82435</v>
      </c>
      <c r="K101" s="16">
        <v>82583</v>
      </c>
      <c r="L101" s="16">
        <v>82954</v>
      </c>
      <c r="M101" s="16">
        <v>83579</v>
      </c>
      <c r="N101" s="16">
        <v>83589</v>
      </c>
      <c r="O101" s="16">
        <v>83471</v>
      </c>
      <c r="P101" s="16">
        <v>83461</v>
      </c>
      <c r="Q101" s="16">
        <v>83768</v>
      </c>
      <c r="R101" s="16">
        <v>84124</v>
      </c>
    </row>
    <row r="102" spans="1:18" x14ac:dyDescent="0.25">
      <c r="A102" s="16" t="s">
        <v>1471</v>
      </c>
      <c r="B102" s="16" t="s">
        <v>1470</v>
      </c>
      <c r="C102" s="16" t="s">
        <v>2254</v>
      </c>
      <c r="D102" s="16">
        <v>9285</v>
      </c>
      <c r="E102" s="16">
        <v>9375</v>
      </c>
      <c r="F102" s="16">
        <v>9518</v>
      </c>
      <c r="G102" s="16">
        <v>9651</v>
      </c>
      <c r="H102" s="16">
        <v>9809</v>
      </c>
      <c r="I102" s="16">
        <v>9960</v>
      </c>
      <c r="J102" s="16">
        <v>10132</v>
      </c>
      <c r="K102" s="16">
        <v>10184</v>
      </c>
      <c r="L102" s="16">
        <v>10271</v>
      </c>
      <c r="M102" s="16">
        <v>10171</v>
      </c>
      <c r="N102" s="16">
        <v>10048</v>
      </c>
      <c r="O102" s="16">
        <v>10045</v>
      </c>
      <c r="P102" s="16">
        <v>9980</v>
      </c>
      <c r="Q102" s="16">
        <v>10059</v>
      </c>
      <c r="R102" s="16">
        <v>10132</v>
      </c>
    </row>
    <row r="103" spans="1:18" x14ac:dyDescent="0.25">
      <c r="A103" s="16" t="s">
        <v>1468</v>
      </c>
      <c r="B103" s="16" t="s">
        <v>1467</v>
      </c>
      <c r="C103" s="16" t="s">
        <v>2253</v>
      </c>
      <c r="D103" s="16">
        <v>74004</v>
      </c>
      <c r="E103" s="16">
        <v>74019</v>
      </c>
      <c r="F103" s="16">
        <v>73777</v>
      </c>
      <c r="G103" s="16">
        <v>72864</v>
      </c>
      <c r="H103" s="16">
        <v>73033</v>
      </c>
      <c r="I103" s="16">
        <v>71853</v>
      </c>
      <c r="J103" s="16">
        <v>72276</v>
      </c>
      <c r="K103" s="16">
        <v>72371</v>
      </c>
      <c r="L103" s="16">
        <v>72654</v>
      </c>
      <c r="M103" s="16">
        <v>73385</v>
      </c>
      <c r="N103" s="16">
        <v>73524</v>
      </c>
      <c r="O103" s="16">
        <v>73409</v>
      </c>
      <c r="P103" s="16">
        <v>73467</v>
      </c>
      <c r="Q103" s="16">
        <v>73693</v>
      </c>
      <c r="R103" s="16">
        <v>73974</v>
      </c>
    </row>
    <row r="104" spans="1:18" x14ac:dyDescent="0.25">
      <c r="A104" s="16" t="s">
        <v>1465</v>
      </c>
      <c r="B104" s="16" t="s">
        <v>1464</v>
      </c>
      <c r="C104" s="16" t="s">
        <v>2252</v>
      </c>
      <c r="D104" s="16">
        <v>118956</v>
      </c>
      <c r="E104" s="16">
        <v>120374</v>
      </c>
      <c r="F104" s="16">
        <v>119424</v>
      </c>
      <c r="G104" s="16">
        <v>120333</v>
      </c>
      <c r="H104" s="16">
        <v>119975</v>
      </c>
      <c r="I104" s="16">
        <v>118408</v>
      </c>
      <c r="J104" s="16">
        <v>119115</v>
      </c>
      <c r="K104" s="16">
        <v>119575</v>
      </c>
      <c r="L104" s="16">
        <v>119900</v>
      </c>
      <c r="M104" s="16">
        <v>121364</v>
      </c>
      <c r="N104" s="16">
        <v>121673</v>
      </c>
      <c r="O104" s="16">
        <v>121348</v>
      </c>
      <c r="P104" s="16">
        <v>122842</v>
      </c>
      <c r="Q104" s="16">
        <v>123780</v>
      </c>
      <c r="R104" s="16">
        <v>124752</v>
      </c>
    </row>
    <row r="105" spans="1:18" x14ac:dyDescent="0.25">
      <c r="A105" s="16" t="s">
        <v>1462</v>
      </c>
      <c r="B105" s="16" t="s">
        <v>1461</v>
      </c>
      <c r="C105" s="16" t="s">
        <v>2251</v>
      </c>
      <c r="D105" s="16">
        <v>27296</v>
      </c>
      <c r="E105" s="16">
        <v>27803</v>
      </c>
      <c r="F105" s="16">
        <v>27523</v>
      </c>
      <c r="G105" s="16">
        <v>27971</v>
      </c>
      <c r="H105" s="16">
        <v>27907</v>
      </c>
      <c r="I105" s="16">
        <v>27680</v>
      </c>
      <c r="J105" s="16">
        <v>27932</v>
      </c>
      <c r="K105" s="16">
        <v>27936</v>
      </c>
      <c r="L105" s="16">
        <v>28065</v>
      </c>
      <c r="M105" s="16">
        <v>28407</v>
      </c>
      <c r="N105" s="16">
        <v>28481</v>
      </c>
      <c r="O105" s="16">
        <v>28367</v>
      </c>
      <c r="P105" s="16">
        <v>28701</v>
      </c>
      <c r="Q105" s="16">
        <v>29021</v>
      </c>
      <c r="R105" s="16">
        <v>29403</v>
      </c>
    </row>
    <row r="106" spans="1:18" x14ac:dyDescent="0.25">
      <c r="A106" s="16" t="s">
        <v>1459</v>
      </c>
      <c r="B106" s="16" t="s">
        <v>1458</v>
      </c>
      <c r="C106" s="16" t="s">
        <v>2250</v>
      </c>
      <c r="D106" s="16">
        <v>35862</v>
      </c>
      <c r="E106" s="16">
        <v>36235</v>
      </c>
      <c r="F106" s="16">
        <v>35980</v>
      </c>
      <c r="G106" s="16">
        <v>36422</v>
      </c>
      <c r="H106" s="16">
        <v>36444</v>
      </c>
      <c r="I106" s="16">
        <v>36040</v>
      </c>
      <c r="J106" s="16">
        <v>36315</v>
      </c>
      <c r="K106" s="16">
        <v>36826</v>
      </c>
      <c r="L106" s="16">
        <v>37001</v>
      </c>
      <c r="M106" s="16">
        <v>37526</v>
      </c>
      <c r="N106" s="16">
        <v>37526</v>
      </c>
      <c r="O106" s="16">
        <v>37437</v>
      </c>
      <c r="P106" s="16">
        <v>37823</v>
      </c>
      <c r="Q106" s="16">
        <v>38343</v>
      </c>
      <c r="R106" s="16">
        <v>38843</v>
      </c>
    </row>
    <row r="107" spans="1:18" x14ac:dyDescent="0.25">
      <c r="A107" s="16" t="s">
        <v>1456</v>
      </c>
      <c r="B107" s="16" t="s">
        <v>1455</v>
      </c>
      <c r="C107" s="16" t="s">
        <v>2249</v>
      </c>
      <c r="D107" s="16">
        <v>55871</v>
      </c>
      <c r="E107" s="16">
        <v>56415</v>
      </c>
      <c r="F107" s="16">
        <v>55998</v>
      </c>
      <c r="G107" s="16">
        <v>56043</v>
      </c>
      <c r="H107" s="16">
        <v>55738</v>
      </c>
      <c r="I107" s="16">
        <v>54813</v>
      </c>
      <c r="J107" s="16">
        <v>55004</v>
      </c>
      <c r="K107" s="16">
        <v>54975</v>
      </c>
      <c r="L107" s="16">
        <v>55007</v>
      </c>
      <c r="M107" s="16">
        <v>55613</v>
      </c>
      <c r="N107" s="16">
        <v>55840</v>
      </c>
      <c r="O107" s="16">
        <v>55716</v>
      </c>
      <c r="P107" s="16">
        <v>56485</v>
      </c>
      <c r="Q107" s="16">
        <v>56612</v>
      </c>
      <c r="R107" s="16">
        <v>56736</v>
      </c>
    </row>
    <row r="108" spans="1:18" x14ac:dyDescent="0.25">
      <c r="A108" s="16" t="s">
        <v>1453</v>
      </c>
      <c r="B108" s="16" t="s">
        <v>1452</v>
      </c>
      <c r="C108" s="16" t="s">
        <v>2248</v>
      </c>
      <c r="D108" s="16">
        <v>266</v>
      </c>
      <c r="E108" s="16">
        <v>260</v>
      </c>
      <c r="F108" s="16">
        <v>280</v>
      </c>
      <c r="G108" s="16">
        <v>337</v>
      </c>
      <c r="H108" s="16">
        <v>428</v>
      </c>
      <c r="I108" s="16">
        <v>508</v>
      </c>
      <c r="J108" s="16">
        <v>558</v>
      </c>
      <c r="K108" s="16">
        <v>568</v>
      </c>
      <c r="L108" s="16">
        <v>520</v>
      </c>
      <c r="M108" s="16">
        <v>489</v>
      </c>
      <c r="N108" s="16">
        <v>485</v>
      </c>
      <c r="O108" s="16">
        <v>491</v>
      </c>
      <c r="P108" s="16">
        <v>530</v>
      </c>
      <c r="Q108" s="16">
        <v>521</v>
      </c>
      <c r="R108" s="16">
        <v>518</v>
      </c>
    </row>
    <row r="109" spans="1:18" x14ac:dyDescent="0.25">
      <c r="A109" s="16" t="s">
        <v>1450</v>
      </c>
      <c r="B109" s="18" t="s">
        <v>1449</v>
      </c>
      <c r="C109" s="16" t="s">
        <v>2247</v>
      </c>
      <c r="D109" s="16">
        <v>340970</v>
      </c>
      <c r="E109" s="16">
        <v>335564</v>
      </c>
      <c r="F109" s="16">
        <v>341030</v>
      </c>
      <c r="G109" s="16">
        <v>337903</v>
      </c>
      <c r="H109" s="16">
        <v>342563</v>
      </c>
      <c r="I109" s="16">
        <v>344787</v>
      </c>
      <c r="J109" s="16">
        <v>342696</v>
      </c>
      <c r="K109" s="16">
        <v>343800</v>
      </c>
      <c r="L109" s="16">
        <v>341273</v>
      </c>
      <c r="M109" s="16">
        <v>347153</v>
      </c>
      <c r="N109" s="16">
        <v>349463</v>
      </c>
      <c r="O109" s="16">
        <v>355753</v>
      </c>
      <c r="P109" s="16">
        <v>354812</v>
      </c>
      <c r="Q109" s="16">
        <v>360507</v>
      </c>
      <c r="R109" s="16">
        <v>362128</v>
      </c>
    </row>
    <row r="110" spans="1:18" x14ac:dyDescent="0.25">
      <c r="A110" s="16" t="s">
        <v>1447</v>
      </c>
      <c r="B110" s="16" t="s">
        <v>1446</v>
      </c>
      <c r="C110" s="16" t="s">
        <v>2246</v>
      </c>
      <c r="D110" s="16">
        <v>270020</v>
      </c>
      <c r="E110" s="16">
        <v>266546</v>
      </c>
      <c r="F110" s="16">
        <v>270983</v>
      </c>
      <c r="G110" s="16">
        <v>268639</v>
      </c>
      <c r="H110" s="16">
        <v>272581</v>
      </c>
      <c r="I110" s="16">
        <v>274109</v>
      </c>
      <c r="J110" s="16">
        <v>271830</v>
      </c>
      <c r="K110" s="16">
        <v>271545</v>
      </c>
      <c r="L110" s="16">
        <v>269079</v>
      </c>
      <c r="M110" s="16">
        <v>274486</v>
      </c>
      <c r="N110" s="16">
        <v>277808</v>
      </c>
      <c r="O110" s="16">
        <v>284225</v>
      </c>
      <c r="P110" s="16">
        <v>283024</v>
      </c>
      <c r="Q110" s="16">
        <v>287971</v>
      </c>
      <c r="R110" s="16">
        <v>289168</v>
      </c>
    </row>
    <row r="111" spans="1:18" x14ac:dyDescent="0.25">
      <c r="A111" s="16" t="s">
        <v>1444</v>
      </c>
      <c r="B111" s="16" t="s">
        <v>1443</v>
      </c>
      <c r="C111" s="16" t="s">
        <v>2245</v>
      </c>
      <c r="D111" s="16">
        <v>162980</v>
      </c>
      <c r="E111" s="16">
        <v>159868</v>
      </c>
      <c r="F111" s="16">
        <v>163896</v>
      </c>
      <c r="G111" s="16">
        <v>161781</v>
      </c>
      <c r="H111" s="16">
        <v>163719</v>
      </c>
      <c r="I111" s="16">
        <v>166168</v>
      </c>
      <c r="J111" s="16">
        <v>163585</v>
      </c>
      <c r="K111" s="16">
        <v>163097</v>
      </c>
      <c r="L111" s="16">
        <v>161661</v>
      </c>
      <c r="M111" s="16">
        <v>164601</v>
      </c>
      <c r="N111" s="16">
        <v>166872</v>
      </c>
      <c r="O111" s="16">
        <v>171424</v>
      </c>
      <c r="P111" s="16">
        <v>171346</v>
      </c>
      <c r="Q111" s="16">
        <v>173984</v>
      </c>
      <c r="R111" s="16">
        <v>174704</v>
      </c>
    </row>
    <row r="112" spans="1:18" x14ac:dyDescent="0.25">
      <c r="A112" s="16" t="s">
        <v>1441</v>
      </c>
      <c r="B112" s="16" t="s">
        <v>1440</v>
      </c>
      <c r="C112" s="16" t="s">
        <v>2244</v>
      </c>
      <c r="D112" s="16">
        <v>89053</v>
      </c>
      <c r="E112" s="16">
        <v>88712</v>
      </c>
      <c r="F112" s="16">
        <v>89053</v>
      </c>
      <c r="G112" s="16">
        <v>88743</v>
      </c>
      <c r="H112" s="16">
        <v>90402</v>
      </c>
      <c r="I112" s="16">
        <v>89437</v>
      </c>
      <c r="J112" s="16">
        <v>89613</v>
      </c>
      <c r="K112" s="16">
        <v>89950</v>
      </c>
      <c r="L112" s="16">
        <v>89215</v>
      </c>
      <c r="M112" s="16">
        <v>91404</v>
      </c>
      <c r="N112" s="16">
        <v>92298</v>
      </c>
      <c r="O112" s="16">
        <v>94112</v>
      </c>
      <c r="P112" s="16">
        <v>93072</v>
      </c>
      <c r="Q112" s="16">
        <v>95355</v>
      </c>
      <c r="R112" s="16">
        <v>96375</v>
      </c>
    </row>
    <row r="113" spans="1:18" x14ac:dyDescent="0.25">
      <c r="A113" s="16" t="s">
        <v>1438</v>
      </c>
      <c r="B113" s="16" t="s">
        <v>1437</v>
      </c>
      <c r="C113" s="16" t="s">
        <v>2243</v>
      </c>
      <c r="D113" s="16">
        <v>17985</v>
      </c>
      <c r="E113" s="16">
        <v>17962</v>
      </c>
      <c r="F113" s="16">
        <v>18040</v>
      </c>
      <c r="G113" s="16">
        <v>18110</v>
      </c>
      <c r="H113" s="16">
        <v>18449</v>
      </c>
      <c r="I113" s="16">
        <v>18529</v>
      </c>
      <c r="J113" s="16">
        <v>18639</v>
      </c>
      <c r="K113" s="16">
        <v>18494</v>
      </c>
      <c r="L113" s="16">
        <v>18195</v>
      </c>
      <c r="M113" s="16">
        <v>18471</v>
      </c>
      <c r="N113" s="16">
        <v>18628</v>
      </c>
      <c r="O113" s="16">
        <v>18674</v>
      </c>
      <c r="P113" s="16">
        <v>18602</v>
      </c>
      <c r="Q113" s="16">
        <v>18612</v>
      </c>
      <c r="R113" s="16">
        <v>18073</v>
      </c>
    </row>
    <row r="114" spans="1:18" x14ac:dyDescent="0.25">
      <c r="A114" s="16" t="s">
        <v>1435</v>
      </c>
      <c r="B114" s="16" t="s">
        <v>1434</v>
      </c>
      <c r="C114" s="16" t="s">
        <v>2242</v>
      </c>
      <c r="D114" s="16">
        <v>70952</v>
      </c>
      <c r="E114" s="16">
        <v>69010</v>
      </c>
      <c r="F114" s="16">
        <v>70042</v>
      </c>
      <c r="G114" s="16">
        <v>69262</v>
      </c>
      <c r="H114" s="16">
        <v>69987</v>
      </c>
      <c r="I114" s="16">
        <v>70680</v>
      </c>
      <c r="J114" s="16">
        <v>70857</v>
      </c>
      <c r="K114" s="16">
        <v>72239</v>
      </c>
      <c r="L114" s="16">
        <v>72177</v>
      </c>
      <c r="M114" s="16">
        <v>72645</v>
      </c>
      <c r="N114" s="16">
        <v>71645</v>
      </c>
      <c r="O114" s="16">
        <v>71557</v>
      </c>
      <c r="P114" s="16">
        <v>71803</v>
      </c>
      <c r="Q114" s="16">
        <v>72565</v>
      </c>
      <c r="R114" s="16">
        <v>72985</v>
      </c>
    </row>
    <row r="115" spans="1:18" x14ac:dyDescent="0.25">
      <c r="A115" s="16" t="s">
        <v>1432</v>
      </c>
      <c r="B115" s="16" t="s">
        <v>1431</v>
      </c>
      <c r="C115" s="16" t="s">
        <v>2241</v>
      </c>
      <c r="D115" s="16">
        <v>3663</v>
      </c>
      <c r="E115" s="16">
        <v>3653</v>
      </c>
      <c r="F115" s="16">
        <v>3518</v>
      </c>
      <c r="G115" s="16">
        <v>3727</v>
      </c>
      <c r="H115" s="16">
        <v>3799</v>
      </c>
      <c r="I115" s="16">
        <v>3692</v>
      </c>
      <c r="J115" s="16">
        <v>3662</v>
      </c>
      <c r="K115" s="16">
        <v>3520</v>
      </c>
      <c r="L115" s="16">
        <v>3517</v>
      </c>
      <c r="M115" s="16">
        <v>3596</v>
      </c>
      <c r="N115" s="16">
        <v>3723</v>
      </c>
      <c r="O115" s="16">
        <v>3832</v>
      </c>
      <c r="P115" s="16">
        <v>3940</v>
      </c>
      <c r="Q115" s="16">
        <v>4068</v>
      </c>
      <c r="R115" s="16">
        <v>4084</v>
      </c>
    </row>
    <row r="116" spans="1:18" x14ac:dyDescent="0.25">
      <c r="A116" s="16" t="s">
        <v>1429</v>
      </c>
      <c r="B116" s="16" t="s">
        <v>1428</v>
      </c>
      <c r="C116" s="16" t="s">
        <v>2240</v>
      </c>
      <c r="D116" s="16">
        <v>330</v>
      </c>
      <c r="E116" s="16">
        <v>328</v>
      </c>
      <c r="F116" s="16">
        <v>333</v>
      </c>
      <c r="G116" s="16">
        <v>342</v>
      </c>
      <c r="H116" s="16">
        <v>356</v>
      </c>
      <c r="I116" s="16">
        <v>363</v>
      </c>
      <c r="J116" s="16">
        <v>357</v>
      </c>
      <c r="K116" s="16">
        <v>338</v>
      </c>
      <c r="L116" s="16">
        <v>312</v>
      </c>
      <c r="M116" s="16">
        <v>299</v>
      </c>
      <c r="N116" s="16">
        <v>302</v>
      </c>
      <c r="O116" s="16">
        <v>325</v>
      </c>
      <c r="P116" s="16">
        <v>355</v>
      </c>
      <c r="Q116" s="16">
        <v>381</v>
      </c>
      <c r="R116" s="16">
        <v>397</v>
      </c>
    </row>
    <row r="117" spans="1:18" x14ac:dyDescent="0.25">
      <c r="A117" s="16" t="s">
        <v>1426</v>
      </c>
      <c r="B117" s="16" t="s">
        <v>1425</v>
      </c>
      <c r="C117" s="16" t="s">
        <v>2239</v>
      </c>
      <c r="D117" s="16">
        <v>66974</v>
      </c>
      <c r="E117" s="16">
        <v>65039</v>
      </c>
      <c r="F117" s="16">
        <v>66211</v>
      </c>
      <c r="G117" s="16">
        <v>65201</v>
      </c>
      <c r="H117" s="16">
        <v>65840</v>
      </c>
      <c r="I117" s="16">
        <v>66638</v>
      </c>
      <c r="J117" s="16">
        <v>66853</v>
      </c>
      <c r="K117" s="16">
        <v>68402</v>
      </c>
      <c r="L117" s="16">
        <v>68369</v>
      </c>
      <c r="M117" s="16">
        <v>68768</v>
      </c>
      <c r="N117" s="16">
        <v>67632</v>
      </c>
      <c r="O117" s="16">
        <v>67413</v>
      </c>
      <c r="P117" s="16">
        <v>67521</v>
      </c>
      <c r="Q117" s="16">
        <v>68131</v>
      </c>
      <c r="R117" s="16">
        <v>68520</v>
      </c>
    </row>
    <row r="118" spans="1:18" x14ac:dyDescent="0.25">
      <c r="A118" s="16" t="s">
        <v>23</v>
      </c>
      <c r="B118" s="18" t="s">
        <v>24</v>
      </c>
      <c r="C118" s="16" t="s">
        <v>271</v>
      </c>
      <c r="D118" s="16">
        <v>267052</v>
      </c>
      <c r="E118" s="16">
        <v>272860</v>
      </c>
      <c r="F118" s="16">
        <v>272371</v>
      </c>
      <c r="G118" s="16">
        <v>267766</v>
      </c>
      <c r="H118" s="16">
        <v>272194</v>
      </c>
      <c r="I118" s="16">
        <v>274348</v>
      </c>
      <c r="J118" s="16">
        <v>275749</v>
      </c>
      <c r="K118" s="16">
        <v>276615</v>
      </c>
      <c r="L118" s="16">
        <v>276274</v>
      </c>
      <c r="M118" s="16">
        <v>274896</v>
      </c>
      <c r="N118" s="16">
        <v>275127</v>
      </c>
      <c r="O118" s="16">
        <v>280766</v>
      </c>
      <c r="P118" s="16">
        <v>284807</v>
      </c>
      <c r="Q118" s="16">
        <v>284482</v>
      </c>
      <c r="R118" s="16">
        <v>286577</v>
      </c>
    </row>
    <row r="119" spans="1:18" x14ac:dyDescent="0.25">
      <c r="A119" s="16" t="s">
        <v>26</v>
      </c>
      <c r="B119" s="16" t="s">
        <v>27</v>
      </c>
      <c r="C119" s="16" t="s">
        <v>272</v>
      </c>
      <c r="D119" s="16">
        <v>251436</v>
      </c>
      <c r="E119" s="16">
        <v>255141</v>
      </c>
      <c r="F119" s="16">
        <v>253218</v>
      </c>
      <c r="G119" s="16">
        <v>250029</v>
      </c>
      <c r="H119" s="16">
        <v>254445</v>
      </c>
      <c r="I119" s="16">
        <v>256144</v>
      </c>
      <c r="J119" s="16">
        <v>257979</v>
      </c>
      <c r="K119" s="16">
        <v>256530</v>
      </c>
      <c r="L119" s="16">
        <v>255205</v>
      </c>
      <c r="M119" s="16">
        <v>256103</v>
      </c>
      <c r="N119" s="16">
        <v>257295</v>
      </c>
      <c r="O119" s="16">
        <v>262011</v>
      </c>
      <c r="P119" s="16">
        <v>263724</v>
      </c>
      <c r="Q119" s="16">
        <v>265202</v>
      </c>
      <c r="R119" s="16">
        <v>266686</v>
      </c>
    </row>
    <row r="120" spans="1:18" x14ac:dyDescent="0.25">
      <c r="A120" s="16" t="s">
        <v>29</v>
      </c>
      <c r="B120" s="16" t="s">
        <v>30</v>
      </c>
      <c r="C120" s="16" t="s">
        <v>273</v>
      </c>
      <c r="D120" s="16">
        <v>242191</v>
      </c>
      <c r="E120" s="16">
        <v>245409</v>
      </c>
      <c r="F120" s="16">
        <v>243470</v>
      </c>
      <c r="G120" s="16">
        <v>240585</v>
      </c>
      <c r="H120" s="16">
        <v>245198</v>
      </c>
      <c r="I120" s="16">
        <v>247114</v>
      </c>
      <c r="J120" s="16">
        <v>249054</v>
      </c>
      <c r="K120" s="16">
        <v>247668</v>
      </c>
      <c r="L120" s="16">
        <v>246308</v>
      </c>
      <c r="M120" s="16">
        <v>247093</v>
      </c>
      <c r="N120" s="16">
        <v>248170</v>
      </c>
      <c r="O120" s="16">
        <v>252673</v>
      </c>
      <c r="P120" s="16">
        <v>254355</v>
      </c>
      <c r="Q120" s="16">
        <v>255861</v>
      </c>
      <c r="R120" s="16">
        <v>257327</v>
      </c>
    </row>
    <row r="121" spans="1:18" x14ac:dyDescent="0.25">
      <c r="A121" s="16" t="s">
        <v>32</v>
      </c>
      <c r="B121" s="16" t="s">
        <v>33</v>
      </c>
      <c r="C121" s="16" t="s">
        <v>274</v>
      </c>
      <c r="D121" s="16">
        <v>9901</v>
      </c>
      <c r="E121" s="16">
        <v>10499</v>
      </c>
      <c r="F121" s="16">
        <v>10536</v>
      </c>
      <c r="G121" s="16">
        <v>10173</v>
      </c>
      <c r="H121" s="16">
        <v>9885</v>
      </c>
      <c r="I121" s="16">
        <v>9608</v>
      </c>
      <c r="J121" s="16">
        <v>9471</v>
      </c>
      <c r="K121" s="16">
        <v>9402</v>
      </c>
      <c r="L121" s="16">
        <v>9454</v>
      </c>
      <c r="M121" s="16">
        <v>9587</v>
      </c>
      <c r="N121" s="16">
        <v>9720</v>
      </c>
      <c r="O121" s="16">
        <v>9948</v>
      </c>
      <c r="P121" s="16">
        <v>9986</v>
      </c>
      <c r="Q121" s="16">
        <v>9975</v>
      </c>
      <c r="R121" s="16">
        <v>10000</v>
      </c>
    </row>
    <row r="122" spans="1:18" x14ac:dyDescent="0.25">
      <c r="A122" s="16" t="s">
        <v>35</v>
      </c>
      <c r="B122" s="16" t="s">
        <v>36</v>
      </c>
      <c r="C122" s="16" t="s">
        <v>275</v>
      </c>
      <c r="D122" s="16">
        <v>15551</v>
      </c>
      <c r="E122" s="16">
        <v>17657</v>
      </c>
      <c r="F122" s="16">
        <v>19138</v>
      </c>
      <c r="G122" s="16">
        <v>17683</v>
      </c>
      <c r="H122" s="16">
        <v>17707</v>
      </c>
      <c r="I122" s="16">
        <v>18170</v>
      </c>
      <c r="J122" s="16">
        <v>17724</v>
      </c>
      <c r="K122" s="16">
        <v>20051</v>
      </c>
      <c r="L122" s="16">
        <v>20969</v>
      </c>
      <c r="M122" s="16">
        <v>18775</v>
      </c>
      <c r="N122" s="16">
        <v>17806</v>
      </c>
      <c r="O122" s="16">
        <v>18721</v>
      </c>
      <c r="P122" s="16">
        <v>20907</v>
      </c>
      <c r="Q122" s="16">
        <v>19223</v>
      </c>
      <c r="R122" s="16">
        <v>19855</v>
      </c>
    </row>
    <row r="123" spans="1:18" x14ac:dyDescent="0.25">
      <c r="A123" s="16" t="s">
        <v>38</v>
      </c>
      <c r="B123" s="16" t="s">
        <v>39</v>
      </c>
      <c r="C123" s="16" t="s">
        <v>276</v>
      </c>
      <c r="D123" s="16">
        <v>13272</v>
      </c>
      <c r="E123" s="16">
        <v>15184</v>
      </c>
      <c r="F123" s="16">
        <v>16380</v>
      </c>
      <c r="G123" s="16">
        <v>15042</v>
      </c>
      <c r="H123" s="16">
        <v>14968</v>
      </c>
      <c r="I123" s="16">
        <v>15595</v>
      </c>
      <c r="J123" s="16">
        <v>15102</v>
      </c>
      <c r="K123" s="16">
        <v>17476</v>
      </c>
      <c r="L123" s="16">
        <v>18516</v>
      </c>
      <c r="M123" s="16">
        <v>16313</v>
      </c>
      <c r="N123" s="16">
        <v>15506</v>
      </c>
      <c r="O123" s="16">
        <v>16313</v>
      </c>
      <c r="P123" s="16">
        <v>18384</v>
      </c>
      <c r="Q123" s="16">
        <v>16526</v>
      </c>
      <c r="R123" s="16">
        <v>16828</v>
      </c>
    </row>
    <row r="124" spans="1:18" x14ac:dyDescent="0.25">
      <c r="A124" s="16" t="s">
        <v>41</v>
      </c>
      <c r="B124" s="16" t="s">
        <v>42</v>
      </c>
      <c r="C124" s="16" t="s">
        <v>277</v>
      </c>
      <c r="D124" s="16">
        <v>2399</v>
      </c>
      <c r="E124" s="16">
        <v>2570</v>
      </c>
      <c r="F124" s="16">
        <v>2891</v>
      </c>
      <c r="G124" s="16">
        <v>2802</v>
      </c>
      <c r="H124" s="16">
        <v>2944</v>
      </c>
      <c r="I124" s="16">
        <v>2676</v>
      </c>
      <c r="J124" s="16">
        <v>2758</v>
      </c>
      <c r="K124" s="16">
        <v>2605</v>
      </c>
      <c r="L124" s="16">
        <v>2420</v>
      </c>
      <c r="M124" s="16">
        <v>2511</v>
      </c>
      <c r="N124" s="16">
        <v>2337</v>
      </c>
      <c r="O124" s="16">
        <v>2446</v>
      </c>
      <c r="P124" s="16">
        <v>2543</v>
      </c>
      <c r="Q124" s="16">
        <v>2749</v>
      </c>
      <c r="R124" s="16">
        <v>3088</v>
      </c>
    </row>
    <row r="125" spans="1:18" x14ac:dyDescent="0.25">
      <c r="A125" s="16" t="s">
        <v>1423</v>
      </c>
      <c r="B125" s="18" t="s">
        <v>1422</v>
      </c>
      <c r="C125" s="16" t="s">
        <v>2238</v>
      </c>
      <c r="D125" s="16">
        <v>880066</v>
      </c>
      <c r="E125" s="16">
        <v>878501</v>
      </c>
      <c r="F125" s="16">
        <v>878596</v>
      </c>
      <c r="G125" s="16">
        <v>885512</v>
      </c>
      <c r="H125" s="16">
        <v>897071</v>
      </c>
      <c r="I125" s="16">
        <v>899656</v>
      </c>
      <c r="J125" s="16">
        <v>909379</v>
      </c>
      <c r="K125" s="16">
        <v>918904</v>
      </c>
      <c r="L125" s="16">
        <v>923324</v>
      </c>
      <c r="M125" s="16">
        <v>940600</v>
      </c>
      <c r="N125" s="16">
        <v>954372</v>
      </c>
      <c r="O125" s="16">
        <v>961651</v>
      </c>
      <c r="P125" s="16">
        <v>964055</v>
      </c>
      <c r="Q125" s="16">
        <v>978632</v>
      </c>
      <c r="R125" s="16">
        <v>998102</v>
      </c>
    </row>
    <row r="126" spans="1:18" x14ac:dyDescent="0.25">
      <c r="A126" s="16" t="s">
        <v>1420</v>
      </c>
      <c r="B126" s="16" t="s">
        <v>1419</v>
      </c>
      <c r="C126" s="16" t="s">
        <v>2237</v>
      </c>
      <c r="D126" s="16">
        <v>336011</v>
      </c>
      <c r="E126" s="16">
        <v>333850</v>
      </c>
      <c r="F126" s="16">
        <v>330998</v>
      </c>
      <c r="G126" s="16">
        <v>334204</v>
      </c>
      <c r="H126" s="16">
        <v>341131</v>
      </c>
      <c r="I126" s="16">
        <v>345464</v>
      </c>
      <c r="J126" s="16">
        <v>353233</v>
      </c>
      <c r="K126" s="16">
        <v>359101</v>
      </c>
      <c r="L126" s="16">
        <v>363957</v>
      </c>
      <c r="M126" s="16">
        <v>371995</v>
      </c>
      <c r="N126" s="16">
        <v>377399</v>
      </c>
      <c r="O126" s="16">
        <v>381614</v>
      </c>
      <c r="P126" s="16">
        <v>382254</v>
      </c>
      <c r="Q126" s="16">
        <v>387518</v>
      </c>
      <c r="R126" s="16">
        <v>394290</v>
      </c>
    </row>
    <row r="127" spans="1:18" x14ac:dyDescent="0.25">
      <c r="A127" s="16" t="s">
        <v>1417</v>
      </c>
      <c r="B127" s="16" t="s">
        <v>1416</v>
      </c>
      <c r="C127" s="16" t="s">
        <v>2236</v>
      </c>
      <c r="D127" s="16">
        <v>331568</v>
      </c>
      <c r="E127" s="16">
        <v>329383</v>
      </c>
      <c r="F127" s="16">
        <v>326488</v>
      </c>
      <c r="G127" s="16">
        <v>329702</v>
      </c>
      <c r="H127" s="16">
        <v>336592</v>
      </c>
      <c r="I127" s="16">
        <v>340912</v>
      </c>
      <c r="J127" s="16">
        <v>348620</v>
      </c>
      <c r="K127" s="16">
        <v>354418</v>
      </c>
      <c r="L127" s="16">
        <v>359249</v>
      </c>
      <c r="M127" s="16">
        <v>367165</v>
      </c>
      <c r="N127" s="16">
        <v>372524</v>
      </c>
      <c r="O127" s="16">
        <v>376713</v>
      </c>
      <c r="P127" s="16">
        <v>377280</v>
      </c>
      <c r="Q127" s="16">
        <v>382577</v>
      </c>
      <c r="R127" s="16">
        <v>389260</v>
      </c>
    </row>
    <row r="128" spans="1:18" x14ac:dyDescent="0.25">
      <c r="A128" s="16" t="s">
        <v>1414</v>
      </c>
      <c r="B128" s="16" t="s">
        <v>1413</v>
      </c>
      <c r="C128" s="16" t="s">
        <v>2235</v>
      </c>
      <c r="D128" s="16">
        <v>285810</v>
      </c>
      <c r="E128" s="16">
        <v>283724</v>
      </c>
      <c r="F128" s="16">
        <v>280780</v>
      </c>
      <c r="G128" s="16">
        <v>283616</v>
      </c>
      <c r="H128" s="16">
        <v>289550</v>
      </c>
      <c r="I128" s="16">
        <v>294134</v>
      </c>
      <c r="J128" s="16">
        <v>301175</v>
      </c>
      <c r="K128" s="16">
        <v>306429</v>
      </c>
      <c r="L128" s="16">
        <v>310566</v>
      </c>
      <c r="M128" s="16">
        <v>317720</v>
      </c>
      <c r="N128" s="16">
        <v>322722</v>
      </c>
      <c r="O128" s="16">
        <v>326110</v>
      </c>
      <c r="P128" s="16">
        <v>326609</v>
      </c>
      <c r="Q128" s="16">
        <v>331527</v>
      </c>
      <c r="R128" s="16">
        <v>337411</v>
      </c>
    </row>
    <row r="129" spans="1:18" x14ac:dyDescent="0.25">
      <c r="A129" s="16" t="s">
        <v>1411</v>
      </c>
      <c r="B129" s="16" t="s">
        <v>1410</v>
      </c>
      <c r="C129" s="16" t="s">
        <v>2234</v>
      </c>
      <c r="D129" s="16">
        <v>45984</v>
      </c>
      <c r="E129" s="16">
        <v>45910</v>
      </c>
      <c r="F129" s="16">
        <v>46020</v>
      </c>
      <c r="G129" s="16">
        <v>46390</v>
      </c>
      <c r="H129" s="16">
        <v>47352</v>
      </c>
      <c r="I129" s="16">
        <v>46973</v>
      </c>
      <c r="J129" s="16">
        <v>47589</v>
      </c>
      <c r="K129" s="16">
        <v>48096</v>
      </c>
      <c r="L129" s="16">
        <v>48792</v>
      </c>
      <c r="M129" s="16">
        <v>49498</v>
      </c>
      <c r="N129" s="16">
        <v>49785</v>
      </c>
      <c r="O129" s="16">
        <v>50634</v>
      </c>
      <c r="P129" s="16">
        <v>50702</v>
      </c>
      <c r="Q129" s="16">
        <v>50998</v>
      </c>
      <c r="R129" s="16">
        <v>51772</v>
      </c>
    </row>
    <row r="130" spans="1:18" x14ac:dyDescent="0.25">
      <c r="A130" s="16" t="s">
        <v>1408</v>
      </c>
      <c r="B130" s="16" t="s">
        <v>1407</v>
      </c>
      <c r="C130" s="16" t="s">
        <v>2233</v>
      </c>
      <c r="D130" s="16">
        <v>4470</v>
      </c>
      <c r="E130" s="16">
        <v>4499</v>
      </c>
      <c r="F130" s="16">
        <v>4551</v>
      </c>
      <c r="G130" s="16">
        <v>4537</v>
      </c>
      <c r="H130" s="16">
        <v>4569</v>
      </c>
      <c r="I130" s="16">
        <v>4577</v>
      </c>
      <c r="J130" s="16">
        <v>4633</v>
      </c>
      <c r="K130" s="16">
        <v>4703</v>
      </c>
      <c r="L130" s="16">
        <v>4723</v>
      </c>
      <c r="M130" s="16">
        <v>4848</v>
      </c>
      <c r="N130" s="16">
        <v>4889</v>
      </c>
      <c r="O130" s="16">
        <v>4911</v>
      </c>
      <c r="P130" s="16">
        <v>4995</v>
      </c>
      <c r="Q130" s="16">
        <v>4942</v>
      </c>
      <c r="R130" s="16">
        <v>5032</v>
      </c>
    </row>
    <row r="131" spans="1:18" x14ac:dyDescent="0.25">
      <c r="A131" s="16" t="s">
        <v>1405</v>
      </c>
      <c r="B131" s="16" t="s">
        <v>1404</v>
      </c>
      <c r="C131" s="16" t="s">
        <v>2232</v>
      </c>
      <c r="D131" s="16">
        <v>145382</v>
      </c>
      <c r="E131" s="16">
        <v>146472</v>
      </c>
      <c r="F131" s="16">
        <v>150214</v>
      </c>
      <c r="G131" s="16">
        <v>150947</v>
      </c>
      <c r="H131" s="16">
        <v>155455</v>
      </c>
      <c r="I131" s="16">
        <v>155102</v>
      </c>
      <c r="J131" s="16">
        <v>155989</v>
      </c>
      <c r="K131" s="16">
        <v>159314</v>
      </c>
      <c r="L131" s="16">
        <v>161230</v>
      </c>
      <c r="M131" s="16">
        <v>167655</v>
      </c>
      <c r="N131" s="16">
        <v>172506</v>
      </c>
      <c r="O131" s="16">
        <v>173016</v>
      </c>
      <c r="P131" s="16">
        <v>174038</v>
      </c>
      <c r="Q131" s="16">
        <v>176976</v>
      </c>
      <c r="R131" s="16">
        <v>181869</v>
      </c>
    </row>
    <row r="132" spans="1:18" x14ac:dyDescent="0.25">
      <c r="A132" s="16" t="s">
        <v>1402</v>
      </c>
      <c r="B132" s="16" t="s">
        <v>1401</v>
      </c>
      <c r="C132" s="16" t="s">
        <v>2231</v>
      </c>
      <c r="D132" s="16">
        <v>67175</v>
      </c>
      <c r="E132" s="16">
        <v>68766</v>
      </c>
      <c r="F132" s="16">
        <v>70134</v>
      </c>
      <c r="G132" s="16">
        <v>70783</v>
      </c>
      <c r="H132" s="16">
        <v>73189</v>
      </c>
      <c r="I132" s="16">
        <v>73820</v>
      </c>
      <c r="J132" s="16">
        <v>75631</v>
      </c>
      <c r="K132" s="16">
        <v>77615</v>
      </c>
      <c r="L132" s="16">
        <v>78733</v>
      </c>
      <c r="M132" s="16">
        <v>82584</v>
      </c>
      <c r="N132" s="16">
        <v>84031</v>
      </c>
      <c r="O132" s="16">
        <v>85533</v>
      </c>
      <c r="P132" s="16">
        <v>87576</v>
      </c>
      <c r="Q132" s="16">
        <v>90048</v>
      </c>
      <c r="R132" s="16">
        <v>92926</v>
      </c>
    </row>
    <row r="133" spans="1:18" x14ac:dyDescent="0.25">
      <c r="A133" s="16" t="s">
        <v>1399</v>
      </c>
      <c r="B133" s="16" t="s">
        <v>1398</v>
      </c>
      <c r="C133" s="16" t="s">
        <v>2230</v>
      </c>
      <c r="D133" s="16">
        <v>51075</v>
      </c>
      <c r="E133" s="16">
        <v>51083</v>
      </c>
      <c r="F133" s="16">
        <v>52322</v>
      </c>
      <c r="G133" s="16">
        <v>52195</v>
      </c>
      <c r="H133" s="16">
        <v>53458</v>
      </c>
      <c r="I133" s="16">
        <v>52808</v>
      </c>
      <c r="J133" s="16">
        <v>53279</v>
      </c>
      <c r="K133" s="16">
        <v>53906</v>
      </c>
      <c r="L133" s="16">
        <v>54874</v>
      </c>
      <c r="M133" s="16">
        <v>55539</v>
      </c>
      <c r="N133" s="16">
        <v>56025</v>
      </c>
      <c r="O133" s="16">
        <v>55897</v>
      </c>
      <c r="P133" s="16">
        <v>56174</v>
      </c>
      <c r="Q133" s="16">
        <v>57179</v>
      </c>
      <c r="R133" s="16">
        <v>59081</v>
      </c>
    </row>
    <row r="134" spans="1:18" x14ac:dyDescent="0.25">
      <c r="A134" s="16" t="s">
        <v>1396</v>
      </c>
      <c r="B134" s="16" t="s">
        <v>1395</v>
      </c>
      <c r="C134" s="16" t="s">
        <v>2229</v>
      </c>
      <c r="D134" s="16">
        <v>26238</v>
      </c>
      <c r="E134" s="16">
        <v>25962</v>
      </c>
      <c r="F134" s="16">
        <v>27093</v>
      </c>
      <c r="G134" s="16">
        <v>27424</v>
      </c>
      <c r="H134" s="16">
        <v>28330</v>
      </c>
      <c r="I134" s="16">
        <v>28168</v>
      </c>
      <c r="J134" s="16">
        <v>27081</v>
      </c>
      <c r="K134" s="16">
        <v>27928</v>
      </c>
      <c r="L134" s="16">
        <v>28041</v>
      </c>
      <c r="M134" s="16">
        <v>30299</v>
      </c>
      <c r="N134" s="16">
        <v>33138</v>
      </c>
      <c r="O134" s="16">
        <v>32657</v>
      </c>
      <c r="P134" s="16">
        <v>31836</v>
      </c>
      <c r="Q134" s="16">
        <v>31623</v>
      </c>
      <c r="R134" s="16">
        <v>31909</v>
      </c>
    </row>
    <row r="135" spans="1:18" x14ac:dyDescent="0.25">
      <c r="A135" s="16" t="s">
        <v>1393</v>
      </c>
      <c r="B135" s="16" t="s">
        <v>1392</v>
      </c>
      <c r="C135" s="16" t="s">
        <v>2228</v>
      </c>
      <c r="D135" s="16">
        <v>1559</v>
      </c>
      <c r="E135" s="16">
        <v>1510</v>
      </c>
      <c r="F135" s="16">
        <v>1487</v>
      </c>
      <c r="G135" s="16">
        <v>1440</v>
      </c>
      <c r="H135" s="16">
        <v>1456</v>
      </c>
      <c r="I135" s="16">
        <v>1450</v>
      </c>
      <c r="J135" s="16">
        <v>1429</v>
      </c>
      <c r="K135" s="16">
        <v>1437</v>
      </c>
      <c r="L135" s="16">
        <v>1269</v>
      </c>
      <c r="M135" s="16">
        <v>1245</v>
      </c>
      <c r="N135" s="16">
        <v>1211</v>
      </c>
      <c r="O135" s="16">
        <v>1190</v>
      </c>
      <c r="P135" s="16">
        <v>1173</v>
      </c>
      <c r="Q135" s="16">
        <v>1188</v>
      </c>
      <c r="R135" s="16">
        <v>1217</v>
      </c>
    </row>
    <row r="136" spans="1:18" x14ac:dyDescent="0.25">
      <c r="A136" s="16" t="s">
        <v>1390</v>
      </c>
      <c r="B136" s="16" t="s">
        <v>1389</v>
      </c>
      <c r="C136" s="16" t="s">
        <v>2227</v>
      </c>
      <c r="D136" s="16">
        <v>115728</v>
      </c>
      <c r="E136" s="16">
        <v>116020</v>
      </c>
      <c r="F136" s="16">
        <v>117247</v>
      </c>
      <c r="G136" s="16">
        <v>118202</v>
      </c>
      <c r="H136" s="16">
        <v>120883</v>
      </c>
      <c r="I136" s="16">
        <v>119976</v>
      </c>
      <c r="J136" s="16">
        <v>121661</v>
      </c>
      <c r="K136" s="16">
        <v>122650</v>
      </c>
      <c r="L136" s="16">
        <v>122714</v>
      </c>
      <c r="M136" s="16">
        <v>124625</v>
      </c>
      <c r="N136" s="16">
        <v>126026</v>
      </c>
      <c r="O136" s="16">
        <v>127478</v>
      </c>
      <c r="P136" s="16">
        <v>128174</v>
      </c>
      <c r="Q136" s="16">
        <v>129051</v>
      </c>
      <c r="R136" s="16">
        <v>130912</v>
      </c>
    </row>
    <row r="137" spans="1:18" x14ac:dyDescent="0.25">
      <c r="A137" s="16" t="s">
        <v>1387</v>
      </c>
      <c r="B137" s="16" t="s">
        <v>1386</v>
      </c>
      <c r="C137" s="16" t="s">
        <v>2226</v>
      </c>
      <c r="D137" s="16">
        <v>34926</v>
      </c>
      <c r="E137" s="16">
        <v>34785</v>
      </c>
      <c r="F137" s="16">
        <v>34880</v>
      </c>
      <c r="G137" s="16">
        <v>35224</v>
      </c>
      <c r="H137" s="16">
        <v>35774</v>
      </c>
      <c r="I137" s="16">
        <v>35802</v>
      </c>
      <c r="J137" s="16">
        <v>36203</v>
      </c>
      <c r="K137" s="16">
        <v>36611</v>
      </c>
      <c r="L137" s="16">
        <v>36701</v>
      </c>
      <c r="M137" s="16">
        <v>37267</v>
      </c>
      <c r="N137" s="16">
        <v>37769</v>
      </c>
      <c r="O137" s="16">
        <v>37713</v>
      </c>
      <c r="P137" s="16">
        <v>37811</v>
      </c>
      <c r="Q137" s="16">
        <v>37600</v>
      </c>
      <c r="R137" s="16">
        <v>38084</v>
      </c>
    </row>
    <row r="138" spans="1:18" x14ac:dyDescent="0.25">
      <c r="A138" s="16" t="s">
        <v>1384</v>
      </c>
      <c r="B138" s="16" t="s">
        <v>1383</v>
      </c>
      <c r="C138" s="16" t="s">
        <v>2225</v>
      </c>
      <c r="D138" s="16">
        <v>33059</v>
      </c>
      <c r="E138" s="16">
        <v>32880</v>
      </c>
      <c r="F138" s="16">
        <v>32776</v>
      </c>
      <c r="G138" s="16">
        <v>32652</v>
      </c>
      <c r="H138" s="16">
        <v>32838</v>
      </c>
      <c r="I138" s="16">
        <v>32480</v>
      </c>
      <c r="J138" s="16">
        <v>32841</v>
      </c>
      <c r="K138" s="16">
        <v>32712</v>
      </c>
      <c r="L138" s="16">
        <v>33003</v>
      </c>
      <c r="M138" s="16">
        <v>32951</v>
      </c>
      <c r="N138" s="16">
        <v>33328</v>
      </c>
      <c r="O138" s="16">
        <v>33511</v>
      </c>
      <c r="P138" s="16">
        <v>33569</v>
      </c>
      <c r="Q138" s="16">
        <v>33634</v>
      </c>
      <c r="R138" s="16">
        <v>34041</v>
      </c>
    </row>
    <row r="139" spans="1:18" x14ac:dyDescent="0.25">
      <c r="A139" s="16" t="s">
        <v>1381</v>
      </c>
      <c r="B139" s="16" t="s">
        <v>1380</v>
      </c>
      <c r="C139" s="16" t="s">
        <v>2224</v>
      </c>
      <c r="D139" s="16">
        <v>36785</v>
      </c>
      <c r="E139" s="16">
        <v>37493</v>
      </c>
      <c r="F139" s="16">
        <v>38900</v>
      </c>
      <c r="G139" s="16">
        <v>39369</v>
      </c>
      <c r="H139" s="16">
        <v>41256</v>
      </c>
      <c r="I139" s="16">
        <v>40810</v>
      </c>
      <c r="J139" s="16">
        <v>41681</v>
      </c>
      <c r="K139" s="16">
        <v>42543</v>
      </c>
      <c r="L139" s="16">
        <v>42208</v>
      </c>
      <c r="M139" s="16">
        <v>43542</v>
      </c>
      <c r="N139" s="16">
        <v>43797</v>
      </c>
      <c r="O139" s="16">
        <v>45217</v>
      </c>
      <c r="P139" s="16">
        <v>45843</v>
      </c>
      <c r="Q139" s="16">
        <v>46680</v>
      </c>
      <c r="R139" s="16">
        <v>47479</v>
      </c>
    </row>
    <row r="140" spans="1:18" x14ac:dyDescent="0.25">
      <c r="A140" s="16" t="s">
        <v>1378</v>
      </c>
      <c r="B140" s="16" t="s">
        <v>1377</v>
      </c>
      <c r="C140" s="16" t="s">
        <v>2223</v>
      </c>
      <c r="D140" s="16">
        <v>1307</v>
      </c>
      <c r="E140" s="16">
        <v>1299</v>
      </c>
      <c r="F140" s="16">
        <v>1250</v>
      </c>
      <c r="G140" s="16">
        <v>1300</v>
      </c>
      <c r="H140" s="16">
        <v>1334</v>
      </c>
      <c r="I140" s="16">
        <v>1301</v>
      </c>
      <c r="J140" s="16">
        <v>1298</v>
      </c>
      <c r="K140" s="16">
        <v>1277</v>
      </c>
      <c r="L140" s="16">
        <v>1264</v>
      </c>
      <c r="M140" s="16">
        <v>1290</v>
      </c>
      <c r="N140" s="16">
        <v>1332</v>
      </c>
      <c r="O140" s="16">
        <v>1370</v>
      </c>
      <c r="P140" s="16">
        <v>1409</v>
      </c>
      <c r="Q140" s="16">
        <v>1446</v>
      </c>
      <c r="R140" s="16">
        <v>1455</v>
      </c>
    </row>
    <row r="141" spans="1:18" x14ac:dyDescent="0.25">
      <c r="A141" s="16" t="s">
        <v>1375</v>
      </c>
      <c r="B141" s="16" t="s">
        <v>1374</v>
      </c>
      <c r="C141" s="16" t="s">
        <v>2222</v>
      </c>
      <c r="D141" s="16">
        <v>9987</v>
      </c>
      <c r="E141" s="16">
        <v>9987</v>
      </c>
      <c r="F141" s="16">
        <v>10047</v>
      </c>
      <c r="G141" s="16">
        <v>10310</v>
      </c>
      <c r="H141" s="16">
        <v>10556</v>
      </c>
      <c r="I141" s="16">
        <v>10442</v>
      </c>
      <c r="J141" s="16">
        <v>10573</v>
      </c>
      <c r="K141" s="16">
        <v>10586</v>
      </c>
      <c r="L141" s="16">
        <v>10527</v>
      </c>
      <c r="M141" s="16">
        <v>10758</v>
      </c>
      <c r="N141" s="16">
        <v>10946</v>
      </c>
      <c r="O141" s="16">
        <v>11020</v>
      </c>
      <c r="P141" s="16">
        <v>10996</v>
      </c>
      <c r="Q141" s="16">
        <v>11274</v>
      </c>
      <c r="R141" s="16">
        <v>11493</v>
      </c>
    </row>
    <row r="142" spans="1:18" x14ac:dyDescent="0.25">
      <c r="A142" s="16" t="s">
        <v>1372</v>
      </c>
      <c r="B142" s="16" t="s">
        <v>1371</v>
      </c>
      <c r="C142" s="16" t="s">
        <v>2221</v>
      </c>
      <c r="D142" s="16">
        <v>114582</v>
      </c>
      <c r="E142" s="16">
        <v>114514</v>
      </c>
      <c r="F142" s="16">
        <v>115001</v>
      </c>
      <c r="G142" s="16">
        <v>116336</v>
      </c>
      <c r="H142" s="16">
        <v>118477</v>
      </c>
      <c r="I142" s="16">
        <v>118416</v>
      </c>
      <c r="J142" s="16">
        <v>119022</v>
      </c>
      <c r="K142" s="16">
        <v>120030</v>
      </c>
      <c r="L142" s="16">
        <v>119959</v>
      </c>
      <c r="M142" s="16">
        <v>122566</v>
      </c>
      <c r="N142" s="16">
        <v>122606</v>
      </c>
      <c r="O142" s="16">
        <v>123923</v>
      </c>
      <c r="P142" s="16">
        <v>123283</v>
      </c>
      <c r="Q142" s="16">
        <v>124514</v>
      </c>
      <c r="R142" s="16">
        <v>126730</v>
      </c>
    </row>
    <row r="143" spans="1:18" x14ac:dyDescent="0.25">
      <c r="A143" s="16" t="s">
        <v>1369</v>
      </c>
      <c r="B143" s="16" t="s">
        <v>1368</v>
      </c>
      <c r="C143" s="16" t="s">
        <v>2220</v>
      </c>
      <c r="D143" s="16">
        <v>63932</v>
      </c>
      <c r="E143" s="16">
        <v>64031</v>
      </c>
      <c r="F143" s="16">
        <v>64005</v>
      </c>
      <c r="G143" s="16">
        <v>64495</v>
      </c>
      <c r="H143" s="16">
        <v>65617</v>
      </c>
      <c r="I143" s="16">
        <v>65619</v>
      </c>
      <c r="J143" s="16">
        <v>65750</v>
      </c>
      <c r="K143" s="16">
        <v>66065</v>
      </c>
      <c r="L143" s="16">
        <v>66332</v>
      </c>
      <c r="M143" s="16">
        <v>68473</v>
      </c>
      <c r="N143" s="16">
        <v>68312</v>
      </c>
      <c r="O143" s="16">
        <v>69095</v>
      </c>
      <c r="P143" s="16">
        <v>68279</v>
      </c>
      <c r="Q143" s="16">
        <v>68552</v>
      </c>
      <c r="R143" s="16">
        <v>69929</v>
      </c>
    </row>
    <row r="144" spans="1:18" x14ac:dyDescent="0.25">
      <c r="A144" s="16" t="s">
        <v>1366</v>
      </c>
      <c r="B144" s="16" t="s">
        <v>1365</v>
      </c>
      <c r="C144" s="16" t="s">
        <v>2219</v>
      </c>
      <c r="D144" s="16">
        <v>44831</v>
      </c>
      <c r="E144" s="16">
        <v>44670</v>
      </c>
      <c r="F144" s="16">
        <v>45111</v>
      </c>
      <c r="G144" s="16">
        <v>45857</v>
      </c>
      <c r="H144" s="16">
        <v>46721</v>
      </c>
      <c r="I144" s="16">
        <v>46709</v>
      </c>
      <c r="J144" s="16">
        <v>47174</v>
      </c>
      <c r="K144" s="16">
        <v>47868</v>
      </c>
      <c r="L144" s="16">
        <v>47503</v>
      </c>
      <c r="M144" s="16">
        <v>47805</v>
      </c>
      <c r="N144" s="16">
        <v>47997</v>
      </c>
      <c r="O144" s="16">
        <v>48468</v>
      </c>
      <c r="P144" s="16">
        <v>48690</v>
      </c>
      <c r="Q144" s="16">
        <v>49535</v>
      </c>
      <c r="R144" s="16">
        <v>50222</v>
      </c>
    </row>
    <row r="145" spans="1:18" x14ac:dyDescent="0.25">
      <c r="A145" s="16" t="s">
        <v>1363</v>
      </c>
      <c r="B145" s="16" t="s">
        <v>1362</v>
      </c>
      <c r="C145" s="16" t="s">
        <v>2218</v>
      </c>
      <c r="D145" s="16">
        <v>5835</v>
      </c>
      <c r="E145" s="16">
        <v>5834</v>
      </c>
      <c r="F145" s="16">
        <v>5897</v>
      </c>
      <c r="G145" s="16">
        <v>5987</v>
      </c>
      <c r="H145" s="16">
        <v>6142</v>
      </c>
      <c r="I145" s="16">
        <v>6091</v>
      </c>
      <c r="J145" s="16">
        <v>6091</v>
      </c>
      <c r="K145" s="16">
        <v>6081</v>
      </c>
      <c r="L145" s="16">
        <v>6118</v>
      </c>
      <c r="M145" s="16">
        <v>6317</v>
      </c>
      <c r="N145" s="16">
        <v>6317</v>
      </c>
      <c r="O145" s="16">
        <v>6383</v>
      </c>
      <c r="P145" s="16">
        <v>6314</v>
      </c>
      <c r="Q145" s="16">
        <v>6415</v>
      </c>
      <c r="R145" s="16">
        <v>6573</v>
      </c>
    </row>
    <row r="146" spans="1:18" x14ac:dyDescent="0.25">
      <c r="A146" s="16" t="s">
        <v>1360</v>
      </c>
      <c r="B146" s="16" t="s">
        <v>1359</v>
      </c>
      <c r="C146" s="16" t="s">
        <v>2217</v>
      </c>
      <c r="D146" s="16">
        <v>94295</v>
      </c>
      <c r="E146" s="16">
        <v>93824</v>
      </c>
      <c r="F146" s="16">
        <v>91144</v>
      </c>
      <c r="G146" s="16">
        <v>91720</v>
      </c>
      <c r="H146" s="16">
        <v>89008</v>
      </c>
      <c r="I146" s="16">
        <v>88844</v>
      </c>
      <c r="J146" s="16">
        <v>87229</v>
      </c>
      <c r="K146" s="16">
        <v>86772</v>
      </c>
      <c r="L146" s="16">
        <v>84280</v>
      </c>
      <c r="M146" s="16">
        <v>83116</v>
      </c>
      <c r="N146" s="16">
        <v>83939</v>
      </c>
      <c r="O146" s="16">
        <v>83806</v>
      </c>
      <c r="P146" s="16">
        <v>82501</v>
      </c>
      <c r="Q146" s="16">
        <v>85385</v>
      </c>
      <c r="R146" s="16">
        <v>87895</v>
      </c>
    </row>
    <row r="147" spans="1:18" x14ac:dyDescent="0.25">
      <c r="A147" s="16" t="s">
        <v>1357</v>
      </c>
      <c r="B147" s="16" t="s">
        <v>1356</v>
      </c>
      <c r="C147" s="16" t="s">
        <v>2216</v>
      </c>
      <c r="D147" s="16">
        <v>68649</v>
      </c>
      <c r="E147" s="16">
        <v>68874</v>
      </c>
      <c r="F147" s="16">
        <v>69805</v>
      </c>
      <c r="G147" s="16">
        <v>70760</v>
      </c>
      <c r="H147" s="16">
        <v>70089</v>
      </c>
      <c r="I147" s="16">
        <v>69617</v>
      </c>
      <c r="J147" s="16">
        <v>70209</v>
      </c>
      <c r="K147" s="16">
        <v>69320</v>
      </c>
      <c r="L147" s="16">
        <v>69852</v>
      </c>
      <c r="M147" s="16">
        <v>70235</v>
      </c>
      <c r="N147" s="16">
        <v>71788</v>
      </c>
      <c r="O147" s="16">
        <v>72165</v>
      </c>
      <c r="P147" s="16">
        <v>73890</v>
      </c>
      <c r="Q147" s="16">
        <v>75201</v>
      </c>
      <c r="R147" s="16">
        <v>76518</v>
      </c>
    </row>
    <row r="148" spans="1:18" x14ac:dyDescent="0.25">
      <c r="A148" s="16" t="s">
        <v>1354</v>
      </c>
      <c r="B148" s="16" t="s">
        <v>1353</v>
      </c>
      <c r="C148" s="16" t="s">
        <v>2215</v>
      </c>
      <c r="D148" s="16">
        <v>43259</v>
      </c>
      <c r="E148" s="16">
        <v>43492</v>
      </c>
      <c r="F148" s="16">
        <v>44566</v>
      </c>
      <c r="G148" s="16">
        <v>45006</v>
      </c>
      <c r="H148" s="16">
        <v>44184</v>
      </c>
      <c r="I148" s="16">
        <v>43656</v>
      </c>
      <c r="J148" s="16">
        <v>43765</v>
      </c>
      <c r="K148" s="16">
        <v>43244</v>
      </c>
      <c r="L148" s="16">
        <v>43477</v>
      </c>
      <c r="M148" s="16">
        <v>43671</v>
      </c>
      <c r="N148" s="16">
        <v>44829</v>
      </c>
      <c r="O148" s="16">
        <v>44991</v>
      </c>
      <c r="P148" s="16">
        <v>45955</v>
      </c>
      <c r="Q148" s="16">
        <v>46650</v>
      </c>
      <c r="R148" s="16">
        <v>47458</v>
      </c>
    </row>
    <row r="149" spans="1:18" x14ac:dyDescent="0.25">
      <c r="A149" s="16" t="s">
        <v>1351</v>
      </c>
      <c r="B149" s="16" t="s">
        <v>1350</v>
      </c>
      <c r="C149" s="16" t="s">
        <v>2214</v>
      </c>
      <c r="D149" s="16">
        <v>25385</v>
      </c>
      <c r="E149" s="16">
        <v>25372</v>
      </c>
      <c r="F149" s="16">
        <v>25192</v>
      </c>
      <c r="G149" s="16">
        <v>25715</v>
      </c>
      <c r="H149" s="16">
        <v>25903</v>
      </c>
      <c r="I149" s="16">
        <v>25986</v>
      </c>
      <c r="J149" s="16">
        <v>26506</v>
      </c>
      <c r="K149" s="16">
        <v>26133</v>
      </c>
      <c r="L149" s="16">
        <v>26454</v>
      </c>
      <c r="M149" s="16">
        <v>26654</v>
      </c>
      <c r="N149" s="16">
        <v>27015</v>
      </c>
      <c r="O149" s="16">
        <v>27248</v>
      </c>
      <c r="P149" s="16">
        <v>28036</v>
      </c>
      <c r="Q149" s="16">
        <v>28683</v>
      </c>
      <c r="R149" s="16">
        <v>29198</v>
      </c>
    </row>
    <row r="150" spans="1:18" x14ac:dyDescent="0.25">
      <c r="A150" s="16" t="s">
        <v>1348</v>
      </c>
      <c r="B150" s="16" t="s">
        <v>1347</v>
      </c>
      <c r="C150" s="16" t="s">
        <v>2213</v>
      </c>
      <c r="D150" s="16">
        <v>7303</v>
      </c>
      <c r="E150" s="16">
        <v>7084</v>
      </c>
      <c r="F150" s="16">
        <v>7314</v>
      </c>
      <c r="G150" s="16">
        <v>6406</v>
      </c>
      <c r="H150" s="16">
        <v>5942</v>
      </c>
      <c r="I150" s="16">
        <v>5868</v>
      </c>
      <c r="J150" s="16">
        <v>5713</v>
      </c>
      <c r="K150" s="16">
        <v>5708</v>
      </c>
      <c r="L150" s="16">
        <v>5649</v>
      </c>
      <c r="M150" s="16">
        <v>5708</v>
      </c>
      <c r="N150" s="16">
        <v>5735</v>
      </c>
      <c r="O150" s="16">
        <v>5309</v>
      </c>
      <c r="P150" s="16">
        <v>5899</v>
      </c>
      <c r="Q150" s="16">
        <v>5693</v>
      </c>
      <c r="R150" s="16">
        <v>5765</v>
      </c>
    </row>
    <row r="151" spans="1:18" x14ac:dyDescent="0.25">
      <c r="A151" s="16" t="s">
        <v>1346</v>
      </c>
      <c r="B151" s="16" t="s">
        <v>1345</v>
      </c>
      <c r="C151" s="16" t="s">
        <v>2212</v>
      </c>
      <c r="D151" s="16">
        <v>9889</v>
      </c>
      <c r="E151" s="16">
        <v>9603</v>
      </c>
      <c r="F151" s="16">
        <v>9759</v>
      </c>
      <c r="G151" s="16">
        <v>9049</v>
      </c>
      <c r="H151" s="16">
        <v>8821</v>
      </c>
      <c r="I151" s="16">
        <v>8828</v>
      </c>
      <c r="J151" s="16">
        <v>8521</v>
      </c>
      <c r="K151" s="16">
        <v>8066</v>
      </c>
      <c r="L151" s="16">
        <v>8008</v>
      </c>
      <c r="M151" s="16">
        <v>8131</v>
      </c>
      <c r="N151" s="16">
        <v>8006</v>
      </c>
      <c r="O151" s="16">
        <v>8312</v>
      </c>
      <c r="P151" s="16">
        <v>8541</v>
      </c>
      <c r="Q151" s="16">
        <v>8642</v>
      </c>
      <c r="R151" s="16">
        <v>8406</v>
      </c>
    </row>
    <row r="152" spans="1:18" x14ac:dyDescent="0.25">
      <c r="A152" s="16" t="s">
        <v>1343</v>
      </c>
      <c r="B152" s="16" t="s">
        <v>1342</v>
      </c>
      <c r="C152" s="16" t="s">
        <v>2211</v>
      </c>
      <c r="D152" s="16">
        <v>9226</v>
      </c>
      <c r="E152" s="16">
        <v>8902</v>
      </c>
      <c r="F152" s="16">
        <v>9032</v>
      </c>
      <c r="G152" s="16">
        <v>8344</v>
      </c>
      <c r="H152" s="16">
        <v>8138</v>
      </c>
      <c r="I152" s="16">
        <v>8139</v>
      </c>
      <c r="J152" s="16">
        <v>7835</v>
      </c>
      <c r="K152" s="16">
        <v>7398</v>
      </c>
      <c r="L152" s="16">
        <v>7336</v>
      </c>
      <c r="M152" s="16">
        <v>7454</v>
      </c>
      <c r="N152" s="16">
        <v>7305</v>
      </c>
      <c r="O152" s="16">
        <v>7575</v>
      </c>
      <c r="P152" s="16">
        <v>7776</v>
      </c>
      <c r="Q152" s="16">
        <v>7868</v>
      </c>
      <c r="R152" s="16">
        <v>7652</v>
      </c>
    </row>
    <row r="153" spans="1:18" x14ac:dyDescent="0.25">
      <c r="A153" s="16" t="s">
        <v>1340</v>
      </c>
      <c r="B153" s="16" t="s">
        <v>1339</v>
      </c>
      <c r="C153" s="16" t="s">
        <v>2210</v>
      </c>
      <c r="D153" s="16">
        <v>663</v>
      </c>
      <c r="E153" s="16">
        <v>700</v>
      </c>
      <c r="F153" s="16">
        <v>728</v>
      </c>
      <c r="G153" s="16">
        <v>705</v>
      </c>
      <c r="H153" s="16">
        <v>683</v>
      </c>
      <c r="I153" s="16">
        <v>689</v>
      </c>
      <c r="J153" s="16">
        <v>685</v>
      </c>
      <c r="K153" s="16">
        <v>668</v>
      </c>
      <c r="L153" s="16">
        <v>672</v>
      </c>
      <c r="M153" s="16">
        <v>678</v>
      </c>
      <c r="N153" s="16">
        <v>701</v>
      </c>
      <c r="O153" s="16">
        <v>738</v>
      </c>
      <c r="P153" s="16">
        <v>765</v>
      </c>
      <c r="Q153" s="16">
        <v>774</v>
      </c>
      <c r="R153" s="16">
        <v>753</v>
      </c>
    </row>
    <row r="154" spans="1:18" x14ac:dyDescent="0.25">
      <c r="A154" s="16" t="s">
        <v>1337</v>
      </c>
      <c r="B154" s="16" t="s">
        <v>1336</v>
      </c>
      <c r="C154" s="16" t="s">
        <v>2209</v>
      </c>
      <c r="D154" s="16">
        <v>2586</v>
      </c>
      <c r="E154" s="16">
        <v>2519</v>
      </c>
      <c r="F154" s="16">
        <v>2446</v>
      </c>
      <c r="G154" s="16">
        <v>2642</v>
      </c>
      <c r="H154" s="16">
        <v>2878</v>
      </c>
      <c r="I154" s="16">
        <v>2960</v>
      </c>
      <c r="J154" s="16">
        <v>2807</v>
      </c>
      <c r="K154" s="16">
        <v>2358</v>
      </c>
      <c r="L154" s="16">
        <v>2360</v>
      </c>
      <c r="M154" s="16">
        <v>2423</v>
      </c>
      <c r="N154" s="16">
        <v>2271</v>
      </c>
      <c r="O154" s="16">
        <v>3004</v>
      </c>
      <c r="P154" s="16">
        <v>2642</v>
      </c>
      <c r="Q154" s="16">
        <v>2949</v>
      </c>
      <c r="R154" s="16">
        <v>2640</v>
      </c>
    </row>
    <row r="155" spans="1:18" x14ac:dyDescent="0.25">
      <c r="A155" s="16" t="s">
        <v>44</v>
      </c>
      <c r="B155" s="18" t="s">
        <v>45</v>
      </c>
      <c r="C155" s="16" t="s">
        <v>278</v>
      </c>
      <c r="D155" s="16">
        <v>6898047</v>
      </c>
      <c r="E155" s="16">
        <v>6905967</v>
      </c>
      <c r="F155" s="16">
        <v>6909712</v>
      </c>
      <c r="G155" s="16">
        <v>6918754</v>
      </c>
      <c r="H155" s="16">
        <v>6931443</v>
      </c>
      <c r="I155" s="16">
        <v>6956829</v>
      </c>
      <c r="J155" s="16">
        <v>6978141</v>
      </c>
      <c r="K155" s="16">
        <v>7041709</v>
      </c>
      <c r="L155" s="16">
        <v>7065672</v>
      </c>
      <c r="M155" s="16">
        <v>7108528</v>
      </c>
      <c r="N155" s="16">
        <v>7163844</v>
      </c>
      <c r="O155" s="16">
        <v>7240386</v>
      </c>
      <c r="P155" s="16">
        <v>7277393</v>
      </c>
      <c r="Q155" s="16">
        <v>7325326</v>
      </c>
      <c r="R155" s="16">
        <v>7364938</v>
      </c>
    </row>
    <row r="156" spans="1:18" x14ac:dyDescent="0.25">
      <c r="A156" s="16" t="s">
        <v>47</v>
      </c>
      <c r="B156" s="18" t="s">
        <v>48</v>
      </c>
      <c r="C156" s="16" t="s">
        <v>279</v>
      </c>
      <c r="D156" s="16">
        <v>6616889</v>
      </c>
      <c r="E156" s="16">
        <v>6611671</v>
      </c>
      <c r="F156" s="16">
        <v>6614688</v>
      </c>
      <c r="G156" s="16">
        <v>6614035</v>
      </c>
      <c r="H156" s="16">
        <v>6633844</v>
      </c>
      <c r="I156" s="16">
        <v>6661268</v>
      </c>
      <c r="J156" s="16">
        <v>6679288</v>
      </c>
      <c r="K156" s="16">
        <v>6737253</v>
      </c>
      <c r="L156" s="16">
        <v>6762640</v>
      </c>
      <c r="M156" s="16">
        <v>6804246</v>
      </c>
      <c r="N156" s="16">
        <v>6856181</v>
      </c>
      <c r="O156" s="16">
        <v>6934910</v>
      </c>
      <c r="P156" s="16">
        <v>6977604</v>
      </c>
      <c r="Q156" s="16">
        <v>7024304</v>
      </c>
      <c r="R156" s="16">
        <v>7063397</v>
      </c>
    </row>
    <row r="157" spans="1:18" x14ac:dyDescent="0.25">
      <c r="A157" s="16" t="s">
        <v>50</v>
      </c>
      <c r="B157" s="18" t="s">
        <v>51</v>
      </c>
      <c r="C157" s="16" t="s">
        <v>280</v>
      </c>
      <c r="D157" s="16">
        <v>1915992</v>
      </c>
      <c r="E157" s="16">
        <v>1933564</v>
      </c>
      <c r="F157" s="16">
        <v>1939510</v>
      </c>
      <c r="G157" s="16">
        <v>1927531</v>
      </c>
      <c r="H157" s="16">
        <v>1938507</v>
      </c>
      <c r="I157" s="16">
        <v>1938837</v>
      </c>
      <c r="J157" s="16">
        <v>1933031</v>
      </c>
      <c r="K157" s="16">
        <v>1944951</v>
      </c>
      <c r="L157" s="16">
        <v>1966475</v>
      </c>
      <c r="M157" s="16">
        <v>1959982</v>
      </c>
      <c r="N157" s="16">
        <v>1954788</v>
      </c>
      <c r="O157" s="16">
        <v>1963456</v>
      </c>
      <c r="P157" s="16">
        <v>1980542</v>
      </c>
      <c r="Q157" s="16">
        <v>1976707</v>
      </c>
      <c r="R157" s="16">
        <v>1980096</v>
      </c>
    </row>
    <row r="158" spans="1:18" x14ac:dyDescent="0.25">
      <c r="A158" s="16" t="s">
        <v>53</v>
      </c>
      <c r="B158" s="16" t="s">
        <v>54</v>
      </c>
      <c r="C158" s="16" t="s">
        <v>281</v>
      </c>
      <c r="D158" s="16">
        <v>1647038</v>
      </c>
      <c r="E158" s="16">
        <v>1646580</v>
      </c>
      <c r="F158" s="16">
        <v>1646327</v>
      </c>
      <c r="G158" s="16">
        <v>1646306</v>
      </c>
      <c r="H158" s="16">
        <v>1646774</v>
      </c>
      <c r="I158" s="16">
        <v>1648835</v>
      </c>
      <c r="J158" s="16">
        <v>1652658</v>
      </c>
      <c r="K158" s="16">
        <v>1658317</v>
      </c>
      <c r="L158" s="16">
        <v>1665464</v>
      </c>
      <c r="M158" s="16">
        <v>1671984</v>
      </c>
      <c r="N158" s="16">
        <v>1677318</v>
      </c>
      <c r="O158" s="16">
        <v>1681552</v>
      </c>
      <c r="P158" s="16">
        <v>1685157</v>
      </c>
      <c r="Q158" s="16">
        <v>1688964</v>
      </c>
      <c r="R158" s="16">
        <v>1692926</v>
      </c>
    </row>
    <row r="159" spans="1:18" x14ac:dyDescent="0.25">
      <c r="A159" s="16" t="s">
        <v>1334</v>
      </c>
      <c r="B159" s="16" t="s">
        <v>1333</v>
      </c>
      <c r="C159" s="16" t="s">
        <v>2208</v>
      </c>
      <c r="D159" s="16">
        <v>402810</v>
      </c>
      <c r="E159" s="16">
        <v>400736</v>
      </c>
      <c r="F159" s="16">
        <v>398605</v>
      </c>
      <c r="G159" s="16">
        <v>396430</v>
      </c>
      <c r="H159" s="16">
        <v>394456</v>
      </c>
      <c r="I159" s="16">
        <v>393845</v>
      </c>
      <c r="J159" s="16">
        <v>394844</v>
      </c>
      <c r="K159" s="16">
        <v>397490</v>
      </c>
      <c r="L159" s="16">
        <v>401447</v>
      </c>
      <c r="M159" s="16">
        <v>404914</v>
      </c>
      <c r="N159" s="16">
        <v>407471</v>
      </c>
      <c r="O159" s="16">
        <v>409134</v>
      </c>
      <c r="P159" s="16">
        <v>410011</v>
      </c>
      <c r="Q159" s="16">
        <v>410797</v>
      </c>
      <c r="R159" s="16">
        <v>411618</v>
      </c>
    </row>
    <row r="160" spans="1:18" x14ac:dyDescent="0.25">
      <c r="A160" s="16" t="s">
        <v>1331</v>
      </c>
      <c r="B160" s="16" t="s">
        <v>1330</v>
      </c>
      <c r="C160" s="16" t="s">
        <v>2207</v>
      </c>
      <c r="D160" s="16">
        <v>7929</v>
      </c>
      <c r="E160" s="16">
        <v>8211</v>
      </c>
      <c r="F160" s="16">
        <v>8369</v>
      </c>
      <c r="G160" s="16">
        <v>8405</v>
      </c>
      <c r="H160" s="16">
        <v>8340</v>
      </c>
      <c r="I160" s="16">
        <v>8268</v>
      </c>
      <c r="J160" s="16">
        <v>8206</v>
      </c>
      <c r="K160" s="16">
        <v>8155</v>
      </c>
      <c r="L160" s="16">
        <v>8112</v>
      </c>
      <c r="M160" s="16">
        <v>8072</v>
      </c>
      <c r="N160" s="16">
        <v>8034</v>
      </c>
      <c r="O160" s="16">
        <v>7996</v>
      </c>
      <c r="P160" s="16">
        <v>7960</v>
      </c>
      <c r="Q160" s="16">
        <v>7924</v>
      </c>
      <c r="R160" s="16">
        <v>7888</v>
      </c>
    </row>
    <row r="161" spans="1:18" x14ac:dyDescent="0.25">
      <c r="A161" s="16" t="s">
        <v>1328</v>
      </c>
      <c r="B161" s="16" t="s">
        <v>1327</v>
      </c>
      <c r="C161" s="16" t="s">
        <v>2206</v>
      </c>
      <c r="D161" s="16">
        <v>387091</v>
      </c>
      <c r="E161" s="16">
        <v>384779</v>
      </c>
      <c r="F161" s="16">
        <v>382515</v>
      </c>
      <c r="G161" s="16">
        <v>380312</v>
      </c>
      <c r="H161" s="16">
        <v>378391</v>
      </c>
      <c r="I161" s="16">
        <v>377818</v>
      </c>
      <c r="J161" s="16">
        <v>378817</v>
      </c>
      <c r="K161" s="16">
        <v>381427</v>
      </c>
      <c r="L161" s="16">
        <v>385321</v>
      </c>
      <c r="M161" s="16">
        <v>388739</v>
      </c>
      <c r="N161" s="16">
        <v>391273</v>
      </c>
      <c r="O161" s="16">
        <v>392933</v>
      </c>
      <c r="P161" s="16">
        <v>393820</v>
      </c>
      <c r="Q161" s="16">
        <v>394614</v>
      </c>
      <c r="R161" s="16">
        <v>395443</v>
      </c>
    </row>
    <row r="162" spans="1:18" x14ac:dyDescent="0.25">
      <c r="A162" s="16" t="s">
        <v>1325</v>
      </c>
      <c r="B162" s="16" t="s">
        <v>1324</v>
      </c>
      <c r="C162" s="16" t="s">
        <v>2205</v>
      </c>
      <c r="D162" s="16">
        <v>7742</v>
      </c>
      <c r="E162" s="16">
        <v>7699</v>
      </c>
      <c r="F162" s="16">
        <v>7675</v>
      </c>
      <c r="G162" s="16">
        <v>7669</v>
      </c>
      <c r="H162" s="16">
        <v>7684</v>
      </c>
      <c r="I162" s="16">
        <v>7723</v>
      </c>
      <c r="J162" s="16">
        <v>7789</v>
      </c>
      <c r="K162" s="16">
        <v>7880</v>
      </c>
      <c r="L162" s="16">
        <v>7991</v>
      </c>
      <c r="M162" s="16">
        <v>8083</v>
      </c>
      <c r="N162" s="16">
        <v>8149</v>
      </c>
      <c r="O162" s="16">
        <v>8190</v>
      </c>
      <c r="P162" s="16">
        <v>8219</v>
      </c>
      <c r="Q162" s="16">
        <v>8250</v>
      </c>
      <c r="R162" s="16">
        <v>8282</v>
      </c>
    </row>
    <row r="163" spans="1:18" x14ac:dyDescent="0.25">
      <c r="A163" s="16" t="s">
        <v>1322</v>
      </c>
      <c r="B163" s="16" t="s">
        <v>1321</v>
      </c>
      <c r="C163" s="16" t="s">
        <v>2204</v>
      </c>
      <c r="D163" s="16">
        <v>1222737</v>
      </c>
      <c r="E163" s="16">
        <v>1225137</v>
      </c>
      <c r="F163" s="16">
        <v>1227449</v>
      </c>
      <c r="G163" s="16">
        <v>1229714</v>
      </c>
      <c r="H163" s="16">
        <v>1231987</v>
      </c>
      <c r="I163" s="16">
        <v>1234482</v>
      </c>
      <c r="J163" s="16">
        <v>1237199</v>
      </c>
      <c r="K163" s="16">
        <v>1240185</v>
      </c>
      <c r="L163" s="16">
        <v>1243428</v>
      </c>
      <c r="M163" s="16">
        <v>1246523</v>
      </c>
      <c r="N163" s="16">
        <v>1249307</v>
      </c>
      <c r="O163" s="16">
        <v>1251858</v>
      </c>
      <c r="P163" s="16">
        <v>1254573</v>
      </c>
      <c r="Q163" s="16">
        <v>1257589</v>
      </c>
      <c r="R163" s="16">
        <v>1260718</v>
      </c>
    </row>
    <row r="164" spans="1:18" x14ac:dyDescent="0.25">
      <c r="A164" s="16" t="s">
        <v>1319</v>
      </c>
      <c r="B164" s="16" t="s">
        <v>1318</v>
      </c>
      <c r="C164" s="16" t="s">
        <v>2203</v>
      </c>
      <c r="D164" s="16">
        <v>26114</v>
      </c>
      <c r="E164" s="16">
        <v>25912</v>
      </c>
      <c r="F164" s="16">
        <v>25551</v>
      </c>
      <c r="G164" s="16">
        <v>25036</v>
      </c>
      <c r="H164" s="16">
        <v>24422</v>
      </c>
      <c r="I164" s="16">
        <v>23937</v>
      </c>
      <c r="J164" s="16">
        <v>23627</v>
      </c>
      <c r="K164" s="16">
        <v>23491</v>
      </c>
      <c r="L164" s="16">
        <v>23494</v>
      </c>
      <c r="M164" s="16">
        <v>23492</v>
      </c>
      <c r="N164" s="16">
        <v>23456</v>
      </c>
      <c r="O164" s="16">
        <v>23384</v>
      </c>
      <c r="P164" s="16">
        <v>23300</v>
      </c>
      <c r="Q164" s="16">
        <v>23216</v>
      </c>
      <c r="R164" s="16">
        <v>23135</v>
      </c>
    </row>
    <row r="165" spans="1:18" x14ac:dyDescent="0.25">
      <c r="A165" s="16" t="s">
        <v>1316</v>
      </c>
      <c r="B165" s="16" t="s">
        <v>1315</v>
      </c>
      <c r="C165" s="16" t="s">
        <v>2202</v>
      </c>
      <c r="D165" s="16">
        <v>1196622</v>
      </c>
      <c r="E165" s="16">
        <v>1199225</v>
      </c>
      <c r="F165" s="16">
        <v>1201898</v>
      </c>
      <c r="G165" s="16">
        <v>1204678</v>
      </c>
      <c r="H165" s="16">
        <v>1207565</v>
      </c>
      <c r="I165" s="16">
        <v>1210545</v>
      </c>
      <c r="J165" s="16">
        <v>1213572</v>
      </c>
      <c r="K165" s="16">
        <v>1216694</v>
      </c>
      <c r="L165" s="16">
        <v>1219933</v>
      </c>
      <c r="M165" s="16">
        <v>1223031</v>
      </c>
      <c r="N165" s="16">
        <v>1225851</v>
      </c>
      <c r="O165" s="16">
        <v>1228474</v>
      </c>
      <c r="P165" s="16">
        <v>1231273</v>
      </c>
      <c r="Q165" s="16">
        <v>1234373</v>
      </c>
      <c r="R165" s="16">
        <v>1237583</v>
      </c>
    </row>
    <row r="166" spans="1:18" x14ac:dyDescent="0.25">
      <c r="A166" s="16" t="s">
        <v>1313</v>
      </c>
      <c r="B166" s="16" t="s">
        <v>1312</v>
      </c>
      <c r="C166" s="16" t="s">
        <v>2201</v>
      </c>
      <c r="D166" s="16">
        <v>19892</v>
      </c>
      <c r="E166" s="16">
        <v>19088</v>
      </c>
      <c r="F166" s="16">
        <v>18647</v>
      </c>
      <c r="G166" s="16">
        <v>18567</v>
      </c>
      <c r="H166" s="16">
        <v>18784</v>
      </c>
      <c r="I166" s="16">
        <v>18975</v>
      </c>
      <c r="J166" s="16">
        <v>19072</v>
      </c>
      <c r="K166" s="16">
        <v>19068</v>
      </c>
      <c r="L166" s="16">
        <v>18972</v>
      </c>
      <c r="M166" s="16">
        <v>18892</v>
      </c>
      <c r="N166" s="16">
        <v>18854</v>
      </c>
      <c r="O166" s="16">
        <v>18854</v>
      </c>
      <c r="P166" s="16">
        <v>18864</v>
      </c>
      <c r="Q166" s="16">
        <v>18872</v>
      </c>
      <c r="R166" s="16">
        <v>18885</v>
      </c>
    </row>
    <row r="167" spans="1:18" x14ac:dyDescent="0.25">
      <c r="A167" s="16" t="s">
        <v>1310</v>
      </c>
      <c r="B167" s="16" t="s">
        <v>1309</v>
      </c>
      <c r="C167" s="16" t="s">
        <v>2200</v>
      </c>
      <c r="D167" s="16">
        <v>1557</v>
      </c>
      <c r="E167" s="16">
        <v>1604</v>
      </c>
      <c r="F167" s="16">
        <v>1633</v>
      </c>
      <c r="G167" s="16">
        <v>1644</v>
      </c>
      <c r="H167" s="16">
        <v>1639</v>
      </c>
      <c r="I167" s="16">
        <v>1638</v>
      </c>
      <c r="J167" s="16">
        <v>1645</v>
      </c>
      <c r="K167" s="16">
        <v>1661</v>
      </c>
      <c r="L167" s="16">
        <v>1683</v>
      </c>
      <c r="M167" s="16">
        <v>1701</v>
      </c>
      <c r="N167" s="16">
        <v>1715</v>
      </c>
      <c r="O167" s="16">
        <v>1724</v>
      </c>
      <c r="P167" s="16">
        <v>1730</v>
      </c>
      <c r="Q167" s="16">
        <v>1736</v>
      </c>
      <c r="R167" s="16">
        <v>1742</v>
      </c>
    </row>
    <row r="168" spans="1:18" x14ac:dyDescent="0.25">
      <c r="A168" s="16" t="s">
        <v>1307</v>
      </c>
      <c r="B168" s="16" t="s">
        <v>1306</v>
      </c>
      <c r="C168" s="16" t="s">
        <v>2062</v>
      </c>
      <c r="D168" s="16">
        <v>269092</v>
      </c>
      <c r="E168" s="16">
        <v>287141</v>
      </c>
      <c r="F168" s="16">
        <v>293363</v>
      </c>
      <c r="G168" s="16">
        <v>281315</v>
      </c>
      <c r="H168" s="16">
        <v>291887</v>
      </c>
      <c r="I168" s="16">
        <v>290159</v>
      </c>
      <c r="J168" s="16">
        <v>280539</v>
      </c>
      <c r="K168" s="16">
        <v>286771</v>
      </c>
      <c r="L168" s="16">
        <v>301004</v>
      </c>
      <c r="M168" s="16">
        <v>288169</v>
      </c>
      <c r="N168" s="16">
        <v>277770</v>
      </c>
      <c r="O168" s="16">
        <v>282157</v>
      </c>
      <c r="P168" s="16">
        <v>295568</v>
      </c>
      <c r="Q168" s="16">
        <v>287870</v>
      </c>
      <c r="R168" s="16">
        <v>287272</v>
      </c>
    </row>
    <row r="169" spans="1:18" x14ac:dyDescent="0.25">
      <c r="A169" s="16" t="s">
        <v>1305</v>
      </c>
      <c r="B169" s="16" t="s">
        <v>1304</v>
      </c>
      <c r="C169" s="16" t="s">
        <v>2199</v>
      </c>
      <c r="D169" s="16">
        <v>71215</v>
      </c>
      <c r="E169" s="16">
        <v>70687</v>
      </c>
      <c r="F169" s="16">
        <v>70187</v>
      </c>
      <c r="G169" s="16">
        <v>69729</v>
      </c>
      <c r="H169" s="16">
        <v>69394</v>
      </c>
      <c r="I169" s="16">
        <v>69084</v>
      </c>
      <c r="J169" s="16">
        <v>68770</v>
      </c>
      <c r="K169" s="16">
        <v>68465</v>
      </c>
      <c r="L169" s="16">
        <v>68007</v>
      </c>
      <c r="M169" s="16">
        <v>67727</v>
      </c>
      <c r="N169" s="16">
        <v>67554</v>
      </c>
      <c r="O169" s="16">
        <v>67649</v>
      </c>
      <c r="P169" s="16">
        <v>67294</v>
      </c>
      <c r="Q169" s="16">
        <v>67021</v>
      </c>
      <c r="R169" s="16">
        <v>66987</v>
      </c>
    </row>
    <row r="170" spans="1:18" x14ac:dyDescent="0.25">
      <c r="A170" s="16" t="s">
        <v>1302</v>
      </c>
      <c r="B170" s="16" t="s">
        <v>1301</v>
      </c>
      <c r="C170" s="16" t="s">
        <v>2198</v>
      </c>
      <c r="D170" s="16">
        <v>54689</v>
      </c>
      <c r="E170" s="16">
        <v>54294</v>
      </c>
      <c r="F170" s="16">
        <v>53918</v>
      </c>
      <c r="G170" s="16">
        <v>53551</v>
      </c>
      <c r="H170" s="16">
        <v>53173</v>
      </c>
      <c r="I170" s="16">
        <v>52851</v>
      </c>
      <c r="J170" s="16">
        <v>52612</v>
      </c>
      <c r="K170" s="16">
        <v>52451</v>
      </c>
      <c r="L170" s="16">
        <v>52336</v>
      </c>
      <c r="M170" s="16">
        <v>52272</v>
      </c>
      <c r="N170" s="16">
        <v>52272</v>
      </c>
      <c r="O170" s="16">
        <v>52326</v>
      </c>
      <c r="P170" s="16">
        <v>52335</v>
      </c>
      <c r="Q170" s="16">
        <v>52317</v>
      </c>
      <c r="R170" s="16">
        <v>52313</v>
      </c>
    </row>
    <row r="171" spans="1:18" x14ac:dyDescent="0.25">
      <c r="A171" s="16" t="s">
        <v>1299</v>
      </c>
      <c r="B171" s="16" t="s">
        <v>1298</v>
      </c>
      <c r="C171" s="16" t="s">
        <v>2197</v>
      </c>
      <c r="D171" s="16">
        <v>16592</v>
      </c>
      <c r="E171" s="16">
        <v>16458</v>
      </c>
      <c r="F171" s="16">
        <v>16333</v>
      </c>
      <c r="G171" s="16">
        <v>16243</v>
      </c>
      <c r="H171" s="16">
        <v>16303</v>
      </c>
      <c r="I171" s="16">
        <v>16326</v>
      </c>
      <c r="J171" s="16">
        <v>16250</v>
      </c>
      <c r="K171" s="16">
        <v>16094</v>
      </c>
      <c r="L171" s="16">
        <v>15714</v>
      </c>
      <c r="M171" s="16">
        <v>15474</v>
      </c>
      <c r="N171" s="16">
        <v>15280</v>
      </c>
      <c r="O171" s="16">
        <v>15323</v>
      </c>
      <c r="P171" s="16">
        <v>14904</v>
      </c>
      <c r="Q171" s="16">
        <v>14609</v>
      </c>
      <c r="R171" s="16">
        <v>14575</v>
      </c>
    </row>
    <row r="172" spans="1:18" x14ac:dyDescent="0.25">
      <c r="A172" s="16" t="s">
        <v>1296</v>
      </c>
      <c r="B172" s="16" t="s">
        <v>1295</v>
      </c>
      <c r="C172" s="16" t="s">
        <v>2196</v>
      </c>
      <c r="D172" s="16">
        <v>197186</v>
      </c>
      <c r="E172" s="16">
        <v>216663</v>
      </c>
      <c r="F172" s="16">
        <v>223802</v>
      </c>
      <c r="G172" s="16">
        <v>211647</v>
      </c>
      <c r="H172" s="16">
        <v>223257</v>
      </c>
      <c r="I172" s="16">
        <v>221832</v>
      </c>
      <c r="J172" s="16">
        <v>212063</v>
      </c>
      <c r="K172" s="16">
        <v>219022</v>
      </c>
      <c r="L172" s="16">
        <v>234568</v>
      </c>
      <c r="M172" s="16">
        <v>221392</v>
      </c>
      <c r="N172" s="16">
        <v>210634</v>
      </c>
      <c r="O172" s="16">
        <v>215155</v>
      </c>
      <c r="P172" s="16">
        <v>229845</v>
      </c>
      <c r="Q172" s="16">
        <v>221966</v>
      </c>
      <c r="R172" s="16">
        <v>221365</v>
      </c>
    </row>
    <row r="173" spans="1:18" x14ac:dyDescent="0.25">
      <c r="A173" s="16" t="s">
        <v>1293</v>
      </c>
      <c r="B173" s="16" t="s">
        <v>1292</v>
      </c>
      <c r="C173" s="16" t="s">
        <v>2195</v>
      </c>
      <c r="D173" s="16">
        <v>152879</v>
      </c>
      <c r="E173" s="16">
        <v>163778</v>
      </c>
      <c r="F173" s="16">
        <v>163900</v>
      </c>
      <c r="G173" s="16">
        <v>160914</v>
      </c>
      <c r="H173" s="16">
        <v>163667</v>
      </c>
      <c r="I173" s="16">
        <v>160247</v>
      </c>
      <c r="J173" s="16">
        <v>159056</v>
      </c>
      <c r="K173" s="16">
        <v>167744</v>
      </c>
      <c r="L173" s="16">
        <v>172163</v>
      </c>
      <c r="M173" s="16">
        <v>159242</v>
      </c>
      <c r="N173" s="16">
        <v>156157</v>
      </c>
      <c r="O173" s="16">
        <v>163955</v>
      </c>
      <c r="P173" s="16">
        <v>168806</v>
      </c>
      <c r="Q173" s="16">
        <v>160282</v>
      </c>
      <c r="R173" s="16">
        <v>164256</v>
      </c>
    </row>
    <row r="174" spans="1:18" x14ac:dyDescent="0.25">
      <c r="A174" s="16" t="s">
        <v>1290</v>
      </c>
      <c r="B174" s="16" t="s">
        <v>1289</v>
      </c>
      <c r="C174" s="16" t="s">
        <v>2194</v>
      </c>
      <c r="D174" s="16">
        <v>43352</v>
      </c>
      <c r="E174" s="16">
        <v>52611</v>
      </c>
      <c r="F174" s="16">
        <v>60664</v>
      </c>
      <c r="G174" s="16">
        <v>50356</v>
      </c>
      <c r="H174" s="16">
        <v>60188</v>
      </c>
      <c r="I174" s="16">
        <v>62511</v>
      </c>
      <c r="J174" s="16">
        <v>53059</v>
      </c>
      <c r="K174" s="16">
        <v>50757</v>
      </c>
      <c r="L174" s="16">
        <v>62973</v>
      </c>
      <c r="M174" s="16">
        <v>63016</v>
      </c>
      <c r="N174" s="16">
        <v>54836</v>
      </c>
      <c r="O174" s="16">
        <v>50930</v>
      </c>
      <c r="P174" s="16">
        <v>62010</v>
      </c>
      <c r="Q174" s="16">
        <v>63333</v>
      </c>
      <c r="R174" s="16">
        <v>57508</v>
      </c>
    </row>
    <row r="175" spans="1:18" x14ac:dyDescent="0.25">
      <c r="A175" s="16" t="s">
        <v>1287</v>
      </c>
      <c r="B175" s="18" t="s">
        <v>1286</v>
      </c>
      <c r="C175" s="16" t="s">
        <v>2061</v>
      </c>
      <c r="D175" s="16">
        <v>1728325</v>
      </c>
      <c r="E175" s="16">
        <v>1723444</v>
      </c>
      <c r="F175" s="16">
        <v>1728198</v>
      </c>
      <c r="G175" s="16">
        <v>1727923</v>
      </c>
      <c r="H175" s="16">
        <v>1723025</v>
      </c>
      <c r="I175" s="16">
        <v>1739796</v>
      </c>
      <c r="J175" s="16">
        <v>1748989</v>
      </c>
      <c r="K175" s="16">
        <v>1763676</v>
      </c>
      <c r="L175" s="16">
        <v>1753954</v>
      </c>
      <c r="M175" s="16">
        <v>1778517</v>
      </c>
      <c r="N175" s="16">
        <v>1801016</v>
      </c>
      <c r="O175" s="16">
        <v>1832923</v>
      </c>
      <c r="P175" s="16">
        <v>1853761</v>
      </c>
      <c r="Q175" s="16">
        <v>1867535</v>
      </c>
      <c r="R175" s="16">
        <v>1884743</v>
      </c>
    </row>
    <row r="176" spans="1:18" x14ac:dyDescent="0.25">
      <c r="A176" s="16" t="s">
        <v>1285</v>
      </c>
      <c r="B176" s="16" t="s">
        <v>1284</v>
      </c>
      <c r="C176" s="16" t="s">
        <v>2193</v>
      </c>
      <c r="D176" s="16">
        <v>786527</v>
      </c>
      <c r="E176" s="16">
        <v>788111</v>
      </c>
      <c r="F176" s="16">
        <v>786039</v>
      </c>
      <c r="G176" s="16">
        <v>792008</v>
      </c>
      <c r="H176" s="16">
        <v>788348</v>
      </c>
      <c r="I176" s="16">
        <v>796932</v>
      </c>
      <c r="J176" s="16">
        <v>803110</v>
      </c>
      <c r="K176" s="16">
        <v>805127</v>
      </c>
      <c r="L176" s="16">
        <v>807233</v>
      </c>
      <c r="M176" s="16">
        <v>813466</v>
      </c>
      <c r="N176" s="16">
        <v>823204</v>
      </c>
      <c r="O176" s="16">
        <v>833330</v>
      </c>
      <c r="P176" s="16">
        <v>847185</v>
      </c>
      <c r="Q176" s="16">
        <v>858089</v>
      </c>
      <c r="R176" s="16">
        <v>863866</v>
      </c>
    </row>
    <row r="177" spans="1:18" x14ac:dyDescent="0.25">
      <c r="A177" s="16" t="s">
        <v>1282</v>
      </c>
      <c r="B177" s="16" t="s">
        <v>1281</v>
      </c>
      <c r="C177" s="16" t="s">
        <v>2192</v>
      </c>
      <c r="D177" s="16">
        <v>408314</v>
      </c>
      <c r="E177" s="16">
        <v>410646</v>
      </c>
      <c r="F177" s="16">
        <v>409684</v>
      </c>
      <c r="G177" s="16">
        <v>413754</v>
      </c>
      <c r="H177" s="16">
        <v>411228</v>
      </c>
      <c r="I177" s="16">
        <v>412568</v>
      </c>
      <c r="J177" s="16">
        <v>415987</v>
      </c>
      <c r="K177" s="16">
        <v>417714</v>
      </c>
      <c r="L177" s="16">
        <v>419759</v>
      </c>
      <c r="M177" s="16">
        <v>422123</v>
      </c>
      <c r="N177" s="16">
        <v>427300</v>
      </c>
      <c r="O177" s="16">
        <v>432179</v>
      </c>
      <c r="P177" s="16">
        <v>442916</v>
      </c>
      <c r="Q177" s="16">
        <v>448178</v>
      </c>
      <c r="R177" s="16">
        <v>449751</v>
      </c>
    </row>
    <row r="178" spans="1:18" x14ac:dyDescent="0.25">
      <c r="A178" s="16" t="s">
        <v>1279</v>
      </c>
      <c r="B178" s="16" t="s">
        <v>1278</v>
      </c>
      <c r="C178" s="16" t="s">
        <v>2191</v>
      </c>
      <c r="D178" s="16">
        <v>102404</v>
      </c>
      <c r="E178" s="16">
        <v>101489</v>
      </c>
      <c r="F178" s="16">
        <v>101003</v>
      </c>
      <c r="G178" s="16">
        <v>98576</v>
      </c>
      <c r="H178" s="16">
        <v>96940</v>
      </c>
      <c r="I178" s="16">
        <v>99958</v>
      </c>
      <c r="J178" s="16">
        <v>99982</v>
      </c>
      <c r="K178" s="16">
        <v>99370</v>
      </c>
      <c r="L178" s="16">
        <v>98797</v>
      </c>
      <c r="M178" s="16">
        <v>99522</v>
      </c>
      <c r="N178" s="16">
        <v>100940</v>
      </c>
      <c r="O178" s="16">
        <v>102242</v>
      </c>
      <c r="P178" s="16">
        <v>101230</v>
      </c>
      <c r="Q178" s="16">
        <v>101654</v>
      </c>
      <c r="R178" s="16">
        <v>102011</v>
      </c>
    </row>
    <row r="179" spans="1:18" x14ac:dyDescent="0.25">
      <c r="A179" s="16" t="s">
        <v>1276</v>
      </c>
      <c r="B179" s="16" t="s">
        <v>1275</v>
      </c>
      <c r="C179" s="16" t="s">
        <v>2190</v>
      </c>
      <c r="D179" s="16">
        <v>275967</v>
      </c>
      <c r="E179" s="16">
        <v>276140</v>
      </c>
      <c r="F179" s="16">
        <v>275524</v>
      </c>
      <c r="G179" s="16">
        <v>279989</v>
      </c>
      <c r="H179" s="16">
        <v>280578</v>
      </c>
      <c r="I179" s="16">
        <v>284742</v>
      </c>
      <c r="J179" s="16">
        <v>287533</v>
      </c>
      <c r="K179" s="16">
        <v>288492</v>
      </c>
      <c r="L179" s="16">
        <v>289174</v>
      </c>
      <c r="M179" s="16">
        <v>292329</v>
      </c>
      <c r="N179" s="16">
        <v>295457</v>
      </c>
      <c r="O179" s="16">
        <v>299402</v>
      </c>
      <c r="P179" s="16">
        <v>303785</v>
      </c>
      <c r="Q179" s="16">
        <v>309089</v>
      </c>
      <c r="R179" s="16">
        <v>312957</v>
      </c>
    </row>
    <row r="180" spans="1:18" x14ac:dyDescent="0.25">
      <c r="A180" s="16" t="s">
        <v>1273</v>
      </c>
      <c r="B180" s="16" t="s">
        <v>1272</v>
      </c>
      <c r="C180" s="16" t="s">
        <v>2189</v>
      </c>
      <c r="D180" s="16">
        <v>82574</v>
      </c>
      <c r="E180" s="16">
        <v>82317</v>
      </c>
      <c r="F180" s="16">
        <v>82224</v>
      </c>
      <c r="G180" s="16">
        <v>85235</v>
      </c>
      <c r="H180" s="16">
        <v>84120</v>
      </c>
      <c r="I180" s="16">
        <v>86451</v>
      </c>
      <c r="J180" s="16">
        <v>87609</v>
      </c>
      <c r="K180" s="16">
        <v>86931</v>
      </c>
      <c r="L180" s="16">
        <v>87682</v>
      </c>
      <c r="M180" s="16">
        <v>88831</v>
      </c>
      <c r="N180" s="16">
        <v>88921</v>
      </c>
      <c r="O180" s="16">
        <v>90150</v>
      </c>
      <c r="P180" s="16">
        <v>91002</v>
      </c>
      <c r="Q180" s="16">
        <v>92474</v>
      </c>
      <c r="R180" s="16">
        <v>94215</v>
      </c>
    </row>
    <row r="181" spans="1:18" x14ac:dyDescent="0.25">
      <c r="A181" s="16" t="s">
        <v>1270</v>
      </c>
      <c r="B181" s="16" t="s">
        <v>1269</v>
      </c>
      <c r="C181" s="16" t="s">
        <v>2188</v>
      </c>
      <c r="D181" s="16">
        <v>33939</v>
      </c>
      <c r="E181" s="16">
        <v>33732</v>
      </c>
      <c r="F181" s="16">
        <v>33651</v>
      </c>
      <c r="G181" s="16">
        <v>33610</v>
      </c>
      <c r="H181" s="16">
        <v>33681</v>
      </c>
      <c r="I181" s="16">
        <v>33958</v>
      </c>
      <c r="J181" s="16">
        <v>34175</v>
      </c>
      <c r="K181" s="16">
        <v>34457</v>
      </c>
      <c r="L181" s="16">
        <v>34161</v>
      </c>
      <c r="M181" s="16">
        <v>34099</v>
      </c>
      <c r="N181" s="16">
        <v>34216</v>
      </c>
      <c r="O181" s="16">
        <v>34562</v>
      </c>
      <c r="P181" s="16">
        <v>35280</v>
      </c>
      <c r="Q181" s="16">
        <v>35925</v>
      </c>
      <c r="R181" s="16">
        <v>36126</v>
      </c>
    </row>
    <row r="182" spans="1:18" x14ac:dyDescent="0.25">
      <c r="A182" s="16" t="s">
        <v>1267</v>
      </c>
      <c r="B182" s="16" t="s">
        <v>1266</v>
      </c>
      <c r="C182" s="16" t="s">
        <v>2187</v>
      </c>
      <c r="D182" s="16">
        <v>159426</v>
      </c>
      <c r="E182" s="16">
        <v>160045</v>
      </c>
      <c r="F182" s="16">
        <v>159604</v>
      </c>
      <c r="G182" s="16">
        <v>161117</v>
      </c>
      <c r="H182" s="16">
        <v>162710</v>
      </c>
      <c r="I182" s="16">
        <v>164291</v>
      </c>
      <c r="J182" s="16">
        <v>165713</v>
      </c>
      <c r="K182" s="16">
        <v>167034</v>
      </c>
      <c r="L182" s="16">
        <v>167259</v>
      </c>
      <c r="M182" s="16">
        <v>169302</v>
      </c>
      <c r="N182" s="16">
        <v>172162</v>
      </c>
      <c r="O182" s="16">
        <v>174523</v>
      </c>
      <c r="P182" s="16">
        <v>177329</v>
      </c>
      <c r="Q182" s="16">
        <v>180511</v>
      </c>
      <c r="R182" s="16">
        <v>182439</v>
      </c>
    </row>
    <row r="183" spans="1:18" x14ac:dyDescent="0.25">
      <c r="A183" s="16" t="s">
        <v>1264</v>
      </c>
      <c r="B183" s="16" t="s">
        <v>1263</v>
      </c>
      <c r="C183" s="16" t="s">
        <v>2186</v>
      </c>
      <c r="D183" s="16">
        <v>107723</v>
      </c>
      <c r="E183" s="16">
        <v>107849</v>
      </c>
      <c r="F183" s="16">
        <v>107100</v>
      </c>
      <c r="G183" s="16">
        <v>107895</v>
      </c>
      <c r="H183" s="16">
        <v>109050</v>
      </c>
      <c r="I183" s="16">
        <v>109909</v>
      </c>
      <c r="J183" s="16">
        <v>110994</v>
      </c>
      <c r="K183" s="16">
        <v>112239</v>
      </c>
      <c r="L183" s="16">
        <v>112532</v>
      </c>
      <c r="M183" s="16">
        <v>114409</v>
      </c>
      <c r="N183" s="16">
        <v>116784</v>
      </c>
      <c r="O183" s="16">
        <v>118544</v>
      </c>
      <c r="P183" s="16">
        <v>120616</v>
      </c>
      <c r="Q183" s="16">
        <v>122857</v>
      </c>
      <c r="R183" s="16">
        <v>124466</v>
      </c>
    </row>
    <row r="184" spans="1:18" x14ac:dyDescent="0.25">
      <c r="A184" s="16" t="s">
        <v>1261</v>
      </c>
      <c r="B184" s="16" t="s">
        <v>1260</v>
      </c>
      <c r="C184" s="16" t="s">
        <v>2185</v>
      </c>
      <c r="D184" s="16">
        <v>51703</v>
      </c>
      <c r="E184" s="16">
        <v>52196</v>
      </c>
      <c r="F184" s="16">
        <v>52504</v>
      </c>
      <c r="G184" s="16">
        <v>53222</v>
      </c>
      <c r="H184" s="16">
        <v>53660</v>
      </c>
      <c r="I184" s="16">
        <v>54382</v>
      </c>
      <c r="J184" s="16">
        <v>54720</v>
      </c>
      <c r="K184" s="16">
        <v>54794</v>
      </c>
      <c r="L184" s="16">
        <v>54728</v>
      </c>
      <c r="M184" s="16">
        <v>54893</v>
      </c>
      <c r="N184" s="16">
        <v>55378</v>
      </c>
      <c r="O184" s="16">
        <v>55979</v>
      </c>
      <c r="P184" s="16">
        <v>56713</v>
      </c>
      <c r="Q184" s="16">
        <v>57654</v>
      </c>
      <c r="R184" s="16">
        <v>57973</v>
      </c>
    </row>
    <row r="185" spans="1:18" x14ac:dyDescent="0.25">
      <c r="A185" s="16" t="s">
        <v>1258</v>
      </c>
      <c r="B185" s="16" t="s">
        <v>1257</v>
      </c>
      <c r="C185" s="16" t="s">
        <v>2184</v>
      </c>
      <c r="D185" s="16">
        <v>941763</v>
      </c>
      <c r="E185" s="16">
        <v>935375</v>
      </c>
      <c r="F185" s="16">
        <v>942100</v>
      </c>
      <c r="G185" s="16">
        <v>936028</v>
      </c>
      <c r="H185" s="16">
        <v>934751</v>
      </c>
      <c r="I185" s="16">
        <v>942970</v>
      </c>
      <c r="J185" s="16">
        <v>946053</v>
      </c>
      <c r="K185" s="16">
        <v>958550</v>
      </c>
      <c r="L185" s="16">
        <v>946976</v>
      </c>
      <c r="M185" s="16">
        <v>965113</v>
      </c>
      <c r="N185" s="16">
        <v>977851</v>
      </c>
      <c r="O185" s="16">
        <v>999466</v>
      </c>
      <c r="P185" s="16">
        <v>1006622</v>
      </c>
      <c r="Q185" s="16">
        <v>1009710</v>
      </c>
      <c r="R185" s="16">
        <v>1021037</v>
      </c>
    </row>
    <row r="186" spans="1:18" x14ac:dyDescent="0.25">
      <c r="A186" s="16" t="s">
        <v>1255</v>
      </c>
      <c r="B186" s="16" t="s">
        <v>1254</v>
      </c>
      <c r="C186" s="16" t="s">
        <v>2183</v>
      </c>
      <c r="D186" s="16">
        <v>789300</v>
      </c>
      <c r="E186" s="16">
        <v>782912</v>
      </c>
      <c r="F186" s="16">
        <v>788854</v>
      </c>
      <c r="G186" s="16">
        <v>783767</v>
      </c>
      <c r="H186" s="16">
        <v>782215</v>
      </c>
      <c r="I186" s="16">
        <v>790989</v>
      </c>
      <c r="J186" s="16">
        <v>793029</v>
      </c>
      <c r="K186" s="16">
        <v>802436</v>
      </c>
      <c r="L186" s="16">
        <v>791884</v>
      </c>
      <c r="M186" s="16">
        <v>809112</v>
      </c>
      <c r="N186" s="16">
        <v>818830</v>
      </c>
      <c r="O186" s="16">
        <v>838047</v>
      </c>
      <c r="P186" s="16">
        <v>847738</v>
      </c>
      <c r="Q186" s="16">
        <v>848979</v>
      </c>
      <c r="R186" s="16">
        <v>859267</v>
      </c>
    </row>
    <row r="187" spans="1:18" x14ac:dyDescent="0.25">
      <c r="A187" s="16" t="s">
        <v>1252</v>
      </c>
      <c r="B187" s="16" t="s">
        <v>1251</v>
      </c>
      <c r="C187" s="16" t="s">
        <v>2086</v>
      </c>
      <c r="D187" s="16">
        <v>529405</v>
      </c>
      <c r="E187" s="16">
        <v>522803</v>
      </c>
      <c r="F187" s="16">
        <v>529590</v>
      </c>
      <c r="G187" s="16">
        <v>523324</v>
      </c>
      <c r="H187" s="16">
        <v>524072</v>
      </c>
      <c r="I187" s="16">
        <v>533962</v>
      </c>
      <c r="J187" s="16">
        <v>533242</v>
      </c>
      <c r="K187" s="16">
        <v>541134</v>
      </c>
      <c r="L187" s="16">
        <v>528026</v>
      </c>
      <c r="M187" s="16">
        <v>539194</v>
      </c>
      <c r="N187" s="16">
        <v>545743</v>
      </c>
      <c r="O187" s="16">
        <v>560760</v>
      </c>
      <c r="P187" s="16">
        <v>569704</v>
      </c>
      <c r="Q187" s="16">
        <v>569278</v>
      </c>
      <c r="R187" s="16">
        <v>576942</v>
      </c>
    </row>
    <row r="188" spans="1:18" x14ac:dyDescent="0.25">
      <c r="A188" s="16" t="s">
        <v>1250</v>
      </c>
      <c r="B188" s="16" t="s">
        <v>1249</v>
      </c>
      <c r="C188" s="16" t="s">
        <v>2182</v>
      </c>
      <c r="D188" s="16">
        <v>107207</v>
      </c>
      <c r="E188" s="16">
        <v>108303</v>
      </c>
      <c r="F188" s="16">
        <v>107873</v>
      </c>
      <c r="G188" s="16">
        <v>109016</v>
      </c>
      <c r="H188" s="16">
        <v>106371</v>
      </c>
      <c r="I188" s="16">
        <v>104820</v>
      </c>
      <c r="J188" s="16">
        <v>107070</v>
      </c>
      <c r="K188" s="16">
        <v>108016</v>
      </c>
      <c r="L188" s="16">
        <v>110044</v>
      </c>
      <c r="M188" s="16">
        <v>115635</v>
      </c>
      <c r="N188" s="16">
        <v>118363</v>
      </c>
      <c r="O188" s="16">
        <v>122177</v>
      </c>
      <c r="P188" s="16">
        <v>122553</v>
      </c>
      <c r="Q188" s="16">
        <v>123805</v>
      </c>
      <c r="R188" s="16">
        <v>125972</v>
      </c>
    </row>
    <row r="189" spans="1:18" x14ac:dyDescent="0.25">
      <c r="A189" s="16" t="s">
        <v>1247</v>
      </c>
      <c r="B189" s="16" t="s">
        <v>1246</v>
      </c>
      <c r="C189" s="16" t="s">
        <v>2181</v>
      </c>
      <c r="D189" s="16">
        <v>152689</v>
      </c>
      <c r="E189" s="16">
        <v>151806</v>
      </c>
      <c r="F189" s="16">
        <v>151391</v>
      </c>
      <c r="G189" s="16">
        <v>151427</v>
      </c>
      <c r="H189" s="16">
        <v>151773</v>
      </c>
      <c r="I189" s="16">
        <v>152207</v>
      </c>
      <c r="J189" s="16">
        <v>152717</v>
      </c>
      <c r="K189" s="16">
        <v>153286</v>
      </c>
      <c r="L189" s="16">
        <v>153814</v>
      </c>
      <c r="M189" s="16">
        <v>154283</v>
      </c>
      <c r="N189" s="16">
        <v>154726</v>
      </c>
      <c r="O189" s="16">
        <v>155111</v>
      </c>
      <c r="P189" s="16">
        <v>155482</v>
      </c>
      <c r="Q189" s="16">
        <v>155896</v>
      </c>
      <c r="R189" s="16">
        <v>156355</v>
      </c>
    </row>
    <row r="190" spans="1:18" x14ac:dyDescent="0.25">
      <c r="A190" s="16" t="s">
        <v>1244</v>
      </c>
      <c r="B190" s="16" t="s">
        <v>1243</v>
      </c>
      <c r="C190" s="16" t="s">
        <v>2180</v>
      </c>
      <c r="D190" s="16">
        <v>152417</v>
      </c>
      <c r="E190" s="16">
        <v>152434</v>
      </c>
      <c r="F190" s="16">
        <v>153213</v>
      </c>
      <c r="G190" s="16">
        <v>152231</v>
      </c>
      <c r="H190" s="16">
        <v>152519</v>
      </c>
      <c r="I190" s="16">
        <v>151909</v>
      </c>
      <c r="J190" s="16">
        <v>152967</v>
      </c>
      <c r="K190" s="16">
        <v>156093</v>
      </c>
      <c r="L190" s="16">
        <v>155103</v>
      </c>
      <c r="M190" s="16">
        <v>155933</v>
      </c>
      <c r="N190" s="16">
        <v>158987</v>
      </c>
      <c r="O190" s="16">
        <v>161352</v>
      </c>
      <c r="P190" s="16">
        <v>158730</v>
      </c>
      <c r="Q190" s="16">
        <v>160611</v>
      </c>
      <c r="R190" s="16">
        <v>161627</v>
      </c>
    </row>
    <row r="191" spans="1:18" x14ac:dyDescent="0.25">
      <c r="A191" s="16" t="s">
        <v>1241</v>
      </c>
      <c r="B191" s="16" t="s">
        <v>1240</v>
      </c>
      <c r="C191" s="16" t="s">
        <v>2085</v>
      </c>
      <c r="D191" s="16">
        <v>51039</v>
      </c>
      <c r="E191" s="16">
        <v>50254</v>
      </c>
      <c r="F191" s="16">
        <v>51586</v>
      </c>
      <c r="G191" s="16">
        <v>49233</v>
      </c>
      <c r="H191" s="16">
        <v>50295</v>
      </c>
      <c r="I191" s="16">
        <v>50125</v>
      </c>
      <c r="J191" s="16">
        <v>50583</v>
      </c>
      <c r="K191" s="16">
        <v>50621</v>
      </c>
      <c r="L191" s="16">
        <v>49588</v>
      </c>
      <c r="M191" s="16">
        <v>50047</v>
      </c>
      <c r="N191" s="16">
        <v>49786</v>
      </c>
      <c r="O191" s="16">
        <v>50581</v>
      </c>
      <c r="P191" s="16">
        <v>50200</v>
      </c>
      <c r="Q191" s="16">
        <v>49922</v>
      </c>
      <c r="R191" s="16">
        <v>49968</v>
      </c>
    </row>
    <row r="192" spans="1:18" x14ac:dyDescent="0.25">
      <c r="A192" s="16" t="s">
        <v>1239</v>
      </c>
      <c r="B192" s="16" t="s">
        <v>1238</v>
      </c>
      <c r="C192" s="16" t="s">
        <v>2179</v>
      </c>
      <c r="D192" s="16">
        <v>101378</v>
      </c>
      <c r="E192" s="16">
        <v>102180</v>
      </c>
      <c r="F192" s="16">
        <v>101627</v>
      </c>
      <c r="G192" s="16">
        <v>102997</v>
      </c>
      <c r="H192" s="16">
        <v>102223</v>
      </c>
      <c r="I192" s="16">
        <v>101783</v>
      </c>
      <c r="J192" s="16">
        <v>102383</v>
      </c>
      <c r="K192" s="16">
        <v>105471</v>
      </c>
      <c r="L192" s="16">
        <v>105514</v>
      </c>
      <c r="M192" s="16">
        <v>105885</v>
      </c>
      <c r="N192" s="16">
        <v>109200</v>
      </c>
      <c r="O192" s="16">
        <v>110771</v>
      </c>
      <c r="P192" s="16">
        <v>108529</v>
      </c>
      <c r="Q192" s="16">
        <v>110688</v>
      </c>
      <c r="R192" s="16">
        <v>111658</v>
      </c>
    </row>
    <row r="193" spans="1:18" x14ac:dyDescent="0.25">
      <c r="A193" s="16" t="s">
        <v>56</v>
      </c>
      <c r="B193" s="18" t="s">
        <v>57</v>
      </c>
      <c r="C193" s="16" t="s">
        <v>282</v>
      </c>
      <c r="D193" s="16">
        <v>293920</v>
      </c>
      <c r="E193" s="16">
        <v>300051</v>
      </c>
      <c r="F193" s="16">
        <v>301979</v>
      </c>
      <c r="G193" s="16">
        <v>300836</v>
      </c>
      <c r="H193" s="16">
        <v>304462</v>
      </c>
      <c r="I193" s="16">
        <v>308043</v>
      </c>
      <c r="J193" s="16">
        <v>311153</v>
      </c>
      <c r="K193" s="16">
        <v>311136</v>
      </c>
      <c r="L193" s="16">
        <v>317420</v>
      </c>
      <c r="M193" s="16">
        <v>320557</v>
      </c>
      <c r="N193" s="16">
        <v>326152</v>
      </c>
      <c r="O193" s="16">
        <v>331279</v>
      </c>
      <c r="P193" s="16">
        <v>334003</v>
      </c>
      <c r="Q193" s="16">
        <v>339767</v>
      </c>
      <c r="R193" s="16">
        <v>344828</v>
      </c>
    </row>
    <row r="194" spans="1:18" x14ac:dyDescent="0.25">
      <c r="A194" s="16" t="s">
        <v>59</v>
      </c>
      <c r="B194" s="16" t="s">
        <v>60</v>
      </c>
      <c r="C194" s="16" t="s">
        <v>283</v>
      </c>
      <c r="D194" s="16">
        <v>216419</v>
      </c>
      <c r="E194" s="16">
        <v>223188</v>
      </c>
      <c r="F194" s="16">
        <v>225082</v>
      </c>
      <c r="G194" s="16">
        <v>223582</v>
      </c>
      <c r="H194" s="16">
        <v>225216</v>
      </c>
      <c r="I194" s="16">
        <v>229422</v>
      </c>
      <c r="J194" s="16">
        <v>231929</v>
      </c>
      <c r="K194" s="16">
        <v>231168</v>
      </c>
      <c r="L194" s="16">
        <v>236418</v>
      </c>
      <c r="M194" s="16">
        <v>239135</v>
      </c>
      <c r="N194" s="16">
        <v>243253</v>
      </c>
      <c r="O194" s="16">
        <v>247371</v>
      </c>
      <c r="P194" s="16">
        <v>249177</v>
      </c>
      <c r="Q194" s="16">
        <v>254740</v>
      </c>
      <c r="R194" s="16">
        <v>258314</v>
      </c>
    </row>
    <row r="195" spans="1:18" x14ac:dyDescent="0.25">
      <c r="A195" s="16" t="s">
        <v>62</v>
      </c>
      <c r="B195" s="16" t="s">
        <v>63</v>
      </c>
      <c r="C195" s="16" t="s">
        <v>284</v>
      </c>
      <c r="D195" s="16">
        <v>151861</v>
      </c>
      <c r="E195" s="16">
        <v>158067</v>
      </c>
      <c r="F195" s="16">
        <v>158738</v>
      </c>
      <c r="G195" s="16">
        <v>155491</v>
      </c>
      <c r="H195" s="16">
        <v>156125</v>
      </c>
      <c r="I195" s="16">
        <v>157929</v>
      </c>
      <c r="J195" s="16">
        <v>158820</v>
      </c>
      <c r="K195" s="16">
        <v>156392</v>
      </c>
      <c r="L195" s="16">
        <v>160164</v>
      </c>
      <c r="M195" s="16">
        <v>160520</v>
      </c>
      <c r="N195" s="16">
        <v>162476</v>
      </c>
      <c r="O195" s="16">
        <v>165820</v>
      </c>
      <c r="P195" s="16">
        <v>166738</v>
      </c>
      <c r="Q195" s="16">
        <v>170381</v>
      </c>
      <c r="R195" s="16">
        <v>171671</v>
      </c>
    </row>
    <row r="196" spans="1:18" x14ac:dyDescent="0.25">
      <c r="A196" s="16" t="s">
        <v>65</v>
      </c>
      <c r="B196" s="16" t="s">
        <v>66</v>
      </c>
      <c r="C196" s="16" t="s">
        <v>285</v>
      </c>
      <c r="D196" s="16">
        <v>64713</v>
      </c>
      <c r="E196" s="16">
        <v>65145</v>
      </c>
      <c r="F196" s="16">
        <v>66424</v>
      </c>
      <c r="G196" s="16">
        <v>68382</v>
      </c>
      <c r="H196" s="16">
        <v>69432</v>
      </c>
      <c r="I196" s="16">
        <v>71958</v>
      </c>
      <c r="J196" s="16">
        <v>73676</v>
      </c>
      <c r="K196" s="16">
        <v>75572</v>
      </c>
      <c r="L196" s="16">
        <v>77045</v>
      </c>
      <c r="M196" s="16">
        <v>79602</v>
      </c>
      <c r="N196" s="16">
        <v>81893</v>
      </c>
      <c r="O196" s="16">
        <v>82601</v>
      </c>
      <c r="P196" s="16">
        <v>83538</v>
      </c>
      <c r="Q196" s="16">
        <v>85493</v>
      </c>
      <c r="R196" s="16">
        <v>87958</v>
      </c>
    </row>
    <row r="197" spans="1:18" x14ac:dyDescent="0.25">
      <c r="A197" s="16" t="s">
        <v>68</v>
      </c>
      <c r="B197" s="16" t="s">
        <v>69</v>
      </c>
      <c r="C197" s="16" t="s">
        <v>286</v>
      </c>
      <c r="D197" s="16">
        <v>33504</v>
      </c>
      <c r="E197" s="16">
        <v>34844</v>
      </c>
      <c r="F197" s="16">
        <v>36173</v>
      </c>
      <c r="G197" s="16">
        <v>37852</v>
      </c>
      <c r="H197" s="16">
        <v>39342</v>
      </c>
      <c r="I197" s="16">
        <v>41585</v>
      </c>
      <c r="J197" s="16">
        <v>43204</v>
      </c>
      <c r="K197" s="16">
        <v>44577</v>
      </c>
      <c r="L197" s="16">
        <v>46523</v>
      </c>
      <c r="M197" s="16">
        <v>48400</v>
      </c>
      <c r="N197" s="16">
        <v>50211</v>
      </c>
      <c r="O197" s="16">
        <v>50984</v>
      </c>
      <c r="P197" s="16">
        <v>51972</v>
      </c>
      <c r="Q197" s="16">
        <v>54093</v>
      </c>
      <c r="R197" s="16">
        <v>56877</v>
      </c>
    </row>
    <row r="198" spans="1:18" x14ac:dyDescent="0.25">
      <c r="A198" s="16" t="s">
        <v>71</v>
      </c>
      <c r="B198" s="16" t="s">
        <v>72</v>
      </c>
      <c r="C198" s="16" t="s">
        <v>287</v>
      </c>
      <c r="D198" s="16">
        <v>23884</v>
      </c>
      <c r="E198" s="16">
        <v>24888</v>
      </c>
      <c r="F198" s="16">
        <v>25805</v>
      </c>
      <c r="G198" s="16">
        <v>26978</v>
      </c>
      <c r="H198" s="16">
        <v>27915</v>
      </c>
      <c r="I198" s="16">
        <v>29373</v>
      </c>
      <c r="J198" s="16">
        <v>30295</v>
      </c>
      <c r="K198" s="16">
        <v>31110</v>
      </c>
      <c r="L198" s="16">
        <v>32222</v>
      </c>
      <c r="M198" s="16">
        <v>33295</v>
      </c>
      <c r="N198" s="16">
        <v>34252</v>
      </c>
      <c r="O198" s="16">
        <v>34531</v>
      </c>
      <c r="P198" s="16">
        <v>34852</v>
      </c>
      <c r="Q198" s="16">
        <v>35904</v>
      </c>
      <c r="R198" s="16">
        <v>37281</v>
      </c>
    </row>
    <row r="199" spans="1:18" x14ac:dyDescent="0.25">
      <c r="A199" s="16" t="s">
        <v>74</v>
      </c>
      <c r="B199" s="16" t="s">
        <v>75</v>
      </c>
      <c r="C199" s="16" t="s">
        <v>288</v>
      </c>
      <c r="D199" s="16">
        <v>9620</v>
      </c>
      <c r="E199" s="16">
        <v>9955</v>
      </c>
      <c r="F199" s="16">
        <v>10367</v>
      </c>
      <c r="G199" s="16">
        <v>10873</v>
      </c>
      <c r="H199" s="16">
        <v>11426</v>
      </c>
      <c r="I199" s="16">
        <v>12212</v>
      </c>
      <c r="J199" s="16">
        <v>12908</v>
      </c>
      <c r="K199" s="16">
        <v>13468</v>
      </c>
      <c r="L199" s="16">
        <v>14301</v>
      </c>
      <c r="M199" s="16">
        <v>15106</v>
      </c>
      <c r="N199" s="16">
        <v>15961</v>
      </c>
      <c r="O199" s="16">
        <v>16454</v>
      </c>
      <c r="P199" s="16">
        <v>17121</v>
      </c>
      <c r="Q199" s="16">
        <v>18191</v>
      </c>
      <c r="R199" s="16">
        <v>19598</v>
      </c>
    </row>
    <row r="200" spans="1:18" x14ac:dyDescent="0.25">
      <c r="A200" s="16" t="s">
        <v>77</v>
      </c>
      <c r="B200" s="16" t="s">
        <v>78</v>
      </c>
      <c r="C200" s="16" t="s">
        <v>289</v>
      </c>
      <c r="D200" s="16">
        <v>14730</v>
      </c>
      <c r="E200" s="16">
        <v>14221</v>
      </c>
      <c r="F200" s="16">
        <v>14416</v>
      </c>
      <c r="G200" s="16">
        <v>14812</v>
      </c>
      <c r="H200" s="16">
        <v>14350</v>
      </c>
      <c r="I200" s="16">
        <v>14687</v>
      </c>
      <c r="J200" s="16">
        <v>14794</v>
      </c>
      <c r="K200" s="16">
        <v>15312</v>
      </c>
      <c r="L200" s="16">
        <v>14974</v>
      </c>
      <c r="M200" s="16">
        <v>15770</v>
      </c>
      <c r="N200" s="16">
        <v>16391</v>
      </c>
      <c r="O200" s="16">
        <v>16364</v>
      </c>
      <c r="P200" s="16">
        <v>16400</v>
      </c>
      <c r="Q200" s="16">
        <v>16489</v>
      </c>
      <c r="R200" s="16">
        <v>16536</v>
      </c>
    </row>
    <row r="201" spans="1:18" x14ac:dyDescent="0.25">
      <c r="A201" s="16" t="s">
        <v>80</v>
      </c>
      <c r="B201" s="16" t="s">
        <v>81</v>
      </c>
      <c r="C201" s="16" t="s">
        <v>290</v>
      </c>
      <c r="D201" s="16">
        <v>16629</v>
      </c>
      <c r="E201" s="16">
        <v>16378</v>
      </c>
      <c r="F201" s="16">
        <v>16275</v>
      </c>
      <c r="G201" s="16">
        <v>16322</v>
      </c>
      <c r="H201" s="16">
        <v>16486</v>
      </c>
      <c r="I201" s="16">
        <v>16655</v>
      </c>
      <c r="J201" s="16">
        <v>16808</v>
      </c>
      <c r="K201" s="16">
        <v>16944</v>
      </c>
      <c r="L201" s="16">
        <v>17052</v>
      </c>
      <c r="M201" s="16">
        <v>17141</v>
      </c>
      <c r="N201" s="16">
        <v>17214</v>
      </c>
      <c r="O201" s="16">
        <v>17269</v>
      </c>
      <c r="P201" s="16">
        <v>17309</v>
      </c>
      <c r="Q201" s="16">
        <v>17351</v>
      </c>
      <c r="R201" s="16">
        <v>17398</v>
      </c>
    </row>
    <row r="202" spans="1:18" x14ac:dyDescent="0.25">
      <c r="A202" s="16" t="s">
        <v>83</v>
      </c>
      <c r="B202" s="16" t="s">
        <v>84</v>
      </c>
      <c r="C202" s="16" t="s">
        <v>291</v>
      </c>
      <c r="D202" s="16">
        <v>77541</v>
      </c>
      <c r="E202" s="16">
        <v>77152</v>
      </c>
      <c r="F202" s="16">
        <v>77237</v>
      </c>
      <c r="G202" s="16">
        <v>77518</v>
      </c>
      <c r="H202" s="16">
        <v>79393</v>
      </c>
      <c r="I202" s="16">
        <v>78954</v>
      </c>
      <c r="J202" s="16">
        <v>79587</v>
      </c>
      <c r="K202" s="16">
        <v>80237</v>
      </c>
      <c r="L202" s="16">
        <v>81349</v>
      </c>
      <c r="M202" s="16">
        <v>81819</v>
      </c>
      <c r="N202" s="16">
        <v>83297</v>
      </c>
      <c r="O202" s="16">
        <v>84348</v>
      </c>
      <c r="P202" s="16">
        <v>85245</v>
      </c>
      <c r="Q202" s="16">
        <v>85576</v>
      </c>
      <c r="R202" s="16">
        <v>87050</v>
      </c>
    </row>
    <row r="203" spans="1:18" x14ac:dyDescent="0.25">
      <c r="A203" s="16" t="s">
        <v>86</v>
      </c>
      <c r="B203" s="16" t="s">
        <v>87</v>
      </c>
      <c r="C203" s="16" t="s">
        <v>292</v>
      </c>
      <c r="D203" s="16">
        <v>36023</v>
      </c>
      <c r="E203" s="16">
        <v>35623</v>
      </c>
      <c r="F203" s="16">
        <v>35625</v>
      </c>
      <c r="G203" s="16">
        <v>35521</v>
      </c>
      <c r="H203" s="16">
        <v>35954</v>
      </c>
      <c r="I203" s="16">
        <v>36147</v>
      </c>
      <c r="J203" s="16">
        <v>36153</v>
      </c>
      <c r="K203" s="16">
        <v>36350</v>
      </c>
      <c r="L203" s="16">
        <v>36633</v>
      </c>
      <c r="M203" s="16">
        <v>36935</v>
      </c>
      <c r="N203" s="16">
        <v>37794</v>
      </c>
      <c r="O203" s="16">
        <v>38170</v>
      </c>
      <c r="P203" s="16">
        <v>39398</v>
      </c>
      <c r="Q203" s="16">
        <v>39135</v>
      </c>
      <c r="R203" s="16">
        <v>39499</v>
      </c>
    </row>
    <row r="204" spans="1:18" x14ac:dyDescent="0.25">
      <c r="A204" s="16" t="s">
        <v>89</v>
      </c>
      <c r="B204" s="16" t="s">
        <v>90</v>
      </c>
      <c r="C204" s="16" t="s">
        <v>293</v>
      </c>
      <c r="D204" s="16">
        <v>1240</v>
      </c>
      <c r="E204" s="16">
        <v>1178</v>
      </c>
      <c r="F204" s="16">
        <v>1095</v>
      </c>
      <c r="G204" s="16">
        <v>1164</v>
      </c>
      <c r="H204" s="16">
        <v>1236</v>
      </c>
      <c r="I204" s="16">
        <v>1162</v>
      </c>
      <c r="J204" s="16">
        <v>1164</v>
      </c>
      <c r="K204" s="16">
        <v>1284</v>
      </c>
      <c r="L204" s="16">
        <v>1297</v>
      </c>
      <c r="M204" s="16">
        <v>1181</v>
      </c>
      <c r="N204" s="16">
        <v>1211</v>
      </c>
      <c r="O204" s="16">
        <v>1309</v>
      </c>
      <c r="P204" s="16">
        <v>1294</v>
      </c>
      <c r="Q204" s="16">
        <v>1217</v>
      </c>
      <c r="R204" s="16">
        <v>1242</v>
      </c>
    </row>
    <row r="205" spans="1:18" x14ac:dyDescent="0.25">
      <c r="A205" s="16" t="s">
        <v>92</v>
      </c>
      <c r="B205" s="16" t="s">
        <v>93</v>
      </c>
      <c r="C205" s="16" t="s">
        <v>294</v>
      </c>
      <c r="D205" s="16">
        <v>34789</v>
      </c>
      <c r="E205" s="16">
        <v>34446</v>
      </c>
      <c r="F205" s="16">
        <v>34528</v>
      </c>
      <c r="G205" s="16">
        <v>34358</v>
      </c>
      <c r="H205" s="16">
        <v>34724</v>
      </c>
      <c r="I205" s="16">
        <v>34984</v>
      </c>
      <c r="J205" s="16">
        <v>34989</v>
      </c>
      <c r="K205" s="16">
        <v>35076</v>
      </c>
      <c r="L205" s="16">
        <v>35349</v>
      </c>
      <c r="M205" s="16">
        <v>35751</v>
      </c>
      <c r="N205" s="16">
        <v>36581</v>
      </c>
      <c r="O205" s="16">
        <v>36868</v>
      </c>
      <c r="P205" s="16">
        <v>38106</v>
      </c>
      <c r="Q205" s="16">
        <v>37912</v>
      </c>
      <c r="R205" s="16">
        <v>38253</v>
      </c>
    </row>
    <row r="206" spans="1:18" x14ac:dyDescent="0.25">
      <c r="A206" s="16" t="s">
        <v>95</v>
      </c>
      <c r="B206" s="16" t="s">
        <v>96</v>
      </c>
      <c r="C206" s="16" t="s">
        <v>295</v>
      </c>
      <c r="D206" s="16">
        <v>1022</v>
      </c>
      <c r="E206" s="16">
        <v>1017</v>
      </c>
      <c r="F206" s="16">
        <v>986</v>
      </c>
      <c r="G206" s="16">
        <v>972</v>
      </c>
      <c r="H206" s="16">
        <v>966</v>
      </c>
      <c r="I206" s="16">
        <v>1012</v>
      </c>
      <c r="J206" s="16">
        <v>1010</v>
      </c>
      <c r="K206" s="16">
        <v>975</v>
      </c>
      <c r="L206" s="16">
        <v>966</v>
      </c>
      <c r="M206" s="16">
        <v>953</v>
      </c>
      <c r="N206" s="16">
        <v>968</v>
      </c>
      <c r="O206" s="16">
        <v>971</v>
      </c>
      <c r="P206" s="16">
        <v>1083</v>
      </c>
      <c r="Q206" s="16">
        <v>1044</v>
      </c>
      <c r="R206" s="16">
        <v>1013</v>
      </c>
    </row>
    <row r="207" spans="1:18" x14ac:dyDescent="0.25">
      <c r="A207" s="16" t="s">
        <v>98</v>
      </c>
      <c r="B207" s="16" t="s">
        <v>99</v>
      </c>
      <c r="C207" s="16" t="s">
        <v>296</v>
      </c>
      <c r="D207" s="16">
        <v>4827</v>
      </c>
      <c r="E207" s="16">
        <v>4894</v>
      </c>
      <c r="F207" s="16">
        <v>4934</v>
      </c>
      <c r="G207" s="16">
        <v>4902</v>
      </c>
      <c r="H207" s="16">
        <v>4865</v>
      </c>
      <c r="I207" s="16">
        <v>4782</v>
      </c>
      <c r="J207" s="16">
        <v>4768</v>
      </c>
      <c r="K207" s="16">
        <v>4860</v>
      </c>
      <c r="L207" s="16">
        <v>4949</v>
      </c>
      <c r="M207" s="16">
        <v>4946</v>
      </c>
      <c r="N207" s="16">
        <v>4985</v>
      </c>
      <c r="O207" s="16">
        <v>5019</v>
      </c>
      <c r="P207" s="16">
        <v>5138</v>
      </c>
      <c r="Q207" s="16">
        <v>5158</v>
      </c>
      <c r="R207" s="16">
        <v>5165</v>
      </c>
    </row>
    <row r="208" spans="1:18" x14ac:dyDescent="0.25">
      <c r="A208" s="16" t="s">
        <v>101</v>
      </c>
      <c r="B208" s="16" t="s">
        <v>102</v>
      </c>
      <c r="C208" s="16" t="s">
        <v>297</v>
      </c>
      <c r="D208" s="16">
        <v>17612</v>
      </c>
      <c r="E208" s="16">
        <v>17080</v>
      </c>
      <c r="F208" s="16">
        <v>17100</v>
      </c>
      <c r="G208" s="16">
        <v>16880</v>
      </c>
      <c r="H208" s="16">
        <v>17290</v>
      </c>
      <c r="I208" s="16">
        <v>17233</v>
      </c>
      <c r="J208" s="16">
        <v>17358</v>
      </c>
      <c r="K208" s="16">
        <v>17482</v>
      </c>
      <c r="L208" s="16">
        <v>17264</v>
      </c>
      <c r="M208" s="16">
        <v>17509</v>
      </c>
      <c r="N208" s="16">
        <v>17778</v>
      </c>
      <c r="O208" s="16">
        <v>17705</v>
      </c>
      <c r="P208" s="16">
        <v>17198</v>
      </c>
      <c r="Q208" s="16">
        <v>17201</v>
      </c>
      <c r="R208" s="16">
        <v>17675</v>
      </c>
    </row>
    <row r="209" spans="1:18" x14ac:dyDescent="0.25">
      <c r="A209" s="16" t="s">
        <v>104</v>
      </c>
      <c r="B209" s="16" t="s">
        <v>105</v>
      </c>
      <c r="C209" s="16" t="s">
        <v>298</v>
      </c>
      <c r="D209" s="16">
        <v>11332</v>
      </c>
      <c r="E209" s="16">
        <v>11455</v>
      </c>
      <c r="F209" s="16">
        <v>11509</v>
      </c>
      <c r="G209" s="16">
        <v>11600</v>
      </c>
      <c r="H209" s="16">
        <v>11601</v>
      </c>
      <c r="I209" s="16">
        <v>11951</v>
      </c>
      <c r="J209" s="16">
        <v>11849</v>
      </c>
      <c r="K209" s="16">
        <v>11757</v>
      </c>
      <c r="L209" s="16">
        <v>12162</v>
      </c>
      <c r="M209" s="16">
        <v>12337</v>
      </c>
      <c r="N209" s="16">
        <v>12844</v>
      </c>
      <c r="O209" s="16">
        <v>13171</v>
      </c>
      <c r="P209" s="16">
        <v>14779</v>
      </c>
      <c r="Q209" s="16">
        <v>14584</v>
      </c>
      <c r="R209" s="16">
        <v>14451</v>
      </c>
    </row>
    <row r="210" spans="1:18" x14ac:dyDescent="0.25">
      <c r="A210" s="16" t="s">
        <v>107</v>
      </c>
      <c r="B210" s="16" t="s">
        <v>108</v>
      </c>
      <c r="C210" s="16" t="s">
        <v>299</v>
      </c>
      <c r="D210" s="16">
        <v>38572</v>
      </c>
      <c r="E210" s="16">
        <v>38483</v>
      </c>
      <c r="F210" s="16">
        <v>38541</v>
      </c>
      <c r="G210" s="16">
        <v>38791</v>
      </c>
      <c r="H210" s="16">
        <v>40163</v>
      </c>
      <c r="I210" s="16">
        <v>39589</v>
      </c>
      <c r="J210" s="16">
        <v>40186</v>
      </c>
      <c r="K210" s="16">
        <v>40610</v>
      </c>
      <c r="L210" s="16">
        <v>41346</v>
      </c>
      <c r="M210" s="16">
        <v>41488</v>
      </c>
      <c r="N210" s="16">
        <v>41983</v>
      </c>
      <c r="O210" s="16">
        <v>42639</v>
      </c>
      <c r="P210" s="16">
        <v>42372</v>
      </c>
      <c r="Q210" s="16">
        <v>42728</v>
      </c>
      <c r="R210" s="16">
        <v>43750</v>
      </c>
    </row>
    <row r="211" spans="1:18" x14ac:dyDescent="0.25">
      <c r="A211" s="16" t="s">
        <v>110</v>
      </c>
      <c r="B211" s="16" t="s">
        <v>111</v>
      </c>
      <c r="C211" s="16" t="s">
        <v>300</v>
      </c>
      <c r="D211" s="16">
        <v>3083</v>
      </c>
      <c r="E211" s="16">
        <v>3181</v>
      </c>
      <c r="F211" s="16">
        <v>3205</v>
      </c>
      <c r="G211" s="16">
        <v>3356</v>
      </c>
      <c r="H211" s="16">
        <v>3408</v>
      </c>
      <c r="I211" s="16">
        <v>3357</v>
      </c>
      <c r="J211" s="16">
        <v>3378</v>
      </c>
      <c r="K211" s="16">
        <v>3403</v>
      </c>
      <c r="L211" s="16">
        <v>3497</v>
      </c>
      <c r="M211" s="16">
        <v>3528</v>
      </c>
      <c r="N211" s="16">
        <v>3686</v>
      </c>
      <c r="O211" s="16">
        <v>3690</v>
      </c>
      <c r="P211" s="16">
        <v>3672</v>
      </c>
      <c r="Q211" s="16">
        <v>3942</v>
      </c>
      <c r="R211" s="16">
        <v>4027</v>
      </c>
    </row>
    <row r="212" spans="1:18" x14ac:dyDescent="0.25">
      <c r="A212" s="16" t="s">
        <v>113</v>
      </c>
      <c r="B212" s="18" t="s">
        <v>114</v>
      </c>
      <c r="C212" s="16" t="s">
        <v>301</v>
      </c>
      <c r="D212" s="16">
        <v>392825</v>
      </c>
      <c r="E212" s="16">
        <v>397427</v>
      </c>
      <c r="F212" s="16">
        <v>398191</v>
      </c>
      <c r="G212" s="16">
        <v>401155</v>
      </c>
      <c r="H212" s="16">
        <v>402763</v>
      </c>
      <c r="I212" s="16">
        <v>399747</v>
      </c>
      <c r="J212" s="16">
        <v>405895</v>
      </c>
      <c r="K212" s="16">
        <v>409744</v>
      </c>
      <c r="L212" s="16">
        <v>412941</v>
      </c>
      <c r="M212" s="16">
        <v>411909</v>
      </c>
      <c r="N212" s="16">
        <v>416982</v>
      </c>
      <c r="O212" s="16">
        <v>422784</v>
      </c>
      <c r="P212" s="16">
        <v>420697</v>
      </c>
      <c r="Q212" s="16">
        <v>423098</v>
      </c>
      <c r="R212" s="16">
        <v>420103</v>
      </c>
    </row>
    <row r="213" spans="1:18" x14ac:dyDescent="0.25">
      <c r="A213" s="16" t="s">
        <v>116</v>
      </c>
      <c r="B213" s="16" t="s">
        <v>117</v>
      </c>
      <c r="C213" s="16" t="s">
        <v>302</v>
      </c>
      <c r="D213" s="16">
        <v>148128</v>
      </c>
      <c r="E213" s="16">
        <v>151594</v>
      </c>
      <c r="F213" s="16">
        <v>149537</v>
      </c>
      <c r="G213" s="16">
        <v>153344</v>
      </c>
      <c r="H213" s="16">
        <v>152762</v>
      </c>
      <c r="I213" s="16">
        <v>151791</v>
      </c>
      <c r="J213" s="16">
        <v>155251</v>
      </c>
      <c r="K213" s="16">
        <v>155309</v>
      </c>
      <c r="L213" s="16">
        <v>159704</v>
      </c>
      <c r="M213" s="16">
        <v>156194</v>
      </c>
      <c r="N213" s="16">
        <v>158631</v>
      </c>
      <c r="O213" s="16">
        <v>161305</v>
      </c>
      <c r="P213" s="16">
        <v>158273</v>
      </c>
      <c r="Q213" s="16">
        <v>157847</v>
      </c>
      <c r="R213" s="16">
        <v>155811</v>
      </c>
    </row>
    <row r="214" spans="1:18" x14ac:dyDescent="0.25">
      <c r="A214" s="16" t="s">
        <v>119</v>
      </c>
      <c r="B214" s="16" t="s">
        <v>120</v>
      </c>
      <c r="C214" s="16" t="s">
        <v>303</v>
      </c>
      <c r="D214" s="16">
        <v>41494</v>
      </c>
      <c r="E214" s="16">
        <v>42561</v>
      </c>
      <c r="F214" s="16">
        <v>42969</v>
      </c>
      <c r="G214" s="16">
        <v>42619</v>
      </c>
      <c r="H214" s="16">
        <v>43226</v>
      </c>
      <c r="I214" s="16">
        <v>41891</v>
      </c>
      <c r="J214" s="16">
        <v>44686</v>
      </c>
      <c r="K214" s="16">
        <v>44127</v>
      </c>
      <c r="L214" s="16">
        <v>43514</v>
      </c>
      <c r="M214" s="16">
        <v>44255</v>
      </c>
      <c r="N214" s="16">
        <v>45492</v>
      </c>
      <c r="O214" s="16">
        <v>45245</v>
      </c>
      <c r="P214" s="16">
        <v>43923</v>
      </c>
      <c r="Q214" s="16">
        <v>43811</v>
      </c>
      <c r="R214" s="16">
        <v>43038</v>
      </c>
    </row>
    <row r="215" spans="1:18" x14ac:dyDescent="0.25">
      <c r="A215" s="16" t="s">
        <v>122</v>
      </c>
      <c r="B215" s="16" t="s">
        <v>123</v>
      </c>
      <c r="C215" s="16" t="s">
        <v>304</v>
      </c>
      <c r="D215" s="16">
        <v>41007</v>
      </c>
      <c r="E215" s="16">
        <v>43499</v>
      </c>
      <c r="F215" s="16">
        <v>43515</v>
      </c>
      <c r="G215" s="16">
        <v>45725</v>
      </c>
      <c r="H215" s="16">
        <v>45577</v>
      </c>
      <c r="I215" s="16">
        <v>44851</v>
      </c>
      <c r="J215" s="16">
        <v>45897</v>
      </c>
      <c r="K215" s="16">
        <v>44451</v>
      </c>
      <c r="L215" s="16">
        <v>48167</v>
      </c>
      <c r="M215" s="16">
        <v>46739</v>
      </c>
      <c r="N215" s="16">
        <v>47036</v>
      </c>
      <c r="O215" s="16">
        <v>48652</v>
      </c>
      <c r="P215" s="16">
        <v>49615</v>
      </c>
      <c r="Q215" s="16">
        <v>48317</v>
      </c>
      <c r="R215" s="16">
        <v>47977</v>
      </c>
    </row>
    <row r="216" spans="1:18" x14ac:dyDescent="0.25">
      <c r="A216" s="16" t="s">
        <v>125</v>
      </c>
      <c r="B216" s="16" t="s">
        <v>126</v>
      </c>
      <c r="C216" s="16" t="s">
        <v>305</v>
      </c>
      <c r="D216" s="16">
        <v>59312</v>
      </c>
      <c r="E216" s="16">
        <v>59503</v>
      </c>
      <c r="F216" s="16">
        <v>57023</v>
      </c>
      <c r="G216" s="16">
        <v>58919</v>
      </c>
      <c r="H216" s="16">
        <v>57757</v>
      </c>
      <c r="I216" s="16">
        <v>58488</v>
      </c>
      <c r="J216" s="16">
        <v>58200</v>
      </c>
      <c r="K216" s="16">
        <v>60116</v>
      </c>
      <c r="L216" s="16">
        <v>61416</v>
      </c>
      <c r="M216" s="16">
        <v>58571</v>
      </c>
      <c r="N216" s="16">
        <v>59477</v>
      </c>
      <c r="O216" s="16">
        <v>60616</v>
      </c>
      <c r="P216" s="16">
        <v>58119</v>
      </c>
      <c r="Q216" s="16">
        <v>58994</v>
      </c>
      <c r="R216" s="16">
        <v>58026</v>
      </c>
    </row>
    <row r="217" spans="1:18" x14ac:dyDescent="0.25">
      <c r="A217" s="16" t="s">
        <v>128</v>
      </c>
      <c r="B217" s="16" t="s">
        <v>129</v>
      </c>
      <c r="C217" s="16" t="s">
        <v>306</v>
      </c>
      <c r="D217" s="16">
        <v>12644</v>
      </c>
      <c r="E217" s="16">
        <v>11486</v>
      </c>
      <c r="F217" s="16">
        <v>11201</v>
      </c>
      <c r="G217" s="16">
        <v>12218</v>
      </c>
      <c r="H217" s="16">
        <v>11071</v>
      </c>
      <c r="I217" s="16">
        <v>12541</v>
      </c>
      <c r="J217" s="16">
        <v>12418</v>
      </c>
      <c r="K217" s="16">
        <v>12723</v>
      </c>
      <c r="L217" s="16">
        <v>12052</v>
      </c>
      <c r="M217" s="16">
        <v>12168</v>
      </c>
      <c r="N217" s="16">
        <v>11205</v>
      </c>
      <c r="O217" s="16">
        <v>12615</v>
      </c>
      <c r="P217" s="16">
        <v>12438</v>
      </c>
      <c r="Q217" s="16">
        <v>12965</v>
      </c>
      <c r="R217" s="16">
        <v>11645</v>
      </c>
    </row>
    <row r="218" spans="1:18" x14ac:dyDescent="0.25">
      <c r="A218" s="16" t="s">
        <v>131</v>
      </c>
      <c r="B218" s="16" t="s">
        <v>132</v>
      </c>
      <c r="C218" s="16" t="s">
        <v>307</v>
      </c>
      <c r="D218" s="16">
        <v>27254</v>
      </c>
      <c r="E218" s="16">
        <v>27851</v>
      </c>
      <c r="F218" s="16">
        <v>26339</v>
      </c>
      <c r="G218" s="16">
        <v>27454</v>
      </c>
      <c r="H218" s="16">
        <v>27202</v>
      </c>
      <c r="I218" s="16">
        <v>27124</v>
      </c>
      <c r="J218" s="16">
        <v>25609</v>
      </c>
      <c r="K218" s="16">
        <v>25871</v>
      </c>
      <c r="L218" s="16">
        <v>28720</v>
      </c>
      <c r="M218" s="16">
        <v>27867</v>
      </c>
      <c r="N218" s="16">
        <v>28238</v>
      </c>
      <c r="O218" s="16">
        <v>26825</v>
      </c>
      <c r="P218" s="16">
        <v>25976</v>
      </c>
      <c r="Q218" s="16">
        <v>26744</v>
      </c>
      <c r="R218" s="16">
        <v>27037</v>
      </c>
    </row>
    <row r="219" spans="1:18" x14ac:dyDescent="0.25">
      <c r="A219" s="16" t="s">
        <v>134</v>
      </c>
      <c r="B219" s="16" t="s">
        <v>135</v>
      </c>
      <c r="C219" s="16" t="s">
        <v>308</v>
      </c>
      <c r="D219" s="16">
        <v>19417</v>
      </c>
      <c r="E219" s="16">
        <v>20163</v>
      </c>
      <c r="F219" s="16">
        <v>19481</v>
      </c>
      <c r="G219" s="16">
        <v>19254</v>
      </c>
      <c r="H219" s="16">
        <v>19486</v>
      </c>
      <c r="I219" s="16">
        <v>18845</v>
      </c>
      <c r="J219" s="16">
        <v>20159</v>
      </c>
      <c r="K219" s="16">
        <v>21490</v>
      </c>
      <c r="L219" s="16">
        <v>20647</v>
      </c>
      <c r="M219" s="16">
        <v>18574</v>
      </c>
      <c r="N219" s="16">
        <v>20037</v>
      </c>
      <c r="O219" s="16">
        <v>21152</v>
      </c>
      <c r="P219" s="16">
        <v>19715</v>
      </c>
      <c r="Q219" s="16">
        <v>19349</v>
      </c>
      <c r="R219" s="16">
        <v>19376</v>
      </c>
    </row>
    <row r="220" spans="1:18" x14ac:dyDescent="0.25">
      <c r="A220" s="16" t="s">
        <v>137</v>
      </c>
      <c r="B220" s="16" t="s">
        <v>138</v>
      </c>
      <c r="C220" s="16" t="s">
        <v>309</v>
      </c>
      <c r="D220" s="16">
        <v>6300</v>
      </c>
      <c r="E220" s="16">
        <v>6044</v>
      </c>
      <c r="F220" s="16">
        <v>6108</v>
      </c>
      <c r="G220" s="16">
        <v>6109</v>
      </c>
      <c r="H220" s="16">
        <v>6271</v>
      </c>
      <c r="I220" s="16">
        <v>6576</v>
      </c>
      <c r="J220" s="16">
        <v>6571</v>
      </c>
      <c r="K220" s="16">
        <v>6649</v>
      </c>
      <c r="L220" s="16">
        <v>6613</v>
      </c>
      <c r="M220" s="16">
        <v>6714</v>
      </c>
      <c r="N220" s="16">
        <v>6727</v>
      </c>
      <c r="O220" s="16">
        <v>6862</v>
      </c>
      <c r="P220" s="16">
        <v>6723</v>
      </c>
      <c r="Q220" s="16">
        <v>6782</v>
      </c>
      <c r="R220" s="16">
        <v>6825</v>
      </c>
    </row>
    <row r="221" spans="1:18" x14ac:dyDescent="0.25">
      <c r="A221" s="16" t="s">
        <v>140</v>
      </c>
      <c r="B221" s="16" t="s">
        <v>141</v>
      </c>
      <c r="C221" s="16" t="s">
        <v>310</v>
      </c>
      <c r="D221" s="16">
        <v>96247</v>
      </c>
      <c r="E221" s="16">
        <v>97516</v>
      </c>
      <c r="F221" s="16">
        <v>97778</v>
      </c>
      <c r="G221" s="16">
        <v>99770</v>
      </c>
      <c r="H221" s="16">
        <v>98904</v>
      </c>
      <c r="I221" s="16">
        <v>98224</v>
      </c>
      <c r="J221" s="16">
        <v>98797</v>
      </c>
      <c r="K221" s="16">
        <v>98585</v>
      </c>
      <c r="L221" s="16">
        <v>99322</v>
      </c>
      <c r="M221" s="16">
        <v>98707</v>
      </c>
      <c r="N221" s="16">
        <v>99538</v>
      </c>
      <c r="O221" s="16">
        <v>99595</v>
      </c>
      <c r="P221" s="16">
        <v>99475</v>
      </c>
      <c r="Q221" s="16">
        <v>101204</v>
      </c>
      <c r="R221" s="16">
        <v>102198</v>
      </c>
    </row>
    <row r="222" spans="1:18" x14ac:dyDescent="0.25">
      <c r="A222" s="16" t="s">
        <v>143</v>
      </c>
      <c r="B222" s="16" t="s">
        <v>144</v>
      </c>
      <c r="C222" s="16" t="s">
        <v>311</v>
      </c>
      <c r="D222" s="16">
        <v>75131</v>
      </c>
      <c r="E222" s="16">
        <v>75978</v>
      </c>
      <c r="F222" s="16">
        <v>76084</v>
      </c>
      <c r="G222" s="16">
        <v>77862</v>
      </c>
      <c r="H222" s="16">
        <v>77137</v>
      </c>
      <c r="I222" s="16">
        <v>76497</v>
      </c>
      <c r="J222" s="16">
        <v>77093</v>
      </c>
      <c r="K222" s="16">
        <v>76969</v>
      </c>
      <c r="L222" s="16">
        <v>77665</v>
      </c>
      <c r="M222" s="16">
        <v>77048</v>
      </c>
      <c r="N222" s="16">
        <v>77769</v>
      </c>
      <c r="O222" s="16">
        <v>77859</v>
      </c>
      <c r="P222" s="16">
        <v>77756</v>
      </c>
      <c r="Q222" s="16">
        <v>79434</v>
      </c>
      <c r="R222" s="16">
        <v>80390</v>
      </c>
    </row>
    <row r="223" spans="1:18" x14ac:dyDescent="0.25">
      <c r="A223" s="16" t="s">
        <v>146</v>
      </c>
      <c r="B223" s="16" t="s">
        <v>147</v>
      </c>
      <c r="C223" s="16" t="s">
        <v>312</v>
      </c>
      <c r="D223" s="16">
        <v>2888</v>
      </c>
      <c r="E223" s="16">
        <v>3119</v>
      </c>
      <c r="F223" s="16">
        <v>3253</v>
      </c>
      <c r="G223" s="16">
        <v>3289</v>
      </c>
      <c r="H223" s="16">
        <v>3244</v>
      </c>
      <c r="I223" s="16">
        <v>3213</v>
      </c>
      <c r="J223" s="16">
        <v>3217</v>
      </c>
      <c r="K223" s="16">
        <v>3256</v>
      </c>
      <c r="L223" s="16">
        <v>3321</v>
      </c>
      <c r="M223" s="16">
        <v>3378</v>
      </c>
      <c r="N223" s="16">
        <v>3419</v>
      </c>
      <c r="O223" s="16">
        <v>3443</v>
      </c>
      <c r="P223" s="16">
        <v>3458</v>
      </c>
      <c r="Q223" s="16">
        <v>3474</v>
      </c>
      <c r="R223" s="16">
        <v>3491</v>
      </c>
    </row>
    <row r="224" spans="1:18" x14ac:dyDescent="0.25">
      <c r="A224" s="16" t="s">
        <v>149</v>
      </c>
      <c r="B224" s="16" t="s">
        <v>150</v>
      </c>
      <c r="C224" s="16" t="s">
        <v>313</v>
      </c>
      <c r="D224" s="16">
        <v>6699</v>
      </c>
      <c r="E224" s="16">
        <v>6744</v>
      </c>
      <c r="F224" s="16">
        <v>6787</v>
      </c>
      <c r="G224" s="16">
        <v>6827</v>
      </c>
      <c r="H224" s="16">
        <v>6854</v>
      </c>
      <c r="I224" s="16">
        <v>6839</v>
      </c>
      <c r="J224" s="16">
        <v>6775</v>
      </c>
      <c r="K224" s="16">
        <v>6662</v>
      </c>
      <c r="L224" s="16">
        <v>6509</v>
      </c>
      <c r="M224" s="16">
        <v>6385</v>
      </c>
      <c r="N224" s="16">
        <v>6307</v>
      </c>
      <c r="O224" s="16">
        <v>6274</v>
      </c>
      <c r="P224" s="16">
        <v>6260</v>
      </c>
      <c r="Q224" s="16">
        <v>6244</v>
      </c>
      <c r="R224" s="16">
        <v>6229</v>
      </c>
    </row>
    <row r="225" spans="1:18" x14ac:dyDescent="0.25">
      <c r="A225" s="16" t="s">
        <v>152</v>
      </c>
      <c r="B225" s="16" t="s">
        <v>153</v>
      </c>
      <c r="C225" s="16" t="s">
        <v>314</v>
      </c>
      <c r="D225" s="16">
        <v>7395</v>
      </c>
      <c r="E225" s="16">
        <v>7544</v>
      </c>
      <c r="F225" s="16">
        <v>7524</v>
      </c>
      <c r="G225" s="16">
        <v>7676</v>
      </c>
      <c r="H225" s="16">
        <v>7572</v>
      </c>
      <c r="I225" s="16">
        <v>7610</v>
      </c>
      <c r="J225" s="16">
        <v>7664</v>
      </c>
      <c r="K225" s="16">
        <v>7665</v>
      </c>
      <c r="L225" s="16">
        <v>7816</v>
      </c>
      <c r="M225" s="16">
        <v>7910</v>
      </c>
      <c r="N225" s="16">
        <v>8069</v>
      </c>
      <c r="O225" s="16">
        <v>8035</v>
      </c>
      <c r="P225" s="16">
        <v>8012</v>
      </c>
      <c r="Q225" s="16">
        <v>8041</v>
      </c>
      <c r="R225" s="16">
        <v>8062</v>
      </c>
    </row>
    <row r="226" spans="1:18" x14ac:dyDescent="0.25">
      <c r="A226" s="16" t="s">
        <v>155</v>
      </c>
      <c r="B226" s="16" t="s">
        <v>156</v>
      </c>
      <c r="C226" s="16" t="s">
        <v>315</v>
      </c>
      <c r="D226" s="16">
        <v>4183</v>
      </c>
      <c r="E226" s="16">
        <v>4189</v>
      </c>
      <c r="F226" s="16">
        <v>4186</v>
      </c>
      <c r="G226" s="16">
        <v>4175</v>
      </c>
      <c r="H226" s="16">
        <v>4155</v>
      </c>
      <c r="I226" s="16">
        <v>4134</v>
      </c>
      <c r="J226" s="16">
        <v>4115</v>
      </c>
      <c r="K226" s="16">
        <v>4098</v>
      </c>
      <c r="L226" s="16">
        <v>4081</v>
      </c>
      <c r="M226" s="16">
        <v>4069</v>
      </c>
      <c r="N226" s="16">
        <v>4065</v>
      </c>
      <c r="O226" s="16">
        <v>4067</v>
      </c>
      <c r="P226" s="16">
        <v>4070</v>
      </c>
      <c r="Q226" s="16">
        <v>4073</v>
      </c>
      <c r="R226" s="16">
        <v>4077</v>
      </c>
    </row>
    <row r="227" spans="1:18" x14ac:dyDescent="0.25">
      <c r="A227" s="16" t="s">
        <v>158</v>
      </c>
      <c r="B227" s="16" t="s">
        <v>159</v>
      </c>
      <c r="C227" s="16" t="s">
        <v>316</v>
      </c>
      <c r="D227" s="16">
        <v>106863</v>
      </c>
      <c r="E227" s="16">
        <v>105932</v>
      </c>
      <c r="F227" s="16">
        <v>108269</v>
      </c>
      <c r="G227" s="16">
        <v>106027</v>
      </c>
      <c r="H227" s="16">
        <v>108276</v>
      </c>
      <c r="I227" s="16">
        <v>106775</v>
      </c>
      <c r="J227" s="16">
        <v>108251</v>
      </c>
      <c r="K227" s="16">
        <v>111743</v>
      </c>
      <c r="L227" s="16">
        <v>109024</v>
      </c>
      <c r="M227" s="16">
        <v>111107</v>
      </c>
      <c r="N227" s="16">
        <v>112191</v>
      </c>
      <c r="O227" s="16">
        <v>114643</v>
      </c>
      <c r="P227" s="16">
        <v>116301</v>
      </c>
      <c r="Q227" s="16">
        <v>117185</v>
      </c>
      <c r="R227" s="16">
        <v>114367</v>
      </c>
    </row>
    <row r="228" spans="1:18" x14ac:dyDescent="0.25">
      <c r="A228" s="16" t="s">
        <v>161</v>
      </c>
      <c r="B228" s="16" t="s">
        <v>162</v>
      </c>
      <c r="C228" s="16" t="s">
        <v>317</v>
      </c>
      <c r="D228" s="16">
        <v>80821</v>
      </c>
      <c r="E228" s="16">
        <v>79476</v>
      </c>
      <c r="F228" s="16">
        <v>81380</v>
      </c>
      <c r="G228" s="16">
        <v>79095</v>
      </c>
      <c r="H228" s="16">
        <v>81099</v>
      </c>
      <c r="I228" s="16">
        <v>79709</v>
      </c>
      <c r="J228" s="16">
        <v>81115</v>
      </c>
      <c r="K228" s="16">
        <v>84253</v>
      </c>
      <c r="L228" s="16">
        <v>81369</v>
      </c>
      <c r="M228" s="16">
        <v>83595</v>
      </c>
      <c r="N228" s="16">
        <v>84833</v>
      </c>
      <c r="O228" s="16">
        <v>87003</v>
      </c>
      <c r="P228" s="16">
        <v>88543</v>
      </c>
      <c r="Q228" s="16">
        <v>89178</v>
      </c>
      <c r="R228" s="16">
        <v>86204</v>
      </c>
    </row>
    <row r="229" spans="1:18" x14ac:dyDescent="0.25">
      <c r="A229" s="16" t="s">
        <v>164</v>
      </c>
      <c r="B229" s="16" t="s">
        <v>165</v>
      </c>
      <c r="C229" s="16" t="s">
        <v>318</v>
      </c>
      <c r="D229" s="16">
        <v>22001</v>
      </c>
      <c r="E229" s="16">
        <v>22223</v>
      </c>
      <c r="F229" s="16">
        <v>22427</v>
      </c>
      <c r="G229" s="16">
        <v>22610</v>
      </c>
      <c r="H229" s="16">
        <v>22762</v>
      </c>
      <c r="I229" s="16">
        <v>22910</v>
      </c>
      <c r="J229" s="16">
        <v>23064</v>
      </c>
      <c r="K229" s="16">
        <v>23223</v>
      </c>
      <c r="L229" s="16">
        <v>23368</v>
      </c>
      <c r="M229" s="16">
        <v>23490</v>
      </c>
      <c r="N229" s="16">
        <v>23591</v>
      </c>
      <c r="O229" s="16">
        <v>23667</v>
      </c>
      <c r="P229" s="16">
        <v>23750</v>
      </c>
      <c r="Q229" s="16">
        <v>23848</v>
      </c>
      <c r="R229" s="16">
        <v>23954</v>
      </c>
    </row>
    <row r="230" spans="1:18" x14ac:dyDescent="0.25">
      <c r="A230" s="16" t="s">
        <v>167</v>
      </c>
      <c r="B230" s="16" t="s">
        <v>168</v>
      </c>
      <c r="C230" s="16" t="s">
        <v>319</v>
      </c>
      <c r="D230" s="16">
        <v>4041</v>
      </c>
      <c r="E230" s="16">
        <v>4233</v>
      </c>
      <c r="F230" s="16">
        <v>4461</v>
      </c>
      <c r="G230" s="16">
        <v>4322</v>
      </c>
      <c r="H230" s="16">
        <v>4416</v>
      </c>
      <c r="I230" s="16">
        <v>4156</v>
      </c>
      <c r="J230" s="16">
        <v>4072</v>
      </c>
      <c r="K230" s="16">
        <v>4267</v>
      </c>
      <c r="L230" s="16">
        <v>4286</v>
      </c>
      <c r="M230" s="16">
        <v>4022</v>
      </c>
      <c r="N230" s="16">
        <v>3767</v>
      </c>
      <c r="O230" s="16">
        <v>3973</v>
      </c>
      <c r="P230" s="16">
        <v>4008</v>
      </c>
      <c r="Q230" s="16">
        <v>4159</v>
      </c>
      <c r="R230" s="16">
        <v>4209</v>
      </c>
    </row>
    <row r="231" spans="1:18" x14ac:dyDescent="0.25">
      <c r="A231" s="16" t="s">
        <v>170</v>
      </c>
      <c r="B231" s="16" t="s">
        <v>171</v>
      </c>
      <c r="C231" s="16" t="s">
        <v>320</v>
      </c>
      <c r="D231" s="16">
        <v>41629</v>
      </c>
      <c r="E231" s="16">
        <v>42502</v>
      </c>
      <c r="F231" s="16">
        <v>42639</v>
      </c>
      <c r="G231" s="16">
        <v>42155</v>
      </c>
      <c r="H231" s="16">
        <v>42906</v>
      </c>
      <c r="I231" s="16">
        <v>43038</v>
      </c>
      <c r="J231" s="16">
        <v>43729</v>
      </c>
      <c r="K231" s="16">
        <v>44201</v>
      </c>
      <c r="L231" s="16">
        <v>45087</v>
      </c>
      <c r="M231" s="16">
        <v>45966</v>
      </c>
      <c r="N231" s="16">
        <v>46708</v>
      </c>
      <c r="O231" s="16">
        <v>47365</v>
      </c>
      <c r="P231" s="16">
        <v>46712</v>
      </c>
      <c r="Q231" s="16">
        <v>46878</v>
      </c>
      <c r="R231" s="16">
        <v>47634</v>
      </c>
    </row>
    <row r="232" spans="1:18" x14ac:dyDescent="0.25">
      <c r="A232" s="16" t="s">
        <v>173</v>
      </c>
      <c r="B232" s="16" t="s">
        <v>174</v>
      </c>
      <c r="C232" s="16" t="s">
        <v>321</v>
      </c>
      <c r="D232" s="16">
        <v>27324</v>
      </c>
      <c r="E232" s="16">
        <v>28100</v>
      </c>
      <c r="F232" s="16">
        <v>28051</v>
      </c>
      <c r="G232" s="16">
        <v>27992</v>
      </c>
      <c r="H232" s="16">
        <v>28099</v>
      </c>
      <c r="I232" s="16">
        <v>28483</v>
      </c>
      <c r="J232" s="16">
        <v>29086</v>
      </c>
      <c r="K232" s="16">
        <v>29431</v>
      </c>
      <c r="L232" s="16">
        <v>29614</v>
      </c>
      <c r="M232" s="16">
        <v>30256</v>
      </c>
      <c r="N232" s="16">
        <v>30600</v>
      </c>
      <c r="O232" s="16">
        <v>30853</v>
      </c>
      <c r="P232" s="16">
        <v>30735</v>
      </c>
      <c r="Q232" s="16">
        <v>30713</v>
      </c>
      <c r="R232" s="16">
        <v>31310</v>
      </c>
    </row>
    <row r="233" spans="1:18" x14ac:dyDescent="0.25">
      <c r="A233" s="16" t="s">
        <v>176</v>
      </c>
      <c r="B233" s="16" t="s">
        <v>177</v>
      </c>
      <c r="C233" s="16" t="s">
        <v>322</v>
      </c>
      <c r="D233" s="16">
        <v>9696</v>
      </c>
      <c r="E233" s="16">
        <v>9719</v>
      </c>
      <c r="F233" s="16">
        <v>9869</v>
      </c>
      <c r="G233" s="16">
        <v>9379</v>
      </c>
      <c r="H233" s="16">
        <v>10020</v>
      </c>
      <c r="I233" s="16">
        <v>9695</v>
      </c>
      <c r="J233" s="16">
        <v>9709</v>
      </c>
      <c r="K233" s="16">
        <v>9766</v>
      </c>
      <c r="L233" s="16">
        <v>10441</v>
      </c>
      <c r="M233" s="16">
        <v>10609</v>
      </c>
      <c r="N233" s="16">
        <v>10977</v>
      </c>
      <c r="O233" s="16">
        <v>11374</v>
      </c>
      <c r="P233" s="16">
        <v>10781</v>
      </c>
      <c r="Q233" s="16">
        <v>10960</v>
      </c>
      <c r="R233" s="16">
        <v>11070</v>
      </c>
    </row>
    <row r="234" spans="1:18" x14ac:dyDescent="0.25">
      <c r="A234" s="16" t="s">
        <v>179</v>
      </c>
      <c r="B234" s="16" t="s">
        <v>180</v>
      </c>
      <c r="C234" s="16" t="s">
        <v>323</v>
      </c>
      <c r="D234" s="16">
        <v>4653</v>
      </c>
      <c r="E234" s="16">
        <v>4709</v>
      </c>
      <c r="F234" s="16">
        <v>4759</v>
      </c>
      <c r="G234" s="16">
        <v>4804</v>
      </c>
      <c r="H234" s="16">
        <v>4843</v>
      </c>
      <c r="I234" s="16">
        <v>4889</v>
      </c>
      <c r="J234" s="16">
        <v>4946</v>
      </c>
      <c r="K234" s="16">
        <v>5014</v>
      </c>
      <c r="L234" s="16">
        <v>5085</v>
      </c>
      <c r="M234" s="16">
        <v>5144</v>
      </c>
      <c r="N234" s="16">
        <v>5188</v>
      </c>
      <c r="O234" s="16">
        <v>5215</v>
      </c>
      <c r="P234" s="16">
        <v>5239</v>
      </c>
      <c r="Q234" s="16">
        <v>5267</v>
      </c>
      <c r="R234" s="16">
        <v>5297</v>
      </c>
    </row>
    <row r="235" spans="1:18" x14ac:dyDescent="0.25">
      <c r="A235" s="16" t="s">
        <v>182</v>
      </c>
      <c r="B235" s="18" t="s">
        <v>183</v>
      </c>
      <c r="C235" s="16" t="s">
        <v>324</v>
      </c>
      <c r="D235" s="16">
        <v>636313</v>
      </c>
      <c r="E235" s="16">
        <v>639494</v>
      </c>
      <c r="F235" s="16">
        <v>642709</v>
      </c>
      <c r="G235" s="16">
        <v>647318</v>
      </c>
      <c r="H235" s="16">
        <v>652034</v>
      </c>
      <c r="I235" s="16">
        <v>646554</v>
      </c>
      <c r="J235" s="16">
        <v>648443</v>
      </c>
      <c r="K235" s="16">
        <v>658837</v>
      </c>
      <c r="L235" s="16">
        <v>657069</v>
      </c>
      <c r="M235" s="16">
        <v>667880</v>
      </c>
      <c r="N235" s="16">
        <v>674585</v>
      </c>
      <c r="O235" s="16">
        <v>684777</v>
      </c>
      <c r="P235" s="16">
        <v>689318</v>
      </c>
      <c r="Q235" s="16">
        <v>701406</v>
      </c>
      <c r="R235" s="16">
        <v>703960</v>
      </c>
    </row>
    <row r="236" spans="1:18" x14ac:dyDescent="0.25">
      <c r="A236" s="16" t="s">
        <v>185</v>
      </c>
      <c r="B236" s="16" t="s">
        <v>186</v>
      </c>
      <c r="C236" s="16" t="s">
        <v>325</v>
      </c>
      <c r="D236" s="16">
        <v>546626</v>
      </c>
      <c r="E236" s="16">
        <v>547903</v>
      </c>
      <c r="F236" s="16">
        <v>549730</v>
      </c>
      <c r="G236" s="16">
        <v>553473</v>
      </c>
      <c r="H236" s="16">
        <v>557956</v>
      </c>
      <c r="I236" s="16">
        <v>552606</v>
      </c>
      <c r="J236" s="16">
        <v>554144</v>
      </c>
      <c r="K236" s="16">
        <v>562204</v>
      </c>
      <c r="L236" s="16">
        <v>560451</v>
      </c>
      <c r="M236" s="16">
        <v>571005</v>
      </c>
      <c r="N236" s="16">
        <v>576711</v>
      </c>
      <c r="O236" s="16">
        <v>587157</v>
      </c>
      <c r="P236" s="16">
        <v>590949</v>
      </c>
      <c r="Q236" s="16">
        <v>600413</v>
      </c>
      <c r="R236" s="16">
        <v>602069</v>
      </c>
    </row>
    <row r="237" spans="1:18" x14ac:dyDescent="0.25">
      <c r="A237" s="16" t="s">
        <v>188</v>
      </c>
      <c r="B237" s="16" t="s">
        <v>189</v>
      </c>
      <c r="C237" s="16" t="s">
        <v>326</v>
      </c>
      <c r="D237" s="16">
        <v>530752</v>
      </c>
      <c r="E237" s="16">
        <v>532172</v>
      </c>
      <c r="F237" s="16">
        <v>534151</v>
      </c>
      <c r="G237" s="16">
        <v>537996</v>
      </c>
      <c r="H237" s="16">
        <v>542570</v>
      </c>
      <c r="I237" s="16">
        <v>537252</v>
      </c>
      <c r="J237" s="16">
        <v>538796</v>
      </c>
      <c r="K237" s="16">
        <v>546852</v>
      </c>
      <c r="L237" s="16">
        <v>545060</v>
      </c>
      <c r="M237" s="16">
        <v>555540</v>
      </c>
      <c r="N237" s="16">
        <v>561162</v>
      </c>
      <c r="O237" s="16">
        <v>571541</v>
      </c>
      <c r="P237" s="16">
        <v>575229</v>
      </c>
      <c r="Q237" s="16">
        <v>584620</v>
      </c>
      <c r="R237" s="16">
        <v>586174</v>
      </c>
    </row>
    <row r="238" spans="1:18" x14ac:dyDescent="0.25">
      <c r="A238" s="16" t="s">
        <v>191</v>
      </c>
      <c r="B238" s="16" t="s">
        <v>192</v>
      </c>
      <c r="C238" s="16" t="s">
        <v>327</v>
      </c>
      <c r="D238" s="16">
        <v>464077</v>
      </c>
      <c r="E238" s="16">
        <v>465158</v>
      </c>
      <c r="F238" s="16">
        <v>466776</v>
      </c>
      <c r="G238" s="16">
        <v>470288</v>
      </c>
      <c r="H238" s="16">
        <v>474423</v>
      </c>
      <c r="I238" s="16">
        <v>469903</v>
      </c>
      <c r="J238" s="16">
        <v>471347</v>
      </c>
      <c r="K238" s="16">
        <v>478056</v>
      </c>
      <c r="L238" s="16">
        <v>476093</v>
      </c>
      <c r="M238" s="16">
        <v>485410</v>
      </c>
      <c r="N238" s="16">
        <v>489949</v>
      </c>
      <c r="O238" s="16">
        <v>498915</v>
      </c>
      <c r="P238" s="16">
        <v>501775</v>
      </c>
      <c r="Q238" s="16">
        <v>510135</v>
      </c>
      <c r="R238" s="16">
        <v>511131</v>
      </c>
    </row>
    <row r="239" spans="1:18" x14ac:dyDescent="0.25">
      <c r="A239" s="16" t="s">
        <v>194</v>
      </c>
      <c r="B239" s="16" t="s">
        <v>195</v>
      </c>
      <c r="C239" s="16" t="s">
        <v>328</v>
      </c>
      <c r="D239" s="16">
        <v>19345</v>
      </c>
      <c r="E239" s="16">
        <v>19121</v>
      </c>
      <c r="F239" s="16">
        <v>18958</v>
      </c>
      <c r="G239" s="16">
        <v>18852</v>
      </c>
      <c r="H239" s="16">
        <v>18794</v>
      </c>
      <c r="I239" s="16">
        <v>18781</v>
      </c>
      <c r="J239" s="16">
        <v>18819</v>
      </c>
      <c r="K239" s="16">
        <v>18906</v>
      </c>
      <c r="L239" s="16">
        <v>19022</v>
      </c>
      <c r="M239" s="16">
        <v>19124</v>
      </c>
      <c r="N239" s="16">
        <v>19209</v>
      </c>
      <c r="O239" s="16">
        <v>19271</v>
      </c>
      <c r="P239" s="16">
        <v>19343</v>
      </c>
      <c r="Q239" s="16">
        <v>19429</v>
      </c>
      <c r="R239" s="16">
        <v>19522</v>
      </c>
    </row>
    <row r="240" spans="1:18" x14ac:dyDescent="0.25">
      <c r="A240" s="16" t="s">
        <v>197</v>
      </c>
      <c r="B240" s="16" t="s">
        <v>198</v>
      </c>
      <c r="C240" s="16" t="s">
        <v>329</v>
      </c>
      <c r="D240" s="16">
        <v>5903</v>
      </c>
      <c r="E240" s="16">
        <v>5770</v>
      </c>
      <c r="F240" s="16">
        <v>5656</v>
      </c>
      <c r="G240" s="16">
        <v>5561</v>
      </c>
      <c r="H240" s="16">
        <v>5479</v>
      </c>
      <c r="I240" s="16">
        <v>5405</v>
      </c>
      <c r="J240" s="16">
        <v>5339</v>
      </c>
      <c r="K240" s="16">
        <v>5280</v>
      </c>
      <c r="L240" s="16">
        <v>5226</v>
      </c>
      <c r="M240" s="16">
        <v>5186</v>
      </c>
      <c r="N240" s="16">
        <v>5164</v>
      </c>
      <c r="O240" s="16">
        <v>5158</v>
      </c>
      <c r="P240" s="16">
        <v>5142</v>
      </c>
      <c r="Q240" s="16">
        <v>5117</v>
      </c>
      <c r="R240" s="16">
        <v>5093</v>
      </c>
    </row>
    <row r="241" spans="1:18" x14ac:dyDescent="0.25">
      <c r="A241" s="16" t="s">
        <v>200</v>
      </c>
      <c r="B241" s="16" t="s">
        <v>201</v>
      </c>
      <c r="C241" s="16" t="s">
        <v>330</v>
      </c>
      <c r="D241" s="16">
        <v>13442</v>
      </c>
      <c r="E241" s="16">
        <v>13351</v>
      </c>
      <c r="F241" s="16">
        <v>13301</v>
      </c>
      <c r="G241" s="16">
        <v>13291</v>
      </c>
      <c r="H241" s="16">
        <v>13315</v>
      </c>
      <c r="I241" s="16">
        <v>13376</v>
      </c>
      <c r="J241" s="16">
        <v>13480</v>
      </c>
      <c r="K241" s="16">
        <v>13626</v>
      </c>
      <c r="L241" s="16">
        <v>13796</v>
      </c>
      <c r="M241" s="16">
        <v>13938</v>
      </c>
      <c r="N241" s="16">
        <v>14045</v>
      </c>
      <c r="O241" s="16">
        <v>14113</v>
      </c>
      <c r="P241" s="16">
        <v>14201</v>
      </c>
      <c r="Q241" s="16">
        <v>14312</v>
      </c>
      <c r="R241" s="16">
        <v>14429</v>
      </c>
    </row>
    <row r="242" spans="1:18" x14ac:dyDescent="0.25">
      <c r="A242" s="16" t="s">
        <v>203</v>
      </c>
      <c r="B242" s="16" t="s">
        <v>204</v>
      </c>
      <c r="C242" s="16" t="s">
        <v>331</v>
      </c>
      <c r="D242" s="16">
        <v>444776</v>
      </c>
      <c r="E242" s="16">
        <v>446088</v>
      </c>
      <c r="F242" s="16">
        <v>447875</v>
      </c>
      <c r="G242" s="16">
        <v>451501</v>
      </c>
      <c r="H242" s="16">
        <v>455705</v>
      </c>
      <c r="I242" s="16">
        <v>451190</v>
      </c>
      <c r="J242" s="16">
        <v>452597</v>
      </c>
      <c r="K242" s="16">
        <v>459228</v>
      </c>
      <c r="L242" s="16">
        <v>457142</v>
      </c>
      <c r="M242" s="16">
        <v>466368</v>
      </c>
      <c r="N242" s="16">
        <v>470826</v>
      </c>
      <c r="O242" s="16">
        <v>479741</v>
      </c>
      <c r="P242" s="16">
        <v>482531</v>
      </c>
      <c r="Q242" s="16">
        <v>490813</v>
      </c>
      <c r="R242" s="16">
        <v>491715</v>
      </c>
    </row>
    <row r="243" spans="1:18" x14ac:dyDescent="0.25">
      <c r="A243" s="16" t="s">
        <v>206</v>
      </c>
      <c r="B243" s="16" t="s">
        <v>207</v>
      </c>
      <c r="C243" s="16" t="s">
        <v>332</v>
      </c>
      <c r="D243" s="16">
        <v>229899</v>
      </c>
      <c r="E243" s="16">
        <v>229510</v>
      </c>
      <c r="F243" s="16">
        <v>230451</v>
      </c>
      <c r="G243" s="16">
        <v>232649</v>
      </c>
      <c r="H243" s="16">
        <v>237015</v>
      </c>
      <c r="I243" s="16">
        <v>235148</v>
      </c>
      <c r="J243" s="16">
        <v>235733</v>
      </c>
      <c r="K243" s="16">
        <v>236518</v>
      </c>
      <c r="L243" s="16">
        <v>234136</v>
      </c>
      <c r="M243" s="16">
        <v>242101</v>
      </c>
      <c r="N243" s="16">
        <v>244934</v>
      </c>
      <c r="O243" s="16">
        <v>247351</v>
      </c>
      <c r="P243" s="16">
        <v>248139</v>
      </c>
      <c r="Q243" s="16">
        <v>253711</v>
      </c>
      <c r="R243" s="16">
        <v>254117</v>
      </c>
    </row>
    <row r="244" spans="1:18" x14ac:dyDescent="0.25">
      <c r="A244" s="16" t="s">
        <v>209</v>
      </c>
      <c r="B244" s="16" t="s">
        <v>210</v>
      </c>
      <c r="C244" s="16" t="s">
        <v>333</v>
      </c>
      <c r="D244" s="16">
        <v>211898</v>
      </c>
      <c r="E244" s="16">
        <v>213514</v>
      </c>
      <c r="F244" s="16">
        <v>214307</v>
      </c>
      <c r="G244" s="16">
        <v>215873</v>
      </c>
      <c r="H244" s="16">
        <v>215623</v>
      </c>
      <c r="I244" s="16">
        <v>213117</v>
      </c>
      <c r="J244" s="16">
        <v>213976</v>
      </c>
      <c r="K244" s="16">
        <v>219710</v>
      </c>
      <c r="L244" s="16">
        <v>220020</v>
      </c>
      <c r="M244" s="16">
        <v>221263</v>
      </c>
      <c r="N244" s="16">
        <v>222941</v>
      </c>
      <c r="O244" s="16">
        <v>229347</v>
      </c>
      <c r="P244" s="16">
        <v>231385</v>
      </c>
      <c r="Q244" s="16">
        <v>234082</v>
      </c>
      <c r="R244" s="16">
        <v>234576</v>
      </c>
    </row>
    <row r="245" spans="1:18" x14ac:dyDescent="0.25">
      <c r="A245" s="16" t="s">
        <v>212</v>
      </c>
      <c r="B245" s="16" t="s">
        <v>213</v>
      </c>
      <c r="C245" s="16" t="s">
        <v>334</v>
      </c>
      <c r="D245" s="16">
        <v>2979</v>
      </c>
      <c r="E245" s="16">
        <v>3061</v>
      </c>
      <c r="F245" s="16">
        <v>3115</v>
      </c>
      <c r="G245" s="16">
        <v>2976</v>
      </c>
      <c r="H245" s="16">
        <v>3070</v>
      </c>
      <c r="I245" s="16">
        <v>2930</v>
      </c>
      <c r="J245" s="16">
        <v>2891</v>
      </c>
      <c r="K245" s="16">
        <v>2995</v>
      </c>
      <c r="L245" s="16">
        <v>2976</v>
      </c>
      <c r="M245" s="16">
        <v>3007</v>
      </c>
      <c r="N245" s="16">
        <v>2955</v>
      </c>
      <c r="O245" s="16">
        <v>3036</v>
      </c>
      <c r="P245" s="16">
        <v>3001</v>
      </c>
      <c r="Q245" s="16">
        <v>3012</v>
      </c>
      <c r="R245" s="16">
        <v>3015</v>
      </c>
    </row>
    <row r="246" spans="1:18" x14ac:dyDescent="0.25">
      <c r="A246" s="16" t="s">
        <v>215</v>
      </c>
      <c r="B246" s="16" t="s">
        <v>216</v>
      </c>
      <c r="C246" s="16" t="s">
        <v>335</v>
      </c>
      <c r="D246" s="16">
        <v>66700</v>
      </c>
      <c r="E246" s="16">
        <v>67036</v>
      </c>
      <c r="F246" s="16">
        <v>67394</v>
      </c>
      <c r="G246" s="16">
        <v>67731</v>
      </c>
      <c r="H246" s="16">
        <v>68173</v>
      </c>
      <c r="I246" s="16">
        <v>67378</v>
      </c>
      <c r="J246" s="16">
        <v>67480</v>
      </c>
      <c r="K246" s="16">
        <v>68820</v>
      </c>
      <c r="L246" s="16">
        <v>68983</v>
      </c>
      <c r="M246" s="16">
        <v>70149</v>
      </c>
      <c r="N246" s="16">
        <v>71226</v>
      </c>
      <c r="O246" s="16">
        <v>72637</v>
      </c>
      <c r="P246" s="16">
        <v>73461</v>
      </c>
      <c r="Q246" s="16">
        <v>74493</v>
      </c>
      <c r="R246" s="16">
        <v>75048</v>
      </c>
    </row>
    <row r="247" spans="1:18" x14ac:dyDescent="0.25">
      <c r="A247" s="16" t="s">
        <v>218</v>
      </c>
      <c r="B247" s="16" t="s">
        <v>219</v>
      </c>
      <c r="C247" s="16" t="s">
        <v>336</v>
      </c>
      <c r="D247" s="16">
        <v>15875</v>
      </c>
      <c r="E247" s="16">
        <v>15736</v>
      </c>
      <c r="F247" s="16">
        <v>15588</v>
      </c>
      <c r="G247" s="16">
        <v>15492</v>
      </c>
      <c r="H247" s="16">
        <v>15408</v>
      </c>
      <c r="I247" s="16">
        <v>15373</v>
      </c>
      <c r="J247" s="16">
        <v>15369</v>
      </c>
      <c r="K247" s="16">
        <v>15380</v>
      </c>
      <c r="L247" s="16">
        <v>15416</v>
      </c>
      <c r="M247" s="16">
        <v>15498</v>
      </c>
      <c r="N247" s="16">
        <v>15584</v>
      </c>
      <c r="O247" s="16">
        <v>15658</v>
      </c>
      <c r="P247" s="16">
        <v>15762</v>
      </c>
      <c r="Q247" s="16">
        <v>15840</v>
      </c>
      <c r="R247" s="16">
        <v>15941</v>
      </c>
    </row>
    <row r="248" spans="1:18" x14ac:dyDescent="0.25">
      <c r="A248" s="16" t="s">
        <v>221</v>
      </c>
      <c r="B248" s="16" t="s">
        <v>222</v>
      </c>
      <c r="C248" s="16" t="s">
        <v>337</v>
      </c>
      <c r="D248" s="16">
        <v>13358</v>
      </c>
      <c r="E248" s="16">
        <v>13432</v>
      </c>
      <c r="F248" s="16">
        <v>13478</v>
      </c>
      <c r="G248" s="16">
        <v>13573</v>
      </c>
      <c r="H248" s="16">
        <v>13667</v>
      </c>
      <c r="I248" s="16">
        <v>13755</v>
      </c>
      <c r="J248" s="16">
        <v>13833</v>
      </c>
      <c r="K248" s="16">
        <v>13892</v>
      </c>
      <c r="L248" s="16">
        <v>13939</v>
      </c>
      <c r="M248" s="16">
        <v>14024</v>
      </c>
      <c r="N248" s="16">
        <v>14123</v>
      </c>
      <c r="O248" s="16">
        <v>14219</v>
      </c>
      <c r="P248" s="16">
        <v>14340</v>
      </c>
      <c r="Q248" s="16">
        <v>14426</v>
      </c>
      <c r="R248" s="16">
        <v>14526</v>
      </c>
    </row>
    <row r="249" spans="1:18" x14ac:dyDescent="0.25">
      <c r="A249" s="16" t="s">
        <v>224</v>
      </c>
      <c r="B249" s="16" t="s">
        <v>225</v>
      </c>
      <c r="C249" s="16" t="s">
        <v>338</v>
      </c>
      <c r="D249" s="16">
        <v>2516</v>
      </c>
      <c r="E249" s="16">
        <v>2304</v>
      </c>
      <c r="F249" s="16">
        <v>2110</v>
      </c>
      <c r="G249" s="16">
        <v>1918</v>
      </c>
      <c r="H249" s="16">
        <v>1741</v>
      </c>
      <c r="I249" s="16">
        <v>1617</v>
      </c>
      <c r="J249" s="16">
        <v>1536</v>
      </c>
      <c r="K249" s="16">
        <v>1488</v>
      </c>
      <c r="L249" s="16">
        <v>1477</v>
      </c>
      <c r="M249" s="16">
        <v>1473</v>
      </c>
      <c r="N249" s="16">
        <v>1460</v>
      </c>
      <c r="O249" s="16">
        <v>1438</v>
      </c>
      <c r="P249" s="16">
        <v>1422</v>
      </c>
      <c r="Q249" s="16">
        <v>1414</v>
      </c>
      <c r="R249" s="16">
        <v>1414</v>
      </c>
    </row>
    <row r="250" spans="1:18" x14ac:dyDescent="0.25">
      <c r="A250" s="16" t="s">
        <v>227</v>
      </c>
      <c r="B250" s="16" t="s">
        <v>228</v>
      </c>
      <c r="C250" s="16" t="s">
        <v>339</v>
      </c>
      <c r="D250" s="16">
        <v>89685</v>
      </c>
      <c r="E250" s="16">
        <v>91589</v>
      </c>
      <c r="F250" s="16">
        <v>92984</v>
      </c>
      <c r="G250" s="16">
        <v>93855</v>
      </c>
      <c r="H250" s="16">
        <v>94088</v>
      </c>
      <c r="I250" s="16">
        <v>93962</v>
      </c>
      <c r="J250" s="16">
        <v>94311</v>
      </c>
      <c r="K250" s="16">
        <v>96656</v>
      </c>
      <c r="L250" s="16">
        <v>96636</v>
      </c>
      <c r="M250" s="16">
        <v>96886</v>
      </c>
      <c r="N250" s="16">
        <v>97881</v>
      </c>
      <c r="O250" s="16">
        <v>97639</v>
      </c>
      <c r="P250" s="16">
        <v>98386</v>
      </c>
      <c r="Q250" s="16">
        <v>101002</v>
      </c>
      <c r="R250" s="16">
        <v>101900</v>
      </c>
    </row>
    <row r="251" spans="1:18" x14ac:dyDescent="0.25">
      <c r="A251" s="16" t="s">
        <v>230</v>
      </c>
      <c r="B251" s="16" t="s">
        <v>231</v>
      </c>
      <c r="C251" s="16" t="s">
        <v>340</v>
      </c>
      <c r="D251" s="16">
        <v>71913</v>
      </c>
      <c r="E251" s="16">
        <v>73776</v>
      </c>
      <c r="F251" s="16">
        <v>75162</v>
      </c>
      <c r="G251" s="16">
        <v>76058</v>
      </c>
      <c r="H251" s="16">
        <v>76343</v>
      </c>
      <c r="I251" s="16">
        <v>76228</v>
      </c>
      <c r="J251" s="16">
        <v>76541</v>
      </c>
      <c r="K251" s="16">
        <v>78846</v>
      </c>
      <c r="L251" s="16">
        <v>78693</v>
      </c>
      <c r="M251" s="16">
        <v>78835</v>
      </c>
      <c r="N251" s="16">
        <v>79756</v>
      </c>
      <c r="O251" s="16">
        <v>79442</v>
      </c>
      <c r="P251" s="16">
        <v>80125</v>
      </c>
      <c r="Q251" s="16">
        <v>82696</v>
      </c>
      <c r="R251" s="16">
        <v>83512</v>
      </c>
    </row>
    <row r="252" spans="1:18" x14ac:dyDescent="0.25">
      <c r="A252" s="16" t="s">
        <v>233</v>
      </c>
      <c r="B252" s="16" t="s">
        <v>234</v>
      </c>
      <c r="C252" s="16" t="s">
        <v>341</v>
      </c>
      <c r="D252" s="16">
        <v>17794</v>
      </c>
      <c r="E252" s="16">
        <v>17857</v>
      </c>
      <c r="F252" s="16">
        <v>17887</v>
      </c>
      <c r="G252" s="16">
        <v>17880</v>
      </c>
      <c r="H252" s="16">
        <v>17837</v>
      </c>
      <c r="I252" s="16">
        <v>17826</v>
      </c>
      <c r="J252" s="16">
        <v>17865</v>
      </c>
      <c r="K252" s="16">
        <v>17952</v>
      </c>
      <c r="L252" s="16">
        <v>18068</v>
      </c>
      <c r="M252" s="16">
        <v>18171</v>
      </c>
      <c r="N252" s="16">
        <v>18255</v>
      </c>
      <c r="O252" s="16">
        <v>18316</v>
      </c>
      <c r="P252" s="16">
        <v>18387</v>
      </c>
      <c r="Q252" s="16">
        <v>18472</v>
      </c>
      <c r="R252" s="16">
        <v>18563</v>
      </c>
    </row>
    <row r="253" spans="1:18" x14ac:dyDescent="0.25">
      <c r="A253" s="16" t="s">
        <v>1236</v>
      </c>
      <c r="B253" s="18" t="s">
        <v>1235</v>
      </c>
      <c r="C253" s="16" t="s">
        <v>2178</v>
      </c>
      <c r="D253" s="16">
        <v>732581</v>
      </c>
      <c r="E253" s="16">
        <v>707508</v>
      </c>
      <c r="F253" s="16">
        <v>693306</v>
      </c>
      <c r="G253" s="16">
        <v>692166</v>
      </c>
      <c r="H253" s="16">
        <v>705703</v>
      </c>
      <c r="I253" s="16">
        <v>714057</v>
      </c>
      <c r="J253" s="16">
        <v>713935</v>
      </c>
      <c r="K253" s="16">
        <v>722064</v>
      </c>
      <c r="L253" s="16">
        <v>718547</v>
      </c>
      <c r="M253" s="16">
        <v>719939</v>
      </c>
      <c r="N253" s="16">
        <v>725555</v>
      </c>
      <c r="O253" s="16">
        <v>727385</v>
      </c>
      <c r="P253" s="16">
        <v>727354</v>
      </c>
      <c r="Q253" s="16">
        <v>731368</v>
      </c>
      <c r="R253" s="16">
        <v>738945</v>
      </c>
    </row>
    <row r="254" spans="1:18" x14ac:dyDescent="0.25">
      <c r="A254" s="16" t="s">
        <v>1233</v>
      </c>
      <c r="B254" s="16" t="s">
        <v>1232</v>
      </c>
      <c r="C254" s="16" t="s">
        <v>2177</v>
      </c>
      <c r="D254" s="16">
        <v>453149</v>
      </c>
      <c r="E254" s="16">
        <v>438652</v>
      </c>
      <c r="F254" s="16">
        <v>429798</v>
      </c>
      <c r="G254" s="16">
        <v>428744</v>
      </c>
      <c r="H254" s="16">
        <v>436112</v>
      </c>
      <c r="I254" s="16">
        <v>438803</v>
      </c>
      <c r="J254" s="16">
        <v>436702</v>
      </c>
      <c r="K254" s="16">
        <v>443375</v>
      </c>
      <c r="L254" s="16">
        <v>440140</v>
      </c>
      <c r="M254" s="16">
        <v>440824</v>
      </c>
      <c r="N254" s="16">
        <v>445195</v>
      </c>
      <c r="O254" s="16">
        <v>445024</v>
      </c>
      <c r="P254" s="16">
        <v>441213</v>
      </c>
      <c r="Q254" s="16">
        <v>441882</v>
      </c>
      <c r="R254" s="16">
        <v>445011</v>
      </c>
    </row>
    <row r="255" spans="1:18" x14ac:dyDescent="0.25">
      <c r="A255" s="16" t="s">
        <v>1230</v>
      </c>
      <c r="B255" s="16" t="s">
        <v>1229</v>
      </c>
      <c r="C255" s="16" t="s">
        <v>2176</v>
      </c>
      <c r="D255" s="16">
        <v>231491</v>
      </c>
      <c r="E255" s="16">
        <v>227142</v>
      </c>
      <c r="F255" s="16">
        <v>224279</v>
      </c>
      <c r="G255" s="16">
        <v>222805</v>
      </c>
      <c r="H255" s="16">
        <v>227767</v>
      </c>
      <c r="I255" s="16">
        <v>231687</v>
      </c>
      <c r="J255" s="16">
        <v>232735</v>
      </c>
      <c r="K255" s="16">
        <v>238121</v>
      </c>
      <c r="L255" s="16">
        <v>241143</v>
      </c>
      <c r="M255" s="16">
        <v>241032</v>
      </c>
      <c r="N255" s="16">
        <v>242308</v>
      </c>
      <c r="O255" s="16">
        <v>244846</v>
      </c>
      <c r="P255" s="16">
        <v>244736</v>
      </c>
      <c r="Q255" s="16">
        <v>247292</v>
      </c>
      <c r="R255" s="16">
        <v>245497</v>
      </c>
    </row>
    <row r="256" spans="1:18" x14ac:dyDescent="0.25">
      <c r="A256" s="16" t="s">
        <v>1227</v>
      </c>
      <c r="B256" s="16" t="s">
        <v>1226</v>
      </c>
      <c r="C256" s="16" t="s">
        <v>2175</v>
      </c>
      <c r="D256" s="16">
        <v>70198</v>
      </c>
      <c r="E256" s="16">
        <v>69264</v>
      </c>
      <c r="F256" s="16">
        <v>68357</v>
      </c>
      <c r="G256" s="16">
        <v>67192</v>
      </c>
      <c r="H256" s="16">
        <v>64157</v>
      </c>
      <c r="I256" s="16">
        <v>63306</v>
      </c>
      <c r="J256" s="16">
        <v>63274</v>
      </c>
      <c r="K256" s="16">
        <v>64680</v>
      </c>
      <c r="L256" s="16">
        <v>64405</v>
      </c>
      <c r="M256" s="16">
        <v>66060</v>
      </c>
      <c r="N256" s="16">
        <v>67657</v>
      </c>
      <c r="O256" s="16">
        <v>69457</v>
      </c>
      <c r="P256" s="16">
        <v>70000</v>
      </c>
      <c r="Q256" s="16">
        <v>71576</v>
      </c>
      <c r="R256" s="16">
        <v>73201</v>
      </c>
    </row>
    <row r="257" spans="1:18" x14ac:dyDescent="0.25">
      <c r="A257" s="16" t="s">
        <v>1224</v>
      </c>
      <c r="B257" s="16" t="s">
        <v>1223</v>
      </c>
      <c r="C257" s="16" t="s">
        <v>2174</v>
      </c>
      <c r="D257" s="16">
        <v>125336</v>
      </c>
      <c r="E257" s="16">
        <v>122607</v>
      </c>
      <c r="F257" s="16">
        <v>121057</v>
      </c>
      <c r="G257" s="16">
        <v>120909</v>
      </c>
      <c r="H257" s="16">
        <v>128133</v>
      </c>
      <c r="I257" s="16">
        <v>134369</v>
      </c>
      <c r="J257" s="16">
        <v>136863</v>
      </c>
      <c r="K257" s="16">
        <v>140654</v>
      </c>
      <c r="L257" s="16">
        <v>143930</v>
      </c>
      <c r="M257" s="16">
        <v>143351</v>
      </c>
      <c r="N257" s="16">
        <v>144268</v>
      </c>
      <c r="O257" s="16">
        <v>143814</v>
      </c>
      <c r="P257" s="16">
        <v>143102</v>
      </c>
      <c r="Q257" s="16">
        <v>144029</v>
      </c>
      <c r="R257" s="16">
        <v>140286</v>
      </c>
    </row>
    <row r="258" spans="1:18" x14ac:dyDescent="0.25">
      <c r="A258" s="16" t="s">
        <v>1221</v>
      </c>
      <c r="B258" s="16" t="s">
        <v>1220</v>
      </c>
      <c r="C258" s="16" t="s">
        <v>2173</v>
      </c>
      <c r="D258" s="16">
        <v>35926</v>
      </c>
      <c r="E258" s="16">
        <v>35222</v>
      </c>
      <c r="F258" s="16">
        <v>34814</v>
      </c>
      <c r="G258" s="16">
        <v>34669</v>
      </c>
      <c r="H258" s="16">
        <v>35563</v>
      </c>
      <c r="I258" s="16">
        <v>34336</v>
      </c>
      <c r="J258" s="16">
        <v>33080</v>
      </c>
      <c r="K258" s="16">
        <v>33345</v>
      </c>
      <c r="L258" s="16">
        <v>33523</v>
      </c>
      <c r="M258" s="16">
        <v>32333</v>
      </c>
      <c r="N258" s="16">
        <v>31151</v>
      </c>
      <c r="O258" s="16">
        <v>32140</v>
      </c>
      <c r="P258" s="16">
        <v>32130</v>
      </c>
      <c r="Q258" s="16">
        <v>32127</v>
      </c>
      <c r="R258" s="16">
        <v>32133</v>
      </c>
    </row>
    <row r="259" spans="1:18" x14ac:dyDescent="0.25">
      <c r="A259" s="16" t="s">
        <v>1218</v>
      </c>
      <c r="B259" s="16" t="s">
        <v>1217</v>
      </c>
      <c r="C259" s="16" t="s">
        <v>2172</v>
      </c>
      <c r="D259" s="16">
        <v>221611</v>
      </c>
      <c r="E259" s="16">
        <v>211426</v>
      </c>
      <c r="F259" s="16">
        <v>205414</v>
      </c>
      <c r="G259" s="16">
        <v>205841</v>
      </c>
      <c r="H259" s="16">
        <v>208231</v>
      </c>
      <c r="I259" s="16">
        <v>207005</v>
      </c>
      <c r="J259" s="16">
        <v>203875</v>
      </c>
      <c r="K259" s="16">
        <v>205178</v>
      </c>
      <c r="L259" s="16">
        <v>199027</v>
      </c>
      <c r="M259" s="16">
        <v>199805</v>
      </c>
      <c r="N259" s="16">
        <v>202870</v>
      </c>
      <c r="O259" s="16">
        <v>200194</v>
      </c>
      <c r="P259" s="16">
        <v>196502</v>
      </c>
      <c r="Q259" s="16">
        <v>194635</v>
      </c>
      <c r="R259" s="16">
        <v>199544</v>
      </c>
    </row>
    <row r="260" spans="1:18" x14ac:dyDescent="0.25">
      <c r="A260" s="16" t="s">
        <v>1215</v>
      </c>
      <c r="B260" s="16" t="s">
        <v>1214</v>
      </c>
      <c r="C260" s="16" t="s">
        <v>2171</v>
      </c>
      <c r="D260" s="16">
        <v>83896</v>
      </c>
      <c r="E260" s="16">
        <v>83436</v>
      </c>
      <c r="F260" s="16">
        <v>81869</v>
      </c>
      <c r="G260" s="16">
        <v>83022</v>
      </c>
      <c r="H260" s="16">
        <v>82847</v>
      </c>
      <c r="I260" s="16">
        <v>81632</v>
      </c>
      <c r="J260" s="16">
        <v>80285</v>
      </c>
      <c r="K260" s="16">
        <v>80771</v>
      </c>
      <c r="L260" s="16">
        <v>80874</v>
      </c>
      <c r="M260" s="16">
        <v>82236</v>
      </c>
      <c r="N260" s="16">
        <v>84196</v>
      </c>
      <c r="O260" s="16">
        <v>83367</v>
      </c>
      <c r="P260" s="16">
        <v>83483</v>
      </c>
      <c r="Q260" s="16">
        <v>84374</v>
      </c>
      <c r="R260" s="16">
        <v>84736</v>
      </c>
    </row>
    <row r="261" spans="1:18" x14ac:dyDescent="0.25">
      <c r="A261" s="16" t="s">
        <v>1212</v>
      </c>
      <c r="B261" s="16" t="s">
        <v>1211</v>
      </c>
      <c r="C261" s="16" t="s">
        <v>2170</v>
      </c>
      <c r="D261" s="16">
        <v>31269</v>
      </c>
      <c r="E261" s="16">
        <v>31921</v>
      </c>
      <c r="F261" s="16">
        <v>24930</v>
      </c>
      <c r="G261" s="16">
        <v>26488</v>
      </c>
      <c r="H261" s="16">
        <v>28352</v>
      </c>
      <c r="I261" s="16">
        <v>29431</v>
      </c>
      <c r="J261" s="16">
        <v>29329</v>
      </c>
      <c r="K261" s="16">
        <v>29429</v>
      </c>
      <c r="L261" s="16">
        <v>28314</v>
      </c>
      <c r="M261" s="16">
        <v>27217</v>
      </c>
      <c r="N261" s="16">
        <v>28107</v>
      </c>
      <c r="O261" s="16">
        <v>30258</v>
      </c>
      <c r="P261" s="16">
        <v>27620</v>
      </c>
      <c r="Q261" s="16">
        <v>26720</v>
      </c>
      <c r="R261" s="16">
        <v>30793</v>
      </c>
    </row>
    <row r="262" spans="1:18" x14ac:dyDescent="0.25">
      <c r="A262" s="16" t="s">
        <v>1209</v>
      </c>
      <c r="B262" s="16" t="s">
        <v>1208</v>
      </c>
      <c r="C262" s="16" t="s">
        <v>2169</v>
      </c>
      <c r="D262" s="16">
        <v>17336</v>
      </c>
      <c r="E262" s="16">
        <v>17787</v>
      </c>
      <c r="F262" s="16">
        <v>10662</v>
      </c>
      <c r="G262" s="16">
        <v>11146</v>
      </c>
      <c r="H262" s="16">
        <v>12425</v>
      </c>
      <c r="I262" s="16">
        <v>12030</v>
      </c>
      <c r="J262" s="16">
        <v>12956</v>
      </c>
      <c r="K262" s="16">
        <v>12920</v>
      </c>
      <c r="L262" s="16">
        <v>11953</v>
      </c>
      <c r="M262" s="16">
        <v>11678</v>
      </c>
      <c r="N262" s="16">
        <v>10971</v>
      </c>
      <c r="O262" s="16">
        <v>11194</v>
      </c>
      <c r="P262" s="16">
        <v>9627</v>
      </c>
      <c r="Q262" s="16">
        <v>9865</v>
      </c>
      <c r="R262" s="16">
        <v>12385</v>
      </c>
    </row>
    <row r="263" spans="1:18" x14ac:dyDescent="0.25">
      <c r="A263" s="16" t="s">
        <v>1206</v>
      </c>
      <c r="B263" s="16" t="s">
        <v>1205</v>
      </c>
      <c r="C263" s="16" t="s">
        <v>2168</v>
      </c>
      <c r="D263" s="16">
        <v>1394</v>
      </c>
      <c r="E263" s="16">
        <v>1340</v>
      </c>
      <c r="F263" s="16">
        <v>1285</v>
      </c>
      <c r="G263" s="16">
        <v>1415</v>
      </c>
      <c r="H263" s="16">
        <v>1358</v>
      </c>
      <c r="I263" s="16">
        <v>1478</v>
      </c>
      <c r="J263" s="16">
        <v>1367</v>
      </c>
      <c r="K263" s="16">
        <v>1427</v>
      </c>
      <c r="L263" s="16">
        <v>1519</v>
      </c>
      <c r="M263" s="16">
        <v>1368</v>
      </c>
      <c r="N263" s="16">
        <v>1372</v>
      </c>
      <c r="O263" s="16">
        <v>1613</v>
      </c>
      <c r="P263" s="16">
        <v>1455</v>
      </c>
      <c r="Q263" s="16">
        <v>1314</v>
      </c>
      <c r="R263" s="16">
        <v>1558</v>
      </c>
    </row>
    <row r="264" spans="1:18" x14ac:dyDescent="0.25">
      <c r="A264" s="16" t="s">
        <v>1203</v>
      </c>
      <c r="B264" s="16" t="s">
        <v>1202</v>
      </c>
      <c r="C264" s="16" t="s">
        <v>2167</v>
      </c>
      <c r="D264" s="16">
        <v>15892</v>
      </c>
      <c r="E264" s="16">
        <v>16392</v>
      </c>
      <c r="F264" s="16">
        <v>9366</v>
      </c>
      <c r="G264" s="16">
        <v>9720</v>
      </c>
      <c r="H264" s="16">
        <v>11046</v>
      </c>
      <c r="I264" s="16">
        <v>10533</v>
      </c>
      <c r="J264" s="16">
        <v>11565</v>
      </c>
      <c r="K264" s="16">
        <v>11470</v>
      </c>
      <c r="L264" s="16">
        <v>10413</v>
      </c>
      <c r="M264" s="16">
        <v>10291</v>
      </c>
      <c r="N264" s="16">
        <v>9580</v>
      </c>
      <c r="O264" s="16">
        <v>9558</v>
      </c>
      <c r="P264" s="16">
        <v>8151</v>
      </c>
      <c r="Q264" s="16">
        <v>8533</v>
      </c>
      <c r="R264" s="16">
        <v>10809</v>
      </c>
    </row>
    <row r="265" spans="1:18" x14ac:dyDescent="0.25">
      <c r="A265" s="16" t="s">
        <v>1200</v>
      </c>
      <c r="B265" s="16" t="s">
        <v>1199</v>
      </c>
      <c r="C265" s="16" t="s">
        <v>2166</v>
      </c>
      <c r="D265" s="16">
        <v>6836</v>
      </c>
      <c r="E265" s="16">
        <v>7407</v>
      </c>
      <c r="F265" s="16">
        <v>7224</v>
      </c>
      <c r="G265" s="16">
        <v>7743</v>
      </c>
      <c r="H265" s="16">
        <v>8252</v>
      </c>
      <c r="I265" s="16">
        <v>9144</v>
      </c>
      <c r="J265" s="16">
        <v>8136</v>
      </c>
      <c r="K265" s="16">
        <v>8475</v>
      </c>
      <c r="L265" s="16">
        <v>8676</v>
      </c>
      <c r="M265" s="16">
        <v>8067</v>
      </c>
      <c r="N265" s="16">
        <v>8511</v>
      </c>
      <c r="O265" s="16">
        <v>9987</v>
      </c>
      <c r="P265" s="16">
        <v>9751</v>
      </c>
      <c r="Q265" s="16">
        <v>8823</v>
      </c>
      <c r="R265" s="16">
        <v>10725</v>
      </c>
    </row>
    <row r="266" spans="1:18" x14ac:dyDescent="0.25">
      <c r="A266" s="16" t="s">
        <v>1197</v>
      </c>
      <c r="B266" s="16" t="s">
        <v>1196</v>
      </c>
      <c r="C266" s="16" t="s">
        <v>2165</v>
      </c>
      <c r="D266" s="16">
        <v>657</v>
      </c>
      <c r="E266" s="16">
        <v>640</v>
      </c>
      <c r="F266" s="16">
        <v>682</v>
      </c>
      <c r="G266" s="16">
        <v>662</v>
      </c>
      <c r="H266" s="16">
        <v>690</v>
      </c>
      <c r="I266" s="16">
        <v>686</v>
      </c>
      <c r="J266" s="16">
        <v>630</v>
      </c>
      <c r="K266" s="16">
        <v>711</v>
      </c>
      <c r="L266" s="16">
        <v>750</v>
      </c>
      <c r="M266" s="16">
        <v>724</v>
      </c>
      <c r="N266" s="16">
        <v>720</v>
      </c>
      <c r="O266" s="16">
        <v>697</v>
      </c>
      <c r="P266" s="16">
        <v>669</v>
      </c>
      <c r="Q266" s="16">
        <v>670</v>
      </c>
      <c r="R266" s="16">
        <v>797</v>
      </c>
    </row>
    <row r="267" spans="1:18" x14ac:dyDescent="0.25">
      <c r="A267" s="16" t="s">
        <v>1194</v>
      </c>
      <c r="B267" s="16" t="s">
        <v>1193</v>
      </c>
      <c r="C267" s="16" t="s">
        <v>2164</v>
      </c>
      <c r="D267" s="16">
        <v>6160</v>
      </c>
      <c r="E267" s="16">
        <v>6728</v>
      </c>
      <c r="F267" s="16">
        <v>6521</v>
      </c>
      <c r="G267" s="16">
        <v>7041</v>
      </c>
      <c r="H267" s="16">
        <v>7518</v>
      </c>
      <c r="I267" s="16">
        <v>8391</v>
      </c>
      <c r="J267" s="16">
        <v>7451</v>
      </c>
      <c r="K267" s="16">
        <v>7715</v>
      </c>
      <c r="L267" s="16">
        <v>7878</v>
      </c>
      <c r="M267" s="16">
        <v>7303</v>
      </c>
      <c r="N267" s="16">
        <v>7742</v>
      </c>
      <c r="O267" s="16">
        <v>9213</v>
      </c>
      <c r="P267" s="16">
        <v>9007</v>
      </c>
      <c r="Q267" s="16">
        <v>8084</v>
      </c>
      <c r="R267" s="16">
        <v>9845</v>
      </c>
    </row>
    <row r="268" spans="1:18" x14ac:dyDescent="0.25">
      <c r="A268" s="16" t="s">
        <v>1191</v>
      </c>
      <c r="B268" s="16" t="s">
        <v>1190</v>
      </c>
      <c r="C268" s="16" t="s">
        <v>2163</v>
      </c>
      <c r="D268" s="16">
        <v>7086</v>
      </c>
      <c r="E268" s="16">
        <v>6809</v>
      </c>
      <c r="F268" s="16">
        <v>6631</v>
      </c>
      <c r="G268" s="16">
        <v>7137</v>
      </c>
      <c r="H268" s="16">
        <v>7297</v>
      </c>
      <c r="I268" s="16">
        <v>7801</v>
      </c>
      <c r="J268" s="16">
        <v>7809</v>
      </c>
      <c r="K268" s="16">
        <v>7650</v>
      </c>
      <c r="L268" s="16">
        <v>7323</v>
      </c>
      <c r="M268" s="16">
        <v>7110</v>
      </c>
      <c r="N268" s="16">
        <v>8043</v>
      </c>
      <c r="O268" s="16">
        <v>8452</v>
      </c>
      <c r="P268" s="16">
        <v>7691</v>
      </c>
      <c r="Q268" s="16">
        <v>7455</v>
      </c>
      <c r="R268" s="16">
        <v>7390</v>
      </c>
    </row>
    <row r="269" spans="1:18" x14ac:dyDescent="0.25">
      <c r="A269" s="16" t="s">
        <v>1188</v>
      </c>
      <c r="B269" s="16" t="s">
        <v>1187</v>
      </c>
      <c r="C269" s="16" t="s">
        <v>2162</v>
      </c>
      <c r="D269" s="16">
        <v>96332</v>
      </c>
      <c r="E269" s="16">
        <v>86063</v>
      </c>
      <c r="F269" s="16">
        <v>88134</v>
      </c>
      <c r="G269" s="16">
        <v>86360</v>
      </c>
      <c r="H269" s="16">
        <v>86878</v>
      </c>
      <c r="I269" s="16">
        <v>85811</v>
      </c>
      <c r="J269" s="16">
        <v>84280</v>
      </c>
      <c r="K269" s="16">
        <v>84675</v>
      </c>
      <c r="L269" s="16">
        <v>79939</v>
      </c>
      <c r="M269" s="16">
        <v>81007</v>
      </c>
      <c r="N269" s="16">
        <v>81440</v>
      </c>
      <c r="O269" s="16">
        <v>78174</v>
      </c>
      <c r="P269" s="16">
        <v>76162</v>
      </c>
      <c r="Q269" s="16">
        <v>74042</v>
      </c>
      <c r="R269" s="16">
        <v>75176</v>
      </c>
    </row>
    <row r="270" spans="1:18" x14ac:dyDescent="0.25">
      <c r="A270" s="16" t="s">
        <v>1185</v>
      </c>
      <c r="B270" s="16" t="s">
        <v>1184</v>
      </c>
      <c r="C270" s="16" t="s">
        <v>2161</v>
      </c>
      <c r="D270" s="16">
        <v>10222</v>
      </c>
      <c r="E270" s="16">
        <v>10470</v>
      </c>
      <c r="F270" s="16">
        <v>10451</v>
      </c>
      <c r="G270" s="16">
        <v>10064</v>
      </c>
      <c r="H270" s="16">
        <v>10468</v>
      </c>
      <c r="I270" s="16">
        <v>10663</v>
      </c>
      <c r="J270" s="16">
        <v>10574</v>
      </c>
      <c r="K270" s="16">
        <v>10962</v>
      </c>
      <c r="L270" s="16">
        <v>10997</v>
      </c>
      <c r="M270" s="16">
        <v>9915</v>
      </c>
      <c r="N270" s="16">
        <v>9941</v>
      </c>
      <c r="O270" s="16">
        <v>10209</v>
      </c>
      <c r="P270" s="16">
        <v>10995</v>
      </c>
      <c r="Q270" s="16">
        <v>11768</v>
      </c>
      <c r="R270" s="16">
        <v>12006</v>
      </c>
    </row>
    <row r="271" spans="1:18" x14ac:dyDescent="0.25">
      <c r="A271" s="16" t="s">
        <v>1182</v>
      </c>
      <c r="B271" s="16" t="s">
        <v>1181</v>
      </c>
      <c r="C271" s="16" t="s">
        <v>2160</v>
      </c>
      <c r="D271" s="16">
        <v>279404</v>
      </c>
      <c r="E271" s="16">
        <v>268792</v>
      </c>
      <c r="F271" s="16">
        <v>263438</v>
      </c>
      <c r="G271" s="16">
        <v>263364</v>
      </c>
      <c r="H271" s="16">
        <v>269589</v>
      </c>
      <c r="I271" s="16">
        <v>275433</v>
      </c>
      <c r="J271" s="16">
        <v>277582</v>
      </c>
      <c r="K271" s="16">
        <v>278884</v>
      </c>
      <c r="L271" s="16">
        <v>278732</v>
      </c>
      <c r="M271" s="16">
        <v>279470</v>
      </c>
      <c r="N271" s="16">
        <v>280604</v>
      </c>
      <c r="O271" s="16">
        <v>282783</v>
      </c>
      <c r="P271" s="16">
        <v>287099</v>
      </c>
      <c r="Q271" s="16">
        <v>290722</v>
      </c>
      <c r="R271" s="16">
        <v>295420</v>
      </c>
    </row>
    <row r="272" spans="1:18" x14ac:dyDescent="0.25">
      <c r="A272" s="16" t="s">
        <v>1179</v>
      </c>
      <c r="B272" s="16" t="s">
        <v>1178</v>
      </c>
      <c r="C272" s="16" t="s">
        <v>2159</v>
      </c>
      <c r="D272" s="16">
        <v>86263</v>
      </c>
      <c r="E272" s="16">
        <v>80498</v>
      </c>
      <c r="F272" s="16">
        <v>77790</v>
      </c>
      <c r="G272" s="16">
        <v>78413</v>
      </c>
      <c r="H272" s="16">
        <v>82446</v>
      </c>
      <c r="I272" s="16">
        <v>86042</v>
      </c>
      <c r="J272" s="16">
        <v>86364</v>
      </c>
      <c r="K272" s="16">
        <v>85905</v>
      </c>
      <c r="L272" s="16">
        <v>84155</v>
      </c>
      <c r="M272" s="16">
        <v>83195</v>
      </c>
      <c r="N272" s="16">
        <v>82426</v>
      </c>
      <c r="O272" s="16">
        <v>82614</v>
      </c>
      <c r="P272" s="16">
        <v>83874</v>
      </c>
      <c r="Q272" s="16">
        <v>84778</v>
      </c>
      <c r="R272" s="16">
        <v>86620</v>
      </c>
    </row>
    <row r="273" spans="1:18" x14ac:dyDescent="0.25">
      <c r="A273" s="16" t="s">
        <v>1176</v>
      </c>
      <c r="B273" s="16" t="s">
        <v>1175</v>
      </c>
      <c r="C273" s="16" t="s">
        <v>2158</v>
      </c>
      <c r="D273" s="16">
        <v>7898</v>
      </c>
      <c r="E273" s="16">
        <v>7797</v>
      </c>
      <c r="F273" s="16">
        <v>7792</v>
      </c>
      <c r="G273" s="16">
        <v>7883</v>
      </c>
      <c r="H273" s="16">
        <v>8050</v>
      </c>
      <c r="I273" s="16">
        <v>8220</v>
      </c>
      <c r="J273" s="16">
        <v>8381</v>
      </c>
      <c r="K273" s="16">
        <v>8529</v>
      </c>
      <c r="L273" s="16">
        <v>8659</v>
      </c>
      <c r="M273" s="16">
        <v>8762</v>
      </c>
      <c r="N273" s="16">
        <v>8839</v>
      </c>
      <c r="O273" s="16">
        <v>8887</v>
      </c>
      <c r="P273" s="16">
        <v>8881</v>
      </c>
      <c r="Q273" s="16">
        <v>8857</v>
      </c>
      <c r="R273" s="16">
        <v>8837</v>
      </c>
    </row>
    <row r="274" spans="1:18" x14ac:dyDescent="0.25">
      <c r="A274" s="16" t="s">
        <v>1173</v>
      </c>
      <c r="B274" s="16" t="s">
        <v>1172</v>
      </c>
      <c r="C274" s="16" t="s">
        <v>2157</v>
      </c>
      <c r="D274" s="16">
        <v>19693</v>
      </c>
      <c r="E274" s="16">
        <v>19704</v>
      </c>
      <c r="F274" s="16">
        <v>19858</v>
      </c>
      <c r="G274" s="16">
        <v>20153</v>
      </c>
      <c r="H274" s="16">
        <v>20526</v>
      </c>
      <c r="I274" s="16">
        <v>20720</v>
      </c>
      <c r="J274" s="16">
        <v>20686</v>
      </c>
      <c r="K274" s="16">
        <v>20415</v>
      </c>
      <c r="L274" s="16">
        <v>19950</v>
      </c>
      <c r="M274" s="16">
        <v>19563</v>
      </c>
      <c r="N274" s="16">
        <v>19320</v>
      </c>
      <c r="O274" s="16">
        <v>19218</v>
      </c>
      <c r="P274" s="16">
        <v>19174</v>
      </c>
      <c r="Q274" s="16">
        <v>19124</v>
      </c>
      <c r="R274" s="16">
        <v>19079</v>
      </c>
    </row>
    <row r="275" spans="1:18" x14ac:dyDescent="0.25">
      <c r="A275" s="16" t="s">
        <v>1170</v>
      </c>
      <c r="B275" s="16" t="s">
        <v>1169</v>
      </c>
      <c r="C275" s="16" t="s">
        <v>2156</v>
      </c>
      <c r="D275" s="16">
        <v>11795</v>
      </c>
      <c r="E275" s="16">
        <v>11907</v>
      </c>
      <c r="F275" s="16">
        <v>12066</v>
      </c>
      <c r="G275" s="16">
        <v>12271</v>
      </c>
      <c r="H275" s="16">
        <v>12476</v>
      </c>
      <c r="I275" s="16">
        <v>12500</v>
      </c>
      <c r="J275" s="16">
        <v>12305</v>
      </c>
      <c r="K275" s="16">
        <v>11885</v>
      </c>
      <c r="L275" s="16">
        <v>11290</v>
      </c>
      <c r="M275" s="16">
        <v>10800</v>
      </c>
      <c r="N275" s="16">
        <v>10480</v>
      </c>
      <c r="O275" s="16">
        <v>10330</v>
      </c>
      <c r="P275" s="16">
        <v>10292</v>
      </c>
      <c r="Q275" s="16">
        <v>10265</v>
      </c>
      <c r="R275" s="16">
        <v>10241</v>
      </c>
    </row>
    <row r="276" spans="1:18" x14ac:dyDescent="0.25">
      <c r="A276" s="16" t="s">
        <v>1167</v>
      </c>
      <c r="B276" s="16" t="s">
        <v>1166</v>
      </c>
      <c r="C276" s="16" t="s">
        <v>2155</v>
      </c>
      <c r="D276" s="16">
        <v>130784</v>
      </c>
      <c r="E276" s="16">
        <v>126436</v>
      </c>
      <c r="F276" s="16">
        <v>124053</v>
      </c>
      <c r="G276" s="16">
        <v>123410</v>
      </c>
      <c r="H276" s="16">
        <v>125481</v>
      </c>
      <c r="I276" s="16">
        <v>127493</v>
      </c>
      <c r="J276" s="16">
        <v>128957</v>
      </c>
      <c r="K276" s="16">
        <v>130287</v>
      </c>
      <c r="L276" s="16">
        <v>131434</v>
      </c>
      <c r="M276" s="16">
        <v>132756</v>
      </c>
      <c r="N276" s="16">
        <v>134353</v>
      </c>
      <c r="O276" s="16">
        <v>136134</v>
      </c>
      <c r="P276" s="16">
        <v>139047</v>
      </c>
      <c r="Q276" s="16">
        <v>141606</v>
      </c>
      <c r="R276" s="16">
        <v>144296</v>
      </c>
    </row>
    <row r="277" spans="1:18" x14ac:dyDescent="0.25">
      <c r="A277" s="16" t="s">
        <v>1164</v>
      </c>
      <c r="B277" s="16" t="s">
        <v>1163</v>
      </c>
      <c r="C277" s="16" t="s">
        <v>2154</v>
      </c>
      <c r="D277" s="16">
        <v>109512</v>
      </c>
      <c r="E277" s="16">
        <v>105365</v>
      </c>
      <c r="F277" s="16">
        <v>102951</v>
      </c>
      <c r="G277" s="16">
        <v>102048</v>
      </c>
      <c r="H277" s="16">
        <v>103647</v>
      </c>
      <c r="I277" s="16">
        <v>105148</v>
      </c>
      <c r="J277" s="16">
        <v>106095</v>
      </c>
      <c r="K277" s="16">
        <v>106894</v>
      </c>
      <c r="L277" s="16">
        <v>107529</v>
      </c>
      <c r="M277" s="16">
        <v>108432</v>
      </c>
      <c r="N277" s="16">
        <v>109713</v>
      </c>
      <c r="O277" s="16">
        <v>111289</v>
      </c>
      <c r="P277" s="16">
        <v>113903</v>
      </c>
      <c r="Q277" s="16">
        <v>116101</v>
      </c>
      <c r="R277" s="16">
        <v>118418</v>
      </c>
    </row>
    <row r="278" spans="1:18" x14ac:dyDescent="0.25">
      <c r="A278" s="16" t="s">
        <v>1161</v>
      </c>
      <c r="B278" s="16" t="s">
        <v>1160</v>
      </c>
      <c r="C278" s="16" t="s">
        <v>2153</v>
      </c>
      <c r="D278" s="16">
        <v>2573</v>
      </c>
      <c r="E278" s="16">
        <v>2589</v>
      </c>
      <c r="F278" s="16">
        <v>2603</v>
      </c>
      <c r="G278" s="16">
        <v>2617</v>
      </c>
      <c r="H278" s="16">
        <v>2629</v>
      </c>
      <c r="I278" s="16">
        <v>2638</v>
      </c>
      <c r="J278" s="16">
        <v>2646</v>
      </c>
      <c r="K278" s="16">
        <v>2652</v>
      </c>
      <c r="L278" s="16">
        <v>2655</v>
      </c>
      <c r="M278" s="16">
        <v>2657</v>
      </c>
      <c r="N278" s="16">
        <v>2661</v>
      </c>
      <c r="O278" s="16">
        <v>2666</v>
      </c>
      <c r="P278" s="16">
        <v>2670</v>
      </c>
      <c r="Q278" s="16">
        <v>2673</v>
      </c>
      <c r="R278" s="16">
        <v>2677</v>
      </c>
    </row>
    <row r="279" spans="1:18" x14ac:dyDescent="0.25">
      <c r="A279" s="16" t="s">
        <v>1158</v>
      </c>
      <c r="B279" s="16" t="s">
        <v>1157</v>
      </c>
      <c r="C279" s="16" t="s">
        <v>2152</v>
      </c>
      <c r="D279" s="16">
        <v>18764</v>
      </c>
      <c r="E279" s="16">
        <v>18621</v>
      </c>
      <c r="F279" s="16">
        <v>18702</v>
      </c>
      <c r="G279" s="16">
        <v>19006</v>
      </c>
      <c r="H279" s="16">
        <v>19495</v>
      </c>
      <c r="I279" s="16">
        <v>20032</v>
      </c>
      <c r="J279" s="16">
        <v>20596</v>
      </c>
      <c r="K279" s="16">
        <v>21183</v>
      </c>
      <c r="L279" s="16">
        <v>21760</v>
      </c>
      <c r="M279" s="16">
        <v>22221</v>
      </c>
      <c r="N279" s="16">
        <v>22548</v>
      </c>
      <c r="O279" s="16">
        <v>22736</v>
      </c>
      <c r="P279" s="16">
        <v>23003</v>
      </c>
      <c r="Q279" s="16">
        <v>23356</v>
      </c>
      <c r="R279" s="16">
        <v>23720</v>
      </c>
    </row>
    <row r="280" spans="1:18" x14ac:dyDescent="0.25">
      <c r="A280" s="16" t="s">
        <v>1155</v>
      </c>
      <c r="B280" s="16" t="s">
        <v>1154</v>
      </c>
      <c r="C280" s="16" t="s">
        <v>2151</v>
      </c>
      <c r="D280" s="16">
        <v>54439</v>
      </c>
      <c r="E280" s="16">
        <v>53919</v>
      </c>
      <c r="F280" s="16">
        <v>53607</v>
      </c>
      <c r="G280" s="16">
        <v>53500</v>
      </c>
      <c r="H280" s="16">
        <v>53547</v>
      </c>
      <c r="I280" s="16">
        <v>53671</v>
      </c>
      <c r="J280" s="16">
        <v>53867</v>
      </c>
      <c r="K280" s="16">
        <v>54131</v>
      </c>
      <c r="L280" s="16">
        <v>54417</v>
      </c>
      <c r="M280" s="16">
        <v>54666</v>
      </c>
      <c r="N280" s="16">
        <v>54879</v>
      </c>
      <c r="O280" s="16">
        <v>55043</v>
      </c>
      <c r="P280" s="16">
        <v>55220</v>
      </c>
      <c r="Q280" s="16">
        <v>55428</v>
      </c>
      <c r="R280" s="16">
        <v>55653</v>
      </c>
    </row>
    <row r="281" spans="1:18" x14ac:dyDescent="0.25">
      <c r="A281" s="16" t="s">
        <v>1152</v>
      </c>
      <c r="B281" s="18" t="s">
        <v>1151</v>
      </c>
      <c r="C281" s="16" t="s">
        <v>2150</v>
      </c>
      <c r="D281" s="16">
        <v>916457</v>
      </c>
      <c r="E281" s="16">
        <v>911250</v>
      </c>
      <c r="F281" s="16">
        <v>912743</v>
      </c>
      <c r="G281" s="16">
        <v>918873</v>
      </c>
      <c r="H281" s="16">
        <v>908603</v>
      </c>
      <c r="I281" s="16">
        <v>915016</v>
      </c>
      <c r="J281" s="16">
        <v>918667</v>
      </c>
      <c r="K281" s="16">
        <v>927338</v>
      </c>
      <c r="L281" s="16">
        <v>937375</v>
      </c>
      <c r="M281" s="16">
        <v>946668</v>
      </c>
      <c r="N281" s="16">
        <v>958160</v>
      </c>
      <c r="O281" s="16">
        <v>974093</v>
      </c>
      <c r="P281" s="16">
        <v>974382</v>
      </c>
      <c r="Q281" s="16">
        <v>986843</v>
      </c>
      <c r="R281" s="16">
        <v>992898</v>
      </c>
    </row>
    <row r="282" spans="1:18" x14ac:dyDescent="0.25">
      <c r="A282" s="16" t="s">
        <v>1149</v>
      </c>
      <c r="B282" s="18" t="s">
        <v>1148</v>
      </c>
      <c r="C282" s="16" t="s">
        <v>2056</v>
      </c>
      <c r="D282" s="16">
        <v>248755</v>
      </c>
      <c r="E282" s="16">
        <v>251297</v>
      </c>
      <c r="F282" s="16">
        <v>253540</v>
      </c>
      <c r="G282" s="16">
        <v>258461</v>
      </c>
      <c r="H282" s="16">
        <v>254360</v>
      </c>
      <c r="I282" s="16">
        <v>256046</v>
      </c>
      <c r="J282" s="16">
        <v>260004</v>
      </c>
      <c r="K282" s="16">
        <v>261953</v>
      </c>
      <c r="L282" s="16">
        <v>268731</v>
      </c>
      <c r="M282" s="16">
        <v>269771</v>
      </c>
      <c r="N282" s="16">
        <v>273286</v>
      </c>
      <c r="O282" s="16">
        <v>280808</v>
      </c>
      <c r="P282" s="16">
        <v>280429</v>
      </c>
      <c r="Q282" s="16">
        <v>284411</v>
      </c>
      <c r="R282" s="16">
        <v>283590</v>
      </c>
    </row>
    <row r="283" spans="1:18" x14ac:dyDescent="0.25">
      <c r="A283" s="16" t="s">
        <v>1147</v>
      </c>
      <c r="B283" s="16" t="s">
        <v>1146</v>
      </c>
      <c r="C283" s="16" t="s">
        <v>2149</v>
      </c>
      <c r="D283" s="16">
        <v>161152</v>
      </c>
      <c r="E283" s="16">
        <v>161002</v>
      </c>
      <c r="F283" s="16">
        <v>161587</v>
      </c>
      <c r="G283" s="16">
        <v>163271</v>
      </c>
      <c r="H283" s="16">
        <v>159134</v>
      </c>
      <c r="I283" s="16">
        <v>160460</v>
      </c>
      <c r="J283" s="16">
        <v>162396</v>
      </c>
      <c r="K283" s="16">
        <v>162816</v>
      </c>
      <c r="L283" s="16">
        <v>166768</v>
      </c>
      <c r="M283" s="16">
        <v>167264</v>
      </c>
      <c r="N283" s="16">
        <v>169581</v>
      </c>
      <c r="O283" s="16">
        <v>177403</v>
      </c>
      <c r="P283" s="16">
        <v>176438</v>
      </c>
      <c r="Q283" s="16">
        <v>179392</v>
      </c>
      <c r="R283" s="16">
        <v>177550</v>
      </c>
    </row>
    <row r="284" spans="1:18" x14ac:dyDescent="0.25">
      <c r="A284" s="16" t="s">
        <v>1144</v>
      </c>
      <c r="B284" s="16" t="s">
        <v>1143</v>
      </c>
      <c r="C284" s="16" t="s">
        <v>2148</v>
      </c>
      <c r="D284" s="16">
        <v>34002</v>
      </c>
      <c r="E284" s="16">
        <v>33991</v>
      </c>
      <c r="F284" s="16">
        <v>33291</v>
      </c>
      <c r="G284" s="16">
        <v>32949</v>
      </c>
      <c r="H284" s="16">
        <v>31147</v>
      </c>
      <c r="I284" s="16">
        <v>29795</v>
      </c>
      <c r="J284" s="16">
        <v>29327</v>
      </c>
      <c r="K284" s="16">
        <v>28977</v>
      </c>
      <c r="L284" s="16">
        <v>29300</v>
      </c>
      <c r="M284" s="16">
        <v>29039</v>
      </c>
      <c r="N284" s="16">
        <v>29211</v>
      </c>
      <c r="O284" s="16">
        <v>29071</v>
      </c>
      <c r="P284" s="16">
        <v>28959</v>
      </c>
      <c r="Q284" s="16">
        <v>29027</v>
      </c>
      <c r="R284" s="16">
        <v>29049</v>
      </c>
    </row>
    <row r="285" spans="1:18" x14ac:dyDescent="0.25">
      <c r="A285" s="16" t="s">
        <v>1141</v>
      </c>
      <c r="B285" s="16" t="s">
        <v>1140</v>
      </c>
      <c r="C285" s="16" t="s">
        <v>2147</v>
      </c>
      <c r="D285" s="16">
        <v>14032</v>
      </c>
      <c r="E285" s="16">
        <v>13457</v>
      </c>
      <c r="F285" s="16">
        <v>12805</v>
      </c>
      <c r="G285" s="16">
        <v>12469</v>
      </c>
      <c r="H285" s="16">
        <v>11756</v>
      </c>
      <c r="I285" s="16">
        <v>11219</v>
      </c>
      <c r="J285" s="16">
        <v>11021</v>
      </c>
      <c r="K285" s="16">
        <v>10873</v>
      </c>
      <c r="L285" s="16">
        <v>10984</v>
      </c>
      <c r="M285" s="16">
        <v>10879</v>
      </c>
      <c r="N285" s="16">
        <v>10939</v>
      </c>
      <c r="O285" s="16">
        <v>10884</v>
      </c>
      <c r="P285" s="16">
        <v>10632</v>
      </c>
      <c r="Q285" s="16">
        <v>10449</v>
      </c>
      <c r="R285" s="16">
        <v>10259</v>
      </c>
    </row>
    <row r="286" spans="1:18" x14ac:dyDescent="0.25">
      <c r="A286" s="16" t="s">
        <v>1138</v>
      </c>
      <c r="B286" s="16" t="s">
        <v>1137</v>
      </c>
      <c r="C286" s="16" t="s">
        <v>2146</v>
      </c>
      <c r="D286" s="16">
        <v>114188</v>
      </c>
      <c r="E286" s="16">
        <v>114697</v>
      </c>
      <c r="F286" s="16">
        <v>116870</v>
      </c>
      <c r="G286" s="16">
        <v>119433</v>
      </c>
      <c r="H286" s="16">
        <v>118004</v>
      </c>
      <c r="I286" s="16">
        <v>121658</v>
      </c>
      <c r="J286" s="16">
        <v>124523</v>
      </c>
      <c r="K286" s="16">
        <v>125582</v>
      </c>
      <c r="L286" s="16">
        <v>129294</v>
      </c>
      <c r="M286" s="16">
        <v>130289</v>
      </c>
      <c r="N286" s="16">
        <v>132500</v>
      </c>
      <c r="O286" s="16">
        <v>141217</v>
      </c>
      <c r="P286" s="16">
        <v>140640</v>
      </c>
      <c r="Q286" s="16">
        <v>144035</v>
      </c>
      <c r="R286" s="16">
        <v>142235</v>
      </c>
    </row>
    <row r="287" spans="1:18" x14ac:dyDescent="0.25">
      <c r="A287" s="16" t="s">
        <v>1135</v>
      </c>
      <c r="B287" s="16" t="s">
        <v>1134</v>
      </c>
      <c r="C287" s="16" t="s">
        <v>2145</v>
      </c>
      <c r="D287" s="16">
        <v>9328</v>
      </c>
      <c r="E287" s="16">
        <v>9094</v>
      </c>
      <c r="F287" s="16">
        <v>9001</v>
      </c>
      <c r="G287" s="16">
        <v>8983</v>
      </c>
      <c r="H287" s="16">
        <v>8826</v>
      </c>
      <c r="I287" s="16">
        <v>8691</v>
      </c>
      <c r="J287" s="16">
        <v>8531</v>
      </c>
      <c r="K287" s="16">
        <v>8426</v>
      </c>
      <c r="L287" s="16">
        <v>8515</v>
      </c>
      <c r="M287" s="16">
        <v>8615</v>
      </c>
      <c r="N287" s="16">
        <v>8491</v>
      </c>
      <c r="O287" s="16">
        <v>8496</v>
      </c>
      <c r="P287" s="16">
        <v>8493</v>
      </c>
      <c r="Q287" s="16">
        <v>8463</v>
      </c>
      <c r="R287" s="16">
        <v>8431</v>
      </c>
    </row>
    <row r="288" spans="1:18" x14ac:dyDescent="0.25">
      <c r="A288" s="16" t="s">
        <v>1132</v>
      </c>
      <c r="B288" s="16" t="s">
        <v>1131</v>
      </c>
      <c r="C288" s="16" t="s">
        <v>2144</v>
      </c>
      <c r="D288" s="16">
        <v>7573</v>
      </c>
      <c r="E288" s="16">
        <v>7347</v>
      </c>
      <c r="F288" s="16">
        <v>7248</v>
      </c>
      <c r="G288" s="16">
        <v>7261</v>
      </c>
      <c r="H288" s="16">
        <v>7050</v>
      </c>
      <c r="I288" s="16">
        <v>6943</v>
      </c>
      <c r="J288" s="16">
        <v>6778</v>
      </c>
      <c r="K288" s="16">
        <v>6699</v>
      </c>
      <c r="L288" s="16">
        <v>6781</v>
      </c>
      <c r="M288" s="16">
        <v>6863</v>
      </c>
      <c r="N288" s="16">
        <v>6725</v>
      </c>
      <c r="O288" s="16">
        <v>6670</v>
      </c>
      <c r="P288" s="16">
        <v>6685</v>
      </c>
      <c r="Q288" s="16">
        <v>6629</v>
      </c>
      <c r="R288" s="16">
        <v>6584</v>
      </c>
    </row>
    <row r="289" spans="1:18" x14ac:dyDescent="0.25">
      <c r="A289" s="16" t="s">
        <v>1129</v>
      </c>
      <c r="B289" s="16" t="s">
        <v>1128</v>
      </c>
      <c r="C289" s="16" t="s">
        <v>2143</v>
      </c>
      <c r="D289" s="16">
        <v>1711</v>
      </c>
      <c r="E289" s="16">
        <v>1699</v>
      </c>
      <c r="F289" s="16">
        <v>1702</v>
      </c>
      <c r="G289" s="16">
        <v>1674</v>
      </c>
      <c r="H289" s="16">
        <v>1716</v>
      </c>
      <c r="I289" s="16">
        <v>1690</v>
      </c>
      <c r="J289" s="16">
        <v>1691</v>
      </c>
      <c r="K289" s="16">
        <v>1666</v>
      </c>
      <c r="L289" s="16">
        <v>1674</v>
      </c>
      <c r="M289" s="16">
        <v>1692</v>
      </c>
      <c r="N289" s="16">
        <v>1702</v>
      </c>
      <c r="O289" s="16">
        <v>1754</v>
      </c>
      <c r="P289" s="16">
        <v>1738</v>
      </c>
      <c r="Q289" s="16">
        <v>1760</v>
      </c>
      <c r="R289" s="16">
        <v>1771</v>
      </c>
    </row>
    <row r="290" spans="1:18" x14ac:dyDescent="0.25">
      <c r="A290" s="16" t="s">
        <v>1126</v>
      </c>
      <c r="B290" s="16" t="s">
        <v>1125</v>
      </c>
      <c r="C290" s="16" t="s">
        <v>2142</v>
      </c>
      <c r="D290" s="16">
        <v>78399</v>
      </c>
      <c r="E290" s="16">
        <v>81337</v>
      </c>
      <c r="F290" s="16">
        <v>83096</v>
      </c>
      <c r="G290" s="16">
        <v>86361</v>
      </c>
      <c r="H290" s="16">
        <v>86519</v>
      </c>
      <c r="I290" s="16">
        <v>87051</v>
      </c>
      <c r="J290" s="16">
        <v>89271</v>
      </c>
      <c r="K290" s="16">
        <v>90908</v>
      </c>
      <c r="L290" s="16">
        <v>93663</v>
      </c>
      <c r="M290" s="16">
        <v>94082</v>
      </c>
      <c r="N290" s="16">
        <v>95463</v>
      </c>
      <c r="O290" s="16">
        <v>95409</v>
      </c>
      <c r="P290" s="16">
        <v>95942</v>
      </c>
      <c r="Q290" s="16">
        <v>97074</v>
      </c>
      <c r="R290" s="16">
        <v>98044</v>
      </c>
    </row>
    <row r="291" spans="1:18" x14ac:dyDescent="0.25">
      <c r="A291" s="16" t="s">
        <v>1123</v>
      </c>
      <c r="B291" s="18" t="s">
        <v>1122</v>
      </c>
      <c r="C291" s="16" t="s">
        <v>2055</v>
      </c>
      <c r="D291" s="16">
        <v>224172</v>
      </c>
      <c r="E291" s="16">
        <v>221130</v>
      </c>
      <c r="F291" s="16">
        <v>219653</v>
      </c>
      <c r="G291" s="16">
        <v>218554</v>
      </c>
      <c r="H291" s="16">
        <v>219113</v>
      </c>
      <c r="I291" s="16">
        <v>218866</v>
      </c>
      <c r="J291" s="16">
        <v>217170</v>
      </c>
      <c r="K291" s="16">
        <v>217153</v>
      </c>
      <c r="L291" s="16">
        <v>217735</v>
      </c>
      <c r="M291" s="16">
        <v>216987</v>
      </c>
      <c r="N291" s="16">
        <v>216442</v>
      </c>
      <c r="O291" s="16">
        <v>219042</v>
      </c>
      <c r="P291" s="16">
        <v>219655</v>
      </c>
      <c r="Q291" s="16">
        <v>220461</v>
      </c>
      <c r="R291" s="16">
        <v>221103</v>
      </c>
    </row>
    <row r="292" spans="1:18" x14ac:dyDescent="0.25">
      <c r="A292" s="16" t="s">
        <v>1121</v>
      </c>
      <c r="B292" s="16" t="s">
        <v>1120</v>
      </c>
      <c r="C292" s="16" t="s">
        <v>2141</v>
      </c>
      <c r="D292" s="16">
        <v>149673</v>
      </c>
      <c r="E292" s="16">
        <v>147600</v>
      </c>
      <c r="F292" s="16">
        <v>146369</v>
      </c>
      <c r="G292" s="16">
        <v>145790</v>
      </c>
      <c r="H292" s="16">
        <v>147038</v>
      </c>
      <c r="I292" s="16">
        <v>145972</v>
      </c>
      <c r="J292" s="16">
        <v>143737</v>
      </c>
      <c r="K292" s="16">
        <v>143957</v>
      </c>
      <c r="L292" s="16">
        <v>144560</v>
      </c>
      <c r="M292" s="16">
        <v>143406</v>
      </c>
      <c r="N292" s="16">
        <v>142072</v>
      </c>
      <c r="O292" s="16">
        <v>143753</v>
      </c>
      <c r="P292" s="16">
        <v>143379</v>
      </c>
      <c r="Q292" s="16">
        <v>143410</v>
      </c>
      <c r="R292" s="16">
        <v>143102</v>
      </c>
    </row>
    <row r="293" spans="1:18" x14ac:dyDescent="0.25">
      <c r="A293" s="16" t="s">
        <v>1118</v>
      </c>
      <c r="B293" s="16" t="s">
        <v>1117</v>
      </c>
      <c r="C293" s="16" t="s">
        <v>2140</v>
      </c>
      <c r="D293" s="16">
        <v>93885</v>
      </c>
      <c r="E293" s="16">
        <v>91714</v>
      </c>
      <c r="F293" s="16">
        <v>90410</v>
      </c>
      <c r="G293" s="16">
        <v>89941</v>
      </c>
      <c r="H293" s="16">
        <v>91475</v>
      </c>
      <c r="I293" s="16">
        <v>90305</v>
      </c>
      <c r="J293" s="16">
        <v>88364</v>
      </c>
      <c r="K293" s="16">
        <v>88942</v>
      </c>
      <c r="L293" s="16">
        <v>89902</v>
      </c>
      <c r="M293" s="16">
        <v>88922</v>
      </c>
      <c r="N293" s="16">
        <v>87683</v>
      </c>
      <c r="O293" s="16">
        <v>89348</v>
      </c>
      <c r="P293" s="16">
        <v>89509</v>
      </c>
      <c r="Q293" s="16">
        <v>89703</v>
      </c>
      <c r="R293" s="16">
        <v>89922</v>
      </c>
    </row>
    <row r="294" spans="1:18" x14ac:dyDescent="0.25">
      <c r="A294" s="16" t="s">
        <v>1115</v>
      </c>
      <c r="B294" s="16" t="s">
        <v>1114</v>
      </c>
      <c r="C294" s="16" t="s">
        <v>2139</v>
      </c>
      <c r="D294" s="16">
        <v>55787</v>
      </c>
      <c r="E294" s="16">
        <v>55885</v>
      </c>
      <c r="F294" s="16">
        <v>55959</v>
      </c>
      <c r="G294" s="16">
        <v>55848</v>
      </c>
      <c r="H294" s="16">
        <v>55562</v>
      </c>
      <c r="I294" s="16">
        <v>55667</v>
      </c>
      <c r="J294" s="16">
        <v>55372</v>
      </c>
      <c r="K294" s="16">
        <v>55015</v>
      </c>
      <c r="L294" s="16">
        <v>54658</v>
      </c>
      <c r="M294" s="16">
        <v>54484</v>
      </c>
      <c r="N294" s="16">
        <v>54388</v>
      </c>
      <c r="O294" s="16">
        <v>54405</v>
      </c>
      <c r="P294" s="16">
        <v>53870</v>
      </c>
      <c r="Q294" s="16">
        <v>53707</v>
      </c>
      <c r="R294" s="16">
        <v>53180</v>
      </c>
    </row>
    <row r="295" spans="1:18" x14ac:dyDescent="0.25">
      <c r="A295" s="16" t="s">
        <v>1112</v>
      </c>
      <c r="B295" s="16" t="s">
        <v>1111</v>
      </c>
      <c r="C295" s="16" t="s">
        <v>2138</v>
      </c>
      <c r="D295" s="16">
        <v>34325</v>
      </c>
      <c r="E295" s="16">
        <v>34048</v>
      </c>
      <c r="F295" s="16">
        <v>33810</v>
      </c>
      <c r="G295" s="16">
        <v>33761</v>
      </c>
      <c r="H295" s="16">
        <v>33583</v>
      </c>
      <c r="I295" s="16">
        <v>33535</v>
      </c>
      <c r="J295" s="16">
        <v>33829</v>
      </c>
      <c r="K295" s="16">
        <v>33471</v>
      </c>
      <c r="L295" s="16">
        <v>33250</v>
      </c>
      <c r="M295" s="16">
        <v>33159</v>
      </c>
      <c r="N295" s="16">
        <v>33149</v>
      </c>
      <c r="O295" s="16">
        <v>33236</v>
      </c>
      <c r="P295" s="16">
        <v>33354</v>
      </c>
      <c r="Q295" s="16">
        <v>33254</v>
      </c>
      <c r="R295" s="16">
        <v>33200</v>
      </c>
    </row>
    <row r="296" spans="1:18" x14ac:dyDescent="0.25">
      <c r="A296" s="16" t="s">
        <v>1109</v>
      </c>
      <c r="B296" s="16" t="s">
        <v>1108</v>
      </c>
      <c r="C296" s="16" t="s">
        <v>2137</v>
      </c>
      <c r="D296" s="16">
        <v>23608</v>
      </c>
      <c r="E296" s="16">
        <v>23418</v>
      </c>
      <c r="F296" s="16">
        <v>23196</v>
      </c>
      <c r="G296" s="16">
        <v>23093</v>
      </c>
      <c r="H296" s="16">
        <v>22946</v>
      </c>
      <c r="I296" s="16">
        <v>22903</v>
      </c>
      <c r="J296" s="16">
        <v>23053</v>
      </c>
      <c r="K296" s="16">
        <v>22766</v>
      </c>
      <c r="L296" s="16">
        <v>22484</v>
      </c>
      <c r="M296" s="16">
        <v>22404</v>
      </c>
      <c r="N296" s="16">
        <v>22402</v>
      </c>
      <c r="O296" s="16">
        <v>22462</v>
      </c>
      <c r="P296" s="16">
        <v>22529</v>
      </c>
      <c r="Q296" s="16">
        <v>22544</v>
      </c>
      <c r="R296" s="16">
        <v>22496</v>
      </c>
    </row>
    <row r="297" spans="1:18" x14ac:dyDescent="0.25">
      <c r="A297" s="16" t="s">
        <v>1106</v>
      </c>
      <c r="B297" s="16" t="s">
        <v>1105</v>
      </c>
      <c r="C297" s="16" t="s">
        <v>2136</v>
      </c>
      <c r="D297" s="16">
        <v>10726</v>
      </c>
      <c r="E297" s="16">
        <v>10640</v>
      </c>
      <c r="F297" s="16">
        <v>10626</v>
      </c>
      <c r="G297" s="16">
        <v>10681</v>
      </c>
      <c r="H297" s="16">
        <v>10651</v>
      </c>
      <c r="I297" s="16">
        <v>10647</v>
      </c>
      <c r="J297" s="16">
        <v>10792</v>
      </c>
      <c r="K297" s="16">
        <v>10723</v>
      </c>
      <c r="L297" s="16">
        <v>10790</v>
      </c>
      <c r="M297" s="16">
        <v>10781</v>
      </c>
      <c r="N297" s="16">
        <v>10773</v>
      </c>
      <c r="O297" s="16">
        <v>10800</v>
      </c>
      <c r="P297" s="16">
        <v>10852</v>
      </c>
      <c r="Q297" s="16">
        <v>10732</v>
      </c>
      <c r="R297" s="16">
        <v>10727</v>
      </c>
    </row>
    <row r="298" spans="1:18" x14ac:dyDescent="0.25">
      <c r="A298" s="16" t="s">
        <v>1103</v>
      </c>
      <c r="B298" s="16" t="s">
        <v>1102</v>
      </c>
      <c r="C298" s="16" t="s">
        <v>2135</v>
      </c>
      <c r="D298" s="16">
        <v>40180</v>
      </c>
      <c r="E298" s="16">
        <v>39492</v>
      </c>
      <c r="F298" s="16">
        <v>39488</v>
      </c>
      <c r="G298" s="16">
        <v>39015</v>
      </c>
      <c r="H298" s="16">
        <v>38474</v>
      </c>
      <c r="I298" s="16">
        <v>39365</v>
      </c>
      <c r="J298" s="16">
        <v>39658</v>
      </c>
      <c r="K298" s="16">
        <v>39764</v>
      </c>
      <c r="L298" s="16">
        <v>39949</v>
      </c>
      <c r="M298" s="16">
        <v>40479</v>
      </c>
      <c r="N298" s="16">
        <v>41328</v>
      </c>
      <c r="O298" s="16">
        <v>42162</v>
      </c>
      <c r="P298" s="16">
        <v>43077</v>
      </c>
      <c r="Q298" s="16">
        <v>43988</v>
      </c>
      <c r="R298" s="16">
        <v>45048</v>
      </c>
    </row>
    <row r="299" spans="1:18" x14ac:dyDescent="0.25">
      <c r="A299" s="16" t="s">
        <v>1100</v>
      </c>
      <c r="B299" s="18" t="s">
        <v>1099</v>
      </c>
      <c r="C299" s="16" t="s">
        <v>2134</v>
      </c>
      <c r="D299" s="16">
        <v>158244</v>
      </c>
      <c r="E299" s="16">
        <v>157132</v>
      </c>
      <c r="F299" s="16">
        <v>156812</v>
      </c>
      <c r="G299" s="16">
        <v>155305</v>
      </c>
      <c r="H299" s="16">
        <v>153346</v>
      </c>
      <c r="I299" s="16">
        <v>154661</v>
      </c>
      <c r="J299" s="16">
        <v>155093</v>
      </c>
      <c r="K299" s="16">
        <v>158211</v>
      </c>
      <c r="L299" s="16">
        <v>156809</v>
      </c>
      <c r="M299" s="16">
        <v>156722</v>
      </c>
      <c r="N299" s="16">
        <v>156735</v>
      </c>
      <c r="O299" s="16">
        <v>158241</v>
      </c>
      <c r="P299" s="16">
        <v>158507</v>
      </c>
      <c r="Q299" s="16">
        <v>158429</v>
      </c>
      <c r="R299" s="16">
        <v>158483</v>
      </c>
    </row>
    <row r="300" spans="1:18" x14ac:dyDescent="0.25">
      <c r="A300" s="16" t="s">
        <v>1097</v>
      </c>
      <c r="B300" s="16" t="s">
        <v>1096</v>
      </c>
      <c r="C300" s="16" t="s">
        <v>2133</v>
      </c>
      <c r="D300" s="16">
        <v>88703</v>
      </c>
      <c r="E300" s="16">
        <v>88258</v>
      </c>
      <c r="F300" s="16">
        <v>87861</v>
      </c>
      <c r="G300" s="16">
        <v>86209</v>
      </c>
      <c r="H300" s="16">
        <v>84114</v>
      </c>
      <c r="I300" s="16">
        <v>85002</v>
      </c>
      <c r="J300" s="16">
        <v>85082</v>
      </c>
      <c r="K300" s="16">
        <v>87428</v>
      </c>
      <c r="L300" s="16">
        <v>85899</v>
      </c>
      <c r="M300" s="16">
        <v>85145</v>
      </c>
      <c r="N300" s="16">
        <v>85394</v>
      </c>
      <c r="O300" s="16">
        <v>86235</v>
      </c>
      <c r="P300" s="16">
        <v>86543</v>
      </c>
      <c r="Q300" s="16">
        <v>86462</v>
      </c>
      <c r="R300" s="16">
        <v>86563</v>
      </c>
    </row>
    <row r="301" spans="1:18" x14ac:dyDescent="0.25">
      <c r="A301" s="16" t="s">
        <v>1094</v>
      </c>
      <c r="B301" s="16" t="s">
        <v>1093</v>
      </c>
      <c r="C301" s="16" t="s">
        <v>2132</v>
      </c>
      <c r="D301" s="16">
        <v>26137</v>
      </c>
      <c r="E301" s="16">
        <v>25432</v>
      </c>
      <c r="F301" s="16">
        <v>25152</v>
      </c>
      <c r="G301" s="16">
        <v>25282</v>
      </c>
      <c r="H301" s="16">
        <v>25776</v>
      </c>
      <c r="I301" s="16">
        <v>26045</v>
      </c>
      <c r="J301" s="16">
        <v>26287</v>
      </c>
      <c r="K301" s="16">
        <v>26526</v>
      </c>
      <c r="L301" s="16">
        <v>26705</v>
      </c>
      <c r="M301" s="16">
        <v>27265</v>
      </c>
      <c r="N301" s="16">
        <v>26352</v>
      </c>
      <c r="O301" s="16">
        <v>27322</v>
      </c>
      <c r="P301" s="16">
        <v>27340</v>
      </c>
      <c r="Q301" s="16">
        <v>27352</v>
      </c>
      <c r="R301" s="16">
        <v>27397</v>
      </c>
    </row>
    <row r="302" spans="1:18" x14ac:dyDescent="0.25">
      <c r="A302" s="16" t="s">
        <v>1091</v>
      </c>
      <c r="B302" s="16" t="s">
        <v>1090</v>
      </c>
      <c r="C302" s="16" t="s">
        <v>2131</v>
      </c>
      <c r="D302" s="16">
        <v>19447</v>
      </c>
      <c r="E302" s="16">
        <v>18725</v>
      </c>
      <c r="F302" s="16">
        <v>18447</v>
      </c>
      <c r="G302" s="16">
        <v>18586</v>
      </c>
      <c r="H302" s="16">
        <v>19105</v>
      </c>
      <c r="I302" s="16">
        <v>19384</v>
      </c>
      <c r="J302" s="16">
        <v>19615</v>
      </c>
      <c r="K302" s="16">
        <v>19794</v>
      </c>
      <c r="L302" s="16">
        <v>19917</v>
      </c>
      <c r="M302" s="16">
        <v>20435</v>
      </c>
      <c r="N302" s="16">
        <v>19466</v>
      </c>
      <c r="O302" s="16">
        <v>20364</v>
      </c>
      <c r="P302" s="16">
        <v>20373</v>
      </c>
      <c r="Q302" s="16">
        <v>20366</v>
      </c>
      <c r="R302" s="16">
        <v>20364</v>
      </c>
    </row>
    <row r="303" spans="1:18" x14ac:dyDescent="0.25">
      <c r="A303" s="16" t="s">
        <v>1088</v>
      </c>
      <c r="B303" s="16" t="s">
        <v>1087</v>
      </c>
      <c r="C303" s="16" t="s">
        <v>2130</v>
      </c>
      <c r="D303" s="16">
        <v>926</v>
      </c>
      <c r="E303" s="16">
        <v>898</v>
      </c>
      <c r="F303" s="16">
        <v>877</v>
      </c>
      <c r="G303" s="16">
        <v>873</v>
      </c>
      <c r="H303" s="16">
        <v>875</v>
      </c>
      <c r="I303" s="16">
        <v>878</v>
      </c>
      <c r="J303" s="16">
        <v>876</v>
      </c>
      <c r="K303" s="16">
        <v>897</v>
      </c>
      <c r="L303" s="16">
        <v>898</v>
      </c>
      <c r="M303" s="16">
        <v>887</v>
      </c>
      <c r="N303" s="16">
        <v>921</v>
      </c>
      <c r="O303" s="16">
        <v>957</v>
      </c>
      <c r="P303" s="16">
        <v>950</v>
      </c>
      <c r="Q303" s="16">
        <v>952</v>
      </c>
      <c r="R303" s="16">
        <v>983</v>
      </c>
    </row>
    <row r="304" spans="1:18" x14ac:dyDescent="0.25">
      <c r="A304" s="16" t="s">
        <v>1085</v>
      </c>
      <c r="B304" s="16" t="s">
        <v>1084</v>
      </c>
      <c r="C304" s="16" t="s">
        <v>2129</v>
      </c>
      <c r="D304" s="16">
        <v>5766</v>
      </c>
      <c r="E304" s="16">
        <v>5815</v>
      </c>
      <c r="F304" s="16">
        <v>5836</v>
      </c>
      <c r="G304" s="16">
        <v>5828</v>
      </c>
      <c r="H304" s="16">
        <v>5796</v>
      </c>
      <c r="I304" s="16">
        <v>5781</v>
      </c>
      <c r="J304" s="16">
        <v>5793</v>
      </c>
      <c r="K304" s="16">
        <v>5831</v>
      </c>
      <c r="L304" s="16">
        <v>5886</v>
      </c>
      <c r="M304" s="16">
        <v>5935</v>
      </c>
      <c r="N304" s="16">
        <v>5973</v>
      </c>
      <c r="O304" s="16">
        <v>5998</v>
      </c>
      <c r="P304" s="16">
        <v>6015</v>
      </c>
      <c r="Q304" s="16">
        <v>6032</v>
      </c>
      <c r="R304" s="16">
        <v>6051</v>
      </c>
    </row>
    <row r="305" spans="1:18" x14ac:dyDescent="0.25">
      <c r="A305" s="16" t="s">
        <v>1082</v>
      </c>
      <c r="B305" s="16" t="s">
        <v>1081</v>
      </c>
      <c r="C305" s="16" t="s">
        <v>2128</v>
      </c>
      <c r="D305" s="16">
        <v>11722</v>
      </c>
      <c r="E305" s="16">
        <v>11656</v>
      </c>
      <c r="F305" s="16">
        <v>11604</v>
      </c>
      <c r="G305" s="16">
        <v>11516</v>
      </c>
      <c r="H305" s="16">
        <v>11484</v>
      </c>
      <c r="I305" s="16">
        <v>11417</v>
      </c>
      <c r="J305" s="16">
        <v>11402</v>
      </c>
      <c r="K305" s="16">
        <v>11372</v>
      </c>
      <c r="L305" s="16">
        <v>11426</v>
      </c>
      <c r="M305" s="16">
        <v>11460</v>
      </c>
      <c r="N305" s="16">
        <v>11525</v>
      </c>
      <c r="O305" s="16">
        <v>11355</v>
      </c>
      <c r="P305" s="16">
        <v>11113</v>
      </c>
      <c r="Q305" s="16">
        <v>11131</v>
      </c>
      <c r="R305" s="16">
        <v>11019</v>
      </c>
    </row>
    <row r="306" spans="1:18" x14ac:dyDescent="0.25">
      <c r="A306" s="16" t="s">
        <v>1079</v>
      </c>
      <c r="B306" s="16" t="s">
        <v>1078</v>
      </c>
      <c r="C306" s="16" t="s">
        <v>2127</v>
      </c>
      <c r="D306" s="16">
        <v>7919</v>
      </c>
      <c r="E306" s="16">
        <v>7730</v>
      </c>
      <c r="F306" s="16">
        <v>7954</v>
      </c>
      <c r="G306" s="16">
        <v>8132</v>
      </c>
      <c r="H306" s="16">
        <v>7889</v>
      </c>
      <c r="I306" s="16">
        <v>8059</v>
      </c>
      <c r="J306" s="16">
        <v>7824</v>
      </c>
      <c r="K306" s="16">
        <v>7977</v>
      </c>
      <c r="L306" s="16">
        <v>7828</v>
      </c>
      <c r="M306" s="16">
        <v>7999</v>
      </c>
      <c r="N306" s="16">
        <v>8334</v>
      </c>
      <c r="O306" s="16">
        <v>8462</v>
      </c>
      <c r="P306" s="16">
        <v>8532</v>
      </c>
      <c r="Q306" s="16">
        <v>8418</v>
      </c>
      <c r="R306" s="16">
        <v>8511</v>
      </c>
    </row>
    <row r="307" spans="1:18" x14ac:dyDescent="0.25">
      <c r="A307" s="16" t="s">
        <v>1076</v>
      </c>
      <c r="B307" s="16" t="s">
        <v>1075</v>
      </c>
      <c r="C307" s="16" t="s">
        <v>2126</v>
      </c>
      <c r="D307" s="16">
        <v>23752</v>
      </c>
      <c r="E307" s="16">
        <v>24055</v>
      </c>
      <c r="F307" s="16">
        <v>24249</v>
      </c>
      <c r="G307" s="16">
        <v>24171</v>
      </c>
      <c r="H307" s="16">
        <v>24094</v>
      </c>
      <c r="I307" s="16">
        <v>24141</v>
      </c>
      <c r="J307" s="16">
        <v>24505</v>
      </c>
      <c r="K307" s="16">
        <v>24907</v>
      </c>
      <c r="L307" s="16">
        <v>24957</v>
      </c>
      <c r="M307" s="16">
        <v>24847</v>
      </c>
      <c r="N307" s="16">
        <v>25156</v>
      </c>
      <c r="O307" s="16">
        <v>24851</v>
      </c>
      <c r="P307" s="16">
        <v>24961</v>
      </c>
      <c r="Q307" s="16">
        <v>25049</v>
      </c>
      <c r="R307" s="16">
        <v>24968</v>
      </c>
    </row>
    <row r="308" spans="1:18" x14ac:dyDescent="0.25">
      <c r="A308" s="16" t="s">
        <v>1073</v>
      </c>
      <c r="B308" s="18" t="s">
        <v>1072</v>
      </c>
      <c r="C308" s="16" t="s">
        <v>2053</v>
      </c>
      <c r="D308" s="16">
        <v>117096</v>
      </c>
      <c r="E308" s="16">
        <v>118691</v>
      </c>
      <c r="F308" s="16">
        <v>118984</v>
      </c>
      <c r="G308" s="16">
        <v>120472</v>
      </c>
      <c r="H308" s="16">
        <v>120057</v>
      </c>
      <c r="I308" s="16">
        <v>120133</v>
      </c>
      <c r="J308" s="16">
        <v>121766</v>
      </c>
      <c r="K308" s="16">
        <v>123580</v>
      </c>
      <c r="L308" s="16">
        <v>125773</v>
      </c>
      <c r="M308" s="16">
        <v>127444</v>
      </c>
      <c r="N308" s="16">
        <v>129059</v>
      </c>
      <c r="O308" s="16">
        <v>130353</v>
      </c>
      <c r="P308" s="16">
        <v>131127</v>
      </c>
      <c r="Q308" s="16">
        <v>132765</v>
      </c>
      <c r="R308" s="16">
        <v>133404</v>
      </c>
    </row>
    <row r="309" spans="1:18" x14ac:dyDescent="0.25">
      <c r="A309" s="16" t="s">
        <v>1071</v>
      </c>
      <c r="B309" s="16" t="s">
        <v>1070</v>
      </c>
      <c r="C309" s="16" t="s">
        <v>2125</v>
      </c>
      <c r="D309" s="16">
        <v>101986</v>
      </c>
      <c r="E309" s="16">
        <v>104020</v>
      </c>
      <c r="F309" s="16">
        <v>104430</v>
      </c>
      <c r="G309" s="16">
        <v>105814</v>
      </c>
      <c r="H309" s="16">
        <v>105474</v>
      </c>
      <c r="I309" s="16">
        <v>105286</v>
      </c>
      <c r="J309" s="16">
        <v>106908</v>
      </c>
      <c r="K309" s="16">
        <v>109018</v>
      </c>
      <c r="L309" s="16">
        <v>110861</v>
      </c>
      <c r="M309" s="16">
        <v>112496</v>
      </c>
      <c r="N309" s="16">
        <v>113812</v>
      </c>
      <c r="O309" s="16">
        <v>115092</v>
      </c>
      <c r="P309" s="16">
        <v>115863</v>
      </c>
      <c r="Q309" s="16">
        <v>117464</v>
      </c>
      <c r="R309" s="16">
        <v>118071</v>
      </c>
    </row>
    <row r="310" spans="1:18" x14ac:dyDescent="0.25">
      <c r="A310" s="16" t="s">
        <v>1068</v>
      </c>
      <c r="B310" s="16" t="s">
        <v>1067</v>
      </c>
      <c r="C310" s="16" t="s">
        <v>2124</v>
      </c>
      <c r="D310" s="16">
        <v>57905</v>
      </c>
      <c r="E310" s="16">
        <v>59103</v>
      </c>
      <c r="F310" s="16">
        <v>60082</v>
      </c>
      <c r="G310" s="16">
        <v>60466</v>
      </c>
      <c r="H310" s="16">
        <v>60865</v>
      </c>
      <c r="I310" s="16">
        <v>60563</v>
      </c>
      <c r="J310" s="16">
        <v>60520</v>
      </c>
      <c r="K310" s="16">
        <v>61745</v>
      </c>
      <c r="L310" s="16">
        <v>62206</v>
      </c>
      <c r="M310" s="16">
        <v>62280</v>
      </c>
      <c r="N310" s="16">
        <v>62504</v>
      </c>
      <c r="O310" s="16">
        <v>62402</v>
      </c>
      <c r="P310" s="16">
        <v>62688</v>
      </c>
      <c r="Q310" s="16">
        <v>63420</v>
      </c>
      <c r="R310" s="16">
        <v>63709</v>
      </c>
    </row>
    <row r="311" spans="1:18" x14ac:dyDescent="0.25">
      <c r="A311" s="16" t="s">
        <v>1065</v>
      </c>
      <c r="B311" s="16" t="s">
        <v>1064</v>
      </c>
      <c r="C311" s="16" t="s">
        <v>2123</v>
      </c>
      <c r="D311" s="16">
        <v>44041</v>
      </c>
      <c r="E311" s="16">
        <v>44880</v>
      </c>
      <c r="F311" s="16">
        <v>44363</v>
      </c>
      <c r="G311" s="16">
        <v>45336</v>
      </c>
      <c r="H311" s="16">
        <v>44644</v>
      </c>
      <c r="I311" s="16">
        <v>44743</v>
      </c>
      <c r="J311" s="16">
        <v>46327</v>
      </c>
      <c r="K311" s="16">
        <v>47215</v>
      </c>
      <c r="L311" s="16">
        <v>48546</v>
      </c>
      <c r="M311" s="16">
        <v>50031</v>
      </c>
      <c r="N311" s="16">
        <v>51075</v>
      </c>
      <c r="O311" s="16">
        <v>52381</v>
      </c>
      <c r="P311" s="16">
        <v>52851</v>
      </c>
      <c r="Q311" s="16">
        <v>53703</v>
      </c>
      <c r="R311" s="16">
        <v>54017</v>
      </c>
    </row>
    <row r="312" spans="1:18" x14ac:dyDescent="0.25">
      <c r="A312" s="16" t="s">
        <v>1062</v>
      </c>
      <c r="B312" s="16" t="s">
        <v>1061</v>
      </c>
      <c r="C312" s="16" t="s">
        <v>2122</v>
      </c>
      <c r="D312" s="16">
        <v>15115</v>
      </c>
      <c r="E312" s="16">
        <v>14679</v>
      </c>
      <c r="F312" s="16">
        <v>14564</v>
      </c>
      <c r="G312" s="16">
        <v>14669</v>
      </c>
      <c r="H312" s="16">
        <v>14593</v>
      </c>
      <c r="I312" s="16">
        <v>14857</v>
      </c>
      <c r="J312" s="16">
        <v>14869</v>
      </c>
      <c r="K312" s="16">
        <v>14573</v>
      </c>
      <c r="L312" s="16">
        <v>14924</v>
      </c>
      <c r="M312" s="16">
        <v>14961</v>
      </c>
      <c r="N312" s="16">
        <v>15259</v>
      </c>
      <c r="O312" s="16">
        <v>15275</v>
      </c>
      <c r="P312" s="16">
        <v>15280</v>
      </c>
      <c r="Q312" s="16">
        <v>15318</v>
      </c>
      <c r="R312" s="16">
        <v>15350</v>
      </c>
    </row>
    <row r="313" spans="1:18" x14ac:dyDescent="0.25">
      <c r="A313" s="16" t="s">
        <v>1059</v>
      </c>
      <c r="B313" s="16" t="s">
        <v>1058</v>
      </c>
      <c r="C313" s="16" t="s">
        <v>2121</v>
      </c>
      <c r="D313" s="16">
        <v>10998</v>
      </c>
      <c r="E313" s="16">
        <v>10641</v>
      </c>
      <c r="F313" s="16">
        <v>10522</v>
      </c>
      <c r="G313" s="16">
        <v>10583</v>
      </c>
      <c r="H313" s="16">
        <v>10554</v>
      </c>
      <c r="I313" s="16">
        <v>10758</v>
      </c>
      <c r="J313" s="16">
        <v>10777</v>
      </c>
      <c r="K313" s="16">
        <v>10560</v>
      </c>
      <c r="L313" s="16">
        <v>10840</v>
      </c>
      <c r="M313" s="16">
        <v>10883</v>
      </c>
      <c r="N313" s="16">
        <v>11112</v>
      </c>
      <c r="O313" s="16">
        <v>11120</v>
      </c>
      <c r="P313" s="16">
        <v>11138</v>
      </c>
      <c r="Q313" s="16">
        <v>11158</v>
      </c>
      <c r="R313" s="16">
        <v>11179</v>
      </c>
    </row>
    <row r="314" spans="1:18" x14ac:dyDescent="0.25">
      <c r="A314" s="16" t="s">
        <v>1056</v>
      </c>
      <c r="B314" s="16" t="s">
        <v>1055</v>
      </c>
      <c r="C314" s="16" t="s">
        <v>2120</v>
      </c>
      <c r="D314" s="16">
        <v>3676</v>
      </c>
      <c r="E314" s="16">
        <v>3592</v>
      </c>
      <c r="F314" s="16">
        <v>3590</v>
      </c>
      <c r="G314" s="16">
        <v>3629</v>
      </c>
      <c r="H314" s="16">
        <v>3579</v>
      </c>
      <c r="I314" s="16">
        <v>3637</v>
      </c>
      <c r="J314" s="16">
        <v>3629</v>
      </c>
      <c r="K314" s="16">
        <v>3550</v>
      </c>
      <c r="L314" s="16">
        <v>3624</v>
      </c>
      <c r="M314" s="16">
        <v>3621</v>
      </c>
      <c r="N314" s="16">
        <v>3692</v>
      </c>
      <c r="O314" s="16">
        <v>3698</v>
      </c>
      <c r="P314" s="16">
        <v>3687</v>
      </c>
      <c r="Q314" s="16">
        <v>3706</v>
      </c>
      <c r="R314" s="16">
        <v>3717</v>
      </c>
    </row>
    <row r="315" spans="1:18" x14ac:dyDescent="0.25">
      <c r="A315" s="16" t="s">
        <v>1053</v>
      </c>
      <c r="B315" s="16" t="s">
        <v>1052</v>
      </c>
      <c r="C315" s="16" t="s">
        <v>2119</v>
      </c>
      <c r="D315" s="16">
        <v>442</v>
      </c>
      <c r="E315" s="16">
        <v>446</v>
      </c>
      <c r="F315" s="16">
        <v>450</v>
      </c>
      <c r="G315" s="16">
        <v>455</v>
      </c>
      <c r="H315" s="16">
        <v>459</v>
      </c>
      <c r="I315" s="16">
        <v>462</v>
      </c>
      <c r="J315" s="16">
        <v>463</v>
      </c>
      <c r="K315" s="16">
        <v>463</v>
      </c>
      <c r="L315" s="16">
        <v>461</v>
      </c>
      <c r="M315" s="16">
        <v>460</v>
      </c>
      <c r="N315" s="16">
        <v>459</v>
      </c>
      <c r="O315" s="16">
        <v>459</v>
      </c>
      <c r="P315" s="16">
        <v>459</v>
      </c>
      <c r="Q315" s="16">
        <v>458</v>
      </c>
      <c r="R315" s="16">
        <v>457</v>
      </c>
    </row>
    <row r="316" spans="1:18" x14ac:dyDescent="0.25">
      <c r="A316" s="16" t="s">
        <v>1050</v>
      </c>
      <c r="B316" s="18" t="s">
        <v>1049</v>
      </c>
      <c r="C316" s="16" t="s">
        <v>2118</v>
      </c>
      <c r="D316" s="16">
        <v>139060</v>
      </c>
      <c r="E316" s="16">
        <v>138125</v>
      </c>
      <c r="F316" s="16">
        <v>139206</v>
      </c>
      <c r="G316" s="16">
        <v>140070</v>
      </c>
      <c r="H316" s="16">
        <v>140999</v>
      </c>
      <c r="I316" s="16">
        <v>141763</v>
      </c>
      <c r="J316" s="16">
        <v>142703</v>
      </c>
      <c r="K316" s="16">
        <v>142689</v>
      </c>
      <c r="L316" s="16">
        <v>143371</v>
      </c>
      <c r="M316" s="16">
        <v>144335</v>
      </c>
      <c r="N316" s="16">
        <v>146413</v>
      </c>
      <c r="O316" s="16">
        <v>148178</v>
      </c>
      <c r="P316" s="16">
        <v>149561</v>
      </c>
      <c r="Q316" s="16">
        <v>149894</v>
      </c>
      <c r="R316" s="16">
        <v>150706</v>
      </c>
    </row>
    <row r="317" spans="1:18" x14ac:dyDescent="0.25">
      <c r="A317" s="16" t="s">
        <v>1047</v>
      </c>
      <c r="B317" s="16" t="s">
        <v>1046</v>
      </c>
      <c r="C317" s="16" t="s">
        <v>2052</v>
      </c>
      <c r="D317" s="16">
        <v>29744</v>
      </c>
      <c r="E317" s="16">
        <v>29622</v>
      </c>
      <c r="F317" s="16">
        <v>29640</v>
      </c>
      <c r="G317" s="16">
        <v>29795</v>
      </c>
      <c r="H317" s="16">
        <v>29647</v>
      </c>
      <c r="I317" s="16">
        <v>29603</v>
      </c>
      <c r="J317" s="16">
        <v>29973</v>
      </c>
      <c r="K317" s="16">
        <v>29764</v>
      </c>
      <c r="L317" s="16">
        <v>29946</v>
      </c>
      <c r="M317" s="16">
        <v>29913</v>
      </c>
      <c r="N317" s="16">
        <v>29900</v>
      </c>
      <c r="O317" s="16">
        <v>29986</v>
      </c>
      <c r="P317" s="16">
        <v>30148</v>
      </c>
      <c r="Q317" s="16">
        <v>29824</v>
      </c>
      <c r="R317" s="16">
        <v>29789</v>
      </c>
    </row>
    <row r="318" spans="1:18" x14ac:dyDescent="0.25">
      <c r="A318" s="16" t="s">
        <v>1045</v>
      </c>
      <c r="B318" s="16" t="s">
        <v>1044</v>
      </c>
      <c r="C318" s="16" t="s">
        <v>2117</v>
      </c>
      <c r="D318" s="16">
        <v>89292</v>
      </c>
      <c r="E318" s="16">
        <v>88837</v>
      </c>
      <c r="F318" s="16">
        <v>89413</v>
      </c>
      <c r="G318" s="16">
        <v>89595</v>
      </c>
      <c r="H318" s="16">
        <v>90890</v>
      </c>
      <c r="I318" s="16">
        <v>91232</v>
      </c>
      <c r="J318" s="16">
        <v>92095</v>
      </c>
      <c r="K318" s="16">
        <v>92135</v>
      </c>
      <c r="L318" s="16">
        <v>93033</v>
      </c>
      <c r="M318" s="16">
        <v>93841</v>
      </c>
      <c r="N318" s="16">
        <v>95468</v>
      </c>
      <c r="O318" s="16">
        <v>96956</v>
      </c>
      <c r="P318" s="16">
        <v>98028</v>
      </c>
      <c r="Q318" s="16">
        <v>98852</v>
      </c>
      <c r="R318" s="16">
        <v>99957</v>
      </c>
    </row>
    <row r="319" spans="1:18" x14ac:dyDescent="0.25">
      <c r="A319" s="16" t="s">
        <v>1042</v>
      </c>
      <c r="B319" s="16" t="s">
        <v>1041</v>
      </c>
      <c r="C319" s="16" t="s">
        <v>2116</v>
      </c>
      <c r="D319" s="16">
        <v>18342</v>
      </c>
      <c r="E319" s="16">
        <v>18623</v>
      </c>
      <c r="F319" s="16">
        <v>18949</v>
      </c>
      <c r="G319" s="16">
        <v>19219</v>
      </c>
      <c r="H319" s="16">
        <v>19514</v>
      </c>
      <c r="I319" s="16">
        <v>19704</v>
      </c>
      <c r="J319" s="16">
        <v>19792</v>
      </c>
      <c r="K319" s="16">
        <v>19816</v>
      </c>
      <c r="L319" s="16">
        <v>19851</v>
      </c>
      <c r="M319" s="16">
        <v>19910</v>
      </c>
      <c r="N319" s="16">
        <v>20038</v>
      </c>
      <c r="O319" s="16">
        <v>20210</v>
      </c>
      <c r="P319" s="16">
        <v>20606</v>
      </c>
      <c r="Q319" s="16">
        <v>21002</v>
      </c>
      <c r="R319" s="16">
        <v>21466</v>
      </c>
    </row>
    <row r="320" spans="1:18" x14ac:dyDescent="0.25">
      <c r="A320" s="16" t="s">
        <v>1039</v>
      </c>
      <c r="B320" s="16" t="s">
        <v>1038</v>
      </c>
      <c r="C320" s="16" t="s">
        <v>2115</v>
      </c>
      <c r="D320" s="16">
        <v>7425</v>
      </c>
      <c r="E320" s="16">
        <v>7418</v>
      </c>
      <c r="F320" s="16">
        <v>7515</v>
      </c>
      <c r="G320" s="16">
        <v>7529</v>
      </c>
      <c r="H320" s="16">
        <v>7567</v>
      </c>
      <c r="I320" s="16">
        <v>7640</v>
      </c>
      <c r="J320" s="16">
        <v>7723</v>
      </c>
      <c r="K320" s="16">
        <v>7852</v>
      </c>
      <c r="L320" s="16">
        <v>8005</v>
      </c>
      <c r="M320" s="16">
        <v>8166</v>
      </c>
      <c r="N320" s="16">
        <v>8298</v>
      </c>
      <c r="O320" s="16">
        <v>8422</v>
      </c>
      <c r="P320" s="16">
        <v>8506</v>
      </c>
      <c r="Q320" s="16">
        <v>8620</v>
      </c>
      <c r="R320" s="16">
        <v>8691</v>
      </c>
    </row>
    <row r="321" spans="1:18" x14ac:dyDescent="0.25">
      <c r="A321" s="16" t="s">
        <v>1036</v>
      </c>
      <c r="B321" s="16" t="s">
        <v>1035</v>
      </c>
      <c r="C321" s="16" t="s">
        <v>2114</v>
      </c>
      <c r="D321" s="16">
        <v>41390</v>
      </c>
      <c r="E321" s="16">
        <v>40828</v>
      </c>
      <c r="F321" s="16">
        <v>40830</v>
      </c>
      <c r="G321" s="16">
        <v>40615</v>
      </c>
      <c r="H321" s="16">
        <v>41719</v>
      </c>
      <c r="I321" s="16">
        <v>41902</v>
      </c>
      <c r="J321" s="16">
        <v>42679</v>
      </c>
      <c r="K321" s="16">
        <v>42638</v>
      </c>
      <c r="L321" s="16">
        <v>43328</v>
      </c>
      <c r="M321" s="16">
        <v>43742</v>
      </c>
      <c r="N321" s="16">
        <v>44810</v>
      </c>
      <c r="O321" s="16">
        <v>46261</v>
      </c>
      <c r="P321" s="16">
        <v>46016</v>
      </c>
      <c r="Q321" s="16">
        <v>46513</v>
      </c>
      <c r="R321" s="16">
        <v>47336</v>
      </c>
    </row>
    <row r="322" spans="1:18" x14ac:dyDescent="0.25">
      <c r="A322" s="16" t="s">
        <v>1033</v>
      </c>
      <c r="B322" s="16" t="s">
        <v>1032</v>
      </c>
      <c r="C322" s="16" t="s">
        <v>2113</v>
      </c>
      <c r="D322" s="16">
        <v>9013</v>
      </c>
      <c r="E322" s="16">
        <v>8717</v>
      </c>
      <c r="F322" s="16">
        <v>8709</v>
      </c>
      <c r="G322" s="16">
        <v>8602</v>
      </c>
      <c r="H322" s="16">
        <v>8478</v>
      </c>
      <c r="I322" s="16">
        <v>8427</v>
      </c>
      <c r="J322" s="16">
        <v>8474</v>
      </c>
      <c r="K322" s="16">
        <v>8467</v>
      </c>
      <c r="L322" s="16">
        <v>8314</v>
      </c>
      <c r="M322" s="16">
        <v>8365</v>
      </c>
      <c r="N322" s="16">
        <v>8350</v>
      </c>
      <c r="O322" s="16">
        <v>8383</v>
      </c>
      <c r="P322" s="16">
        <v>8568</v>
      </c>
      <c r="Q322" s="16">
        <v>8624</v>
      </c>
      <c r="R322" s="16">
        <v>8541</v>
      </c>
    </row>
    <row r="323" spans="1:18" x14ac:dyDescent="0.25">
      <c r="A323" s="16" t="s">
        <v>1030</v>
      </c>
      <c r="B323" s="16" t="s">
        <v>1029</v>
      </c>
      <c r="C323" s="16" t="s">
        <v>2112</v>
      </c>
      <c r="D323" s="16">
        <v>7799</v>
      </c>
      <c r="E323" s="16">
        <v>7894</v>
      </c>
      <c r="F323" s="16">
        <v>7993</v>
      </c>
      <c r="G323" s="16">
        <v>8200</v>
      </c>
      <c r="H323" s="16">
        <v>8171</v>
      </c>
      <c r="I323" s="16">
        <v>8094</v>
      </c>
      <c r="J323" s="16">
        <v>7957</v>
      </c>
      <c r="K323" s="16">
        <v>7868</v>
      </c>
      <c r="L323" s="16">
        <v>8031</v>
      </c>
      <c r="M323" s="16">
        <v>8101</v>
      </c>
      <c r="N323" s="16">
        <v>8369</v>
      </c>
      <c r="O323" s="16">
        <v>8106</v>
      </c>
      <c r="P323" s="16">
        <v>8795</v>
      </c>
      <c r="Q323" s="16">
        <v>8656</v>
      </c>
      <c r="R323" s="16">
        <v>8448</v>
      </c>
    </row>
    <row r="324" spans="1:18" x14ac:dyDescent="0.25">
      <c r="A324" s="16" t="s">
        <v>1027</v>
      </c>
      <c r="B324" s="16" t="s">
        <v>1026</v>
      </c>
      <c r="C324" s="16" t="s">
        <v>2111</v>
      </c>
      <c r="D324" s="16">
        <v>5333</v>
      </c>
      <c r="E324" s="16">
        <v>5367</v>
      </c>
      <c r="F324" s="16">
        <v>5425</v>
      </c>
      <c r="G324" s="16">
        <v>5436</v>
      </c>
      <c r="H324" s="16">
        <v>5452</v>
      </c>
      <c r="I324" s="16">
        <v>5481</v>
      </c>
      <c r="J324" s="16">
        <v>5495</v>
      </c>
      <c r="K324" s="16">
        <v>5524</v>
      </c>
      <c r="L324" s="16">
        <v>5534</v>
      </c>
      <c r="M324" s="16">
        <v>5590</v>
      </c>
      <c r="N324" s="16">
        <v>5634</v>
      </c>
      <c r="O324" s="16">
        <v>5629</v>
      </c>
      <c r="P324" s="16">
        <v>5564</v>
      </c>
      <c r="Q324" s="16">
        <v>5469</v>
      </c>
      <c r="R324" s="16">
        <v>5518</v>
      </c>
    </row>
    <row r="325" spans="1:18" x14ac:dyDescent="0.25">
      <c r="A325" s="16" t="s">
        <v>1024</v>
      </c>
      <c r="B325" s="16" t="s">
        <v>1023</v>
      </c>
      <c r="C325" s="16" t="s">
        <v>2110</v>
      </c>
      <c r="D325" s="16">
        <v>13636</v>
      </c>
      <c r="E325" s="16">
        <v>13252</v>
      </c>
      <c r="F325" s="16">
        <v>13650</v>
      </c>
      <c r="G325" s="16">
        <v>14082</v>
      </c>
      <c r="H325" s="16">
        <v>13848</v>
      </c>
      <c r="I325" s="16">
        <v>14252</v>
      </c>
      <c r="J325" s="16">
        <v>13978</v>
      </c>
      <c r="K325" s="16">
        <v>14138</v>
      </c>
      <c r="L325" s="16">
        <v>13828</v>
      </c>
      <c r="M325" s="16">
        <v>14043</v>
      </c>
      <c r="N325" s="16">
        <v>14506</v>
      </c>
      <c r="O325" s="16">
        <v>14719</v>
      </c>
      <c r="P325" s="16">
        <v>14887</v>
      </c>
      <c r="Q325" s="16">
        <v>14781</v>
      </c>
      <c r="R325" s="16">
        <v>14546</v>
      </c>
    </row>
    <row r="326" spans="1:18" x14ac:dyDescent="0.25">
      <c r="A326" s="16" t="s">
        <v>1021</v>
      </c>
      <c r="B326" s="16" t="s">
        <v>1020</v>
      </c>
      <c r="C326" s="16" t="s">
        <v>2081</v>
      </c>
      <c r="D326" s="16">
        <v>5320</v>
      </c>
      <c r="E326" s="16">
        <v>5394</v>
      </c>
      <c r="F326" s="16">
        <v>5456</v>
      </c>
      <c r="G326" s="16">
        <v>5505</v>
      </c>
      <c r="H326" s="16">
        <v>5538</v>
      </c>
      <c r="I326" s="16">
        <v>5553</v>
      </c>
      <c r="J326" s="16">
        <v>5552</v>
      </c>
      <c r="K326" s="16">
        <v>5533</v>
      </c>
      <c r="L326" s="16">
        <v>5498</v>
      </c>
      <c r="M326" s="16">
        <v>5470</v>
      </c>
      <c r="N326" s="16">
        <v>5456</v>
      </c>
      <c r="O326" s="16">
        <v>5454</v>
      </c>
      <c r="P326" s="16">
        <v>5457</v>
      </c>
      <c r="Q326" s="16">
        <v>5459</v>
      </c>
      <c r="R326" s="16">
        <v>5463</v>
      </c>
    </row>
    <row r="327" spans="1:18" x14ac:dyDescent="0.25">
      <c r="A327" s="16" t="s">
        <v>1019</v>
      </c>
      <c r="B327" s="16" t="s">
        <v>1018</v>
      </c>
      <c r="C327" s="16" t="s">
        <v>2080</v>
      </c>
      <c r="D327" s="16">
        <v>1119</v>
      </c>
      <c r="E327" s="16">
        <v>1070</v>
      </c>
      <c r="F327" s="16">
        <v>1099</v>
      </c>
      <c r="G327" s="16">
        <v>1138</v>
      </c>
      <c r="H327" s="16">
        <v>1143</v>
      </c>
      <c r="I327" s="16">
        <v>1191</v>
      </c>
      <c r="J327" s="16">
        <v>1176</v>
      </c>
      <c r="K327" s="16">
        <v>1196</v>
      </c>
      <c r="L327" s="16">
        <v>1158</v>
      </c>
      <c r="M327" s="16">
        <v>1171</v>
      </c>
      <c r="N327" s="16">
        <v>1208</v>
      </c>
      <c r="O327" s="16">
        <v>1207</v>
      </c>
      <c r="P327" s="16">
        <v>1198</v>
      </c>
      <c r="Q327" s="16">
        <v>1163</v>
      </c>
      <c r="R327" s="16">
        <v>1155</v>
      </c>
    </row>
    <row r="328" spans="1:18" x14ac:dyDescent="0.25">
      <c r="A328" s="16" t="s">
        <v>1017</v>
      </c>
      <c r="B328" s="18" t="s">
        <v>1016</v>
      </c>
      <c r="C328" s="16" t="s">
        <v>2109</v>
      </c>
      <c r="D328" s="16">
        <v>61881</v>
      </c>
      <c r="E328" s="16">
        <v>62046</v>
      </c>
      <c r="F328" s="16">
        <v>62671</v>
      </c>
      <c r="G328" s="16">
        <v>64118</v>
      </c>
      <c r="H328" s="16">
        <v>63713</v>
      </c>
      <c r="I328" s="16">
        <v>64590</v>
      </c>
      <c r="J328" s="16">
        <v>64995</v>
      </c>
      <c r="K328" s="16">
        <v>65491</v>
      </c>
      <c r="L328" s="16">
        <v>66471</v>
      </c>
      <c r="M328" s="16">
        <v>67641</v>
      </c>
      <c r="N328" s="16">
        <v>68090</v>
      </c>
      <c r="O328" s="16">
        <v>68687</v>
      </c>
      <c r="P328" s="16">
        <v>68156</v>
      </c>
      <c r="Q328" s="16">
        <v>68474</v>
      </c>
      <c r="R328" s="16">
        <v>68830</v>
      </c>
    </row>
    <row r="329" spans="1:18" x14ac:dyDescent="0.25">
      <c r="A329" s="16" t="s">
        <v>1014</v>
      </c>
      <c r="B329" s="16" t="s">
        <v>1013</v>
      </c>
      <c r="C329" s="16" t="s">
        <v>2108</v>
      </c>
      <c r="D329" s="16">
        <v>24110</v>
      </c>
      <c r="E329" s="16">
        <v>24239</v>
      </c>
      <c r="F329" s="16">
        <v>24345</v>
      </c>
      <c r="G329" s="16">
        <v>24345</v>
      </c>
      <c r="H329" s="16">
        <v>24274</v>
      </c>
      <c r="I329" s="16">
        <v>24396</v>
      </c>
      <c r="J329" s="16">
        <v>24792</v>
      </c>
      <c r="K329" s="16">
        <v>25325</v>
      </c>
      <c r="L329" s="16">
        <v>26111</v>
      </c>
      <c r="M329" s="16">
        <v>26890</v>
      </c>
      <c r="N329" s="16">
        <v>27475</v>
      </c>
      <c r="O329" s="16">
        <v>27775</v>
      </c>
      <c r="P329" s="16">
        <v>27931</v>
      </c>
      <c r="Q329" s="16">
        <v>28134</v>
      </c>
      <c r="R329" s="16">
        <v>28298</v>
      </c>
    </row>
    <row r="330" spans="1:18" x14ac:dyDescent="0.25">
      <c r="A330" s="16" t="s">
        <v>1011</v>
      </c>
      <c r="B330" s="16" t="s">
        <v>1010</v>
      </c>
      <c r="C330" s="16" t="s">
        <v>2107</v>
      </c>
      <c r="D330" s="16">
        <v>13574</v>
      </c>
      <c r="E330" s="16">
        <v>13701</v>
      </c>
      <c r="F330" s="16">
        <v>13955</v>
      </c>
      <c r="G330" s="16">
        <v>14401</v>
      </c>
      <c r="H330" s="16">
        <v>14606</v>
      </c>
      <c r="I330" s="16">
        <v>14873</v>
      </c>
      <c r="J330" s="16">
        <v>14934</v>
      </c>
      <c r="K330" s="16">
        <v>14815</v>
      </c>
      <c r="L330" s="16">
        <v>14831</v>
      </c>
      <c r="M330" s="16">
        <v>14757</v>
      </c>
      <c r="N330" s="16">
        <v>14714</v>
      </c>
      <c r="O330" s="16">
        <v>14964</v>
      </c>
      <c r="P330" s="16">
        <v>14248</v>
      </c>
      <c r="Q330" s="16">
        <v>13956</v>
      </c>
      <c r="R330" s="16">
        <v>13943</v>
      </c>
    </row>
    <row r="331" spans="1:18" x14ac:dyDescent="0.25">
      <c r="A331" s="16" t="s">
        <v>1008</v>
      </c>
      <c r="B331" s="16" t="s">
        <v>1007</v>
      </c>
      <c r="C331" s="16" t="s">
        <v>2106</v>
      </c>
      <c r="D331" s="16">
        <v>1020</v>
      </c>
      <c r="E331" s="16">
        <v>930</v>
      </c>
      <c r="F331" s="16">
        <v>948</v>
      </c>
      <c r="G331" s="16">
        <v>1152</v>
      </c>
      <c r="H331" s="16">
        <v>1012</v>
      </c>
      <c r="I331" s="16">
        <v>1114</v>
      </c>
      <c r="J331" s="16">
        <v>1077</v>
      </c>
      <c r="K331" s="16">
        <v>1071</v>
      </c>
      <c r="L331" s="16">
        <v>1078</v>
      </c>
      <c r="M331" s="16">
        <v>1166</v>
      </c>
      <c r="N331" s="16">
        <v>1124</v>
      </c>
      <c r="O331" s="16">
        <v>1128</v>
      </c>
      <c r="P331" s="16">
        <v>1115</v>
      </c>
      <c r="Q331" s="16">
        <v>1191</v>
      </c>
      <c r="R331" s="16">
        <v>1216</v>
      </c>
    </row>
    <row r="332" spans="1:18" x14ac:dyDescent="0.25">
      <c r="A332" s="16" t="s">
        <v>1005</v>
      </c>
      <c r="B332" s="16" t="s">
        <v>1004</v>
      </c>
      <c r="C332" s="16" t="s">
        <v>2105</v>
      </c>
      <c r="D332" s="16">
        <v>4461</v>
      </c>
      <c r="E332" s="16">
        <v>4210</v>
      </c>
      <c r="F332" s="16">
        <v>4217</v>
      </c>
      <c r="G332" s="16">
        <v>4752</v>
      </c>
      <c r="H332" s="16">
        <v>4270</v>
      </c>
      <c r="I332" s="16">
        <v>4484</v>
      </c>
      <c r="J332" s="16">
        <v>4340</v>
      </c>
      <c r="K332" s="16">
        <v>4279</v>
      </c>
      <c r="L332" s="16">
        <v>4304</v>
      </c>
      <c r="M332" s="16">
        <v>4524</v>
      </c>
      <c r="N332" s="16">
        <v>4396</v>
      </c>
      <c r="O332" s="16">
        <v>4381</v>
      </c>
      <c r="P332" s="16">
        <v>4328</v>
      </c>
      <c r="Q332" s="16">
        <v>4519</v>
      </c>
      <c r="R332" s="16">
        <v>4585</v>
      </c>
    </row>
    <row r="333" spans="1:18" x14ac:dyDescent="0.25">
      <c r="A333" s="16" t="s">
        <v>1002</v>
      </c>
      <c r="B333" s="16" t="s">
        <v>1001</v>
      </c>
      <c r="C333" s="16" t="s">
        <v>2104</v>
      </c>
      <c r="D333" s="16">
        <v>18734</v>
      </c>
      <c r="E333" s="16">
        <v>19019</v>
      </c>
      <c r="F333" s="16">
        <v>19263</v>
      </c>
      <c r="G333" s="16">
        <v>19465</v>
      </c>
      <c r="H333" s="16">
        <v>19619</v>
      </c>
      <c r="I333" s="16">
        <v>19766</v>
      </c>
      <c r="J333" s="16">
        <v>19919</v>
      </c>
      <c r="K333" s="16">
        <v>20077</v>
      </c>
      <c r="L333" s="16">
        <v>20223</v>
      </c>
      <c r="M333" s="16">
        <v>20345</v>
      </c>
      <c r="N333" s="16">
        <v>20444</v>
      </c>
      <c r="O333" s="16">
        <v>20515</v>
      </c>
      <c r="P333" s="16">
        <v>20598</v>
      </c>
      <c r="Q333" s="16">
        <v>20699</v>
      </c>
      <c r="R333" s="16">
        <v>20806</v>
      </c>
    </row>
    <row r="334" spans="1:18" x14ac:dyDescent="0.25">
      <c r="A334" s="16" t="s">
        <v>236</v>
      </c>
      <c r="B334" s="18" t="s">
        <v>237</v>
      </c>
      <c r="C334" s="16" t="s">
        <v>342</v>
      </c>
      <c r="D334" s="16">
        <v>-31857</v>
      </c>
      <c r="E334" s="16">
        <v>-35699</v>
      </c>
      <c r="F334" s="16">
        <v>-36334</v>
      </c>
      <c r="G334" s="16">
        <v>-35801</v>
      </c>
      <c r="H334" s="16">
        <v>-40769</v>
      </c>
      <c r="I334" s="16">
        <v>-38748</v>
      </c>
      <c r="J334" s="16">
        <v>-40179</v>
      </c>
      <c r="K334" s="16">
        <v>-38796</v>
      </c>
      <c r="L334" s="16">
        <v>-37934</v>
      </c>
      <c r="M334" s="16">
        <v>-32583</v>
      </c>
      <c r="N334" s="16">
        <v>-28018</v>
      </c>
      <c r="O334" s="16">
        <v>-26854</v>
      </c>
      <c r="P334" s="16">
        <v>-28648</v>
      </c>
      <c r="Q334" s="16">
        <v>-22637</v>
      </c>
      <c r="R334" s="16">
        <v>-18258</v>
      </c>
    </row>
    <row r="335" spans="1:18" x14ac:dyDescent="0.25">
      <c r="A335" s="16" t="s">
        <v>239</v>
      </c>
      <c r="B335" s="16" t="s">
        <v>240</v>
      </c>
      <c r="C335" s="16" t="s">
        <v>343</v>
      </c>
      <c r="D335" s="16">
        <v>110692</v>
      </c>
      <c r="E335" s="16">
        <v>111197</v>
      </c>
      <c r="F335" s="16">
        <v>112698</v>
      </c>
      <c r="G335" s="16">
        <v>112565</v>
      </c>
      <c r="H335" s="16">
        <v>113262</v>
      </c>
      <c r="I335" s="16">
        <v>114171</v>
      </c>
      <c r="J335" s="16">
        <v>116039</v>
      </c>
      <c r="K335" s="16">
        <v>117812</v>
      </c>
      <c r="L335" s="16">
        <v>118848</v>
      </c>
      <c r="M335" s="16">
        <v>125042</v>
      </c>
      <c r="N335" s="16">
        <v>124682</v>
      </c>
      <c r="O335" s="16">
        <v>128917</v>
      </c>
      <c r="P335" s="16">
        <v>133148</v>
      </c>
      <c r="Q335" s="16">
        <v>140125</v>
      </c>
      <c r="R335" s="16">
        <v>145396</v>
      </c>
    </row>
    <row r="336" spans="1:18" x14ac:dyDescent="0.25">
      <c r="A336" s="16" t="s">
        <v>242</v>
      </c>
      <c r="B336" s="16" t="s">
        <v>243</v>
      </c>
      <c r="C336" s="16" t="s">
        <v>344</v>
      </c>
      <c r="D336" s="16">
        <v>34562</v>
      </c>
      <c r="E336" s="16">
        <v>33744</v>
      </c>
      <c r="F336" s="16">
        <v>34499</v>
      </c>
      <c r="G336" s="16">
        <v>33543</v>
      </c>
      <c r="H336" s="16">
        <v>34948</v>
      </c>
      <c r="I336" s="16">
        <v>34407</v>
      </c>
      <c r="J336" s="16">
        <v>35238</v>
      </c>
      <c r="K336" s="16">
        <v>34902</v>
      </c>
      <c r="L336" s="16">
        <v>34819</v>
      </c>
      <c r="M336" s="16">
        <v>35695</v>
      </c>
      <c r="N336" s="16">
        <v>34718</v>
      </c>
      <c r="O336" s="16">
        <v>34862</v>
      </c>
      <c r="P336" s="16">
        <v>35944</v>
      </c>
      <c r="Q336" s="16">
        <v>39175</v>
      </c>
      <c r="R336" s="16">
        <v>40999</v>
      </c>
    </row>
    <row r="337" spans="1:18" x14ac:dyDescent="0.25">
      <c r="A337" s="16" t="s">
        <v>245</v>
      </c>
      <c r="B337" s="16" t="s">
        <v>246</v>
      </c>
      <c r="C337" s="16" t="s">
        <v>345</v>
      </c>
      <c r="D337" s="16">
        <v>71144</v>
      </c>
      <c r="E337" s="16">
        <v>72559</v>
      </c>
      <c r="F337" s="16">
        <v>73253</v>
      </c>
      <c r="G337" s="16">
        <v>74192</v>
      </c>
      <c r="H337" s="16">
        <v>73106</v>
      </c>
      <c r="I337" s="16">
        <v>74588</v>
      </c>
      <c r="J337" s="16">
        <v>75449</v>
      </c>
      <c r="K337" s="16">
        <v>77778</v>
      </c>
      <c r="L337" s="16">
        <v>78925</v>
      </c>
      <c r="M337" s="16">
        <v>84437</v>
      </c>
      <c r="N337" s="16">
        <v>85060</v>
      </c>
      <c r="O337" s="16">
        <v>89389</v>
      </c>
      <c r="P337" s="16">
        <v>92377</v>
      </c>
      <c r="Q337" s="16">
        <v>95784</v>
      </c>
      <c r="R337" s="16">
        <v>99041</v>
      </c>
    </row>
    <row r="338" spans="1:18" x14ac:dyDescent="0.25">
      <c r="A338" s="16" t="s">
        <v>248</v>
      </c>
      <c r="B338" s="16" t="s">
        <v>249</v>
      </c>
      <c r="C338" s="16" t="s">
        <v>346</v>
      </c>
      <c r="D338" s="16">
        <v>5526</v>
      </c>
      <c r="E338" s="16">
        <v>5650</v>
      </c>
      <c r="F338" s="16">
        <v>5656</v>
      </c>
      <c r="G338" s="16">
        <v>5720</v>
      </c>
      <c r="H338" s="16">
        <v>5854</v>
      </c>
      <c r="I338" s="16">
        <v>5994</v>
      </c>
      <c r="J338" s="16">
        <v>6125</v>
      </c>
      <c r="K338" s="16">
        <v>6106</v>
      </c>
      <c r="L338" s="16">
        <v>6174</v>
      </c>
      <c r="M338" s="16">
        <v>6263</v>
      </c>
      <c r="N338" s="16">
        <v>6459</v>
      </c>
      <c r="O338" s="16">
        <v>6545</v>
      </c>
      <c r="P338" s="16">
        <v>6784</v>
      </c>
      <c r="Q338" s="16">
        <v>6907</v>
      </c>
      <c r="R338" s="16">
        <v>7097</v>
      </c>
    </row>
    <row r="339" spans="1:18" x14ac:dyDescent="0.25">
      <c r="A339" s="16" t="s">
        <v>251</v>
      </c>
      <c r="B339" s="16" t="s">
        <v>252</v>
      </c>
      <c r="C339" s="16" t="s">
        <v>347</v>
      </c>
      <c r="D339" s="16">
        <v>142549</v>
      </c>
      <c r="E339" s="16">
        <v>146896</v>
      </c>
      <c r="F339" s="16">
        <v>149033</v>
      </c>
      <c r="G339" s="16">
        <v>148366</v>
      </c>
      <c r="H339" s="16">
        <v>154031</v>
      </c>
      <c r="I339" s="16">
        <v>152920</v>
      </c>
      <c r="J339" s="16">
        <v>156218</v>
      </c>
      <c r="K339" s="16">
        <v>156607</v>
      </c>
      <c r="L339" s="16">
        <v>156782</v>
      </c>
      <c r="M339" s="16">
        <v>157625</v>
      </c>
      <c r="N339" s="16">
        <v>152700</v>
      </c>
      <c r="O339" s="16">
        <v>155771</v>
      </c>
      <c r="P339" s="16">
        <v>161796</v>
      </c>
      <c r="Q339" s="16">
        <v>162762</v>
      </c>
      <c r="R339" s="16">
        <v>163654</v>
      </c>
    </row>
    <row r="340" spans="1:18" x14ac:dyDescent="0.25">
      <c r="A340" s="16" t="s">
        <v>254</v>
      </c>
      <c r="B340" s="16" t="s">
        <v>255</v>
      </c>
      <c r="C340" s="16" t="s">
        <v>348</v>
      </c>
      <c r="D340" s="16">
        <v>118885</v>
      </c>
      <c r="E340" s="16">
        <v>122952</v>
      </c>
      <c r="F340" s="16">
        <v>124812</v>
      </c>
      <c r="G340" s="16">
        <v>123737</v>
      </c>
      <c r="H340" s="16">
        <v>129237</v>
      </c>
      <c r="I340" s="16">
        <v>127806</v>
      </c>
      <c r="J340" s="16">
        <v>130732</v>
      </c>
      <c r="K340" s="16">
        <v>130620</v>
      </c>
      <c r="L340" s="16">
        <v>130321</v>
      </c>
      <c r="M340" s="16">
        <v>130703</v>
      </c>
      <c r="N340" s="16">
        <v>124778</v>
      </c>
      <c r="O340" s="16">
        <v>127459</v>
      </c>
      <c r="P340" s="16">
        <v>133132</v>
      </c>
      <c r="Q340" s="16">
        <v>133639</v>
      </c>
      <c r="R340" s="16">
        <v>133745</v>
      </c>
    </row>
    <row r="341" spans="1:18" x14ac:dyDescent="0.25">
      <c r="A341" s="16" t="s">
        <v>257</v>
      </c>
      <c r="B341" s="16" t="s">
        <v>258</v>
      </c>
      <c r="C341" s="16" t="s">
        <v>349</v>
      </c>
      <c r="D341" s="16">
        <v>2683</v>
      </c>
      <c r="E341" s="16">
        <v>2681</v>
      </c>
      <c r="F341" s="16">
        <v>2685</v>
      </c>
      <c r="G341" s="16">
        <v>2681</v>
      </c>
      <c r="H341" s="16">
        <v>2684</v>
      </c>
      <c r="I341" s="16">
        <v>2677</v>
      </c>
      <c r="J341" s="16">
        <v>2682</v>
      </c>
      <c r="K341" s="16">
        <v>2681</v>
      </c>
      <c r="L341" s="16">
        <v>2682</v>
      </c>
      <c r="M341" s="16">
        <v>2683</v>
      </c>
      <c r="N341" s="16">
        <v>2684</v>
      </c>
      <c r="O341" s="16">
        <v>2682</v>
      </c>
      <c r="P341" s="16">
        <v>2683</v>
      </c>
      <c r="Q341" s="16">
        <v>2679</v>
      </c>
      <c r="R341" s="16">
        <v>2711</v>
      </c>
    </row>
    <row r="342" spans="1:18" x14ac:dyDescent="0.25">
      <c r="A342" s="16" t="s">
        <v>260</v>
      </c>
      <c r="B342" s="16" t="s">
        <v>261</v>
      </c>
      <c r="C342" s="16" t="s">
        <v>350</v>
      </c>
      <c r="D342" s="16">
        <v>21012</v>
      </c>
      <c r="E342" s="16">
        <v>21312</v>
      </c>
      <c r="F342" s="16">
        <v>21590</v>
      </c>
      <c r="G342" s="16">
        <v>21978</v>
      </c>
      <c r="H342" s="16">
        <v>22189</v>
      </c>
      <c r="I342" s="16">
        <v>22484</v>
      </c>
      <c r="J342" s="16">
        <v>22867</v>
      </c>
      <c r="K342" s="16">
        <v>23336</v>
      </c>
      <c r="L342" s="16">
        <v>23771</v>
      </c>
      <c r="M342" s="16">
        <v>24204</v>
      </c>
      <c r="N342" s="16">
        <v>25039</v>
      </c>
      <c r="O342" s="16">
        <v>25445</v>
      </c>
      <c r="P342" s="16">
        <v>25880</v>
      </c>
      <c r="Q342" s="16">
        <v>26304</v>
      </c>
      <c r="R342" s="16">
        <v>26970</v>
      </c>
    </row>
    <row r="343" spans="1:18" x14ac:dyDescent="0.25">
      <c r="A343" s="16" t="s">
        <v>997</v>
      </c>
      <c r="B343" s="18" t="s">
        <v>996</v>
      </c>
      <c r="C343" s="16" t="s">
        <v>2103</v>
      </c>
      <c r="D343" s="16">
        <v>280983</v>
      </c>
      <c r="E343" s="16">
        <v>294850</v>
      </c>
      <c r="F343" s="16">
        <v>295607</v>
      </c>
      <c r="G343" s="16">
        <v>306003</v>
      </c>
      <c r="H343" s="16">
        <v>298341</v>
      </c>
      <c r="I343" s="16">
        <v>296106</v>
      </c>
      <c r="J343" s="16">
        <v>299570</v>
      </c>
      <c r="K343" s="16">
        <v>305379</v>
      </c>
      <c r="L343" s="16">
        <v>303777</v>
      </c>
      <c r="M343" s="16">
        <v>304983</v>
      </c>
      <c r="N343" s="16">
        <v>308419</v>
      </c>
      <c r="O343" s="16">
        <v>305975</v>
      </c>
      <c r="P343" s="16">
        <v>300027</v>
      </c>
      <c r="Q343" s="16">
        <v>301237</v>
      </c>
      <c r="R343" s="16">
        <v>301723</v>
      </c>
    </row>
    <row r="344" spans="1:18" x14ac:dyDescent="0.25">
      <c r="A344" s="16" t="s">
        <v>994</v>
      </c>
      <c r="B344" s="18" t="s">
        <v>993</v>
      </c>
      <c r="C344" s="16" t="s">
        <v>2102</v>
      </c>
      <c r="D344" s="16">
        <v>1121173</v>
      </c>
      <c r="E344" s="16">
        <v>1124329</v>
      </c>
      <c r="F344" s="16">
        <v>1134567</v>
      </c>
      <c r="G344" s="16">
        <v>1136305</v>
      </c>
      <c r="H344" s="16">
        <v>1130401</v>
      </c>
      <c r="I344" s="16">
        <v>1140693</v>
      </c>
      <c r="J344" s="16">
        <v>1144139</v>
      </c>
      <c r="K344" s="16">
        <v>1156012</v>
      </c>
      <c r="L344" s="16">
        <v>1138955</v>
      </c>
      <c r="M344" s="16">
        <v>1152852</v>
      </c>
      <c r="N344" s="16">
        <v>1163787</v>
      </c>
      <c r="O344" s="16">
        <v>1179272</v>
      </c>
      <c r="P344" s="16">
        <v>1181246</v>
      </c>
      <c r="Q344" s="16">
        <v>1183165</v>
      </c>
      <c r="R344" s="16">
        <v>1191658</v>
      </c>
    </row>
    <row r="345" spans="1:18" x14ac:dyDescent="0.25">
      <c r="A345" s="16" t="s">
        <v>991</v>
      </c>
      <c r="B345" s="16" t="s">
        <v>990</v>
      </c>
      <c r="C345" s="16" t="s">
        <v>2101</v>
      </c>
      <c r="D345" s="16">
        <v>657175</v>
      </c>
      <c r="E345" s="16">
        <v>659387</v>
      </c>
      <c r="F345" s="16">
        <v>668328</v>
      </c>
      <c r="G345" s="16">
        <v>663388</v>
      </c>
      <c r="H345" s="16">
        <v>667072</v>
      </c>
      <c r="I345" s="16">
        <v>678209</v>
      </c>
      <c r="J345" s="16">
        <v>680722</v>
      </c>
      <c r="K345" s="16">
        <v>694212</v>
      </c>
      <c r="L345" s="16">
        <v>676392</v>
      </c>
      <c r="M345" s="16">
        <v>686620</v>
      </c>
      <c r="N345" s="16">
        <v>693040</v>
      </c>
      <c r="O345" s="16">
        <v>706714</v>
      </c>
      <c r="P345" s="16">
        <v>713664</v>
      </c>
      <c r="Q345" s="16">
        <v>716214</v>
      </c>
      <c r="R345" s="16">
        <v>724793</v>
      </c>
    </row>
    <row r="346" spans="1:18" x14ac:dyDescent="0.25">
      <c r="A346" s="16" t="s">
        <v>988</v>
      </c>
      <c r="B346" s="16" t="s">
        <v>987</v>
      </c>
      <c r="C346" s="16" t="s">
        <v>2100</v>
      </c>
      <c r="D346" s="16">
        <v>69756</v>
      </c>
      <c r="E346" s="16">
        <v>69586</v>
      </c>
      <c r="F346" s="16">
        <v>70374</v>
      </c>
      <c r="G346" s="16">
        <v>71141</v>
      </c>
      <c r="H346" s="16">
        <v>72841</v>
      </c>
      <c r="I346" s="16">
        <v>73579</v>
      </c>
      <c r="J346" s="16">
        <v>74180</v>
      </c>
      <c r="K346" s="16">
        <v>73768</v>
      </c>
      <c r="L346" s="16">
        <v>73087</v>
      </c>
      <c r="M346" s="16">
        <v>73573</v>
      </c>
      <c r="N346" s="16">
        <v>73826</v>
      </c>
      <c r="O346" s="16">
        <v>74302</v>
      </c>
      <c r="P346" s="16">
        <v>74289</v>
      </c>
      <c r="Q346" s="16">
        <v>75013</v>
      </c>
      <c r="R346" s="16">
        <v>75611</v>
      </c>
    </row>
    <row r="347" spans="1:18" x14ac:dyDescent="0.25">
      <c r="A347" s="16" t="s">
        <v>985</v>
      </c>
      <c r="B347" s="16" t="s">
        <v>984</v>
      </c>
      <c r="C347" s="16" t="s">
        <v>2099</v>
      </c>
      <c r="D347" s="16">
        <v>529507</v>
      </c>
      <c r="E347" s="16">
        <v>532523</v>
      </c>
      <c r="F347" s="16">
        <v>539367</v>
      </c>
      <c r="G347" s="16">
        <v>535822</v>
      </c>
      <c r="H347" s="16">
        <v>536889</v>
      </c>
      <c r="I347" s="16">
        <v>547595</v>
      </c>
      <c r="J347" s="16">
        <v>549323</v>
      </c>
      <c r="K347" s="16">
        <v>562989</v>
      </c>
      <c r="L347" s="16">
        <v>546486</v>
      </c>
      <c r="M347" s="16">
        <v>555893</v>
      </c>
      <c r="N347" s="16">
        <v>561724</v>
      </c>
      <c r="O347" s="16">
        <v>574449</v>
      </c>
      <c r="P347" s="16">
        <v>581227</v>
      </c>
      <c r="Q347" s="16">
        <v>583615</v>
      </c>
      <c r="R347" s="16">
        <v>591675</v>
      </c>
    </row>
    <row r="348" spans="1:18" x14ac:dyDescent="0.25">
      <c r="A348" s="16" t="s">
        <v>982</v>
      </c>
      <c r="B348" s="16" t="s">
        <v>981</v>
      </c>
      <c r="C348" s="16" t="s">
        <v>2098</v>
      </c>
      <c r="D348" s="16">
        <v>57892</v>
      </c>
      <c r="E348" s="16">
        <v>57250</v>
      </c>
      <c r="F348" s="16">
        <v>58568</v>
      </c>
      <c r="G348" s="16">
        <v>56373</v>
      </c>
      <c r="H348" s="16">
        <v>57293</v>
      </c>
      <c r="I348" s="16">
        <v>56965</v>
      </c>
      <c r="J348" s="16">
        <v>57149</v>
      </c>
      <c r="K348" s="16">
        <v>57365</v>
      </c>
      <c r="L348" s="16">
        <v>56749</v>
      </c>
      <c r="M348" s="16">
        <v>57071</v>
      </c>
      <c r="N348" s="16">
        <v>57403</v>
      </c>
      <c r="O348" s="16">
        <v>57860</v>
      </c>
      <c r="P348" s="16">
        <v>58034</v>
      </c>
      <c r="Q348" s="16">
        <v>57450</v>
      </c>
      <c r="R348" s="16">
        <v>57350</v>
      </c>
    </row>
    <row r="349" spans="1:18" x14ac:dyDescent="0.25">
      <c r="A349" s="16" t="s">
        <v>979</v>
      </c>
      <c r="B349" s="16" t="s">
        <v>978</v>
      </c>
      <c r="C349" s="16" t="s">
        <v>2097</v>
      </c>
      <c r="D349" s="16">
        <v>39254</v>
      </c>
      <c r="E349" s="16">
        <v>39634</v>
      </c>
      <c r="F349" s="16">
        <v>39537</v>
      </c>
      <c r="G349" s="16">
        <v>39608</v>
      </c>
      <c r="H349" s="16">
        <v>40049</v>
      </c>
      <c r="I349" s="16">
        <v>39525</v>
      </c>
      <c r="J349" s="16">
        <v>40569</v>
      </c>
      <c r="K349" s="16">
        <v>41170</v>
      </c>
      <c r="L349" s="16">
        <v>40061</v>
      </c>
      <c r="M349" s="16">
        <v>40564</v>
      </c>
      <c r="N349" s="16">
        <v>40452</v>
      </c>
      <c r="O349" s="16">
        <v>40842</v>
      </c>
      <c r="P349" s="16">
        <v>41050</v>
      </c>
      <c r="Q349" s="16">
        <v>40607</v>
      </c>
      <c r="R349" s="16">
        <v>40396</v>
      </c>
    </row>
    <row r="350" spans="1:18" x14ac:dyDescent="0.25">
      <c r="A350" s="16" t="s">
        <v>976</v>
      </c>
      <c r="B350" s="16" t="s">
        <v>975</v>
      </c>
      <c r="C350" s="16" t="s">
        <v>2096</v>
      </c>
      <c r="D350" s="16">
        <v>155050</v>
      </c>
      <c r="E350" s="16">
        <v>154638</v>
      </c>
      <c r="F350" s="16">
        <v>154490</v>
      </c>
      <c r="G350" s="16">
        <v>154812</v>
      </c>
      <c r="H350" s="16">
        <v>154926</v>
      </c>
      <c r="I350" s="16">
        <v>156235</v>
      </c>
      <c r="J350" s="16">
        <v>157054</v>
      </c>
      <c r="K350" s="16">
        <v>157206</v>
      </c>
      <c r="L350" s="16">
        <v>157349</v>
      </c>
      <c r="M350" s="16">
        <v>157963</v>
      </c>
      <c r="N350" s="16">
        <v>158461</v>
      </c>
      <c r="O350" s="16">
        <v>158888</v>
      </c>
      <c r="P350" s="16">
        <v>158471</v>
      </c>
      <c r="Q350" s="16">
        <v>158792</v>
      </c>
      <c r="R350" s="16">
        <v>158651</v>
      </c>
    </row>
    <row r="351" spans="1:18" x14ac:dyDescent="0.25">
      <c r="A351" s="16" t="s">
        <v>973</v>
      </c>
      <c r="B351" s="16" t="s">
        <v>972</v>
      </c>
      <c r="C351" s="16" t="s">
        <v>2095</v>
      </c>
      <c r="D351" s="16">
        <v>109875</v>
      </c>
      <c r="E351" s="16">
        <v>109189</v>
      </c>
      <c r="F351" s="16">
        <v>108325</v>
      </c>
      <c r="G351" s="16">
        <v>109713</v>
      </c>
      <c r="H351" s="16">
        <v>109072</v>
      </c>
      <c r="I351" s="16">
        <v>108097</v>
      </c>
      <c r="J351" s="16">
        <v>107235</v>
      </c>
      <c r="K351" s="16">
        <v>105420</v>
      </c>
      <c r="L351" s="16">
        <v>105363</v>
      </c>
      <c r="M351" s="16">
        <v>105422</v>
      </c>
      <c r="N351" s="16">
        <v>107007</v>
      </c>
      <c r="O351" s="16">
        <v>107334</v>
      </c>
      <c r="P351" s="16">
        <v>107859</v>
      </c>
      <c r="Q351" s="16">
        <v>108728</v>
      </c>
      <c r="R351" s="16">
        <v>109360</v>
      </c>
    </row>
    <row r="352" spans="1:18" x14ac:dyDescent="0.25">
      <c r="A352" s="16" t="s">
        <v>970</v>
      </c>
      <c r="B352" s="16" t="s">
        <v>969</v>
      </c>
      <c r="C352" s="16" t="s">
        <v>2094</v>
      </c>
      <c r="D352" s="16">
        <v>68327</v>
      </c>
      <c r="E352" s="16">
        <v>69269</v>
      </c>
      <c r="F352" s="16">
        <v>70064</v>
      </c>
      <c r="G352" s="16">
        <v>70698</v>
      </c>
      <c r="H352" s="16">
        <v>71120</v>
      </c>
      <c r="I352" s="16">
        <v>71318</v>
      </c>
      <c r="J352" s="16">
        <v>71302</v>
      </c>
      <c r="K352" s="16">
        <v>71060</v>
      </c>
      <c r="L352" s="16">
        <v>70608</v>
      </c>
      <c r="M352" s="16">
        <v>70249</v>
      </c>
      <c r="N352" s="16">
        <v>70066</v>
      </c>
      <c r="O352" s="16">
        <v>70047</v>
      </c>
      <c r="P352" s="16">
        <v>70081</v>
      </c>
      <c r="Q352" s="16">
        <v>70110</v>
      </c>
      <c r="R352" s="16">
        <v>70158</v>
      </c>
    </row>
    <row r="353" spans="1:18" x14ac:dyDescent="0.25">
      <c r="A353" s="16" t="s">
        <v>967</v>
      </c>
      <c r="B353" s="16" t="s">
        <v>966</v>
      </c>
      <c r="C353" s="16" t="s">
        <v>2093</v>
      </c>
      <c r="D353" s="16">
        <v>26790</v>
      </c>
      <c r="E353" s="16">
        <v>26133</v>
      </c>
      <c r="F353" s="16">
        <v>25874</v>
      </c>
      <c r="G353" s="16">
        <v>26541</v>
      </c>
      <c r="H353" s="16">
        <v>26450</v>
      </c>
      <c r="I353" s="16">
        <v>27208</v>
      </c>
      <c r="J353" s="16">
        <v>27576</v>
      </c>
      <c r="K353" s="16">
        <v>27744</v>
      </c>
      <c r="L353" s="16">
        <v>27628</v>
      </c>
      <c r="M353" s="16">
        <v>27519</v>
      </c>
      <c r="N353" s="16">
        <v>27589</v>
      </c>
      <c r="O353" s="16">
        <v>27437</v>
      </c>
      <c r="P353" s="16">
        <v>27360</v>
      </c>
      <c r="Q353" s="16">
        <v>27209</v>
      </c>
      <c r="R353" s="16">
        <v>27211</v>
      </c>
    </row>
    <row r="354" spans="1:18" x14ac:dyDescent="0.25">
      <c r="A354" s="16" t="s">
        <v>964</v>
      </c>
      <c r="B354" s="16" t="s">
        <v>963</v>
      </c>
      <c r="C354" s="16" t="s">
        <v>2092</v>
      </c>
      <c r="D354" s="16">
        <v>18186</v>
      </c>
      <c r="E354" s="16">
        <v>17891</v>
      </c>
      <c r="F354" s="16">
        <v>17669</v>
      </c>
      <c r="G354" s="16">
        <v>18027</v>
      </c>
      <c r="H354" s="16">
        <v>17657</v>
      </c>
      <c r="I354" s="16">
        <v>18056</v>
      </c>
      <c r="J354" s="16">
        <v>18211</v>
      </c>
      <c r="K354" s="16">
        <v>18298</v>
      </c>
      <c r="L354" s="16">
        <v>18381</v>
      </c>
      <c r="M354" s="16">
        <v>18404</v>
      </c>
      <c r="N354" s="16">
        <v>18496</v>
      </c>
      <c r="O354" s="16">
        <v>18642</v>
      </c>
      <c r="P354" s="16">
        <v>18825</v>
      </c>
      <c r="Q354" s="16">
        <v>19090</v>
      </c>
      <c r="R354" s="16">
        <v>19423</v>
      </c>
    </row>
    <row r="355" spans="1:18" x14ac:dyDescent="0.25">
      <c r="A355" s="16" t="s">
        <v>961</v>
      </c>
      <c r="B355" s="16" t="s">
        <v>960</v>
      </c>
      <c r="C355" s="16" t="s">
        <v>2091</v>
      </c>
      <c r="D355" s="16">
        <v>9251</v>
      </c>
      <c r="E355" s="16">
        <v>9101</v>
      </c>
      <c r="F355" s="16">
        <v>9000</v>
      </c>
      <c r="G355" s="16">
        <v>9223</v>
      </c>
      <c r="H355" s="16">
        <v>9050</v>
      </c>
      <c r="I355" s="16">
        <v>9247</v>
      </c>
      <c r="J355" s="16">
        <v>9353</v>
      </c>
      <c r="K355" s="16">
        <v>9294</v>
      </c>
      <c r="L355" s="16">
        <v>9259</v>
      </c>
      <c r="M355" s="16">
        <v>9169</v>
      </c>
      <c r="N355" s="16">
        <v>9153</v>
      </c>
      <c r="O355" s="16">
        <v>9228</v>
      </c>
      <c r="P355" s="16">
        <v>9343</v>
      </c>
      <c r="Q355" s="16">
        <v>9501</v>
      </c>
      <c r="R355" s="16">
        <v>9450</v>
      </c>
    </row>
    <row r="356" spans="1:18" x14ac:dyDescent="0.25">
      <c r="A356" s="16" t="s">
        <v>958</v>
      </c>
      <c r="B356" s="16" t="s">
        <v>957</v>
      </c>
      <c r="C356" s="16" t="s">
        <v>2090</v>
      </c>
      <c r="D356" s="16">
        <v>37432</v>
      </c>
      <c r="E356" s="16">
        <v>39230</v>
      </c>
      <c r="F356" s="16">
        <v>41404</v>
      </c>
      <c r="G356" s="16">
        <v>44324</v>
      </c>
      <c r="H356" s="16">
        <v>35158</v>
      </c>
      <c r="I356" s="16">
        <v>32994</v>
      </c>
      <c r="J356" s="16">
        <v>32350</v>
      </c>
      <c r="K356" s="16">
        <v>31968</v>
      </c>
      <c r="L356" s="16">
        <v>34089</v>
      </c>
      <c r="M356" s="16">
        <v>37216</v>
      </c>
      <c r="N356" s="16">
        <v>39827</v>
      </c>
      <c r="O356" s="16">
        <v>40597</v>
      </c>
      <c r="P356" s="16">
        <v>35148</v>
      </c>
      <c r="Q356" s="16">
        <v>33489</v>
      </c>
      <c r="R356" s="16">
        <v>32865</v>
      </c>
    </row>
    <row r="357" spans="1:18" x14ac:dyDescent="0.25">
      <c r="A357" s="16" t="s">
        <v>955</v>
      </c>
      <c r="B357" s="18" t="s">
        <v>954</v>
      </c>
      <c r="C357" s="16" t="s">
        <v>2089</v>
      </c>
      <c r="D357" s="16">
        <v>839810</v>
      </c>
      <c r="E357" s="16">
        <v>829989</v>
      </c>
      <c r="F357" s="16">
        <v>839315</v>
      </c>
      <c r="G357" s="16">
        <v>831505</v>
      </c>
      <c r="H357" s="16">
        <v>832771</v>
      </c>
      <c r="I357" s="16">
        <v>844919</v>
      </c>
      <c r="J357" s="16">
        <v>845099</v>
      </c>
      <c r="K357" s="16">
        <v>851368</v>
      </c>
      <c r="L357" s="16">
        <v>836089</v>
      </c>
      <c r="M357" s="16">
        <v>848603</v>
      </c>
      <c r="N357" s="16">
        <v>856128</v>
      </c>
      <c r="O357" s="16">
        <v>873722</v>
      </c>
      <c r="P357" s="16">
        <v>881392</v>
      </c>
      <c r="Q357" s="16">
        <v>882128</v>
      </c>
      <c r="R357" s="16">
        <v>890076</v>
      </c>
    </row>
    <row r="358" spans="1:18" x14ac:dyDescent="0.25">
      <c r="A358" s="16" t="s">
        <v>952</v>
      </c>
      <c r="B358" s="16" t="s">
        <v>951</v>
      </c>
      <c r="C358" s="16" t="s">
        <v>2088</v>
      </c>
      <c r="D358" s="16">
        <v>640491</v>
      </c>
      <c r="E358" s="16">
        <v>632865</v>
      </c>
      <c r="F358" s="16">
        <v>641880</v>
      </c>
      <c r="G358" s="16">
        <v>634081</v>
      </c>
      <c r="H358" s="16">
        <v>636555</v>
      </c>
      <c r="I358" s="16">
        <v>647128</v>
      </c>
      <c r="J358" s="16">
        <v>647535</v>
      </c>
      <c r="K358" s="16">
        <v>655123</v>
      </c>
      <c r="L358" s="16">
        <v>641095</v>
      </c>
      <c r="M358" s="16">
        <v>653214</v>
      </c>
      <c r="N358" s="16">
        <v>659523</v>
      </c>
      <c r="O358" s="16">
        <v>676341</v>
      </c>
      <c r="P358" s="16">
        <v>684376</v>
      </c>
      <c r="Q358" s="16">
        <v>685089</v>
      </c>
      <c r="R358" s="16">
        <v>693745</v>
      </c>
    </row>
    <row r="359" spans="1:18" x14ac:dyDescent="0.25">
      <c r="A359" s="16" t="s">
        <v>949</v>
      </c>
      <c r="B359" s="16" t="s">
        <v>948</v>
      </c>
      <c r="C359" s="16" t="s">
        <v>2087</v>
      </c>
      <c r="D359" s="16">
        <v>60047</v>
      </c>
      <c r="E359" s="16">
        <v>59821</v>
      </c>
      <c r="F359" s="16">
        <v>60732</v>
      </c>
      <c r="G359" s="16">
        <v>61581</v>
      </c>
      <c r="H359" s="16">
        <v>62290</v>
      </c>
      <c r="I359" s="16">
        <v>63105</v>
      </c>
      <c r="J359" s="16">
        <v>63818</v>
      </c>
      <c r="K359" s="16">
        <v>63402</v>
      </c>
      <c r="L359" s="16">
        <v>63598</v>
      </c>
      <c r="M359" s="16">
        <v>64034</v>
      </c>
      <c r="N359" s="16">
        <v>63996</v>
      </c>
      <c r="O359" s="16">
        <v>64957</v>
      </c>
      <c r="P359" s="16">
        <v>64342</v>
      </c>
      <c r="Q359" s="16">
        <v>65825</v>
      </c>
      <c r="R359" s="16">
        <v>66761</v>
      </c>
    </row>
    <row r="360" spans="1:18" x14ac:dyDescent="0.25">
      <c r="A360" s="16" t="s">
        <v>946</v>
      </c>
      <c r="B360" s="16" t="s">
        <v>945</v>
      </c>
      <c r="C360" s="16" t="s">
        <v>2086</v>
      </c>
      <c r="D360" s="16">
        <v>529405</v>
      </c>
      <c r="E360" s="16">
        <v>522803</v>
      </c>
      <c r="F360" s="16">
        <v>529590</v>
      </c>
      <c r="G360" s="16">
        <v>523324</v>
      </c>
      <c r="H360" s="16">
        <v>524072</v>
      </c>
      <c r="I360" s="16">
        <v>533962</v>
      </c>
      <c r="J360" s="16">
        <v>533242</v>
      </c>
      <c r="K360" s="16">
        <v>541134</v>
      </c>
      <c r="L360" s="16">
        <v>528026</v>
      </c>
      <c r="M360" s="16">
        <v>539194</v>
      </c>
      <c r="N360" s="16">
        <v>545743</v>
      </c>
      <c r="O360" s="16">
        <v>560760</v>
      </c>
      <c r="P360" s="16">
        <v>569704</v>
      </c>
      <c r="Q360" s="16">
        <v>569278</v>
      </c>
      <c r="R360" s="16">
        <v>576942</v>
      </c>
    </row>
    <row r="361" spans="1:18" x14ac:dyDescent="0.25">
      <c r="A361" s="16" t="s">
        <v>943</v>
      </c>
      <c r="B361" s="16" t="s">
        <v>942</v>
      </c>
      <c r="C361" s="16" t="s">
        <v>2085</v>
      </c>
      <c r="D361" s="16">
        <v>51039</v>
      </c>
      <c r="E361" s="16">
        <v>50254</v>
      </c>
      <c r="F361" s="16">
        <v>51586</v>
      </c>
      <c r="G361" s="16">
        <v>49233</v>
      </c>
      <c r="H361" s="16">
        <v>50295</v>
      </c>
      <c r="I361" s="16">
        <v>50125</v>
      </c>
      <c r="J361" s="16">
        <v>50583</v>
      </c>
      <c r="K361" s="16">
        <v>50621</v>
      </c>
      <c r="L361" s="16">
        <v>49588</v>
      </c>
      <c r="M361" s="16">
        <v>50047</v>
      </c>
      <c r="N361" s="16">
        <v>49786</v>
      </c>
      <c r="O361" s="16">
        <v>50581</v>
      </c>
      <c r="P361" s="16">
        <v>50200</v>
      </c>
      <c r="Q361" s="16">
        <v>49922</v>
      </c>
      <c r="R361" s="16">
        <v>49968</v>
      </c>
    </row>
    <row r="362" spans="1:18" x14ac:dyDescent="0.25">
      <c r="A362" s="16" t="s">
        <v>940</v>
      </c>
      <c r="B362" s="16" t="s">
        <v>939</v>
      </c>
      <c r="C362" s="16" t="s">
        <v>2084</v>
      </c>
      <c r="D362" s="16">
        <v>18689</v>
      </c>
      <c r="E362" s="16">
        <v>18078</v>
      </c>
      <c r="F362" s="16">
        <v>18118</v>
      </c>
      <c r="G362" s="16">
        <v>17774</v>
      </c>
      <c r="H362" s="16">
        <v>17553</v>
      </c>
      <c r="I362" s="16">
        <v>18329</v>
      </c>
      <c r="J362" s="16">
        <v>18937</v>
      </c>
      <c r="K362" s="16">
        <v>18956</v>
      </c>
      <c r="L362" s="16">
        <v>18181</v>
      </c>
      <c r="M362" s="16">
        <v>19124</v>
      </c>
      <c r="N362" s="16">
        <v>19117</v>
      </c>
      <c r="O362" s="16">
        <v>19295</v>
      </c>
      <c r="P362" s="16">
        <v>19123</v>
      </c>
      <c r="Q362" s="16">
        <v>19085</v>
      </c>
      <c r="R362" s="16">
        <v>18894</v>
      </c>
    </row>
    <row r="363" spans="1:18" x14ac:dyDescent="0.25">
      <c r="A363" s="16" t="s">
        <v>937</v>
      </c>
      <c r="B363" s="16" t="s">
        <v>936</v>
      </c>
      <c r="C363" s="16" t="s">
        <v>2083</v>
      </c>
      <c r="D363" s="16">
        <v>86759</v>
      </c>
      <c r="E363" s="16">
        <v>86630</v>
      </c>
      <c r="F363" s="16">
        <v>86388</v>
      </c>
      <c r="G363" s="16">
        <v>86207</v>
      </c>
      <c r="H363" s="16">
        <v>85627</v>
      </c>
      <c r="I363" s="16">
        <v>85903</v>
      </c>
      <c r="J363" s="16">
        <v>85733</v>
      </c>
      <c r="K363" s="16">
        <v>85062</v>
      </c>
      <c r="L363" s="16">
        <v>84463</v>
      </c>
      <c r="M363" s="16">
        <v>84268</v>
      </c>
      <c r="N363" s="16">
        <v>84163</v>
      </c>
      <c r="O363" s="16">
        <v>84263</v>
      </c>
      <c r="P363" s="16">
        <v>83883</v>
      </c>
      <c r="Q363" s="16">
        <v>83763</v>
      </c>
      <c r="R363" s="16">
        <v>83305</v>
      </c>
    </row>
    <row r="364" spans="1:18" x14ac:dyDescent="0.25">
      <c r="A364" s="16" t="s">
        <v>934</v>
      </c>
      <c r="B364" s="16" t="s">
        <v>933</v>
      </c>
      <c r="C364" s="16" t="s">
        <v>2082</v>
      </c>
      <c r="D364" s="16">
        <v>51527</v>
      </c>
      <c r="E364" s="16">
        <v>50610</v>
      </c>
      <c r="F364" s="16">
        <v>50499</v>
      </c>
      <c r="G364" s="16">
        <v>50347</v>
      </c>
      <c r="H364" s="16">
        <v>50437</v>
      </c>
      <c r="I364" s="16">
        <v>50403</v>
      </c>
      <c r="J364" s="16">
        <v>50305</v>
      </c>
      <c r="K364" s="16">
        <v>49365</v>
      </c>
      <c r="L364" s="16">
        <v>49946</v>
      </c>
      <c r="M364" s="16">
        <v>49426</v>
      </c>
      <c r="N364" s="16">
        <v>49957</v>
      </c>
      <c r="O364" s="16">
        <v>50472</v>
      </c>
      <c r="P364" s="16">
        <v>50800</v>
      </c>
      <c r="Q364" s="16">
        <v>51248</v>
      </c>
      <c r="R364" s="16">
        <v>51606</v>
      </c>
    </row>
    <row r="365" spans="1:18" x14ac:dyDescent="0.25">
      <c r="A365" s="16" t="s">
        <v>931</v>
      </c>
      <c r="B365" s="16" t="s">
        <v>930</v>
      </c>
      <c r="C365" s="16" t="s">
        <v>2081</v>
      </c>
      <c r="D365" s="16">
        <v>5320</v>
      </c>
      <c r="E365" s="16">
        <v>5394</v>
      </c>
      <c r="F365" s="16">
        <v>5456</v>
      </c>
      <c r="G365" s="16">
        <v>5505</v>
      </c>
      <c r="H365" s="16">
        <v>5538</v>
      </c>
      <c r="I365" s="16">
        <v>5553</v>
      </c>
      <c r="J365" s="16">
        <v>5552</v>
      </c>
      <c r="K365" s="16">
        <v>5533</v>
      </c>
      <c r="L365" s="16">
        <v>5498</v>
      </c>
      <c r="M365" s="16">
        <v>5470</v>
      </c>
      <c r="N365" s="16">
        <v>5456</v>
      </c>
      <c r="O365" s="16">
        <v>5454</v>
      </c>
      <c r="P365" s="16">
        <v>5457</v>
      </c>
      <c r="Q365" s="16">
        <v>5459</v>
      </c>
      <c r="R365" s="16">
        <v>5463</v>
      </c>
    </row>
    <row r="366" spans="1:18" x14ac:dyDescent="0.25">
      <c r="A366" s="16" t="s">
        <v>928</v>
      </c>
      <c r="B366" s="16" t="s">
        <v>927</v>
      </c>
      <c r="C366" s="16" t="s">
        <v>2080</v>
      </c>
      <c r="D366" s="16">
        <v>1119</v>
      </c>
      <c r="E366" s="16">
        <v>1070</v>
      </c>
      <c r="F366" s="16">
        <v>1099</v>
      </c>
      <c r="G366" s="16">
        <v>1138</v>
      </c>
      <c r="H366" s="16">
        <v>1143</v>
      </c>
      <c r="I366" s="16">
        <v>1191</v>
      </c>
      <c r="J366" s="16">
        <v>1176</v>
      </c>
      <c r="K366" s="16">
        <v>1196</v>
      </c>
      <c r="L366" s="16">
        <v>1158</v>
      </c>
      <c r="M366" s="16">
        <v>1171</v>
      </c>
      <c r="N366" s="16">
        <v>1208</v>
      </c>
      <c r="O366" s="16">
        <v>1207</v>
      </c>
      <c r="P366" s="16">
        <v>1198</v>
      </c>
      <c r="Q366" s="16">
        <v>1163</v>
      </c>
      <c r="R366" s="16">
        <v>1155</v>
      </c>
    </row>
    <row r="367" spans="1:18" x14ac:dyDescent="0.25">
      <c r="A367" s="16" t="s">
        <v>925</v>
      </c>
      <c r="B367" s="16" t="s">
        <v>924</v>
      </c>
      <c r="C367" s="16" t="s">
        <v>2079</v>
      </c>
      <c r="D367" s="16">
        <v>2983</v>
      </c>
      <c r="E367" s="16">
        <v>2865</v>
      </c>
      <c r="F367" s="16">
        <v>2915</v>
      </c>
      <c r="G367" s="16">
        <v>2970</v>
      </c>
      <c r="H367" s="16">
        <v>2888</v>
      </c>
      <c r="I367" s="16">
        <v>2970</v>
      </c>
      <c r="J367" s="16">
        <v>2923</v>
      </c>
      <c r="K367" s="16">
        <v>3001</v>
      </c>
      <c r="L367" s="16">
        <v>2990</v>
      </c>
      <c r="M367" s="16">
        <v>3087</v>
      </c>
      <c r="N367" s="16">
        <v>3224</v>
      </c>
      <c r="O367" s="16">
        <v>3279</v>
      </c>
      <c r="P367" s="16">
        <v>3296</v>
      </c>
      <c r="Q367" s="16">
        <v>3262</v>
      </c>
      <c r="R367" s="16">
        <v>3297</v>
      </c>
    </row>
    <row r="368" spans="1:18" x14ac:dyDescent="0.25">
      <c r="A368" s="16" t="s">
        <v>922</v>
      </c>
      <c r="B368" s="16" t="s">
        <v>921</v>
      </c>
      <c r="C368" s="16" t="s">
        <v>2078</v>
      </c>
      <c r="D368" s="16">
        <v>5931</v>
      </c>
      <c r="E368" s="16">
        <v>5764</v>
      </c>
      <c r="F368" s="16">
        <v>5940</v>
      </c>
      <c r="G368" s="16">
        <v>6148</v>
      </c>
      <c r="H368" s="16">
        <v>6058</v>
      </c>
      <c r="I368" s="16">
        <v>6250</v>
      </c>
      <c r="J368" s="16">
        <v>6143</v>
      </c>
      <c r="K368" s="16">
        <v>6164</v>
      </c>
      <c r="L368" s="16">
        <v>5972</v>
      </c>
      <c r="M368" s="16">
        <v>6010</v>
      </c>
      <c r="N368" s="16">
        <v>6174</v>
      </c>
      <c r="O368" s="16">
        <v>6251</v>
      </c>
      <c r="P368" s="16">
        <v>6300</v>
      </c>
      <c r="Q368" s="16">
        <v>6254</v>
      </c>
      <c r="R368" s="16">
        <v>6180</v>
      </c>
    </row>
    <row r="369" spans="1:18" x14ac:dyDescent="0.25">
      <c r="A369" s="16" t="s">
        <v>919</v>
      </c>
      <c r="B369" s="16" t="s">
        <v>918</v>
      </c>
      <c r="C369" s="16" t="s">
        <v>2077</v>
      </c>
      <c r="D369" s="16">
        <v>27175</v>
      </c>
      <c r="E369" s="16">
        <v>26812</v>
      </c>
      <c r="F369" s="16">
        <v>27175</v>
      </c>
      <c r="G369" s="16">
        <v>27439</v>
      </c>
      <c r="H369" s="16">
        <v>27111</v>
      </c>
      <c r="I369" s="16">
        <v>27429</v>
      </c>
      <c r="J369" s="16">
        <v>27082</v>
      </c>
      <c r="K369" s="16">
        <v>27344</v>
      </c>
      <c r="L369" s="16">
        <v>27052</v>
      </c>
      <c r="M369" s="16">
        <v>27285</v>
      </c>
      <c r="N369" s="16">
        <v>27843</v>
      </c>
      <c r="O369" s="16">
        <v>27904</v>
      </c>
      <c r="P369" s="16">
        <v>27845</v>
      </c>
      <c r="Q369" s="16">
        <v>27720</v>
      </c>
      <c r="R369" s="16">
        <v>27512</v>
      </c>
    </row>
    <row r="370" spans="1:18" x14ac:dyDescent="0.25">
      <c r="A370" s="16" t="s">
        <v>5</v>
      </c>
      <c r="B370" s="18" t="s">
        <v>916</v>
      </c>
      <c r="C370" s="16" t="s">
        <v>845</v>
      </c>
      <c r="D370" s="16" t="s">
        <v>844</v>
      </c>
      <c r="E370" s="16" t="s">
        <v>844</v>
      </c>
      <c r="F370" s="16" t="s">
        <v>844</v>
      </c>
      <c r="G370" s="16" t="s">
        <v>844</v>
      </c>
      <c r="H370" s="16" t="s">
        <v>844</v>
      </c>
      <c r="I370" s="16" t="s">
        <v>844</v>
      </c>
      <c r="J370" s="16" t="s">
        <v>844</v>
      </c>
      <c r="K370" s="16" t="s">
        <v>844</v>
      </c>
      <c r="L370" s="16" t="s">
        <v>844</v>
      </c>
      <c r="M370" s="16" t="s">
        <v>844</v>
      </c>
      <c r="N370" s="16" t="s">
        <v>844</v>
      </c>
      <c r="O370" s="16" t="s">
        <v>844</v>
      </c>
      <c r="P370" s="16" t="s">
        <v>844</v>
      </c>
      <c r="Q370" s="16" t="s">
        <v>844</v>
      </c>
      <c r="R370" s="16" t="s">
        <v>844</v>
      </c>
    </row>
    <row r="371" spans="1:18" x14ac:dyDescent="0.25">
      <c r="A371" s="16" t="s">
        <v>915</v>
      </c>
      <c r="B371" s="16" t="s">
        <v>914</v>
      </c>
      <c r="C371" s="16" t="s">
        <v>2076</v>
      </c>
      <c r="D371" s="16">
        <v>2850063</v>
      </c>
      <c r="E371" s="16">
        <v>2853089</v>
      </c>
      <c r="F371" s="16">
        <v>2878244</v>
      </c>
      <c r="G371" s="16">
        <v>2896082</v>
      </c>
      <c r="H371" s="16">
        <v>2939726</v>
      </c>
      <c r="I371" s="16">
        <v>2949918</v>
      </c>
      <c r="J371" s="16">
        <v>2976452</v>
      </c>
      <c r="K371" s="16">
        <v>3007573</v>
      </c>
      <c r="L371" s="16">
        <v>3019519</v>
      </c>
      <c r="M371" s="16">
        <v>3065612</v>
      </c>
      <c r="N371" s="16">
        <v>3093613</v>
      </c>
      <c r="O371" s="16">
        <v>3123453</v>
      </c>
      <c r="P371" s="16">
        <v>3136903</v>
      </c>
      <c r="Q371" s="16">
        <v>3175230</v>
      </c>
      <c r="R371" s="16">
        <v>3214264</v>
      </c>
    </row>
    <row r="372" spans="1:18" x14ac:dyDescent="0.25">
      <c r="A372" s="16" t="s">
        <v>912</v>
      </c>
      <c r="B372" s="16" t="s">
        <v>911</v>
      </c>
      <c r="C372" s="16" t="s">
        <v>2075</v>
      </c>
      <c r="D372" s="16">
        <v>1256902</v>
      </c>
      <c r="E372" s="16">
        <v>1281782</v>
      </c>
      <c r="F372" s="16">
        <v>1287872</v>
      </c>
      <c r="G372" s="16">
        <v>1272500</v>
      </c>
      <c r="H372" s="16">
        <v>1293659</v>
      </c>
      <c r="I372" s="16">
        <v>1292068</v>
      </c>
      <c r="J372" s="16">
        <v>1289543</v>
      </c>
      <c r="K372" s="16">
        <v>1300466</v>
      </c>
      <c r="L372" s="16">
        <v>1314837</v>
      </c>
      <c r="M372" s="16">
        <v>1301035</v>
      </c>
      <c r="N372" s="16">
        <v>1290470</v>
      </c>
      <c r="O372" s="16">
        <v>1299989</v>
      </c>
      <c r="P372" s="16">
        <v>1316438</v>
      </c>
      <c r="Q372" s="16">
        <v>1314165</v>
      </c>
      <c r="R372" s="16">
        <v>1316577</v>
      </c>
    </row>
    <row r="373" spans="1:18" x14ac:dyDescent="0.25">
      <c r="A373" s="16" t="s">
        <v>909</v>
      </c>
      <c r="B373" s="16" t="s">
        <v>908</v>
      </c>
      <c r="C373" s="16" t="s">
        <v>2074</v>
      </c>
      <c r="D373" s="16">
        <v>467089</v>
      </c>
      <c r="E373" s="16">
        <v>488808</v>
      </c>
      <c r="F373" s="16">
        <v>493681</v>
      </c>
      <c r="G373" s="16">
        <v>479093</v>
      </c>
      <c r="H373" s="16">
        <v>493187</v>
      </c>
      <c r="I373" s="16">
        <v>494658</v>
      </c>
      <c r="J373" s="16">
        <v>488620</v>
      </c>
      <c r="K373" s="16">
        <v>495142</v>
      </c>
      <c r="L373" s="16">
        <v>507177</v>
      </c>
      <c r="M373" s="16">
        <v>495006</v>
      </c>
      <c r="N373" s="16">
        <v>486579</v>
      </c>
      <c r="O373" s="16">
        <v>496734</v>
      </c>
      <c r="P373" s="16">
        <v>514773</v>
      </c>
      <c r="Q373" s="16">
        <v>506726</v>
      </c>
      <c r="R373" s="16">
        <v>508334</v>
      </c>
    </row>
    <row r="374" spans="1:18" x14ac:dyDescent="0.25">
      <c r="A374" s="16" t="s">
        <v>906</v>
      </c>
      <c r="B374" s="16" t="s">
        <v>905</v>
      </c>
      <c r="C374" s="16" t="s">
        <v>2073</v>
      </c>
      <c r="D374" s="16">
        <v>9584446</v>
      </c>
      <c r="E374" s="16">
        <v>9601437</v>
      </c>
      <c r="F374" s="16">
        <v>9628214</v>
      </c>
      <c r="G374" s="16">
        <v>9656193</v>
      </c>
      <c r="H374" s="16">
        <v>9715350</v>
      </c>
      <c r="I374" s="16">
        <v>9754933</v>
      </c>
      <c r="J374" s="16">
        <v>9795067</v>
      </c>
      <c r="K374" s="16">
        <v>9882614</v>
      </c>
      <c r="L374" s="16">
        <v>9915907</v>
      </c>
      <c r="M374" s="16">
        <v>10017874</v>
      </c>
      <c r="N374" s="16">
        <v>10111580</v>
      </c>
      <c r="O374" s="16">
        <v>10227807</v>
      </c>
      <c r="P374" s="16">
        <v>10277469</v>
      </c>
      <c r="Q374" s="16">
        <v>10369764</v>
      </c>
      <c r="R374" s="16">
        <v>10452827</v>
      </c>
    </row>
    <row r="375" spans="1:18" x14ac:dyDescent="0.25">
      <c r="A375" s="16" t="s">
        <v>903</v>
      </c>
      <c r="B375" s="16" t="s">
        <v>902</v>
      </c>
      <c r="C375" s="16" t="s">
        <v>2072</v>
      </c>
      <c r="D375" s="16">
        <v>9923243</v>
      </c>
      <c r="E375" s="16">
        <v>9914224</v>
      </c>
      <c r="F375" s="16">
        <v>9936063</v>
      </c>
      <c r="G375" s="16">
        <v>9983582</v>
      </c>
      <c r="H375" s="16">
        <v>10031972</v>
      </c>
      <c r="I375" s="16">
        <v>10066732</v>
      </c>
      <c r="J375" s="16">
        <v>10118984</v>
      </c>
      <c r="K375" s="16">
        <v>10203528</v>
      </c>
      <c r="L375" s="16">
        <v>10223661</v>
      </c>
      <c r="M375" s="16">
        <v>10340970</v>
      </c>
      <c r="N375" s="16">
        <v>10444233</v>
      </c>
      <c r="O375" s="16">
        <v>10548098</v>
      </c>
      <c r="P375" s="16">
        <v>10577686</v>
      </c>
      <c r="Q375" s="16">
        <v>10683109</v>
      </c>
      <c r="R375" s="16">
        <v>10765357</v>
      </c>
    </row>
    <row r="376" spans="1:18" x14ac:dyDescent="0.25">
      <c r="A376" s="16" t="s">
        <v>900</v>
      </c>
      <c r="B376" s="16" t="s">
        <v>899</v>
      </c>
      <c r="C376" s="16" t="s">
        <v>2071</v>
      </c>
      <c r="D376" s="16">
        <v>9128931</v>
      </c>
      <c r="E376" s="16">
        <v>9119258</v>
      </c>
      <c r="F376" s="16">
        <v>9140396</v>
      </c>
      <c r="G376" s="16">
        <v>9186853</v>
      </c>
      <c r="H376" s="16">
        <v>9229404</v>
      </c>
      <c r="I376" s="16">
        <v>9267714</v>
      </c>
      <c r="J376" s="16">
        <v>9315530</v>
      </c>
      <c r="K376" s="16">
        <v>9396151</v>
      </c>
      <c r="L376" s="16">
        <v>9415222</v>
      </c>
      <c r="M376" s="16">
        <v>9532992</v>
      </c>
      <c r="N376" s="16">
        <v>9637797</v>
      </c>
      <c r="O376" s="16">
        <v>9743310</v>
      </c>
      <c r="P376" s="16">
        <v>9774582</v>
      </c>
      <c r="Q376" s="16">
        <v>9874624</v>
      </c>
      <c r="R376" s="16">
        <v>9956121</v>
      </c>
    </row>
    <row r="377" spans="1:18" x14ac:dyDescent="0.25">
      <c r="A377" s="16" t="s">
        <v>5</v>
      </c>
      <c r="B377" s="18" t="s">
        <v>897</v>
      </c>
      <c r="C377" s="16" t="s">
        <v>845</v>
      </c>
      <c r="D377" s="16" t="s">
        <v>844</v>
      </c>
      <c r="E377" s="16" t="s">
        <v>844</v>
      </c>
      <c r="F377" s="16" t="s">
        <v>844</v>
      </c>
      <c r="G377" s="16" t="s">
        <v>844</v>
      </c>
      <c r="H377" s="16" t="s">
        <v>844</v>
      </c>
      <c r="I377" s="16" t="s">
        <v>844</v>
      </c>
      <c r="J377" s="16" t="s">
        <v>844</v>
      </c>
      <c r="K377" s="16" t="s">
        <v>844</v>
      </c>
      <c r="L377" s="16" t="s">
        <v>844</v>
      </c>
      <c r="M377" s="16" t="s">
        <v>844</v>
      </c>
      <c r="N377" s="16" t="s">
        <v>844</v>
      </c>
      <c r="O377" s="16" t="s">
        <v>844</v>
      </c>
      <c r="P377" s="16" t="s">
        <v>844</v>
      </c>
      <c r="Q377" s="16" t="s">
        <v>844</v>
      </c>
      <c r="R377" s="16" t="s">
        <v>844</v>
      </c>
    </row>
    <row r="378" spans="1:18" x14ac:dyDescent="0.25">
      <c r="A378" s="16" t="s">
        <v>896</v>
      </c>
      <c r="B378" s="18" t="s">
        <v>895</v>
      </c>
      <c r="C378" s="16" t="s">
        <v>2070</v>
      </c>
      <c r="D378" s="16">
        <v>9208416</v>
      </c>
      <c r="E378" s="16">
        <v>9246085</v>
      </c>
      <c r="F378" s="16">
        <v>9275485</v>
      </c>
      <c r="G378" s="16">
        <v>9300344</v>
      </c>
      <c r="H378" s="16">
        <v>9360299</v>
      </c>
      <c r="I378" s="16">
        <v>9388092</v>
      </c>
      <c r="J378" s="16">
        <v>9429213</v>
      </c>
      <c r="K378" s="16">
        <v>9502344</v>
      </c>
      <c r="L378" s="16">
        <v>9542956</v>
      </c>
      <c r="M378" s="16">
        <v>9632739</v>
      </c>
      <c r="N378" s="16">
        <v>9707635</v>
      </c>
      <c r="O378" s="16">
        <v>9818206</v>
      </c>
      <c r="P378" s="16">
        <v>9870559</v>
      </c>
      <c r="Q378" s="16">
        <v>9954454</v>
      </c>
      <c r="R378" s="16">
        <v>10032459</v>
      </c>
    </row>
    <row r="379" spans="1:18" x14ac:dyDescent="0.25">
      <c r="A379" s="16" t="s">
        <v>5</v>
      </c>
      <c r="B379" s="18" t="s">
        <v>893</v>
      </c>
      <c r="C379" s="16" t="s">
        <v>845</v>
      </c>
      <c r="D379" s="16" t="s">
        <v>844</v>
      </c>
      <c r="E379" s="16" t="s">
        <v>844</v>
      </c>
      <c r="F379" s="16" t="s">
        <v>844</v>
      </c>
      <c r="G379" s="16" t="s">
        <v>844</v>
      </c>
      <c r="H379" s="16" t="s">
        <v>844</v>
      </c>
      <c r="I379" s="16" t="s">
        <v>844</v>
      </c>
      <c r="J379" s="16" t="s">
        <v>844</v>
      </c>
      <c r="K379" s="16" t="s">
        <v>844</v>
      </c>
      <c r="L379" s="16" t="s">
        <v>844</v>
      </c>
      <c r="M379" s="16" t="s">
        <v>844</v>
      </c>
      <c r="N379" s="16" t="s">
        <v>844</v>
      </c>
      <c r="O379" s="16" t="s">
        <v>844</v>
      </c>
      <c r="P379" s="16" t="s">
        <v>844</v>
      </c>
      <c r="Q379" s="16" t="s">
        <v>844</v>
      </c>
      <c r="R379" s="16" t="s">
        <v>844</v>
      </c>
    </row>
    <row r="380" spans="1:18" x14ac:dyDescent="0.25">
      <c r="A380" s="16" t="s">
        <v>892</v>
      </c>
      <c r="B380" s="16" t="s">
        <v>891</v>
      </c>
      <c r="C380" s="16" t="s">
        <v>2069</v>
      </c>
      <c r="D380" s="16">
        <v>321884</v>
      </c>
      <c r="E380" s="16">
        <v>323261</v>
      </c>
      <c r="F380" s="16">
        <v>327213</v>
      </c>
      <c r="G380" s="16">
        <v>334984</v>
      </c>
      <c r="H380" s="16">
        <v>341739</v>
      </c>
      <c r="I380" s="16">
        <v>341406</v>
      </c>
      <c r="J380" s="16">
        <v>341146</v>
      </c>
      <c r="K380" s="16">
        <v>343187</v>
      </c>
      <c r="L380" s="16">
        <v>346720</v>
      </c>
      <c r="M380" s="16">
        <v>360923</v>
      </c>
      <c r="N380" s="16">
        <v>366164</v>
      </c>
      <c r="O380" s="16">
        <v>369488</v>
      </c>
      <c r="P380" s="16">
        <v>366762</v>
      </c>
      <c r="Q380" s="16">
        <v>374487</v>
      </c>
      <c r="R380" s="16">
        <v>378391</v>
      </c>
    </row>
    <row r="381" spans="1:18" x14ac:dyDescent="0.25">
      <c r="A381" s="16" t="s">
        <v>889</v>
      </c>
      <c r="B381" s="16" t="s">
        <v>888</v>
      </c>
      <c r="C381" s="16" t="s">
        <v>2068</v>
      </c>
      <c r="D381" s="16">
        <v>862602</v>
      </c>
      <c r="E381" s="16">
        <v>869248</v>
      </c>
      <c r="F381" s="16">
        <v>884080</v>
      </c>
      <c r="G381" s="16">
        <v>900343</v>
      </c>
      <c r="H381" s="16">
        <v>918641</v>
      </c>
      <c r="I381" s="16">
        <v>927438</v>
      </c>
      <c r="J381" s="16">
        <v>940735</v>
      </c>
      <c r="K381" s="16">
        <v>952535</v>
      </c>
      <c r="L381" s="16">
        <v>957043</v>
      </c>
      <c r="M381" s="16">
        <v>984453</v>
      </c>
      <c r="N381" s="16">
        <v>1002528</v>
      </c>
      <c r="O381" s="16">
        <v>1019580</v>
      </c>
      <c r="P381" s="16">
        <v>1031988</v>
      </c>
      <c r="Q381" s="16">
        <v>1049887</v>
      </c>
      <c r="R381" s="16">
        <v>1071249</v>
      </c>
    </row>
    <row r="382" spans="1:18" x14ac:dyDescent="0.25">
      <c r="A382" s="16" t="s">
        <v>5</v>
      </c>
      <c r="B382" s="18" t="s">
        <v>886</v>
      </c>
      <c r="C382" s="16" t="s">
        <v>845</v>
      </c>
      <c r="D382" s="16" t="s">
        <v>844</v>
      </c>
      <c r="E382" s="16" t="s">
        <v>844</v>
      </c>
      <c r="F382" s="16" t="s">
        <v>844</v>
      </c>
      <c r="G382" s="16" t="s">
        <v>844</v>
      </c>
      <c r="H382" s="16" t="s">
        <v>844</v>
      </c>
      <c r="I382" s="16" t="s">
        <v>844</v>
      </c>
      <c r="J382" s="16" t="s">
        <v>844</v>
      </c>
      <c r="K382" s="16" t="s">
        <v>844</v>
      </c>
      <c r="L382" s="16" t="s">
        <v>844</v>
      </c>
      <c r="M382" s="16" t="s">
        <v>844</v>
      </c>
      <c r="N382" s="16" t="s">
        <v>844</v>
      </c>
      <c r="O382" s="16" t="s">
        <v>844</v>
      </c>
      <c r="P382" s="16" t="s">
        <v>844</v>
      </c>
      <c r="Q382" s="16" t="s">
        <v>844</v>
      </c>
      <c r="R382" s="16" t="s">
        <v>844</v>
      </c>
    </row>
    <row r="383" spans="1:18" x14ac:dyDescent="0.25">
      <c r="A383" s="16" t="s">
        <v>885</v>
      </c>
      <c r="B383" s="16" t="s">
        <v>884</v>
      </c>
      <c r="C383" s="16" t="s">
        <v>2067</v>
      </c>
      <c r="D383" s="16">
        <v>794317</v>
      </c>
      <c r="E383" s="16">
        <v>794943</v>
      </c>
      <c r="F383" s="16">
        <v>795634</v>
      </c>
      <c r="G383" s="16">
        <v>796672</v>
      </c>
      <c r="H383" s="16">
        <v>802368</v>
      </c>
      <c r="I383" s="16">
        <v>798814</v>
      </c>
      <c r="J383" s="16">
        <v>803187</v>
      </c>
      <c r="K383" s="16">
        <v>807132</v>
      </c>
      <c r="L383" s="16">
        <v>808263</v>
      </c>
      <c r="M383" s="16">
        <v>807971</v>
      </c>
      <c r="N383" s="16">
        <v>806601</v>
      </c>
      <c r="O383" s="16">
        <v>805148</v>
      </c>
      <c r="P383" s="16">
        <v>803495</v>
      </c>
      <c r="Q383" s="16">
        <v>808938</v>
      </c>
      <c r="R383" s="16">
        <v>809773</v>
      </c>
    </row>
    <row r="384" spans="1:18" x14ac:dyDescent="0.25">
      <c r="A384" s="16" t="s">
        <v>882</v>
      </c>
      <c r="B384" s="16" t="s">
        <v>881</v>
      </c>
      <c r="C384" s="16" t="s">
        <v>2066</v>
      </c>
      <c r="D384" s="16">
        <v>340642</v>
      </c>
      <c r="E384" s="16">
        <v>335238</v>
      </c>
      <c r="F384" s="16">
        <v>340699</v>
      </c>
      <c r="G384" s="16">
        <v>337563</v>
      </c>
      <c r="H384" s="16">
        <v>342208</v>
      </c>
      <c r="I384" s="16">
        <v>344426</v>
      </c>
      <c r="J384" s="16">
        <v>342340</v>
      </c>
      <c r="K384" s="16">
        <v>343463</v>
      </c>
      <c r="L384" s="16">
        <v>340963</v>
      </c>
      <c r="M384" s="16">
        <v>346857</v>
      </c>
      <c r="N384" s="16">
        <v>349163</v>
      </c>
      <c r="O384" s="16">
        <v>355431</v>
      </c>
      <c r="P384" s="16">
        <v>354459</v>
      </c>
      <c r="Q384" s="16">
        <v>360128</v>
      </c>
      <c r="R384" s="16">
        <v>361732</v>
      </c>
    </row>
    <row r="385" spans="1:18" x14ac:dyDescent="0.25">
      <c r="A385" s="16" t="s">
        <v>879</v>
      </c>
      <c r="B385" s="16" t="s">
        <v>878</v>
      </c>
      <c r="C385" s="16" t="s">
        <v>271</v>
      </c>
      <c r="D385" s="16">
        <v>267052</v>
      </c>
      <c r="E385" s="16">
        <v>272860</v>
      </c>
      <c r="F385" s="16">
        <v>272371</v>
      </c>
      <c r="G385" s="16">
        <v>267766</v>
      </c>
      <c r="H385" s="16">
        <v>272194</v>
      </c>
      <c r="I385" s="16">
        <v>274348</v>
      </c>
      <c r="J385" s="16">
        <v>275749</v>
      </c>
      <c r="K385" s="16">
        <v>276615</v>
      </c>
      <c r="L385" s="16">
        <v>276274</v>
      </c>
      <c r="M385" s="16">
        <v>274896</v>
      </c>
      <c r="N385" s="16">
        <v>275127</v>
      </c>
      <c r="O385" s="16">
        <v>280766</v>
      </c>
      <c r="P385" s="16">
        <v>284807</v>
      </c>
      <c r="Q385" s="16">
        <v>284482</v>
      </c>
      <c r="R385" s="16">
        <v>286577</v>
      </c>
    </row>
    <row r="386" spans="1:18" x14ac:dyDescent="0.25">
      <c r="A386" s="16" t="s">
        <v>877</v>
      </c>
      <c r="B386" s="16" t="s">
        <v>876</v>
      </c>
      <c r="C386" s="16" t="s">
        <v>2065</v>
      </c>
      <c r="D386" s="16">
        <v>872691</v>
      </c>
      <c r="E386" s="16">
        <v>871329</v>
      </c>
      <c r="F386" s="16">
        <v>871208</v>
      </c>
      <c r="G386" s="16">
        <v>878982</v>
      </c>
      <c r="H386" s="16">
        <v>890999</v>
      </c>
      <c r="I386" s="16">
        <v>893660</v>
      </c>
      <c r="J386" s="16">
        <v>903509</v>
      </c>
      <c r="K386" s="16">
        <v>913004</v>
      </c>
      <c r="L386" s="16">
        <v>917482</v>
      </c>
      <c r="M386" s="16">
        <v>934695</v>
      </c>
      <c r="N386" s="16">
        <v>948426</v>
      </c>
      <c r="O386" s="16">
        <v>956162</v>
      </c>
      <c r="P386" s="16">
        <v>957998</v>
      </c>
      <c r="Q386" s="16">
        <v>972770</v>
      </c>
      <c r="R386" s="16">
        <v>992105</v>
      </c>
    </row>
    <row r="387" spans="1:18" x14ac:dyDescent="0.25">
      <c r="A387" s="16" t="s">
        <v>5</v>
      </c>
      <c r="B387" s="18" t="s">
        <v>874</v>
      </c>
      <c r="C387" s="16" t="s">
        <v>845</v>
      </c>
      <c r="D387" s="16" t="s">
        <v>844</v>
      </c>
      <c r="E387" s="16" t="s">
        <v>844</v>
      </c>
      <c r="F387" s="16" t="s">
        <v>844</v>
      </c>
      <c r="G387" s="16" t="s">
        <v>844</v>
      </c>
      <c r="H387" s="16" t="s">
        <v>844</v>
      </c>
      <c r="I387" s="16" t="s">
        <v>844</v>
      </c>
      <c r="J387" s="16" t="s">
        <v>844</v>
      </c>
      <c r="K387" s="16" t="s">
        <v>844</v>
      </c>
      <c r="L387" s="16" t="s">
        <v>844</v>
      </c>
      <c r="M387" s="16" t="s">
        <v>844</v>
      </c>
      <c r="N387" s="16" t="s">
        <v>844</v>
      </c>
      <c r="O387" s="16" t="s">
        <v>844</v>
      </c>
      <c r="P387" s="16" t="s">
        <v>844</v>
      </c>
      <c r="Q387" s="16" t="s">
        <v>844</v>
      </c>
      <c r="R387" s="16" t="s">
        <v>844</v>
      </c>
    </row>
    <row r="388" spans="1:18" x14ac:dyDescent="0.25">
      <c r="A388" s="16" t="s">
        <v>873</v>
      </c>
      <c r="B388" s="16" t="s">
        <v>872</v>
      </c>
      <c r="C388" s="16" t="s">
        <v>2064</v>
      </c>
      <c r="D388" s="16">
        <v>5766736</v>
      </c>
      <c r="E388" s="16">
        <v>5795077</v>
      </c>
      <c r="F388" s="16">
        <v>5802515</v>
      </c>
      <c r="G388" s="16">
        <v>5806727</v>
      </c>
      <c r="H388" s="16">
        <v>5815723</v>
      </c>
      <c r="I388" s="16">
        <v>5832213</v>
      </c>
      <c r="J388" s="16">
        <v>5848497</v>
      </c>
      <c r="K388" s="16">
        <v>5893867</v>
      </c>
      <c r="L388" s="16">
        <v>5924179</v>
      </c>
      <c r="M388" s="16">
        <v>5956714</v>
      </c>
      <c r="N388" s="16">
        <v>5996775</v>
      </c>
      <c r="O388" s="16">
        <v>6069888</v>
      </c>
      <c r="P388" s="16">
        <v>6110887</v>
      </c>
      <c r="Q388" s="16">
        <v>6146494</v>
      </c>
      <c r="R388" s="16">
        <v>6179366</v>
      </c>
    </row>
    <row r="389" spans="1:18" x14ac:dyDescent="0.25">
      <c r="A389" s="16" t="s">
        <v>5</v>
      </c>
      <c r="B389" s="18" t="s">
        <v>870</v>
      </c>
      <c r="C389" s="16" t="s">
        <v>845</v>
      </c>
      <c r="D389" s="16" t="s">
        <v>844</v>
      </c>
      <c r="E389" s="16" t="s">
        <v>844</v>
      </c>
      <c r="F389" s="16" t="s">
        <v>844</v>
      </c>
      <c r="G389" s="16" t="s">
        <v>844</v>
      </c>
      <c r="H389" s="16" t="s">
        <v>844</v>
      </c>
      <c r="I389" s="16" t="s">
        <v>844</v>
      </c>
      <c r="J389" s="16" t="s">
        <v>844</v>
      </c>
      <c r="K389" s="16" t="s">
        <v>844</v>
      </c>
      <c r="L389" s="16" t="s">
        <v>844</v>
      </c>
      <c r="M389" s="16" t="s">
        <v>844</v>
      </c>
      <c r="N389" s="16" t="s">
        <v>844</v>
      </c>
      <c r="O389" s="16" t="s">
        <v>844</v>
      </c>
      <c r="P389" s="16" t="s">
        <v>844</v>
      </c>
      <c r="Q389" s="16" t="s">
        <v>844</v>
      </c>
      <c r="R389" s="16" t="s">
        <v>844</v>
      </c>
    </row>
    <row r="390" spans="1:18" x14ac:dyDescent="0.25">
      <c r="A390" s="16" t="s">
        <v>869</v>
      </c>
      <c r="B390" s="16" t="s">
        <v>868</v>
      </c>
      <c r="C390" s="16" t="s">
        <v>2063</v>
      </c>
      <c r="D390" s="16">
        <v>1627224</v>
      </c>
      <c r="E390" s="16">
        <v>1627583</v>
      </c>
      <c r="F390" s="16">
        <v>1627770</v>
      </c>
      <c r="G390" s="16">
        <v>1627839</v>
      </c>
      <c r="H390" s="16">
        <v>1628095</v>
      </c>
      <c r="I390" s="16">
        <v>1629956</v>
      </c>
      <c r="J390" s="16">
        <v>1633679</v>
      </c>
      <c r="K390" s="16">
        <v>1639351</v>
      </c>
      <c r="L390" s="16">
        <v>1646616</v>
      </c>
      <c r="M390" s="16">
        <v>1653234</v>
      </c>
      <c r="N390" s="16">
        <v>1658617</v>
      </c>
      <c r="O390" s="16">
        <v>1662855</v>
      </c>
      <c r="P390" s="16">
        <v>1666454</v>
      </c>
      <c r="Q390" s="16">
        <v>1670258</v>
      </c>
      <c r="R390" s="16">
        <v>1674211</v>
      </c>
    </row>
    <row r="391" spans="1:18" x14ac:dyDescent="0.25">
      <c r="A391" s="16" t="s">
        <v>866</v>
      </c>
      <c r="B391" s="16" t="s">
        <v>865</v>
      </c>
      <c r="C391" s="16" t="s">
        <v>2062</v>
      </c>
      <c r="D391" s="16">
        <v>269092</v>
      </c>
      <c r="E391" s="16">
        <v>287141</v>
      </c>
      <c r="F391" s="16">
        <v>293363</v>
      </c>
      <c r="G391" s="16">
        <v>281315</v>
      </c>
      <c r="H391" s="16">
        <v>291887</v>
      </c>
      <c r="I391" s="16">
        <v>290159</v>
      </c>
      <c r="J391" s="16">
        <v>280539</v>
      </c>
      <c r="K391" s="16">
        <v>286771</v>
      </c>
      <c r="L391" s="16">
        <v>301004</v>
      </c>
      <c r="M391" s="16">
        <v>288169</v>
      </c>
      <c r="N391" s="16">
        <v>277770</v>
      </c>
      <c r="O391" s="16">
        <v>282157</v>
      </c>
      <c r="P391" s="16">
        <v>295568</v>
      </c>
      <c r="Q391" s="16">
        <v>287870</v>
      </c>
      <c r="R391" s="16">
        <v>287272</v>
      </c>
    </row>
    <row r="392" spans="1:18" x14ac:dyDescent="0.25">
      <c r="A392" s="16" t="s">
        <v>863</v>
      </c>
      <c r="B392" s="16" t="s">
        <v>862</v>
      </c>
      <c r="C392" s="16" t="s">
        <v>2061</v>
      </c>
      <c r="D392" s="16">
        <v>1728325</v>
      </c>
      <c r="E392" s="16">
        <v>1723444</v>
      </c>
      <c r="F392" s="16">
        <v>1728198</v>
      </c>
      <c r="G392" s="16">
        <v>1727923</v>
      </c>
      <c r="H392" s="16">
        <v>1723025</v>
      </c>
      <c r="I392" s="16">
        <v>1739796</v>
      </c>
      <c r="J392" s="16">
        <v>1748989</v>
      </c>
      <c r="K392" s="16">
        <v>1763676</v>
      </c>
      <c r="L392" s="16">
        <v>1753954</v>
      </c>
      <c r="M392" s="16">
        <v>1778517</v>
      </c>
      <c r="N392" s="16">
        <v>1801016</v>
      </c>
      <c r="O392" s="16">
        <v>1832923</v>
      </c>
      <c r="P392" s="16">
        <v>1853761</v>
      </c>
      <c r="Q392" s="16">
        <v>1867535</v>
      </c>
      <c r="R392" s="16">
        <v>1884743</v>
      </c>
    </row>
    <row r="393" spans="1:18" x14ac:dyDescent="0.25">
      <c r="A393" s="16" t="s">
        <v>860</v>
      </c>
      <c r="B393" s="16" t="s">
        <v>859</v>
      </c>
      <c r="C393" s="16" t="s">
        <v>282</v>
      </c>
      <c r="D393" s="16">
        <v>293920</v>
      </c>
      <c r="E393" s="16">
        <v>300051</v>
      </c>
      <c r="F393" s="16">
        <v>301979</v>
      </c>
      <c r="G393" s="16">
        <v>300836</v>
      </c>
      <c r="H393" s="16">
        <v>304462</v>
      </c>
      <c r="I393" s="16">
        <v>308043</v>
      </c>
      <c r="J393" s="16">
        <v>311153</v>
      </c>
      <c r="K393" s="16">
        <v>311136</v>
      </c>
      <c r="L393" s="16">
        <v>317420</v>
      </c>
      <c r="M393" s="16">
        <v>320557</v>
      </c>
      <c r="N393" s="16">
        <v>326152</v>
      </c>
      <c r="O393" s="16">
        <v>331279</v>
      </c>
      <c r="P393" s="16">
        <v>334003</v>
      </c>
      <c r="Q393" s="16">
        <v>339767</v>
      </c>
      <c r="R393" s="16">
        <v>344828</v>
      </c>
    </row>
    <row r="394" spans="1:18" x14ac:dyDescent="0.25">
      <c r="A394" s="16" t="s">
        <v>858</v>
      </c>
      <c r="B394" s="16" t="s">
        <v>857</v>
      </c>
      <c r="C394" s="16" t="s">
        <v>2060</v>
      </c>
      <c r="D394" s="16">
        <v>285969</v>
      </c>
      <c r="E394" s="16">
        <v>291549</v>
      </c>
      <c r="F394" s="16">
        <v>289943</v>
      </c>
      <c r="G394" s="16">
        <v>295198</v>
      </c>
      <c r="H394" s="16">
        <v>294523</v>
      </c>
      <c r="I394" s="16">
        <v>293018</v>
      </c>
      <c r="J394" s="16">
        <v>297693</v>
      </c>
      <c r="K394" s="16">
        <v>298020</v>
      </c>
      <c r="L394" s="16">
        <v>303976</v>
      </c>
      <c r="M394" s="16">
        <v>300836</v>
      </c>
      <c r="N394" s="16">
        <v>304830</v>
      </c>
      <c r="O394" s="16">
        <v>308171</v>
      </c>
      <c r="P394" s="16">
        <v>304424</v>
      </c>
      <c r="Q394" s="16">
        <v>305943</v>
      </c>
      <c r="R394" s="16">
        <v>305747</v>
      </c>
    </row>
    <row r="395" spans="1:18" x14ac:dyDescent="0.25">
      <c r="A395" s="16" t="s">
        <v>855</v>
      </c>
      <c r="B395" s="16" t="s">
        <v>854</v>
      </c>
      <c r="C395" s="16" t="s">
        <v>2059</v>
      </c>
      <c r="D395" s="16">
        <v>620441</v>
      </c>
      <c r="E395" s="16">
        <v>623765</v>
      </c>
      <c r="F395" s="16">
        <v>627132</v>
      </c>
      <c r="G395" s="16">
        <v>631844</v>
      </c>
      <c r="H395" s="16">
        <v>636651</v>
      </c>
      <c r="I395" s="16">
        <v>631204</v>
      </c>
      <c r="J395" s="16">
        <v>633098</v>
      </c>
      <c r="K395" s="16">
        <v>643491</v>
      </c>
      <c r="L395" s="16">
        <v>641683</v>
      </c>
      <c r="M395" s="16">
        <v>652420</v>
      </c>
      <c r="N395" s="16">
        <v>659040</v>
      </c>
      <c r="O395" s="16">
        <v>669163</v>
      </c>
      <c r="P395" s="16">
        <v>673600</v>
      </c>
      <c r="Q395" s="16">
        <v>685616</v>
      </c>
      <c r="R395" s="16">
        <v>688068</v>
      </c>
    </row>
    <row r="396" spans="1:18" x14ac:dyDescent="0.25">
      <c r="A396" s="16" t="s">
        <v>852</v>
      </c>
      <c r="B396" s="16" t="s">
        <v>851</v>
      </c>
      <c r="C396" s="16" t="s">
        <v>2058</v>
      </c>
      <c r="D396" s="16">
        <v>115916</v>
      </c>
      <c r="E396" s="16">
        <v>116297</v>
      </c>
      <c r="F396" s="16">
        <v>108114</v>
      </c>
      <c r="G396" s="16">
        <v>110308</v>
      </c>
      <c r="H396" s="16">
        <v>111917</v>
      </c>
      <c r="I396" s="16">
        <v>111299</v>
      </c>
      <c r="J396" s="16">
        <v>109974</v>
      </c>
      <c r="K396" s="16">
        <v>110890</v>
      </c>
      <c r="L396" s="16">
        <v>110460</v>
      </c>
      <c r="M396" s="16">
        <v>111204</v>
      </c>
      <c r="N396" s="16">
        <v>113103</v>
      </c>
      <c r="O396" s="16">
        <v>113785</v>
      </c>
      <c r="P396" s="16">
        <v>112379</v>
      </c>
      <c r="Q396" s="16">
        <v>112763</v>
      </c>
      <c r="R396" s="16">
        <v>116696</v>
      </c>
    </row>
    <row r="397" spans="1:18" x14ac:dyDescent="0.25">
      <c r="A397" s="16" t="s">
        <v>849</v>
      </c>
      <c r="B397" s="16" t="s">
        <v>848</v>
      </c>
      <c r="C397" s="16" t="s">
        <v>2057</v>
      </c>
      <c r="D397" s="16">
        <v>825117</v>
      </c>
      <c r="E397" s="16">
        <v>824822</v>
      </c>
      <c r="F397" s="16">
        <v>825964</v>
      </c>
      <c r="G397" s="16">
        <v>830895</v>
      </c>
      <c r="H397" s="16">
        <v>824792</v>
      </c>
      <c r="I397" s="16">
        <v>828300</v>
      </c>
      <c r="J397" s="16">
        <v>832842</v>
      </c>
      <c r="K397" s="16">
        <v>839814</v>
      </c>
      <c r="L397" s="16">
        <v>848310</v>
      </c>
      <c r="M397" s="16">
        <v>851011</v>
      </c>
      <c r="N397" s="16">
        <v>855488</v>
      </c>
      <c r="O397" s="16">
        <v>868702</v>
      </c>
      <c r="P397" s="16">
        <v>869967</v>
      </c>
      <c r="Q397" s="16">
        <v>875818</v>
      </c>
      <c r="R397" s="16">
        <v>876953</v>
      </c>
    </row>
    <row r="398" spans="1:18" x14ac:dyDescent="0.25">
      <c r="A398" s="16" t="s">
        <v>5</v>
      </c>
      <c r="B398" s="18" t="s">
        <v>846</v>
      </c>
      <c r="C398" s="16" t="s">
        <v>845</v>
      </c>
      <c r="D398" s="16" t="s">
        <v>844</v>
      </c>
      <c r="E398" s="16" t="s">
        <v>844</v>
      </c>
      <c r="F398" s="16" t="s">
        <v>844</v>
      </c>
      <c r="G398" s="16" t="s">
        <v>844</v>
      </c>
      <c r="H398" s="16" t="s">
        <v>844</v>
      </c>
      <c r="I398" s="16" t="s">
        <v>844</v>
      </c>
      <c r="J398" s="16" t="s">
        <v>844</v>
      </c>
      <c r="K398" s="16" t="s">
        <v>844</v>
      </c>
      <c r="L398" s="16" t="s">
        <v>844</v>
      </c>
      <c r="M398" s="16" t="s">
        <v>844</v>
      </c>
      <c r="N398" s="16" t="s">
        <v>844</v>
      </c>
      <c r="O398" s="16" t="s">
        <v>844</v>
      </c>
      <c r="P398" s="16" t="s">
        <v>844</v>
      </c>
      <c r="Q398" s="16" t="s">
        <v>844</v>
      </c>
      <c r="R398" s="16" t="s">
        <v>844</v>
      </c>
    </row>
    <row r="399" spans="1:18" x14ac:dyDescent="0.25">
      <c r="A399" s="16" t="s">
        <v>843</v>
      </c>
      <c r="B399" s="16" t="s">
        <v>842</v>
      </c>
      <c r="C399" s="16" t="s">
        <v>2056</v>
      </c>
      <c r="D399" s="16">
        <v>248755</v>
      </c>
      <c r="E399" s="16">
        <v>251297</v>
      </c>
      <c r="F399" s="16">
        <v>253540</v>
      </c>
      <c r="G399" s="16">
        <v>258461</v>
      </c>
      <c r="H399" s="16">
        <v>254360</v>
      </c>
      <c r="I399" s="16">
        <v>256046</v>
      </c>
      <c r="J399" s="16">
        <v>260004</v>
      </c>
      <c r="K399" s="16">
        <v>261953</v>
      </c>
      <c r="L399" s="16">
        <v>268731</v>
      </c>
      <c r="M399" s="16">
        <v>269771</v>
      </c>
      <c r="N399" s="16">
        <v>273286</v>
      </c>
      <c r="O399" s="16">
        <v>280808</v>
      </c>
      <c r="P399" s="16">
        <v>280429</v>
      </c>
      <c r="Q399" s="16">
        <v>284411</v>
      </c>
      <c r="R399" s="16">
        <v>283590</v>
      </c>
    </row>
    <row r="400" spans="1:18" x14ac:dyDescent="0.25">
      <c r="A400" s="16" t="s">
        <v>840</v>
      </c>
      <c r="B400" s="16" t="s">
        <v>839</v>
      </c>
      <c r="C400" s="16" t="s">
        <v>2055</v>
      </c>
      <c r="D400" s="16">
        <v>224172</v>
      </c>
      <c r="E400" s="16">
        <v>221130</v>
      </c>
      <c r="F400" s="16">
        <v>219653</v>
      </c>
      <c r="G400" s="16">
        <v>218554</v>
      </c>
      <c r="H400" s="16">
        <v>219113</v>
      </c>
      <c r="I400" s="16">
        <v>218866</v>
      </c>
      <c r="J400" s="16">
        <v>217170</v>
      </c>
      <c r="K400" s="16">
        <v>217153</v>
      </c>
      <c r="L400" s="16">
        <v>217735</v>
      </c>
      <c r="M400" s="16">
        <v>216987</v>
      </c>
      <c r="N400" s="16">
        <v>216442</v>
      </c>
      <c r="O400" s="16">
        <v>219042</v>
      </c>
      <c r="P400" s="16">
        <v>219655</v>
      </c>
      <c r="Q400" s="16">
        <v>220461</v>
      </c>
      <c r="R400" s="16">
        <v>221103</v>
      </c>
    </row>
    <row r="401" spans="1:18" x14ac:dyDescent="0.25">
      <c r="A401" s="16" t="s">
        <v>837</v>
      </c>
      <c r="B401" s="16" t="s">
        <v>836</v>
      </c>
      <c r="C401" s="16" t="s">
        <v>2054</v>
      </c>
      <c r="D401" s="16">
        <v>146520</v>
      </c>
      <c r="E401" s="16">
        <v>145474</v>
      </c>
      <c r="F401" s="16">
        <v>145206</v>
      </c>
      <c r="G401" s="16">
        <v>143787</v>
      </c>
      <c r="H401" s="16">
        <v>141863</v>
      </c>
      <c r="I401" s="16">
        <v>143242</v>
      </c>
      <c r="J401" s="16">
        <v>143687</v>
      </c>
      <c r="K401" s="16">
        <v>146829</v>
      </c>
      <c r="L401" s="16">
        <v>145377</v>
      </c>
      <c r="M401" s="16">
        <v>145257</v>
      </c>
      <c r="N401" s="16">
        <v>145206</v>
      </c>
      <c r="O401" s="16">
        <v>146875</v>
      </c>
      <c r="P401" s="16">
        <v>147378</v>
      </c>
      <c r="Q401" s="16">
        <v>147282</v>
      </c>
      <c r="R401" s="16">
        <v>147444</v>
      </c>
    </row>
    <row r="402" spans="1:18" x14ac:dyDescent="0.25">
      <c r="A402" s="16" t="s">
        <v>834</v>
      </c>
      <c r="B402" s="16" t="s">
        <v>833</v>
      </c>
      <c r="C402" s="16" t="s">
        <v>2053</v>
      </c>
      <c r="D402" s="16">
        <v>117096</v>
      </c>
      <c r="E402" s="16">
        <v>118691</v>
      </c>
      <c r="F402" s="16">
        <v>118984</v>
      </c>
      <c r="G402" s="16">
        <v>120472</v>
      </c>
      <c r="H402" s="16">
        <v>120057</v>
      </c>
      <c r="I402" s="16">
        <v>120133</v>
      </c>
      <c r="J402" s="16">
        <v>121766</v>
      </c>
      <c r="K402" s="16">
        <v>123580</v>
      </c>
      <c r="L402" s="16">
        <v>125773</v>
      </c>
      <c r="M402" s="16">
        <v>127444</v>
      </c>
      <c r="N402" s="16">
        <v>129059</v>
      </c>
      <c r="O402" s="16">
        <v>130353</v>
      </c>
      <c r="P402" s="16">
        <v>131127</v>
      </c>
      <c r="Q402" s="16">
        <v>132765</v>
      </c>
      <c r="R402" s="16">
        <v>133404</v>
      </c>
    </row>
    <row r="403" spans="1:18" x14ac:dyDescent="0.25">
      <c r="A403" s="16" t="s">
        <v>831</v>
      </c>
      <c r="B403" s="16" t="s">
        <v>830</v>
      </c>
      <c r="C403" s="16" t="s">
        <v>2052</v>
      </c>
      <c r="D403" s="16">
        <v>29744</v>
      </c>
      <c r="E403" s="16">
        <v>29622</v>
      </c>
      <c r="F403" s="16">
        <v>29640</v>
      </c>
      <c r="G403" s="16">
        <v>29795</v>
      </c>
      <c r="H403" s="16">
        <v>29647</v>
      </c>
      <c r="I403" s="16">
        <v>29603</v>
      </c>
      <c r="J403" s="16">
        <v>29973</v>
      </c>
      <c r="K403" s="16">
        <v>29764</v>
      </c>
      <c r="L403" s="16">
        <v>29946</v>
      </c>
      <c r="M403" s="16">
        <v>29913</v>
      </c>
      <c r="N403" s="16">
        <v>29900</v>
      </c>
      <c r="O403" s="16">
        <v>29986</v>
      </c>
      <c r="P403" s="16">
        <v>30148</v>
      </c>
      <c r="Q403" s="16">
        <v>29824</v>
      </c>
      <c r="R403" s="16">
        <v>29789</v>
      </c>
    </row>
    <row r="404" spans="1:18" x14ac:dyDescent="0.25">
      <c r="A404" s="16" t="s">
        <v>828</v>
      </c>
      <c r="B404" s="16" t="s">
        <v>827</v>
      </c>
      <c r="C404" s="16" t="s">
        <v>2051</v>
      </c>
      <c r="D404" s="16">
        <v>59947</v>
      </c>
      <c r="E404" s="16">
        <v>60132</v>
      </c>
      <c r="F404" s="16">
        <v>60763</v>
      </c>
      <c r="G404" s="16">
        <v>62213</v>
      </c>
      <c r="H404" s="16">
        <v>61791</v>
      </c>
      <c r="I404" s="16">
        <v>62626</v>
      </c>
      <c r="J404" s="16">
        <v>62975</v>
      </c>
      <c r="K404" s="16">
        <v>63396</v>
      </c>
      <c r="L404" s="16">
        <v>64298</v>
      </c>
      <c r="M404" s="16">
        <v>65417</v>
      </c>
      <c r="N404" s="16">
        <v>65825</v>
      </c>
      <c r="O404" s="16">
        <v>66396</v>
      </c>
      <c r="P404" s="16">
        <v>65838</v>
      </c>
      <c r="Q404" s="16">
        <v>66125</v>
      </c>
      <c r="R404" s="16">
        <v>66479</v>
      </c>
    </row>
    <row r="405" spans="1:18" x14ac:dyDescent="0.25">
      <c r="A405" s="16" t="s">
        <v>825</v>
      </c>
      <c r="B405" s="16" t="s">
        <v>824</v>
      </c>
      <c r="C405" s="16" t="s">
        <v>2050</v>
      </c>
      <c r="D405" s="16">
        <v>1256646</v>
      </c>
      <c r="E405" s="16">
        <v>1281536</v>
      </c>
      <c r="F405" s="16">
        <v>1287602</v>
      </c>
      <c r="G405" s="16">
        <v>1272164</v>
      </c>
      <c r="H405" s="16">
        <v>1293216</v>
      </c>
      <c r="I405" s="16">
        <v>1291527</v>
      </c>
      <c r="J405" s="16">
        <v>1288942</v>
      </c>
      <c r="K405" s="16">
        <v>1299853</v>
      </c>
      <c r="L405" s="16">
        <v>1314284</v>
      </c>
      <c r="M405" s="16">
        <v>1300520</v>
      </c>
      <c r="N405" s="16">
        <v>1289958</v>
      </c>
      <c r="O405" s="16">
        <v>1299470</v>
      </c>
      <c r="P405" s="16">
        <v>1315869</v>
      </c>
      <c r="Q405" s="16">
        <v>1313608</v>
      </c>
      <c r="R405" s="16">
        <v>1316024</v>
      </c>
    </row>
    <row r="406" spans="1:18" x14ac:dyDescent="0.25">
      <c r="A406" s="16" t="s">
        <v>822</v>
      </c>
      <c r="B406" s="16" t="s">
        <v>821</v>
      </c>
      <c r="C406" s="16" t="s">
        <v>2049</v>
      </c>
      <c r="D406" s="16">
        <v>8414099</v>
      </c>
      <c r="E406" s="16">
        <v>8451159</v>
      </c>
      <c r="F406" s="16">
        <v>8479879</v>
      </c>
      <c r="G406" s="16">
        <v>8503706</v>
      </c>
      <c r="H406" s="16">
        <v>8557961</v>
      </c>
      <c r="I406" s="16">
        <v>8589360</v>
      </c>
      <c r="J406" s="16">
        <v>8626101</v>
      </c>
      <c r="K406" s="16">
        <v>8695303</v>
      </c>
      <c r="L406" s="16">
        <v>8734798</v>
      </c>
      <c r="M406" s="16">
        <v>8824945</v>
      </c>
      <c r="N406" s="16">
        <v>8901325</v>
      </c>
      <c r="O406" s="16">
        <v>9013581</v>
      </c>
      <c r="P406" s="16">
        <v>9067763</v>
      </c>
      <c r="Q406" s="16">
        <v>9146261</v>
      </c>
      <c r="R406" s="16">
        <v>9223575</v>
      </c>
    </row>
    <row r="407" spans="1:18" x14ac:dyDescent="0.25">
      <c r="A407" s="16" t="s">
        <v>819</v>
      </c>
      <c r="B407" s="16" t="s">
        <v>818</v>
      </c>
      <c r="C407" s="16" t="s">
        <v>2048</v>
      </c>
      <c r="D407" s="16">
        <v>8753128</v>
      </c>
      <c r="E407" s="16">
        <v>8764384</v>
      </c>
      <c r="F407" s="16">
        <v>8788185</v>
      </c>
      <c r="G407" s="16">
        <v>8831547</v>
      </c>
      <c r="H407" s="16">
        <v>8874876</v>
      </c>
      <c r="I407" s="16">
        <v>8901266</v>
      </c>
      <c r="J407" s="16">
        <v>8950150</v>
      </c>
      <c r="K407" s="16">
        <v>9016207</v>
      </c>
      <c r="L407" s="16">
        <v>9042607</v>
      </c>
      <c r="M407" s="16">
        <v>9148266</v>
      </c>
      <c r="N407" s="16">
        <v>9234214</v>
      </c>
      <c r="O407" s="16">
        <v>9334021</v>
      </c>
      <c r="P407" s="16">
        <v>9367857</v>
      </c>
      <c r="Q407" s="16">
        <v>9459623</v>
      </c>
      <c r="R407" s="16">
        <v>9536089</v>
      </c>
    </row>
    <row r="408" spans="1:18" x14ac:dyDescent="0.25">
      <c r="A408" s="16" t="s">
        <v>816</v>
      </c>
      <c r="B408" s="16" t="s">
        <v>815</v>
      </c>
      <c r="C408" s="16" t="s">
        <v>2047</v>
      </c>
      <c r="D408" s="16">
        <v>7959166</v>
      </c>
      <c r="E408" s="16">
        <v>7969797</v>
      </c>
      <c r="F408" s="16">
        <v>7992935</v>
      </c>
      <c r="G408" s="16">
        <v>8035323</v>
      </c>
      <c r="H408" s="16">
        <v>8072922</v>
      </c>
      <c r="I408" s="16">
        <v>8103003</v>
      </c>
      <c r="J408" s="16">
        <v>8147517</v>
      </c>
      <c r="K408" s="16">
        <v>8209670</v>
      </c>
      <c r="L408" s="16">
        <v>8234960</v>
      </c>
      <c r="M408" s="16">
        <v>8341138</v>
      </c>
      <c r="N408" s="16">
        <v>8428712</v>
      </c>
      <c r="O408" s="16">
        <v>8530311</v>
      </c>
      <c r="P408" s="16">
        <v>8565957</v>
      </c>
      <c r="Q408" s="16">
        <v>8652364</v>
      </c>
      <c r="R408" s="16">
        <v>8728157</v>
      </c>
    </row>
    <row r="409" spans="1:18" ht="13.8" x14ac:dyDescent="0.3">
      <c r="A409" s="881" t="s">
        <v>813</v>
      </c>
      <c r="B409" s="879"/>
      <c r="C409" s="879"/>
      <c r="D409" s="879"/>
      <c r="E409" s="879"/>
      <c r="F409" s="879"/>
      <c r="G409" s="879"/>
      <c r="H409" s="879"/>
      <c r="I409" s="879"/>
      <c r="J409" s="879"/>
      <c r="K409" s="879"/>
      <c r="L409" s="879"/>
      <c r="M409" s="879"/>
      <c r="N409" s="879"/>
      <c r="O409" s="879"/>
      <c r="P409" s="879"/>
      <c r="Q409" s="879"/>
      <c r="R409" s="879"/>
    </row>
    <row r="410" spans="1:18" x14ac:dyDescent="0.25">
      <c r="A410" s="882" t="s">
        <v>812</v>
      </c>
      <c r="B410" s="879"/>
      <c r="C410" s="879"/>
      <c r="D410" s="879"/>
      <c r="E410" s="879"/>
      <c r="F410" s="879"/>
      <c r="G410" s="879"/>
      <c r="H410" s="879"/>
      <c r="I410" s="879"/>
      <c r="J410" s="879"/>
      <c r="K410" s="879"/>
      <c r="L410" s="879"/>
      <c r="M410" s="879"/>
      <c r="N410" s="879"/>
      <c r="O410" s="879"/>
      <c r="P410" s="879"/>
      <c r="Q410" s="879"/>
      <c r="R410" s="879"/>
    </row>
    <row r="411" spans="1:18" x14ac:dyDescent="0.25">
      <c r="A411" s="882" t="s">
        <v>811</v>
      </c>
      <c r="B411" s="879"/>
      <c r="C411" s="879"/>
      <c r="D411" s="879"/>
      <c r="E411" s="879"/>
      <c r="F411" s="879"/>
      <c r="G411" s="879"/>
      <c r="H411" s="879"/>
      <c r="I411" s="879"/>
      <c r="J411" s="879"/>
      <c r="K411" s="879"/>
      <c r="L411" s="879"/>
      <c r="M411" s="879"/>
      <c r="N411" s="879"/>
      <c r="O411" s="879"/>
      <c r="P411" s="879"/>
      <c r="Q411" s="879"/>
      <c r="R411" s="879"/>
    </row>
    <row r="412" spans="1:18" x14ac:dyDescent="0.25">
      <c r="A412" s="882" t="s">
        <v>810</v>
      </c>
      <c r="B412" s="879"/>
      <c r="C412" s="879"/>
      <c r="D412" s="879"/>
      <c r="E412" s="879"/>
      <c r="F412" s="879"/>
      <c r="G412" s="879"/>
      <c r="H412" s="879"/>
      <c r="I412" s="879"/>
      <c r="J412" s="879"/>
      <c r="K412" s="879"/>
      <c r="L412" s="879"/>
      <c r="M412" s="879"/>
      <c r="N412" s="879"/>
      <c r="O412" s="879"/>
      <c r="P412" s="879"/>
      <c r="Q412" s="879"/>
      <c r="R412" s="879"/>
    </row>
    <row r="413" spans="1:18" x14ac:dyDescent="0.25">
      <c r="A413" s="882" t="s">
        <v>2046</v>
      </c>
      <c r="B413" s="879"/>
      <c r="C413" s="879"/>
      <c r="D413" s="879"/>
      <c r="E413" s="879"/>
      <c r="F413" s="879"/>
      <c r="G413" s="879"/>
      <c r="H413" s="879"/>
      <c r="I413" s="879"/>
      <c r="J413" s="879"/>
      <c r="K413" s="879"/>
      <c r="L413" s="879"/>
      <c r="M413" s="879"/>
      <c r="N413" s="879"/>
      <c r="O413" s="879"/>
      <c r="P413" s="879"/>
      <c r="Q413" s="879"/>
      <c r="R413" s="879"/>
    </row>
  </sheetData>
  <mergeCells count="31">
    <mergeCell ref="M7"/>
    <mergeCell ref="N7"/>
    <mergeCell ref="O7"/>
    <mergeCell ref="P7"/>
    <mergeCell ref="Q7"/>
    <mergeCell ref="A409:R409"/>
    <mergeCell ref="A410:R410"/>
    <mergeCell ref="A411:R411"/>
    <mergeCell ref="A412:R412"/>
    <mergeCell ref="A413:R413"/>
    <mergeCell ref="G7"/>
    <mergeCell ref="H7"/>
    <mergeCell ref="I7"/>
    <mergeCell ref="J7"/>
    <mergeCell ref="K7"/>
    <mergeCell ref="L6:O6"/>
    <mergeCell ref="L7"/>
    <mergeCell ref="A1:R1"/>
    <mergeCell ref="A2:R2"/>
    <mergeCell ref="A3:R3"/>
    <mergeCell ref="A4:R4"/>
    <mergeCell ref="A6:A7"/>
    <mergeCell ref="B6:B7"/>
    <mergeCell ref="C6:C7"/>
    <mergeCell ref="D6:G6"/>
    <mergeCell ref="H6:K6"/>
    <mergeCell ref="R7"/>
    <mergeCell ref="P6:R6"/>
    <mergeCell ref="D7"/>
    <mergeCell ref="E7"/>
    <mergeCell ref="F7"/>
  </mergeCells>
  <pageMargins left="0.75" right="0.75" top="1" bottom="1" header="0.5" footer="0.5"/>
  <pageSetup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R90"/>
  <sheetViews>
    <sheetView workbookViewId="0">
      <pane ySplit="7" topLeftCell="A8" activePane="bottomLeft" state="frozen"/>
      <selection activeCell="A10" sqref="A10:L11"/>
      <selection pane="bottomLeft" activeCell="H5" sqref="H1:K1048576"/>
    </sheetView>
  </sheetViews>
  <sheetFormatPr defaultColWidth="8.6640625" defaultRowHeight="13.2" x14ac:dyDescent="0.25"/>
  <cols>
    <col min="1" max="1" width="8.6640625" style="10"/>
    <col min="2" max="2" width="48.33203125" style="263" customWidth="1"/>
    <col min="3" max="3" width="0" style="10" hidden="1" customWidth="1"/>
    <col min="4" max="5" width="8.6640625" style="10"/>
    <col min="6" max="6" width="9.6640625" style="10" customWidth="1"/>
    <col min="7" max="7" width="6.6640625" style="10" hidden="1" customWidth="1"/>
    <col min="8" max="8" width="8" style="10" bestFit="1" customWidth="1"/>
    <col min="9" max="9" width="5.6640625" style="10" hidden="1" customWidth="1"/>
    <col min="10" max="10" width="8.44140625" style="10" hidden="1" customWidth="1"/>
    <col min="11" max="16384" width="8.6640625" style="10"/>
  </cols>
  <sheetData>
    <row r="1" spans="1:18" s="29" customFormat="1" ht="17.399999999999999" x14ac:dyDescent="0.3">
      <c r="A1" s="878" t="s">
        <v>0</v>
      </c>
      <c r="B1" s="879"/>
      <c r="C1" s="879"/>
      <c r="D1" s="879"/>
      <c r="E1" s="879"/>
      <c r="F1" s="879"/>
      <c r="G1" s="879"/>
      <c r="H1" s="879"/>
      <c r="I1" s="879"/>
      <c r="J1" s="879"/>
      <c r="K1" s="879"/>
      <c r="L1" s="879"/>
      <c r="M1" s="879"/>
      <c r="N1" s="879"/>
      <c r="O1" s="879"/>
      <c r="P1" s="879"/>
      <c r="Q1" s="879"/>
      <c r="R1" s="879"/>
    </row>
    <row r="2" spans="1:18" s="29" customFormat="1" ht="16.8" x14ac:dyDescent="0.3">
      <c r="A2" s="880" t="s">
        <v>1</v>
      </c>
      <c r="B2" s="879"/>
      <c r="C2" s="879"/>
      <c r="D2" s="879"/>
      <c r="E2" s="879"/>
      <c r="F2" s="879"/>
      <c r="G2" s="879"/>
      <c r="H2" s="879"/>
      <c r="I2" s="879"/>
      <c r="J2" s="879"/>
      <c r="K2" s="879"/>
      <c r="L2" s="879"/>
      <c r="M2" s="879"/>
      <c r="N2" s="879"/>
      <c r="O2" s="879"/>
      <c r="P2" s="879"/>
      <c r="Q2" s="879"/>
      <c r="R2" s="879"/>
    </row>
    <row r="3" spans="1:18" s="29" customFormat="1" x14ac:dyDescent="0.25">
      <c r="A3" s="879" t="s">
        <v>2</v>
      </c>
      <c r="B3" s="879"/>
      <c r="C3" s="879"/>
      <c r="D3" s="879"/>
      <c r="E3" s="879"/>
      <c r="F3" s="879"/>
      <c r="G3" s="879"/>
      <c r="H3" s="879"/>
      <c r="I3" s="879"/>
      <c r="J3" s="879"/>
      <c r="K3" s="879"/>
      <c r="L3" s="879"/>
      <c r="M3" s="879"/>
      <c r="N3" s="879"/>
      <c r="O3" s="879"/>
      <c r="P3" s="879"/>
      <c r="Q3" s="879"/>
      <c r="R3" s="879"/>
    </row>
    <row r="4" spans="1:18" s="29" customFormat="1" x14ac:dyDescent="0.25">
      <c r="A4" s="879" t="s">
        <v>435</v>
      </c>
      <c r="B4" s="879"/>
      <c r="C4" s="879"/>
      <c r="D4" s="879"/>
      <c r="E4" s="879"/>
      <c r="F4" s="879"/>
      <c r="G4" s="879"/>
      <c r="H4" s="879"/>
      <c r="I4" s="879"/>
      <c r="J4" s="879"/>
      <c r="K4" s="879"/>
      <c r="L4" s="879"/>
      <c r="M4" s="879"/>
      <c r="N4" s="879"/>
      <c r="O4" s="879"/>
      <c r="P4" s="879"/>
      <c r="Q4" s="879"/>
      <c r="R4" s="879"/>
    </row>
    <row r="5" spans="1:18" x14ac:dyDescent="0.25">
      <c r="A5" s="224"/>
      <c r="B5" s="259"/>
      <c r="C5" s="224"/>
      <c r="D5" s="250"/>
      <c r="E5" s="251"/>
      <c r="F5" s="252"/>
      <c r="G5" s="221"/>
      <c r="H5" s="215"/>
      <c r="I5" s="216"/>
      <c r="J5" s="215"/>
      <c r="K5" s="224"/>
    </row>
    <row r="6" spans="1:18" x14ac:dyDescent="0.25">
      <c r="A6" s="883" t="s">
        <v>4</v>
      </c>
      <c r="B6" s="884" t="s">
        <v>5</v>
      </c>
      <c r="C6" s="885" t="s">
        <v>6</v>
      </c>
      <c r="D6" s="885" t="s">
        <v>7</v>
      </c>
      <c r="E6" s="885"/>
      <c r="F6" s="885"/>
      <c r="G6" s="234"/>
      <c r="H6" s="886" t="s">
        <v>440</v>
      </c>
      <c r="I6" s="887"/>
      <c r="J6" s="887"/>
      <c r="K6" s="887"/>
    </row>
    <row r="7" spans="1:18" x14ac:dyDescent="0.25">
      <c r="A7" s="883"/>
      <c r="B7" s="884"/>
      <c r="C7" s="883"/>
      <c r="D7" s="236" t="s">
        <v>8</v>
      </c>
      <c r="E7" s="236" t="s">
        <v>9</v>
      </c>
      <c r="F7" s="236" t="s">
        <v>436</v>
      </c>
      <c r="G7" s="236"/>
      <c r="H7" s="236" t="s">
        <v>438</v>
      </c>
      <c r="I7" s="236"/>
      <c r="J7" s="236" t="s">
        <v>437</v>
      </c>
      <c r="K7" s="257" t="s">
        <v>439</v>
      </c>
    </row>
    <row r="8" spans="1:18" x14ac:dyDescent="0.25">
      <c r="A8" s="229" t="s">
        <v>11</v>
      </c>
      <c r="B8" s="260" t="s">
        <v>12</v>
      </c>
      <c r="C8" s="229" t="s">
        <v>13</v>
      </c>
      <c r="D8" s="247">
        <v>12055458</v>
      </c>
      <c r="E8" s="248">
        <v>12228363</v>
      </c>
      <c r="F8" s="249">
        <v>12358585</v>
      </c>
      <c r="G8" s="231">
        <f t="shared" ref="G8:G39" si="0">(E8/D8)^4</f>
        <v>1.0586159468642038</v>
      </c>
      <c r="H8" s="232">
        <f>G8-1</f>
        <v>5.8615946864203794E-2</v>
      </c>
      <c r="I8" s="233"/>
      <c r="J8" s="232">
        <f t="shared" ref="J8:J39" si="1">(F8/E8)^4</f>
        <v>1.0432819806859879</v>
      </c>
      <c r="K8" s="256">
        <f>J8-1</f>
        <v>4.3281980685987875E-2</v>
      </c>
    </row>
    <row r="9" spans="1:18" x14ac:dyDescent="0.25">
      <c r="A9" s="224" t="s">
        <v>14</v>
      </c>
      <c r="B9" s="261" t="s">
        <v>15</v>
      </c>
      <c r="C9" s="224" t="s">
        <v>16</v>
      </c>
      <c r="D9" s="250">
        <v>361667</v>
      </c>
      <c r="E9" s="251">
        <v>366734</v>
      </c>
      <c r="F9" s="252">
        <v>372842</v>
      </c>
      <c r="G9" s="221">
        <f t="shared" si="0"/>
        <v>1.0572292413760667</v>
      </c>
      <c r="H9" s="215">
        <f>G9-1</f>
        <v>5.7229241376066664E-2</v>
      </c>
      <c r="I9" s="216"/>
      <c r="J9" s="215">
        <f t="shared" si="1"/>
        <v>1.068303409141123</v>
      </c>
      <c r="K9" s="256">
        <f t="shared" ref="K9:K72" si="2">J9-1</f>
        <v>6.8303409141122984E-2</v>
      </c>
    </row>
    <row r="10" spans="1:18" x14ac:dyDescent="0.25">
      <c r="A10" s="238" t="s">
        <v>17</v>
      </c>
      <c r="B10" s="262" t="s">
        <v>18</v>
      </c>
      <c r="C10" s="225" t="s">
        <v>19</v>
      </c>
      <c r="D10" s="253">
        <v>2599684</v>
      </c>
      <c r="E10" s="254">
        <v>2651789</v>
      </c>
      <c r="F10" s="255">
        <v>2683396</v>
      </c>
      <c r="G10" s="222">
        <f t="shared" si="0"/>
        <v>1.0826139376526949</v>
      </c>
      <c r="H10" s="217">
        <f>G10-1</f>
        <v>8.2613937652694869E-2</v>
      </c>
      <c r="I10" s="218"/>
      <c r="J10" s="217">
        <f t="shared" si="1"/>
        <v>1.0485356794804654</v>
      </c>
      <c r="K10" s="217">
        <f t="shared" si="2"/>
        <v>4.8535679480465443E-2</v>
      </c>
    </row>
    <row r="11" spans="1:18" x14ac:dyDescent="0.25">
      <c r="A11" s="239" t="s">
        <v>23</v>
      </c>
      <c r="B11" s="261" t="s">
        <v>24</v>
      </c>
      <c r="C11" s="224" t="s">
        <v>25</v>
      </c>
      <c r="D11" s="250">
        <v>293701</v>
      </c>
      <c r="E11" s="251">
        <v>317575</v>
      </c>
      <c r="F11" s="252">
        <v>318776</v>
      </c>
      <c r="G11" s="221">
        <f t="shared" si="0"/>
        <v>1.3669842984024358</v>
      </c>
      <c r="H11" s="215">
        <f t="shared" ref="H11:H74" si="3">G11-1</f>
        <v>0.36698429840243585</v>
      </c>
      <c r="I11" s="216"/>
      <c r="J11" s="215">
        <f t="shared" si="1"/>
        <v>1.0152131632071659</v>
      </c>
      <c r="K11" s="256">
        <f t="shared" si="2"/>
        <v>1.5213163207165925E-2</v>
      </c>
    </row>
    <row r="12" spans="1:18" x14ac:dyDescent="0.25">
      <c r="A12" s="224" t="s">
        <v>26</v>
      </c>
      <c r="B12" s="261" t="s">
        <v>27</v>
      </c>
      <c r="C12" s="224" t="s">
        <v>28</v>
      </c>
      <c r="D12" s="250">
        <v>269369</v>
      </c>
      <c r="E12" s="251">
        <v>296024</v>
      </c>
      <c r="F12" s="252">
        <v>298588</v>
      </c>
      <c r="G12" s="221">
        <f t="shared" si="0"/>
        <v>1.458536274564187</v>
      </c>
      <c r="H12" s="215">
        <f t="shared" si="3"/>
        <v>0.458536274564187</v>
      </c>
      <c r="I12" s="216"/>
      <c r="J12" s="215">
        <f t="shared" si="1"/>
        <v>1.035098569639967</v>
      </c>
      <c r="K12" s="256">
        <f t="shared" si="2"/>
        <v>3.5098569639967048E-2</v>
      </c>
    </row>
    <row r="13" spans="1:18" x14ac:dyDescent="0.25">
      <c r="A13" s="225" t="s">
        <v>29</v>
      </c>
      <c r="B13" s="262" t="s">
        <v>30</v>
      </c>
      <c r="C13" s="225" t="s">
        <v>31</v>
      </c>
      <c r="D13" s="253">
        <v>256826</v>
      </c>
      <c r="E13" s="254">
        <v>283460</v>
      </c>
      <c r="F13" s="255">
        <v>286050</v>
      </c>
      <c r="G13" s="222">
        <f t="shared" si="0"/>
        <v>1.4839223636371661</v>
      </c>
      <c r="H13" s="217">
        <f t="shared" si="3"/>
        <v>0.48392236363716612</v>
      </c>
      <c r="I13" s="218"/>
      <c r="J13" s="217">
        <f t="shared" si="1"/>
        <v>1.0370523435389849</v>
      </c>
      <c r="K13" s="258">
        <f t="shared" si="2"/>
        <v>3.70523435389849E-2</v>
      </c>
    </row>
    <row r="14" spans="1:18" x14ac:dyDescent="0.25">
      <c r="A14" s="224" t="s">
        <v>32</v>
      </c>
      <c r="B14" s="261" t="s">
        <v>33</v>
      </c>
      <c r="C14" s="224" t="s">
        <v>34</v>
      </c>
      <c r="D14" s="250">
        <v>12544</v>
      </c>
      <c r="E14" s="251">
        <v>12564</v>
      </c>
      <c r="F14" s="252">
        <v>12539</v>
      </c>
      <c r="G14" s="221">
        <f t="shared" si="0"/>
        <v>1.0063928196729481</v>
      </c>
      <c r="H14" s="215">
        <f t="shared" si="3"/>
        <v>6.3928196729481357E-3</v>
      </c>
      <c r="I14" s="216"/>
      <c r="J14" s="215">
        <f t="shared" si="1"/>
        <v>0.99206447596991232</v>
      </c>
      <c r="K14" s="256">
        <f t="shared" si="2"/>
        <v>-7.9355240300876817E-3</v>
      </c>
    </row>
    <row r="15" spans="1:18" x14ac:dyDescent="0.25">
      <c r="A15" s="224" t="s">
        <v>35</v>
      </c>
      <c r="B15" s="261" t="s">
        <v>36</v>
      </c>
      <c r="C15" s="224" t="s">
        <v>37</v>
      </c>
      <c r="D15" s="250">
        <v>24332</v>
      </c>
      <c r="E15" s="251">
        <v>21551</v>
      </c>
      <c r="F15" s="252">
        <v>20188</v>
      </c>
      <c r="G15" s="221">
        <f t="shared" si="0"/>
        <v>0.61540139511467329</v>
      </c>
      <c r="H15" s="215">
        <f t="shared" si="3"/>
        <v>-0.38459860488532671</v>
      </c>
      <c r="I15" s="216"/>
      <c r="J15" s="215">
        <f t="shared" si="1"/>
        <v>0.77002260853655002</v>
      </c>
      <c r="K15" s="256">
        <f t="shared" si="2"/>
        <v>-0.22997739146344998</v>
      </c>
    </row>
    <row r="16" spans="1:18" x14ac:dyDescent="0.25">
      <c r="A16" s="224" t="s">
        <v>38</v>
      </c>
      <c r="B16" s="261" t="s">
        <v>39</v>
      </c>
      <c r="C16" s="224" t="s">
        <v>40</v>
      </c>
      <c r="D16" s="250">
        <v>21651</v>
      </c>
      <c r="E16" s="251">
        <v>18637</v>
      </c>
      <c r="F16" s="252">
        <v>17020</v>
      </c>
      <c r="G16" s="221">
        <f t="shared" si="0"/>
        <v>0.54902507605638828</v>
      </c>
      <c r="H16" s="215">
        <f t="shared" si="3"/>
        <v>-0.45097492394361172</v>
      </c>
      <c r="I16" s="216"/>
      <c r="J16" s="215">
        <f t="shared" si="1"/>
        <v>0.6955593647140903</v>
      </c>
      <c r="K16" s="256">
        <f t="shared" si="2"/>
        <v>-0.3044406352859097</v>
      </c>
    </row>
    <row r="17" spans="1:11" x14ac:dyDescent="0.25">
      <c r="A17" s="224" t="s">
        <v>41</v>
      </c>
      <c r="B17" s="261" t="s">
        <v>42</v>
      </c>
      <c r="C17" s="224" t="s">
        <v>43</v>
      </c>
      <c r="D17" s="250">
        <v>2680</v>
      </c>
      <c r="E17" s="251">
        <v>2914</v>
      </c>
      <c r="F17" s="252">
        <v>3168</v>
      </c>
      <c r="G17" s="221">
        <f t="shared" si="0"/>
        <v>1.3977162476472778</v>
      </c>
      <c r="H17" s="215">
        <f t="shared" si="3"/>
        <v>0.39771624764727775</v>
      </c>
      <c r="I17" s="216"/>
      <c r="J17" s="215">
        <f t="shared" si="1"/>
        <v>1.3969552749812035</v>
      </c>
      <c r="K17" s="256">
        <f t="shared" si="2"/>
        <v>0.39695527498120353</v>
      </c>
    </row>
    <row r="18" spans="1:11" x14ac:dyDescent="0.25">
      <c r="A18" s="224" t="s">
        <v>44</v>
      </c>
      <c r="B18" s="261" t="s">
        <v>45</v>
      </c>
      <c r="C18" s="224" t="s">
        <v>46</v>
      </c>
      <c r="D18" s="250">
        <v>8153940</v>
      </c>
      <c r="E18" s="251">
        <v>8250216</v>
      </c>
      <c r="F18" s="252">
        <v>8335703</v>
      </c>
      <c r="G18" s="221">
        <f t="shared" si="0"/>
        <v>1.0480722697591609</v>
      </c>
      <c r="H18" s="215">
        <f t="shared" si="3"/>
        <v>4.8072269759160902E-2</v>
      </c>
      <c r="I18" s="216"/>
      <c r="J18" s="215">
        <f t="shared" si="1"/>
        <v>1.0420958189004133</v>
      </c>
      <c r="K18" s="256">
        <f t="shared" si="2"/>
        <v>4.2095818900413251E-2</v>
      </c>
    </row>
    <row r="19" spans="1:11" x14ac:dyDescent="0.25">
      <c r="A19" s="224" t="s">
        <v>47</v>
      </c>
      <c r="B19" s="261" t="s">
        <v>48</v>
      </c>
      <c r="C19" s="224" t="s">
        <v>49</v>
      </c>
      <c r="D19" s="250">
        <v>7827994</v>
      </c>
      <c r="E19" s="251">
        <v>7921224</v>
      </c>
      <c r="F19" s="252">
        <v>8003891</v>
      </c>
      <c r="G19" s="221">
        <f t="shared" si="0"/>
        <v>1.0484971205955176</v>
      </c>
      <c r="H19" s="215">
        <f t="shared" si="3"/>
        <v>4.8497120595517584E-2</v>
      </c>
      <c r="I19" s="216"/>
      <c r="J19" s="215">
        <f t="shared" si="1"/>
        <v>1.0424025951237763</v>
      </c>
      <c r="K19" s="256">
        <f t="shared" si="2"/>
        <v>4.240259512377631E-2</v>
      </c>
    </row>
    <row r="20" spans="1:11" x14ac:dyDescent="0.25">
      <c r="A20" s="224" t="s">
        <v>50</v>
      </c>
      <c r="B20" s="261" t="s">
        <v>51</v>
      </c>
      <c r="C20" s="224" t="s">
        <v>52</v>
      </c>
      <c r="D20" s="250">
        <v>2197552</v>
      </c>
      <c r="E20" s="251">
        <v>2204542</v>
      </c>
      <c r="F20" s="252">
        <v>2224795</v>
      </c>
      <c r="G20" s="221">
        <f t="shared" si="0"/>
        <v>1.0127840826390977</v>
      </c>
      <c r="H20" s="215">
        <f t="shared" si="3"/>
        <v>1.2784082639097694E-2</v>
      </c>
      <c r="I20" s="216"/>
      <c r="J20" s="215">
        <f t="shared" si="1"/>
        <v>1.0372572770013266</v>
      </c>
      <c r="K20" s="256">
        <f t="shared" si="2"/>
        <v>3.7257277001326639E-2</v>
      </c>
    </row>
    <row r="21" spans="1:11" x14ac:dyDescent="0.25">
      <c r="A21" s="224" t="s">
        <v>53</v>
      </c>
      <c r="B21" s="261" t="s">
        <v>54</v>
      </c>
      <c r="C21" s="224" t="s">
        <v>55</v>
      </c>
      <c r="D21" s="250">
        <v>1868709</v>
      </c>
      <c r="E21" s="251">
        <v>1888612</v>
      </c>
      <c r="F21" s="252">
        <v>1909913</v>
      </c>
      <c r="G21" s="221">
        <f t="shared" si="0"/>
        <v>1.0432881398321909</v>
      </c>
      <c r="H21" s="215">
        <f t="shared" si="3"/>
        <v>4.3288139832190931E-2</v>
      </c>
      <c r="I21" s="216"/>
      <c r="J21" s="215">
        <f t="shared" si="1"/>
        <v>1.0458836165180738</v>
      </c>
      <c r="K21" s="256">
        <f t="shared" si="2"/>
        <v>4.5883616518073822E-2</v>
      </c>
    </row>
    <row r="22" spans="1:11" x14ac:dyDescent="0.25">
      <c r="A22" s="225" t="s">
        <v>56</v>
      </c>
      <c r="B22" s="262" t="s">
        <v>57</v>
      </c>
      <c r="C22" s="225" t="s">
        <v>58</v>
      </c>
      <c r="D22" s="253">
        <v>366203</v>
      </c>
      <c r="E22" s="254">
        <v>373674</v>
      </c>
      <c r="F22" s="255">
        <v>379180</v>
      </c>
      <c r="G22" s="222">
        <f t="shared" si="0"/>
        <v>1.0841364162816511</v>
      </c>
      <c r="H22" s="217">
        <f t="shared" si="3"/>
        <v>8.4136416281651139E-2</v>
      </c>
      <c r="I22" s="218"/>
      <c r="J22" s="217">
        <f t="shared" si="1"/>
        <v>1.0602545993098127</v>
      </c>
      <c r="K22" s="258">
        <f t="shared" si="2"/>
        <v>6.0254599309812695E-2</v>
      </c>
    </row>
    <row r="23" spans="1:11" x14ac:dyDescent="0.25">
      <c r="A23" s="224" t="s">
        <v>59</v>
      </c>
      <c r="B23" s="261" t="s">
        <v>60</v>
      </c>
      <c r="C23" s="224" t="s">
        <v>61</v>
      </c>
      <c r="D23" s="250">
        <v>265715</v>
      </c>
      <c r="E23" s="251">
        <v>272302</v>
      </c>
      <c r="F23" s="252">
        <v>276273</v>
      </c>
      <c r="G23" s="221">
        <f t="shared" si="0"/>
        <v>1.1029073677942529</v>
      </c>
      <c r="H23" s="215">
        <f t="shared" si="3"/>
        <v>0.10290736779425291</v>
      </c>
      <c r="I23" s="216"/>
      <c r="J23" s="215">
        <f t="shared" si="1"/>
        <v>1.0596207394902692</v>
      </c>
      <c r="K23" s="256">
        <f t="shared" si="2"/>
        <v>5.9620739490269248E-2</v>
      </c>
    </row>
    <row r="24" spans="1:11" s="29" customFormat="1" x14ac:dyDescent="0.25">
      <c r="A24" s="224" t="s">
        <v>62</v>
      </c>
      <c r="B24" s="261" t="s">
        <v>63</v>
      </c>
      <c r="C24" s="224" t="s">
        <v>64</v>
      </c>
      <c r="D24" s="250">
        <v>184326</v>
      </c>
      <c r="E24" s="251">
        <v>189471</v>
      </c>
      <c r="F24" s="252">
        <v>191243</v>
      </c>
      <c r="G24" s="221">
        <f t="shared" si="0"/>
        <v>1.1164122526898044</v>
      </c>
      <c r="H24" s="215">
        <f t="shared" si="3"/>
        <v>0.11641225268980437</v>
      </c>
      <c r="I24" s="216"/>
      <c r="J24" s="215">
        <f t="shared" si="1"/>
        <v>1.0379374978106028</v>
      </c>
      <c r="K24" s="256">
        <f t="shared" si="2"/>
        <v>3.7937497810602849E-2</v>
      </c>
    </row>
    <row r="25" spans="1:11" s="29" customFormat="1" x14ac:dyDescent="0.25">
      <c r="A25" s="224" t="s">
        <v>65</v>
      </c>
      <c r="B25" s="261" t="s">
        <v>66</v>
      </c>
      <c r="C25" s="224" t="s">
        <v>67</v>
      </c>
      <c r="D25" s="250">
        <v>81389</v>
      </c>
      <c r="E25" s="251">
        <v>82830</v>
      </c>
      <c r="F25" s="252">
        <v>85030</v>
      </c>
      <c r="G25" s="221">
        <f t="shared" si="0"/>
        <v>1.0727235018833181</v>
      </c>
      <c r="H25" s="215">
        <f t="shared" si="3"/>
        <v>7.2723501883318109E-2</v>
      </c>
      <c r="I25" s="216"/>
      <c r="J25" s="215">
        <f t="shared" si="1"/>
        <v>1.1105498834452658</v>
      </c>
      <c r="K25" s="256">
        <f t="shared" si="2"/>
        <v>0.11054988344526584</v>
      </c>
    </row>
    <row r="26" spans="1:11" s="29" customFormat="1" x14ac:dyDescent="0.25">
      <c r="A26" s="224" t="s">
        <v>68</v>
      </c>
      <c r="B26" s="261" t="s">
        <v>69</v>
      </c>
      <c r="C26" s="224" t="s">
        <v>70</v>
      </c>
      <c r="D26" s="250">
        <v>43366</v>
      </c>
      <c r="E26" s="251">
        <v>44561</v>
      </c>
      <c r="F26" s="252">
        <v>46265</v>
      </c>
      <c r="G26" s="221">
        <f t="shared" si="0"/>
        <v>1.1148649230286229</v>
      </c>
      <c r="H26" s="215">
        <f t="shared" si="3"/>
        <v>0.11486492302862295</v>
      </c>
      <c r="I26" s="216"/>
      <c r="J26" s="215">
        <f t="shared" si="1"/>
        <v>1.1619583271262011</v>
      </c>
      <c r="K26" s="256">
        <f t="shared" si="2"/>
        <v>0.16195832712620106</v>
      </c>
    </row>
    <row r="27" spans="1:11" s="29" customFormat="1" x14ac:dyDescent="0.25">
      <c r="A27" s="224" t="s">
        <v>71</v>
      </c>
      <c r="B27" s="261" t="s">
        <v>72</v>
      </c>
      <c r="C27" s="224" t="s">
        <v>73</v>
      </c>
      <c r="D27" s="250">
        <v>29088</v>
      </c>
      <c r="E27" s="251">
        <v>29585</v>
      </c>
      <c r="F27" s="252">
        <v>30333</v>
      </c>
      <c r="G27" s="221">
        <f t="shared" si="0"/>
        <v>1.0701159772297073</v>
      </c>
      <c r="H27" s="215">
        <f t="shared" si="3"/>
        <v>7.0115977229707305E-2</v>
      </c>
      <c r="I27" s="216"/>
      <c r="J27" s="215">
        <f t="shared" si="1"/>
        <v>1.1050327920523406</v>
      </c>
      <c r="K27" s="256">
        <f t="shared" si="2"/>
        <v>0.10503279205234062</v>
      </c>
    </row>
    <row r="28" spans="1:11" s="29" customFormat="1" x14ac:dyDescent="0.25">
      <c r="A28" s="224" t="s">
        <v>74</v>
      </c>
      <c r="B28" s="261" t="s">
        <v>75</v>
      </c>
      <c r="C28" s="224" t="s">
        <v>76</v>
      </c>
      <c r="D28" s="250">
        <v>14277</v>
      </c>
      <c r="E28" s="251">
        <v>14976</v>
      </c>
      <c r="F28" s="252">
        <v>15932</v>
      </c>
      <c r="G28" s="221">
        <f t="shared" si="0"/>
        <v>1.2106970591903348</v>
      </c>
      <c r="H28" s="215">
        <f t="shared" si="3"/>
        <v>0.21069705919033477</v>
      </c>
      <c r="I28" s="216"/>
      <c r="J28" s="215">
        <f t="shared" si="1"/>
        <v>1.2808487989437509</v>
      </c>
      <c r="K28" s="256">
        <f t="shared" si="2"/>
        <v>0.28084879894375092</v>
      </c>
    </row>
    <row r="29" spans="1:11" s="29" customFormat="1" x14ac:dyDescent="0.25">
      <c r="A29" s="224" t="s">
        <v>77</v>
      </c>
      <c r="B29" s="261" t="s">
        <v>78</v>
      </c>
      <c r="C29" s="224" t="s">
        <v>79</v>
      </c>
      <c r="D29" s="250">
        <v>16530</v>
      </c>
      <c r="E29" s="251">
        <v>16635</v>
      </c>
      <c r="F29" s="252">
        <v>16958</v>
      </c>
      <c r="G29" s="221">
        <f t="shared" si="0"/>
        <v>1.0256514693513661</v>
      </c>
      <c r="H29" s="215">
        <f t="shared" si="3"/>
        <v>2.5651469351366085E-2</v>
      </c>
      <c r="I29" s="216"/>
      <c r="J29" s="215">
        <f t="shared" si="1"/>
        <v>1.0799590866050808</v>
      </c>
      <c r="K29" s="256">
        <f t="shared" si="2"/>
        <v>7.9959086605080776E-2</v>
      </c>
    </row>
    <row r="30" spans="1:11" s="29" customFormat="1" x14ac:dyDescent="0.25">
      <c r="A30" s="224" t="s">
        <v>80</v>
      </c>
      <c r="B30" s="261" t="s">
        <v>81</v>
      </c>
      <c r="C30" s="224" t="s">
        <v>82</v>
      </c>
      <c r="D30" s="250">
        <v>21493</v>
      </c>
      <c r="E30" s="251">
        <v>21634</v>
      </c>
      <c r="F30" s="252">
        <v>21807</v>
      </c>
      <c r="G30" s="221">
        <f t="shared" si="0"/>
        <v>1.0265004562331432</v>
      </c>
      <c r="H30" s="215">
        <f t="shared" si="3"/>
        <v>2.6500456233143233E-2</v>
      </c>
      <c r="I30" s="216"/>
      <c r="J30" s="215">
        <f t="shared" si="1"/>
        <v>1.0323724177249807</v>
      </c>
      <c r="K30" s="256">
        <f t="shared" si="2"/>
        <v>3.2372417724980673E-2</v>
      </c>
    </row>
    <row r="31" spans="1:11" x14ac:dyDescent="0.25">
      <c r="A31" s="224" t="s">
        <v>83</v>
      </c>
      <c r="B31" s="261" t="s">
        <v>84</v>
      </c>
      <c r="C31" s="224" t="s">
        <v>85</v>
      </c>
      <c r="D31" s="250">
        <v>100488</v>
      </c>
      <c r="E31" s="251">
        <v>101372</v>
      </c>
      <c r="F31" s="252">
        <v>102907</v>
      </c>
      <c r="G31" s="221">
        <f t="shared" si="0"/>
        <v>1.0356553410180236</v>
      </c>
      <c r="H31" s="215">
        <f t="shared" si="3"/>
        <v>3.565534101802359E-2</v>
      </c>
      <c r="I31" s="216"/>
      <c r="J31" s="215">
        <f t="shared" si="1"/>
        <v>1.0619586598185753</v>
      </c>
      <c r="K31" s="256">
        <f t="shared" si="2"/>
        <v>6.195865981857529E-2</v>
      </c>
    </row>
    <row r="32" spans="1:11" x14ac:dyDescent="0.25">
      <c r="A32" s="224" t="s">
        <v>86</v>
      </c>
      <c r="B32" s="261" t="s">
        <v>87</v>
      </c>
      <c r="C32" s="224" t="s">
        <v>88</v>
      </c>
      <c r="D32" s="250">
        <v>44688</v>
      </c>
      <c r="E32" s="251">
        <v>45465</v>
      </c>
      <c r="F32" s="252">
        <v>46408</v>
      </c>
      <c r="G32" s="221">
        <f t="shared" si="0"/>
        <v>1.0713838813748415</v>
      </c>
      <c r="H32" s="215">
        <f t="shared" si="3"/>
        <v>7.1383881374841529E-2</v>
      </c>
      <c r="I32" s="216"/>
      <c r="J32" s="215">
        <f t="shared" si="1"/>
        <v>1.085581986142754</v>
      </c>
      <c r="K32" s="256">
        <f t="shared" si="2"/>
        <v>8.558198614275403E-2</v>
      </c>
    </row>
    <row r="33" spans="1:11" s="29" customFormat="1" x14ac:dyDescent="0.25">
      <c r="A33" s="224" t="s">
        <v>89</v>
      </c>
      <c r="B33" s="261" t="s">
        <v>90</v>
      </c>
      <c r="C33" s="224" t="s">
        <v>91</v>
      </c>
      <c r="D33" s="250">
        <v>1318</v>
      </c>
      <c r="E33" s="251">
        <v>1279</v>
      </c>
      <c r="F33" s="252">
        <v>1319</v>
      </c>
      <c r="G33" s="221">
        <f t="shared" si="0"/>
        <v>0.88678948909284561</v>
      </c>
      <c r="H33" s="215">
        <f t="shared" si="3"/>
        <v>-0.11321051090715439</v>
      </c>
      <c r="I33" s="216"/>
      <c r="J33" s="215">
        <f t="shared" si="1"/>
        <v>1.1310895871398481</v>
      </c>
      <c r="K33" s="256">
        <f t="shared" si="2"/>
        <v>0.13108958713984808</v>
      </c>
    </row>
    <row r="34" spans="1:11" s="29" customFormat="1" x14ac:dyDescent="0.25">
      <c r="A34" s="224" t="s">
        <v>92</v>
      </c>
      <c r="B34" s="261" t="s">
        <v>93</v>
      </c>
      <c r="C34" s="224" t="s">
        <v>94</v>
      </c>
      <c r="D34" s="250">
        <v>43370</v>
      </c>
      <c r="E34" s="251">
        <v>44186</v>
      </c>
      <c r="F34" s="252">
        <v>45089</v>
      </c>
      <c r="G34" s="221">
        <f t="shared" si="0"/>
        <v>1.0774101541786343</v>
      </c>
      <c r="H34" s="215">
        <f t="shared" si="3"/>
        <v>7.7410154178634283E-2</v>
      </c>
      <c r="I34" s="216"/>
      <c r="J34" s="215">
        <f t="shared" si="1"/>
        <v>1.0842855273708263</v>
      </c>
      <c r="K34" s="256">
        <f t="shared" si="2"/>
        <v>8.4285527370826285E-2</v>
      </c>
    </row>
    <row r="35" spans="1:11" s="29" customFormat="1" x14ac:dyDescent="0.25">
      <c r="A35" s="224" t="s">
        <v>95</v>
      </c>
      <c r="B35" s="261" t="s">
        <v>96</v>
      </c>
      <c r="C35" s="224" t="s">
        <v>97</v>
      </c>
      <c r="D35" s="250">
        <v>1136</v>
      </c>
      <c r="E35" s="251">
        <v>1142</v>
      </c>
      <c r="F35" s="252">
        <v>1139</v>
      </c>
      <c r="G35" s="221">
        <f t="shared" si="0"/>
        <v>1.0212947282034541</v>
      </c>
      <c r="H35" s="215">
        <f t="shared" si="3"/>
        <v>2.1294728203454127E-2</v>
      </c>
      <c r="I35" s="216"/>
      <c r="J35" s="215">
        <f t="shared" si="1"/>
        <v>0.98953345245780466</v>
      </c>
      <c r="K35" s="256">
        <f t="shared" si="2"/>
        <v>-1.0466547542195337E-2</v>
      </c>
    </row>
    <row r="36" spans="1:11" s="29" customFormat="1" x14ac:dyDescent="0.25">
      <c r="A36" s="224" t="s">
        <v>98</v>
      </c>
      <c r="B36" s="261" t="s">
        <v>99</v>
      </c>
      <c r="C36" s="224" t="s">
        <v>100</v>
      </c>
      <c r="D36" s="250">
        <v>6149</v>
      </c>
      <c r="E36" s="251">
        <v>6247</v>
      </c>
      <c r="F36" s="252">
        <v>6264</v>
      </c>
      <c r="G36" s="221">
        <f t="shared" si="0"/>
        <v>1.0652904938649077</v>
      </c>
      <c r="H36" s="215">
        <f t="shared" si="3"/>
        <v>6.5290493864907706E-2</v>
      </c>
      <c r="I36" s="216"/>
      <c r="J36" s="215">
        <f t="shared" si="1"/>
        <v>1.0109297386188987</v>
      </c>
      <c r="K36" s="256">
        <f t="shared" si="2"/>
        <v>1.0929738618898677E-2</v>
      </c>
    </row>
    <row r="37" spans="1:11" s="29" customFormat="1" x14ac:dyDescent="0.25">
      <c r="A37" s="224" t="s">
        <v>101</v>
      </c>
      <c r="B37" s="261" t="s">
        <v>102</v>
      </c>
      <c r="C37" s="224" t="s">
        <v>103</v>
      </c>
      <c r="D37" s="250">
        <v>20581</v>
      </c>
      <c r="E37" s="251">
        <v>20830</v>
      </c>
      <c r="F37" s="252">
        <v>21437</v>
      </c>
      <c r="G37" s="221">
        <f t="shared" si="0"/>
        <v>1.0492795027002451</v>
      </c>
      <c r="H37" s="215">
        <f t="shared" si="3"/>
        <v>4.9279502700245059E-2</v>
      </c>
      <c r="I37" s="216"/>
      <c r="J37" s="215">
        <f t="shared" si="1"/>
        <v>1.1217574228580205</v>
      </c>
      <c r="K37" s="256">
        <f t="shared" si="2"/>
        <v>0.12175742285802049</v>
      </c>
    </row>
    <row r="38" spans="1:11" s="29" customFormat="1" x14ac:dyDescent="0.25">
      <c r="A38" s="224" t="s">
        <v>104</v>
      </c>
      <c r="B38" s="261" t="s">
        <v>105</v>
      </c>
      <c r="C38" s="224" t="s">
        <v>106</v>
      </c>
      <c r="D38" s="250">
        <v>15503</v>
      </c>
      <c r="E38" s="251">
        <v>15967</v>
      </c>
      <c r="F38" s="252">
        <v>16249</v>
      </c>
      <c r="G38" s="221">
        <f t="shared" si="0"/>
        <v>1.1252015274147944</v>
      </c>
      <c r="H38" s="215">
        <f t="shared" si="3"/>
        <v>0.1252015274147944</v>
      </c>
      <c r="I38" s="216"/>
      <c r="J38" s="215">
        <f t="shared" si="1"/>
        <v>1.0725393962571597</v>
      </c>
      <c r="K38" s="256">
        <f t="shared" si="2"/>
        <v>7.2539396257159661E-2</v>
      </c>
    </row>
    <row r="39" spans="1:11" x14ac:dyDescent="0.25">
      <c r="A39" s="225" t="s">
        <v>107</v>
      </c>
      <c r="B39" s="262" t="s">
        <v>108</v>
      </c>
      <c r="C39" s="225" t="s">
        <v>109</v>
      </c>
      <c r="D39" s="253">
        <v>52283</v>
      </c>
      <c r="E39" s="254">
        <v>52213</v>
      </c>
      <c r="F39" s="255">
        <v>52545</v>
      </c>
      <c r="G39" s="222">
        <f t="shared" si="0"/>
        <v>0.99465527652436314</v>
      </c>
      <c r="H39" s="217">
        <f t="shared" si="3"/>
        <v>-5.3447234756368589E-3</v>
      </c>
      <c r="I39" s="218"/>
      <c r="J39" s="217">
        <f t="shared" si="1"/>
        <v>1.0256778972500211</v>
      </c>
      <c r="K39" s="258">
        <f t="shared" si="2"/>
        <v>2.567789725002112E-2</v>
      </c>
    </row>
    <row r="40" spans="1:11" s="29" customFormat="1" x14ac:dyDescent="0.25">
      <c r="A40" s="224" t="s">
        <v>110</v>
      </c>
      <c r="B40" s="261" t="s">
        <v>111</v>
      </c>
      <c r="C40" s="224" t="s">
        <v>112</v>
      </c>
      <c r="D40" s="250">
        <v>3516</v>
      </c>
      <c r="E40" s="251">
        <v>3694</v>
      </c>
      <c r="F40" s="252">
        <v>3954</v>
      </c>
      <c r="G40" s="221">
        <f t="shared" ref="G40:G71" si="4">(E40/D40)^4</f>
        <v>1.2184061958449446</v>
      </c>
      <c r="H40" s="215">
        <f t="shared" si="3"/>
        <v>0.21840619584494458</v>
      </c>
      <c r="I40" s="216"/>
      <c r="J40" s="215">
        <f t="shared" ref="J40:J71" si="5">(F40/E40)^4</f>
        <v>1.3126806864634879</v>
      </c>
      <c r="K40" s="256">
        <f t="shared" si="2"/>
        <v>0.3126806864634879</v>
      </c>
    </row>
    <row r="41" spans="1:11" x14ac:dyDescent="0.25">
      <c r="A41" s="224" t="s">
        <v>113</v>
      </c>
      <c r="B41" s="261" t="s">
        <v>114</v>
      </c>
      <c r="C41" s="224" t="s">
        <v>115</v>
      </c>
      <c r="D41" s="250">
        <v>463460</v>
      </c>
      <c r="E41" s="251">
        <v>470212</v>
      </c>
      <c r="F41" s="252">
        <v>469112</v>
      </c>
      <c r="G41" s="221">
        <f t="shared" si="4"/>
        <v>1.059560608370858</v>
      </c>
      <c r="H41" s="215">
        <f t="shared" si="3"/>
        <v>5.956060837085797E-2</v>
      </c>
      <c r="I41" s="216"/>
      <c r="J41" s="215">
        <f t="shared" si="5"/>
        <v>0.99067530343454191</v>
      </c>
      <c r="K41" s="256">
        <f t="shared" si="2"/>
        <v>-9.3246965654580904E-3</v>
      </c>
    </row>
    <row r="42" spans="1:11" ht="26.4" x14ac:dyDescent="0.25">
      <c r="A42" s="224" t="s">
        <v>116</v>
      </c>
      <c r="B42" s="261" t="s">
        <v>2542</v>
      </c>
      <c r="C42" s="224" t="s">
        <v>118</v>
      </c>
      <c r="D42" s="250">
        <v>170033</v>
      </c>
      <c r="E42" s="251">
        <v>171982</v>
      </c>
      <c r="F42" s="252">
        <v>170836</v>
      </c>
      <c r="G42" s="221">
        <f t="shared" si="4"/>
        <v>1.046644295462489</v>
      </c>
      <c r="H42" s="215">
        <f t="shared" si="3"/>
        <v>4.6644295462489049E-2</v>
      </c>
      <c r="I42" s="216"/>
      <c r="J42" s="215">
        <f t="shared" si="5"/>
        <v>0.97361127876014586</v>
      </c>
      <c r="K42" s="256">
        <f t="shared" si="2"/>
        <v>-2.638872123985414E-2</v>
      </c>
    </row>
    <row r="43" spans="1:11" s="29" customFormat="1" ht="26.4" x14ac:dyDescent="0.25">
      <c r="A43" s="224" t="s">
        <v>119</v>
      </c>
      <c r="B43" s="261" t="s">
        <v>120</v>
      </c>
      <c r="C43" s="224" t="s">
        <v>121</v>
      </c>
      <c r="D43" s="250">
        <v>45074</v>
      </c>
      <c r="E43" s="251">
        <v>45324</v>
      </c>
      <c r="F43" s="252">
        <v>45183</v>
      </c>
      <c r="G43" s="221">
        <f t="shared" si="4"/>
        <v>1.0223710000825801</v>
      </c>
      <c r="H43" s="215">
        <f t="shared" si="3"/>
        <v>2.2371000082580084E-2</v>
      </c>
      <c r="I43" s="216"/>
      <c r="J43" s="215">
        <f t="shared" si="5"/>
        <v>0.98761420873216665</v>
      </c>
      <c r="K43" s="256">
        <f t="shared" si="2"/>
        <v>-1.2385791267833346E-2</v>
      </c>
    </row>
    <row r="44" spans="1:11" s="29" customFormat="1" ht="26.4" x14ac:dyDescent="0.25">
      <c r="A44" s="224" t="s">
        <v>122</v>
      </c>
      <c r="B44" s="261" t="s">
        <v>123</v>
      </c>
      <c r="C44" s="224" t="s">
        <v>124</v>
      </c>
      <c r="D44" s="250">
        <v>52905</v>
      </c>
      <c r="E44" s="251">
        <v>52187</v>
      </c>
      <c r="F44" s="252">
        <v>52209</v>
      </c>
      <c r="G44" s="221">
        <f t="shared" si="4"/>
        <v>0.94680916395607173</v>
      </c>
      <c r="H44" s="215">
        <f t="shared" si="3"/>
        <v>-5.3190836043928269E-2</v>
      </c>
      <c r="I44" s="216"/>
      <c r="J44" s="215">
        <f t="shared" si="5"/>
        <v>1.0016873102819199</v>
      </c>
      <c r="K44" s="256">
        <f t="shared" si="2"/>
        <v>1.6873102819199293E-3</v>
      </c>
    </row>
    <row r="45" spans="1:11" ht="26.4" x14ac:dyDescent="0.25">
      <c r="A45" s="224" t="s">
        <v>125</v>
      </c>
      <c r="B45" s="261" t="s">
        <v>126</v>
      </c>
      <c r="C45" s="224" t="s">
        <v>127</v>
      </c>
      <c r="D45" s="250">
        <v>64748</v>
      </c>
      <c r="E45" s="251">
        <v>66993</v>
      </c>
      <c r="F45" s="252">
        <v>65926</v>
      </c>
      <c r="G45" s="221">
        <f t="shared" si="4"/>
        <v>1.1460729781183756</v>
      </c>
      <c r="H45" s="215">
        <f t="shared" si="3"/>
        <v>0.14607297811837561</v>
      </c>
      <c r="I45" s="216"/>
      <c r="J45" s="215">
        <f t="shared" si="5"/>
        <v>0.93779777793234409</v>
      </c>
      <c r="K45" s="256">
        <f t="shared" si="2"/>
        <v>-6.220222206765591E-2</v>
      </c>
    </row>
    <row r="46" spans="1:11" x14ac:dyDescent="0.25">
      <c r="A46" s="224" t="s">
        <v>128</v>
      </c>
      <c r="B46" s="261" t="s">
        <v>129</v>
      </c>
      <c r="C46" s="224" t="s">
        <v>130</v>
      </c>
      <c r="D46" s="250">
        <v>13506</v>
      </c>
      <c r="E46" s="251">
        <v>14295</v>
      </c>
      <c r="F46" s="252">
        <v>12827</v>
      </c>
      <c r="G46" s="221">
        <f t="shared" si="4"/>
        <v>1.2549593460664314</v>
      </c>
      <c r="H46" s="215">
        <f t="shared" si="3"/>
        <v>0.25495934606643145</v>
      </c>
      <c r="I46" s="216"/>
      <c r="J46" s="215">
        <f t="shared" si="5"/>
        <v>0.64828166696727596</v>
      </c>
      <c r="K46" s="256">
        <f t="shared" si="2"/>
        <v>-0.35171833303272404</v>
      </c>
    </row>
    <row r="47" spans="1:11" s="29" customFormat="1" x14ac:dyDescent="0.25">
      <c r="A47" s="224" t="s">
        <v>131</v>
      </c>
      <c r="B47" s="261" t="s">
        <v>132</v>
      </c>
      <c r="C47" s="224" t="s">
        <v>133</v>
      </c>
      <c r="D47" s="250">
        <v>28227</v>
      </c>
      <c r="E47" s="251">
        <v>29480</v>
      </c>
      <c r="F47" s="252">
        <v>29777</v>
      </c>
      <c r="G47" s="221">
        <f t="shared" si="4"/>
        <v>1.1897371525474567</v>
      </c>
      <c r="H47" s="215">
        <f t="shared" si="3"/>
        <v>0.18973715254745671</v>
      </c>
      <c r="I47" s="216"/>
      <c r="J47" s="215">
        <f t="shared" si="5"/>
        <v>1.040911596625649</v>
      </c>
      <c r="K47" s="256">
        <f t="shared" si="2"/>
        <v>4.0911596625649027E-2</v>
      </c>
    </row>
    <row r="48" spans="1:11" s="29" customFormat="1" x14ac:dyDescent="0.25">
      <c r="A48" s="224" t="s">
        <v>134</v>
      </c>
      <c r="B48" s="261" t="s">
        <v>135</v>
      </c>
      <c r="C48" s="224" t="s">
        <v>136</v>
      </c>
      <c r="D48" s="250">
        <v>23015</v>
      </c>
      <c r="E48" s="251">
        <v>23218</v>
      </c>
      <c r="F48" s="252">
        <v>23321</v>
      </c>
      <c r="G48" s="221">
        <f t="shared" si="4"/>
        <v>1.0357508789494057</v>
      </c>
      <c r="H48" s="215">
        <f t="shared" si="3"/>
        <v>3.5750878949405651E-2</v>
      </c>
      <c r="I48" s="216"/>
      <c r="J48" s="215">
        <f t="shared" si="5"/>
        <v>1.0178632826667378</v>
      </c>
      <c r="K48" s="256">
        <f t="shared" si="2"/>
        <v>1.7863282666737756E-2</v>
      </c>
    </row>
    <row r="49" spans="1:11" s="29" customFormat="1" x14ac:dyDescent="0.25">
      <c r="A49" s="224" t="s">
        <v>137</v>
      </c>
      <c r="B49" s="261" t="s">
        <v>138</v>
      </c>
      <c r="C49" s="224" t="s">
        <v>139</v>
      </c>
      <c r="D49" s="250">
        <v>7307</v>
      </c>
      <c r="E49" s="251">
        <v>7478</v>
      </c>
      <c r="F49" s="252">
        <v>7519</v>
      </c>
      <c r="G49" s="221">
        <f t="shared" si="4"/>
        <v>1.0969464169069068</v>
      </c>
      <c r="H49" s="215">
        <f t="shared" si="3"/>
        <v>9.6946416906906752E-2</v>
      </c>
      <c r="I49" s="216"/>
      <c r="J49" s="215">
        <f t="shared" si="5"/>
        <v>1.0221120210000096</v>
      </c>
      <c r="K49" s="256">
        <f t="shared" si="2"/>
        <v>2.2112021000009641E-2</v>
      </c>
    </row>
    <row r="50" spans="1:11" ht="26.4" x14ac:dyDescent="0.25">
      <c r="A50" s="224" t="s">
        <v>140</v>
      </c>
      <c r="B50" s="261" t="s">
        <v>141</v>
      </c>
      <c r="C50" s="224" t="s">
        <v>142</v>
      </c>
      <c r="D50" s="250">
        <v>112316</v>
      </c>
      <c r="E50" s="251">
        <v>114484</v>
      </c>
      <c r="F50" s="252">
        <v>115711</v>
      </c>
      <c r="G50" s="221">
        <f t="shared" si="4"/>
        <v>1.0794751950496702</v>
      </c>
      <c r="H50" s="215">
        <f t="shared" si="3"/>
        <v>7.9475195049670155E-2</v>
      </c>
      <c r="I50" s="216"/>
      <c r="J50" s="215">
        <f t="shared" si="5"/>
        <v>1.0435647658929319</v>
      </c>
      <c r="K50" s="256">
        <f t="shared" si="2"/>
        <v>4.35647658929319E-2</v>
      </c>
    </row>
    <row r="51" spans="1:11" ht="26.4" x14ac:dyDescent="0.25">
      <c r="A51" s="224" t="s">
        <v>143</v>
      </c>
      <c r="B51" s="261" t="s">
        <v>144</v>
      </c>
      <c r="C51" s="224" t="s">
        <v>145</v>
      </c>
      <c r="D51" s="250">
        <v>88953</v>
      </c>
      <c r="E51" s="251">
        <v>91066</v>
      </c>
      <c r="F51" s="252">
        <v>92241</v>
      </c>
      <c r="G51" s="221">
        <f t="shared" si="4"/>
        <v>1.0984559501146864</v>
      </c>
      <c r="H51" s="215">
        <f t="shared" si="3"/>
        <v>9.8455950114686441E-2</v>
      </c>
      <c r="I51" s="216"/>
      <c r="J51" s="215">
        <f t="shared" si="5"/>
        <v>1.0526184221085193</v>
      </c>
      <c r="K51" s="256">
        <f t="shared" si="2"/>
        <v>5.2618422108519303E-2</v>
      </c>
    </row>
    <row r="52" spans="1:11" s="29" customFormat="1" x14ac:dyDescent="0.25">
      <c r="A52" s="224" t="s">
        <v>146</v>
      </c>
      <c r="B52" s="261" t="s">
        <v>147</v>
      </c>
      <c r="C52" s="224" t="s">
        <v>148</v>
      </c>
      <c r="D52" s="250">
        <v>3921</v>
      </c>
      <c r="E52" s="251">
        <v>3917</v>
      </c>
      <c r="F52" s="252">
        <v>4020</v>
      </c>
      <c r="G52" s="221">
        <f t="shared" si="4"/>
        <v>0.99592564827929964</v>
      </c>
      <c r="H52" s="215">
        <f t="shared" si="3"/>
        <v>-4.0743517207003643E-3</v>
      </c>
      <c r="I52" s="216"/>
      <c r="J52" s="215">
        <f t="shared" si="5"/>
        <v>1.1094045076677059</v>
      </c>
      <c r="K52" s="256">
        <f t="shared" si="2"/>
        <v>0.10940450766770593</v>
      </c>
    </row>
    <row r="53" spans="1:11" s="29" customFormat="1" x14ac:dyDescent="0.25">
      <c r="A53" s="224" t="s">
        <v>149</v>
      </c>
      <c r="B53" s="261" t="s">
        <v>150</v>
      </c>
      <c r="C53" s="224" t="s">
        <v>151</v>
      </c>
      <c r="D53" s="250">
        <v>6726</v>
      </c>
      <c r="E53" s="251">
        <v>6706</v>
      </c>
      <c r="F53" s="252">
        <v>6645</v>
      </c>
      <c r="G53" s="221">
        <f t="shared" si="4"/>
        <v>0.9881588042576267</v>
      </c>
      <c r="H53" s="215">
        <f t="shared" si="3"/>
        <v>-1.1841195742373301E-2</v>
      </c>
      <c r="I53" s="216"/>
      <c r="J53" s="215">
        <f t="shared" si="5"/>
        <v>0.96410812912926735</v>
      </c>
      <c r="K53" s="256">
        <f t="shared" si="2"/>
        <v>-3.5891870870732645E-2</v>
      </c>
    </row>
    <row r="54" spans="1:11" s="29" customFormat="1" ht="26.4" x14ac:dyDescent="0.25">
      <c r="A54" s="224" t="s">
        <v>152</v>
      </c>
      <c r="B54" s="261" t="s">
        <v>153</v>
      </c>
      <c r="C54" s="224" t="s">
        <v>154</v>
      </c>
      <c r="D54" s="250">
        <v>7875</v>
      </c>
      <c r="E54" s="251">
        <v>7900</v>
      </c>
      <c r="F54" s="252">
        <v>7911</v>
      </c>
      <c r="G54" s="221">
        <f t="shared" si="4"/>
        <v>1.0127590094078187</v>
      </c>
      <c r="H54" s="215">
        <f t="shared" si="3"/>
        <v>1.2759009407818711E-2</v>
      </c>
      <c r="I54" s="216"/>
      <c r="J54" s="215">
        <f t="shared" si="5"/>
        <v>1.0055812638064199</v>
      </c>
      <c r="K54" s="256">
        <f t="shared" si="2"/>
        <v>5.5812638064198783E-3</v>
      </c>
    </row>
    <row r="55" spans="1:11" s="29" customFormat="1" x14ac:dyDescent="0.25">
      <c r="A55" s="224" t="s">
        <v>155</v>
      </c>
      <c r="B55" s="261" t="s">
        <v>156</v>
      </c>
      <c r="C55" s="224" t="s">
        <v>157</v>
      </c>
      <c r="D55" s="250">
        <v>4841</v>
      </c>
      <c r="E55" s="251">
        <v>4896</v>
      </c>
      <c r="F55" s="252">
        <v>4894</v>
      </c>
      <c r="G55" s="221">
        <f t="shared" si="4"/>
        <v>1.046225511956115</v>
      </c>
      <c r="H55" s="215">
        <f t="shared" si="3"/>
        <v>4.6225511956115017E-2</v>
      </c>
      <c r="I55" s="216"/>
      <c r="J55" s="215">
        <f t="shared" si="5"/>
        <v>0.99836701401674099</v>
      </c>
      <c r="K55" s="256">
        <f t="shared" si="2"/>
        <v>-1.6329859832590055E-3</v>
      </c>
    </row>
    <row r="56" spans="1:11" s="29" customFormat="1" x14ac:dyDescent="0.25">
      <c r="A56" s="224" t="s">
        <v>158</v>
      </c>
      <c r="B56" s="261" t="s">
        <v>159</v>
      </c>
      <c r="C56" s="224" t="s">
        <v>160</v>
      </c>
      <c r="D56" s="250">
        <v>127484</v>
      </c>
      <c r="E56" s="251">
        <v>129397</v>
      </c>
      <c r="F56" s="252">
        <v>126788</v>
      </c>
      <c r="G56" s="221">
        <f t="shared" si="4"/>
        <v>1.0613878300211728</v>
      </c>
      <c r="H56" s="215">
        <f t="shared" si="3"/>
        <v>6.1387830021172762E-2</v>
      </c>
      <c r="I56" s="216"/>
      <c r="J56" s="215">
        <f t="shared" si="5"/>
        <v>0.92175557806258501</v>
      </c>
      <c r="K56" s="256">
        <f t="shared" si="2"/>
        <v>-7.8244421937414987E-2</v>
      </c>
    </row>
    <row r="57" spans="1:11" s="29" customFormat="1" x14ac:dyDescent="0.25">
      <c r="A57" s="224" t="s">
        <v>161</v>
      </c>
      <c r="B57" s="261" t="s">
        <v>162</v>
      </c>
      <c r="C57" s="224" t="s">
        <v>163</v>
      </c>
      <c r="D57" s="250">
        <v>97059</v>
      </c>
      <c r="E57" s="251">
        <v>98473</v>
      </c>
      <c r="F57" s="252">
        <v>95570</v>
      </c>
      <c r="G57" s="221">
        <f t="shared" si="4"/>
        <v>1.0595596863984977</v>
      </c>
      <c r="H57" s="215">
        <f t="shared" si="3"/>
        <v>5.9559686398497735E-2</v>
      </c>
      <c r="I57" s="216"/>
      <c r="J57" s="215">
        <f t="shared" si="5"/>
        <v>0.88719210426437334</v>
      </c>
      <c r="K57" s="256">
        <f t="shared" si="2"/>
        <v>-0.11280789573562666</v>
      </c>
    </row>
    <row r="58" spans="1:11" s="29" customFormat="1" x14ac:dyDescent="0.25">
      <c r="A58" s="224" t="s">
        <v>164</v>
      </c>
      <c r="B58" s="261" t="s">
        <v>165</v>
      </c>
      <c r="C58" s="224" t="s">
        <v>166</v>
      </c>
      <c r="D58" s="250">
        <v>26031</v>
      </c>
      <c r="E58" s="251">
        <v>26332</v>
      </c>
      <c r="F58" s="252">
        <v>26553</v>
      </c>
      <c r="G58" s="221">
        <f t="shared" si="4"/>
        <v>1.0470609838892113</v>
      </c>
      <c r="H58" s="215">
        <f t="shared" si="3"/>
        <v>4.7060983889211316E-2</v>
      </c>
      <c r="I58" s="216"/>
      <c r="J58" s="215">
        <f t="shared" si="5"/>
        <v>1.0339963273529242</v>
      </c>
      <c r="K58" s="256">
        <f t="shared" si="2"/>
        <v>3.3996327352924238E-2</v>
      </c>
    </row>
    <row r="59" spans="1:11" x14ac:dyDescent="0.25">
      <c r="A59" s="224" t="s">
        <v>167</v>
      </c>
      <c r="B59" s="261" t="s">
        <v>168</v>
      </c>
      <c r="C59" s="224" t="s">
        <v>169</v>
      </c>
      <c r="D59" s="250">
        <v>4394</v>
      </c>
      <c r="E59" s="251">
        <v>4592</v>
      </c>
      <c r="F59" s="252">
        <v>4666</v>
      </c>
      <c r="G59" s="221">
        <f t="shared" si="4"/>
        <v>1.192799112260118</v>
      </c>
      <c r="H59" s="215">
        <f t="shared" si="3"/>
        <v>0.19279911226011803</v>
      </c>
      <c r="I59" s="216"/>
      <c r="J59" s="215">
        <f t="shared" si="5"/>
        <v>1.0660348935058732</v>
      </c>
      <c r="K59" s="256">
        <f t="shared" si="2"/>
        <v>6.6034893505873216E-2</v>
      </c>
    </row>
    <row r="60" spans="1:11" ht="26.4" x14ac:dyDescent="0.25">
      <c r="A60" s="224" t="s">
        <v>170</v>
      </c>
      <c r="B60" s="261" t="s">
        <v>171</v>
      </c>
      <c r="C60" s="224" t="s">
        <v>172</v>
      </c>
      <c r="D60" s="250">
        <v>53626</v>
      </c>
      <c r="E60" s="251">
        <v>54349</v>
      </c>
      <c r="F60" s="252">
        <v>55776</v>
      </c>
      <c r="G60" s="221">
        <f t="shared" si="4"/>
        <v>1.0550295290570408</v>
      </c>
      <c r="H60" s="215">
        <f t="shared" si="3"/>
        <v>5.5029529057040838E-2</v>
      </c>
      <c r="I60" s="216"/>
      <c r="J60" s="215">
        <f t="shared" si="5"/>
        <v>1.1092341484181549</v>
      </c>
      <c r="K60" s="256">
        <f t="shared" si="2"/>
        <v>0.10923414841815493</v>
      </c>
    </row>
    <row r="61" spans="1:11" x14ac:dyDescent="0.25">
      <c r="A61" s="224" t="s">
        <v>173</v>
      </c>
      <c r="B61" s="261" t="s">
        <v>174</v>
      </c>
      <c r="C61" s="224" t="s">
        <v>175</v>
      </c>
      <c r="D61" s="250">
        <v>37116</v>
      </c>
      <c r="E61" s="251">
        <v>37471</v>
      </c>
      <c r="F61" s="252">
        <v>38646</v>
      </c>
      <c r="G61" s="221">
        <f t="shared" si="4"/>
        <v>1.0388108317238405</v>
      </c>
      <c r="H61" s="215">
        <f t="shared" si="3"/>
        <v>3.8810831723840478E-2</v>
      </c>
      <c r="I61" s="216"/>
      <c r="J61" s="215">
        <f t="shared" si="5"/>
        <v>1.1314544232080721</v>
      </c>
      <c r="K61" s="256">
        <f t="shared" si="2"/>
        <v>0.1314544232080721</v>
      </c>
    </row>
    <row r="62" spans="1:11" s="29" customFormat="1" x14ac:dyDescent="0.25">
      <c r="A62" s="224" t="s">
        <v>176</v>
      </c>
      <c r="B62" s="261" t="s">
        <v>177</v>
      </c>
      <c r="C62" s="224" t="s">
        <v>178</v>
      </c>
      <c r="D62" s="250">
        <v>11495</v>
      </c>
      <c r="E62" s="251">
        <v>11839</v>
      </c>
      <c r="F62" s="252">
        <v>12047</v>
      </c>
      <c r="G62" s="221">
        <f t="shared" si="4"/>
        <v>1.125185637165548</v>
      </c>
      <c r="H62" s="215">
        <f t="shared" si="3"/>
        <v>0.12518563716554798</v>
      </c>
      <c r="I62" s="216"/>
      <c r="J62" s="215">
        <f t="shared" si="5"/>
        <v>1.0721500227164606</v>
      </c>
      <c r="K62" s="256">
        <f t="shared" si="2"/>
        <v>7.2150022716460649E-2</v>
      </c>
    </row>
    <row r="63" spans="1:11" s="29" customFormat="1" ht="26.4" x14ac:dyDescent="0.25">
      <c r="A63" s="224" t="s">
        <v>179</v>
      </c>
      <c r="B63" s="261" t="s">
        <v>180</v>
      </c>
      <c r="C63" s="224" t="s">
        <v>181</v>
      </c>
      <c r="D63" s="250">
        <v>5015</v>
      </c>
      <c r="E63" s="251">
        <v>5039</v>
      </c>
      <c r="F63" s="252">
        <v>5083</v>
      </c>
      <c r="G63" s="221">
        <f t="shared" si="4"/>
        <v>1.0192804254957322</v>
      </c>
      <c r="H63" s="215">
        <f t="shared" si="3"/>
        <v>1.9280425495732167E-2</v>
      </c>
      <c r="I63" s="216"/>
      <c r="J63" s="215">
        <f t="shared" si="5"/>
        <v>1.0353877094396167</v>
      </c>
      <c r="K63" s="256">
        <f t="shared" si="2"/>
        <v>3.5387709439616666E-2</v>
      </c>
    </row>
    <row r="64" spans="1:11" x14ac:dyDescent="0.25">
      <c r="A64" s="224" t="s">
        <v>182</v>
      </c>
      <c r="B64" s="261" t="s">
        <v>183</v>
      </c>
      <c r="C64" s="224" t="s">
        <v>184</v>
      </c>
      <c r="D64" s="250">
        <v>787113</v>
      </c>
      <c r="E64" s="251">
        <v>803447</v>
      </c>
      <c r="F64" s="252">
        <v>809998</v>
      </c>
      <c r="G64" s="221">
        <f t="shared" si="4"/>
        <v>1.0856268922119447</v>
      </c>
      <c r="H64" s="215">
        <f t="shared" si="3"/>
        <v>8.562689221194475E-2</v>
      </c>
      <c r="I64" s="216"/>
      <c r="J64" s="215">
        <f t="shared" si="5"/>
        <v>1.033015533999057</v>
      </c>
      <c r="K64" s="256">
        <f t="shared" si="2"/>
        <v>3.301553399905699E-2</v>
      </c>
    </row>
    <row r="65" spans="1:11" x14ac:dyDescent="0.25">
      <c r="A65" s="224" t="s">
        <v>185</v>
      </c>
      <c r="B65" s="261" t="s">
        <v>186</v>
      </c>
      <c r="C65" s="224" t="s">
        <v>187</v>
      </c>
      <c r="D65" s="250">
        <v>672852</v>
      </c>
      <c r="E65" s="251">
        <v>687869</v>
      </c>
      <c r="F65" s="252">
        <v>692638</v>
      </c>
      <c r="G65" s="221">
        <f t="shared" si="4"/>
        <v>1.09230710869498</v>
      </c>
      <c r="H65" s="215">
        <f t="shared" si="3"/>
        <v>9.2307108694980045E-2</v>
      </c>
      <c r="I65" s="216"/>
      <c r="J65" s="215">
        <f t="shared" si="5"/>
        <v>1.0280217592955723</v>
      </c>
      <c r="K65" s="256">
        <f t="shared" si="2"/>
        <v>2.8021759295572268E-2</v>
      </c>
    </row>
    <row r="66" spans="1:11" x14ac:dyDescent="0.25">
      <c r="A66" s="224" t="s">
        <v>188</v>
      </c>
      <c r="B66" s="261" t="s">
        <v>189</v>
      </c>
      <c r="C66" s="224" t="s">
        <v>190</v>
      </c>
      <c r="D66" s="250">
        <v>654466</v>
      </c>
      <c r="E66" s="251">
        <v>669272</v>
      </c>
      <c r="F66" s="252">
        <v>674279</v>
      </c>
      <c r="G66" s="221">
        <f t="shared" si="4"/>
        <v>1.0936094790299775</v>
      </c>
      <c r="H66" s="215">
        <f t="shared" si="3"/>
        <v>9.3609479029977516E-2</v>
      </c>
      <c r="I66" s="216"/>
      <c r="J66" s="215">
        <f t="shared" si="5"/>
        <v>1.0302625467066007</v>
      </c>
      <c r="K66" s="256">
        <f t="shared" si="2"/>
        <v>3.0262546706600668E-2</v>
      </c>
    </row>
    <row r="67" spans="1:11" x14ac:dyDescent="0.25">
      <c r="A67" s="225" t="s">
        <v>191</v>
      </c>
      <c r="B67" s="262" t="s">
        <v>192</v>
      </c>
      <c r="C67" s="225" t="s">
        <v>193</v>
      </c>
      <c r="D67" s="253">
        <v>569985</v>
      </c>
      <c r="E67" s="254">
        <v>583022</v>
      </c>
      <c r="F67" s="255">
        <v>587272</v>
      </c>
      <c r="G67" s="222">
        <f t="shared" si="4"/>
        <v>1.0946771801769133</v>
      </c>
      <c r="H67" s="217">
        <f t="shared" si="3"/>
        <v>9.4677180176913289E-2</v>
      </c>
      <c r="I67" s="218"/>
      <c r="J67" s="217">
        <f t="shared" si="5"/>
        <v>1.0294788016948859</v>
      </c>
      <c r="K67" s="256">
        <f t="shared" si="2"/>
        <v>2.9478801694885925E-2</v>
      </c>
    </row>
    <row r="68" spans="1:11" x14ac:dyDescent="0.25">
      <c r="A68" s="224" t="s">
        <v>194</v>
      </c>
      <c r="B68" s="261" t="s">
        <v>195</v>
      </c>
      <c r="C68" s="224" t="s">
        <v>196</v>
      </c>
      <c r="D68" s="250">
        <v>22563</v>
      </c>
      <c r="E68" s="251">
        <v>22812</v>
      </c>
      <c r="F68" s="252">
        <v>22484</v>
      </c>
      <c r="G68" s="221">
        <f t="shared" si="4"/>
        <v>1.0448791858721784</v>
      </c>
      <c r="H68" s="215">
        <f t="shared" si="3"/>
        <v>4.4879185872178429E-2</v>
      </c>
      <c r="I68" s="216"/>
      <c r="J68" s="215">
        <f t="shared" si="5"/>
        <v>0.94371499299902051</v>
      </c>
      <c r="K68" s="256">
        <f t="shared" si="2"/>
        <v>-5.6285007000979492E-2</v>
      </c>
    </row>
    <row r="69" spans="1:11" ht="26.4" x14ac:dyDescent="0.25">
      <c r="A69" s="225" t="s">
        <v>197</v>
      </c>
      <c r="B69" s="262" t="s">
        <v>198</v>
      </c>
      <c r="C69" s="225" t="s">
        <v>199</v>
      </c>
      <c r="D69" s="253">
        <v>5998</v>
      </c>
      <c r="E69" s="254">
        <v>6008</v>
      </c>
      <c r="F69" s="255">
        <v>5865</v>
      </c>
      <c r="G69" s="222">
        <f t="shared" si="4"/>
        <v>1.0066855859579882</v>
      </c>
      <c r="H69" s="217">
        <f t="shared" si="3"/>
        <v>6.6855859579881827E-3</v>
      </c>
      <c r="I69" s="218"/>
      <c r="J69" s="217">
        <f t="shared" si="5"/>
        <v>0.90813908987937308</v>
      </c>
      <c r="K69" s="256">
        <f t="shared" si="2"/>
        <v>-9.1860910120626915E-2</v>
      </c>
    </row>
    <row r="70" spans="1:11" x14ac:dyDescent="0.25">
      <c r="A70" s="224" t="s">
        <v>200</v>
      </c>
      <c r="B70" s="261" t="s">
        <v>201</v>
      </c>
      <c r="C70" s="224" t="s">
        <v>202</v>
      </c>
      <c r="D70" s="250">
        <v>16565</v>
      </c>
      <c r="E70" s="251">
        <v>16804</v>
      </c>
      <c r="F70" s="252">
        <v>16618</v>
      </c>
      <c r="G70" s="221">
        <f t="shared" si="4"/>
        <v>1.0589731055558576</v>
      </c>
      <c r="H70" s="215">
        <f t="shared" si="3"/>
        <v>5.8973105555857552E-2</v>
      </c>
      <c r="I70" s="216"/>
      <c r="J70" s="215">
        <f t="shared" si="5"/>
        <v>0.95645452700916267</v>
      </c>
      <c r="K70" s="256">
        <f t="shared" si="2"/>
        <v>-4.3545472990837331E-2</v>
      </c>
    </row>
    <row r="71" spans="1:11" x14ac:dyDescent="0.25">
      <c r="A71" s="224" t="s">
        <v>203</v>
      </c>
      <c r="B71" s="261" t="s">
        <v>204</v>
      </c>
      <c r="C71" s="224" t="s">
        <v>205</v>
      </c>
      <c r="D71" s="250">
        <v>547422</v>
      </c>
      <c r="E71" s="251">
        <v>560210</v>
      </c>
      <c r="F71" s="252">
        <v>564788</v>
      </c>
      <c r="G71" s="221">
        <f t="shared" si="4"/>
        <v>1.0967671637462379</v>
      </c>
      <c r="H71" s="215">
        <f t="shared" si="3"/>
        <v>9.676716374623795E-2</v>
      </c>
      <c r="I71" s="216"/>
      <c r="J71" s="215">
        <f t="shared" si="5"/>
        <v>1.0330906126423696</v>
      </c>
      <c r="K71" s="256">
        <f t="shared" si="2"/>
        <v>3.3090612642369566E-2</v>
      </c>
    </row>
    <row r="72" spans="1:11" x14ac:dyDescent="0.25">
      <c r="A72" s="224" t="s">
        <v>206</v>
      </c>
      <c r="B72" s="261" t="s">
        <v>207</v>
      </c>
      <c r="C72" s="224" t="s">
        <v>208</v>
      </c>
      <c r="D72" s="250">
        <v>281624</v>
      </c>
      <c r="E72" s="251">
        <v>289700</v>
      </c>
      <c r="F72" s="252">
        <v>291704</v>
      </c>
      <c r="G72" s="221">
        <f t="shared" ref="G72:G90" si="6">(E72/D72)^4</f>
        <v>1.1197351984540684</v>
      </c>
      <c r="H72" s="215">
        <f t="shared" si="3"/>
        <v>0.11973519845406844</v>
      </c>
      <c r="I72" s="216"/>
      <c r="J72" s="215">
        <f t="shared" ref="J72:J90" si="7">(F72/E72)^4</f>
        <v>1.0279584407107518</v>
      </c>
      <c r="K72" s="256">
        <f t="shared" si="2"/>
        <v>2.795844071075182E-2</v>
      </c>
    </row>
    <row r="73" spans="1:11" x14ac:dyDescent="0.25">
      <c r="A73" s="224" t="s">
        <v>209</v>
      </c>
      <c r="B73" s="261" t="s">
        <v>210</v>
      </c>
      <c r="C73" s="224" t="s">
        <v>211</v>
      </c>
      <c r="D73" s="250">
        <v>262395</v>
      </c>
      <c r="E73" s="251">
        <v>267074</v>
      </c>
      <c r="F73" s="252">
        <v>269618</v>
      </c>
      <c r="G73" s="221">
        <f t="shared" si="6"/>
        <v>1.0732582190545732</v>
      </c>
      <c r="H73" s="215">
        <f t="shared" si="3"/>
        <v>7.3258219054573193E-2</v>
      </c>
      <c r="I73" s="216"/>
      <c r="J73" s="215">
        <f t="shared" si="7"/>
        <v>1.0386496700420371</v>
      </c>
      <c r="K73" s="256">
        <f t="shared" ref="K73:K90" si="8">J73-1</f>
        <v>3.8649670042037121E-2</v>
      </c>
    </row>
    <row r="74" spans="1:11" x14ac:dyDescent="0.25">
      <c r="A74" s="224" t="s">
        <v>212</v>
      </c>
      <c r="B74" s="261" t="s">
        <v>213</v>
      </c>
      <c r="C74" s="224" t="s">
        <v>214</v>
      </c>
      <c r="D74" s="250">
        <v>3403</v>
      </c>
      <c r="E74" s="251">
        <v>3436</v>
      </c>
      <c r="F74" s="252">
        <v>3465</v>
      </c>
      <c r="G74" s="221">
        <f t="shared" si="6"/>
        <v>1.0393571888487783</v>
      </c>
      <c r="H74" s="215">
        <f t="shared" si="3"/>
        <v>3.9357188848778257E-2</v>
      </c>
      <c r="I74" s="216"/>
      <c r="J74" s="215">
        <f t="shared" si="7"/>
        <v>1.0341900025397699</v>
      </c>
      <c r="K74" s="256">
        <f t="shared" si="8"/>
        <v>3.4190002539769893E-2</v>
      </c>
    </row>
    <row r="75" spans="1:11" x14ac:dyDescent="0.25">
      <c r="A75" s="224" t="s">
        <v>215</v>
      </c>
      <c r="B75" s="261" t="s">
        <v>216</v>
      </c>
      <c r="C75" s="224" t="s">
        <v>217</v>
      </c>
      <c r="D75" s="250">
        <v>84481</v>
      </c>
      <c r="E75" s="251">
        <v>86250</v>
      </c>
      <c r="F75" s="252">
        <v>87007</v>
      </c>
      <c r="G75" s="221">
        <f t="shared" si="6"/>
        <v>1.0864262018799358</v>
      </c>
      <c r="H75" s="215">
        <f t="shared" ref="H75:H90" si="9">G75-1</f>
        <v>8.6426201879935771E-2</v>
      </c>
      <c r="I75" s="216"/>
      <c r="J75" s="215">
        <f t="shared" si="7"/>
        <v>1.0355721512375757</v>
      </c>
      <c r="K75" s="256">
        <f t="shared" si="8"/>
        <v>3.5572151237575733E-2</v>
      </c>
    </row>
    <row r="76" spans="1:11" ht="26.4" x14ac:dyDescent="0.25">
      <c r="A76" s="224" t="s">
        <v>218</v>
      </c>
      <c r="B76" s="261" t="s">
        <v>219</v>
      </c>
      <c r="C76" s="224" t="s">
        <v>220</v>
      </c>
      <c r="D76" s="250">
        <v>18386</v>
      </c>
      <c r="E76" s="251">
        <v>18597</v>
      </c>
      <c r="F76" s="252">
        <v>18359</v>
      </c>
      <c r="G76" s="221">
        <f t="shared" si="6"/>
        <v>1.0467007639935333</v>
      </c>
      <c r="H76" s="215">
        <f t="shared" si="9"/>
        <v>4.670076399353329E-2</v>
      </c>
      <c r="I76" s="216"/>
      <c r="J76" s="215">
        <f t="shared" si="7"/>
        <v>0.94978328673283541</v>
      </c>
      <c r="K76" s="256">
        <f t="shared" si="8"/>
        <v>-5.0216713267164592E-2</v>
      </c>
    </row>
    <row r="77" spans="1:11" x14ac:dyDescent="0.25">
      <c r="A77" s="224" t="s">
        <v>221</v>
      </c>
      <c r="B77" s="261" t="s">
        <v>222</v>
      </c>
      <c r="C77" s="224" t="s">
        <v>223</v>
      </c>
      <c r="D77" s="250">
        <v>16727</v>
      </c>
      <c r="E77" s="251">
        <v>16937</v>
      </c>
      <c r="F77" s="252">
        <v>16730</v>
      </c>
      <c r="G77" s="221">
        <f t="shared" si="6"/>
        <v>1.0511718508894312</v>
      </c>
      <c r="H77" s="215">
        <f t="shared" si="9"/>
        <v>5.1171850889431214E-2</v>
      </c>
      <c r="I77" s="216"/>
      <c r="J77" s="215">
        <f t="shared" si="7"/>
        <v>0.95200189690926629</v>
      </c>
      <c r="K77" s="256">
        <f t="shared" si="8"/>
        <v>-4.7998103090733713E-2</v>
      </c>
    </row>
    <row r="78" spans="1:11" x14ac:dyDescent="0.25">
      <c r="A78" s="224" t="s">
        <v>224</v>
      </c>
      <c r="B78" s="261" t="s">
        <v>225</v>
      </c>
      <c r="C78" s="224" t="s">
        <v>226</v>
      </c>
      <c r="D78" s="250">
        <v>1659</v>
      </c>
      <c r="E78" s="251">
        <v>1660</v>
      </c>
      <c r="F78" s="252">
        <v>1629</v>
      </c>
      <c r="G78" s="221">
        <f t="shared" si="6"/>
        <v>1.0024132719048149</v>
      </c>
      <c r="H78" s="215">
        <f t="shared" si="9"/>
        <v>2.4132719048148843E-3</v>
      </c>
      <c r="I78" s="216"/>
      <c r="J78" s="215">
        <f t="shared" si="7"/>
        <v>0.92736774190781535</v>
      </c>
      <c r="K78" s="256">
        <f t="shared" si="8"/>
        <v>-7.2632258092184654E-2</v>
      </c>
    </row>
    <row r="79" spans="1:11" x14ac:dyDescent="0.25">
      <c r="A79" s="224" t="s">
        <v>227</v>
      </c>
      <c r="B79" s="261" t="s">
        <v>228</v>
      </c>
      <c r="C79" s="224" t="s">
        <v>229</v>
      </c>
      <c r="D79" s="250">
        <v>114261</v>
      </c>
      <c r="E79" s="251">
        <v>115578</v>
      </c>
      <c r="F79" s="252">
        <v>117360</v>
      </c>
      <c r="G79" s="221">
        <f t="shared" si="6"/>
        <v>1.0469082386960193</v>
      </c>
      <c r="H79" s="215">
        <f t="shared" si="9"/>
        <v>4.6908238696019344E-2</v>
      </c>
      <c r="I79" s="216"/>
      <c r="J79" s="215">
        <f t="shared" si="7"/>
        <v>1.0631136717603422</v>
      </c>
      <c r="K79" s="256">
        <f t="shared" si="8"/>
        <v>6.3113671760342216E-2</v>
      </c>
    </row>
    <row r="80" spans="1:11" x14ac:dyDescent="0.25">
      <c r="A80" s="224" t="s">
        <v>230</v>
      </c>
      <c r="B80" s="261" t="s">
        <v>231</v>
      </c>
      <c r="C80" s="224" t="s">
        <v>232</v>
      </c>
      <c r="D80" s="250">
        <v>91611</v>
      </c>
      <c r="E80" s="251">
        <v>92677</v>
      </c>
      <c r="F80" s="252">
        <v>94202</v>
      </c>
      <c r="G80" s="221">
        <f t="shared" si="6"/>
        <v>1.0473633503337754</v>
      </c>
      <c r="H80" s="215">
        <f t="shared" si="9"/>
        <v>4.7363350333775367E-2</v>
      </c>
      <c r="I80" s="216"/>
      <c r="J80" s="215">
        <f t="shared" si="7"/>
        <v>1.0674624957639387</v>
      </c>
      <c r="K80" s="256">
        <f t="shared" si="8"/>
        <v>6.7462495763938701E-2</v>
      </c>
    </row>
    <row r="81" spans="1:11" x14ac:dyDescent="0.25">
      <c r="A81" s="225" t="s">
        <v>233</v>
      </c>
      <c r="B81" s="262" t="s">
        <v>234</v>
      </c>
      <c r="C81" s="225" t="s">
        <v>235</v>
      </c>
      <c r="D81" s="253">
        <v>22650</v>
      </c>
      <c r="E81" s="254">
        <v>22901</v>
      </c>
      <c r="F81" s="255">
        <v>23157</v>
      </c>
      <c r="G81" s="222">
        <f t="shared" si="6"/>
        <v>1.0450689908607449</v>
      </c>
      <c r="H81" s="217">
        <f t="shared" si="9"/>
        <v>4.5068990860744895E-2</v>
      </c>
      <c r="I81" s="218"/>
      <c r="J81" s="217">
        <f t="shared" si="7"/>
        <v>1.0454695677577086</v>
      </c>
      <c r="K81" s="256">
        <f t="shared" si="8"/>
        <v>4.5469567757708607E-2</v>
      </c>
    </row>
    <row r="82" spans="1:11" x14ac:dyDescent="0.25">
      <c r="A82" s="224" t="s">
        <v>236</v>
      </c>
      <c r="B82" s="261" t="s">
        <v>237</v>
      </c>
      <c r="C82" s="224" t="s">
        <v>238</v>
      </c>
      <c r="D82" s="250">
        <v>-37950</v>
      </c>
      <c r="E82" s="251">
        <v>-35386</v>
      </c>
      <c r="F82" s="252">
        <v>-32560</v>
      </c>
      <c r="G82" s="221">
        <f t="shared" si="6"/>
        <v>0.75592510996424711</v>
      </c>
      <c r="H82" s="215">
        <f t="shared" si="9"/>
        <v>-0.24407489003575289</v>
      </c>
      <c r="I82" s="216"/>
      <c r="J82" s="215">
        <f t="shared" si="7"/>
        <v>0.71682260471289494</v>
      </c>
      <c r="K82" s="256">
        <f t="shared" si="8"/>
        <v>-0.28317739528710506</v>
      </c>
    </row>
    <row r="83" spans="1:11" x14ac:dyDescent="0.25">
      <c r="A83" s="224" t="s">
        <v>239</v>
      </c>
      <c r="B83" s="261" t="s">
        <v>240</v>
      </c>
      <c r="C83" s="224" t="s">
        <v>241</v>
      </c>
      <c r="D83" s="250">
        <v>146741</v>
      </c>
      <c r="E83" s="251">
        <v>151182</v>
      </c>
      <c r="F83" s="252">
        <v>155335</v>
      </c>
      <c r="G83" s="221">
        <f t="shared" si="6"/>
        <v>1.1266640789231233</v>
      </c>
      <c r="H83" s="215">
        <f t="shared" si="9"/>
        <v>0.12666407892312326</v>
      </c>
      <c r="I83" s="216"/>
      <c r="J83" s="215">
        <f t="shared" si="7"/>
        <v>1.1144919645423979</v>
      </c>
      <c r="K83" s="256">
        <f t="shared" si="8"/>
        <v>0.11449196454239785</v>
      </c>
    </row>
    <row r="84" spans="1:11" x14ac:dyDescent="0.25">
      <c r="A84" s="224" t="s">
        <v>242</v>
      </c>
      <c r="B84" s="261" t="s">
        <v>243</v>
      </c>
      <c r="C84" s="224" t="s">
        <v>244</v>
      </c>
      <c r="D84" s="250">
        <v>46319</v>
      </c>
      <c r="E84" s="251">
        <v>47601</v>
      </c>
      <c r="F84" s="252">
        <v>48524</v>
      </c>
      <c r="G84" s="221">
        <f t="shared" si="6"/>
        <v>1.1153922104818246</v>
      </c>
      <c r="H84" s="215">
        <f t="shared" si="9"/>
        <v>0.11539221048182458</v>
      </c>
      <c r="I84" s="216"/>
      <c r="J84" s="215">
        <f t="shared" si="7"/>
        <v>1.0798466128972199</v>
      </c>
      <c r="K84" s="256">
        <f t="shared" si="8"/>
        <v>7.9846612897219948E-2</v>
      </c>
    </row>
    <row r="85" spans="1:11" x14ac:dyDescent="0.25">
      <c r="A85" s="225" t="s">
        <v>245</v>
      </c>
      <c r="B85" s="262" t="s">
        <v>246</v>
      </c>
      <c r="C85" s="225" t="s">
        <v>247</v>
      </c>
      <c r="D85" s="253">
        <v>93385</v>
      </c>
      <c r="E85" s="254">
        <v>96445</v>
      </c>
      <c r="F85" s="255">
        <v>99494</v>
      </c>
      <c r="G85" s="222">
        <f t="shared" si="6"/>
        <v>1.1376544691092771</v>
      </c>
      <c r="H85" s="217">
        <f t="shared" si="9"/>
        <v>0.13765446910927714</v>
      </c>
      <c r="I85" s="218"/>
      <c r="J85" s="217">
        <f t="shared" si="7"/>
        <v>1.1325794978069299</v>
      </c>
      <c r="K85" s="256">
        <f t="shared" si="8"/>
        <v>0.1325794978069299</v>
      </c>
    </row>
    <row r="86" spans="1:11" x14ac:dyDescent="0.25">
      <c r="A86" s="224" t="s">
        <v>248</v>
      </c>
      <c r="B86" s="261" t="s">
        <v>249</v>
      </c>
      <c r="C86" s="224" t="s">
        <v>250</v>
      </c>
      <c r="D86" s="250">
        <v>7038</v>
      </c>
      <c r="E86" s="251">
        <v>7137</v>
      </c>
      <c r="F86" s="252">
        <v>7317</v>
      </c>
      <c r="G86" s="221">
        <f t="shared" si="6"/>
        <v>1.0574643548347531</v>
      </c>
      <c r="H86" s="215">
        <f t="shared" si="9"/>
        <v>5.7464354834753095E-2</v>
      </c>
      <c r="I86" s="216"/>
      <c r="J86" s="215">
        <f t="shared" si="7"/>
        <v>1.1047637946830364</v>
      </c>
      <c r="K86" s="256">
        <f t="shared" si="8"/>
        <v>0.10476379468303643</v>
      </c>
    </row>
    <row r="87" spans="1:11" ht="26.4" x14ac:dyDescent="0.25">
      <c r="A87" s="224" t="s">
        <v>251</v>
      </c>
      <c r="B87" s="261" t="s">
        <v>252</v>
      </c>
      <c r="C87" s="224" t="s">
        <v>253</v>
      </c>
      <c r="D87" s="250">
        <v>184691</v>
      </c>
      <c r="E87" s="251">
        <v>186568</v>
      </c>
      <c r="F87" s="252">
        <v>187894</v>
      </c>
      <c r="G87" s="221">
        <f t="shared" si="6"/>
        <v>1.0412756022081655</v>
      </c>
      <c r="H87" s="215">
        <f t="shared" si="9"/>
        <v>4.1275602208165507E-2</v>
      </c>
      <c r="I87" s="216"/>
      <c r="J87" s="215">
        <f t="shared" si="7"/>
        <v>1.0287338359512546</v>
      </c>
      <c r="K87" s="256">
        <f t="shared" si="8"/>
        <v>2.873383595125456E-2</v>
      </c>
    </row>
    <row r="88" spans="1:11" s="29" customFormat="1" x14ac:dyDescent="0.25">
      <c r="A88" s="224" t="s">
        <v>254</v>
      </c>
      <c r="B88" s="261" t="s">
        <v>255</v>
      </c>
      <c r="C88" s="224" t="s">
        <v>256</v>
      </c>
      <c r="D88" s="250">
        <v>148079</v>
      </c>
      <c r="E88" s="251">
        <v>148994</v>
      </c>
      <c r="F88" s="252">
        <v>149280</v>
      </c>
      <c r="G88" s="221">
        <f t="shared" si="6"/>
        <v>1.0249465718107247</v>
      </c>
      <c r="H88" s="215">
        <f t="shared" si="9"/>
        <v>2.4946571810724683E-2</v>
      </c>
      <c r="I88" s="216"/>
      <c r="J88" s="215">
        <f t="shared" si="7"/>
        <v>1.0077002976532263</v>
      </c>
      <c r="K88" s="256">
        <f t="shared" si="8"/>
        <v>7.700297653226329E-3</v>
      </c>
    </row>
    <row r="89" spans="1:11" ht="13.2" customHeight="1" x14ac:dyDescent="0.25">
      <c r="A89" s="224" t="s">
        <v>257</v>
      </c>
      <c r="B89" s="261" t="s">
        <v>258</v>
      </c>
      <c r="C89" s="224" t="s">
        <v>259</v>
      </c>
      <c r="D89" s="250">
        <v>3535</v>
      </c>
      <c r="E89" s="251">
        <v>3600</v>
      </c>
      <c r="F89" s="252">
        <v>3635</v>
      </c>
      <c r="G89" s="221">
        <f t="shared" si="6"/>
        <v>1.075603806599817</v>
      </c>
      <c r="H89" s="215">
        <f t="shared" si="9"/>
        <v>7.5603806599817025E-2</v>
      </c>
      <c r="I89" s="216"/>
      <c r="J89" s="215">
        <f t="shared" si="7"/>
        <v>1.0394597032930439</v>
      </c>
      <c r="K89" s="256">
        <f t="shared" si="8"/>
        <v>3.9459703293043935E-2</v>
      </c>
    </row>
    <row r="90" spans="1:11" ht="13.2" customHeight="1" x14ac:dyDescent="0.25">
      <c r="A90" s="224" t="s">
        <v>260</v>
      </c>
      <c r="B90" s="261" t="s">
        <v>261</v>
      </c>
      <c r="C90" s="224" t="s">
        <v>262</v>
      </c>
      <c r="D90" s="250">
        <v>33078</v>
      </c>
      <c r="E90" s="251">
        <v>33974</v>
      </c>
      <c r="F90" s="252">
        <v>34979</v>
      </c>
      <c r="G90" s="221">
        <f t="shared" si="6"/>
        <v>1.1128323916523783</v>
      </c>
      <c r="H90" s="215">
        <f t="shared" si="9"/>
        <v>0.11283239165237835</v>
      </c>
      <c r="I90" s="216"/>
      <c r="J90" s="215">
        <f t="shared" si="7"/>
        <v>1.12368045784629</v>
      </c>
      <c r="K90" s="256">
        <f t="shared" si="8"/>
        <v>0.12368045784629</v>
      </c>
    </row>
  </sheetData>
  <mergeCells count="9">
    <mergeCell ref="A1:R1"/>
    <mergeCell ref="A2:R2"/>
    <mergeCell ref="A3:R3"/>
    <mergeCell ref="A4:R4"/>
    <mergeCell ref="A6:A7"/>
    <mergeCell ref="B6:B7"/>
    <mergeCell ref="C6:C7"/>
    <mergeCell ref="D6:F6"/>
    <mergeCell ref="H6:K6"/>
  </mergeCells>
  <pageMargins left="0.25" right="0.25" top="0.75" bottom="0.75" header="0.3" footer="0.3"/>
  <pageSetup paperSize="5" scale="79" fitToHeight="3" orientation="portrait" horizontalDpi="4294967295" verticalDpi="4294967295"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L91"/>
  <sheetViews>
    <sheetView workbookViewId="0">
      <pane ySplit="7" topLeftCell="A8" activePane="bottomLeft" state="frozen"/>
      <selection pane="bottomLeft" activeCell="A12" sqref="A12:IV14"/>
    </sheetView>
  </sheetViews>
  <sheetFormatPr defaultRowHeight="13.2" x14ac:dyDescent="0.25"/>
  <cols>
    <col min="1" max="1" width="6" customWidth="1"/>
    <col min="2" max="2" width="40.6640625" customWidth="1"/>
    <col min="3" max="3" width="10.6640625" customWidth="1"/>
    <col min="4" max="6" width="9.6640625" customWidth="1"/>
    <col min="7" max="7" width="5.6640625" customWidth="1"/>
    <col min="8" max="8" width="6.6640625" customWidth="1"/>
    <col min="9" max="9" width="8" bestFit="1" customWidth="1"/>
    <col min="10" max="10" width="5.6640625" customWidth="1"/>
    <col min="11" max="11" width="8.44140625" customWidth="1"/>
  </cols>
  <sheetData>
    <row r="1" spans="1:12" ht="17.399999999999999" x14ac:dyDescent="0.3">
      <c r="A1" s="796" t="s">
        <v>0</v>
      </c>
      <c r="B1" s="797"/>
      <c r="C1" s="797"/>
      <c r="D1" s="797"/>
      <c r="E1" s="797"/>
      <c r="F1" s="797"/>
    </row>
    <row r="2" spans="1:12" ht="16.8" x14ac:dyDescent="0.3">
      <c r="A2" s="798" t="s">
        <v>1</v>
      </c>
      <c r="B2" s="797"/>
      <c r="C2" s="797"/>
      <c r="D2" s="797"/>
      <c r="E2" s="797"/>
      <c r="F2" s="797"/>
    </row>
    <row r="3" spans="1:12" x14ac:dyDescent="0.25">
      <c r="A3" s="797" t="s">
        <v>2</v>
      </c>
      <c r="B3" s="797"/>
      <c r="C3" s="797"/>
      <c r="D3" s="797"/>
      <c r="E3" s="797"/>
      <c r="F3" s="797"/>
    </row>
    <row r="4" spans="1:12" x14ac:dyDescent="0.25">
      <c r="A4" s="797" t="s">
        <v>3</v>
      </c>
      <c r="B4" s="797"/>
      <c r="C4" s="797"/>
      <c r="D4" s="797"/>
      <c r="E4" s="797"/>
      <c r="F4" s="797"/>
      <c r="H4" s="3" t="s">
        <v>263</v>
      </c>
      <c r="I4" s="3"/>
      <c r="K4" s="3" t="s">
        <v>264</v>
      </c>
      <c r="L4" s="3"/>
    </row>
    <row r="6" spans="1:12" x14ac:dyDescent="0.25">
      <c r="A6" s="799" t="s">
        <v>4</v>
      </c>
      <c r="B6" s="799" t="s">
        <v>5</v>
      </c>
      <c r="C6" s="799" t="s">
        <v>6</v>
      </c>
      <c r="D6" s="1"/>
      <c r="E6" s="799" t="s">
        <v>7</v>
      </c>
      <c r="F6" s="799"/>
      <c r="H6" s="4"/>
      <c r="I6" s="4"/>
      <c r="J6" s="4"/>
      <c r="K6" s="4"/>
      <c r="L6" s="4"/>
    </row>
    <row r="7" spans="1:12" x14ac:dyDescent="0.25">
      <c r="A7" s="799"/>
      <c r="B7" s="799"/>
      <c r="C7" s="799"/>
      <c r="D7" s="799" t="s">
        <v>10</v>
      </c>
      <c r="E7" s="799" t="s">
        <v>8</v>
      </c>
      <c r="F7" s="799" t="s">
        <v>9</v>
      </c>
    </row>
    <row r="8" spans="1:12" x14ac:dyDescent="0.25">
      <c r="A8" t="s">
        <v>11</v>
      </c>
      <c r="B8" s="2" t="s">
        <v>12</v>
      </c>
      <c r="C8" t="s">
        <v>13</v>
      </c>
      <c r="D8">
        <v>12061405</v>
      </c>
      <c r="E8">
        <v>12055458</v>
      </c>
      <c r="F8">
        <v>12213908</v>
      </c>
      <c r="H8" s="5">
        <f>(E8/D8)^4</f>
        <v>0.99802921696065827</v>
      </c>
      <c r="I8" s="6">
        <f>H8-1</f>
        <v>-1.970783039341728E-3</v>
      </c>
      <c r="J8" s="4"/>
      <c r="K8" s="5">
        <f>(F8/E8)^4</f>
        <v>1.0536193068711428</v>
      </c>
      <c r="L8" s="6">
        <f>K8-1</f>
        <v>5.3619306871142802E-2</v>
      </c>
    </row>
    <row r="9" spans="1:12" x14ac:dyDescent="0.25">
      <c r="A9" t="s">
        <v>14</v>
      </c>
      <c r="B9" s="2" t="s">
        <v>15</v>
      </c>
      <c r="C9" t="s">
        <v>16</v>
      </c>
      <c r="D9">
        <v>361088</v>
      </c>
      <c r="E9">
        <v>361667</v>
      </c>
      <c r="F9">
        <v>366554</v>
      </c>
      <c r="H9" s="5">
        <f t="shared" ref="H9:H72" si="0">(E9/D9)^4</f>
        <v>1.0064293924801899</v>
      </c>
      <c r="I9" s="6">
        <f t="shared" ref="I9:I72" si="1">H9-1</f>
        <v>6.4293924801899216E-3</v>
      </c>
      <c r="J9" s="4"/>
      <c r="K9" s="5">
        <f t="shared" ref="K9:K72" si="2">(F9/E9)^4</f>
        <v>1.0551551363944254</v>
      </c>
      <c r="L9" s="6">
        <f t="shared" ref="L9:L72" si="3">K9-1</f>
        <v>5.5155136394425375E-2</v>
      </c>
    </row>
    <row r="10" spans="1:12" x14ac:dyDescent="0.25">
      <c r="A10" t="s">
        <v>17</v>
      </c>
      <c r="B10" s="2" t="s">
        <v>18</v>
      </c>
      <c r="C10" t="s">
        <v>19</v>
      </c>
      <c r="D10">
        <v>2676597</v>
      </c>
      <c r="E10">
        <v>2599684</v>
      </c>
      <c r="F10">
        <v>2650816</v>
      </c>
      <c r="H10" s="5">
        <f t="shared" si="0"/>
        <v>0.88991862813261136</v>
      </c>
      <c r="I10" s="6">
        <f t="shared" si="1"/>
        <v>-0.11008137186738864</v>
      </c>
      <c r="J10" s="4"/>
      <c r="K10" s="5">
        <f t="shared" si="2"/>
        <v>1.0810258720280435</v>
      </c>
      <c r="L10" s="6">
        <f t="shared" si="3"/>
        <v>8.1025872028043455E-2</v>
      </c>
    </row>
    <row r="11" spans="1:12" x14ac:dyDescent="0.25">
      <c r="A11" t="s">
        <v>20</v>
      </c>
      <c r="B11" s="2" t="s">
        <v>21</v>
      </c>
      <c r="C11" t="s">
        <v>22</v>
      </c>
      <c r="D11">
        <v>893792</v>
      </c>
      <c r="E11">
        <v>891466</v>
      </c>
      <c r="F11">
        <v>894838</v>
      </c>
      <c r="H11" s="5">
        <f t="shared" si="0"/>
        <v>0.98963098355911228</v>
      </c>
      <c r="I11" s="6">
        <f t="shared" si="1"/>
        <v>-1.0369016440887724E-2</v>
      </c>
      <c r="J11" s="4"/>
      <c r="K11" s="5">
        <f t="shared" si="2"/>
        <v>1.015216195996727</v>
      </c>
      <c r="L11" s="6">
        <f t="shared" si="3"/>
        <v>1.5216195996726967E-2</v>
      </c>
    </row>
    <row r="12" spans="1:12" x14ac:dyDescent="0.25">
      <c r="A12" t="s">
        <v>23</v>
      </c>
      <c r="B12" s="2" t="s">
        <v>24</v>
      </c>
      <c r="C12" t="s">
        <v>25</v>
      </c>
      <c r="D12">
        <v>371372</v>
      </c>
      <c r="E12">
        <v>293701</v>
      </c>
      <c r="F12">
        <v>317843</v>
      </c>
      <c r="H12" s="5">
        <f t="shared" si="0"/>
        <v>0.391187595365249</v>
      </c>
      <c r="I12" s="6">
        <f t="shared" si="1"/>
        <v>-0.60881240463475095</v>
      </c>
      <c r="J12" s="4"/>
      <c r="K12" s="5">
        <f t="shared" si="2"/>
        <v>1.3716045083896748</v>
      </c>
      <c r="L12" s="6">
        <f t="shared" si="3"/>
        <v>0.37160450838967485</v>
      </c>
    </row>
    <row r="13" spans="1:12" x14ac:dyDescent="0.25">
      <c r="A13" t="s">
        <v>26</v>
      </c>
      <c r="B13" t="s">
        <v>27</v>
      </c>
      <c r="C13" t="s">
        <v>28</v>
      </c>
      <c r="D13">
        <v>346412</v>
      </c>
      <c r="E13">
        <v>269369</v>
      </c>
      <c r="F13">
        <v>296348</v>
      </c>
      <c r="H13" s="5">
        <f t="shared" si="0"/>
        <v>0.36561057119603213</v>
      </c>
      <c r="I13" s="6">
        <f t="shared" si="1"/>
        <v>-0.63438942880396787</v>
      </c>
      <c r="J13" s="4"/>
      <c r="K13" s="5">
        <f t="shared" si="2"/>
        <v>1.464932271621086</v>
      </c>
      <c r="L13" s="6">
        <f t="shared" si="3"/>
        <v>0.46493227162108597</v>
      </c>
    </row>
    <row r="14" spans="1:12" x14ac:dyDescent="0.25">
      <c r="A14" s="7" t="s">
        <v>29</v>
      </c>
      <c r="B14" s="7" t="s">
        <v>30</v>
      </c>
      <c r="C14" s="7" t="s">
        <v>31</v>
      </c>
      <c r="D14" s="7">
        <v>333891</v>
      </c>
      <c r="E14" s="7">
        <v>256826</v>
      </c>
      <c r="F14" s="7">
        <v>283771</v>
      </c>
      <c r="G14" s="7"/>
      <c r="H14" s="8">
        <f t="shared" si="0"/>
        <v>0.350055656542824</v>
      </c>
      <c r="I14" s="9">
        <f t="shared" si="1"/>
        <v>-0.649944343457176</v>
      </c>
      <c r="J14" s="7"/>
      <c r="K14" s="8">
        <f t="shared" si="2"/>
        <v>1.4904454697850389</v>
      </c>
      <c r="L14" s="9">
        <f t="shared" si="3"/>
        <v>0.49044546978503889</v>
      </c>
    </row>
    <row r="15" spans="1:12" x14ac:dyDescent="0.25">
      <c r="A15" t="s">
        <v>32</v>
      </c>
      <c r="B15" t="s">
        <v>33</v>
      </c>
      <c r="C15" t="s">
        <v>34</v>
      </c>
      <c r="D15">
        <v>12521</v>
      </c>
      <c r="E15">
        <v>12544</v>
      </c>
      <c r="F15">
        <v>12577</v>
      </c>
      <c r="H15" s="5">
        <f t="shared" si="0"/>
        <v>1.0073679262601787</v>
      </c>
      <c r="I15" s="6">
        <f t="shared" si="1"/>
        <v>7.367926260178681E-3</v>
      </c>
      <c r="J15" s="4"/>
      <c r="K15" s="5">
        <f t="shared" si="2"/>
        <v>1.0105645568100246</v>
      </c>
      <c r="L15" s="6">
        <f t="shared" si="3"/>
        <v>1.056455681002455E-2</v>
      </c>
    </row>
    <row r="16" spans="1:12" x14ac:dyDescent="0.25">
      <c r="A16" t="s">
        <v>35</v>
      </c>
      <c r="B16" t="s">
        <v>36</v>
      </c>
      <c r="C16" t="s">
        <v>37</v>
      </c>
      <c r="D16">
        <v>24960</v>
      </c>
      <c r="E16">
        <v>24332</v>
      </c>
      <c r="F16">
        <v>21495</v>
      </c>
      <c r="H16" s="5">
        <f t="shared" si="0"/>
        <v>0.90309389646832428</v>
      </c>
      <c r="I16" s="6">
        <f t="shared" si="1"/>
        <v>-9.6906103531675725E-2</v>
      </c>
      <c r="J16" s="4"/>
      <c r="K16" s="5">
        <f t="shared" si="2"/>
        <v>0.60902983273658862</v>
      </c>
      <c r="L16" s="6">
        <f t="shared" si="3"/>
        <v>-0.39097016726341138</v>
      </c>
    </row>
    <row r="17" spans="1:12" x14ac:dyDescent="0.25">
      <c r="A17" t="s">
        <v>38</v>
      </c>
      <c r="B17" t="s">
        <v>39</v>
      </c>
      <c r="C17" t="s">
        <v>40</v>
      </c>
      <c r="D17">
        <v>22092</v>
      </c>
      <c r="E17">
        <v>21651</v>
      </c>
      <c r="F17">
        <v>18581</v>
      </c>
      <c r="H17" s="5">
        <f t="shared" si="0"/>
        <v>0.92251131540335851</v>
      </c>
      <c r="I17" s="6">
        <f t="shared" si="1"/>
        <v>-7.7488684596641488E-2</v>
      </c>
      <c r="J17" s="4"/>
      <c r="K17" s="5">
        <f t="shared" si="2"/>
        <v>0.5424559700656848</v>
      </c>
      <c r="L17" s="6">
        <f t="shared" si="3"/>
        <v>-0.4575440299343152</v>
      </c>
    </row>
    <row r="18" spans="1:12" x14ac:dyDescent="0.25">
      <c r="A18" t="s">
        <v>41</v>
      </c>
      <c r="B18" t="s">
        <v>42</v>
      </c>
      <c r="C18" t="s">
        <v>43</v>
      </c>
      <c r="D18">
        <v>2868</v>
      </c>
      <c r="E18">
        <v>2680</v>
      </c>
      <c r="F18">
        <v>2913</v>
      </c>
      <c r="H18" s="5">
        <f t="shared" si="0"/>
        <v>0.7624696970542878</v>
      </c>
      <c r="I18" s="6">
        <f t="shared" si="1"/>
        <v>-0.2375303029457122</v>
      </c>
      <c r="J18" s="4"/>
      <c r="K18" s="5">
        <f t="shared" si="2"/>
        <v>1.3957986128786781</v>
      </c>
      <c r="L18" s="6">
        <f t="shared" si="3"/>
        <v>0.39579861287867812</v>
      </c>
    </row>
    <row r="19" spans="1:12" x14ac:dyDescent="0.25">
      <c r="A19" t="s">
        <v>44</v>
      </c>
      <c r="B19" s="2" t="s">
        <v>45</v>
      </c>
      <c r="C19" t="s">
        <v>46</v>
      </c>
      <c r="D19">
        <v>8081271</v>
      </c>
      <c r="E19">
        <v>8153940</v>
      </c>
      <c r="F19">
        <v>8235977</v>
      </c>
      <c r="H19" s="5">
        <f t="shared" si="0"/>
        <v>1.0364571754091105</v>
      </c>
      <c r="I19" s="6">
        <f t="shared" si="1"/>
        <v>3.6457175409110532E-2</v>
      </c>
      <c r="J19" s="4"/>
      <c r="K19" s="5">
        <f t="shared" si="2"/>
        <v>1.0408555322062514</v>
      </c>
      <c r="L19" s="6">
        <f t="shared" si="3"/>
        <v>4.0855532206251377E-2</v>
      </c>
    </row>
    <row r="20" spans="1:12" x14ac:dyDescent="0.25">
      <c r="A20" t="s">
        <v>47</v>
      </c>
      <c r="B20" s="2" t="s">
        <v>48</v>
      </c>
      <c r="C20" t="s">
        <v>49</v>
      </c>
      <c r="D20">
        <v>7752307</v>
      </c>
      <c r="E20">
        <v>7827994</v>
      </c>
      <c r="F20">
        <v>7908551</v>
      </c>
      <c r="H20" s="5">
        <f t="shared" si="0"/>
        <v>1.0396282800847356</v>
      </c>
      <c r="I20" s="6">
        <f t="shared" si="1"/>
        <v>3.9628280084735623E-2</v>
      </c>
      <c r="J20" s="4"/>
      <c r="K20" s="5">
        <f t="shared" si="2"/>
        <v>1.0418033317726123</v>
      </c>
      <c r="L20" s="6">
        <f t="shared" si="3"/>
        <v>4.1803331772612307E-2</v>
      </c>
    </row>
    <row r="21" spans="1:12" x14ac:dyDescent="0.25">
      <c r="A21" t="s">
        <v>50</v>
      </c>
      <c r="B21" s="2" t="s">
        <v>51</v>
      </c>
      <c r="C21" t="s">
        <v>52</v>
      </c>
      <c r="D21">
        <v>2165439</v>
      </c>
      <c r="E21">
        <v>2197552</v>
      </c>
      <c r="F21">
        <v>2203719</v>
      </c>
      <c r="H21" s="5">
        <f t="shared" si="0"/>
        <v>1.0606517791576966</v>
      </c>
      <c r="I21" s="6">
        <f t="shared" si="1"/>
        <v>6.0651779157696595E-2</v>
      </c>
      <c r="J21" s="4"/>
      <c r="K21" s="5">
        <f t="shared" si="2"/>
        <v>1.0112725584119457</v>
      </c>
      <c r="L21" s="6">
        <f t="shared" si="3"/>
        <v>1.1272558411945743E-2</v>
      </c>
    </row>
    <row r="22" spans="1:12" x14ac:dyDescent="0.25">
      <c r="A22" t="s">
        <v>53</v>
      </c>
      <c r="B22" t="s">
        <v>54</v>
      </c>
      <c r="C22" t="s">
        <v>55</v>
      </c>
      <c r="D22">
        <v>1851800</v>
      </c>
      <c r="E22">
        <v>1868709</v>
      </c>
      <c r="F22">
        <v>1888616</v>
      </c>
      <c r="H22" s="5">
        <f t="shared" si="0"/>
        <v>1.0370277785872453</v>
      </c>
      <c r="I22" s="6">
        <f t="shared" si="1"/>
        <v>3.7027778587245264E-2</v>
      </c>
      <c r="J22" s="4"/>
      <c r="K22" s="5">
        <f t="shared" si="2"/>
        <v>1.0432969784201436</v>
      </c>
      <c r="L22" s="6">
        <f t="shared" si="3"/>
        <v>4.3296978420143573E-2</v>
      </c>
    </row>
    <row r="23" spans="1:12" x14ac:dyDescent="0.25">
      <c r="A23" t="s">
        <v>56</v>
      </c>
      <c r="B23" s="2" t="s">
        <v>57</v>
      </c>
      <c r="C23" t="s">
        <v>58</v>
      </c>
      <c r="D23">
        <v>364134</v>
      </c>
      <c r="E23">
        <v>366203</v>
      </c>
      <c r="F23">
        <v>370218</v>
      </c>
      <c r="H23" s="5">
        <f t="shared" si="0"/>
        <v>1.0229223406678529</v>
      </c>
      <c r="I23" s="6">
        <f t="shared" si="1"/>
        <v>2.2922340667852925E-2</v>
      </c>
      <c r="J23" s="4"/>
      <c r="K23" s="5">
        <f t="shared" si="2"/>
        <v>1.0445819812947497</v>
      </c>
      <c r="L23" s="6">
        <f t="shared" si="3"/>
        <v>4.4581981294749662E-2</v>
      </c>
    </row>
    <row r="24" spans="1:12" x14ac:dyDescent="0.25">
      <c r="A24" t="s">
        <v>59</v>
      </c>
      <c r="B24" t="s">
        <v>60</v>
      </c>
      <c r="C24" t="s">
        <v>61</v>
      </c>
      <c r="D24">
        <v>262633</v>
      </c>
      <c r="E24">
        <v>265715</v>
      </c>
      <c r="F24">
        <v>268518</v>
      </c>
      <c r="H24" s="5">
        <f t="shared" si="0"/>
        <v>1.0477727719557441</v>
      </c>
      <c r="I24" s="6">
        <f t="shared" si="1"/>
        <v>4.7772771955744142E-2</v>
      </c>
      <c r="J24" s="4"/>
      <c r="K24" s="5">
        <f t="shared" si="2"/>
        <v>1.0428679686586675</v>
      </c>
      <c r="L24" s="6">
        <f t="shared" si="3"/>
        <v>4.2867968658667488E-2</v>
      </c>
    </row>
    <row r="25" spans="1:12" x14ac:dyDescent="0.25">
      <c r="A25" t="s">
        <v>62</v>
      </c>
      <c r="B25" t="s">
        <v>63</v>
      </c>
      <c r="C25" t="s">
        <v>64</v>
      </c>
      <c r="D25">
        <v>182894</v>
      </c>
      <c r="E25">
        <v>184326</v>
      </c>
      <c r="F25">
        <v>185744</v>
      </c>
      <c r="H25" s="5">
        <f t="shared" si="0"/>
        <v>1.0316884336045189</v>
      </c>
      <c r="I25" s="6">
        <f t="shared" si="1"/>
        <v>3.1688433604518895E-2</v>
      </c>
      <c r="J25" s="4"/>
      <c r="K25" s="5">
        <f t="shared" si="2"/>
        <v>1.0311284758661112</v>
      </c>
      <c r="L25" s="6">
        <f t="shared" si="3"/>
        <v>3.1128475866111227E-2</v>
      </c>
    </row>
    <row r="26" spans="1:12" x14ac:dyDescent="0.25">
      <c r="A26" t="s">
        <v>65</v>
      </c>
      <c r="B26" t="s">
        <v>66</v>
      </c>
      <c r="C26" t="s">
        <v>67</v>
      </c>
      <c r="D26">
        <v>79739</v>
      </c>
      <c r="E26">
        <v>81389</v>
      </c>
      <c r="F26">
        <v>82774</v>
      </c>
      <c r="H26" s="5">
        <f t="shared" si="0"/>
        <v>1.0853747407039662</v>
      </c>
      <c r="I26" s="6">
        <f t="shared" si="1"/>
        <v>8.5374740703966223E-2</v>
      </c>
      <c r="J26" s="4"/>
      <c r="K26" s="5">
        <f t="shared" si="2"/>
        <v>1.0698254397077838</v>
      </c>
      <c r="L26" s="6">
        <f t="shared" si="3"/>
        <v>6.9825439707783765E-2</v>
      </c>
    </row>
    <row r="27" spans="1:12" x14ac:dyDescent="0.25">
      <c r="A27" t="s">
        <v>68</v>
      </c>
      <c r="B27" t="s">
        <v>69</v>
      </c>
      <c r="C27" t="s">
        <v>70</v>
      </c>
      <c r="D27">
        <v>42330</v>
      </c>
      <c r="E27">
        <v>43366</v>
      </c>
      <c r="F27">
        <v>44557</v>
      </c>
      <c r="H27" s="5">
        <f t="shared" si="0"/>
        <v>1.1015504392545379</v>
      </c>
      <c r="I27" s="6">
        <f t="shared" si="1"/>
        <v>0.10155043925453788</v>
      </c>
      <c r="J27" s="4"/>
      <c r="K27" s="5">
        <f t="shared" si="2"/>
        <v>1.1144646753433667</v>
      </c>
      <c r="L27" s="6">
        <f t="shared" si="3"/>
        <v>0.11446467534336668</v>
      </c>
    </row>
    <row r="28" spans="1:12" x14ac:dyDescent="0.25">
      <c r="A28" t="s">
        <v>71</v>
      </c>
      <c r="B28" t="s">
        <v>72</v>
      </c>
      <c r="C28" t="s">
        <v>73</v>
      </c>
      <c r="D28">
        <v>28677</v>
      </c>
      <c r="E28">
        <v>29088</v>
      </c>
      <c r="F28">
        <v>29583</v>
      </c>
      <c r="H28" s="5">
        <f t="shared" si="0"/>
        <v>1.0585724349860923</v>
      </c>
      <c r="I28" s="6">
        <f t="shared" si="1"/>
        <v>5.8572434986092325E-2</v>
      </c>
      <c r="J28" s="4"/>
      <c r="K28" s="5">
        <f t="shared" si="2"/>
        <v>1.0698266393978517</v>
      </c>
      <c r="L28" s="6">
        <f t="shared" si="3"/>
        <v>6.982663939785172E-2</v>
      </c>
    </row>
    <row r="29" spans="1:12" x14ac:dyDescent="0.25">
      <c r="A29" t="s">
        <v>74</v>
      </c>
      <c r="B29" t="s">
        <v>75</v>
      </c>
      <c r="C29" t="s">
        <v>76</v>
      </c>
      <c r="D29">
        <v>13654</v>
      </c>
      <c r="E29">
        <v>14277</v>
      </c>
      <c r="F29">
        <v>14975</v>
      </c>
      <c r="H29" s="5">
        <f t="shared" si="0"/>
        <v>1.1953862169213685</v>
      </c>
      <c r="I29" s="6">
        <f t="shared" si="1"/>
        <v>0.19538621692136848</v>
      </c>
      <c r="J29" s="4"/>
      <c r="K29" s="5">
        <f t="shared" si="2"/>
        <v>1.2103737216366859</v>
      </c>
      <c r="L29" s="6">
        <f t="shared" si="3"/>
        <v>0.21037372163668588</v>
      </c>
    </row>
    <row r="30" spans="1:12" x14ac:dyDescent="0.25">
      <c r="A30" s="7" t="s">
        <v>77</v>
      </c>
      <c r="B30" s="7" t="s">
        <v>78</v>
      </c>
      <c r="C30" s="7" t="s">
        <v>79</v>
      </c>
      <c r="D30" s="7">
        <v>16234</v>
      </c>
      <c r="E30" s="7">
        <v>16530</v>
      </c>
      <c r="F30" s="7">
        <v>16582</v>
      </c>
      <c r="G30" s="7"/>
      <c r="H30" s="8">
        <f t="shared" si="0"/>
        <v>1.0749524348782109</v>
      </c>
      <c r="I30" s="9">
        <f t="shared" si="1"/>
        <v>7.4952434878210905E-2</v>
      </c>
      <c r="J30" s="7"/>
      <c r="K30" s="8">
        <f t="shared" si="2"/>
        <v>1.0126426828914823</v>
      </c>
      <c r="L30" s="9">
        <f t="shared" si="3"/>
        <v>1.2642682891482293E-2</v>
      </c>
    </row>
    <row r="31" spans="1:12" x14ac:dyDescent="0.25">
      <c r="A31" t="s">
        <v>80</v>
      </c>
      <c r="B31" t="s">
        <v>81</v>
      </c>
      <c r="C31" t="s">
        <v>82</v>
      </c>
      <c r="D31">
        <v>21174</v>
      </c>
      <c r="E31">
        <v>21493</v>
      </c>
      <c r="F31">
        <v>21634</v>
      </c>
      <c r="H31" s="5">
        <f t="shared" si="0"/>
        <v>1.0616381579655823</v>
      </c>
      <c r="I31" s="6">
        <f t="shared" si="1"/>
        <v>6.1638157965582252E-2</v>
      </c>
      <c r="J31" s="4"/>
      <c r="K31" s="5">
        <f t="shared" si="2"/>
        <v>1.0265004562331432</v>
      </c>
      <c r="L31" s="6">
        <f t="shared" si="3"/>
        <v>2.6500456233143233E-2</v>
      </c>
    </row>
    <row r="32" spans="1:12" x14ac:dyDescent="0.25">
      <c r="A32" t="s">
        <v>83</v>
      </c>
      <c r="B32" t="s">
        <v>84</v>
      </c>
      <c r="C32" t="s">
        <v>85</v>
      </c>
      <c r="D32">
        <v>101501</v>
      </c>
      <c r="E32">
        <v>100488</v>
      </c>
      <c r="F32">
        <v>101700</v>
      </c>
      <c r="H32" s="5">
        <f t="shared" si="0"/>
        <v>0.96067287070119356</v>
      </c>
      <c r="I32" s="6">
        <f t="shared" si="1"/>
        <v>-3.932712929880644E-2</v>
      </c>
      <c r="J32" s="4"/>
      <c r="K32" s="5">
        <f t="shared" si="2"/>
        <v>1.0491244326935676</v>
      </c>
      <c r="L32" s="6">
        <f t="shared" si="3"/>
        <v>4.9124432693567588E-2</v>
      </c>
    </row>
    <row r="33" spans="1:12" x14ac:dyDescent="0.25">
      <c r="A33" t="s">
        <v>86</v>
      </c>
      <c r="B33" t="s">
        <v>87</v>
      </c>
      <c r="C33" t="s">
        <v>88</v>
      </c>
      <c r="D33">
        <v>44858</v>
      </c>
      <c r="E33">
        <v>44688</v>
      </c>
      <c r="F33">
        <v>46044</v>
      </c>
      <c r="H33" s="5">
        <f t="shared" si="0"/>
        <v>0.98492700910104913</v>
      </c>
      <c r="I33" s="6">
        <f t="shared" si="1"/>
        <v>-1.5072990898950867E-2</v>
      </c>
      <c r="J33" s="4"/>
      <c r="K33" s="5">
        <f t="shared" si="2"/>
        <v>1.1270119150928017</v>
      </c>
      <c r="L33" s="6">
        <f t="shared" si="3"/>
        <v>0.12701191509280174</v>
      </c>
    </row>
    <row r="34" spans="1:12" x14ac:dyDescent="0.25">
      <c r="A34" s="7" t="s">
        <v>89</v>
      </c>
      <c r="B34" s="7" t="s">
        <v>90</v>
      </c>
      <c r="C34" s="7" t="s">
        <v>91</v>
      </c>
      <c r="D34" s="7">
        <v>1386</v>
      </c>
      <c r="E34" s="7">
        <v>1318</v>
      </c>
      <c r="F34" s="7">
        <v>1279</v>
      </c>
      <c r="G34" s="7"/>
      <c r="H34" s="8">
        <f t="shared" si="0"/>
        <v>0.81772771973497482</v>
      </c>
      <c r="I34" s="9">
        <f t="shared" si="1"/>
        <v>-0.18227228026502518</v>
      </c>
      <c r="J34" s="7"/>
      <c r="K34" s="8">
        <f t="shared" si="2"/>
        <v>0.88678948909284561</v>
      </c>
      <c r="L34" s="9">
        <f t="shared" si="3"/>
        <v>-0.11321051090715439</v>
      </c>
    </row>
    <row r="35" spans="1:12" x14ac:dyDescent="0.25">
      <c r="A35" t="s">
        <v>92</v>
      </c>
      <c r="B35" t="s">
        <v>93</v>
      </c>
      <c r="C35" t="s">
        <v>94</v>
      </c>
      <c r="D35">
        <v>43473</v>
      </c>
      <c r="E35">
        <v>43370</v>
      </c>
      <c r="F35">
        <v>44765</v>
      </c>
      <c r="H35" s="5">
        <f t="shared" si="0"/>
        <v>0.99055648121294682</v>
      </c>
      <c r="I35" s="6">
        <f t="shared" si="1"/>
        <v>-9.4435187870531845E-3</v>
      </c>
      <c r="J35" s="4"/>
      <c r="K35" s="5">
        <f t="shared" si="2"/>
        <v>1.1350021043169345</v>
      </c>
      <c r="L35" s="6">
        <f t="shared" si="3"/>
        <v>0.13500210431693449</v>
      </c>
    </row>
    <row r="36" spans="1:12" x14ac:dyDescent="0.25">
      <c r="A36" t="s">
        <v>95</v>
      </c>
      <c r="B36" t="s">
        <v>96</v>
      </c>
      <c r="C36" t="s">
        <v>97</v>
      </c>
      <c r="D36">
        <v>1126</v>
      </c>
      <c r="E36">
        <v>1136</v>
      </c>
      <c r="F36">
        <v>1077</v>
      </c>
      <c r="H36" s="5">
        <f t="shared" si="0"/>
        <v>1.036000019154141</v>
      </c>
      <c r="I36" s="6">
        <f t="shared" si="1"/>
        <v>3.6000019154140972E-2</v>
      </c>
      <c r="J36" s="4"/>
      <c r="K36" s="5">
        <f t="shared" si="2"/>
        <v>0.80788489402512098</v>
      </c>
      <c r="L36" s="6">
        <f t="shared" si="3"/>
        <v>-0.19211510597487902</v>
      </c>
    </row>
    <row r="37" spans="1:12" x14ac:dyDescent="0.25">
      <c r="A37" s="7" t="s">
        <v>98</v>
      </c>
      <c r="B37" s="7" t="s">
        <v>99</v>
      </c>
      <c r="C37" s="7" t="s">
        <v>100</v>
      </c>
      <c r="D37" s="7">
        <v>5979</v>
      </c>
      <c r="E37" s="7">
        <v>6149</v>
      </c>
      <c r="F37" s="7">
        <v>6262</v>
      </c>
      <c r="G37" s="7"/>
      <c r="H37" s="8">
        <f t="shared" si="0"/>
        <v>1.1186745514524696</v>
      </c>
      <c r="I37" s="9">
        <f t="shared" si="1"/>
        <v>0.11867455145246963</v>
      </c>
      <c r="J37" s="7"/>
      <c r="K37" s="8">
        <f t="shared" si="2"/>
        <v>1.075559104657325</v>
      </c>
      <c r="L37" s="9">
        <f t="shared" si="3"/>
        <v>7.555910465732496E-2</v>
      </c>
    </row>
    <row r="38" spans="1:12" x14ac:dyDescent="0.25">
      <c r="A38" t="s">
        <v>101</v>
      </c>
      <c r="B38" t="s">
        <v>102</v>
      </c>
      <c r="C38" t="s">
        <v>103</v>
      </c>
      <c r="D38">
        <v>21091</v>
      </c>
      <c r="E38">
        <v>20581</v>
      </c>
      <c r="F38">
        <v>20844</v>
      </c>
      <c r="H38" s="5">
        <f t="shared" si="0"/>
        <v>0.90672836916234056</v>
      </c>
      <c r="I38" s="6">
        <f t="shared" si="1"/>
        <v>-9.3271630837659436E-2</v>
      </c>
      <c r="J38" s="4"/>
      <c r="K38" s="5">
        <f t="shared" si="2"/>
        <v>1.0521032625613456</v>
      </c>
      <c r="L38" s="6">
        <f t="shared" si="3"/>
        <v>5.2103262561345565E-2</v>
      </c>
    </row>
    <row r="39" spans="1:12" x14ac:dyDescent="0.25">
      <c r="A39" t="s">
        <v>104</v>
      </c>
      <c r="B39" t="s">
        <v>105</v>
      </c>
      <c r="C39" t="s">
        <v>106</v>
      </c>
      <c r="D39">
        <v>15276</v>
      </c>
      <c r="E39">
        <v>15503</v>
      </c>
      <c r="F39">
        <v>16582</v>
      </c>
      <c r="H39" s="5">
        <f t="shared" si="0"/>
        <v>1.0607777196515533</v>
      </c>
      <c r="I39" s="6">
        <f t="shared" si="1"/>
        <v>6.0777719651553319E-2</v>
      </c>
      <c r="J39" s="4"/>
      <c r="K39" s="5">
        <f t="shared" si="2"/>
        <v>1.3088342616558026</v>
      </c>
      <c r="L39" s="6">
        <f t="shared" si="3"/>
        <v>0.30883426165580263</v>
      </c>
    </row>
    <row r="40" spans="1:12" x14ac:dyDescent="0.25">
      <c r="A40" s="7" t="s">
        <v>107</v>
      </c>
      <c r="B40" s="7" t="s">
        <v>108</v>
      </c>
      <c r="C40" s="7" t="s">
        <v>109</v>
      </c>
      <c r="D40" s="7">
        <v>53125</v>
      </c>
      <c r="E40" s="7">
        <v>52283</v>
      </c>
      <c r="F40" s="7">
        <v>52213</v>
      </c>
      <c r="G40" s="7"/>
      <c r="H40" s="8">
        <f t="shared" si="0"/>
        <v>0.93809371343104508</v>
      </c>
      <c r="I40" s="9">
        <f t="shared" si="1"/>
        <v>-6.1906286568954916E-2</v>
      </c>
      <c r="J40" s="7"/>
      <c r="K40" s="8">
        <f t="shared" si="2"/>
        <v>0.99465527652436314</v>
      </c>
      <c r="L40" s="9">
        <f t="shared" si="3"/>
        <v>-5.3447234756368589E-3</v>
      </c>
    </row>
    <row r="41" spans="1:12" x14ac:dyDescent="0.25">
      <c r="A41" t="s">
        <v>110</v>
      </c>
      <c r="B41" t="s">
        <v>111</v>
      </c>
      <c r="C41" t="s">
        <v>112</v>
      </c>
      <c r="D41">
        <v>3518</v>
      </c>
      <c r="E41">
        <v>3516</v>
      </c>
      <c r="F41">
        <v>3443</v>
      </c>
      <c r="H41" s="5">
        <f t="shared" si="0"/>
        <v>0.99772791912244818</v>
      </c>
      <c r="I41" s="6">
        <f t="shared" si="1"/>
        <v>-2.2720808775518186E-3</v>
      </c>
      <c r="J41" s="4"/>
      <c r="K41" s="5">
        <f t="shared" si="2"/>
        <v>0.91950188780126119</v>
      </c>
      <c r="L41" s="6">
        <f t="shared" si="3"/>
        <v>-8.0498112198738814E-2</v>
      </c>
    </row>
    <row r="42" spans="1:12" x14ac:dyDescent="0.25">
      <c r="A42" t="s">
        <v>113</v>
      </c>
      <c r="B42" s="2" t="s">
        <v>114</v>
      </c>
      <c r="C42" t="s">
        <v>115</v>
      </c>
      <c r="D42">
        <v>463791</v>
      </c>
      <c r="E42">
        <v>463460</v>
      </c>
      <c r="F42">
        <v>469412</v>
      </c>
      <c r="H42" s="5">
        <f t="shared" si="0"/>
        <v>0.99714832047462643</v>
      </c>
      <c r="I42" s="6">
        <f t="shared" si="1"/>
        <v>-2.8516795253735738E-3</v>
      </c>
      <c r="J42" s="4"/>
      <c r="K42" s="5">
        <f t="shared" si="2"/>
        <v>1.0523682125482667</v>
      </c>
      <c r="L42" s="6">
        <f t="shared" si="3"/>
        <v>5.2368212548266735E-2</v>
      </c>
    </row>
    <row r="43" spans="1:12" x14ac:dyDescent="0.25">
      <c r="A43" t="s">
        <v>116</v>
      </c>
      <c r="B43" t="s">
        <v>117</v>
      </c>
      <c r="C43" t="s">
        <v>118</v>
      </c>
      <c r="D43">
        <v>171073</v>
      </c>
      <c r="E43">
        <v>170033</v>
      </c>
      <c r="F43">
        <v>171920</v>
      </c>
      <c r="H43" s="5">
        <f t="shared" si="0"/>
        <v>0.9759037438573589</v>
      </c>
      <c r="I43" s="6">
        <f t="shared" si="1"/>
        <v>-2.4096256142641104E-2</v>
      </c>
      <c r="J43" s="4"/>
      <c r="K43" s="5">
        <f t="shared" si="2"/>
        <v>1.0451358384343199</v>
      </c>
      <c r="L43" s="6">
        <f t="shared" si="3"/>
        <v>4.5135838434319897E-2</v>
      </c>
    </row>
    <row r="44" spans="1:12" x14ac:dyDescent="0.25">
      <c r="A44" t="s">
        <v>119</v>
      </c>
      <c r="B44" t="s">
        <v>120</v>
      </c>
      <c r="C44" t="s">
        <v>121</v>
      </c>
      <c r="D44">
        <v>46422</v>
      </c>
      <c r="E44">
        <v>45074</v>
      </c>
      <c r="F44">
        <v>44355</v>
      </c>
      <c r="H44" s="5">
        <f t="shared" si="0"/>
        <v>0.88881016425148418</v>
      </c>
      <c r="I44" s="6">
        <f t="shared" si="1"/>
        <v>-0.11118983574851582</v>
      </c>
      <c r="J44" s="4"/>
      <c r="K44" s="5">
        <f t="shared" si="2"/>
        <v>0.9377043547459829</v>
      </c>
      <c r="L44" s="6">
        <f t="shared" si="3"/>
        <v>-6.2295645254017096E-2</v>
      </c>
    </row>
    <row r="45" spans="1:12" x14ac:dyDescent="0.25">
      <c r="A45" t="s">
        <v>122</v>
      </c>
      <c r="B45" t="s">
        <v>123</v>
      </c>
      <c r="C45" t="s">
        <v>124</v>
      </c>
      <c r="D45">
        <v>51318</v>
      </c>
      <c r="E45">
        <v>52905</v>
      </c>
      <c r="F45">
        <v>53821</v>
      </c>
      <c r="H45" s="5">
        <f t="shared" si="0"/>
        <v>1.1295565681226036</v>
      </c>
      <c r="I45" s="6">
        <f t="shared" si="1"/>
        <v>0.12955656812260363</v>
      </c>
      <c r="J45" s="4"/>
      <c r="K45" s="5">
        <f t="shared" si="2"/>
        <v>1.071075723906167</v>
      </c>
      <c r="L45" s="6">
        <f t="shared" si="3"/>
        <v>7.107572390616701E-2</v>
      </c>
    </row>
    <row r="46" spans="1:12" x14ac:dyDescent="0.25">
      <c r="A46" t="s">
        <v>125</v>
      </c>
      <c r="B46" t="s">
        <v>126</v>
      </c>
      <c r="C46" t="s">
        <v>127</v>
      </c>
      <c r="D46">
        <v>65973</v>
      </c>
      <c r="E46">
        <v>64748</v>
      </c>
      <c r="F46">
        <v>66437</v>
      </c>
      <c r="H46" s="5">
        <f t="shared" si="0"/>
        <v>0.9277703714436506</v>
      </c>
      <c r="I46" s="6">
        <f t="shared" si="1"/>
        <v>-7.2229628556349401E-2</v>
      </c>
      <c r="J46" s="4"/>
      <c r="K46" s="5">
        <f t="shared" si="2"/>
        <v>1.1084972536432052</v>
      </c>
      <c r="L46" s="6">
        <f t="shared" si="3"/>
        <v>0.10849725364320517</v>
      </c>
    </row>
    <row r="47" spans="1:12" x14ac:dyDescent="0.25">
      <c r="A47" t="s">
        <v>128</v>
      </c>
      <c r="B47" t="s">
        <v>129</v>
      </c>
      <c r="C47" t="s">
        <v>130</v>
      </c>
      <c r="D47">
        <v>13531</v>
      </c>
      <c r="E47">
        <v>13506</v>
      </c>
      <c r="F47">
        <v>14291</v>
      </c>
      <c r="H47" s="5">
        <f t="shared" si="0"/>
        <v>0.99263001996679934</v>
      </c>
      <c r="I47" s="6">
        <f t="shared" si="1"/>
        <v>-7.3699800332006626E-3</v>
      </c>
      <c r="J47" s="4"/>
      <c r="K47" s="5">
        <f t="shared" si="2"/>
        <v>1.2535552940719981</v>
      </c>
      <c r="L47" s="6">
        <f t="shared" si="3"/>
        <v>0.25355529407199806</v>
      </c>
    </row>
    <row r="48" spans="1:12" x14ac:dyDescent="0.25">
      <c r="A48" t="s">
        <v>131</v>
      </c>
      <c r="B48" t="s">
        <v>132</v>
      </c>
      <c r="C48" t="s">
        <v>133</v>
      </c>
      <c r="D48">
        <v>28766</v>
      </c>
      <c r="E48">
        <v>28227</v>
      </c>
      <c r="F48">
        <v>28550</v>
      </c>
      <c r="H48" s="5">
        <f t="shared" si="0"/>
        <v>0.92713075650879095</v>
      </c>
      <c r="I48" s="6">
        <f t="shared" si="1"/>
        <v>-7.2869243491209046E-2</v>
      </c>
      <c r="J48" s="4"/>
      <c r="K48" s="5">
        <f t="shared" si="2"/>
        <v>1.0465634352408357</v>
      </c>
      <c r="L48" s="6">
        <f t="shared" si="3"/>
        <v>4.6563435240835727E-2</v>
      </c>
    </row>
    <row r="49" spans="1:12" x14ac:dyDescent="0.25">
      <c r="A49" t="s">
        <v>134</v>
      </c>
      <c r="B49" t="s">
        <v>135</v>
      </c>
      <c r="C49" t="s">
        <v>136</v>
      </c>
      <c r="D49">
        <v>23675</v>
      </c>
      <c r="E49">
        <v>23015</v>
      </c>
      <c r="F49">
        <v>23596</v>
      </c>
      <c r="H49" s="5">
        <f t="shared" si="0"/>
        <v>0.89306684434989181</v>
      </c>
      <c r="I49" s="6">
        <f t="shared" si="1"/>
        <v>-0.10693315565010819</v>
      </c>
      <c r="J49" s="4"/>
      <c r="K49" s="5">
        <f t="shared" si="2"/>
        <v>1.1048660605892393</v>
      </c>
      <c r="L49" s="6">
        <f t="shared" si="3"/>
        <v>0.10486606058923931</v>
      </c>
    </row>
    <row r="50" spans="1:12" x14ac:dyDescent="0.25">
      <c r="A50" t="s">
        <v>137</v>
      </c>
      <c r="B50" t="s">
        <v>138</v>
      </c>
      <c r="C50" t="s">
        <v>139</v>
      </c>
      <c r="D50">
        <v>7361</v>
      </c>
      <c r="E50">
        <v>7307</v>
      </c>
      <c r="F50">
        <v>7308</v>
      </c>
      <c r="H50" s="5">
        <f t="shared" si="0"/>
        <v>0.97097748240295179</v>
      </c>
      <c r="I50" s="6">
        <f t="shared" si="1"/>
        <v>-2.9022517597048214E-2</v>
      </c>
      <c r="J50" s="4"/>
      <c r="K50" s="5">
        <f t="shared" si="2"/>
        <v>1.0005475326680364</v>
      </c>
      <c r="L50" s="6">
        <f t="shared" si="3"/>
        <v>5.475326680364212E-4</v>
      </c>
    </row>
    <row r="51" spans="1:12" x14ac:dyDescent="0.25">
      <c r="A51" t="s">
        <v>140</v>
      </c>
      <c r="B51" t="s">
        <v>141</v>
      </c>
      <c r="C51" t="s">
        <v>142</v>
      </c>
      <c r="D51">
        <v>112166</v>
      </c>
      <c r="E51">
        <v>112316</v>
      </c>
      <c r="F51">
        <v>114336</v>
      </c>
      <c r="H51" s="5">
        <f t="shared" si="0"/>
        <v>1.0053599544127694</v>
      </c>
      <c r="I51" s="6">
        <f t="shared" si="1"/>
        <v>5.3599544127693743E-3</v>
      </c>
      <c r="J51" s="4"/>
      <c r="K51" s="5">
        <f t="shared" si="2"/>
        <v>1.0739040132265407</v>
      </c>
      <c r="L51" s="6">
        <f t="shared" si="3"/>
        <v>7.3904013226540721E-2</v>
      </c>
    </row>
    <row r="52" spans="1:12" x14ac:dyDescent="0.25">
      <c r="A52" t="s">
        <v>143</v>
      </c>
      <c r="B52" t="s">
        <v>144</v>
      </c>
      <c r="C52" t="s">
        <v>145</v>
      </c>
      <c r="D52">
        <v>88849</v>
      </c>
      <c r="E52">
        <v>88953</v>
      </c>
      <c r="F52">
        <v>90936</v>
      </c>
      <c r="H52" s="5">
        <f t="shared" si="0"/>
        <v>1.0046903282863187</v>
      </c>
      <c r="I52" s="6">
        <f t="shared" si="1"/>
        <v>4.6903282863186568E-3</v>
      </c>
      <c r="J52" s="4"/>
      <c r="K52" s="5">
        <f t="shared" si="2"/>
        <v>1.0921970263563261</v>
      </c>
      <c r="L52" s="6">
        <f t="shared" si="3"/>
        <v>9.2197026356326095E-2</v>
      </c>
    </row>
    <row r="53" spans="1:12" x14ac:dyDescent="0.25">
      <c r="A53" t="s">
        <v>146</v>
      </c>
      <c r="B53" t="s">
        <v>147</v>
      </c>
      <c r="C53" t="s">
        <v>148</v>
      </c>
      <c r="D53">
        <v>3887</v>
      </c>
      <c r="E53">
        <v>3921</v>
      </c>
      <c r="F53">
        <v>3917</v>
      </c>
      <c r="H53" s="5">
        <f t="shared" si="0"/>
        <v>1.0354501769842821</v>
      </c>
      <c r="I53" s="6">
        <f t="shared" si="1"/>
        <v>3.54501769842821E-2</v>
      </c>
      <c r="J53" s="4"/>
      <c r="K53" s="5">
        <f t="shared" si="2"/>
        <v>0.99592564827929964</v>
      </c>
      <c r="L53" s="6">
        <f t="shared" si="3"/>
        <v>-4.0743517207003643E-3</v>
      </c>
    </row>
    <row r="54" spans="1:12" x14ac:dyDescent="0.25">
      <c r="A54" t="s">
        <v>149</v>
      </c>
      <c r="B54" t="s">
        <v>150</v>
      </c>
      <c r="C54" t="s">
        <v>151</v>
      </c>
      <c r="D54">
        <v>6795</v>
      </c>
      <c r="E54">
        <v>6726</v>
      </c>
      <c r="F54">
        <v>6706</v>
      </c>
      <c r="H54" s="5">
        <f t="shared" si="0"/>
        <v>0.95999640709165646</v>
      </c>
      <c r="I54" s="6">
        <f t="shared" si="1"/>
        <v>-4.0003592908343544E-2</v>
      </c>
      <c r="J54" s="4"/>
      <c r="K54" s="5">
        <f t="shared" si="2"/>
        <v>0.9881588042576267</v>
      </c>
      <c r="L54" s="6">
        <f t="shared" si="3"/>
        <v>-1.1841195742373301E-2</v>
      </c>
    </row>
    <row r="55" spans="1:12" x14ac:dyDescent="0.25">
      <c r="A55" t="s">
        <v>152</v>
      </c>
      <c r="B55" t="s">
        <v>153</v>
      </c>
      <c r="C55" t="s">
        <v>154</v>
      </c>
      <c r="D55">
        <v>7917</v>
      </c>
      <c r="E55">
        <v>7875</v>
      </c>
      <c r="F55">
        <v>7880</v>
      </c>
      <c r="H55" s="5">
        <f t="shared" si="0"/>
        <v>0.97894810511533314</v>
      </c>
      <c r="I55" s="6">
        <f t="shared" si="1"/>
        <v>-2.1051894884666855E-2</v>
      </c>
      <c r="J55" s="4"/>
      <c r="K55" s="5">
        <f t="shared" si="2"/>
        <v>1.0025421023089283</v>
      </c>
      <c r="L55" s="6">
        <f t="shared" si="3"/>
        <v>2.5421023089282624E-3</v>
      </c>
    </row>
    <row r="56" spans="1:12" x14ac:dyDescent="0.25">
      <c r="A56" t="s">
        <v>155</v>
      </c>
      <c r="B56" t="s">
        <v>156</v>
      </c>
      <c r="C56" t="s">
        <v>157</v>
      </c>
      <c r="D56">
        <v>4717</v>
      </c>
      <c r="E56">
        <v>4841</v>
      </c>
      <c r="F56">
        <v>4896</v>
      </c>
      <c r="H56" s="5">
        <f t="shared" si="0"/>
        <v>1.109371042799967</v>
      </c>
      <c r="I56" s="6">
        <f t="shared" si="1"/>
        <v>0.10937104279996701</v>
      </c>
      <c r="J56" s="4"/>
      <c r="K56" s="5">
        <f t="shared" si="2"/>
        <v>1.046225511956115</v>
      </c>
      <c r="L56" s="6">
        <f t="shared" si="3"/>
        <v>4.6225511956115017E-2</v>
      </c>
    </row>
    <row r="57" spans="1:12" x14ac:dyDescent="0.25">
      <c r="A57" t="s">
        <v>158</v>
      </c>
      <c r="B57" t="s">
        <v>159</v>
      </c>
      <c r="C57" t="s">
        <v>160</v>
      </c>
      <c r="D57">
        <v>126645</v>
      </c>
      <c r="E57">
        <v>127484</v>
      </c>
      <c r="F57">
        <v>129158</v>
      </c>
      <c r="H57" s="5">
        <f t="shared" si="0"/>
        <v>1.0267637637772122</v>
      </c>
      <c r="I57" s="6">
        <f t="shared" si="1"/>
        <v>2.6763763777212235E-2</v>
      </c>
      <c r="J57" s="4"/>
      <c r="K57" s="5">
        <f t="shared" si="2"/>
        <v>1.0535678728982532</v>
      </c>
      <c r="L57" s="6">
        <f t="shared" si="3"/>
        <v>5.3567872898253155E-2</v>
      </c>
    </row>
    <row r="58" spans="1:12" x14ac:dyDescent="0.25">
      <c r="A58" s="7" t="s">
        <v>161</v>
      </c>
      <c r="B58" s="7" t="s">
        <v>162</v>
      </c>
      <c r="C58" s="7" t="s">
        <v>163</v>
      </c>
      <c r="D58" s="7">
        <v>96115</v>
      </c>
      <c r="E58" s="7">
        <v>97059</v>
      </c>
      <c r="F58" s="7">
        <v>98399</v>
      </c>
      <c r="G58" s="7"/>
      <c r="H58" s="8">
        <f t="shared" si="0"/>
        <v>1.0398688498158997</v>
      </c>
      <c r="I58" s="9">
        <f t="shared" si="1"/>
        <v>3.9868849815899665E-2</v>
      </c>
      <c r="J58" s="7"/>
      <c r="K58" s="8">
        <f t="shared" si="2"/>
        <v>1.0563783441324994</v>
      </c>
      <c r="L58" s="9">
        <f t="shared" si="3"/>
        <v>5.6378344132499425E-2</v>
      </c>
    </row>
    <row r="59" spans="1:12" x14ac:dyDescent="0.25">
      <c r="A59" t="s">
        <v>164</v>
      </c>
      <c r="B59" t="s">
        <v>165</v>
      </c>
      <c r="C59" t="s">
        <v>166</v>
      </c>
      <c r="D59">
        <v>26142</v>
      </c>
      <c r="E59">
        <v>26031</v>
      </c>
      <c r="F59">
        <v>26332</v>
      </c>
      <c r="H59" s="5">
        <f t="shared" si="0"/>
        <v>0.98312370388228421</v>
      </c>
      <c r="I59" s="6">
        <f t="shared" si="1"/>
        <v>-1.6876296117715794E-2</v>
      </c>
      <c r="J59" s="4"/>
      <c r="K59" s="5">
        <f t="shared" si="2"/>
        <v>1.0470609838892113</v>
      </c>
      <c r="L59" s="6">
        <f t="shared" si="3"/>
        <v>4.7060983889211316E-2</v>
      </c>
    </row>
    <row r="60" spans="1:12" x14ac:dyDescent="0.25">
      <c r="A60" t="s">
        <v>167</v>
      </c>
      <c r="B60" t="s">
        <v>168</v>
      </c>
      <c r="C60" t="s">
        <v>169</v>
      </c>
      <c r="D60">
        <v>4388</v>
      </c>
      <c r="E60">
        <v>4394</v>
      </c>
      <c r="F60">
        <v>4427</v>
      </c>
      <c r="H60" s="5">
        <f t="shared" si="0"/>
        <v>1.0054806905303983</v>
      </c>
      <c r="I60" s="6">
        <f t="shared" si="1"/>
        <v>5.4806905303983466E-3</v>
      </c>
      <c r="J60" s="4"/>
      <c r="K60" s="5">
        <f t="shared" si="2"/>
        <v>1.0303810848965895</v>
      </c>
      <c r="L60" s="6">
        <f t="shared" si="3"/>
        <v>3.0381084896589527E-2</v>
      </c>
    </row>
    <row r="61" spans="1:12" x14ac:dyDescent="0.25">
      <c r="A61" t="s">
        <v>170</v>
      </c>
      <c r="B61" t="s">
        <v>171</v>
      </c>
      <c r="C61" t="s">
        <v>172</v>
      </c>
      <c r="D61">
        <v>53907</v>
      </c>
      <c r="E61">
        <v>53626</v>
      </c>
      <c r="F61">
        <v>53997</v>
      </c>
      <c r="H61" s="5">
        <f t="shared" si="0"/>
        <v>0.97931174205123084</v>
      </c>
      <c r="I61" s="6">
        <f t="shared" si="1"/>
        <v>-2.0688257948769162E-2</v>
      </c>
      <c r="J61" s="4"/>
      <c r="K61" s="5">
        <f t="shared" si="2"/>
        <v>1.0279616465052823</v>
      </c>
      <c r="L61" s="6">
        <f t="shared" si="3"/>
        <v>2.7961646505282323E-2</v>
      </c>
    </row>
    <row r="62" spans="1:12" x14ac:dyDescent="0.25">
      <c r="A62" t="s">
        <v>173</v>
      </c>
      <c r="B62" t="s">
        <v>174</v>
      </c>
      <c r="C62" t="s">
        <v>175</v>
      </c>
      <c r="D62">
        <v>36889</v>
      </c>
      <c r="E62">
        <v>37116</v>
      </c>
      <c r="F62">
        <v>37455</v>
      </c>
      <c r="H62" s="5">
        <f t="shared" si="0"/>
        <v>1.0248425176487352</v>
      </c>
      <c r="I62" s="6">
        <f t="shared" si="1"/>
        <v>2.4842517648735241E-2</v>
      </c>
      <c r="J62" s="4"/>
      <c r="K62" s="5">
        <f t="shared" si="2"/>
        <v>1.0370376918896074</v>
      </c>
      <c r="L62" s="6">
        <f t="shared" si="3"/>
        <v>3.7037691889607371E-2</v>
      </c>
    </row>
    <row r="63" spans="1:12" x14ac:dyDescent="0.25">
      <c r="A63" t="s">
        <v>176</v>
      </c>
      <c r="B63" t="s">
        <v>177</v>
      </c>
      <c r="C63" t="s">
        <v>178</v>
      </c>
      <c r="D63">
        <v>11997</v>
      </c>
      <c r="E63">
        <v>11495</v>
      </c>
      <c r="F63">
        <v>11502</v>
      </c>
      <c r="H63" s="5">
        <f t="shared" si="0"/>
        <v>0.84284024953373038</v>
      </c>
      <c r="I63" s="6">
        <f t="shared" si="1"/>
        <v>-0.15715975046626962</v>
      </c>
      <c r="J63" s="4"/>
      <c r="K63" s="5">
        <f t="shared" si="2"/>
        <v>1.0024380675704605</v>
      </c>
      <c r="L63" s="6">
        <f t="shared" si="3"/>
        <v>2.4380675704605004E-3</v>
      </c>
    </row>
    <row r="64" spans="1:12" x14ac:dyDescent="0.25">
      <c r="A64" t="s">
        <v>179</v>
      </c>
      <c r="B64" t="s">
        <v>180</v>
      </c>
      <c r="C64" t="s">
        <v>181</v>
      </c>
      <c r="D64">
        <v>5021</v>
      </c>
      <c r="E64">
        <v>5015</v>
      </c>
      <c r="F64">
        <v>5039</v>
      </c>
      <c r="H64" s="5">
        <f t="shared" si="0"/>
        <v>0.99522863673722062</v>
      </c>
      <c r="I64" s="6">
        <f t="shared" si="1"/>
        <v>-4.7713632627793823E-3</v>
      </c>
      <c r="J64" s="4"/>
      <c r="K64" s="5">
        <f t="shared" si="2"/>
        <v>1.0192804254957322</v>
      </c>
      <c r="L64" s="6">
        <f t="shared" si="3"/>
        <v>1.9280425495732167E-2</v>
      </c>
    </row>
    <row r="65" spans="1:12" x14ac:dyDescent="0.25">
      <c r="A65" t="s">
        <v>182</v>
      </c>
      <c r="B65" s="2" t="s">
        <v>183</v>
      </c>
      <c r="C65" t="s">
        <v>184</v>
      </c>
      <c r="D65">
        <v>776117</v>
      </c>
      <c r="E65">
        <v>787113</v>
      </c>
      <c r="F65">
        <v>803913</v>
      </c>
      <c r="H65" s="5">
        <f t="shared" si="0"/>
        <v>1.057887671606345</v>
      </c>
      <c r="I65" s="6">
        <f t="shared" si="1"/>
        <v>5.7887671606345004E-2</v>
      </c>
      <c r="J65" s="4"/>
      <c r="K65" s="5">
        <f t="shared" si="2"/>
        <v>1.0881477426851434</v>
      </c>
      <c r="L65" s="6">
        <f t="shared" si="3"/>
        <v>8.814774268514336E-2</v>
      </c>
    </row>
    <row r="66" spans="1:12" x14ac:dyDescent="0.25">
      <c r="A66" t="s">
        <v>185</v>
      </c>
      <c r="B66" t="s">
        <v>186</v>
      </c>
      <c r="C66" t="s">
        <v>187</v>
      </c>
      <c r="D66">
        <v>664338</v>
      </c>
      <c r="E66">
        <v>672852</v>
      </c>
      <c r="F66">
        <v>688383</v>
      </c>
      <c r="H66" s="5">
        <f t="shared" si="0"/>
        <v>1.0522569715608407</v>
      </c>
      <c r="I66" s="6">
        <f t="shared" si="1"/>
        <v>5.2256971560840748E-2</v>
      </c>
      <c r="J66" s="4"/>
      <c r="K66" s="5">
        <f t="shared" si="2"/>
        <v>1.0955756116550508</v>
      </c>
      <c r="L66" s="6">
        <f t="shared" si="3"/>
        <v>9.5575611655050796E-2</v>
      </c>
    </row>
    <row r="67" spans="1:12" x14ac:dyDescent="0.25">
      <c r="A67" s="7" t="s">
        <v>188</v>
      </c>
      <c r="B67" s="7" t="s">
        <v>189</v>
      </c>
      <c r="C67" s="7" t="s">
        <v>190</v>
      </c>
      <c r="D67" s="7">
        <v>646173</v>
      </c>
      <c r="E67" s="7">
        <v>654466</v>
      </c>
      <c r="F67" s="7">
        <v>669783</v>
      </c>
      <c r="G67" s="7"/>
      <c r="H67" s="8">
        <f t="shared" si="0"/>
        <v>1.0523328531918512</v>
      </c>
      <c r="I67" s="9">
        <f t="shared" si="1"/>
        <v>5.2332853191851214E-2</v>
      </c>
      <c r="J67" s="7"/>
      <c r="K67" s="8">
        <f t="shared" si="2"/>
        <v>1.0969532602629082</v>
      </c>
      <c r="L67" s="9">
        <f t="shared" si="3"/>
        <v>9.6953260262908181E-2</v>
      </c>
    </row>
    <row r="68" spans="1:12" x14ac:dyDescent="0.25">
      <c r="A68" t="s">
        <v>191</v>
      </c>
      <c r="B68" t="s">
        <v>192</v>
      </c>
      <c r="C68" t="s">
        <v>193</v>
      </c>
      <c r="D68">
        <v>562864</v>
      </c>
      <c r="E68">
        <v>569985</v>
      </c>
      <c r="F68">
        <v>583455</v>
      </c>
      <c r="H68" s="5">
        <f t="shared" si="0"/>
        <v>1.0515739430245985</v>
      </c>
      <c r="I68" s="6">
        <f t="shared" si="1"/>
        <v>5.1573943024598501E-2</v>
      </c>
      <c r="J68" s="4"/>
      <c r="K68" s="5">
        <f t="shared" si="2"/>
        <v>1.0979327933246361</v>
      </c>
      <c r="L68" s="6">
        <f t="shared" si="3"/>
        <v>9.7932793324636114E-2</v>
      </c>
    </row>
    <row r="69" spans="1:12" x14ac:dyDescent="0.25">
      <c r="A69" t="s">
        <v>194</v>
      </c>
      <c r="B69" t="s">
        <v>195</v>
      </c>
      <c r="C69" t="s">
        <v>196</v>
      </c>
      <c r="D69">
        <v>22358</v>
      </c>
      <c r="E69">
        <v>22563</v>
      </c>
      <c r="F69">
        <v>22812</v>
      </c>
      <c r="H69" s="5">
        <f t="shared" si="0"/>
        <v>1.0371834215013451</v>
      </c>
      <c r="I69" s="6">
        <f t="shared" si="1"/>
        <v>3.7183421501345126E-2</v>
      </c>
      <c r="J69" s="4"/>
      <c r="K69" s="5">
        <f t="shared" si="2"/>
        <v>1.0448791858721784</v>
      </c>
      <c r="L69" s="6">
        <f t="shared" si="3"/>
        <v>4.4879185872178429E-2</v>
      </c>
    </row>
    <row r="70" spans="1:12" x14ac:dyDescent="0.25">
      <c r="A70" t="s">
        <v>197</v>
      </c>
      <c r="B70" t="s">
        <v>198</v>
      </c>
      <c r="C70" t="s">
        <v>199</v>
      </c>
      <c r="D70">
        <v>5985</v>
      </c>
      <c r="E70">
        <v>5998</v>
      </c>
      <c r="F70">
        <v>6008</v>
      </c>
      <c r="H70" s="5">
        <f t="shared" si="0"/>
        <v>1.0087167366797625</v>
      </c>
      <c r="I70" s="6">
        <f t="shared" si="1"/>
        <v>8.7167366797624712E-3</v>
      </c>
      <c r="J70" s="4"/>
      <c r="K70" s="5">
        <f t="shared" si="2"/>
        <v>1.0066855859579882</v>
      </c>
      <c r="L70" s="6">
        <f t="shared" si="3"/>
        <v>6.6855859579881827E-3</v>
      </c>
    </row>
    <row r="71" spans="1:12" x14ac:dyDescent="0.25">
      <c r="A71" t="s">
        <v>200</v>
      </c>
      <c r="B71" t="s">
        <v>201</v>
      </c>
      <c r="C71" t="s">
        <v>202</v>
      </c>
      <c r="D71">
        <v>16373</v>
      </c>
      <c r="E71">
        <v>16565</v>
      </c>
      <c r="F71">
        <v>16804</v>
      </c>
      <c r="H71" s="5">
        <f t="shared" si="0"/>
        <v>1.047738043726691</v>
      </c>
      <c r="I71" s="6">
        <f t="shared" si="1"/>
        <v>4.7738043726690993E-2</v>
      </c>
      <c r="J71" s="4"/>
      <c r="K71" s="5">
        <f t="shared" si="2"/>
        <v>1.0589731055558576</v>
      </c>
      <c r="L71" s="6">
        <f t="shared" si="3"/>
        <v>5.8973105555857552E-2</v>
      </c>
    </row>
    <row r="72" spans="1:12" x14ac:dyDescent="0.25">
      <c r="A72" t="s">
        <v>203</v>
      </c>
      <c r="B72" t="s">
        <v>204</v>
      </c>
      <c r="C72" t="s">
        <v>205</v>
      </c>
      <c r="D72">
        <v>540506</v>
      </c>
      <c r="E72">
        <v>547422</v>
      </c>
      <c r="F72">
        <v>560643</v>
      </c>
      <c r="H72" s="5">
        <f t="shared" si="0"/>
        <v>1.0521724131893098</v>
      </c>
      <c r="I72" s="6">
        <f t="shared" si="1"/>
        <v>5.2172413189309763E-2</v>
      </c>
      <c r="J72" s="4"/>
      <c r="K72" s="5">
        <f t="shared" si="2"/>
        <v>1.1001619696840343</v>
      </c>
      <c r="L72" s="6">
        <f t="shared" si="3"/>
        <v>0.10016196968403435</v>
      </c>
    </row>
    <row r="73" spans="1:12" x14ac:dyDescent="0.25">
      <c r="A73" t="s">
        <v>206</v>
      </c>
      <c r="B73" t="s">
        <v>207</v>
      </c>
      <c r="C73" t="s">
        <v>208</v>
      </c>
      <c r="D73">
        <v>278346</v>
      </c>
      <c r="E73">
        <v>281624</v>
      </c>
      <c r="F73">
        <v>289909</v>
      </c>
      <c r="H73" s="5">
        <f t="shared" ref="H73:H91" si="4">(E73/D73)^4</f>
        <v>1.0479455361048444</v>
      </c>
      <c r="I73" s="6">
        <f t="shared" ref="I73:I91" si="5">H73-1</f>
        <v>4.7945536104844422E-2</v>
      </c>
      <c r="J73" s="4"/>
      <c r="K73" s="5">
        <f t="shared" ref="K73:K91" si="6">(F73/E73)^4</f>
        <v>1.1229699658549459</v>
      </c>
      <c r="L73" s="6">
        <f t="shared" ref="L73:L91" si="7">K73-1</f>
        <v>0.12296996585494591</v>
      </c>
    </row>
    <row r="74" spans="1:12" x14ac:dyDescent="0.25">
      <c r="A74" t="s">
        <v>209</v>
      </c>
      <c r="B74" t="s">
        <v>210</v>
      </c>
      <c r="C74" t="s">
        <v>211</v>
      </c>
      <c r="D74">
        <v>258736</v>
      </c>
      <c r="E74">
        <v>262395</v>
      </c>
      <c r="F74">
        <v>267292</v>
      </c>
      <c r="H74" s="5">
        <f t="shared" si="4"/>
        <v>1.0577786126101241</v>
      </c>
      <c r="I74" s="6">
        <f t="shared" si="5"/>
        <v>5.7778612610124069E-2</v>
      </c>
      <c r="J74" s="4"/>
      <c r="K74" s="5">
        <f t="shared" si="6"/>
        <v>1.076766713571637</v>
      </c>
      <c r="L74" s="6">
        <f t="shared" si="7"/>
        <v>7.6766713571637002E-2</v>
      </c>
    </row>
    <row r="75" spans="1:12" x14ac:dyDescent="0.25">
      <c r="A75" t="s">
        <v>212</v>
      </c>
      <c r="B75" t="s">
        <v>213</v>
      </c>
      <c r="C75" t="s">
        <v>214</v>
      </c>
      <c r="D75">
        <v>3425</v>
      </c>
      <c r="E75">
        <v>3403</v>
      </c>
      <c r="F75">
        <v>3442</v>
      </c>
      <c r="H75" s="5">
        <f t="shared" si="4"/>
        <v>0.97455306808879927</v>
      </c>
      <c r="I75" s="6">
        <f t="shared" si="5"/>
        <v>-2.5446931911200732E-2</v>
      </c>
      <c r="J75" s="4"/>
      <c r="K75" s="5">
        <f t="shared" si="6"/>
        <v>1.0466359975116812</v>
      </c>
      <c r="L75" s="6">
        <f t="shared" si="7"/>
        <v>4.6635997511681238E-2</v>
      </c>
    </row>
    <row r="76" spans="1:12" x14ac:dyDescent="0.25">
      <c r="A76" t="s">
        <v>215</v>
      </c>
      <c r="B76" t="s">
        <v>216</v>
      </c>
      <c r="C76" t="s">
        <v>217</v>
      </c>
      <c r="D76">
        <v>83309</v>
      </c>
      <c r="E76">
        <v>84481</v>
      </c>
      <c r="F76">
        <v>86328</v>
      </c>
      <c r="H76" s="5">
        <f t="shared" si="4"/>
        <v>1.0574710776465583</v>
      </c>
      <c r="I76" s="6">
        <f t="shared" si="5"/>
        <v>5.7471077646558344E-2</v>
      </c>
      <c r="J76" s="4"/>
      <c r="K76" s="5">
        <f t="shared" si="6"/>
        <v>1.0903615649596732</v>
      </c>
      <c r="L76" s="6">
        <f t="shared" si="7"/>
        <v>9.036156495967318E-2</v>
      </c>
    </row>
    <row r="77" spans="1:12" x14ac:dyDescent="0.25">
      <c r="A77" t="s">
        <v>218</v>
      </c>
      <c r="B77" t="s">
        <v>219</v>
      </c>
      <c r="C77" t="s">
        <v>220</v>
      </c>
      <c r="D77">
        <v>18165</v>
      </c>
      <c r="E77">
        <v>18386</v>
      </c>
      <c r="F77">
        <v>18601</v>
      </c>
      <c r="H77" s="5">
        <f t="shared" si="4"/>
        <v>1.0495603467203096</v>
      </c>
      <c r="I77" s="6">
        <f t="shared" si="5"/>
        <v>4.9560346720309623E-2</v>
      </c>
      <c r="J77" s="4"/>
      <c r="K77" s="5">
        <f t="shared" si="6"/>
        <v>1.047601587577806</v>
      </c>
      <c r="L77" s="6">
        <f t="shared" si="7"/>
        <v>4.760158757780597E-2</v>
      </c>
    </row>
    <row r="78" spans="1:12" x14ac:dyDescent="0.25">
      <c r="A78" t="s">
        <v>221</v>
      </c>
      <c r="B78" t="s">
        <v>222</v>
      </c>
      <c r="C78" t="s">
        <v>223</v>
      </c>
      <c r="D78">
        <v>16496</v>
      </c>
      <c r="E78">
        <v>16727</v>
      </c>
      <c r="F78">
        <v>16937</v>
      </c>
      <c r="H78" s="5">
        <f t="shared" si="4"/>
        <v>1.0572011718783823</v>
      </c>
      <c r="I78" s="6">
        <f t="shared" si="5"/>
        <v>5.7201171878382251E-2</v>
      </c>
      <c r="J78" s="4"/>
      <c r="K78" s="5">
        <f t="shared" si="6"/>
        <v>1.0511718508894312</v>
      </c>
      <c r="L78" s="6">
        <f t="shared" si="7"/>
        <v>5.1171850889431214E-2</v>
      </c>
    </row>
    <row r="79" spans="1:12" x14ac:dyDescent="0.25">
      <c r="A79" t="s">
        <v>224</v>
      </c>
      <c r="B79" t="s">
        <v>225</v>
      </c>
      <c r="C79" t="s">
        <v>226</v>
      </c>
      <c r="D79">
        <v>1669</v>
      </c>
      <c r="E79">
        <v>1659</v>
      </c>
      <c r="F79">
        <v>1663</v>
      </c>
      <c r="H79" s="5">
        <f t="shared" si="4"/>
        <v>0.9762480904009081</v>
      </c>
      <c r="I79" s="6">
        <f t="shared" si="5"/>
        <v>-2.3751909599091903E-2</v>
      </c>
      <c r="J79" s="4"/>
      <c r="K79" s="5">
        <f t="shared" si="6"/>
        <v>1.0096793003341002</v>
      </c>
      <c r="L79" s="6">
        <f t="shared" si="7"/>
        <v>9.6793003341002493E-3</v>
      </c>
    </row>
    <row r="80" spans="1:12" x14ac:dyDescent="0.25">
      <c r="A80" t="s">
        <v>227</v>
      </c>
      <c r="B80" t="s">
        <v>228</v>
      </c>
      <c r="C80" t="s">
        <v>229</v>
      </c>
      <c r="D80">
        <v>111779</v>
      </c>
      <c r="E80">
        <v>114261</v>
      </c>
      <c r="F80">
        <v>115530</v>
      </c>
      <c r="H80" s="5">
        <f t="shared" si="4"/>
        <v>1.0918203949206271</v>
      </c>
      <c r="I80" s="6">
        <f t="shared" si="5"/>
        <v>9.1820394920627102E-2</v>
      </c>
      <c r="J80" s="4"/>
      <c r="K80" s="5">
        <f t="shared" si="6"/>
        <v>1.0451701812942795</v>
      </c>
      <c r="L80" s="6">
        <f t="shared" si="7"/>
        <v>4.5170181294279521E-2</v>
      </c>
    </row>
    <row r="81" spans="1:12" x14ac:dyDescent="0.25">
      <c r="A81" s="7" t="s">
        <v>230</v>
      </c>
      <c r="B81" s="7" t="s">
        <v>231</v>
      </c>
      <c r="C81" s="7" t="s">
        <v>232</v>
      </c>
      <c r="D81" s="7">
        <v>89401</v>
      </c>
      <c r="E81" s="7">
        <v>91611</v>
      </c>
      <c r="F81" s="7">
        <v>92629</v>
      </c>
      <c r="G81" s="7"/>
      <c r="H81" s="8">
        <f t="shared" si="4"/>
        <v>1.1026076177301685</v>
      </c>
      <c r="I81" s="9">
        <f t="shared" si="5"/>
        <v>0.10260761773016847</v>
      </c>
      <c r="J81" s="7"/>
      <c r="K81" s="8">
        <f t="shared" si="6"/>
        <v>1.0451952008564771</v>
      </c>
      <c r="L81" s="9">
        <f t="shared" si="7"/>
        <v>4.5195200856477102E-2</v>
      </c>
    </row>
    <row r="82" spans="1:12" x14ac:dyDescent="0.25">
      <c r="A82" t="s">
        <v>233</v>
      </c>
      <c r="B82" t="s">
        <v>234</v>
      </c>
      <c r="C82" t="s">
        <v>235</v>
      </c>
      <c r="D82">
        <v>22378</v>
      </c>
      <c r="E82">
        <v>22650</v>
      </c>
      <c r="F82">
        <v>22901</v>
      </c>
      <c r="H82" s="5">
        <f t="shared" si="4"/>
        <v>1.0495128185616132</v>
      </c>
      <c r="I82" s="6">
        <f t="shared" si="5"/>
        <v>4.9512818561613159E-2</v>
      </c>
      <c r="J82" s="4"/>
      <c r="K82" s="5">
        <f t="shared" si="6"/>
        <v>1.0450689908607449</v>
      </c>
      <c r="L82" s="6">
        <f t="shared" si="7"/>
        <v>4.5068990860744895E-2</v>
      </c>
    </row>
    <row r="83" spans="1:12" x14ac:dyDescent="0.25">
      <c r="A83" t="s">
        <v>236</v>
      </c>
      <c r="B83" s="2" t="s">
        <v>237</v>
      </c>
      <c r="C83" t="s">
        <v>238</v>
      </c>
      <c r="D83">
        <v>-34963</v>
      </c>
      <c r="E83">
        <v>-37950</v>
      </c>
      <c r="F83">
        <v>-36528</v>
      </c>
      <c r="H83" s="5">
        <f t="shared" si="4"/>
        <v>1.3880731709473377</v>
      </c>
      <c r="I83" s="6">
        <f t="shared" si="5"/>
        <v>0.38807317094733773</v>
      </c>
      <c r="J83" s="4"/>
      <c r="K83" s="5">
        <f t="shared" si="6"/>
        <v>0.85833427607191937</v>
      </c>
      <c r="L83" s="6">
        <f t="shared" si="7"/>
        <v>-0.14166572392808063</v>
      </c>
    </row>
    <row r="84" spans="1:12" x14ac:dyDescent="0.25">
      <c r="A84" t="s">
        <v>239</v>
      </c>
      <c r="B84" t="s">
        <v>240</v>
      </c>
      <c r="C84" t="s">
        <v>241</v>
      </c>
      <c r="D84">
        <v>145224</v>
      </c>
      <c r="E84">
        <v>146741</v>
      </c>
      <c r="F84">
        <v>150512</v>
      </c>
      <c r="H84" s="5">
        <f t="shared" si="4"/>
        <v>1.042443003396998</v>
      </c>
      <c r="I84" s="6">
        <f t="shared" si="5"/>
        <v>4.2443003396998025E-2</v>
      </c>
      <c r="J84" s="4"/>
      <c r="K84" s="5">
        <f t="shared" si="6"/>
        <v>1.1068241061888873</v>
      </c>
      <c r="L84" s="6">
        <f t="shared" si="7"/>
        <v>0.10682410618888727</v>
      </c>
    </row>
    <row r="85" spans="1:12" x14ac:dyDescent="0.25">
      <c r="A85" s="7" t="s">
        <v>242</v>
      </c>
      <c r="B85" s="7" t="s">
        <v>243</v>
      </c>
      <c r="C85" s="7" t="s">
        <v>244</v>
      </c>
      <c r="D85" s="7">
        <v>45746</v>
      </c>
      <c r="E85" s="7">
        <v>46319</v>
      </c>
      <c r="F85" s="7">
        <v>46687</v>
      </c>
      <c r="G85" s="7"/>
      <c r="H85" s="8">
        <f t="shared" si="4"/>
        <v>1.0510519833518839</v>
      </c>
      <c r="I85" s="9">
        <f t="shared" si="5"/>
        <v>5.1051983351883878E-2</v>
      </c>
      <c r="J85" s="7"/>
      <c r="K85" s="8">
        <f t="shared" si="6"/>
        <v>1.0321603542180469</v>
      </c>
      <c r="L85" s="9">
        <f t="shared" si="7"/>
        <v>3.216035421804686E-2</v>
      </c>
    </row>
    <row r="86" spans="1:12" x14ac:dyDescent="0.25">
      <c r="A86" t="s">
        <v>245</v>
      </c>
      <c r="B86" t="s">
        <v>246</v>
      </c>
      <c r="C86" t="s">
        <v>247</v>
      </c>
      <c r="D86">
        <v>92525</v>
      </c>
      <c r="E86">
        <v>93385</v>
      </c>
      <c r="F86">
        <v>96688</v>
      </c>
      <c r="H86" s="5">
        <f t="shared" si="4"/>
        <v>1.0377007184459361</v>
      </c>
      <c r="I86" s="6">
        <f t="shared" si="5"/>
        <v>3.7700718445936143E-2</v>
      </c>
      <c r="J86" s="4"/>
      <c r="K86" s="5">
        <f t="shared" si="6"/>
        <v>1.1491634781901763</v>
      </c>
      <c r="L86" s="6">
        <f t="shared" si="7"/>
        <v>0.14916347819017628</v>
      </c>
    </row>
    <row r="87" spans="1:12" x14ac:dyDescent="0.25">
      <c r="A87" t="s">
        <v>248</v>
      </c>
      <c r="B87" t="s">
        <v>249</v>
      </c>
      <c r="C87" t="s">
        <v>250</v>
      </c>
      <c r="D87">
        <v>6952</v>
      </c>
      <c r="E87">
        <v>7038</v>
      </c>
      <c r="F87">
        <v>7137</v>
      </c>
      <c r="H87" s="5">
        <f t="shared" si="4"/>
        <v>1.0504079407796094</v>
      </c>
      <c r="I87" s="6">
        <f t="shared" si="5"/>
        <v>5.0407940779609417E-2</v>
      </c>
      <c r="J87" s="4"/>
      <c r="K87" s="5">
        <f t="shared" si="6"/>
        <v>1.0574643548347531</v>
      </c>
      <c r="L87" s="6">
        <f t="shared" si="7"/>
        <v>5.7464354834753095E-2</v>
      </c>
    </row>
    <row r="88" spans="1:12" x14ac:dyDescent="0.25">
      <c r="A88" t="s">
        <v>251</v>
      </c>
      <c r="B88" t="s">
        <v>252</v>
      </c>
      <c r="C88" t="s">
        <v>253</v>
      </c>
      <c r="D88">
        <v>180186</v>
      </c>
      <c r="E88">
        <v>184691</v>
      </c>
      <c r="F88">
        <v>187040</v>
      </c>
      <c r="H88" s="5">
        <f t="shared" si="4"/>
        <v>1.1038212578186808</v>
      </c>
      <c r="I88" s="6">
        <f t="shared" si="5"/>
        <v>0.10382125781868079</v>
      </c>
      <c r="J88" s="4"/>
      <c r="K88" s="5">
        <f t="shared" si="6"/>
        <v>1.0518529860919734</v>
      </c>
      <c r="L88" s="6">
        <f t="shared" si="7"/>
        <v>5.1852986091973419E-2</v>
      </c>
    </row>
    <row r="89" spans="1:12" x14ac:dyDescent="0.25">
      <c r="A89" t="s">
        <v>254</v>
      </c>
      <c r="B89" t="s">
        <v>255</v>
      </c>
      <c r="C89" t="s">
        <v>256</v>
      </c>
      <c r="D89">
        <v>144473</v>
      </c>
      <c r="E89">
        <v>148079</v>
      </c>
      <c r="F89">
        <v>149499</v>
      </c>
      <c r="H89" s="5">
        <f t="shared" si="4"/>
        <v>1.1036392244651232</v>
      </c>
      <c r="I89" s="6">
        <f t="shared" si="5"/>
        <v>0.10363922446512319</v>
      </c>
      <c r="J89" s="4"/>
      <c r="K89" s="5">
        <f t="shared" si="6"/>
        <v>1.0389131876125182</v>
      </c>
      <c r="L89" s="6">
        <f t="shared" si="7"/>
        <v>3.8913187612518163E-2</v>
      </c>
    </row>
    <row r="90" spans="1:12" x14ac:dyDescent="0.25">
      <c r="A90" t="s">
        <v>257</v>
      </c>
      <c r="B90" t="s">
        <v>258</v>
      </c>
      <c r="C90" t="s">
        <v>259</v>
      </c>
      <c r="D90">
        <v>3511</v>
      </c>
      <c r="E90">
        <v>3535</v>
      </c>
      <c r="F90">
        <v>3566</v>
      </c>
      <c r="H90" s="5">
        <f t="shared" si="4"/>
        <v>1.0276242746601962</v>
      </c>
      <c r="I90" s="6">
        <f t="shared" si="5"/>
        <v>2.7624274660196235E-2</v>
      </c>
      <c r="J90" s="4"/>
      <c r="K90" s="5">
        <f t="shared" si="6"/>
        <v>1.0355419163518222</v>
      </c>
      <c r="L90" s="6">
        <f t="shared" si="7"/>
        <v>3.5541916351822245E-2</v>
      </c>
    </row>
    <row r="91" spans="1:12" x14ac:dyDescent="0.25">
      <c r="A91" t="s">
        <v>260</v>
      </c>
      <c r="B91" t="s">
        <v>261</v>
      </c>
      <c r="C91" t="s">
        <v>262</v>
      </c>
      <c r="D91">
        <v>32202</v>
      </c>
      <c r="E91">
        <v>33078</v>
      </c>
      <c r="F91">
        <v>33974</v>
      </c>
      <c r="H91" s="5">
        <f t="shared" si="4"/>
        <v>1.1133342989621757</v>
      </c>
      <c r="I91" s="6">
        <f t="shared" si="5"/>
        <v>0.11333429896217573</v>
      </c>
      <c r="J91" s="4"/>
      <c r="K91" s="5">
        <f t="shared" si="6"/>
        <v>1.1128323916523783</v>
      </c>
      <c r="L91" s="6">
        <f t="shared" si="7"/>
        <v>0.11283239165237835</v>
      </c>
    </row>
  </sheetData>
  <mergeCells count="11">
    <mergeCell ref="A1:F1"/>
    <mergeCell ref="A2:F2"/>
    <mergeCell ref="A3:F3"/>
    <mergeCell ref="A4:F4"/>
    <mergeCell ref="A6:A7"/>
    <mergeCell ref="B6:B7"/>
    <mergeCell ref="C6:C7"/>
    <mergeCell ref="E6:F6"/>
    <mergeCell ref="D7"/>
    <mergeCell ref="E7"/>
    <mergeCell ref="F7"/>
  </mergeCells>
  <pageMargins left="0.25" right="0.25" top="0.75" bottom="0.75" header="0.3" footer="0.3"/>
  <pageSetup paperSize="5" scale="79" fitToHeight="3" orientation="portrait" horizontalDpi="4294967295" verticalDpi="4294967295"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42"/>
  <sheetViews>
    <sheetView topLeftCell="B1" zoomScale="90" zoomScaleNormal="90" workbookViewId="0">
      <pane ySplit="7" topLeftCell="A235" activePane="bottomLeft" state="frozen"/>
      <selection activeCell="J1" sqref="J1:K1048576"/>
      <selection pane="bottomLeft" activeCell="J1" sqref="J1:K1048576"/>
    </sheetView>
  </sheetViews>
  <sheetFormatPr defaultColWidth="8.6640625" defaultRowHeight="13.2" x14ac:dyDescent="0.25"/>
  <cols>
    <col min="1" max="1" width="5.33203125" style="28" customWidth="1"/>
    <col min="2" max="2" width="71.44140625" style="28" bestFit="1" customWidth="1"/>
    <col min="3" max="3" width="8.6640625" style="28" customWidth="1"/>
    <col min="4" max="15" width="8.6640625" style="383" customWidth="1"/>
    <col min="16" max="18" width="12.5546875" style="28" customWidth="1"/>
    <col min="19" max="19" width="12.5546875" style="383" customWidth="1"/>
    <col min="20" max="21" width="10.5546875" style="29" customWidth="1"/>
    <col min="22" max="16384" width="8.6640625" style="28"/>
  </cols>
  <sheetData>
    <row r="1" spans="1:22" ht="17.399999999999999" x14ac:dyDescent="0.3">
      <c r="A1" s="878" t="s">
        <v>0</v>
      </c>
      <c r="B1" s="879"/>
      <c r="C1" s="879"/>
      <c r="D1" s="879"/>
      <c r="E1" s="879"/>
      <c r="F1" s="879"/>
      <c r="G1" s="879"/>
      <c r="H1" s="879"/>
      <c r="I1" s="879"/>
      <c r="J1" s="879"/>
      <c r="K1" s="879"/>
      <c r="L1" s="879"/>
      <c r="M1" s="879"/>
      <c r="N1" s="879"/>
      <c r="O1" s="879"/>
      <c r="P1" s="879"/>
      <c r="Q1" s="879"/>
      <c r="R1" s="879"/>
      <c r="T1" s="28"/>
      <c r="U1" s="28"/>
    </row>
    <row r="2" spans="1:22" ht="16.8" x14ac:dyDescent="0.3">
      <c r="A2" s="880" t="s">
        <v>1</v>
      </c>
      <c r="B2" s="879"/>
      <c r="C2" s="879"/>
      <c r="D2" s="879"/>
      <c r="E2" s="879"/>
      <c r="F2" s="879"/>
      <c r="G2" s="879"/>
      <c r="H2" s="879"/>
      <c r="I2" s="879"/>
      <c r="J2" s="879"/>
      <c r="K2" s="879"/>
      <c r="L2" s="879"/>
      <c r="M2" s="879"/>
      <c r="N2" s="879"/>
      <c r="O2" s="879"/>
      <c r="P2" s="879"/>
      <c r="Q2" s="879"/>
      <c r="R2" s="879"/>
      <c r="T2" s="28"/>
      <c r="U2" s="28"/>
    </row>
    <row r="3" spans="1:22" x14ac:dyDescent="0.25">
      <c r="A3" s="879" t="s">
        <v>2</v>
      </c>
      <c r="B3" s="879"/>
      <c r="C3" s="879"/>
      <c r="D3" s="879"/>
      <c r="E3" s="879"/>
      <c r="F3" s="879"/>
      <c r="G3" s="879"/>
      <c r="H3" s="879"/>
      <c r="I3" s="879"/>
      <c r="J3" s="879"/>
      <c r="K3" s="879"/>
      <c r="L3" s="879"/>
      <c r="M3" s="879"/>
      <c r="N3" s="879"/>
      <c r="O3" s="879"/>
      <c r="P3" s="879"/>
      <c r="Q3" s="879"/>
      <c r="R3" s="879"/>
      <c r="T3" s="28"/>
      <c r="U3" s="28"/>
    </row>
    <row r="4" spans="1:22" x14ac:dyDescent="0.25">
      <c r="A4" s="879" t="s">
        <v>435</v>
      </c>
      <c r="B4" s="879"/>
      <c r="C4" s="879"/>
      <c r="D4" s="879"/>
      <c r="E4" s="879"/>
      <c r="F4" s="879"/>
      <c r="G4" s="879"/>
      <c r="H4" s="879"/>
      <c r="I4" s="879"/>
      <c r="J4" s="879"/>
      <c r="K4" s="879"/>
      <c r="L4" s="879"/>
      <c r="M4" s="879"/>
      <c r="N4" s="879"/>
      <c r="O4" s="879"/>
      <c r="P4" s="879"/>
      <c r="Q4" s="879"/>
      <c r="R4" s="879"/>
      <c r="T4" s="28"/>
      <c r="U4" s="28"/>
    </row>
    <row r="5" spans="1:22" x14ac:dyDescent="0.25">
      <c r="T5" s="214"/>
      <c r="U5" s="223"/>
    </row>
    <row r="6" spans="1:22" x14ac:dyDescent="0.25">
      <c r="A6" s="883" t="s">
        <v>4</v>
      </c>
      <c r="B6" s="890" t="s">
        <v>5</v>
      </c>
      <c r="C6" s="883" t="s">
        <v>6</v>
      </c>
      <c r="D6" s="389"/>
      <c r="E6" s="389"/>
      <c r="F6" s="389"/>
      <c r="G6" s="389"/>
      <c r="H6" s="389"/>
      <c r="I6" s="389"/>
      <c r="J6" s="389"/>
      <c r="K6" s="389"/>
      <c r="L6" s="389"/>
      <c r="M6" s="389"/>
      <c r="N6" s="389"/>
      <c r="O6" s="389"/>
      <c r="P6" s="888" t="s">
        <v>7</v>
      </c>
      <c r="Q6" s="889"/>
      <c r="R6" s="874"/>
      <c r="S6" s="391"/>
      <c r="T6" s="279" t="s">
        <v>440</v>
      </c>
      <c r="U6" s="273"/>
    </row>
    <row r="7" spans="1:22" x14ac:dyDescent="0.25">
      <c r="A7" s="883"/>
      <c r="B7" s="890"/>
      <c r="C7" s="883"/>
      <c r="D7" s="390"/>
      <c r="E7" s="390"/>
      <c r="F7" s="390"/>
      <c r="G7" s="390"/>
      <c r="H7" s="390"/>
      <c r="I7" s="390"/>
      <c r="J7" s="390"/>
      <c r="K7" s="390"/>
      <c r="L7" s="390"/>
      <c r="M7" s="390"/>
      <c r="N7" s="390"/>
      <c r="O7" s="390"/>
      <c r="P7" s="272" t="s">
        <v>8</v>
      </c>
      <c r="Q7" s="272" t="s">
        <v>9</v>
      </c>
      <c r="R7" s="272" t="s">
        <v>436</v>
      </c>
      <c r="S7" s="382" t="s">
        <v>10</v>
      </c>
      <c r="T7" s="272" t="s">
        <v>438</v>
      </c>
      <c r="U7" s="272" t="s">
        <v>439</v>
      </c>
      <c r="V7" s="28" t="s">
        <v>2541</v>
      </c>
    </row>
    <row r="8" spans="1:22" ht="12.6" customHeight="1" x14ac:dyDescent="0.25">
      <c r="A8" s="381" t="s">
        <v>11</v>
      </c>
      <c r="B8" s="2" t="s">
        <v>12</v>
      </c>
      <c r="C8" s="381" t="s">
        <v>13</v>
      </c>
      <c r="D8" s="381">
        <v>10956230</v>
      </c>
      <c r="E8" s="381">
        <v>11008347</v>
      </c>
      <c r="F8" s="381">
        <v>11073602</v>
      </c>
      <c r="G8" s="381">
        <v>11164329</v>
      </c>
      <c r="H8" s="381">
        <v>11271781</v>
      </c>
      <c r="I8" s="381">
        <v>11322819</v>
      </c>
      <c r="J8" s="381">
        <v>11417672</v>
      </c>
      <c r="K8" s="381">
        <v>11556882</v>
      </c>
      <c r="L8" s="381">
        <v>11640294</v>
      </c>
      <c r="M8" s="381">
        <v>11813000</v>
      </c>
      <c r="N8" s="381">
        <v>11949064</v>
      </c>
      <c r="O8" s="381">
        <v>12061405</v>
      </c>
      <c r="P8" s="381">
        <v>12055458</v>
      </c>
      <c r="Q8" s="381">
        <v>12228363</v>
      </c>
      <c r="R8" s="381">
        <v>12358997</v>
      </c>
      <c r="S8" s="381">
        <v>12433396</v>
      </c>
      <c r="T8" s="270">
        <f>(Q8/P8)^4-1</f>
        <v>5.8615946864203794E-2</v>
      </c>
      <c r="U8" s="266">
        <f>(R8/Q8)^4-1</f>
        <v>4.3421107833825578E-2</v>
      </c>
      <c r="V8" s="266">
        <f>(S8/R8)^4-1</f>
        <v>2.4297603955589109E-2</v>
      </c>
    </row>
    <row r="9" spans="1:22" ht="12.6" customHeight="1" x14ac:dyDescent="0.25">
      <c r="A9" s="381" t="s">
        <v>1742</v>
      </c>
      <c r="B9" s="2" t="s">
        <v>1741</v>
      </c>
      <c r="C9" s="381" t="s">
        <v>2045</v>
      </c>
      <c r="D9" s="381">
        <v>3714386</v>
      </c>
      <c r="E9" s="381">
        <v>3717199</v>
      </c>
      <c r="F9" s="381">
        <v>3744736</v>
      </c>
      <c r="G9" s="381">
        <v>3779993</v>
      </c>
      <c r="H9" s="381">
        <v>3827725</v>
      </c>
      <c r="I9" s="381">
        <v>3810506</v>
      </c>
      <c r="J9" s="381">
        <v>3843988</v>
      </c>
      <c r="K9" s="381">
        <v>3864791</v>
      </c>
      <c r="L9" s="381">
        <v>3874737</v>
      </c>
      <c r="M9" s="381">
        <v>3951491</v>
      </c>
      <c r="N9" s="381">
        <v>3987358</v>
      </c>
      <c r="O9" s="381">
        <v>3980133</v>
      </c>
      <c r="P9" s="381">
        <v>3901518</v>
      </c>
      <c r="Q9" s="381">
        <v>3978147</v>
      </c>
      <c r="R9" s="381">
        <v>4024061</v>
      </c>
      <c r="S9" s="381">
        <v>4014951</v>
      </c>
      <c r="T9" s="270">
        <f t="shared" ref="T9" si="0">(Q9/P9)^4-1</f>
        <v>8.0908292513593771E-2</v>
      </c>
      <c r="U9" s="266">
        <f t="shared" ref="U9:V24" si="1">(R9/Q9)^4-1</f>
        <v>4.6971629885282473E-2</v>
      </c>
      <c r="V9" s="266">
        <f t="shared" si="1"/>
        <v>-9.0248241403683149E-3</v>
      </c>
    </row>
    <row r="10" spans="1:22" ht="12.6" customHeight="1" x14ac:dyDescent="0.25">
      <c r="A10" s="381" t="s">
        <v>1739</v>
      </c>
      <c r="B10" s="2" t="s">
        <v>1738</v>
      </c>
      <c r="C10" s="381" t="s">
        <v>2044</v>
      </c>
      <c r="D10" s="381">
        <v>1178771</v>
      </c>
      <c r="E10" s="381">
        <v>1181585</v>
      </c>
      <c r="F10" s="381">
        <v>1194180</v>
      </c>
      <c r="G10" s="381">
        <v>1212906</v>
      </c>
      <c r="H10" s="381">
        <v>1235408</v>
      </c>
      <c r="I10" s="381">
        <v>1235595</v>
      </c>
      <c r="J10" s="381">
        <v>1237476</v>
      </c>
      <c r="K10" s="381">
        <v>1242761</v>
      </c>
      <c r="L10" s="381">
        <v>1243102</v>
      </c>
      <c r="M10" s="381">
        <v>1279097</v>
      </c>
      <c r="N10" s="381">
        <v>1295126</v>
      </c>
      <c r="O10" s="381">
        <v>1303537</v>
      </c>
      <c r="P10" s="381">
        <v>1301834</v>
      </c>
      <c r="Q10" s="381">
        <v>1326358</v>
      </c>
      <c r="R10" s="381">
        <v>1339617</v>
      </c>
      <c r="S10" s="381">
        <v>1346506</v>
      </c>
      <c r="T10" s="271">
        <f t="shared" ref="T10:T18" si="2">(Q10/P10)^4-1</f>
        <v>7.7508253656212167E-2</v>
      </c>
      <c r="U10" s="269">
        <f t="shared" ref="U10:U18" si="3">(R10/Q10)^4-1</f>
        <v>4.058977928889318E-2</v>
      </c>
      <c r="V10" s="266">
        <f t="shared" si="1"/>
        <v>2.07292758803026E-2</v>
      </c>
    </row>
    <row r="11" spans="1:22" ht="12.6" customHeight="1" x14ac:dyDescent="0.25">
      <c r="A11" s="381" t="s">
        <v>1736</v>
      </c>
      <c r="B11" s="2" t="s">
        <v>1735</v>
      </c>
      <c r="C11" s="381" t="s">
        <v>2043</v>
      </c>
      <c r="D11" s="381">
        <v>387710</v>
      </c>
      <c r="E11" s="381">
        <v>391148</v>
      </c>
      <c r="F11" s="381">
        <v>397180</v>
      </c>
      <c r="G11" s="381">
        <v>407017</v>
      </c>
      <c r="H11" s="381">
        <v>417319</v>
      </c>
      <c r="I11" s="381">
        <v>416188</v>
      </c>
      <c r="J11" s="381">
        <v>415242</v>
      </c>
      <c r="K11" s="381">
        <v>417946</v>
      </c>
      <c r="L11" s="381">
        <v>421607</v>
      </c>
      <c r="M11" s="381">
        <v>439887</v>
      </c>
      <c r="N11" s="381">
        <v>447675</v>
      </c>
      <c r="O11" s="381">
        <v>451570</v>
      </c>
      <c r="P11" s="381">
        <v>447849</v>
      </c>
      <c r="Q11" s="381">
        <v>460421</v>
      </c>
      <c r="R11" s="381">
        <v>462843</v>
      </c>
      <c r="S11" s="381">
        <v>455045</v>
      </c>
      <c r="T11" s="270">
        <f t="shared" si="2"/>
        <v>0.11710516499737467</v>
      </c>
      <c r="U11" s="266">
        <f t="shared" si="3"/>
        <v>2.1208225978898598E-2</v>
      </c>
      <c r="V11" s="266">
        <f t="shared" si="1"/>
        <v>-6.5708091949996494E-2</v>
      </c>
    </row>
    <row r="12" spans="1:22" ht="12.6" customHeight="1" x14ac:dyDescent="0.25">
      <c r="A12" s="381" t="s">
        <v>1733</v>
      </c>
      <c r="B12" s="381" t="s">
        <v>1732</v>
      </c>
      <c r="C12" s="381" t="s">
        <v>2042</v>
      </c>
      <c r="D12" s="381">
        <v>233046</v>
      </c>
      <c r="E12" s="381">
        <v>234874</v>
      </c>
      <c r="F12" s="381">
        <v>236459</v>
      </c>
      <c r="G12" s="381">
        <v>243457</v>
      </c>
      <c r="H12" s="381">
        <v>248182</v>
      </c>
      <c r="I12" s="381">
        <v>249326</v>
      </c>
      <c r="J12" s="381">
        <v>250665</v>
      </c>
      <c r="K12" s="381">
        <v>252012</v>
      </c>
      <c r="L12" s="381">
        <v>254164</v>
      </c>
      <c r="M12" s="381">
        <v>265629</v>
      </c>
      <c r="N12" s="381">
        <v>270395</v>
      </c>
      <c r="O12" s="381">
        <v>271613</v>
      </c>
      <c r="P12" s="381">
        <v>269548</v>
      </c>
      <c r="Q12" s="381">
        <v>277540</v>
      </c>
      <c r="R12" s="381">
        <v>282505</v>
      </c>
      <c r="S12" s="381">
        <v>274665</v>
      </c>
      <c r="T12" s="270">
        <f t="shared" si="2"/>
        <v>0.12397818102727198</v>
      </c>
      <c r="U12" s="266">
        <f t="shared" si="3"/>
        <v>7.3500420888830353E-2</v>
      </c>
      <c r="V12" s="266">
        <f t="shared" si="1"/>
        <v>-0.10647083635405186</v>
      </c>
    </row>
    <row r="13" spans="1:22" ht="12.6" customHeight="1" x14ac:dyDescent="0.25">
      <c r="A13" s="381" t="s">
        <v>1730</v>
      </c>
      <c r="B13" s="381" t="s">
        <v>1729</v>
      </c>
      <c r="C13" s="381" t="s">
        <v>2041</v>
      </c>
      <c r="D13" s="381">
        <v>96019</v>
      </c>
      <c r="E13" s="381">
        <v>93344</v>
      </c>
      <c r="F13" s="381">
        <v>93754</v>
      </c>
      <c r="G13" s="381">
        <v>95472</v>
      </c>
      <c r="H13" s="381">
        <v>97217</v>
      </c>
      <c r="I13" s="381">
        <v>93815</v>
      </c>
      <c r="J13" s="381">
        <v>94924</v>
      </c>
      <c r="K13" s="381">
        <v>96394</v>
      </c>
      <c r="L13" s="381">
        <v>92127</v>
      </c>
      <c r="M13" s="381">
        <v>93956</v>
      </c>
      <c r="N13" s="381">
        <v>94625</v>
      </c>
      <c r="O13" s="381">
        <v>94036</v>
      </c>
      <c r="P13" s="381">
        <v>87950</v>
      </c>
      <c r="Q13" s="381">
        <v>86046</v>
      </c>
      <c r="R13" s="381">
        <v>85646</v>
      </c>
      <c r="S13" s="381">
        <v>81841</v>
      </c>
      <c r="T13" s="270">
        <f t="shared" si="2"/>
        <v>-8.3823032341046155E-2</v>
      </c>
      <c r="U13" s="266">
        <f t="shared" si="3"/>
        <v>-1.8465445378377132E-2</v>
      </c>
      <c r="V13" s="266">
        <f t="shared" si="1"/>
        <v>-0.16621251714584995</v>
      </c>
    </row>
    <row r="14" spans="1:22" ht="12.6" customHeight="1" x14ac:dyDescent="0.25">
      <c r="A14" s="381" t="s">
        <v>1727</v>
      </c>
      <c r="B14" s="381" t="s">
        <v>1726</v>
      </c>
      <c r="C14" s="381" t="s">
        <v>2040</v>
      </c>
      <c r="D14" s="381">
        <v>63260</v>
      </c>
      <c r="E14" s="381">
        <v>62338</v>
      </c>
      <c r="F14" s="381">
        <v>62946</v>
      </c>
      <c r="G14" s="381">
        <v>62508</v>
      </c>
      <c r="H14" s="381">
        <v>67719</v>
      </c>
      <c r="I14" s="381">
        <v>64668</v>
      </c>
      <c r="J14" s="381">
        <v>64419</v>
      </c>
      <c r="K14" s="381">
        <v>64959</v>
      </c>
      <c r="L14" s="381">
        <v>64286</v>
      </c>
      <c r="M14" s="381">
        <v>65564</v>
      </c>
      <c r="N14" s="381">
        <v>67340</v>
      </c>
      <c r="O14" s="381">
        <v>68043</v>
      </c>
      <c r="P14" s="381">
        <v>62354</v>
      </c>
      <c r="Q14" s="381">
        <v>61249</v>
      </c>
      <c r="R14" s="381">
        <v>61829</v>
      </c>
      <c r="S14" s="381">
        <v>58638</v>
      </c>
      <c r="T14" s="271">
        <f t="shared" si="2"/>
        <v>-6.9023464071879093E-2</v>
      </c>
      <c r="U14" s="269">
        <f t="shared" si="3"/>
        <v>3.8419607495659536E-2</v>
      </c>
      <c r="V14" s="266">
        <f t="shared" si="1"/>
        <v>-0.19100151766770035</v>
      </c>
    </row>
    <row r="15" spans="1:22" ht="12.6" customHeight="1" x14ac:dyDescent="0.25">
      <c r="A15" s="381" t="s">
        <v>1724</v>
      </c>
      <c r="B15" s="381" t="s">
        <v>1723</v>
      </c>
      <c r="C15" s="381" t="s">
        <v>2039</v>
      </c>
      <c r="D15" s="381">
        <v>32758</v>
      </c>
      <c r="E15" s="381">
        <v>31006</v>
      </c>
      <c r="F15" s="381">
        <v>30808</v>
      </c>
      <c r="G15" s="381">
        <v>32964</v>
      </c>
      <c r="H15" s="381">
        <v>29499</v>
      </c>
      <c r="I15" s="381">
        <v>29147</v>
      </c>
      <c r="J15" s="381">
        <v>30505</v>
      </c>
      <c r="K15" s="381">
        <v>31435</v>
      </c>
      <c r="L15" s="381">
        <v>27841</v>
      </c>
      <c r="M15" s="381">
        <v>28392</v>
      </c>
      <c r="N15" s="381">
        <v>27285</v>
      </c>
      <c r="O15" s="381">
        <v>25993</v>
      </c>
      <c r="P15" s="381">
        <v>25596</v>
      </c>
      <c r="Q15" s="381">
        <v>24797</v>
      </c>
      <c r="R15" s="381">
        <v>23817</v>
      </c>
      <c r="S15" s="381">
        <v>23203</v>
      </c>
      <c r="T15" s="270">
        <f t="shared" si="2"/>
        <v>-0.11913741789508348</v>
      </c>
      <c r="U15" s="266">
        <f t="shared" si="3"/>
        <v>-0.14895669694972102</v>
      </c>
      <c r="V15" s="266">
        <f t="shared" si="1"/>
        <v>-9.9200091357972475E-2</v>
      </c>
    </row>
    <row r="16" spans="1:22" ht="12.6" customHeight="1" x14ac:dyDescent="0.25">
      <c r="A16" s="381" t="s">
        <v>1721</v>
      </c>
      <c r="B16" s="381" t="s">
        <v>1720</v>
      </c>
      <c r="C16" s="381" t="s">
        <v>2038</v>
      </c>
      <c r="D16" s="381">
        <v>137028</v>
      </c>
      <c r="E16" s="381">
        <v>141530</v>
      </c>
      <c r="F16" s="381">
        <v>142705</v>
      </c>
      <c r="G16" s="381">
        <v>147985</v>
      </c>
      <c r="H16" s="381">
        <v>150964</v>
      </c>
      <c r="I16" s="381">
        <v>155511</v>
      </c>
      <c r="J16" s="381">
        <v>155741</v>
      </c>
      <c r="K16" s="381">
        <v>155619</v>
      </c>
      <c r="L16" s="381">
        <v>162037</v>
      </c>
      <c r="M16" s="381">
        <v>171673</v>
      </c>
      <c r="N16" s="381">
        <v>175770</v>
      </c>
      <c r="O16" s="381">
        <v>177577</v>
      </c>
      <c r="P16" s="381">
        <v>181598</v>
      </c>
      <c r="Q16" s="381">
        <v>191493</v>
      </c>
      <c r="R16" s="381">
        <v>196859</v>
      </c>
      <c r="S16" s="381">
        <v>192824</v>
      </c>
      <c r="T16" s="270">
        <f t="shared" si="2"/>
        <v>0.2364238316821885</v>
      </c>
      <c r="U16" s="266">
        <f t="shared" si="3"/>
        <v>0.11688764432677257</v>
      </c>
      <c r="V16" s="266">
        <f t="shared" si="1"/>
        <v>-7.9501145475803781E-2</v>
      </c>
    </row>
    <row r="17" spans="1:22" ht="12.6" customHeight="1" x14ac:dyDescent="0.25">
      <c r="A17" s="381" t="s">
        <v>1718</v>
      </c>
      <c r="B17" s="381" t="s">
        <v>1717</v>
      </c>
      <c r="C17" s="381" t="s">
        <v>2037</v>
      </c>
      <c r="D17" s="381">
        <v>92974</v>
      </c>
      <c r="E17" s="381">
        <v>94704</v>
      </c>
      <c r="F17" s="381">
        <v>98447</v>
      </c>
      <c r="G17" s="381">
        <v>101015</v>
      </c>
      <c r="H17" s="381">
        <v>106070</v>
      </c>
      <c r="I17" s="381">
        <v>103694</v>
      </c>
      <c r="J17" s="381">
        <v>100820</v>
      </c>
      <c r="K17" s="381">
        <v>100819</v>
      </c>
      <c r="L17" s="381">
        <v>102168</v>
      </c>
      <c r="M17" s="381">
        <v>108718</v>
      </c>
      <c r="N17" s="381">
        <v>112056</v>
      </c>
      <c r="O17" s="381">
        <v>113995</v>
      </c>
      <c r="P17" s="381">
        <v>112558</v>
      </c>
      <c r="Q17" s="381">
        <v>116022</v>
      </c>
      <c r="R17" s="381">
        <v>113071</v>
      </c>
      <c r="S17" s="381">
        <v>113011</v>
      </c>
      <c r="T17" s="270">
        <f t="shared" si="2"/>
        <v>0.12890116108889416</v>
      </c>
      <c r="U17" s="266">
        <f t="shared" si="3"/>
        <v>-9.7923141201190722E-2</v>
      </c>
      <c r="V17" s="266">
        <f t="shared" si="1"/>
        <v>-2.1208712857890832E-3</v>
      </c>
    </row>
    <row r="18" spans="1:22" ht="12.6" customHeight="1" x14ac:dyDescent="0.25">
      <c r="A18" s="381" t="s">
        <v>1715</v>
      </c>
      <c r="B18" s="381" t="s">
        <v>1714</v>
      </c>
      <c r="C18" s="381" t="s">
        <v>2036</v>
      </c>
      <c r="D18" s="381">
        <v>42097</v>
      </c>
      <c r="E18" s="381">
        <v>41868</v>
      </c>
      <c r="F18" s="381">
        <v>42771</v>
      </c>
      <c r="G18" s="381">
        <v>44355</v>
      </c>
      <c r="H18" s="381">
        <v>46712</v>
      </c>
      <c r="I18" s="381">
        <v>45827</v>
      </c>
      <c r="J18" s="381">
        <v>45159</v>
      </c>
      <c r="K18" s="381">
        <v>45235</v>
      </c>
      <c r="L18" s="381">
        <v>45773</v>
      </c>
      <c r="M18" s="381">
        <v>49046</v>
      </c>
      <c r="N18" s="381">
        <v>50725</v>
      </c>
      <c r="O18" s="381">
        <v>51574</v>
      </c>
      <c r="P18" s="381">
        <v>50625</v>
      </c>
      <c r="Q18" s="381">
        <v>52230</v>
      </c>
      <c r="R18" s="381">
        <v>50881</v>
      </c>
      <c r="S18" s="381">
        <v>50022</v>
      </c>
      <c r="T18" s="270">
        <f t="shared" si="2"/>
        <v>0.13297403878092573</v>
      </c>
      <c r="U18" s="266">
        <f t="shared" si="3"/>
        <v>-9.9378211494565161E-2</v>
      </c>
      <c r="V18" s="266">
        <f t="shared" si="1"/>
        <v>-6.5839166604019339E-2</v>
      </c>
    </row>
    <row r="19" spans="1:22" ht="12.6" customHeight="1" x14ac:dyDescent="0.25">
      <c r="A19" s="381" t="s">
        <v>1712</v>
      </c>
      <c r="B19" s="381" t="s">
        <v>1711</v>
      </c>
      <c r="C19" s="381" t="s">
        <v>2035</v>
      </c>
      <c r="D19" s="381">
        <v>19141</v>
      </c>
      <c r="E19" s="381">
        <v>18998</v>
      </c>
      <c r="F19" s="381">
        <v>19479</v>
      </c>
      <c r="G19" s="381">
        <v>20402</v>
      </c>
      <c r="H19" s="381">
        <v>21812</v>
      </c>
      <c r="I19" s="381">
        <v>21837</v>
      </c>
      <c r="J19" s="381">
        <v>21988</v>
      </c>
      <c r="K19" s="381">
        <v>22524</v>
      </c>
      <c r="L19" s="381">
        <v>23314</v>
      </c>
      <c r="M19" s="381">
        <v>25356</v>
      </c>
      <c r="N19" s="381">
        <v>26499</v>
      </c>
      <c r="O19" s="381">
        <v>27083</v>
      </c>
      <c r="P19" s="381">
        <v>26623</v>
      </c>
      <c r="Q19" s="381">
        <v>27439</v>
      </c>
      <c r="R19" s="381">
        <v>26753</v>
      </c>
      <c r="S19" s="381">
        <v>26316</v>
      </c>
      <c r="T19" s="270">
        <f t="shared" ref="T19:T30" si="4">(Q19/P19)^4-1</f>
        <v>0.12835342138235695</v>
      </c>
      <c r="U19" s="266">
        <f t="shared" ref="U19:U30" si="5">(R19/Q19)^4-1</f>
        <v>-9.6315487260767996E-2</v>
      </c>
      <c r="V19" s="266">
        <f t="shared" si="1"/>
        <v>-6.3754910899277983E-2</v>
      </c>
    </row>
    <row r="20" spans="1:22" ht="12.6" customHeight="1" x14ac:dyDescent="0.25">
      <c r="A20" s="381" t="s">
        <v>1709</v>
      </c>
      <c r="B20" s="381" t="s">
        <v>1708</v>
      </c>
      <c r="C20" s="381" t="s">
        <v>2034</v>
      </c>
      <c r="D20" s="381">
        <v>24690</v>
      </c>
      <c r="E20" s="381">
        <v>24605</v>
      </c>
      <c r="F20" s="381">
        <v>25027</v>
      </c>
      <c r="G20" s="381">
        <v>25687</v>
      </c>
      <c r="H20" s="381">
        <v>26634</v>
      </c>
      <c r="I20" s="381">
        <v>25725</v>
      </c>
      <c r="J20" s="381">
        <v>24907</v>
      </c>
      <c r="K20" s="381">
        <v>24446</v>
      </c>
      <c r="L20" s="381">
        <v>24194</v>
      </c>
      <c r="M20" s="381">
        <v>25425</v>
      </c>
      <c r="N20" s="381">
        <v>25961</v>
      </c>
      <c r="O20" s="381">
        <v>26227</v>
      </c>
      <c r="P20" s="381">
        <v>25737</v>
      </c>
      <c r="Q20" s="381">
        <v>26526</v>
      </c>
      <c r="R20" s="381">
        <v>25863</v>
      </c>
      <c r="S20" s="381">
        <v>25441</v>
      </c>
      <c r="T20" s="270">
        <f t="shared" si="4"/>
        <v>0.12837997684060665</v>
      </c>
      <c r="U20" s="266">
        <f t="shared" si="5"/>
        <v>-9.6291144266688167E-2</v>
      </c>
      <c r="V20" s="266">
        <f t="shared" si="1"/>
        <v>-6.3686872087232782E-2</v>
      </c>
    </row>
    <row r="21" spans="1:22" ht="12.6" customHeight="1" x14ac:dyDescent="0.25">
      <c r="A21" s="381" t="s">
        <v>1706</v>
      </c>
      <c r="B21" s="381" t="s">
        <v>1705</v>
      </c>
      <c r="C21" s="381" t="s">
        <v>2033</v>
      </c>
      <c r="D21" s="381">
        <v>-1735</v>
      </c>
      <c r="E21" s="381">
        <v>-1735</v>
      </c>
      <c r="F21" s="381">
        <v>-1735</v>
      </c>
      <c r="G21" s="381">
        <v>-1735</v>
      </c>
      <c r="H21" s="381">
        <v>-1735</v>
      </c>
      <c r="I21" s="381">
        <v>-1735</v>
      </c>
      <c r="J21" s="381">
        <v>-1735</v>
      </c>
      <c r="K21" s="381">
        <v>-1735</v>
      </c>
      <c r="L21" s="381">
        <v>-1735</v>
      </c>
      <c r="M21" s="381">
        <v>-1735</v>
      </c>
      <c r="N21" s="381">
        <v>-1735</v>
      </c>
      <c r="O21" s="381">
        <v>-1735</v>
      </c>
      <c r="P21" s="381">
        <v>-1735</v>
      </c>
      <c r="Q21" s="381">
        <v>-1735</v>
      </c>
      <c r="R21" s="381">
        <v>-1735</v>
      </c>
      <c r="S21" s="381">
        <v>-1735</v>
      </c>
      <c r="T21" s="270">
        <f t="shared" si="4"/>
        <v>0</v>
      </c>
      <c r="U21" s="266">
        <f t="shared" si="5"/>
        <v>0</v>
      </c>
      <c r="V21" s="266">
        <f t="shared" si="1"/>
        <v>0</v>
      </c>
    </row>
    <row r="22" spans="1:22" ht="12.6" customHeight="1" x14ac:dyDescent="0.25">
      <c r="A22" s="381" t="s">
        <v>1703</v>
      </c>
      <c r="B22" s="381" t="s">
        <v>1702</v>
      </c>
      <c r="C22" s="381" t="s">
        <v>2032</v>
      </c>
      <c r="D22" s="381">
        <v>50877</v>
      </c>
      <c r="E22" s="381">
        <v>52836</v>
      </c>
      <c r="F22" s="381">
        <v>55676</v>
      </c>
      <c r="G22" s="381">
        <v>56661</v>
      </c>
      <c r="H22" s="381">
        <v>59359</v>
      </c>
      <c r="I22" s="381">
        <v>57867</v>
      </c>
      <c r="J22" s="381">
        <v>55661</v>
      </c>
      <c r="K22" s="381">
        <v>55583</v>
      </c>
      <c r="L22" s="381">
        <v>56395</v>
      </c>
      <c r="M22" s="381">
        <v>59672</v>
      </c>
      <c r="N22" s="381">
        <v>61331</v>
      </c>
      <c r="O22" s="381">
        <v>62421</v>
      </c>
      <c r="P22" s="381">
        <v>61933</v>
      </c>
      <c r="Q22" s="381">
        <v>63792</v>
      </c>
      <c r="R22" s="381">
        <v>62191</v>
      </c>
      <c r="S22" s="381">
        <v>62989</v>
      </c>
      <c r="T22" s="270">
        <f t="shared" si="4"/>
        <v>0.1255800922231407</v>
      </c>
      <c r="U22" s="266">
        <f t="shared" si="5"/>
        <v>-9.6672384577899284E-2</v>
      </c>
      <c r="V22" s="266">
        <f t="shared" si="1"/>
        <v>5.2322107113743854E-2</v>
      </c>
    </row>
    <row r="23" spans="1:22" ht="12.6" customHeight="1" x14ac:dyDescent="0.25">
      <c r="A23" s="381" t="s">
        <v>1700</v>
      </c>
      <c r="B23" s="381" t="s">
        <v>1699</v>
      </c>
      <c r="C23" s="381" t="s">
        <v>2031</v>
      </c>
      <c r="D23" s="381">
        <v>36631</v>
      </c>
      <c r="E23" s="381">
        <v>38105</v>
      </c>
      <c r="F23" s="381">
        <v>40179</v>
      </c>
      <c r="G23" s="381">
        <v>40873</v>
      </c>
      <c r="H23" s="381">
        <v>42756</v>
      </c>
      <c r="I23" s="381">
        <v>41572</v>
      </c>
      <c r="J23" s="381">
        <v>39837</v>
      </c>
      <c r="K23" s="381">
        <v>39587</v>
      </c>
      <c r="L23" s="381">
        <v>39933</v>
      </c>
      <c r="M23" s="381">
        <v>42057</v>
      </c>
      <c r="N23" s="381">
        <v>43089</v>
      </c>
      <c r="O23" s="381">
        <v>43783</v>
      </c>
      <c r="P23" s="381">
        <v>43431</v>
      </c>
      <c r="Q23" s="381">
        <v>44734</v>
      </c>
      <c r="R23" s="381">
        <v>43611</v>
      </c>
      <c r="S23" s="381">
        <v>44171</v>
      </c>
      <c r="T23" s="271">
        <f t="shared" si="4"/>
        <v>0.12551585483613437</v>
      </c>
      <c r="U23" s="269">
        <f t="shared" si="5"/>
        <v>-9.6697427647956857E-2</v>
      </c>
      <c r="V23" s="266">
        <f t="shared" si="1"/>
        <v>5.2361000860817519E-2</v>
      </c>
    </row>
    <row r="24" spans="1:22" ht="12.6" customHeight="1" x14ac:dyDescent="0.25">
      <c r="A24" s="381" t="s">
        <v>1697</v>
      </c>
      <c r="B24" s="381" t="s">
        <v>1696</v>
      </c>
      <c r="C24" s="381" t="s">
        <v>2030</v>
      </c>
      <c r="D24" s="381">
        <v>14246</v>
      </c>
      <c r="E24" s="381">
        <v>14732</v>
      </c>
      <c r="F24" s="381">
        <v>15497</v>
      </c>
      <c r="G24" s="381">
        <v>15788</v>
      </c>
      <c r="H24" s="381">
        <v>16603</v>
      </c>
      <c r="I24" s="381">
        <v>16294</v>
      </c>
      <c r="J24" s="381">
        <v>15823</v>
      </c>
      <c r="K24" s="381">
        <v>15996</v>
      </c>
      <c r="L24" s="381">
        <v>16463</v>
      </c>
      <c r="M24" s="381">
        <v>17615</v>
      </c>
      <c r="N24" s="381">
        <v>18243</v>
      </c>
      <c r="O24" s="381">
        <v>18637</v>
      </c>
      <c r="P24" s="381">
        <v>18502</v>
      </c>
      <c r="Q24" s="381">
        <v>19058</v>
      </c>
      <c r="R24" s="381">
        <v>18579</v>
      </c>
      <c r="S24" s="381">
        <v>18818</v>
      </c>
      <c r="T24" s="270">
        <f t="shared" si="4"/>
        <v>0.12573089180317787</v>
      </c>
      <c r="U24" s="266">
        <f t="shared" si="5"/>
        <v>-9.6808070111192301E-2</v>
      </c>
      <c r="V24" s="266">
        <f t="shared" si="1"/>
        <v>5.2457380157264755E-2</v>
      </c>
    </row>
    <row r="25" spans="1:22" ht="12.6" customHeight="1" x14ac:dyDescent="0.25">
      <c r="A25" s="381" t="s">
        <v>1694</v>
      </c>
      <c r="B25" s="381" t="s">
        <v>1693</v>
      </c>
      <c r="C25" s="381" t="s">
        <v>2029</v>
      </c>
      <c r="D25" s="381">
        <v>61690</v>
      </c>
      <c r="E25" s="381">
        <v>61570</v>
      </c>
      <c r="F25" s="381">
        <v>62274</v>
      </c>
      <c r="G25" s="381">
        <v>62544</v>
      </c>
      <c r="H25" s="381">
        <v>63067</v>
      </c>
      <c r="I25" s="381">
        <v>63168</v>
      </c>
      <c r="J25" s="381">
        <v>63757</v>
      </c>
      <c r="K25" s="381">
        <v>65115</v>
      </c>
      <c r="L25" s="381">
        <v>65275</v>
      </c>
      <c r="M25" s="381">
        <v>65541</v>
      </c>
      <c r="N25" s="381">
        <v>65225</v>
      </c>
      <c r="O25" s="381">
        <v>65962</v>
      </c>
      <c r="P25" s="381">
        <v>65743</v>
      </c>
      <c r="Q25" s="381">
        <v>66858</v>
      </c>
      <c r="R25" s="381">
        <v>67267</v>
      </c>
      <c r="S25" s="381">
        <v>67369</v>
      </c>
      <c r="T25" s="270">
        <f t="shared" si="4"/>
        <v>6.9585364034754793E-2</v>
      </c>
      <c r="U25" s="266">
        <f t="shared" si="5"/>
        <v>2.4695227539120346E-2</v>
      </c>
      <c r="V25" s="266">
        <f t="shared" ref="V25:V88" si="6">(S25/R25)^4-1</f>
        <v>6.0791910119570858E-3</v>
      </c>
    </row>
    <row r="26" spans="1:22" ht="12.6" customHeight="1" x14ac:dyDescent="0.25">
      <c r="A26" s="381" t="s">
        <v>1691</v>
      </c>
      <c r="B26" s="381" t="s">
        <v>1690</v>
      </c>
      <c r="C26" s="381" t="s">
        <v>2028</v>
      </c>
      <c r="D26" s="381">
        <v>25216</v>
      </c>
      <c r="E26" s="381">
        <v>25415</v>
      </c>
      <c r="F26" s="381">
        <v>25526</v>
      </c>
      <c r="G26" s="381">
        <v>25373</v>
      </c>
      <c r="H26" s="381">
        <v>25530</v>
      </c>
      <c r="I26" s="381">
        <v>25425</v>
      </c>
      <c r="J26" s="381">
        <v>25701</v>
      </c>
      <c r="K26" s="381">
        <v>26358</v>
      </c>
      <c r="L26" s="381">
        <v>26373</v>
      </c>
      <c r="M26" s="381">
        <v>26297</v>
      </c>
      <c r="N26" s="381">
        <v>26008</v>
      </c>
      <c r="O26" s="381">
        <v>26167</v>
      </c>
      <c r="P26" s="381">
        <v>25712</v>
      </c>
      <c r="Q26" s="381">
        <v>25948</v>
      </c>
      <c r="R26" s="381">
        <v>26005</v>
      </c>
      <c r="S26" s="381">
        <v>25939</v>
      </c>
      <c r="T26" s="270">
        <f t="shared" si="4"/>
        <v>3.7222954257769336E-2</v>
      </c>
      <c r="U26" s="266">
        <f t="shared" si="5"/>
        <v>8.8157997761506568E-3</v>
      </c>
      <c r="V26" s="266">
        <f t="shared" si="6"/>
        <v>-1.0113311360658184E-2</v>
      </c>
    </row>
    <row r="27" spans="1:22" ht="12.6" customHeight="1" x14ac:dyDescent="0.25">
      <c r="A27" s="381" t="s">
        <v>1688</v>
      </c>
      <c r="B27" s="381" t="s">
        <v>1687</v>
      </c>
      <c r="C27" s="381" t="s">
        <v>2027</v>
      </c>
      <c r="D27" s="381">
        <v>36473</v>
      </c>
      <c r="E27" s="381">
        <v>36154</v>
      </c>
      <c r="F27" s="381">
        <v>36748</v>
      </c>
      <c r="G27" s="381">
        <v>37172</v>
      </c>
      <c r="H27" s="381">
        <v>37537</v>
      </c>
      <c r="I27" s="381">
        <v>37743</v>
      </c>
      <c r="J27" s="381">
        <v>38056</v>
      </c>
      <c r="K27" s="381">
        <v>38757</v>
      </c>
      <c r="L27" s="381">
        <v>38901</v>
      </c>
      <c r="M27" s="381">
        <v>39243</v>
      </c>
      <c r="N27" s="381">
        <v>39217</v>
      </c>
      <c r="O27" s="381">
        <v>39795</v>
      </c>
      <c r="P27" s="381">
        <v>40031</v>
      </c>
      <c r="Q27" s="381">
        <v>40910</v>
      </c>
      <c r="R27" s="381">
        <v>41262</v>
      </c>
      <c r="S27" s="381">
        <v>41430</v>
      </c>
      <c r="T27" s="270">
        <f t="shared" si="4"/>
        <v>9.0767429143638667E-2</v>
      </c>
      <c r="U27" s="266">
        <f t="shared" si="5"/>
        <v>3.4863765479665965E-2</v>
      </c>
      <c r="V27" s="266">
        <f t="shared" si="6"/>
        <v>1.6385906319605459E-2</v>
      </c>
    </row>
    <row r="28" spans="1:22" ht="12.6" customHeight="1" x14ac:dyDescent="0.25">
      <c r="A28" s="381" t="s">
        <v>1685</v>
      </c>
      <c r="B28" s="2" t="s">
        <v>1684</v>
      </c>
      <c r="C28" s="381" t="s">
        <v>2026</v>
      </c>
      <c r="D28" s="381">
        <v>272406</v>
      </c>
      <c r="E28" s="381">
        <v>269598</v>
      </c>
      <c r="F28" s="381">
        <v>270692</v>
      </c>
      <c r="G28" s="381">
        <v>272834</v>
      </c>
      <c r="H28" s="381">
        <v>277655</v>
      </c>
      <c r="I28" s="381">
        <v>279113</v>
      </c>
      <c r="J28" s="381">
        <v>281801</v>
      </c>
      <c r="K28" s="381">
        <v>282231</v>
      </c>
      <c r="L28" s="381">
        <v>281483</v>
      </c>
      <c r="M28" s="381">
        <v>287817</v>
      </c>
      <c r="N28" s="381">
        <v>290171</v>
      </c>
      <c r="O28" s="381">
        <v>292282</v>
      </c>
      <c r="P28" s="381">
        <v>293811</v>
      </c>
      <c r="Q28" s="381">
        <v>298039</v>
      </c>
      <c r="R28" s="381">
        <v>300972</v>
      </c>
      <c r="S28" s="381">
        <v>302522</v>
      </c>
      <c r="T28" s="270">
        <f t="shared" si="4"/>
        <v>5.881524305317587E-2</v>
      </c>
      <c r="U28" s="266">
        <f t="shared" si="5"/>
        <v>3.9948868418303141E-2</v>
      </c>
      <c r="V28" s="266">
        <f t="shared" si="6"/>
        <v>2.0759603786277836E-2</v>
      </c>
    </row>
    <row r="29" spans="1:22" ht="12.6" customHeight="1" x14ac:dyDescent="0.25">
      <c r="A29" s="381" t="s">
        <v>1682</v>
      </c>
      <c r="B29" s="381" t="s">
        <v>1681</v>
      </c>
      <c r="C29" s="381" t="s">
        <v>2025</v>
      </c>
      <c r="D29" s="381">
        <v>161686</v>
      </c>
      <c r="E29" s="381">
        <v>159687</v>
      </c>
      <c r="F29" s="381">
        <v>160149</v>
      </c>
      <c r="G29" s="381">
        <v>160556</v>
      </c>
      <c r="H29" s="381">
        <v>162715</v>
      </c>
      <c r="I29" s="381">
        <v>164416</v>
      </c>
      <c r="J29" s="381">
        <v>166690</v>
      </c>
      <c r="K29" s="381">
        <v>166994</v>
      </c>
      <c r="L29" s="381">
        <v>165731</v>
      </c>
      <c r="M29" s="381">
        <v>170512</v>
      </c>
      <c r="N29" s="381">
        <v>171693</v>
      </c>
      <c r="O29" s="381">
        <v>173570</v>
      </c>
      <c r="P29" s="381">
        <v>174143</v>
      </c>
      <c r="Q29" s="381">
        <v>177336</v>
      </c>
      <c r="R29" s="381">
        <v>179209</v>
      </c>
      <c r="S29" s="381">
        <v>181116</v>
      </c>
      <c r="T29" s="270">
        <f t="shared" si="4"/>
        <v>7.5383938100104242E-2</v>
      </c>
      <c r="U29" s="266">
        <f t="shared" si="5"/>
        <v>4.2921529029087413E-2</v>
      </c>
      <c r="V29" s="266">
        <f t="shared" si="6"/>
        <v>4.3249070877531492E-2</v>
      </c>
    </row>
    <row r="30" spans="1:22" ht="12.6" customHeight="1" x14ac:dyDescent="0.25">
      <c r="A30" s="381" t="s">
        <v>1679</v>
      </c>
      <c r="B30" s="381" t="s">
        <v>1678</v>
      </c>
      <c r="C30" s="381" t="s">
        <v>2024</v>
      </c>
      <c r="D30" s="381">
        <v>94038</v>
      </c>
      <c r="E30" s="381">
        <v>92847</v>
      </c>
      <c r="F30" s="381">
        <v>93216</v>
      </c>
      <c r="G30" s="381">
        <v>92192</v>
      </c>
      <c r="H30" s="381">
        <v>92847</v>
      </c>
      <c r="I30" s="381">
        <v>94168</v>
      </c>
      <c r="J30" s="381">
        <v>95796</v>
      </c>
      <c r="K30" s="381">
        <v>96239</v>
      </c>
      <c r="L30" s="381">
        <v>95008</v>
      </c>
      <c r="M30" s="381">
        <v>98119</v>
      </c>
      <c r="N30" s="381">
        <v>98836</v>
      </c>
      <c r="O30" s="381">
        <v>100667</v>
      </c>
      <c r="P30" s="381">
        <v>100406</v>
      </c>
      <c r="Q30" s="381">
        <v>102791</v>
      </c>
      <c r="R30" s="381">
        <v>104274</v>
      </c>
      <c r="S30" s="381">
        <v>105192</v>
      </c>
      <c r="T30" s="270">
        <f t="shared" si="4"/>
        <v>9.8453560406810192E-2</v>
      </c>
      <c r="U30" s="266">
        <f t="shared" si="5"/>
        <v>5.8970275581296638E-2</v>
      </c>
      <c r="V30" s="266">
        <f t="shared" si="6"/>
        <v>3.5682683741177224E-2</v>
      </c>
    </row>
    <row r="31" spans="1:22" ht="12.6" customHeight="1" x14ac:dyDescent="0.25">
      <c r="A31" s="381" t="s">
        <v>1676</v>
      </c>
      <c r="B31" s="381" t="s">
        <v>1675</v>
      </c>
      <c r="C31" s="381" t="s">
        <v>2023</v>
      </c>
      <c r="D31" s="381">
        <v>34853</v>
      </c>
      <c r="E31" s="381">
        <v>34536</v>
      </c>
      <c r="F31" s="381">
        <v>34392</v>
      </c>
      <c r="G31" s="381">
        <v>34964</v>
      </c>
      <c r="H31" s="381">
        <v>35519</v>
      </c>
      <c r="I31" s="381">
        <v>35740</v>
      </c>
      <c r="J31" s="381">
        <v>35976</v>
      </c>
      <c r="K31" s="381">
        <v>35643</v>
      </c>
      <c r="L31" s="381">
        <v>35892</v>
      </c>
      <c r="M31" s="381">
        <v>36497</v>
      </c>
      <c r="N31" s="381">
        <v>37145</v>
      </c>
      <c r="O31" s="381">
        <v>37196</v>
      </c>
      <c r="P31" s="381">
        <v>37512</v>
      </c>
      <c r="Q31" s="381">
        <v>38125</v>
      </c>
      <c r="R31" s="381">
        <v>38427</v>
      </c>
      <c r="S31" s="381">
        <v>38747</v>
      </c>
      <c r="T31" s="270">
        <f t="shared" ref="T31:T82" si="7">(Q31/P31)^4-1</f>
        <v>6.6985531835822121E-2</v>
      </c>
      <c r="U31" s="266">
        <f t="shared" ref="U31:U82" si="8">(R31/Q31)^4-1</f>
        <v>3.2063721051474703E-2</v>
      </c>
      <c r="V31" s="266">
        <f t="shared" si="6"/>
        <v>3.3728308395666984E-2</v>
      </c>
    </row>
    <row r="32" spans="1:22" ht="12.6" customHeight="1" x14ac:dyDescent="0.25">
      <c r="A32" s="381" t="s">
        <v>1673</v>
      </c>
      <c r="B32" s="381" t="s">
        <v>1672</v>
      </c>
      <c r="C32" s="381" t="s">
        <v>2022</v>
      </c>
      <c r="D32" s="381">
        <v>19981</v>
      </c>
      <c r="E32" s="381">
        <v>19518</v>
      </c>
      <c r="F32" s="381">
        <v>19467</v>
      </c>
      <c r="G32" s="381">
        <v>20127</v>
      </c>
      <c r="H32" s="381">
        <v>20765</v>
      </c>
      <c r="I32" s="381">
        <v>20797</v>
      </c>
      <c r="J32" s="381">
        <v>21159</v>
      </c>
      <c r="K32" s="381">
        <v>21232</v>
      </c>
      <c r="L32" s="381">
        <v>20898</v>
      </c>
      <c r="M32" s="381">
        <v>21410</v>
      </c>
      <c r="N32" s="381">
        <v>21189</v>
      </c>
      <c r="O32" s="381">
        <v>21199</v>
      </c>
      <c r="P32" s="381">
        <v>21393</v>
      </c>
      <c r="Q32" s="381">
        <v>21440</v>
      </c>
      <c r="R32" s="381">
        <v>21506</v>
      </c>
      <c r="S32" s="381">
        <v>21939</v>
      </c>
      <c r="T32" s="270">
        <f t="shared" si="7"/>
        <v>8.8169240579938357E-3</v>
      </c>
      <c r="U32" s="266">
        <f t="shared" si="8"/>
        <v>1.2370407346848467E-2</v>
      </c>
      <c r="V32" s="266">
        <f t="shared" si="6"/>
        <v>8.3000723374392127E-2</v>
      </c>
    </row>
    <row r="33" spans="1:22" ht="12.6" customHeight="1" x14ac:dyDescent="0.25">
      <c r="A33" s="381" t="s">
        <v>1670</v>
      </c>
      <c r="B33" s="381" t="s">
        <v>1669</v>
      </c>
      <c r="C33" s="381" t="s">
        <v>2021</v>
      </c>
      <c r="D33" s="381">
        <v>12815</v>
      </c>
      <c r="E33" s="381">
        <v>12786</v>
      </c>
      <c r="F33" s="381">
        <v>13073</v>
      </c>
      <c r="G33" s="381">
        <v>13273</v>
      </c>
      <c r="H33" s="381">
        <v>13583</v>
      </c>
      <c r="I33" s="381">
        <v>13711</v>
      </c>
      <c r="J33" s="381">
        <v>13759</v>
      </c>
      <c r="K33" s="381">
        <v>13880</v>
      </c>
      <c r="L33" s="381">
        <v>13933</v>
      </c>
      <c r="M33" s="381">
        <v>14486</v>
      </c>
      <c r="N33" s="381">
        <v>14522</v>
      </c>
      <c r="O33" s="381">
        <v>14508</v>
      </c>
      <c r="P33" s="381">
        <v>14831</v>
      </c>
      <c r="Q33" s="381">
        <v>14980</v>
      </c>
      <c r="R33" s="381">
        <v>15002</v>
      </c>
      <c r="S33" s="381">
        <v>15237</v>
      </c>
      <c r="T33" s="270">
        <f t="shared" si="7"/>
        <v>4.0795758853588771E-2</v>
      </c>
      <c r="U33" s="266">
        <f t="shared" si="8"/>
        <v>5.8874531609640623E-3</v>
      </c>
      <c r="V33" s="266">
        <f t="shared" si="6"/>
        <v>6.4146021504328576E-2</v>
      </c>
    </row>
    <row r="34" spans="1:22" ht="12.6" customHeight="1" x14ac:dyDescent="0.25">
      <c r="A34" s="381" t="s">
        <v>1667</v>
      </c>
      <c r="B34" s="381" t="s">
        <v>1666</v>
      </c>
      <c r="C34" s="381" t="s">
        <v>2020</v>
      </c>
      <c r="D34" s="381">
        <v>44412</v>
      </c>
      <c r="E34" s="381">
        <v>44170</v>
      </c>
      <c r="F34" s="381">
        <v>44426</v>
      </c>
      <c r="G34" s="381">
        <v>44931</v>
      </c>
      <c r="H34" s="381">
        <v>46076</v>
      </c>
      <c r="I34" s="381">
        <v>45895</v>
      </c>
      <c r="J34" s="381">
        <v>45865</v>
      </c>
      <c r="K34" s="381">
        <v>45688</v>
      </c>
      <c r="L34" s="381">
        <v>45761</v>
      </c>
      <c r="M34" s="381">
        <v>46105</v>
      </c>
      <c r="N34" s="381">
        <v>46263</v>
      </c>
      <c r="O34" s="381">
        <v>46261</v>
      </c>
      <c r="P34" s="381">
        <v>46483</v>
      </c>
      <c r="Q34" s="381">
        <v>47065</v>
      </c>
      <c r="R34" s="381">
        <v>47061</v>
      </c>
      <c r="S34" s="381">
        <v>46412</v>
      </c>
      <c r="T34" s="270">
        <f t="shared" si="7"/>
        <v>5.1031310491432613E-2</v>
      </c>
      <c r="U34" s="266">
        <f t="shared" si="8"/>
        <v>-3.3991204468875047E-4</v>
      </c>
      <c r="V34" s="266">
        <f t="shared" si="6"/>
        <v>-5.4031817510255098E-2</v>
      </c>
    </row>
    <row r="35" spans="1:22" ht="12.6" customHeight="1" x14ac:dyDescent="0.25">
      <c r="A35" s="381" t="s">
        <v>1664</v>
      </c>
      <c r="B35" s="381" t="s">
        <v>1663</v>
      </c>
      <c r="C35" s="381" t="s">
        <v>2019</v>
      </c>
      <c r="D35" s="381">
        <v>38698</v>
      </c>
      <c r="E35" s="381">
        <v>38439</v>
      </c>
      <c r="F35" s="381">
        <v>38603</v>
      </c>
      <c r="G35" s="381">
        <v>39049</v>
      </c>
      <c r="H35" s="381">
        <v>40085</v>
      </c>
      <c r="I35" s="381">
        <v>39950</v>
      </c>
      <c r="J35" s="381">
        <v>39892</v>
      </c>
      <c r="K35" s="381">
        <v>39680</v>
      </c>
      <c r="L35" s="381">
        <v>39712</v>
      </c>
      <c r="M35" s="381">
        <v>39919</v>
      </c>
      <c r="N35" s="381">
        <v>40016</v>
      </c>
      <c r="O35" s="381">
        <v>39980</v>
      </c>
      <c r="P35" s="381">
        <v>40190</v>
      </c>
      <c r="Q35" s="381">
        <v>40708</v>
      </c>
      <c r="R35" s="381">
        <v>40601</v>
      </c>
      <c r="S35" s="381">
        <v>39935</v>
      </c>
      <c r="T35" s="270">
        <f t="shared" si="7"/>
        <v>5.2560428811826876E-2</v>
      </c>
      <c r="U35" s="266">
        <f t="shared" si="8"/>
        <v>-1.0472523176868975E-2</v>
      </c>
      <c r="V35" s="266">
        <f t="shared" si="6"/>
        <v>-6.401727409778335E-2</v>
      </c>
    </row>
    <row r="36" spans="1:22" ht="12.6" customHeight="1" x14ac:dyDescent="0.25">
      <c r="A36" s="381" t="s">
        <v>1661</v>
      </c>
      <c r="B36" s="381" t="s">
        <v>1660</v>
      </c>
      <c r="C36" s="381" t="s">
        <v>2018</v>
      </c>
      <c r="D36" s="381">
        <v>5714</v>
      </c>
      <c r="E36" s="381">
        <v>5730</v>
      </c>
      <c r="F36" s="381">
        <v>5823</v>
      </c>
      <c r="G36" s="381">
        <v>5882</v>
      </c>
      <c r="H36" s="381">
        <v>5991</v>
      </c>
      <c r="I36" s="381">
        <v>5945</v>
      </c>
      <c r="J36" s="381">
        <v>5973</v>
      </c>
      <c r="K36" s="381">
        <v>6008</v>
      </c>
      <c r="L36" s="381">
        <v>6049</v>
      </c>
      <c r="M36" s="381">
        <v>6186</v>
      </c>
      <c r="N36" s="381">
        <v>6247</v>
      </c>
      <c r="O36" s="381">
        <v>6281</v>
      </c>
      <c r="P36" s="381">
        <v>6293</v>
      </c>
      <c r="Q36" s="381">
        <v>6357</v>
      </c>
      <c r="R36" s="381">
        <v>6460</v>
      </c>
      <c r="S36" s="381">
        <v>6477</v>
      </c>
      <c r="T36" s="270">
        <f t="shared" si="7"/>
        <v>4.1304916076569054E-2</v>
      </c>
      <c r="U36" s="266">
        <f t="shared" si="8"/>
        <v>6.6402676111329662E-2</v>
      </c>
      <c r="V36" s="266">
        <f t="shared" si="6"/>
        <v>1.0567939980892671E-2</v>
      </c>
    </row>
    <row r="37" spans="1:22" ht="12.6" customHeight="1" x14ac:dyDescent="0.25">
      <c r="A37" s="381" t="s">
        <v>1658</v>
      </c>
      <c r="B37" s="381" t="s">
        <v>1657</v>
      </c>
      <c r="C37" s="381" t="s">
        <v>2017</v>
      </c>
      <c r="D37" s="381">
        <v>46971</v>
      </c>
      <c r="E37" s="381">
        <v>46653</v>
      </c>
      <c r="F37" s="381">
        <v>47210</v>
      </c>
      <c r="G37" s="381">
        <v>47911</v>
      </c>
      <c r="H37" s="381">
        <v>49130</v>
      </c>
      <c r="I37" s="381">
        <v>48841</v>
      </c>
      <c r="J37" s="381">
        <v>49049</v>
      </c>
      <c r="K37" s="381">
        <v>49315</v>
      </c>
      <c r="L37" s="381">
        <v>49319</v>
      </c>
      <c r="M37" s="381">
        <v>50359</v>
      </c>
      <c r="N37" s="381">
        <v>50924</v>
      </c>
      <c r="O37" s="381">
        <v>51033</v>
      </c>
      <c r="P37" s="381">
        <v>51416</v>
      </c>
      <c r="Q37" s="381">
        <v>52124</v>
      </c>
      <c r="R37" s="381">
        <v>52832</v>
      </c>
      <c r="S37" s="381">
        <v>53109</v>
      </c>
      <c r="T37" s="270">
        <f t="shared" si="7"/>
        <v>5.6228293404052554E-2</v>
      </c>
      <c r="U37" s="266">
        <f t="shared" si="8"/>
        <v>5.5449022179106633E-2</v>
      </c>
      <c r="V37" s="266">
        <f t="shared" si="6"/>
        <v>2.113765183166727E-2</v>
      </c>
    </row>
    <row r="38" spans="1:22" ht="12.6" customHeight="1" x14ac:dyDescent="0.25">
      <c r="A38" s="381" t="s">
        <v>1655</v>
      </c>
      <c r="B38" s="381" t="s">
        <v>1654</v>
      </c>
      <c r="C38" s="381" t="s">
        <v>2016</v>
      </c>
      <c r="D38" s="381">
        <v>21843</v>
      </c>
      <c r="E38" s="381">
        <v>21714</v>
      </c>
      <c r="F38" s="381">
        <v>22010</v>
      </c>
      <c r="G38" s="381">
        <v>22322</v>
      </c>
      <c r="H38" s="381">
        <v>22913</v>
      </c>
      <c r="I38" s="381">
        <v>22718</v>
      </c>
      <c r="J38" s="381">
        <v>22793</v>
      </c>
      <c r="K38" s="381">
        <v>22967</v>
      </c>
      <c r="L38" s="381">
        <v>22946</v>
      </c>
      <c r="M38" s="381">
        <v>23425</v>
      </c>
      <c r="N38" s="381">
        <v>23665</v>
      </c>
      <c r="O38" s="381">
        <v>23709</v>
      </c>
      <c r="P38" s="381">
        <v>23871</v>
      </c>
      <c r="Q38" s="381">
        <v>24203</v>
      </c>
      <c r="R38" s="381">
        <v>24532</v>
      </c>
      <c r="S38" s="381">
        <v>24657</v>
      </c>
      <c r="T38" s="270">
        <f t="shared" si="7"/>
        <v>5.6803765602897682E-2</v>
      </c>
      <c r="U38" s="266">
        <f t="shared" si="8"/>
        <v>5.5492182006548152E-2</v>
      </c>
      <c r="V38" s="266">
        <f t="shared" si="6"/>
        <v>2.0537850041896011E-2</v>
      </c>
    </row>
    <row r="39" spans="1:22" ht="12.6" customHeight="1" x14ac:dyDescent="0.25">
      <c r="A39" s="381" t="s">
        <v>1652</v>
      </c>
      <c r="B39" s="381" t="s">
        <v>1651</v>
      </c>
      <c r="C39" s="381" t="s">
        <v>2015</v>
      </c>
      <c r="D39" s="381">
        <v>25128</v>
      </c>
      <c r="E39" s="381">
        <v>24939</v>
      </c>
      <c r="F39" s="381">
        <v>25200</v>
      </c>
      <c r="G39" s="381">
        <v>25590</v>
      </c>
      <c r="H39" s="381">
        <v>26217</v>
      </c>
      <c r="I39" s="381">
        <v>26122</v>
      </c>
      <c r="J39" s="381">
        <v>26257</v>
      </c>
      <c r="K39" s="381">
        <v>26348</v>
      </c>
      <c r="L39" s="381">
        <v>26373</v>
      </c>
      <c r="M39" s="381">
        <v>26935</v>
      </c>
      <c r="N39" s="381">
        <v>27259</v>
      </c>
      <c r="O39" s="381">
        <v>27324</v>
      </c>
      <c r="P39" s="381">
        <v>27545</v>
      </c>
      <c r="Q39" s="381">
        <v>27922</v>
      </c>
      <c r="R39" s="381">
        <v>28301</v>
      </c>
      <c r="S39" s="381">
        <v>28453</v>
      </c>
      <c r="T39" s="270">
        <f t="shared" si="7"/>
        <v>5.5881022201906383E-2</v>
      </c>
      <c r="U39" s="266">
        <f t="shared" si="8"/>
        <v>5.5409585820134444E-2</v>
      </c>
      <c r="V39" s="266">
        <f t="shared" si="6"/>
        <v>2.1657035557527848E-2</v>
      </c>
    </row>
    <row r="40" spans="1:22" ht="12.6" customHeight="1" x14ac:dyDescent="0.25">
      <c r="A40" s="381" t="s">
        <v>1649</v>
      </c>
      <c r="B40" s="381" t="s">
        <v>1648</v>
      </c>
      <c r="C40" s="381" t="s">
        <v>2014</v>
      </c>
      <c r="D40" s="381">
        <v>19337</v>
      </c>
      <c r="E40" s="381">
        <v>19089</v>
      </c>
      <c r="F40" s="381">
        <v>18908</v>
      </c>
      <c r="G40" s="381">
        <v>19436</v>
      </c>
      <c r="H40" s="381">
        <v>19734</v>
      </c>
      <c r="I40" s="381">
        <v>19961</v>
      </c>
      <c r="J40" s="381">
        <v>20197</v>
      </c>
      <c r="K40" s="381">
        <v>20234</v>
      </c>
      <c r="L40" s="381">
        <v>20673</v>
      </c>
      <c r="M40" s="381">
        <v>20841</v>
      </c>
      <c r="N40" s="381">
        <v>21291</v>
      </c>
      <c r="O40" s="381">
        <v>21417</v>
      </c>
      <c r="P40" s="381">
        <v>21769</v>
      </c>
      <c r="Q40" s="381">
        <v>21514</v>
      </c>
      <c r="R40" s="381">
        <v>21870</v>
      </c>
      <c r="S40" s="381">
        <v>21884</v>
      </c>
      <c r="T40" s="271">
        <f t="shared" si="7"/>
        <v>-4.6038737434901833E-2</v>
      </c>
      <c r="U40" s="269">
        <f t="shared" si="8"/>
        <v>6.7850548319327908E-2</v>
      </c>
      <c r="V40" s="266">
        <f t="shared" si="6"/>
        <v>2.5630450499578572E-3</v>
      </c>
    </row>
    <row r="41" spans="1:22" ht="12.6" customHeight="1" x14ac:dyDescent="0.25">
      <c r="A41" s="381" t="s">
        <v>1646</v>
      </c>
      <c r="B41" s="381" t="s">
        <v>1645</v>
      </c>
      <c r="C41" s="381" t="s">
        <v>2013</v>
      </c>
      <c r="D41" s="381">
        <v>15729</v>
      </c>
      <c r="E41" s="381">
        <v>15571</v>
      </c>
      <c r="F41" s="381">
        <v>15363</v>
      </c>
      <c r="G41" s="381">
        <v>15804</v>
      </c>
      <c r="H41" s="381">
        <v>16033</v>
      </c>
      <c r="I41" s="381">
        <v>16233</v>
      </c>
      <c r="J41" s="381">
        <v>16421</v>
      </c>
      <c r="K41" s="381">
        <v>16475</v>
      </c>
      <c r="L41" s="381">
        <v>16856</v>
      </c>
      <c r="M41" s="381">
        <v>16937</v>
      </c>
      <c r="N41" s="381">
        <v>17359</v>
      </c>
      <c r="O41" s="381">
        <v>17462</v>
      </c>
      <c r="P41" s="381">
        <v>17783</v>
      </c>
      <c r="Q41" s="381">
        <v>17535</v>
      </c>
      <c r="R41" s="381">
        <v>17820</v>
      </c>
      <c r="S41" s="381">
        <v>17834</v>
      </c>
      <c r="T41" s="270">
        <f t="shared" si="7"/>
        <v>-5.4627495665305892E-2</v>
      </c>
      <c r="U41" s="266">
        <f t="shared" si="8"/>
        <v>6.6615076089810321E-2</v>
      </c>
      <c r="V41" s="266">
        <f t="shared" si="6"/>
        <v>3.1462417417029709E-3</v>
      </c>
    </row>
    <row r="42" spans="1:22" ht="12.6" customHeight="1" x14ac:dyDescent="0.25">
      <c r="A42" s="381" t="s">
        <v>1643</v>
      </c>
      <c r="B42" s="381" t="s">
        <v>1642</v>
      </c>
      <c r="C42" s="381" t="s">
        <v>2012</v>
      </c>
      <c r="D42" s="381">
        <v>3608</v>
      </c>
      <c r="E42" s="381">
        <v>3518</v>
      </c>
      <c r="F42" s="381">
        <v>3545</v>
      </c>
      <c r="G42" s="381">
        <v>3632</v>
      </c>
      <c r="H42" s="381">
        <v>3701</v>
      </c>
      <c r="I42" s="381">
        <v>3728</v>
      </c>
      <c r="J42" s="381">
        <v>3776</v>
      </c>
      <c r="K42" s="381">
        <v>3759</v>
      </c>
      <c r="L42" s="381">
        <v>3816</v>
      </c>
      <c r="M42" s="381">
        <v>3904</v>
      </c>
      <c r="N42" s="381">
        <v>3933</v>
      </c>
      <c r="O42" s="381">
        <v>3955</v>
      </c>
      <c r="P42" s="381">
        <v>3986</v>
      </c>
      <c r="Q42" s="381">
        <v>3978</v>
      </c>
      <c r="R42" s="381">
        <v>4050</v>
      </c>
      <c r="S42" s="381">
        <v>4050</v>
      </c>
      <c r="T42" s="271">
        <f t="shared" si="7"/>
        <v>-8.0039617802105667E-3</v>
      </c>
      <c r="U42" s="269">
        <f t="shared" si="8"/>
        <v>7.4387576268680533E-2</v>
      </c>
      <c r="V42" s="266">
        <f t="shared" si="6"/>
        <v>0</v>
      </c>
    </row>
    <row r="43" spans="1:22" ht="12.6" customHeight="1" x14ac:dyDescent="0.25">
      <c r="A43" s="381" t="s">
        <v>14</v>
      </c>
      <c r="B43" s="2" t="s">
        <v>15</v>
      </c>
      <c r="C43" s="381" t="s">
        <v>16</v>
      </c>
      <c r="D43" s="381">
        <v>332864</v>
      </c>
      <c r="E43" s="381">
        <v>334815</v>
      </c>
      <c r="F43" s="381">
        <v>337888</v>
      </c>
      <c r="G43" s="381">
        <v>340854</v>
      </c>
      <c r="H43" s="381">
        <v>346763</v>
      </c>
      <c r="I43" s="381">
        <v>346400</v>
      </c>
      <c r="J43" s="381">
        <v>347326</v>
      </c>
      <c r="K43" s="381">
        <v>346890</v>
      </c>
      <c r="L43" s="381">
        <v>344795</v>
      </c>
      <c r="M43" s="381">
        <v>353472</v>
      </c>
      <c r="N43" s="381">
        <v>359103</v>
      </c>
      <c r="O43" s="381">
        <v>361088</v>
      </c>
      <c r="P43" s="381">
        <v>361667</v>
      </c>
      <c r="Q43" s="381">
        <v>366734</v>
      </c>
      <c r="R43" s="381">
        <v>372985</v>
      </c>
      <c r="S43" s="381">
        <v>383843</v>
      </c>
      <c r="T43" s="270">
        <f t="shared" si="7"/>
        <v>5.7229241376066664E-2</v>
      </c>
      <c r="U43" s="266">
        <f t="shared" si="8"/>
        <v>6.9943302701374721E-2</v>
      </c>
      <c r="V43" s="266">
        <f t="shared" si="6"/>
        <v>0.12162849409346221</v>
      </c>
    </row>
    <row r="44" spans="1:22" ht="12.6" customHeight="1" x14ac:dyDescent="0.25">
      <c r="A44" s="381" t="s">
        <v>1640</v>
      </c>
      <c r="B44" s="381" t="s">
        <v>1639</v>
      </c>
      <c r="C44" s="381" t="s">
        <v>2011</v>
      </c>
      <c r="D44" s="381">
        <v>202306</v>
      </c>
      <c r="E44" s="381">
        <v>204714</v>
      </c>
      <c r="F44" s="381">
        <v>207776</v>
      </c>
      <c r="G44" s="381">
        <v>208611</v>
      </c>
      <c r="H44" s="381">
        <v>210793</v>
      </c>
      <c r="I44" s="381">
        <v>208728</v>
      </c>
      <c r="J44" s="381">
        <v>208230</v>
      </c>
      <c r="K44" s="381">
        <v>207566</v>
      </c>
      <c r="L44" s="381">
        <v>207013</v>
      </c>
      <c r="M44" s="381">
        <v>210696</v>
      </c>
      <c r="N44" s="381">
        <v>212153</v>
      </c>
      <c r="O44" s="381">
        <v>213500</v>
      </c>
      <c r="P44" s="381">
        <v>211777</v>
      </c>
      <c r="Q44" s="381">
        <v>213469</v>
      </c>
      <c r="R44" s="381">
        <v>217890</v>
      </c>
      <c r="S44" s="381">
        <v>221539</v>
      </c>
      <c r="T44" s="270">
        <f t="shared" si="7"/>
        <v>3.2343184829652483E-2</v>
      </c>
      <c r="U44" s="266">
        <f t="shared" si="8"/>
        <v>8.5450274987880936E-2</v>
      </c>
      <c r="V44" s="266">
        <f t="shared" si="6"/>
        <v>6.8689564399323277E-2</v>
      </c>
    </row>
    <row r="45" spans="1:22" ht="12.6" customHeight="1" x14ac:dyDescent="0.25">
      <c r="A45" s="381" t="s">
        <v>1637</v>
      </c>
      <c r="B45" s="381" t="s">
        <v>1636</v>
      </c>
      <c r="C45" s="381" t="s">
        <v>2010</v>
      </c>
      <c r="D45" s="381">
        <v>102719</v>
      </c>
      <c r="E45" s="381">
        <v>102500</v>
      </c>
      <c r="F45" s="381">
        <v>103018</v>
      </c>
      <c r="G45" s="381">
        <v>102630</v>
      </c>
      <c r="H45" s="381">
        <v>104128</v>
      </c>
      <c r="I45" s="381">
        <v>103489</v>
      </c>
      <c r="J45" s="381">
        <v>102697</v>
      </c>
      <c r="K45" s="381">
        <v>102230</v>
      </c>
      <c r="L45" s="381">
        <v>101885</v>
      </c>
      <c r="M45" s="381">
        <v>103798</v>
      </c>
      <c r="N45" s="381">
        <v>104217</v>
      </c>
      <c r="O45" s="381">
        <v>104641</v>
      </c>
      <c r="P45" s="381">
        <v>103161</v>
      </c>
      <c r="Q45" s="381">
        <v>103893</v>
      </c>
      <c r="R45" s="381">
        <v>105942</v>
      </c>
      <c r="S45" s="381">
        <v>107623</v>
      </c>
      <c r="T45" s="270">
        <f t="shared" si="7"/>
        <v>2.8686344828217081E-2</v>
      </c>
      <c r="U45" s="266">
        <f t="shared" si="8"/>
        <v>8.1253487558927029E-2</v>
      </c>
      <c r="V45" s="266">
        <f t="shared" si="6"/>
        <v>6.4995336133207182E-2</v>
      </c>
    </row>
    <row r="46" spans="1:22" ht="12.6" customHeight="1" x14ac:dyDescent="0.25">
      <c r="A46" s="381" t="s">
        <v>1634</v>
      </c>
      <c r="B46" s="381" t="s">
        <v>1633</v>
      </c>
      <c r="C46" s="381" t="s">
        <v>2009</v>
      </c>
      <c r="D46" s="381">
        <v>36812</v>
      </c>
      <c r="E46" s="381">
        <v>36522</v>
      </c>
      <c r="F46" s="381">
        <v>36702</v>
      </c>
      <c r="G46" s="381">
        <v>36654</v>
      </c>
      <c r="H46" s="381">
        <v>37106</v>
      </c>
      <c r="I46" s="381">
        <v>36859</v>
      </c>
      <c r="J46" s="381">
        <v>36482</v>
      </c>
      <c r="K46" s="381">
        <v>36083</v>
      </c>
      <c r="L46" s="381">
        <v>36263</v>
      </c>
      <c r="M46" s="381">
        <v>36806</v>
      </c>
      <c r="N46" s="381">
        <v>36816</v>
      </c>
      <c r="O46" s="381">
        <v>36750</v>
      </c>
      <c r="P46" s="381">
        <v>36051</v>
      </c>
      <c r="Q46" s="381">
        <v>36167</v>
      </c>
      <c r="R46" s="381">
        <v>36887</v>
      </c>
      <c r="S46" s="381">
        <v>37295</v>
      </c>
      <c r="T46" s="270">
        <f t="shared" si="7"/>
        <v>1.2932908986543312E-2</v>
      </c>
      <c r="U46" s="266">
        <f t="shared" si="8"/>
        <v>8.2040205634221319E-2</v>
      </c>
      <c r="V46" s="266">
        <f t="shared" si="6"/>
        <v>4.4982705823447322E-2</v>
      </c>
    </row>
    <row r="47" spans="1:22" ht="12.6" customHeight="1" x14ac:dyDescent="0.25">
      <c r="A47" s="381" t="s">
        <v>1631</v>
      </c>
      <c r="B47" s="381" t="s">
        <v>1630</v>
      </c>
      <c r="C47" s="381" t="s">
        <v>2008</v>
      </c>
      <c r="D47" s="381">
        <v>19069</v>
      </c>
      <c r="E47" s="381">
        <v>19025</v>
      </c>
      <c r="F47" s="381">
        <v>19149</v>
      </c>
      <c r="G47" s="381">
        <v>19253</v>
      </c>
      <c r="H47" s="381">
        <v>19462</v>
      </c>
      <c r="I47" s="381">
        <v>19312</v>
      </c>
      <c r="J47" s="381">
        <v>19379</v>
      </c>
      <c r="K47" s="381">
        <v>19362</v>
      </c>
      <c r="L47" s="381">
        <v>19382</v>
      </c>
      <c r="M47" s="381">
        <v>19664</v>
      </c>
      <c r="N47" s="381">
        <v>19759</v>
      </c>
      <c r="O47" s="381">
        <v>19852</v>
      </c>
      <c r="P47" s="381">
        <v>19747</v>
      </c>
      <c r="Q47" s="381">
        <v>19957</v>
      </c>
      <c r="R47" s="381">
        <v>20324</v>
      </c>
      <c r="S47" s="381">
        <v>20410</v>
      </c>
      <c r="T47" s="270">
        <f t="shared" si="7"/>
        <v>4.3221489570133054E-2</v>
      </c>
      <c r="U47" s="266">
        <f t="shared" si="8"/>
        <v>7.5612190456946893E-2</v>
      </c>
      <c r="V47" s="266">
        <f t="shared" si="6"/>
        <v>1.7033536427591534E-2</v>
      </c>
    </row>
    <row r="48" spans="1:22" ht="12.6" customHeight="1" x14ac:dyDescent="0.25">
      <c r="A48" s="381" t="s">
        <v>1628</v>
      </c>
      <c r="B48" s="381" t="s">
        <v>1627</v>
      </c>
      <c r="C48" s="381" t="s">
        <v>2007</v>
      </c>
      <c r="D48" s="381">
        <v>19262</v>
      </c>
      <c r="E48" s="381">
        <v>19148</v>
      </c>
      <c r="F48" s="381">
        <v>19168</v>
      </c>
      <c r="G48" s="381">
        <v>19183</v>
      </c>
      <c r="H48" s="381">
        <v>19303</v>
      </c>
      <c r="I48" s="381">
        <v>19114</v>
      </c>
      <c r="J48" s="381">
        <v>18968</v>
      </c>
      <c r="K48" s="381">
        <v>18693</v>
      </c>
      <c r="L48" s="381">
        <v>18581</v>
      </c>
      <c r="M48" s="381">
        <v>18695</v>
      </c>
      <c r="N48" s="381">
        <v>18674</v>
      </c>
      <c r="O48" s="381">
        <v>18800</v>
      </c>
      <c r="P48" s="381">
        <v>18614</v>
      </c>
      <c r="Q48" s="381">
        <v>18788</v>
      </c>
      <c r="R48" s="381">
        <v>19205</v>
      </c>
      <c r="S48" s="381">
        <v>19591</v>
      </c>
      <c r="T48" s="270">
        <f t="shared" si="7"/>
        <v>3.7918774344153583E-2</v>
      </c>
      <c r="U48" s="266">
        <f t="shared" si="8"/>
        <v>9.1779762765042072E-2</v>
      </c>
      <c r="V48" s="266">
        <f t="shared" si="6"/>
        <v>8.2852173239861715E-2</v>
      </c>
    </row>
    <row r="49" spans="1:22" ht="12.6" customHeight="1" x14ac:dyDescent="0.25">
      <c r="A49" s="381" t="s">
        <v>1625</v>
      </c>
      <c r="B49" s="381" t="s">
        <v>1624</v>
      </c>
      <c r="C49" s="381" t="s">
        <v>2006</v>
      </c>
      <c r="D49" s="381">
        <v>27577</v>
      </c>
      <c r="E49" s="381">
        <v>27806</v>
      </c>
      <c r="F49" s="381">
        <v>27999</v>
      </c>
      <c r="G49" s="381">
        <v>27540</v>
      </c>
      <c r="H49" s="381">
        <v>28258</v>
      </c>
      <c r="I49" s="381">
        <v>28204</v>
      </c>
      <c r="J49" s="381">
        <v>27869</v>
      </c>
      <c r="K49" s="381">
        <v>28092</v>
      </c>
      <c r="L49" s="381">
        <v>27660</v>
      </c>
      <c r="M49" s="381">
        <v>28632</v>
      </c>
      <c r="N49" s="381">
        <v>28969</v>
      </c>
      <c r="O49" s="381">
        <v>29239</v>
      </c>
      <c r="P49" s="381">
        <v>28749</v>
      </c>
      <c r="Q49" s="381">
        <v>28980</v>
      </c>
      <c r="R49" s="381">
        <v>29526</v>
      </c>
      <c r="S49" s="381">
        <v>30326</v>
      </c>
      <c r="T49" s="270">
        <f t="shared" si="7"/>
        <v>3.2529700907275139E-2</v>
      </c>
      <c r="U49" s="266">
        <f t="shared" si="8"/>
        <v>7.7519000675030814E-2</v>
      </c>
      <c r="V49" s="266">
        <f t="shared" si="6"/>
        <v>0.11286391599348056</v>
      </c>
    </row>
    <row r="50" spans="1:22" ht="12.6" customHeight="1" x14ac:dyDescent="0.25">
      <c r="A50" s="381" t="s">
        <v>1622</v>
      </c>
      <c r="B50" s="381" t="s">
        <v>1621</v>
      </c>
      <c r="C50" s="381" t="s">
        <v>2005</v>
      </c>
      <c r="D50" s="381">
        <v>15133</v>
      </c>
      <c r="E50" s="381">
        <v>15357</v>
      </c>
      <c r="F50" s="381">
        <v>15650</v>
      </c>
      <c r="G50" s="381">
        <v>15721</v>
      </c>
      <c r="H50" s="381">
        <v>16014</v>
      </c>
      <c r="I50" s="381">
        <v>15944</v>
      </c>
      <c r="J50" s="381">
        <v>15937</v>
      </c>
      <c r="K50" s="381">
        <v>16000</v>
      </c>
      <c r="L50" s="381">
        <v>16018</v>
      </c>
      <c r="M50" s="381">
        <v>16523</v>
      </c>
      <c r="N50" s="381">
        <v>16757</v>
      </c>
      <c r="O50" s="381">
        <v>16978</v>
      </c>
      <c r="P50" s="381">
        <v>16976</v>
      </c>
      <c r="Q50" s="381">
        <v>17240</v>
      </c>
      <c r="R50" s="381">
        <v>17627</v>
      </c>
      <c r="S50" s="381">
        <v>17969</v>
      </c>
      <c r="T50" s="270">
        <f t="shared" si="7"/>
        <v>6.367163913666718E-2</v>
      </c>
      <c r="U50" s="266">
        <f t="shared" si="8"/>
        <v>9.2860104532369148E-2</v>
      </c>
      <c r="V50" s="266">
        <f t="shared" si="6"/>
        <v>7.9896209308654154E-2</v>
      </c>
    </row>
    <row r="51" spans="1:22" ht="12.6" customHeight="1" x14ac:dyDescent="0.25">
      <c r="A51" s="381" t="s">
        <v>1619</v>
      </c>
      <c r="B51" s="381" t="s">
        <v>1618</v>
      </c>
      <c r="C51" s="381" t="s">
        <v>2004</v>
      </c>
      <c r="D51" s="381">
        <v>12445</v>
      </c>
      <c r="E51" s="381">
        <v>12449</v>
      </c>
      <c r="F51" s="381">
        <v>12349</v>
      </c>
      <c r="G51" s="381">
        <v>11820</v>
      </c>
      <c r="H51" s="381">
        <v>12244</v>
      </c>
      <c r="I51" s="381">
        <v>12260</v>
      </c>
      <c r="J51" s="381">
        <v>11932</v>
      </c>
      <c r="K51" s="381">
        <v>12092</v>
      </c>
      <c r="L51" s="381">
        <v>11642</v>
      </c>
      <c r="M51" s="381">
        <v>12109</v>
      </c>
      <c r="N51" s="381">
        <v>12212</v>
      </c>
      <c r="O51" s="381">
        <v>12261</v>
      </c>
      <c r="P51" s="381">
        <v>11773</v>
      </c>
      <c r="Q51" s="381">
        <v>11740</v>
      </c>
      <c r="R51" s="381">
        <v>11899</v>
      </c>
      <c r="S51" s="381">
        <v>12357</v>
      </c>
      <c r="T51" s="270">
        <f t="shared" si="7"/>
        <v>-1.116504184691991E-2</v>
      </c>
      <c r="U51" s="266">
        <f t="shared" si="8"/>
        <v>5.528428416451403E-2</v>
      </c>
      <c r="V51" s="266">
        <f t="shared" si="6"/>
        <v>0.16308198399187446</v>
      </c>
    </row>
    <row r="52" spans="1:22" ht="12.6" customHeight="1" x14ac:dyDescent="0.25">
      <c r="A52" s="381" t="s">
        <v>1616</v>
      </c>
      <c r="B52" s="381" t="s">
        <v>1615</v>
      </c>
      <c r="C52" s="381" t="s">
        <v>2003</v>
      </c>
      <c r="D52" s="381">
        <v>4479</v>
      </c>
      <c r="E52" s="381">
        <v>4487</v>
      </c>
      <c r="F52" s="381">
        <v>4554</v>
      </c>
      <c r="G52" s="381">
        <v>4440</v>
      </c>
      <c r="H52" s="381">
        <v>4515</v>
      </c>
      <c r="I52" s="381">
        <v>4491</v>
      </c>
      <c r="J52" s="381">
        <v>4396</v>
      </c>
      <c r="K52" s="381">
        <v>4501</v>
      </c>
      <c r="L52" s="381">
        <v>4492</v>
      </c>
      <c r="M52" s="381">
        <v>4609</v>
      </c>
      <c r="N52" s="381">
        <v>4622</v>
      </c>
      <c r="O52" s="381">
        <v>4585</v>
      </c>
      <c r="P52" s="381">
        <v>4500</v>
      </c>
      <c r="Q52" s="381">
        <v>4487</v>
      </c>
      <c r="R52" s="381">
        <v>4552</v>
      </c>
      <c r="S52" s="381">
        <v>4605</v>
      </c>
      <c r="T52" s="270">
        <f t="shared" si="7"/>
        <v>-1.1505577850788873E-2</v>
      </c>
      <c r="U52" s="266">
        <f t="shared" si="8"/>
        <v>5.9216495177278894E-2</v>
      </c>
      <c r="V52" s="266">
        <f t="shared" si="6"/>
        <v>4.7392656358400176E-2</v>
      </c>
    </row>
    <row r="53" spans="1:22" ht="12.6" customHeight="1" x14ac:dyDescent="0.25">
      <c r="A53" s="381" t="s">
        <v>1613</v>
      </c>
      <c r="B53" s="381" t="s">
        <v>1612</v>
      </c>
      <c r="C53" s="381" t="s">
        <v>2002</v>
      </c>
      <c r="D53" s="381">
        <v>95107</v>
      </c>
      <c r="E53" s="381">
        <v>97727</v>
      </c>
      <c r="F53" s="381">
        <v>100203</v>
      </c>
      <c r="G53" s="381">
        <v>101541</v>
      </c>
      <c r="H53" s="381">
        <v>102150</v>
      </c>
      <c r="I53" s="381">
        <v>100748</v>
      </c>
      <c r="J53" s="381">
        <v>101137</v>
      </c>
      <c r="K53" s="381">
        <v>100834</v>
      </c>
      <c r="L53" s="381">
        <v>100636</v>
      </c>
      <c r="M53" s="381">
        <v>102289</v>
      </c>
      <c r="N53" s="381">
        <v>103314</v>
      </c>
      <c r="O53" s="381">
        <v>104275</v>
      </c>
      <c r="P53" s="381">
        <v>104117</v>
      </c>
      <c r="Q53" s="381">
        <v>105090</v>
      </c>
      <c r="R53" s="381">
        <v>107396</v>
      </c>
      <c r="S53" s="381">
        <v>109311</v>
      </c>
      <c r="T53" s="270">
        <f t="shared" si="7"/>
        <v>3.7908298363956261E-2</v>
      </c>
      <c r="U53" s="266">
        <f t="shared" si="8"/>
        <v>9.0703876649996795E-2</v>
      </c>
      <c r="V53" s="266">
        <f t="shared" si="6"/>
        <v>7.3255306563698719E-2</v>
      </c>
    </row>
    <row r="54" spans="1:22" ht="12.6" customHeight="1" x14ac:dyDescent="0.25">
      <c r="A54" s="381" t="s">
        <v>1610</v>
      </c>
      <c r="B54" s="381" t="s">
        <v>1609</v>
      </c>
      <c r="C54" s="381" t="s">
        <v>2001</v>
      </c>
      <c r="D54" s="381">
        <v>49923</v>
      </c>
      <c r="E54" s="381">
        <v>50623</v>
      </c>
      <c r="F54" s="381">
        <v>51819</v>
      </c>
      <c r="G54" s="381">
        <v>52692</v>
      </c>
      <c r="H54" s="381">
        <v>53242</v>
      </c>
      <c r="I54" s="381">
        <v>52713</v>
      </c>
      <c r="J54" s="381">
        <v>52661</v>
      </c>
      <c r="K54" s="381">
        <v>51980</v>
      </c>
      <c r="L54" s="381">
        <v>51712</v>
      </c>
      <c r="M54" s="381">
        <v>52439</v>
      </c>
      <c r="N54" s="381">
        <v>52916</v>
      </c>
      <c r="O54" s="381">
        <v>53644</v>
      </c>
      <c r="P54" s="381">
        <v>53835</v>
      </c>
      <c r="Q54" s="381">
        <v>54544</v>
      </c>
      <c r="R54" s="381">
        <v>55960</v>
      </c>
      <c r="S54" s="381">
        <v>57240</v>
      </c>
      <c r="T54" s="270">
        <f t="shared" si="7"/>
        <v>5.3729323707436771E-2</v>
      </c>
      <c r="U54" s="266">
        <f t="shared" si="8"/>
        <v>0.10795695424046436</v>
      </c>
      <c r="V54" s="266">
        <f t="shared" si="6"/>
        <v>9.4681244047625235E-2</v>
      </c>
    </row>
    <row r="55" spans="1:22" ht="12.6" customHeight="1" x14ac:dyDescent="0.25">
      <c r="A55" s="381" t="s">
        <v>1607</v>
      </c>
      <c r="B55" s="381" t="s">
        <v>1606</v>
      </c>
      <c r="C55" s="381" t="s">
        <v>2000</v>
      </c>
      <c r="D55" s="381">
        <v>43656</v>
      </c>
      <c r="E55" s="381">
        <v>45570</v>
      </c>
      <c r="F55" s="381">
        <v>46836</v>
      </c>
      <c r="G55" s="381">
        <v>47280</v>
      </c>
      <c r="H55" s="381">
        <v>47332</v>
      </c>
      <c r="I55" s="381">
        <v>46472</v>
      </c>
      <c r="J55" s="381">
        <v>46910</v>
      </c>
      <c r="K55" s="381">
        <v>47290</v>
      </c>
      <c r="L55" s="381">
        <v>47360</v>
      </c>
      <c r="M55" s="381">
        <v>48263</v>
      </c>
      <c r="N55" s="381">
        <v>48796</v>
      </c>
      <c r="O55" s="381">
        <v>49029</v>
      </c>
      <c r="P55" s="381">
        <v>48681</v>
      </c>
      <c r="Q55" s="381">
        <v>48929</v>
      </c>
      <c r="R55" s="381">
        <v>49791</v>
      </c>
      <c r="S55" s="381">
        <v>50417</v>
      </c>
      <c r="T55" s="270">
        <f t="shared" si="7"/>
        <v>2.0533806419519074E-2</v>
      </c>
      <c r="U55" s="266">
        <f t="shared" si="8"/>
        <v>7.2353652856214978E-2</v>
      </c>
      <c r="V55" s="266">
        <f t="shared" si="6"/>
        <v>5.124660197983455E-2</v>
      </c>
    </row>
    <row r="56" spans="1:22" ht="12.6" customHeight="1" x14ac:dyDescent="0.25">
      <c r="A56" s="381" t="s">
        <v>1604</v>
      </c>
      <c r="B56" s="381" t="s">
        <v>1603</v>
      </c>
      <c r="C56" s="381" t="s">
        <v>1999</v>
      </c>
      <c r="D56" s="381">
        <v>1528</v>
      </c>
      <c r="E56" s="381">
        <v>1534</v>
      </c>
      <c r="F56" s="381">
        <v>1549</v>
      </c>
      <c r="G56" s="381">
        <v>1570</v>
      </c>
      <c r="H56" s="381">
        <v>1577</v>
      </c>
      <c r="I56" s="381">
        <v>1563</v>
      </c>
      <c r="J56" s="381">
        <v>1565</v>
      </c>
      <c r="K56" s="381">
        <v>1564</v>
      </c>
      <c r="L56" s="381">
        <v>1564</v>
      </c>
      <c r="M56" s="381">
        <v>1587</v>
      </c>
      <c r="N56" s="381">
        <v>1601</v>
      </c>
      <c r="O56" s="381">
        <v>1603</v>
      </c>
      <c r="P56" s="381">
        <v>1601</v>
      </c>
      <c r="Q56" s="381">
        <v>1617</v>
      </c>
      <c r="R56" s="381">
        <v>1644</v>
      </c>
      <c r="S56" s="381">
        <v>1654</v>
      </c>
      <c r="T56" s="270">
        <f t="shared" si="7"/>
        <v>4.0578268802184736E-2</v>
      </c>
      <c r="U56" s="266">
        <f t="shared" si="8"/>
        <v>6.8481908716127693E-2</v>
      </c>
      <c r="V56" s="266">
        <f t="shared" si="6"/>
        <v>2.4553799109487295E-2</v>
      </c>
    </row>
    <row r="57" spans="1:22" ht="12.6" customHeight="1" x14ac:dyDescent="0.25">
      <c r="A57" s="381" t="s">
        <v>1601</v>
      </c>
      <c r="B57" s="381" t="s">
        <v>1600</v>
      </c>
      <c r="C57" s="381" t="s">
        <v>1998</v>
      </c>
      <c r="D57" s="381">
        <v>57880</v>
      </c>
      <c r="E57" s="381">
        <v>58086</v>
      </c>
      <c r="F57" s="381">
        <v>58349</v>
      </c>
      <c r="G57" s="381">
        <v>59371</v>
      </c>
      <c r="H57" s="381">
        <v>61713</v>
      </c>
      <c r="I57" s="381">
        <v>61370</v>
      </c>
      <c r="J57" s="381">
        <v>61555</v>
      </c>
      <c r="K57" s="381">
        <v>61799</v>
      </c>
      <c r="L57" s="381">
        <v>60308</v>
      </c>
      <c r="M57" s="381">
        <v>62800</v>
      </c>
      <c r="N57" s="381">
        <v>65206</v>
      </c>
      <c r="O57" s="381">
        <v>65561</v>
      </c>
      <c r="P57" s="381">
        <v>65385</v>
      </c>
      <c r="Q57" s="381">
        <v>66848</v>
      </c>
      <c r="R57" s="381">
        <v>67715</v>
      </c>
      <c r="S57" s="381">
        <v>70791</v>
      </c>
      <c r="T57" s="270">
        <f t="shared" si="7"/>
        <v>9.254959633783244E-2</v>
      </c>
      <c r="U57" s="266">
        <f t="shared" si="8"/>
        <v>5.2896926644284692E-2</v>
      </c>
      <c r="V57" s="266">
        <f t="shared" si="6"/>
        <v>0.1944628799224799</v>
      </c>
    </row>
    <row r="58" spans="1:22" ht="12.6" customHeight="1" x14ac:dyDescent="0.25">
      <c r="A58" s="381" t="s">
        <v>1598</v>
      </c>
      <c r="B58" s="381" t="s">
        <v>1597</v>
      </c>
      <c r="C58" s="381" t="s">
        <v>1997</v>
      </c>
      <c r="D58" s="381">
        <v>40857</v>
      </c>
      <c r="E58" s="381">
        <v>39664</v>
      </c>
      <c r="F58" s="381">
        <v>39741</v>
      </c>
      <c r="G58" s="381">
        <v>40852</v>
      </c>
      <c r="H58" s="381">
        <v>41818</v>
      </c>
      <c r="I58" s="381">
        <v>43962</v>
      </c>
      <c r="J58" s="381">
        <v>45309</v>
      </c>
      <c r="K58" s="381">
        <v>45390</v>
      </c>
      <c r="L58" s="381">
        <v>45351</v>
      </c>
      <c r="M58" s="381">
        <v>47126</v>
      </c>
      <c r="N58" s="381">
        <v>48578</v>
      </c>
      <c r="O58" s="381">
        <v>48466</v>
      </c>
      <c r="P58" s="381">
        <v>50901</v>
      </c>
      <c r="Q58" s="381">
        <v>51944</v>
      </c>
      <c r="R58" s="381">
        <v>52180</v>
      </c>
      <c r="S58" s="381">
        <v>55405</v>
      </c>
      <c r="T58" s="270">
        <f t="shared" si="7"/>
        <v>8.4516843092846683E-2</v>
      </c>
      <c r="U58" s="266">
        <f t="shared" si="8"/>
        <v>1.82976455038244E-2</v>
      </c>
      <c r="V58" s="266">
        <f t="shared" si="6"/>
        <v>0.27109947046028138</v>
      </c>
    </row>
    <row r="59" spans="1:22" ht="12.6" customHeight="1" x14ac:dyDescent="0.25">
      <c r="A59" s="381" t="s">
        <v>1595</v>
      </c>
      <c r="B59" s="381" t="s">
        <v>1594</v>
      </c>
      <c r="C59" s="381" t="s">
        <v>1996</v>
      </c>
      <c r="D59" s="381">
        <v>9549</v>
      </c>
      <c r="E59" s="381">
        <v>9339</v>
      </c>
      <c r="F59" s="381">
        <v>9190</v>
      </c>
      <c r="G59" s="381">
        <v>9766</v>
      </c>
      <c r="H59" s="381">
        <v>9722</v>
      </c>
      <c r="I59" s="381">
        <v>9897</v>
      </c>
      <c r="J59" s="381">
        <v>10308</v>
      </c>
      <c r="K59" s="381">
        <v>10956</v>
      </c>
      <c r="L59" s="381">
        <v>10545</v>
      </c>
      <c r="M59" s="381">
        <v>10711</v>
      </c>
      <c r="N59" s="381">
        <v>10743</v>
      </c>
      <c r="O59" s="381">
        <v>10995</v>
      </c>
      <c r="P59" s="381">
        <v>12038</v>
      </c>
      <c r="Q59" s="381">
        <v>12271</v>
      </c>
      <c r="R59" s="381">
        <v>12528</v>
      </c>
      <c r="S59" s="381">
        <v>13286</v>
      </c>
      <c r="T59" s="270">
        <f t="shared" si="7"/>
        <v>7.9698426559053681E-2</v>
      </c>
      <c r="U59" s="266">
        <f t="shared" si="8"/>
        <v>8.6443521179906613E-2</v>
      </c>
      <c r="V59" s="266">
        <f t="shared" si="6"/>
        <v>0.26488200351921121</v>
      </c>
    </row>
    <row r="60" spans="1:22" ht="12.6" customHeight="1" x14ac:dyDescent="0.25">
      <c r="A60" s="381" t="s">
        <v>1592</v>
      </c>
      <c r="B60" s="381" t="s">
        <v>1591</v>
      </c>
      <c r="C60" s="381" t="s">
        <v>1995</v>
      </c>
      <c r="D60" s="381">
        <v>4689</v>
      </c>
      <c r="E60" s="381">
        <v>4778</v>
      </c>
      <c r="F60" s="381">
        <v>4801</v>
      </c>
      <c r="G60" s="381">
        <v>4806</v>
      </c>
      <c r="H60" s="381">
        <v>5119</v>
      </c>
      <c r="I60" s="381">
        <v>4921</v>
      </c>
      <c r="J60" s="381">
        <v>4883</v>
      </c>
      <c r="K60" s="381">
        <v>4907</v>
      </c>
      <c r="L60" s="381">
        <v>4725</v>
      </c>
      <c r="M60" s="381">
        <v>4857</v>
      </c>
      <c r="N60" s="381">
        <v>5010</v>
      </c>
      <c r="O60" s="381">
        <v>5084</v>
      </c>
      <c r="P60" s="381">
        <v>4970</v>
      </c>
      <c r="Q60" s="381">
        <v>5119</v>
      </c>
      <c r="R60" s="381">
        <v>5205</v>
      </c>
      <c r="S60" s="381">
        <v>5264</v>
      </c>
      <c r="T60" s="270">
        <f t="shared" si="7"/>
        <v>0.12542086674194719</v>
      </c>
      <c r="U60" s="266">
        <f t="shared" si="8"/>
        <v>6.8913143348084294E-2</v>
      </c>
      <c r="V60" s="266">
        <f t="shared" si="6"/>
        <v>4.6117788513454938E-2</v>
      </c>
    </row>
    <row r="61" spans="1:22" ht="12.6" customHeight="1" x14ac:dyDescent="0.25">
      <c r="A61" s="381" t="s">
        <v>1589</v>
      </c>
      <c r="B61" s="381" t="s">
        <v>1588</v>
      </c>
      <c r="C61" s="381" t="s">
        <v>1994</v>
      </c>
      <c r="D61" s="381">
        <v>26619</v>
      </c>
      <c r="E61" s="381">
        <v>25547</v>
      </c>
      <c r="F61" s="381">
        <v>25749</v>
      </c>
      <c r="G61" s="381">
        <v>26281</v>
      </c>
      <c r="H61" s="381">
        <v>26977</v>
      </c>
      <c r="I61" s="381">
        <v>29143</v>
      </c>
      <c r="J61" s="381">
        <v>30118</v>
      </c>
      <c r="K61" s="381">
        <v>29527</v>
      </c>
      <c r="L61" s="381">
        <v>30081</v>
      </c>
      <c r="M61" s="381">
        <v>31558</v>
      </c>
      <c r="N61" s="381">
        <v>32825</v>
      </c>
      <c r="O61" s="381">
        <v>32386</v>
      </c>
      <c r="P61" s="381">
        <v>33893</v>
      </c>
      <c r="Q61" s="381">
        <v>34554</v>
      </c>
      <c r="R61" s="381">
        <v>34448</v>
      </c>
      <c r="S61" s="381">
        <v>36855</v>
      </c>
      <c r="T61" s="270">
        <f t="shared" si="7"/>
        <v>8.0322121652443679E-2</v>
      </c>
      <c r="U61" s="266">
        <f t="shared" si="8"/>
        <v>-1.2214300915907916E-2</v>
      </c>
      <c r="V61" s="266">
        <f t="shared" si="6"/>
        <v>0.3101759171224463</v>
      </c>
    </row>
    <row r="62" spans="1:22" ht="12.6" customHeight="1" x14ac:dyDescent="0.25">
      <c r="A62" s="381" t="s">
        <v>1586</v>
      </c>
      <c r="B62" s="381" t="s">
        <v>1585</v>
      </c>
      <c r="C62" s="381" t="s">
        <v>1993</v>
      </c>
      <c r="D62" s="381">
        <v>12922</v>
      </c>
      <c r="E62" s="381">
        <v>12275</v>
      </c>
      <c r="F62" s="381">
        <v>12012</v>
      </c>
      <c r="G62" s="381">
        <v>12452</v>
      </c>
      <c r="H62" s="381">
        <v>12294</v>
      </c>
      <c r="I62" s="381">
        <v>13607</v>
      </c>
      <c r="J62" s="381">
        <v>13911</v>
      </c>
      <c r="K62" s="381">
        <v>13797</v>
      </c>
      <c r="L62" s="381">
        <v>13681</v>
      </c>
      <c r="M62" s="381">
        <v>14905</v>
      </c>
      <c r="N62" s="381">
        <v>15971</v>
      </c>
      <c r="O62" s="381">
        <v>15448</v>
      </c>
      <c r="P62" s="381">
        <v>15659</v>
      </c>
      <c r="Q62" s="381">
        <v>15668</v>
      </c>
      <c r="R62" s="381">
        <v>15444</v>
      </c>
      <c r="S62" s="381">
        <v>17716</v>
      </c>
      <c r="T62" s="270">
        <f t="shared" si="7"/>
        <v>2.3009801621109993E-3</v>
      </c>
      <c r="U62" s="266">
        <f t="shared" si="8"/>
        <v>-5.5971903092512321E-2</v>
      </c>
      <c r="V62" s="266">
        <f t="shared" si="6"/>
        <v>0.73150406171505522</v>
      </c>
    </row>
    <row r="63" spans="1:22" ht="12.6" customHeight="1" x14ac:dyDescent="0.25">
      <c r="A63" s="381" t="s">
        <v>1583</v>
      </c>
      <c r="B63" s="381" t="s">
        <v>1582</v>
      </c>
      <c r="C63" s="381" t="s">
        <v>1992</v>
      </c>
      <c r="D63" s="381">
        <v>1588</v>
      </c>
      <c r="E63" s="381">
        <v>1532</v>
      </c>
      <c r="F63" s="381">
        <v>1530</v>
      </c>
      <c r="G63" s="381">
        <v>1459</v>
      </c>
      <c r="H63" s="381">
        <v>1663</v>
      </c>
      <c r="I63" s="381">
        <v>1748</v>
      </c>
      <c r="J63" s="381">
        <v>1666</v>
      </c>
      <c r="K63" s="381">
        <v>1582</v>
      </c>
      <c r="L63" s="381">
        <v>1795</v>
      </c>
      <c r="M63" s="381">
        <v>1557</v>
      </c>
      <c r="N63" s="381">
        <v>1471</v>
      </c>
      <c r="O63" s="381">
        <v>1290</v>
      </c>
      <c r="P63" s="381">
        <v>1183</v>
      </c>
      <c r="Q63" s="381">
        <v>1154</v>
      </c>
      <c r="R63" s="381">
        <v>1267</v>
      </c>
      <c r="S63" s="381">
        <v>1322</v>
      </c>
      <c r="T63" s="270">
        <f t="shared" si="7"/>
        <v>-9.4508752505032767E-2</v>
      </c>
      <c r="U63" s="266">
        <f t="shared" si="8"/>
        <v>0.45305891805491694</v>
      </c>
      <c r="V63" s="266">
        <f t="shared" si="6"/>
        <v>0.18527564619767722</v>
      </c>
    </row>
    <row r="64" spans="1:22" ht="12.6" customHeight="1" x14ac:dyDescent="0.25">
      <c r="A64" s="381" t="s">
        <v>1580</v>
      </c>
      <c r="B64" s="381" t="s">
        <v>1579</v>
      </c>
      <c r="C64" s="381" t="s">
        <v>1991</v>
      </c>
      <c r="D64" s="381">
        <v>12110</v>
      </c>
      <c r="E64" s="381">
        <v>11740</v>
      </c>
      <c r="F64" s="381">
        <v>12208</v>
      </c>
      <c r="G64" s="381">
        <v>12370</v>
      </c>
      <c r="H64" s="381">
        <v>13019</v>
      </c>
      <c r="I64" s="381">
        <v>13789</v>
      </c>
      <c r="J64" s="381">
        <v>14541</v>
      </c>
      <c r="K64" s="381">
        <v>14148</v>
      </c>
      <c r="L64" s="381">
        <v>14606</v>
      </c>
      <c r="M64" s="381">
        <v>15096</v>
      </c>
      <c r="N64" s="381">
        <v>15383</v>
      </c>
      <c r="O64" s="381">
        <v>15648</v>
      </c>
      <c r="P64" s="381">
        <v>17051</v>
      </c>
      <c r="Q64" s="381">
        <v>17733</v>
      </c>
      <c r="R64" s="381">
        <v>17737</v>
      </c>
      <c r="S64" s="381">
        <v>17817</v>
      </c>
      <c r="T64" s="270">
        <f t="shared" si="7"/>
        <v>0.16984800474628781</v>
      </c>
      <c r="U64" s="266">
        <f t="shared" si="8"/>
        <v>9.025779309606019E-4</v>
      </c>
      <c r="V64" s="266">
        <f t="shared" si="6"/>
        <v>1.8163809159412292E-2</v>
      </c>
    </row>
    <row r="65" spans="1:22" ht="12.6" customHeight="1" x14ac:dyDescent="0.25">
      <c r="A65" s="381" t="s">
        <v>1577</v>
      </c>
      <c r="B65" s="381" t="s">
        <v>1576</v>
      </c>
      <c r="C65" s="381" t="s">
        <v>1990</v>
      </c>
      <c r="D65" s="381">
        <v>26835</v>
      </c>
      <c r="E65" s="381">
        <v>27393</v>
      </c>
      <c r="F65" s="381">
        <v>27257</v>
      </c>
      <c r="G65" s="381">
        <v>27124</v>
      </c>
      <c r="H65" s="381">
        <v>27590</v>
      </c>
      <c r="I65" s="381">
        <v>27425</v>
      </c>
      <c r="J65" s="381">
        <v>27156</v>
      </c>
      <c r="K65" s="381">
        <v>27126</v>
      </c>
      <c r="L65" s="381">
        <v>27045</v>
      </c>
      <c r="M65" s="381">
        <v>27680</v>
      </c>
      <c r="N65" s="381">
        <v>27958</v>
      </c>
      <c r="O65" s="381">
        <v>28266</v>
      </c>
      <c r="P65" s="381">
        <v>28266</v>
      </c>
      <c r="Q65" s="381">
        <v>28964</v>
      </c>
      <c r="R65" s="381">
        <v>29537</v>
      </c>
      <c r="S65" s="381">
        <v>30235</v>
      </c>
      <c r="T65" s="270">
        <f t="shared" si="7"/>
        <v>0.10249527467704178</v>
      </c>
      <c r="U65" s="266">
        <f t="shared" si="8"/>
        <v>8.1512085207384066E-2</v>
      </c>
      <c r="V65" s="266">
        <f t="shared" si="6"/>
        <v>9.7929261292017511E-2</v>
      </c>
    </row>
    <row r="66" spans="1:22" ht="12.6" customHeight="1" x14ac:dyDescent="0.25">
      <c r="A66" s="381" t="s">
        <v>1574</v>
      </c>
      <c r="B66" s="381" t="s">
        <v>1573</v>
      </c>
      <c r="C66" s="381" t="s">
        <v>1989</v>
      </c>
      <c r="D66" s="381">
        <v>4986</v>
      </c>
      <c r="E66" s="381">
        <v>4957</v>
      </c>
      <c r="F66" s="381">
        <v>4766</v>
      </c>
      <c r="G66" s="381">
        <v>4895</v>
      </c>
      <c r="H66" s="381">
        <v>4849</v>
      </c>
      <c r="I66" s="381">
        <v>4916</v>
      </c>
      <c r="J66" s="381">
        <v>5075</v>
      </c>
      <c r="K66" s="381">
        <v>5009</v>
      </c>
      <c r="L66" s="381">
        <v>5077</v>
      </c>
      <c r="M66" s="381">
        <v>5170</v>
      </c>
      <c r="N66" s="381">
        <v>5207</v>
      </c>
      <c r="O66" s="381">
        <v>5294</v>
      </c>
      <c r="P66" s="381">
        <v>5337</v>
      </c>
      <c r="Q66" s="381">
        <v>5508</v>
      </c>
      <c r="R66" s="381">
        <v>5663</v>
      </c>
      <c r="S66" s="381">
        <v>5873</v>
      </c>
      <c r="T66" s="274">
        <f t="shared" si="7"/>
        <v>0.13445406368703394</v>
      </c>
      <c r="U66" s="275">
        <f t="shared" si="8"/>
        <v>0.11740476797622801</v>
      </c>
      <c r="V66" s="266">
        <f t="shared" si="6"/>
        <v>0.15678795223655184</v>
      </c>
    </row>
    <row r="67" spans="1:22" ht="12.6" customHeight="1" x14ac:dyDescent="0.25">
      <c r="A67" s="381" t="s">
        <v>1571</v>
      </c>
      <c r="B67" s="2" t="s">
        <v>1570</v>
      </c>
      <c r="C67" s="381" t="s">
        <v>1988</v>
      </c>
      <c r="D67" s="381">
        <v>185792</v>
      </c>
      <c r="E67" s="381">
        <v>186024</v>
      </c>
      <c r="F67" s="381">
        <v>188420</v>
      </c>
      <c r="G67" s="381">
        <v>192202</v>
      </c>
      <c r="H67" s="381">
        <v>193672</v>
      </c>
      <c r="I67" s="381">
        <v>193894</v>
      </c>
      <c r="J67" s="381">
        <v>193107</v>
      </c>
      <c r="K67" s="381">
        <v>195694</v>
      </c>
      <c r="L67" s="381">
        <v>195216</v>
      </c>
      <c r="M67" s="381">
        <v>197921</v>
      </c>
      <c r="N67" s="381">
        <v>198177</v>
      </c>
      <c r="O67" s="381">
        <v>198597</v>
      </c>
      <c r="P67" s="381">
        <v>198507</v>
      </c>
      <c r="Q67" s="381">
        <v>201165</v>
      </c>
      <c r="R67" s="381">
        <v>202817</v>
      </c>
      <c r="S67" s="381">
        <v>205096</v>
      </c>
      <c r="T67" s="276">
        <f t="shared" si="7"/>
        <v>5.4645204555877847E-2</v>
      </c>
      <c r="U67" s="277">
        <f t="shared" si="8"/>
        <v>3.3255514264678876E-2</v>
      </c>
      <c r="V67" s="266">
        <f t="shared" si="6"/>
        <v>4.5710198415350067E-2</v>
      </c>
    </row>
    <row r="68" spans="1:22" ht="12.6" customHeight="1" x14ac:dyDescent="0.25">
      <c r="A68" s="381" t="s">
        <v>1568</v>
      </c>
      <c r="B68" s="381" t="s">
        <v>1567</v>
      </c>
      <c r="C68" s="381" t="s">
        <v>1987</v>
      </c>
      <c r="D68" s="381">
        <v>71205</v>
      </c>
      <c r="E68" s="381">
        <v>71299</v>
      </c>
      <c r="F68" s="381">
        <v>72767</v>
      </c>
      <c r="G68" s="381">
        <v>74181</v>
      </c>
      <c r="H68" s="381">
        <v>74386</v>
      </c>
      <c r="I68" s="381">
        <v>73642</v>
      </c>
      <c r="J68" s="381">
        <v>72633</v>
      </c>
      <c r="K68" s="381">
        <v>74826</v>
      </c>
      <c r="L68" s="381">
        <v>74831</v>
      </c>
      <c r="M68" s="381">
        <v>75047</v>
      </c>
      <c r="N68" s="381">
        <v>74908</v>
      </c>
      <c r="O68" s="381">
        <v>74087</v>
      </c>
      <c r="P68" s="381">
        <v>73733</v>
      </c>
      <c r="Q68" s="381">
        <v>76024</v>
      </c>
      <c r="R68" s="381">
        <v>76268</v>
      </c>
      <c r="S68" s="381">
        <v>76403</v>
      </c>
      <c r="T68" s="274">
        <f t="shared" si="7"/>
        <v>0.13019985389417954</v>
      </c>
      <c r="U68" s="275">
        <f t="shared" si="8"/>
        <v>1.2899989326183192E-2</v>
      </c>
      <c r="V68" s="266">
        <f t="shared" si="6"/>
        <v>7.0991169632790285E-3</v>
      </c>
    </row>
    <row r="69" spans="1:22" ht="12.6" customHeight="1" x14ac:dyDescent="0.25">
      <c r="A69" s="381" t="s">
        <v>1565</v>
      </c>
      <c r="B69" s="381" t="s">
        <v>1564</v>
      </c>
      <c r="C69" s="381" t="s">
        <v>1986</v>
      </c>
      <c r="D69" s="381">
        <v>62916</v>
      </c>
      <c r="E69" s="381">
        <v>62977</v>
      </c>
      <c r="F69" s="381">
        <v>64236</v>
      </c>
      <c r="G69" s="381">
        <v>65432</v>
      </c>
      <c r="H69" s="381">
        <v>65652</v>
      </c>
      <c r="I69" s="381">
        <v>64986</v>
      </c>
      <c r="J69" s="381">
        <v>64119</v>
      </c>
      <c r="K69" s="381">
        <v>66000</v>
      </c>
      <c r="L69" s="381">
        <v>65965</v>
      </c>
      <c r="M69" s="381">
        <v>66234</v>
      </c>
      <c r="N69" s="381">
        <v>66121</v>
      </c>
      <c r="O69" s="381">
        <v>65475</v>
      </c>
      <c r="P69" s="381">
        <v>65156</v>
      </c>
      <c r="Q69" s="381">
        <v>67151</v>
      </c>
      <c r="R69" s="381">
        <v>67351</v>
      </c>
      <c r="S69" s="381">
        <v>67494</v>
      </c>
      <c r="T69" s="274">
        <f t="shared" si="7"/>
        <v>0.12821606484674231</v>
      </c>
      <c r="U69" s="275">
        <f t="shared" si="8"/>
        <v>1.1966778401445222E-2</v>
      </c>
      <c r="V69" s="266">
        <f t="shared" si="6"/>
        <v>8.519907500860846E-3</v>
      </c>
    </row>
    <row r="70" spans="1:22" ht="12.6" customHeight="1" x14ac:dyDescent="0.25">
      <c r="A70" s="381" t="s">
        <v>1562</v>
      </c>
      <c r="B70" s="381" t="s">
        <v>1561</v>
      </c>
      <c r="C70" s="381" t="s">
        <v>1985</v>
      </c>
      <c r="D70" s="381">
        <v>8289</v>
      </c>
      <c r="E70" s="381">
        <v>8322</v>
      </c>
      <c r="F70" s="381">
        <v>8531</v>
      </c>
      <c r="G70" s="381">
        <v>8748</v>
      </c>
      <c r="H70" s="381">
        <v>8734</v>
      </c>
      <c r="I70" s="381">
        <v>8655</v>
      </c>
      <c r="J70" s="381">
        <v>8514</v>
      </c>
      <c r="K70" s="381">
        <v>8826</v>
      </c>
      <c r="L70" s="381">
        <v>8866</v>
      </c>
      <c r="M70" s="381">
        <v>8813</v>
      </c>
      <c r="N70" s="381">
        <v>8787</v>
      </c>
      <c r="O70" s="381">
        <v>8612</v>
      </c>
      <c r="P70" s="381">
        <v>8577</v>
      </c>
      <c r="Q70" s="381">
        <v>8873</v>
      </c>
      <c r="R70" s="381">
        <v>8917</v>
      </c>
      <c r="S70" s="381">
        <v>8909</v>
      </c>
      <c r="T70" s="274">
        <f t="shared" si="7"/>
        <v>0.14535544755779961</v>
      </c>
      <c r="U70" s="275">
        <f t="shared" si="8"/>
        <v>1.9983486233706937E-2</v>
      </c>
      <c r="V70" s="266">
        <f t="shared" si="6"/>
        <v>-3.5838243737080777E-3</v>
      </c>
    </row>
    <row r="71" spans="1:22" ht="12.6" customHeight="1" x14ac:dyDescent="0.25">
      <c r="A71" s="381" t="s">
        <v>1559</v>
      </c>
      <c r="B71" s="381" t="s">
        <v>1558</v>
      </c>
      <c r="C71" s="381" t="s">
        <v>1984</v>
      </c>
      <c r="D71" s="381">
        <v>60895</v>
      </c>
      <c r="E71" s="381">
        <v>60762</v>
      </c>
      <c r="F71" s="381">
        <v>60752</v>
      </c>
      <c r="G71" s="381">
        <v>60959</v>
      </c>
      <c r="H71" s="381">
        <v>61925</v>
      </c>
      <c r="I71" s="381">
        <v>62441</v>
      </c>
      <c r="J71" s="381">
        <v>62515</v>
      </c>
      <c r="K71" s="381">
        <v>63314</v>
      </c>
      <c r="L71" s="381">
        <v>62935</v>
      </c>
      <c r="M71" s="381">
        <v>64694</v>
      </c>
      <c r="N71" s="381">
        <v>65027</v>
      </c>
      <c r="O71" s="381">
        <v>65626</v>
      </c>
      <c r="P71" s="381">
        <v>65923</v>
      </c>
      <c r="Q71" s="381">
        <v>65489</v>
      </c>
      <c r="R71" s="381">
        <v>66158</v>
      </c>
      <c r="S71" s="381">
        <v>66481</v>
      </c>
      <c r="T71" s="274">
        <f t="shared" si="7"/>
        <v>-2.6074842529487774E-2</v>
      </c>
      <c r="U71" s="275">
        <f t="shared" si="8"/>
        <v>4.1492232422515984E-2</v>
      </c>
      <c r="V71" s="266">
        <f t="shared" si="6"/>
        <v>1.9672490670122222E-2</v>
      </c>
    </row>
    <row r="72" spans="1:22" ht="12.6" customHeight="1" x14ac:dyDescent="0.25">
      <c r="A72" s="381" t="s">
        <v>1556</v>
      </c>
      <c r="B72" s="381" t="s">
        <v>1555</v>
      </c>
      <c r="C72" s="381" t="s">
        <v>1983</v>
      </c>
      <c r="D72" s="381">
        <v>28589</v>
      </c>
      <c r="E72" s="381">
        <v>28924</v>
      </c>
      <c r="F72" s="381">
        <v>29113</v>
      </c>
      <c r="G72" s="381">
        <v>29280</v>
      </c>
      <c r="H72" s="381">
        <v>29567</v>
      </c>
      <c r="I72" s="381">
        <v>29536</v>
      </c>
      <c r="J72" s="381">
        <v>29642</v>
      </c>
      <c r="K72" s="381">
        <v>30063</v>
      </c>
      <c r="L72" s="381">
        <v>30088</v>
      </c>
      <c r="M72" s="381">
        <v>30934</v>
      </c>
      <c r="N72" s="381">
        <v>31236</v>
      </c>
      <c r="O72" s="381">
        <v>31486</v>
      </c>
      <c r="P72" s="381">
        <v>31639</v>
      </c>
      <c r="Q72" s="381">
        <v>31580</v>
      </c>
      <c r="R72" s="381">
        <v>31887</v>
      </c>
      <c r="S72" s="381">
        <v>32121</v>
      </c>
      <c r="T72" s="274">
        <f t="shared" si="7"/>
        <v>-7.4383098595779407E-3</v>
      </c>
      <c r="U72" s="275">
        <f t="shared" si="8"/>
        <v>3.9456081275574872E-2</v>
      </c>
      <c r="V72" s="266">
        <f t="shared" si="6"/>
        <v>2.9678352657233731E-2</v>
      </c>
    </row>
    <row r="73" spans="1:22" ht="12.6" customHeight="1" x14ac:dyDescent="0.25">
      <c r="A73" s="381" t="s">
        <v>1553</v>
      </c>
      <c r="B73" s="381" t="s">
        <v>1552</v>
      </c>
      <c r="C73" s="381" t="s">
        <v>1982</v>
      </c>
      <c r="D73" s="381">
        <v>32306</v>
      </c>
      <c r="E73" s="381">
        <v>31838</v>
      </c>
      <c r="F73" s="381">
        <v>31640</v>
      </c>
      <c r="G73" s="381">
        <v>31679</v>
      </c>
      <c r="H73" s="381">
        <v>32358</v>
      </c>
      <c r="I73" s="381">
        <v>32905</v>
      </c>
      <c r="J73" s="381">
        <v>32873</v>
      </c>
      <c r="K73" s="381">
        <v>33252</v>
      </c>
      <c r="L73" s="381">
        <v>32846</v>
      </c>
      <c r="M73" s="381">
        <v>33759</v>
      </c>
      <c r="N73" s="381">
        <v>33791</v>
      </c>
      <c r="O73" s="381">
        <v>34140</v>
      </c>
      <c r="P73" s="381">
        <v>34284</v>
      </c>
      <c r="Q73" s="381">
        <v>33909</v>
      </c>
      <c r="R73" s="381">
        <v>34271</v>
      </c>
      <c r="S73" s="381">
        <v>34360</v>
      </c>
      <c r="T73" s="274">
        <f t="shared" si="7"/>
        <v>-4.3039562625006966E-2</v>
      </c>
      <c r="U73" s="275">
        <f t="shared" si="8"/>
        <v>4.3391221801699631E-2</v>
      </c>
      <c r="V73" s="266">
        <f t="shared" si="6"/>
        <v>1.0428326358362883E-2</v>
      </c>
    </row>
    <row r="74" spans="1:22" ht="12.6" customHeight="1" x14ac:dyDescent="0.25">
      <c r="A74" s="381" t="s">
        <v>1550</v>
      </c>
      <c r="B74" s="381" t="s">
        <v>1549</v>
      </c>
      <c r="C74" s="381" t="s">
        <v>1981</v>
      </c>
      <c r="D74" s="381">
        <v>9322</v>
      </c>
      <c r="E74" s="381">
        <v>9517</v>
      </c>
      <c r="F74" s="381">
        <v>9467</v>
      </c>
      <c r="G74" s="381">
        <v>9419</v>
      </c>
      <c r="H74" s="381">
        <v>9581</v>
      </c>
      <c r="I74" s="381">
        <v>9523</v>
      </c>
      <c r="J74" s="381">
        <v>9429</v>
      </c>
      <c r="K74" s="381">
        <v>9418</v>
      </c>
      <c r="L74" s="381">
        <v>9389</v>
      </c>
      <c r="M74" s="381">
        <v>9609</v>
      </c>
      <c r="N74" s="381">
        <v>9705</v>
      </c>
      <c r="O74" s="381">
        <v>9811</v>
      </c>
      <c r="P74" s="381">
        <v>9810</v>
      </c>
      <c r="Q74" s="381">
        <v>10053</v>
      </c>
      <c r="R74" s="381">
        <v>10251</v>
      </c>
      <c r="S74" s="381">
        <v>10494</v>
      </c>
      <c r="T74" s="274">
        <f t="shared" si="7"/>
        <v>0.1028252491338415</v>
      </c>
      <c r="U74" s="275">
        <f t="shared" si="8"/>
        <v>8.1140667633654795E-2</v>
      </c>
      <c r="V74" s="266">
        <f t="shared" si="6"/>
        <v>9.8245178670316902E-2</v>
      </c>
    </row>
    <row r="75" spans="1:22" ht="12.6" customHeight="1" x14ac:dyDescent="0.25">
      <c r="A75" s="381" t="s">
        <v>1547</v>
      </c>
      <c r="B75" s="381" t="s">
        <v>1546</v>
      </c>
      <c r="C75" s="381" t="s">
        <v>1980</v>
      </c>
      <c r="D75" s="381">
        <v>29808</v>
      </c>
      <c r="E75" s="381">
        <v>30118</v>
      </c>
      <c r="F75" s="381">
        <v>30920</v>
      </c>
      <c r="G75" s="381">
        <v>33016</v>
      </c>
      <c r="H75" s="381">
        <v>32604</v>
      </c>
      <c r="I75" s="381">
        <v>32862</v>
      </c>
      <c r="J75" s="381">
        <v>33138</v>
      </c>
      <c r="K75" s="381">
        <v>32718</v>
      </c>
      <c r="L75" s="381">
        <v>32130</v>
      </c>
      <c r="M75" s="381">
        <v>31914</v>
      </c>
      <c r="N75" s="381">
        <v>31792</v>
      </c>
      <c r="O75" s="381">
        <v>32580</v>
      </c>
      <c r="P75" s="381">
        <v>33373</v>
      </c>
      <c r="Q75" s="381">
        <v>34271</v>
      </c>
      <c r="R75" s="381">
        <v>34365</v>
      </c>
      <c r="S75" s="381">
        <v>35280</v>
      </c>
      <c r="T75" s="274">
        <f t="shared" si="7"/>
        <v>0.11205460816175306</v>
      </c>
      <c r="U75" s="275">
        <f t="shared" si="8"/>
        <v>1.1016596964350533E-2</v>
      </c>
      <c r="V75" s="266">
        <f t="shared" si="6"/>
        <v>0.1108333576133409</v>
      </c>
    </row>
    <row r="76" spans="1:22" ht="12.6" customHeight="1" x14ac:dyDescent="0.25">
      <c r="A76" s="381" t="s">
        <v>1544</v>
      </c>
      <c r="B76" s="381" t="s">
        <v>1543</v>
      </c>
      <c r="C76" s="381" t="s">
        <v>1979</v>
      </c>
      <c r="D76" s="381">
        <v>14561</v>
      </c>
      <c r="E76" s="381">
        <v>14329</v>
      </c>
      <c r="F76" s="381">
        <v>14513</v>
      </c>
      <c r="G76" s="381">
        <v>14627</v>
      </c>
      <c r="H76" s="381">
        <v>15175</v>
      </c>
      <c r="I76" s="381">
        <v>15425</v>
      </c>
      <c r="J76" s="381">
        <v>15393</v>
      </c>
      <c r="K76" s="381">
        <v>15417</v>
      </c>
      <c r="L76" s="381">
        <v>15931</v>
      </c>
      <c r="M76" s="381">
        <v>16657</v>
      </c>
      <c r="N76" s="381">
        <v>16746</v>
      </c>
      <c r="O76" s="381">
        <v>16493</v>
      </c>
      <c r="P76" s="381">
        <v>15667</v>
      </c>
      <c r="Q76" s="381">
        <v>15328</v>
      </c>
      <c r="R76" s="381">
        <v>15776</v>
      </c>
      <c r="S76" s="381">
        <v>16438</v>
      </c>
      <c r="T76" s="274">
        <f t="shared" si="7"/>
        <v>-8.3782477692413315E-2</v>
      </c>
      <c r="U76" s="275">
        <f t="shared" si="8"/>
        <v>0.12213633063851903</v>
      </c>
      <c r="V76" s="266">
        <f t="shared" si="6"/>
        <v>0.17871365321309507</v>
      </c>
    </row>
    <row r="77" spans="1:22" ht="12.6" customHeight="1" x14ac:dyDescent="0.25">
      <c r="A77" s="381" t="s">
        <v>17</v>
      </c>
      <c r="B77" s="2" t="s">
        <v>18</v>
      </c>
      <c r="C77" s="381" t="s">
        <v>19</v>
      </c>
      <c r="D77" s="381">
        <v>2535615</v>
      </c>
      <c r="E77" s="381">
        <v>2535614</v>
      </c>
      <c r="F77" s="381">
        <v>2550556</v>
      </c>
      <c r="G77" s="381">
        <v>2567087</v>
      </c>
      <c r="H77" s="381">
        <v>2592316</v>
      </c>
      <c r="I77" s="381">
        <v>2574911</v>
      </c>
      <c r="J77" s="381">
        <v>2606512</v>
      </c>
      <c r="K77" s="381">
        <v>2622030</v>
      </c>
      <c r="L77" s="381">
        <v>2631636</v>
      </c>
      <c r="M77" s="381">
        <v>2672393</v>
      </c>
      <c r="N77" s="381">
        <v>2692233</v>
      </c>
      <c r="O77" s="381">
        <v>2676597</v>
      </c>
      <c r="P77" s="381">
        <v>2599684</v>
      </c>
      <c r="Q77" s="381">
        <v>2651789</v>
      </c>
      <c r="R77" s="381">
        <v>2684444</v>
      </c>
      <c r="S77" s="381">
        <v>2668445</v>
      </c>
      <c r="T77" s="274">
        <f t="shared" si="7"/>
        <v>8.2613937652694869E-2</v>
      </c>
      <c r="U77" s="275">
        <f t="shared" si="8"/>
        <v>5.0174661281661148E-2</v>
      </c>
      <c r="V77" s="266">
        <f t="shared" si="6"/>
        <v>-2.362729703722144E-2</v>
      </c>
    </row>
    <row r="78" spans="1:22" ht="12.6" customHeight="1" x14ac:dyDescent="0.25">
      <c r="A78" s="381" t="s">
        <v>20</v>
      </c>
      <c r="B78" s="2" t="s">
        <v>21</v>
      </c>
      <c r="C78" s="381" t="s">
        <v>22</v>
      </c>
      <c r="D78" s="381">
        <v>844968</v>
      </c>
      <c r="E78" s="381">
        <v>847309</v>
      </c>
      <c r="F78" s="381">
        <v>848898</v>
      </c>
      <c r="G78" s="381">
        <v>853979</v>
      </c>
      <c r="H78" s="381">
        <v>863511</v>
      </c>
      <c r="I78" s="381">
        <v>860797</v>
      </c>
      <c r="J78" s="381">
        <v>867564</v>
      </c>
      <c r="K78" s="381">
        <v>872068</v>
      </c>
      <c r="L78" s="381">
        <v>876697</v>
      </c>
      <c r="M78" s="381">
        <v>885318</v>
      </c>
      <c r="N78" s="381">
        <v>890336</v>
      </c>
      <c r="O78" s="381">
        <v>893792</v>
      </c>
      <c r="P78" s="381">
        <v>891466</v>
      </c>
      <c r="Q78" s="381">
        <v>895096</v>
      </c>
      <c r="R78" s="381">
        <v>900689</v>
      </c>
      <c r="S78" s="381">
        <v>899538</v>
      </c>
      <c r="T78" s="274">
        <f t="shared" si="7"/>
        <v>1.6387532386724413E-2</v>
      </c>
      <c r="U78" s="275">
        <f t="shared" si="8"/>
        <v>2.5229206404937976E-2</v>
      </c>
      <c r="V78" s="266">
        <f t="shared" si="6"/>
        <v>-5.1018523216541656E-3</v>
      </c>
    </row>
    <row r="79" spans="1:22" ht="12.6" customHeight="1" x14ac:dyDescent="0.25">
      <c r="A79" s="381" t="s">
        <v>1540</v>
      </c>
      <c r="B79" s="381" t="s">
        <v>1539</v>
      </c>
      <c r="C79" s="381" t="s">
        <v>1978</v>
      </c>
      <c r="D79" s="381">
        <v>723427</v>
      </c>
      <c r="E79" s="381">
        <v>724243</v>
      </c>
      <c r="F79" s="381">
        <v>726763</v>
      </c>
      <c r="G79" s="381">
        <v>730757</v>
      </c>
      <c r="H79" s="381">
        <v>739721</v>
      </c>
      <c r="I79" s="381">
        <v>737909</v>
      </c>
      <c r="J79" s="381">
        <v>743593</v>
      </c>
      <c r="K79" s="381">
        <v>747422</v>
      </c>
      <c r="L79" s="381">
        <v>751635</v>
      </c>
      <c r="M79" s="381">
        <v>758735</v>
      </c>
      <c r="N79" s="381">
        <v>763025</v>
      </c>
      <c r="O79" s="381">
        <v>766165</v>
      </c>
      <c r="P79" s="381">
        <v>762966</v>
      </c>
      <c r="Q79" s="381">
        <v>765614</v>
      </c>
      <c r="R79" s="381">
        <v>770275</v>
      </c>
      <c r="S79" s="381">
        <v>769072</v>
      </c>
      <c r="T79" s="274">
        <f t="shared" si="7"/>
        <v>1.3955103680942438E-2</v>
      </c>
      <c r="U79" s="275">
        <f t="shared" si="8"/>
        <v>2.4574977650823948E-2</v>
      </c>
      <c r="V79" s="266">
        <f t="shared" si="6"/>
        <v>-6.2324998285500088E-3</v>
      </c>
    </row>
    <row r="80" spans="1:22" ht="12.6" customHeight="1" x14ac:dyDescent="0.25">
      <c r="A80" s="381" t="s">
        <v>1537</v>
      </c>
      <c r="B80" s="381" t="s">
        <v>1536</v>
      </c>
      <c r="C80" s="381" t="s">
        <v>1977</v>
      </c>
      <c r="D80" s="381">
        <v>638032</v>
      </c>
      <c r="E80" s="381">
        <v>638796</v>
      </c>
      <c r="F80" s="381">
        <v>641384</v>
      </c>
      <c r="G80" s="381">
        <v>646065</v>
      </c>
      <c r="H80" s="381">
        <v>654868</v>
      </c>
      <c r="I80" s="381">
        <v>654263</v>
      </c>
      <c r="J80" s="381">
        <v>659882</v>
      </c>
      <c r="K80" s="381">
        <v>663689</v>
      </c>
      <c r="L80" s="381">
        <v>667805</v>
      </c>
      <c r="M80" s="381">
        <v>674379</v>
      </c>
      <c r="N80" s="381">
        <v>678341</v>
      </c>
      <c r="O80" s="381">
        <v>681016</v>
      </c>
      <c r="P80" s="381">
        <v>677878</v>
      </c>
      <c r="Q80" s="381">
        <v>679916</v>
      </c>
      <c r="R80" s="381">
        <v>683810</v>
      </c>
      <c r="S80" s="381">
        <v>682772</v>
      </c>
      <c r="T80" s="274">
        <f t="shared" si="7"/>
        <v>1.2080103640280671E-2</v>
      </c>
      <c r="U80" s="275">
        <f t="shared" si="8"/>
        <v>2.3106268158757937E-2</v>
      </c>
      <c r="V80" s="266">
        <f t="shared" si="6"/>
        <v>-6.0580507366807534E-3</v>
      </c>
    </row>
    <row r="81" spans="1:22" ht="12.6" customHeight="1" x14ac:dyDescent="0.25">
      <c r="A81" s="381" t="s">
        <v>1534</v>
      </c>
      <c r="B81" s="381" t="s">
        <v>1533</v>
      </c>
      <c r="C81" s="381" t="s">
        <v>1976</v>
      </c>
      <c r="D81" s="381">
        <v>127844</v>
      </c>
      <c r="E81" s="381">
        <v>128307</v>
      </c>
      <c r="F81" s="381">
        <v>129198</v>
      </c>
      <c r="G81" s="381">
        <v>129429</v>
      </c>
      <c r="H81" s="381">
        <v>131321</v>
      </c>
      <c r="I81" s="381">
        <v>131168</v>
      </c>
      <c r="J81" s="381">
        <v>131578</v>
      </c>
      <c r="K81" s="381">
        <v>131559</v>
      </c>
      <c r="L81" s="381">
        <v>131954</v>
      </c>
      <c r="M81" s="381">
        <v>132241</v>
      </c>
      <c r="N81" s="381">
        <v>132590</v>
      </c>
      <c r="O81" s="381">
        <v>134281</v>
      </c>
      <c r="P81" s="381">
        <v>131973</v>
      </c>
      <c r="Q81" s="381">
        <v>132329</v>
      </c>
      <c r="R81" s="381">
        <v>133836</v>
      </c>
      <c r="S81" s="381">
        <v>134719</v>
      </c>
      <c r="T81" s="276">
        <f t="shared" si="7"/>
        <v>1.0833824151470273E-2</v>
      </c>
      <c r="U81" s="277">
        <f t="shared" si="8"/>
        <v>4.6337211518437948E-2</v>
      </c>
      <c r="V81" s="266">
        <f t="shared" si="6"/>
        <v>2.6652830512342129E-2</v>
      </c>
    </row>
    <row r="82" spans="1:22" ht="12.6" customHeight="1" x14ac:dyDescent="0.25">
      <c r="A82" s="381" t="s">
        <v>1531</v>
      </c>
      <c r="B82" s="381" t="s">
        <v>1530</v>
      </c>
      <c r="C82" s="381" t="s">
        <v>1975</v>
      </c>
      <c r="D82" s="381">
        <v>41994</v>
      </c>
      <c r="E82" s="381">
        <v>42147</v>
      </c>
      <c r="F82" s="381">
        <v>42419</v>
      </c>
      <c r="G82" s="381">
        <v>42760</v>
      </c>
      <c r="H82" s="381">
        <v>43304</v>
      </c>
      <c r="I82" s="381">
        <v>43408</v>
      </c>
      <c r="J82" s="381">
        <v>43605</v>
      </c>
      <c r="K82" s="381">
        <v>43481</v>
      </c>
      <c r="L82" s="381">
        <v>43517</v>
      </c>
      <c r="M82" s="381">
        <v>43509</v>
      </c>
      <c r="N82" s="381">
        <v>43584</v>
      </c>
      <c r="O82" s="381">
        <v>43786</v>
      </c>
      <c r="P82" s="381">
        <v>43754</v>
      </c>
      <c r="Q82" s="381">
        <v>43911</v>
      </c>
      <c r="R82" s="381">
        <v>44196</v>
      </c>
      <c r="S82" s="381">
        <v>44038</v>
      </c>
      <c r="T82" s="274">
        <f t="shared" si="7"/>
        <v>1.4430411352267525E-2</v>
      </c>
      <c r="U82" s="275">
        <f t="shared" si="8"/>
        <v>2.6215451402748391E-2</v>
      </c>
      <c r="V82" s="266">
        <f t="shared" si="6"/>
        <v>-1.4223436172489223E-2</v>
      </c>
    </row>
    <row r="83" spans="1:22" ht="12.6" customHeight="1" x14ac:dyDescent="0.25">
      <c r="A83" s="381" t="s">
        <v>1528</v>
      </c>
      <c r="B83" s="381" t="s">
        <v>1527</v>
      </c>
      <c r="C83" s="381" t="s">
        <v>1974</v>
      </c>
      <c r="D83" s="381">
        <v>85850</v>
      </c>
      <c r="E83" s="381">
        <v>86161</v>
      </c>
      <c r="F83" s="381">
        <v>86779</v>
      </c>
      <c r="G83" s="381">
        <v>86669</v>
      </c>
      <c r="H83" s="381">
        <v>88017</v>
      </c>
      <c r="I83" s="381">
        <v>87760</v>
      </c>
      <c r="J83" s="381">
        <v>87973</v>
      </c>
      <c r="K83" s="381">
        <v>88078</v>
      </c>
      <c r="L83" s="381">
        <v>88437</v>
      </c>
      <c r="M83" s="381">
        <v>88732</v>
      </c>
      <c r="N83" s="381">
        <v>89006</v>
      </c>
      <c r="O83" s="381">
        <v>90495</v>
      </c>
      <c r="P83" s="381">
        <v>88219</v>
      </c>
      <c r="Q83" s="381">
        <v>88417</v>
      </c>
      <c r="R83" s="381">
        <v>89641</v>
      </c>
      <c r="S83" s="381">
        <v>90682</v>
      </c>
      <c r="T83" s="274">
        <f t="shared" ref="T83:T91" si="9">(Q83/P83)^4-1</f>
        <v>9.0079275013894566E-3</v>
      </c>
      <c r="U83" s="275">
        <f t="shared" ref="U83:U91" si="10">(R83/Q83)^4-1</f>
        <v>5.6534468827876161E-2</v>
      </c>
      <c r="V83" s="266">
        <f t="shared" si="6"/>
        <v>4.7267410300503743E-2</v>
      </c>
    </row>
    <row r="84" spans="1:22" ht="12.6" customHeight="1" x14ac:dyDescent="0.25">
      <c r="A84" s="381" t="s">
        <v>1525</v>
      </c>
      <c r="B84" s="381" t="s">
        <v>1524</v>
      </c>
      <c r="C84" s="381" t="s">
        <v>1973</v>
      </c>
      <c r="D84" s="381">
        <v>142128</v>
      </c>
      <c r="E84" s="381">
        <v>142409</v>
      </c>
      <c r="F84" s="381">
        <v>143161</v>
      </c>
      <c r="G84" s="381">
        <v>143867</v>
      </c>
      <c r="H84" s="381">
        <v>145154</v>
      </c>
      <c r="I84" s="381">
        <v>144941</v>
      </c>
      <c r="J84" s="381">
        <v>146765</v>
      </c>
      <c r="K84" s="381">
        <v>149129</v>
      </c>
      <c r="L84" s="381">
        <v>151937</v>
      </c>
      <c r="M84" s="381">
        <v>154474</v>
      </c>
      <c r="N84" s="381">
        <v>155829</v>
      </c>
      <c r="O84" s="381">
        <v>156201</v>
      </c>
      <c r="P84" s="381">
        <v>155579</v>
      </c>
      <c r="Q84" s="381">
        <v>155096</v>
      </c>
      <c r="R84" s="381">
        <v>156139</v>
      </c>
      <c r="S84" s="381">
        <v>157202</v>
      </c>
      <c r="T84" s="274">
        <f t="shared" si="9"/>
        <v>-1.2360419287701263E-2</v>
      </c>
      <c r="U84" s="275">
        <f t="shared" si="10"/>
        <v>2.7172030290030458E-2</v>
      </c>
      <c r="V84" s="266">
        <f t="shared" si="6"/>
        <v>2.7511506217223758E-2</v>
      </c>
    </row>
    <row r="85" spans="1:22" ht="12.6" customHeight="1" x14ac:dyDescent="0.25">
      <c r="A85" s="381" t="s">
        <v>1522</v>
      </c>
      <c r="B85" s="381" t="s">
        <v>1521</v>
      </c>
      <c r="C85" s="381" t="s">
        <v>1972</v>
      </c>
      <c r="D85" s="381">
        <v>37242</v>
      </c>
      <c r="E85" s="381">
        <v>37316</v>
      </c>
      <c r="F85" s="381">
        <v>37513</v>
      </c>
      <c r="G85" s="381">
        <v>37698</v>
      </c>
      <c r="H85" s="381">
        <v>38035</v>
      </c>
      <c r="I85" s="381">
        <v>37979</v>
      </c>
      <c r="J85" s="381">
        <v>38457</v>
      </c>
      <c r="K85" s="381">
        <v>39077</v>
      </c>
      <c r="L85" s="381">
        <v>39813</v>
      </c>
      <c r="M85" s="381">
        <v>40477</v>
      </c>
      <c r="N85" s="381">
        <v>40832</v>
      </c>
      <c r="O85" s="381">
        <v>40930</v>
      </c>
      <c r="P85" s="381">
        <v>40767</v>
      </c>
      <c r="Q85" s="381">
        <v>40640</v>
      </c>
      <c r="R85" s="381">
        <v>40914</v>
      </c>
      <c r="S85" s="381">
        <v>41192</v>
      </c>
      <c r="T85" s="276">
        <f t="shared" si="9"/>
        <v>-1.2402950780313837E-2</v>
      </c>
      <c r="U85" s="277">
        <f t="shared" si="10"/>
        <v>2.7242469467406938E-2</v>
      </c>
      <c r="V85" s="266">
        <f t="shared" si="6"/>
        <v>2.7457228655385801E-2</v>
      </c>
    </row>
    <row r="86" spans="1:22" ht="12.6" customHeight="1" x14ac:dyDescent="0.25">
      <c r="A86" s="381" t="s">
        <v>1519</v>
      </c>
      <c r="B86" s="381" t="s">
        <v>1518</v>
      </c>
      <c r="C86" s="381" t="s">
        <v>1971</v>
      </c>
      <c r="D86" s="381">
        <v>28117</v>
      </c>
      <c r="E86" s="381">
        <v>28173</v>
      </c>
      <c r="F86" s="381">
        <v>28322</v>
      </c>
      <c r="G86" s="381">
        <v>28461</v>
      </c>
      <c r="H86" s="381">
        <v>28716</v>
      </c>
      <c r="I86" s="381">
        <v>28674</v>
      </c>
      <c r="J86" s="381">
        <v>29035</v>
      </c>
      <c r="K86" s="381">
        <v>29502</v>
      </c>
      <c r="L86" s="381">
        <v>30058</v>
      </c>
      <c r="M86" s="381">
        <v>30560</v>
      </c>
      <c r="N86" s="381">
        <v>30828</v>
      </c>
      <c r="O86" s="381">
        <v>30901</v>
      </c>
      <c r="P86" s="381">
        <v>30778</v>
      </c>
      <c r="Q86" s="381">
        <v>30683</v>
      </c>
      <c r="R86" s="381">
        <v>30889</v>
      </c>
      <c r="S86" s="381">
        <v>31099</v>
      </c>
      <c r="T86" s="274">
        <f t="shared" si="9"/>
        <v>-1.2289435440031582E-2</v>
      </c>
      <c r="U86" s="275">
        <f t="shared" si="10"/>
        <v>2.7126926321468847E-2</v>
      </c>
      <c r="V86" s="266">
        <f t="shared" si="6"/>
        <v>2.7472726443392714E-2</v>
      </c>
    </row>
    <row r="87" spans="1:22" ht="12.6" customHeight="1" x14ac:dyDescent="0.25">
      <c r="A87" s="381" t="s">
        <v>1516</v>
      </c>
      <c r="B87" s="381" t="s">
        <v>1515</v>
      </c>
      <c r="C87" s="381" t="s">
        <v>1970</v>
      </c>
      <c r="D87" s="381">
        <v>29619</v>
      </c>
      <c r="E87" s="381">
        <v>29677</v>
      </c>
      <c r="F87" s="381">
        <v>29833</v>
      </c>
      <c r="G87" s="381">
        <v>29980</v>
      </c>
      <c r="H87" s="381">
        <v>30249</v>
      </c>
      <c r="I87" s="381">
        <v>30204</v>
      </c>
      <c r="J87" s="381">
        <v>30585</v>
      </c>
      <c r="K87" s="381">
        <v>31077</v>
      </c>
      <c r="L87" s="381">
        <v>31662</v>
      </c>
      <c r="M87" s="381">
        <v>32191</v>
      </c>
      <c r="N87" s="381">
        <v>32473</v>
      </c>
      <c r="O87" s="381">
        <v>32551</v>
      </c>
      <c r="P87" s="381">
        <v>32421</v>
      </c>
      <c r="Q87" s="381">
        <v>32321</v>
      </c>
      <c r="R87" s="381">
        <v>32538</v>
      </c>
      <c r="S87" s="381">
        <v>32760</v>
      </c>
      <c r="T87" s="274">
        <f t="shared" si="9"/>
        <v>-1.2280717749939551E-2</v>
      </c>
      <c r="U87" s="275">
        <f t="shared" si="10"/>
        <v>2.7127276117155708E-2</v>
      </c>
      <c r="V87" s="266">
        <f t="shared" si="6"/>
        <v>2.7571742763416562E-2</v>
      </c>
    </row>
    <row r="88" spans="1:22" ht="12.6" customHeight="1" x14ac:dyDescent="0.25">
      <c r="A88" s="381" t="s">
        <v>1513</v>
      </c>
      <c r="B88" s="381" t="s">
        <v>1512</v>
      </c>
      <c r="C88" s="381" t="s">
        <v>1969</v>
      </c>
      <c r="D88" s="381">
        <v>47150</v>
      </c>
      <c r="E88" s="381">
        <v>47243</v>
      </c>
      <c r="F88" s="381">
        <v>47493</v>
      </c>
      <c r="G88" s="381">
        <v>47727</v>
      </c>
      <c r="H88" s="381">
        <v>48154</v>
      </c>
      <c r="I88" s="381">
        <v>48083</v>
      </c>
      <c r="J88" s="381">
        <v>48689</v>
      </c>
      <c r="K88" s="381">
        <v>49473</v>
      </c>
      <c r="L88" s="381">
        <v>50404</v>
      </c>
      <c r="M88" s="381">
        <v>51246</v>
      </c>
      <c r="N88" s="381">
        <v>51695</v>
      </c>
      <c r="O88" s="381">
        <v>51819</v>
      </c>
      <c r="P88" s="381">
        <v>51613</v>
      </c>
      <c r="Q88" s="381">
        <v>51452</v>
      </c>
      <c r="R88" s="381">
        <v>51798</v>
      </c>
      <c r="S88" s="381">
        <v>52151</v>
      </c>
      <c r="T88" s="274">
        <f t="shared" si="9"/>
        <v>-1.2419215138276818E-2</v>
      </c>
      <c r="U88" s="275">
        <f t="shared" si="10"/>
        <v>2.7171406340799953E-2</v>
      </c>
      <c r="V88" s="266">
        <f t="shared" si="6"/>
        <v>2.7539667977972693E-2</v>
      </c>
    </row>
    <row r="89" spans="1:22" ht="12.6" customHeight="1" x14ac:dyDescent="0.25">
      <c r="A89" s="381" t="s">
        <v>1510</v>
      </c>
      <c r="B89" s="381" t="s">
        <v>1509</v>
      </c>
      <c r="C89" s="381" t="s">
        <v>1968</v>
      </c>
      <c r="D89" s="381">
        <v>12084</v>
      </c>
      <c r="E89" s="381">
        <v>12108</v>
      </c>
      <c r="F89" s="381">
        <v>12172</v>
      </c>
      <c r="G89" s="381">
        <v>12232</v>
      </c>
      <c r="H89" s="381">
        <v>12342</v>
      </c>
      <c r="I89" s="381">
        <v>12323</v>
      </c>
      <c r="J89" s="381">
        <v>12478</v>
      </c>
      <c r="K89" s="381">
        <v>12679</v>
      </c>
      <c r="L89" s="381">
        <v>12918</v>
      </c>
      <c r="M89" s="381">
        <v>13134</v>
      </c>
      <c r="N89" s="381">
        <v>13249</v>
      </c>
      <c r="O89" s="381">
        <v>13281</v>
      </c>
      <c r="P89" s="381">
        <v>13228</v>
      </c>
      <c r="Q89" s="381">
        <v>13187</v>
      </c>
      <c r="R89" s="381">
        <v>13276</v>
      </c>
      <c r="S89" s="381">
        <v>13366</v>
      </c>
      <c r="T89" s="274">
        <f t="shared" si="9"/>
        <v>-1.2340421889593722E-2</v>
      </c>
      <c r="U89" s="275">
        <f t="shared" si="10"/>
        <v>2.7270815734393716E-2</v>
      </c>
      <c r="V89" s="266">
        <f t="shared" ref="V89:V152" si="11">(S89/R89)^4-1</f>
        <v>2.7393590968896708E-2</v>
      </c>
    </row>
    <row r="90" spans="1:22" ht="12.6" customHeight="1" x14ac:dyDescent="0.25">
      <c r="A90" s="381" t="s">
        <v>1507</v>
      </c>
      <c r="B90" s="381" t="s">
        <v>1506</v>
      </c>
      <c r="C90" s="381" t="s">
        <v>1967</v>
      </c>
      <c r="D90" s="381">
        <v>76118</v>
      </c>
      <c r="E90" s="381">
        <v>76067</v>
      </c>
      <c r="F90" s="381">
        <v>76174</v>
      </c>
      <c r="G90" s="381">
        <v>76358</v>
      </c>
      <c r="H90" s="381">
        <v>76909</v>
      </c>
      <c r="I90" s="381">
        <v>76674</v>
      </c>
      <c r="J90" s="381">
        <v>77252</v>
      </c>
      <c r="K90" s="381">
        <v>77945</v>
      </c>
      <c r="L90" s="381">
        <v>78908</v>
      </c>
      <c r="M90" s="381">
        <v>79779</v>
      </c>
      <c r="N90" s="381">
        <v>80348</v>
      </c>
      <c r="O90" s="381">
        <v>80630</v>
      </c>
      <c r="P90" s="381">
        <v>80526</v>
      </c>
      <c r="Q90" s="381">
        <v>80679</v>
      </c>
      <c r="R90" s="381">
        <v>80935</v>
      </c>
      <c r="S90" s="381">
        <v>80363</v>
      </c>
      <c r="T90" s="274">
        <f t="shared" si="9"/>
        <v>7.6217174232766638E-3</v>
      </c>
      <c r="U90" s="275">
        <f t="shared" si="10"/>
        <v>1.2752812398803659E-2</v>
      </c>
      <c r="V90" s="266">
        <f t="shared" si="11"/>
        <v>-2.7971319743383405E-2</v>
      </c>
    </row>
    <row r="91" spans="1:22" ht="12.6" customHeight="1" x14ac:dyDescent="0.25">
      <c r="A91" s="381" t="s">
        <v>1504</v>
      </c>
      <c r="B91" s="381" t="s">
        <v>1503</v>
      </c>
      <c r="C91" s="381" t="s">
        <v>1966</v>
      </c>
      <c r="D91" s="381">
        <v>24106</v>
      </c>
      <c r="E91" s="381">
        <v>24076</v>
      </c>
      <c r="F91" s="381">
        <v>24104</v>
      </c>
      <c r="G91" s="381">
        <v>24166</v>
      </c>
      <c r="H91" s="381">
        <v>24338</v>
      </c>
      <c r="I91" s="381">
        <v>24261</v>
      </c>
      <c r="J91" s="381">
        <v>24438</v>
      </c>
      <c r="K91" s="381">
        <v>24646</v>
      </c>
      <c r="L91" s="381">
        <v>24942</v>
      </c>
      <c r="M91" s="381">
        <v>25210</v>
      </c>
      <c r="N91" s="381">
        <v>25380</v>
      </c>
      <c r="O91" s="381">
        <v>25460</v>
      </c>
      <c r="P91" s="381">
        <v>25416</v>
      </c>
      <c r="Q91" s="381">
        <v>25457</v>
      </c>
      <c r="R91" s="381">
        <v>25566</v>
      </c>
      <c r="S91" s="381">
        <v>25446</v>
      </c>
      <c r="T91" s="274">
        <f t="shared" si="9"/>
        <v>6.468258718274722E-3</v>
      </c>
      <c r="U91" s="275">
        <f t="shared" si="10"/>
        <v>1.723723350123163E-2</v>
      </c>
      <c r="V91" s="266">
        <f t="shared" si="11"/>
        <v>-1.8643161783385875E-2</v>
      </c>
    </row>
    <row r="92" spans="1:22" x14ac:dyDescent="0.25">
      <c r="A92" s="381" t="s">
        <v>1501</v>
      </c>
      <c r="B92" s="381" t="s">
        <v>1500</v>
      </c>
      <c r="C92" s="381" t="s">
        <v>1965</v>
      </c>
      <c r="D92" s="381">
        <v>41239</v>
      </c>
      <c r="E92" s="381">
        <v>41232</v>
      </c>
      <c r="F92" s="381">
        <v>41298</v>
      </c>
      <c r="G92" s="381">
        <v>41392</v>
      </c>
      <c r="H92" s="381">
        <v>41694</v>
      </c>
      <c r="I92" s="381">
        <v>41571</v>
      </c>
      <c r="J92" s="381">
        <v>41893</v>
      </c>
      <c r="K92" s="381">
        <v>42285</v>
      </c>
      <c r="L92" s="381">
        <v>42820</v>
      </c>
      <c r="M92" s="381">
        <v>43303</v>
      </c>
      <c r="N92" s="381">
        <v>43625</v>
      </c>
      <c r="O92" s="381">
        <v>43792</v>
      </c>
      <c r="P92" s="381">
        <v>43751</v>
      </c>
      <c r="Q92" s="381">
        <v>43845</v>
      </c>
      <c r="R92" s="381">
        <v>43943</v>
      </c>
      <c r="S92" s="381">
        <v>43545</v>
      </c>
      <c r="T92" s="274">
        <f t="shared" ref="T92:T155" si="12">(Q92/P92)^4-1</f>
        <v>8.6218258598018682E-3</v>
      </c>
      <c r="U92" s="275">
        <f t="shared" ref="U92:U155" si="13">(R92/Q92)^4-1</f>
        <v>8.9706061271344062E-3</v>
      </c>
      <c r="V92" s="266">
        <f t="shared" si="11"/>
        <v>-3.5739520196466645E-2</v>
      </c>
    </row>
    <row r="93" spans="1:22" x14ac:dyDescent="0.25">
      <c r="A93" s="381" t="s">
        <v>1498</v>
      </c>
      <c r="B93" s="381" t="s">
        <v>1497</v>
      </c>
      <c r="C93" s="381" t="s">
        <v>1964</v>
      </c>
      <c r="D93" s="381">
        <v>10773</v>
      </c>
      <c r="E93" s="381">
        <v>10759</v>
      </c>
      <c r="F93" s="381">
        <v>10772</v>
      </c>
      <c r="G93" s="381">
        <v>10800</v>
      </c>
      <c r="H93" s="381">
        <v>10877</v>
      </c>
      <c r="I93" s="381">
        <v>10842</v>
      </c>
      <c r="J93" s="381">
        <v>10921</v>
      </c>
      <c r="K93" s="381">
        <v>11014</v>
      </c>
      <c r="L93" s="381">
        <v>11146</v>
      </c>
      <c r="M93" s="381">
        <v>11266</v>
      </c>
      <c r="N93" s="381">
        <v>11342</v>
      </c>
      <c r="O93" s="381">
        <v>11378</v>
      </c>
      <c r="P93" s="381">
        <v>11358</v>
      </c>
      <c r="Q93" s="381">
        <v>11377</v>
      </c>
      <c r="R93" s="381">
        <v>11425</v>
      </c>
      <c r="S93" s="381">
        <v>11372</v>
      </c>
      <c r="T93" s="274">
        <f t="shared" si="12"/>
        <v>6.708127782420803E-3</v>
      </c>
      <c r="U93" s="275">
        <f t="shared" si="13"/>
        <v>1.6983256071184671E-2</v>
      </c>
      <c r="V93" s="266">
        <f t="shared" si="11"/>
        <v>-1.8427078417722065E-2</v>
      </c>
    </row>
    <row r="94" spans="1:22" x14ac:dyDescent="0.25">
      <c r="A94" s="381" t="s">
        <v>1495</v>
      </c>
      <c r="B94" s="381" t="s">
        <v>1494</v>
      </c>
      <c r="C94" s="381" t="s">
        <v>1963</v>
      </c>
      <c r="D94" s="381">
        <v>16310</v>
      </c>
      <c r="E94" s="381">
        <v>16369</v>
      </c>
      <c r="F94" s="381">
        <v>16475</v>
      </c>
      <c r="G94" s="381">
        <v>16607</v>
      </c>
      <c r="H94" s="381">
        <v>16819</v>
      </c>
      <c r="I94" s="381">
        <v>16859</v>
      </c>
      <c r="J94" s="381">
        <v>16936</v>
      </c>
      <c r="K94" s="381">
        <v>16888</v>
      </c>
      <c r="L94" s="381">
        <v>16902</v>
      </c>
      <c r="M94" s="381">
        <v>16899</v>
      </c>
      <c r="N94" s="381">
        <v>16928</v>
      </c>
      <c r="O94" s="381">
        <v>17006</v>
      </c>
      <c r="P94" s="381">
        <v>16994</v>
      </c>
      <c r="Q94" s="381">
        <v>17055</v>
      </c>
      <c r="R94" s="381">
        <v>17165</v>
      </c>
      <c r="S94" s="381">
        <v>17104</v>
      </c>
      <c r="T94" s="274">
        <f t="shared" si="12"/>
        <v>1.4435501026384134E-2</v>
      </c>
      <c r="U94" s="275">
        <f t="shared" si="13"/>
        <v>2.6049554336868619E-2</v>
      </c>
      <c r="V94" s="266">
        <f t="shared" si="11"/>
        <v>-1.4139377150728993E-2</v>
      </c>
    </row>
    <row r="95" spans="1:22" x14ac:dyDescent="0.25">
      <c r="A95" s="381" t="s">
        <v>1492</v>
      </c>
      <c r="B95" s="381" t="s">
        <v>1491</v>
      </c>
      <c r="C95" s="381" t="s">
        <v>1962</v>
      </c>
      <c r="D95" s="381">
        <v>73125</v>
      </c>
      <c r="E95" s="381">
        <v>73507</v>
      </c>
      <c r="F95" s="381">
        <v>74212</v>
      </c>
      <c r="G95" s="381">
        <v>75423</v>
      </c>
      <c r="H95" s="381">
        <v>76892</v>
      </c>
      <c r="I95" s="381">
        <v>77529</v>
      </c>
      <c r="J95" s="381">
        <v>78672</v>
      </c>
      <c r="K95" s="381">
        <v>79148</v>
      </c>
      <c r="L95" s="381">
        <v>79962</v>
      </c>
      <c r="M95" s="381">
        <v>80201</v>
      </c>
      <c r="N95" s="381">
        <v>80867</v>
      </c>
      <c r="O95" s="381">
        <v>81542</v>
      </c>
      <c r="P95" s="381">
        <v>82025</v>
      </c>
      <c r="Q95" s="381">
        <v>82370</v>
      </c>
      <c r="R95" s="381">
        <v>82002</v>
      </c>
      <c r="S95" s="381">
        <v>79776</v>
      </c>
      <c r="T95" s="274">
        <f t="shared" si="12"/>
        <v>1.6930581295932834E-2</v>
      </c>
      <c r="U95" s="275">
        <f t="shared" si="13"/>
        <v>-1.7751181082413026E-2</v>
      </c>
      <c r="V95" s="266">
        <f t="shared" si="11"/>
        <v>-0.10424086033056668</v>
      </c>
    </row>
    <row r="96" spans="1:22" x14ac:dyDescent="0.25">
      <c r="A96" s="381" t="s">
        <v>1489</v>
      </c>
      <c r="B96" s="381" t="s">
        <v>1488</v>
      </c>
      <c r="C96" s="381" t="s">
        <v>1961</v>
      </c>
      <c r="D96" s="381">
        <v>31201</v>
      </c>
      <c r="E96" s="381">
        <v>31364</v>
      </c>
      <c r="F96" s="381">
        <v>31664</v>
      </c>
      <c r="G96" s="381">
        <v>32181</v>
      </c>
      <c r="H96" s="381">
        <v>32808</v>
      </c>
      <c r="I96" s="381">
        <v>33080</v>
      </c>
      <c r="J96" s="381">
        <v>33568</v>
      </c>
      <c r="K96" s="381">
        <v>33771</v>
      </c>
      <c r="L96" s="381">
        <v>34118</v>
      </c>
      <c r="M96" s="381">
        <v>34220</v>
      </c>
      <c r="N96" s="381">
        <v>34504</v>
      </c>
      <c r="O96" s="381">
        <v>34792</v>
      </c>
      <c r="P96" s="381">
        <v>34998</v>
      </c>
      <c r="Q96" s="381">
        <v>35145</v>
      </c>
      <c r="R96" s="381">
        <v>34989</v>
      </c>
      <c r="S96" s="381">
        <v>34039</v>
      </c>
      <c r="T96" s="274">
        <f t="shared" si="12"/>
        <v>1.6907108865947151E-2</v>
      </c>
      <c r="U96" s="275">
        <f t="shared" si="13"/>
        <v>-1.7637149160427135E-2</v>
      </c>
      <c r="V96" s="266">
        <f t="shared" si="11"/>
        <v>-0.10426189407430853</v>
      </c>
    </row>
    <row r="97" spans="1:22" x14ac:dyDescent="0.25">
      <c r="A97" s="381" t="s">
        <v>1486</v>
      </c>
      <c r="B97" s="381" t="s">
        <v>1485</v>
      </c>
      <c r="C97" s="381" t="s">
        <v>1960</v>
      </c>
      <c r="D97" s="381">
        <v>41924</v>
      </c>
      <c r="E97" s="381">
        <v>42143</v>
      </c>
      <c r="F97" s="381">
        <v>42547</v>
      </c>
      <c r="G97" s="381">
        <v>43242</v>
      </c>
      <c r="H97" s="381">
        <v>44084</v>
      </c>
      <c r="I97" s="381">
        <v>44449</v>
      </c>
      <c r="J97" s="381">
        <v>45104</v>
      </c>
      <c r="K97" s="381">
        <v>45377</v>
      </c>
      <c r="L97" s="381">
        <v>45844</v>
      </c>
      <c r="M97" s="381">
        <v>45981</v>
      </c>
      <c r="N97" s="381">
        <v>46363</v>
      </c>
      <c r="O97" s="381">
        <v>46750</v>
      </c>
      <c r="P97" s="381">
        <v>47027</v>
      </c>
      <c r="Q97" s="381">
        <v>47224</v>
      </c>
      <c r="R97" s="381">
        <v>47014</v>
      </c>
      <c r="S97" s="381">
        <v>45737</v>
      </c>
      <c r="T97" s="274">
        <f t="shared" si="12"/>
        <v>1.6861916315779935E-2</v>
      </c>
      <c r="U97" s="275">
        <f t="shared" si="13"/>
        <v>-1.7669267940529587E-2</v>
      </c>
      <c r="V97" s="266">
        <f t="shared" si="11"/>
        <v>-0.10430141693583173</v>
      </c>
    </row>
    <row r="98" spans="1:22" x14ac:dyDescent="0.25">
      <c r="A98" s="381" t="s">
        <v>1483</v>
      </c>
      <c r="B98" s="381" t="s">
        <v>1482</v>
      </c>
      <c r="C98" s="381" t="s">
        <v>1959</v>
      </c>
      <c r="D98" s="381">
        <v>25981</v>
      </c>
      <c r="E98" s="381">
        <v>26089</v>
      </c>
      <c r="F98" s="381">
        <v>26282</v>
      </c>
      <c r="G98" s="381">
        <v>26557</v>
      </c>
      <c r="H98" s="381">
        <v>26946</v>
      </c>
      <c r="I98" s="381">
        <v>27056</v>
      </c>
      <c r="J98" s="381">
        <v>27259</v>
      </c>
      <c r="K98" s="381">
        <v>27253</v>
      </c>
      <c r="L98" s="381">
        <v>27352</v>
      </c>
      <c r="M98" s="381">
        <v>27373</v>
      </c>
      <c r="N98" s="381">
        <v>27474</v>
      </c>
      <c r="O98" s="381">
        <v>27633</v>
      </c>
      <c r="P98" s="381">
        <v>27668</v>
      </c>
      <c r="Q98" s="381">
        <v>27772</v>
      </c>
      <c r="R98" s="381">
        <v>27860</v>
      </c>
      <c r="S98" s="381">
        <v>27564</v>
      </c>
      <c r="T98" s="274">
        <f t="shared" si="12"/>
        <v>1.5120406559938626E-2</v>
      </c>
      <c r="U98" s="275">
        <f t="shared" si="13"/>
        <v>1.2735006085821565E-2</v>
      </c>
      <c r="V98" s="266">
        <f t="shared" si="11"/>
        <v>-4.1825703268376313E-2</v>
      </c>
    </row>
    <row r="99" spans="1:22" x14ac:dyDescent="0.25">
      <c r="A99" s="381" t="s">
        <v>1480</v>
      </c>
      <c r="B99" s="381" t="s">
        <v>1479</v>
      </c>
      <c r="C99" s="381" t="s">
        <v>1958</v>
      </c>
      <c r="D99" s="381">
        <v>39813</v>
      </c>
      <c r="E99" s="381">
        <v>39488</v>
      </c>
      <c r="F99" s="381">
        <v>39195</v>
      </c>
      <c r="G99" s="381">
        <v>39899</v>
      </c>
      <c r="H99" s="381">
        <v>40893</v>
      </c>
      <c r="I99" s="381">
        <v>40502</v>
      </c>
      <c r="J99" s="381">
        <v>40957</v>
      </c>
      <c r="K99" s="381">
        <v>41109</v>
      </c>
      <c r="L99" s="381">
        <v>40436</v>
      </c>
      <c r="M99" s="381">
        <v>41604</v>
      </c>
      <c r="N99" s="381">
        <v>41904</v>
      </c>
      <c r="O99" s="381">
        <v>41404</v>
      </c>
      <c r="P99" s="381">
        <v>41179</v>
      </c>
      <c r="Q99" s="381">
        <v>41791</v>
      </c>
      <c r="R99" s="381">
        <v>42083</v>
      </c>
      <c r="S99" s="381">
        <v>42277</v>
      </c>
      <c r="T99" s="274">
        <f t="shared" si="12"/>
        <v>6.0786220547245584E-2</v>
      </c>
      <c r="U99" s="275">
        <f t="shared" si="13"/>
        <v>2.8242889834708906E-2</v>
      </c>
      <c r="V99" s="266">
        <f t="shared" si="11"/>
        <v>1.8567651485005277E-2</v>
      </c>
    </row>
    <row r="100" spans="1:22" x14ac:dyDescent="0.25">
      <c r="A100" s="381" t="s">
        <v>1477</v>
      </c>
      <c r="B100" s="381" t="s">
        <v>1476</v>
      </c>
      <c r="C100" s="381" t="s">
        <v>1957</v>
      </c>
      <c r="D100" s="381">
        <v>124628</v>
      </c>
      <c r="E100" s="381">
        <v>124451</v>
      </c>
      <c r="F100" s="381">
        <v>124514</v>
      </c>
      <c r="G100" s="381">
        <v>125693</v>
      </c>
      <c r="H100" s="381">
        <v>127593</v>
      </c>
      <c r="I100" s="381">
        <v>127211</v>
      </c>
      <c r="J100" s="381">
        <v>127984</v>
      </c>
      <c r="K100" s="381">
        <v>127979</v>
      </c>
      <c r="L100" s="381">
        <v>127436</v>
      </c>
      <c r="M100" s="381">
        <v>128674</v>
      </c>
      <c r="N100" s="381">
        <v>129152</v>
      </c>
      <c r="O100" s="381">
        <v>129038</v>
      </c>
      <c r="P100" s="381">
        <v>128707</v>
      </c>
      <c r="Q100" s="381">
        <v>129637</v>
      </c>
      <c r="R100" s="381">
        <v>130515</v>
      </c>
      <c r="S100" s="381">
        <v>130401</v>
      </c>
      <c r="T100" s="274">
        <f t="shared" si="12"/>
        <v>2.9217634323811525E-2</v>
      </c>
      <c r="U100" s="275">
        <f t="shared" si="13"/>
        <v>2.7367497373813165E-2</v>
      </c>
      <c r="V100" s="266">
        <f t="shared" si="11"/>
        <v>-3.4892763226779255E-3</v>
      </c>
    </row>
    <row r="101" spans="1:22" x14ac:dyDescent="0.25">
      <c r="A101" s="381" t="s">
        <v>1474</v>
      </c>
      <c r="B101" s="381" t="s">
        <v>1473</v>
      </c>
      <c r="C101" s="381" t="s">
        <v>1956</v>
      </c>
      <c r="D101" s="381">
        <v>85396</v>
      </c>
      <c r="E101" s="381">
        <v>85447</v>
      </c>
      <c r="F101" s="381">
        <v>85378</v>
      </c>
      <c r="G101" s="381">
        <v>84692</v>
      </c>
      <c r="H101" s="381">
        <v>84852</v>
      </c>
      <c r="I101" s="381">
        <v>83646</v>
      </c>
      <c r="J101" s="381">
        <v>83711</v>
      </c>
      <c r="K101" s="381">
        <v>83733</v>
      </c>
      <c r="L101" s="381">
        <v>83830</v>
      </c>
      <c r="M101" s="381">
        <v>84356</v>
      </c>
      <c r="N101" s="381">
        <v>84683</v>
      </c>
      <c r="O101" s="381">
        <v>85149</v>
      </c>
      <c r="P101" s="381">
        <v>85088</v>
      </c>
      <c r="Q101" s="381">
        <v>85699</v>
      </c>
      <c r="R101" s="381">
        <v>86465</v>
      </c>
      <c r="S101" s="381">
        <v>86301</v>
      </c>
      <c r="T101" s="274">
        <f t="shared" si="12"/>
        <v>2.9034071374062886E-2</v>
      </c>
      <c r="U101" s="275">
        <f t="shared" si="13"/>
        <v>3.6235260430212302E-2</v>
      </c>
      <c r="V101" s="266">
        <f t="shared" si="11"/>
        <v>-7.5653268397319895E-3</v>
      </c>
    </row>
    <row r="102" spans="1:22" x14ac:dyDescent="0.25">
      <c r="A102" s="381" t="s">
        <v>1471</v>
      </c>
      <c r="B102" s="381" t="s">
        <v>1470</v>
      </c>
      <c r="C102" s="381" t="s">
        <v>1955</v>
      </c>
      <c r="D102" s="381">
        <v>10257</v>
      </c>
      <c r="E102" s="381">
        <v>10295</v>
      </c>
      <c r="F102" s="381">
        <v>10362</v>
      </c>
      <c r="G102" s="381">
        <v>10445</v>
      </c>
      <c r="H102" s="381">
        <v>10578</v>
      </c>
      <c r="I102" s="381">
        <v>10603</v>
      </c>
      <c r="J102" s="381">
        <v>10651</v>
      </c>
      <c r="K102" s="381">
        <v>10621</v>
      </c>
      <c r="L102" s="381">
        <v>10630</v>
      </c>
      <c r="M102" s="381">
        <v>10628</v>
      </c>
      <c r="N102" s="381">
        <v>10646</v>
      </c>
      <c r="O102" s="381">
        <v>10695</v>
      </c>
      <c r="P102" s="381">
        <v>10688</v>
      </c>
      <c r="Q102" s="381">
        <v>10726</v>
      </c>
      <c r="R102" s="381">
        <v>10795</v>
      </c>
      <c r="S102" s="381">
        <v>10757</v>
      </c>
      <c r="T102" s="274">
        <f t="shared" si="12"/>
        <v>1.4297581572867868E-2</v>
      </c>
      <c r="U102" s="275">
        <f t="shared" si="13"/>
        <v>2.598123142600417E-2</v>
      </c>
      <c r="V102" s="266">
        <f t="shared" si="11"/>
        <v>-1.4006418531582798E-2</v>
      </c>
    </row>
    <row r="103" spans="1:22" x14ac:dyDescent="0.25">
      <c r="A103" s="381" t="s">
        <v>1468</v>
      </c>
      <c r="B103" s="381" t="s">
        <v>1467</v>
      </c>
      <c r="C103" s="381" t="s">
        <v>1954</v>
      </c>
      <c r="D103" s="381">
        <v>75138</v>
      </c>
      <c r="E103" s="381">
        <v>75152</v>
      </c>
      <c r="F103" s="381">
        <v>75017</v>
      </c>
      <c r="G103" s="381">
        <v>74247</v>
      </c>
      <c r="H103" s="381">
        <v>74275</v>
      </c>
      <c r="I103" s="381">
        <v>73043</v>
      </c>
      <c r="J103" s="381">
        <v>73060</v>
      </c>
      <c r="K103" s="381">
        <v>73112</v>
      </c>
      <c r="L103" s="381">
        <v>73200</v>
      </c>
      <c r="M103" s="381">
        <v>73729</v>
      </c>
      <c r="N103" s="381">
        <v>74037</v>
      </c>
      <c r="O103" s="381">
        <v>74454</v>
      </c>
      <c r="P103" s="381">
        <v>74400</v>
      </c>
      <c r="Q103" s="381">
        <v>74973</v>
      </c>
      <c r="R103" s="381">
        <v>75669</v>
      </c>
      <c r="S103" s="381">
        <v>75544</v>
      </c>
      <c r="T103" s="274">
        <f t="shared" si="12"/>
        <v>3.1164171458809564E-2</v>
      </c>
      <c r="U103" s="275">
        <f t="shared" si="13"/>
        <v>3.7653658241981303E-2</v>
      </c>
      <c r="V103" s="266">
        <f t="shared" si="11"/>
        <v>-6.5913705123177291E-3</v>
      </c>
    </row>
    <row r="104" spans="1:22" x14ac:dyDescent="0.25">
      <c r="A104" s="381" t="s">
        <v>1465</v>
      </c>
      <c r="B104" s="381" t="s">
        <v>1464</v>
      </c>
      <c r="C104" s="381" t="s">
        <v>1953</v>
      </c>
      <c r="D104" s="381">
        <v>121194</v>
      </c>
      <c r="E104" s="381">
        <v>122729</v>
      </c>
      <c r="F104" s="381">
        <v>121754</v>
      </c>
      <c r="G104" s="381">
        <v>122747</v>
      </c>
      <c r="H104" s="381">
        <v>123180</v>
      </c>
      <c r="I104" s="381">
        <v>122172</v>
      </c>
      <c r="J104" s="381">
        <v>123192</v>
      </c>
      <c r="K104" s="381">
        <v>123845</v>
      </c>
      <c r="L104" s="381">
        <v>124274</v>
      </c>
      <c r="M104" s="381">
        <v>125811</v>
      </c>
      <c r="N104" s="381">
        <v>126551</v>
      </c>
      <c r="O104" s="381">
        <v>126874</v>
      </c>
      <c r="P104" s="381">
        <v>127751</v>
      </c>
      <c r="Q104" s="381">
        <v>128746</v>
      </c>
      <c r="R104" s="381">
        <v>129703</v>
      </c>
      <c r="S104" s="381">
        <v>129789</v>
      </c>
      <c r="T104" s="274">
        <f t="shared" si="12"/>
        <v>3.1520221212341548E-2</v>
      </c>
      <c r="U104" s="275">
        <f t="shared" si="13"/>
        <v>3.006612686660004E-2</v>
      </c>
      <c r="V104" s="266">
        <f t="shared" si="11"/>
        <v>2.6548521372313783E-3</v>
      </c>
    </row>
    <row r="105" spans="1:22" x14ac:dyDescent="0.25">
      <c r="A105" s="381" t="s">
        <v>1462</v>
      </c>
      <c r="B105" s="381" t="s">
        <v>1461</v>
      </c>
      <c r="C105" s="381" t="s">
        <v>1952</v>
      </c>
      <c r="D105" s="381">
        <v>27325</v>
      </c>
      <c r="E105" s="381">
        <v>27763</v>
      </c>
      <c r="F105" s="381">
        <v>27494</v>
      </c>
      <c r="G105" s="381">
        <v>27910</v>
      </c>
      <c r="H105" s="381">
        <v>28086</v>
      </c>
      <c r="I105" s="381">
        <v>27932</v>
      </c>
      <c r="J105" s="381">
        <v>28242</v>
      </c>
      <c r="K105" s="381">
        <v>28341</v>
      </c>
      <c r="L105" s="381">
        <v>28454</v>
      </c>
      <c r="M105" s="381">
        <v>28819</v>
      </c>
      <c r="N105" s="381">
        <v>28969</v>
      </c>
      <c r="O105" s="381">
        <v>29057</v>
      </c>
      <c r="P105" s="381">
        <v>29334</v>
      </c>
      <c r="Q105" s="381">
        <v>29585</v>
      </c>
      <c r="R105" s="381">
        <v>29809</v>
      </c>
      <c r="S105" s="381">
        <v>29832</v>
      </c>
      <c r="T105" s="274">
        <f t="shared" si="12"/>
        <v>3.4668300989671996E-2</v>
      </c>
      <c r="U105" s="275">
        <f t="shared" si="13"/>
        <v>3.0631314146352784E-2</v>
      </c>
      <c r="V105" s="266">
        <f t="shared" si="11"/>
        <v>3.0898900563811615E-3</v>
      </c>
    </row>
    <row r="106" spans="1:22" x14ac:dyDescent="0.25">
      <c r="A106" s="381" t="s">
        <v>1459</v>
      </c>
      <c r="B106" s="381" t="s">
        <v>1458</v>
      </c>
      <c r="C106" s="381" t="s">
        <v>1951</v>
      </c>
      <c r="D106" s="381">
        <v>35052</v>
      </c>
      <c r="E106" s="381">
        <v>35500</v>
      </c>
      <c r="F106" s="381">
        <v>35239</v>
      </c>
      <c r="G106" s="381">
        <v>35610</v>
      </c>
      <c r="H106" s="381">
        <v>35796</v>
      </c>
      <c r="I106" s="381">
        <v>35567</v>
      </c>
      <c r="J106" s="381">
        <v>35906</v>
      </c>
      <c r="K106" s="381">
        <v>36092</v>
      </c>
      <c r="L106" s="381">
        <v>36268</v>
      </c>
      <c r="M106" s="381">
        <v>36726</v>
      </c>
      <c r="N106" s="381">
        <v>36933</v>
      </c>
      <c r="O106" s="381">
        <v>37019</v>
      </c>
      <c r="P106" s="381">
        <v>37263</v>
      </c>
      <c r="Q106" s="381">
        <v>37527</v>
      </c>
      <c r="R106" s="381">
        <v>37830</v>
      </c>
      <c r="S106" s="381">
        <v>37914</v>
      </c>
      <c r="T106" s="274">
        <f t="shared" si="12"/>
        <v>2.8641692392903151E-2</v>
      </c>
      <c r="U106" s="275">
        <f t="shared" si="13"/>
        <v>3.2690011032095789E-2</v>
      </c>
      <c r="V106" s="266">
        <f t="shared" si="11"/>
        <v>8.9114662797855626E-3</v>
      </c>
    </row>
    <row r="107" spans="1:22" x14ac:dyDescent="0.25">
      <c r="A107" s="381" t="s">
        <v>1456</v>
      </c>
      <c r="B107" s="381" t="s">
        <v>1455</v>
      </c>
      <c r="C107" s="381" t="s">
        <v>1950</v>
      </c>
      <c r="D107" s="381">
        <v>58818</v>
      </c>
      <c r="E107" s="381">
        <v>59465</v>
      </c>
      <c r="F107" s="381">
        <v>59022</v>
      </c>
      <c r="G107" s="381">
        <v>59227</v>
      </c>
      <c r="H107" s="381">
        <v>59299</v>
      </c>
      <c r="I107" s="381">
        <v>58673</v>
      </c>
      <c r="J107" s="381">
        <v>59044</v>
      </c>
      <c r="K107" s="381">
        <v>59412</v>
      </c>
      <c r="L107" s="381">
        <v>59553</v>
      </c>
      <c r="M107" s="381">
        <v>60265</v>
      </c>
      <c r="N107" s="381">
        <v>60649</v>
      </c>
      <c r="O107" s="381">
        <v>60798</v>
      </c>
      <c r="P107" s="381">
        <v>61154</v>
      </c>
      <c r="Q107" s="381">
        <v>61634</v>
      </c>
      <c r="R107" s="381">
        <v>62064</v>
      </c>
      <c r="S107" s="381">
        <v>62043</v>
      </c>
      <c r="T107" s="274">
        <f t="shared" si="12"/>
        <v>3.1767729738485073E-2</v>
      </c>
      <c r="U107" s="275">
        <f t="shared" si="13"/>
        <v>2.8200079021992508E-2</v>
      </c>
      <c r="V107" s="266">
        <f t="shared" si="11"/>
        <v>-1.3527548370310116E-3</v>
      </c>
    </row>
    <row r="108" spans="1:22" x14ac:dyDescent="0.25">
      <c r="A108" s="381" t="s">
        <v>1453</v>
      </c>
      <c r="B108" s="381" t="s">
        <v>1452</v>
      </c>
      <c r="C108" s="381" t="s">
        <v>1949</v>
      </c>
      <c r="D108" s="381">
        <v>347</v>
      </c>
      <c r="E108" s="381">
        <v>338</v>
      </c>
      <c r="F108" s="381">
        <v>381</v>
      </c>
      <c r="G108" s="381">
        <v>476</v>
      </c>
      <c r="H108" s="381">
        <v>610</v>
      </c>
      <c r="I108" s="381">
        <v>715</v>
      </c>
      <c r="J108" s="381">
        <v>779</v>
      </c>
      <c r="K108" s="381">
        <v>801</v>
      </c>
      <c r="L108" s="381">
        <v>788</v>
      </c>
      <c r="M108" s="381">
        <v>772</v>
      </c>
      <c r="N108" s="381">
        <v>761</v>
      </c>
      <c r="O108" s="381">
        <v>754</v>
      </c>
      <c r="P108" s="381">
        <v>749</v>
      </c>
      <c r="Q108" s="381">
        <v>736</v>
      </c>
      <c r="R108" s="381">
        <v>712</v>
      </c>
      <c r="S108" s="381">
        <v>677</v>
      </c>
      <c r="T108" s="274">
        <f t="shared" si="12"/>
        <v>-6.7639241403349426E-2</v>
      </c>
      <c r="U108" s="275">
        <f t="shared" si="13"/>
        <v>-0.1241923845817805</v>
      </c>
      <c r="V108" s="266">
        <f t="shared" si="11"/>
        <v>-0.18259987424041957</v>
      </c>
    </row>
    <row r="109" spans="1:22" x14ac:dyDescent="0.25">
      <c r="A109" s="381" t="s">
        <v>1450</v>
      </c>
      <c r="B109" s="2" t="s">
        <v>1449</v>
      </c>
      <c r="C109" s="381" t="s">
        <v>1948</v>
      </c>
      <c r="D109" s="381">
        <v>353282</v>
      </c>
      <c r="E109" s="381">
        <v>351573</v>
      </c>
      <c r="F109" s="381">
        <v>356200</v>
      </c>
      <c r="G109" s="381">
        <v>356095</v>
      </c>
      <c r="H109" s="381">
        <v>362432</v>
      </c>
      <c r="I109" s="381">
        <v>362288</v>
      </c>
      <c r="J109" s="381">
        <v>362406</v>
      </c>
      <c r="K109" s="381">
        <v>362895</v>
      </c>
      <c r="L109" s="381">
        <v>361434</v>
      </c>
      <c r="M109" s="381">
        <v>368785</v>
      </c>
      <c r="N109" s="381">
        <v>371232</v>
      </c>
      <c r="O109" s="381">
        <v>374002</v>
      </c>
      <c r="P109" s="381">
        <v>372319</v>
      </c>
      <c r="Q109" s="381">
        <v>377498</v>
      </c>
      <c r="R109" s="381">
        <v>379221</v>
      </c>
      <c r="S109" s="381">
        <v>376281</v>
      </c>
      <c r="T109" s="274">
        <f t="shared" si="12"/>
        <v>5.6812209984996143E-2</v>
      </c>
      <c r="U109" s="275">
        <f t="shared" si="13"/>
        <v>1.8382426100404192E-2</v>
      </c>
      <c r="V109" s="266">
        <f t="shared" si="11"/>
        <v>-3.0652171727149513E-2</v>
      </c>
    </row>
    <row r="110" spans="1:22" x14ac:dyDescent="0.25">
      <c r="A110" s="381" t="s">
        <v>1447</v>
      </c>
      <c r="B110" s="381" t="s">
        <v>1446</v>
      </c>
      <c r="C110" s="381" t="s">
        <v>1947</v>
      </c>
      <c r="D110" s="381">
        <v>280716</v>
      </c>
      <c r="E110" s="381">
        <v>279773</v>
      </c>
      <c r="F110" s="381">
        <v>282955</v>
      </c>
      <c r="G110" s="381">
        <v>282732</v>
      </c>
      <c r="H110" s="381">
        <v>287681</v>
      </c>
      <c r="I110" s="381">
        <v>286470</v>
      </c>
      <c r="J110" s="381">
        <v>286805</v>
      </c>
      <c r="K110" s="381">
        <v>286587</v>
      </c>
      <c r="L110" s="381">
        <v>285365</v>
      </c>
      <c r="M110" s="381">
        <v>291649</v>
      </c>
      <c r="N110" s="381">
        <v>293874</v>
      </c>
      <c r="O110" s="381">
        <v>296644</v>
      </c>
      <c r="P110" s="381">
        <v>294944</v>
      </c>
      <c r="Q110" s="381">
        <v>299207</v>
      </c>
      <c r="R110" s="381">
        <v>300267</v>
      </c>
      <c r="S110" s="381">
        <v>297252</v>
      </c>
      <c r="T110" s="274">
        <f t="shared" si="12"/>
        <v>5.9079923977298998E-2</v>
      </c>
      <c r="U110" s="275">
        <f t="shared" si="13"/>
        <v>1.4246273718707458E-2</v>
      </c>
      <c r="V110" s="266">
        <f t="shared" si="11"/>
        <v>-3.9563355395937028E-2</v>
      </c>
    </row>
    <row r="111" spans="1:22" x14ac:dyDescent="0.25">
      <c r="A111" s="381" t="s">
        <v>1444</v>
      </c>
      <c r="B111" s="381" t="s">
        <v>1443</v>
      </c>
      <c r="C111" s="381" t="s">
        <v>1946</v>
      </c>
      <c r="D111" s="381">
        <v>169151</v>
      </c>
      <c r="E111" s="381">
        <v>168038</v>
      </c>
      <c r="F111" s="381">
        <v>169722</v>
      </c>
      <c r="G111" s="381">
        <v>169784</v>
      </c>
      <c r="H111" s="381">
        <v>172169</v>
      </c>
      <c r="I111" s="381">
        <v>171707</v>
      </c>
      <c r="J111" s="381">
        <v>172150</v>
      </c>
      <c r="K111" s="381">
        <v>171381</v>
      </c>
      <c r="L111" s="381">
        <v>171489</v>
      </c>
      <c r="M111" s="381">
        <v>175203</v>
      </c>
      <c r="N111" s="381">
        <v>176573</v>
      </c>
      <c r="O111" s="381">
        <v>178679</v>
      </c>
      <c r="P111" s="381">
        <v>177103</v>
      </c>
      <c r="Q111" s="381">
        <v>179482</v>
      </c>
      <c r="R111" s="381">
        <v>180223</v>
      </c>
      <c r="S111" s="381">
        <v>178801</v>
      </c>
      <c r="T111" s="274">
        <f t="shared" si="12"/>
        <v>5.4823822913733222E-2</v>
      </c>
      <c r="U111" s="275">
        <f t="shared" si="13"/>
        <v>1.661674204857988E-2</v>
      </c>
      <c r="V111" s="266">
        <f t="shared" si="11"/>
        <v>-3.1189326628028979E-2</v>
      </c>
    </row>
    <row r="112" spans="1:22" x14ac:dyDescent="0.25">
      <c r="A112" s="381" t="s">
        <v>1441</v>
      </c>
      <c r="B112" s="381" t="s">
        <v>1440</v>
      </c>
      <c r="C112" s="381" t="s">
        <v>1945</v>
      </c>
      <c r="D112" s="381">
        <v>92744</v>
      </c>
      <c r="E112" s="381">
        <v>92956</v>
      </c>
      <c r="F112" s="381">
        <v>94187</v>
      </c>
      <c r="G112" s="381">
        <v>93868</v>
      </c>
      <c r="H112" s="381">
        <v>96313</v>
      </c>
      <c r="I112" s="381">
        <v>95885</v>
      </c>
      <c r="J112" s="381">
        <v>95761</v>
      </c>
      <c r="K112" s="381">
        <v>96364</v>
      </c>
      <c r="L112" s="381">
        <v>95199</v>
      </c>
      <c r="M112" s="381">
        <v>97327</v>
      </c>
      <c r="N112" s="381">
        <v>98055</v>
      </c>
      <c r="O112" s="381">
        <v>98685</v>
      </c>
      <c r="P112" s="381">
        <v>98731</v>
      </c>
      <c r="Q112" s="381">
        <v>100438</v>
      </c>
      <c r="R112" s="381">
        <v>100642</v>
      </c>
      <c r="S112" s="381">
        <v>99387</v>
      </c>
      <c r="T112" s="274">
        <f t="shared" si="12"/>
        <v>7.0971912894265854E-2</v>
      </c>
      <c r="U112" s="275">
        <f t="shared" si="13"/>
        <v>8.1492008904040514E-3</v>
      </c>
      <c r="V112" s="266">
        <f t="shared" si="11"/>
        <v>-4.8954507097532796E-2</v>
      </c>
    </row>
    <row r="113" spans="1:22" x14ac:dyDescent="0.25">
      <c r="A113" s="381" t="s">
        <v>1438</v>
      </c>
      <c r="B113" s="381" t="s">
        <v>1437</v>
      </c>
      <c r="C113" s="381" t="s">
        <v>1944</v>
      </c>
      <c r="D113" s="381">
        <v>18821</v>
      </c>
      <c r="E113" s="381">
        <v>18778</v>
      </c>
      <c r="F113" s="381">
        <v>19046</v>
      </c>
      <c r="G113" s="381">
        <v>19081</v>
      </c>
      <c r="H113" s="381">
        <v>19198</v>
      </c>
      <c r="I113" s="381">
        <v>18878</v>
      </c>
      <c r="J113" s="381">
        <v>18895</v>
      </c>
      <c r="K113" s="381">
        <v>18843</v>
      </c>
      <c r="L113" s="381">
        <v>18677</v>
      </c>
      <c r="M113" s="381">
        <v>19119</v>
      </c>
      <c r="N113" s="381">
        <v>19245</v>
      </c>
      <c r="O113" s="381">
        <v>19280</v>
      </c>
      <c r="P113" s="381">
        <v>19110</v>
      </c>
      <c r="Q113" s="381">
        <v>19286</v>
      </c>
      <c r="R113" s="381">
        <v>19402</v>
      </c>
      <c r="S113" s="381">
        <v>19064</v>
      </c>
      <c r="T113" s="274">
        <f t="shared" si="12"/>
        <v>3.735140974615625E-2</v>
      </c>
      <c r="U113" s="275">
        <f t="shared" si="13"/>
        <v>2.4276836069008878E-2</v>
      </c>
      <c r="V113" s="266">
        <f t="shared" si="11"/>
        <v>-6.7883670448866229E-2</v>
      </c>
    </row>
    <row r="114" spans="1:22" x14ac:dyDescent="0.25">
      <c r="A114" s="381" t="s">
        <v>1435</v>
      </c>
      <c r="B114" s="381" t="s">
        <v>1434</v>
      </c>
      <c r="C114" s="381" t="s">
        <v>1943</v>
      </c>
      <c r="D114" s="381">
        <v>72566</v>
      </c>
      <c r="E114" s="381">
        <v>71800</v>
      </c>
      <c r="F114" s="381">
        <v>73245</v>
      </c>
      <c r="G114" s="381">
        <v>73362</v>
      </c>
      <c r="H114" s="381">
        <v>74752</v>
      </c>
      <c r="I114" s="381">
        <v>75818</v>
      </c>
      <c r="J114" s="381">
        <v>75601</v>
      </c>
      <c r="K114" s="381">
        <v>76308</v>
      </c>
      <c r="L114" s="381">
        <v>76069</v>
      </c>
      <c r="M114" s="381">
        <v>77136</v>
      </c>
      <c r="N114" s="381">
        <v>77359</v>
      </c>
      <c r="O114" s="381">
        <v>77357</v>
      </c>
      <c r="P114" s="381">
        <v>77375</v>
      </c>
      <c r="Q114" s="381">
        <v>78291</v>
      </c>
      <c r="R114" s="381">
        <v>78954</v>
      </c>
      <c r="S114" s="381">
        <v>79029</v>
      </c>
      <c r="T114" s="274">
        <f t="shared" si="12"/>
        <v>4.8201345933188033E-2</v>
      </c>
      <c r="U114" s="275">
        <f t="shared" si="13"/>
        <v>3.430634310842029E-2</v>
      </c>
      <c r="V114" s="266">
        <f t="shared" si="11"/>
        <v>3.8050983466555444E-3</v>
      </c>
    </row>
    <row r="115" spans="1:22" x14ac:dyDescent="0.25">
      <c r="A115" s="381" t="s">
        <v>1432</v>
      </c>
      <c r="B115" s="381" t="s">
        <v>1431</v>
      </c>
      <c r="C115" s="381" t="s">
        <v>1942</v>
      </c>
      <c r="D115" s="381">
        <v>3925</v>
      </c>
      <c r="E115" s="381">
        <v>3955</v>
      </c>
      <c r="F115" s="381">
        <v>3898</v>
      </c>
      <c r="G115" s="381">
        <v>4073</v>
      </c>
      <c r="H115" s="381">
        <v>4095</v>
      </c>
      <c r="I115" s="381">
        <v>4086</v>
      </c>
      <c r="J115" s="381">
        <v>4047</v>
      </c>
      <c r="K115" s="381">
        <v>3790</v>
      </c>
      <c r="L115" s="381">
        <v>3831</v>
      </c>
      <c r="M115" s="381">
        <v>3984</v>
      </c>
      <c r="N115" s="381">
        <v>4070</v>
      </c>
      <c r="O115" s="381">
        <v>4108</v>
      </c>
      <c r="P115" s="381">
        <v>4179</v>
      </c>
      <c r="Q115" s="381">
        <v>4352</v>
      </c>
      <c r="R115" s="381">
        <v>4321</v>
      </c>
      <c r="S115" s="381">
        <v>4217</v>
      </c>
      <c r="T115" s="274">
        <f t="shared" si="12"/>
        <v>0.17615907049030799</v>
      </c>
      <c r="U115" s="275">
        <f t="shared" si="13"/>
        <v>-2.8189653583947649E-2</v>
      </c>
      <c r="V115" s="266">
        <f t="shared" si="11"/>
        <v>-9.2853688986489935E-2</v>
      </c>
    </row>
    <row r="116" spans="1:22" x14ac:dyDescent="0.25">
      <c r="A116" s="381" t="s">
        <v>1429</v>
      </c>
      <c r="B116" s="381" t="s">
        <v>1428</v>
      </c>
      <c r="C116" s="381" t="s">
        <v>1941</v>
      </c>
      <c r="D116" s="381">
        <v>347</v>
      </c>
      <c r="E116" s="381">
        <v>346</v>
      </c>
      <c r="F116" s="381">
        <v>352</v>
      </c>
      <c r="G116" s="381">
        <v>365</v>
      </c>
      <c r="H116" s="381">
        <v>382</v>
      </c>
      <c r="I116" s="381">
        <v>389</v>
      </c>
      <c r="J116" s="381">
        <v>382</v>
      </c>
      <c r="K116" s="381">
        <v>362</v>
      </c>
      <c r="L116" s="381">
        <v>334</v>
      </c>
      <c r="M116" s="381">
        <v>319</v>
      </c>
      <c r="N116" s="381">
        <v>324</v>
      </c>
      <c r="O116" s="381">
        <v>347</v>
      </c>
      <c r="P116" s="381">
        <v>382</v>
      </c>
      <c r="Q116" s="381">
        <v>409</v>
      </c>
      <c r="R116" s="381">
        <v>427</v>
      </c>
      <c r="S116" s="381">
        <v>423</v>
      </c>
      <c r="T116" s="274">
        <f t="shared" si="12"/>
        <v>0.31413438923464398</v>
      </c>
      <c r="U116" s="275">
        <f t="shared" si="13"/>
        <v>0.18800499888028943</v>
      </c>
      <c r="V116" s="266">
        <f t="shared" si="11"/>
        <v>-3.6947485740395858E-2</v>
      </c>
    </row>
    <row r="117" spans="1:22" x14ac:dyDescent="0.25">
      <c r="A117" s="381" t="s">
        <v>1426</v>
      </c>
      <c r="B117" s="381" t="s">
        <v>1425</v>
      </c>
      <c r="C117" s="381" t="s">
        <v>1940</v>
      </c>
      <c r="D117" s="381">
        <v>68294</v>
      </c>
      <c r="E117" s="381">
        <v>67500</v>
      </c>
      <c r="F117" s="381">
        <v>68995</v>
      </c>
      <c r="G117" s="381">
        <v>68925</v>
      </c>
      <c r="H117" s="381">
        <v>70274</v>
      </c>
      <c r="I117" s="381">
        <v>71343</v>
      </c>
      <c r="J117" s="381">
        <v>71172</v>
      </c>
      <c r="K117" s="381">
        <v>72156</v>
      </c>
      <c r="L117" s="381">
        <v>71905</v>
      </c>
      <c r="M117" s="381">
        <v>72833</v>
      </c>
      <c r="N117" s="381">
        <v>72965</v>
      </c>
      <c r="O117" s="381">
        <v>72902</v>
      </c>
      <c r="P117" s="381">
        <v>72814</v>
      </c>
      <c r="Q117" s="381">
        <v>73530</v>
      </c>
      <c r="R117" s="381">
        <v>74206</v>
      </c>
      <c r="S117" s="381">
        <v>74389</v>
      </c>
      <c r="T117" s="274">
        <f t="shared" si="12"/>
        <v>3.9917067523453253E-2</v>
      </c>
      <c r="U117" s="275">
        <f t="shared" si="13"/>
        <v>3.7284346704231419E-2</v>
      </c>
      <c r="V117" s="266">
        <f t="shared" si="11"/>
        <v>9.9009816048920563E-3</v>
      </c>
    </row>
    <row r="118" spans="1:22" x14ac:dyDescent="0.25">
      <c r="A118" s="381" t="s">
        <v>23</v>
      </c>
      <c r="B118" s="2" t="s">
        <v>24</v>
      </c>
      <c r="C118" s="381" t="s">
        <v>25</v>
      </c>
      <c r="D118" s="381">
        <v>414264</v>
      </c>
      <c r="E118" s="381">
        <v>412874</v>
      </c>
      <c r="F118" s="381">
        <v>418062</v>
      </c>
      <c r="G118" s="381">
        <v>422342</v>
      </c>
      <c r="H118" s="381">
        <v>421255</v>
      </c>
      <c r="I118" s="381">
        <v>402342</v>
      </c>
      <c r="J118" s="381">
        <v>414827</v>
      </c>
      <c r="K118" s="381">
        <v>413538</v>
      </c>
      <c r="L118" s="381">
        <v>413117</v>
      </c>
      <c r="M118" s="381">
        <v>413439</v>
      </c>
      <c r="N118" s="381">
        <v>406627</v>
      </c>
      <c r="O118" s="381">
        <v>371372</v>
      </c>
      <c r="P118" s="381">
        <v>293701</v>
      </c>
      <c r="Q118" s="381">
        <v>317575</v>
      </c>
      <c r="R118" s="381">
        <v>320394</v>
      </c>
      <c r="S118" s="381">
        <v>294664</v>
      </c>
      <c r="T118" s="274">
        <f t="shared" si="12"/>
        <v>0.36698429840243585</v>
      </c>
      <c r="U118" s="275">
        <f t="shared" si="13"/>
        <v>3.5982145971241719E-2</v>
      </c>
      <c r="V118" s="266">
        <f t="shared" si="11"/>
        <v>-0.28456394645980132</v>
      </c>
    </row>
    <row r="119" spans="1:22" x14ac:dyDescent="0.25">
      <c r="A119" s="381" t="s">
        <v>26</v>
      </c>
      <c r="B119" s="381" t="s">
        <v>27</v>
      </c>
      <c r="C119" s="381" t="s">
        <v>28</v>
      </c>
      <c r="D119" s="381">
        <v>390201</v>
      </c>
      <c r="E119" s="381">
        <v>386338</v>
      </c>
      <c r="F119" s="381">
        <v>390085</v>
      </c>
      <c r="G119" s="381">
        <v>395351</v>
      </c>
      <c r="H119" s="381">
        <v>394005</v>
      </c>
      <c r="I119" s="381">
        <v>375924</v>
      </c>
      <c r="J119" s="381">
        <v>388774</v>
      </c>
      <c r="K119" s="381">
        <v>383544</v>
      </c>
      <c r="L119" s="381">
        <v>379360</v>
      </c>
      <c r="M119" s="381">
        <v>384861</v>
      </c>
      <c r="N119" s="381">
        <v>380384</v>
      </c>
      <c r="O119" s="381">
        <v>346412</v>
      </c>
      <c r="P119" s="381">
        <v>269369</v>
      </c>
      <c r="Q119" s="381">
        <v>296024</v>
      </c>
      <c r="R119" s="381">
        <v>300187</v>
      </c>
      <c r="S119" s="381">
        <v>276468</v>
      </c>
      <c r="T119" s="274">
        <f t="shared" si="12"/>
        <v>0.458536274564187</v>
      </c>
      <c r="U119" s="275">
        <f t="shared" si="13"/>
        <v>5.744997591383405E-2</v>
      </c>
      <c r="V119" s="266">
        <f t="shared" si="11"/>
        <v>-0.28053120760212769</v>
      </c>
    </row>
    <row r="120" spans="1:22" x14ac:dyDescent="0.25">
      <c r="A120" s="381" t="s">
        <v>29</v>
      </c>
      <c r="B120" s="381" t="s">
        <v>30</v>
      </c>
      <c r="C120" s="381" t="s">
        <v>31</v>
      </c>
      <c r="D120" s="381">
        <v>378240</v>
      </c>
      <c r="E120" s="381">
        <v>373442</v>
      </c>
      <c r="F120" s="381">
        <v>377187</v>
      </c>
      <c r="G120" s="381">
        <v>382905</v>
      </c>
      <c r="H120" s="381">
        <v>381867</v>
      </c>
      <c r="I120" s="381">
        <v>364132</v>
      </c>
      <c r="J120" s="381">
        <v>377244</v>
      </c>
      <c r="K120" s="381">
        <v>371985</v>
      </c>
      <c r="L120" s="381">
        <v>367698</v>
      </c>
      <c r="M120" s="381">
        <v>372938</v>
      </c>
      <c r="N120" s="381">
        <v>368243</v>
      </c>
      <c r="O120" s="381">
        <v>333891</v>
      </c>
      <c r="P120" s="381">
        <v>256826</v>
      </c>
      <c r="Q120" s="381">
        <v>283460</v>
      </c>
      <c r="R120" s="381">
        <v>287576</v>
      </c>
      <c r="S120" s="381">
        <v>263980</v>
      </c>
      <c r="T120" s="274">
        <f t="shared" si="12"/>
        <v>0.48392236363716612</v>
      </c>
      <c r="U120" s="275">
        <f t="shared" si="13"/>
        <v>5.9359641268572183E-2</v>
      </c>
      <c r="V120" s="266">
        <f t="shared" si="11"/>
        <v>-0.28997515863145373</v>
      </c>
    </row>
    <row r="121" spans="1:22" x14ac:dyDescent="0.25">
      <c r="A121" s="381" t="s">
        <v>32</v>
      </c>
      <c r="B121" s="381" t="s">
        <v>33</v>
      </c>
      <c r="C121" s="381" t="s">
        <v>34</v>
      </c>
      <c r="D121" s="381">
        <v>11960</v>
      </c>
      <c r="E121" s="381">
        <v>12896</v>
      </c>
      <c r="F121" s="381">
        <v>12898</v>
      </c>
      <c r="G121" s="381">
        <v>12446</v>
      </c>
      <c r="H121" s="381">
        <v>12138</v>
      </c>
      <c r="I121" s="381">
        <v>11792</v>
      </c>
      <c r="J121" s="381">
        <v>11530</v>
      </c>
      <c r="K121" s="381">
        <v>11559</v>
      </c>
      <c r="L121" s="381">
        <v>11662</v>
      </c>
      <c r="M121" s="381">
        <v>11924</v>
      </c>
      <c r="N121" s="381">
        <v>12140</v>
      </c>
      <c r="O121" s="381">
        <v>12521</v>
      </c>
      <c r="P121" s="381">
        <v>12544</v>
      </c>
      <c r="Q121" s="381">
        <v>12564</v>
      </c>
      <c r="R121" s="381">
        <v>12611</v>
      </c>
      <c r="S121" s="381">
        <v>12488</v>
      </c>
      <c r="T121" s="274">
        <f t="shared" si="12"/>
        <v>6.3928196729481357E-3</v>
      </c>
      <c r="U121" s="275">
        <f t="shared" si="13"/>
        <v>1.5047560660291781E-2</v>
      </c>
      <c r="V121" s="266">
        <f t="shared" si="11"/>
        <v>-3.8446490160270352E-2</v>
      </c>
    </row>
    <row r="122" spans="1:22" x14ac:dyDescent="0.25">
      <c r="A122" s="381" t="s">
        <v>35</v>
      </c>
      <c r="B122" s="381" t="s">
        <v>36</v>
      </c>
      <c r="C122" s="381" t="s">
        <v>37</v>
      </c>
      <c r="D122" s="381">
        <v>24063</v>
      </c>
      <c r="E122" s="381">
        <v>26536</v>
      </c>
      <c r="F122" s="381">
        <v>27977</v>
      </c>
      <c r="G122" s="381">
        <v>26991</v>
      </c>
      <c r="H122" s="381">
        <v>27249</v>
      </c>
      <c r="I122" s="381">
        <v>26418</v>
      </c>
      <c r="J122" s="381">
        <v>26053</v>
      </c>
      <c r="K122" s="381">
        <v>29994</v>
      </c>
      <c r="L122" s="381">
        <v>33757</v>
      </c>
      <c r="M122" s="381">
        <v>28577</v>
      </c>
      <c r="N122" s="381">
        <v>26243</v>
      </c>
      <c r="O122" s="381">
        <v>24960</v>
      </c>
      <c r="P122" s="381">
        <v>24332</v>
      </c>
      <c r="Q122" s="381">
        <v>21551</v>
      </c>
      <c r="R122" s="381">
        <v>20207</v>
      </c>
      <c r="S122" s="381">
        <v>18196</v>
      </c>
      <c r="T122" s="274">
        <f t="shared" si="12"/>
        <v>-0.38459860488532671</v>
      </c>
      <c r="U122" s="275">
        <f t="shared" si="13"/>
        <v>-0.22707445967487094</v>
      </c>
      <c r="V122" s="266">
        <f t="shared" si="11"/>
        <v>-0.34249910735384803</v>
      </c>
    </row>
    <row r="123" spans="1:22" x14ac:dyDescent="0.25">
      <c r="A123" s="381" t="s">
        <v>38</v>
      </c>
      <c r="B123" s="381" t="s">
        <v>39</v>
      </c>
      <c r="C123" s="381" t="s">
        <v>40</v>
      </c>
      <c r="D123" s="381">
        <v>21273</v>
      </c>
      <c r="E123" s="381">
        <v>23578</v>
      </c>
      <c r="F123" s="381">
        <v>24823</v>
      </c>
      <c r="G123" s="381">
        <v>24001</v>
      </c>
      <c r="H123" s="381">
        <v>24154</v>
      </c>
      <c r="I123" s="381">
        <v>23472</v>
      </c>
      <c r="J123" s="381">
        <v>22909</v>
      </c>
      <c r="K123" s="381">
        <v>26926</v>
      </c>
      <c r="L123" s="381">
        <v>30577</v>
      </c>
      <c r="M123" s="381">
        <v>25613</v>
      </c>
      <c r="N123" s="381">
        <v>23430</v>
      </c>
      <c r="O123" s="381">
        <v>22092</v>
      </c>
      <c r="P123" s="381">
        <v>21651</v>
      </c>
      <c r="Q123" s="381">
        <v>18637</v>
      </c>
      <c r="R123" s="381">
        <v>17009</v>
      </c>
      <c r="S123" s="381">
        <v>14787</v>
      </c>
      <c r="T123" s="274">
        <f t="shared" si="12"/>
        <v>-0.45097492394361172</v>
      </c>
      <c r="U123" s="275">
        <f t="shared" si="13"/>
        <v>-0.30623704863831491</v>
      </c>
      <c r="V123" s="266">
        <f t="shared" si="11"/>
        <v>-0.42877768244053249</v>
      </c>
    </row>
    <row r="124" spans="1:22" x14ac:dyDescent="0.25">
      <c r="A124" s="381" t="s">
        <v>41</v>
      </c>
      <c r="B124" s="381" t="s">
        <v>42</v>
      </c>
      <c r="C124" s="381" t="s">
        <v>43</v>
      </c>
      <c r="D124" s="381">
        <v>2790</v>
      </c>
      <c r="E124" s="381">
        <v>2958</v>
      </c>
      <c r="F124" s="381">
        <v>3154</v>
      </c>
      <c r="G124" s="381">
        <v>2990</v>
      </c>
      <c r="H124" s="381">
        <v>3095</v>
      </c>
      <c r="I124" s="381">
        <v>2947</v>
      </c>
      <c r="J124" s="381">
        <v>3144</v>
      </c>
      <c r="K124" s="381">
        <v>3069</v>
      </c>
      <c r="L124" s="381">
        <v>3180</v>
      </c>
      <c r="M124" s="381">
        <v>2964</v>
      </c>
      <c r="N124" s="381">
        <v>2813</v>
      </c>
      <c r="O124" s="381">
        <v>2868</v>
      </c>
      <c r="P124" s="381">
        <v>2680</v>
      </c>
      <c r="Q124" s="381">
        <v>2914</v>
      </c>
      <c r="R124" s="381">
        <v>3198</v>
      </c>
      <c r="S124" s="381">
        <v>3409</v>
      </c>
      <c r="T124" s="274">
        <f t="shared" si="12"/>
        <v>0.39771624764727775</v>
      </c>
      <c r="U124" s="275">
        <f t="shared" si="13"/>
        <v>0.45062663704347017</v>
      </c>
      <c r="V124" s="266">
        <f t="shared" si="11"/>
        <v>0.29120193220795954</v>
      </c>
    </row>
    <row r="125" spans="1:22" x14ac:dyDescent="0.25">
      <c r="A125" s="381" t="s">
        <v>1423</v>
      </c>
      <c r="B125" s="2" t="s">
        <v>1422</v>
      </c>
      <c r="C125" s="381" t="s">
        <v>1939</v>
      </c>
      <c r="D125" s="381">
        <v>923102</v>
      </c>
      <c r="E125" s="381">
        <v>923858</v>
      </c>
      <c r="F125" s="381">
        <v>927397</v>
      </c>
      <c r="G125" s="381">
        <v>934670</v>
      </c>
      <c r="H125" s="381">
        <v>945119</v>
      </c>
      <c r="I125" s="381">
        <v>949484</v>
      </c>
      <c r="J125" s="381">
        <v>961715</v>
      </c>
      <c r="K125" s="381">
        <v>973528</v>
      </c>
      <c r="L125" s="381">
        <v>980387</v>
      </c>
      <c r="M125" s="381">
        <v>1004851</v>
      </c>
      <c r="N125" s="381">
        <v>1024037</v>
      </c>
      <c r="O125" s="381">
        <v>1037431</v>
      </c>
      <c r="P125" s="381">
        <v>1042198</v>
      </c>
      <c r="Q125" s="381">
        <v>1061619</v>
      </c>
      <c r="R125" s="381">
        <v>1084140</v>
      </c>
      <c r="S125" s="381">
        <v>1097962</v>
      </c>
      <c r="T125" s="274">
        <f t="shared" si="12"/>
        <v>7.6648125651297416E-2</v>
      </c>
      <c r="U125" s="275">
        <f t="shared" si="13"/>
        <v>8.7593849146592406E-2</v>
      </c>
      <c r="V125" s="266">
        <f t="shared" si="11"/>
        <v>5.1980683610230116E-2</v>
      </c>
    </row>
    <row r="126" spans="1:22" x14ac:dyDescent="0.25">
      <c r="A126" s="381" t="s">
        <v>1420</v>
      </c>
      <c r="B126" s="381" t="s">
        <v>1419</v>
      </c>
      <c r="C126" s="381" t="s">
        <v>1938</v>
      </c>
      <c r="D126" s="381">
        <v>368346</v>
      </c>
      <c r="E126" s="381">
        <v>368688</v>
      </c>
      <c r="F126" s="381">
        <v>369108</v>
      </c>
      <c r="G126" s="381">
        <v>371913</v>
      </c>
      <c r="H126" s="381">
        <v>377538</v>
      </c>
      <c r="I126" s="381">
        <v>382498</v>
      </c>
      <c r="J126" s="381">
        <v>394131</v>
      </c>
      <c r="K126" s="381">
        <v>402347</v>
      </c>
      <c r="L126" s="381">
        <v>409330</v>
      </c>
      <c r="M126" s="381">
        <v>423407</v>
      </c>
      <c r="N126" s="381">
        <v>435030</v>
      </c>
      <c r="O126" s="381">
        <v>445654</v>
      </c>
      <c r="P126" s="381">
        <v>450355</v>
      </c>
      <c r="Q126" s="381">
        <v>460746</v>
      </c>
      <c r="R126" s="381">
        <v>471341</v>
      </c>
      <c r="S126" s="381">
        <v>479020</v>
      </c>
      <c r="T126" s="274">
        <f t="shared" si="12"/>
        <v>9.5535207119734178E-2</v>
      </c>
      <c r="U126" s="275">
        <f t="shared" si="13"/>
        <v>9.5202890480668101E-2</v>
      </c>
      <c r="V126" s="266">
        <f t="shared" si="11"/>
        <v>6.6777163439656118E-2</v>
      </c>
    </row>
    <row r="127" spans="1:22" x14ac:dyDescent="0.25">
      <c r="A127" s="381" t="s">
        <v>1417</v>
      </c>
      <c r="B127" s="381" t="s">
        <v>1416</v>
      </c>
      <c r="C127" s="381" t="s">
        <v>1937</v>
      </c>
      <c r="D127" s="381">
        <v>363927</v>
      </c>
      <c r="E127" s="381">
        <v>364209</v>
      </c>
      <c r="F127" s="381">
        <v>364597</v>
      </c>
      <c r="G127" s="381">
        <v>367375</v>
      </c>
      <c r="H127" s="381">
        <v>372952</v>
      </c>
      <c r="I127" s="381">
        <v>377909</v>
      </c>
      <c r="J127" s="381">
        <v>389529</v>
      </c>
      <c r="K127" s="381">
        <v>397674</v>
      </c>
      <c r="L127" s="381">
        <v>404658</v>
      </c>
      <c r="M127" s="381">
        <v>418597</v>
      </c>
      <c r="N127" s="381">
        <v>430175</v>
      </c>
      <c r="O127" s="381">
        <v>440758</v>
      </c>
      <c r="P127" s="381">
        <v>445437</v>
      </c>
      <c r="Q127" s="381">
        <v>455847</v>
      </c>
      <c r="R127" s="381">
        <v>466397</v>
      </c>
      <c r="S127" s="381">
        <v>474041</v>
      </c>
      <c r="T127" s="274">
        <f t="shared" si="12"/>
        <v>9.6809615955498529E-2</v>
      </c>
      <c r="U127" s="275">
        <f t="shared" si="13"/>
        <v>9.5838587483684901E-2</v>
      </c>
      <c r="V127" s="266">
        <f t="shared" si="11"/>
        <v>6.7187253572687178E-2</v>
      </c>
    </row>
    <row r="128" spans="1:22" x14ac:dyDescent="0.25">
      <c r="A128" s="381" t="s">
        <v>1414</v>
      </c>
      <c r="B128" s="381" t="s">
        <v>1413</v>
      </c>
      <c r="C128" s="381" t="s">
        <v>1936</v>
      </c>
      <c r="D128" s="381">
        <v>318679</v>
      </c>
      <c r="E128" s="381">
        <v>318760</v>
      </c>
      <c r="F128" s="381">
        <v>318806</v>
      </c>
      <c r="G128" s="381">
        <v>321246</v>
      </c>
      <c r="H128" s="381">
        <v>326150</v>
      </c>
      <c r="I128" s="381">
        <v>331163</v>
      </c>
      <c r="J128" s="381">
        <v>342363</v>
      </c>
      <c r="K128" s="381">
        <v>350092</v>
      </c>
      <c r="L128" s="381">
        <v>356863</v>
      </c>
      <c r="M128" s="381">
        <v>369800</v>
      </c>
      <c r="N128" s="381">
        <v>380948</v>
      </c>
      <c r="O128" s="381">
        <v>391280</v>
      </c>
      <c r="P128" s="381">
        <v>395964</v>
      </c>
      <c r="Q128" s="381">
        <v>406055</v>
      </c>
      <c r="R128" s="381">
        <v>415896</v>
      </c>
      <c r="S128" s="381">
        <v>423291</v>
      </c>
      <c r="T128" s="274">
        <f t="shared" si="12"/>
        <v>0.10590198885759539</v>
      </c>
      <c r="U128" s="275">
        <f t="shared" si="13"/>
        <v>0.10052401362491059</v>
      </c>
      <c r="V128" s="266">
        <f t="shared" si="11"/>
        <v>7.3043096262311868E-2</v>
      </c>
    </row>
    <row r="129" spans="1:22" x14ac:dyDescent="0.25">
      <c r="A129" s="381" t="s">
        <v>1411</v>
      </c>
      <c r="B129" s="381" t="s">
        <v>1410</v>
      </c>
      <c r="C129" s="381" t="s">
        <v>1935</v>
      </c>
      <c r="D129" s="381">
        <v>45248</v>
      </c>
      <c r="E129" s="381">
        <v>45449</v>
      </c>
      <c r="F129" s="381">
        <v>45791</v>
      </c>
      <c r="G129" s="381">
        <v>46129</v>
      </c>
      <c r="H129" s="381">
        <v>46803</v>
      </c>
      <c r="I129" s="381">
        <v>46746</v>
      </c>
      <c r="J129" s="381">
        <v>47166</v>
      </c>
      <c r="K129" s="381">
        <v>47583</v>
      </c>
      <c r="L129" s="381">
        <v>47795</v>
      </c>
      <c r="M129" s="381">
        <v>48797</v>
      </c>
      <c r="N129" s="381">
        <v>49227</v>
      </c>
      <c r="O129" s="381">
        <v>49478</v>
      </c>
      <c r="P129" s="381">
        <v>49473</v>
      </c>
      <c r="Q129" s="381">
        <v>49793</v>
      </c>
      <c r="R129" s="381">
        <v>50501</v>
      </c>
      <c r="S129" s="381">
        <v>50749</v>
      </c>
      <c r="T129" s="274">
        <f t="shared" si="12"/>
        <v>2.6124806125998878E-2</v>
      </c>
      <c r="U129" s="275">
        <f t="shared" si="13"/>
        <v>5.8100061080510024E-2</v>
      </c>
      <c r="V129" s="266">
        <f t="shared" si="11"/>
        <v>1.9788345054188916E-2</v>
      </c>
    </row>
    <row r="130" spans="1:22" x14ac:dyDescent="0.25">
      <c r="A130" s="381" t="s">
        <v>1408</v>
      </c>
      <c r="B130" s="381" t="s">
        <v>1407</v>
      </c>
      <c r="C130" s="381" t="s">
        <v>1934</v>
      </c>
      <c r="D130" s="381">
        <v>4419</v>
      </c>
      <c r="E130" s="381">
        <v>4479</v>
      </c>
      <c r="F130" s="381">
        <v>4510</v>
      </c>
      <c r="G130" s="381">
        <v>4539</v>
      </c>
      <c r="H130" s="381">
        <v>4586</v>
      </c>
      <c r="I130" s="381">
        <v>4589</v>
      </c>
      <c r="J130" s="381">
        <v>4602</v>
      </c>
      <c r="K130" s="381">
        <v>4672</v>
      </c>
      <c r="L130" s="381">
        <v>4671</v>
      </c>
      <c r="M130" s="381">
        <v>4810</v>
      </c>
      <c r="N130" s="381">
        <v>4855</v>
      </c>
      <c r="O130" s="381">
        <v>4896</v>
      </c>
      <c r="P130" s="381">
        <v>4918</v>
      </c>
      <c r="Q130" s="381">
        <v>4898</v>
      </c>
      <c r="R130" s="381">
        <v>4944</v>
      </c>
      <c r="S130" s="381">
        <v>4979</v>
      </c>
      <c r="T130" s="274">
        <f t="shared" si="12"/>
        <v>-1.6167815868525448E-2</v>
      </c>
      <c r="U130" s="275">
        <f t="shared" si="13"/>
        <v>3.8098886414732025E-2</v>
      </c>
      <c r="V130" s="266">
        <f t="shared" si="11"/>
        <v>2.8619271680352609E-2</v>
      </c>
    </row>
    <row r="131" spans="1:22" x14ac:dyDescent="0.25">
      <c r="A131" s="381" t="s">
        <v>1405</v>
      </c>
      <c r="B131" s="381" t="s">
        <v>1404</v>
      </c>
      <c r="C131" s="381" t="s">
        <v>1933</v>
      </c>
      <c r="D131" s="381">
        <v>137317</v>
      </c>
      <c r="E131" s="381">
        <v>137414</v>
      </c>
      <c r="F131" s="381">
        <v>140011</v>
      </c>
      <c r="G131" s="381">
        <v>140419</v>
      </c>
      <c r="H131" s="381">
        <v>143805</v>
      </c>
      <c r="I131" s="381">
        <v>143309</v>
      </c>
      <c r="J131" s="381">
        <v>142857</v>
      </c>
      <c r="K131" s="381">
        <v>144799</v>
      </c>
      <c r="L131" s="381">
        <v>145329</v>
      </c>
      <c r="M131" s="381">
        <v>149936</v>
      </c>
      <c r="N131" s="381">
        <v>153605</v>
      </c>
      <c r="O131" s="381">
        <v>153977</v>
      </c>
      <c r="P131" s="381">
        <v>153281</v>
      </c>
      <c r="Q131" s="381">
        <v>154871</v>
      </c>
      <c r="R131" s="381">
        <v>157513</v>
      </c>
      <c r="S131" s="381">
        <v>156177</v>
      </c>
      <c r="T131" s="274">
        <f t="shared" si="12"/>
        <v>4.2142506550356673E-2</v>
      </c>
      <c r="U131" s="275">
        <f t="shared" si="13"/>
        <v>7.0003509981752421E-2</v>
      </c>
      <c r="V131" s="266">
        <f t="shared" si="11"/>
        <v>-3.3498144372309024E-2</v>
      </c>
    </row>
    <row r="132" spans="1:22" x14ac:dyDescent="0.25">
      <c r="A132" s="381" t="s">
        <v>1402</v>
      </c>
      <c r="B132" s="381" t="s">
        <v>1401</v>
      </c>
      <c r="C132" s="381" t="s">
        <v>1932</v>
      </c>
      <c r="D132" s="381">
        <v>57575</v>
      </c>
      <c r="E132" s="381">
        <v>57732</v>
      </c>
      <c r="F132" s="381">
        <v>57997</v>
      </c>
      <c r="G132" s="381">
        <v>57926</v>
      </c>
      <c r="H132" s="381">
        <v>58969</v>
      </c>
      <c r="I132" s="381">
        <v>58996</v>
      </c>
      <c r="J132" s="381">
        <v>59433</v>
      </c>
      <c r="K132" s="381">
        <v>59876</v>
      </c>
      <c r="L132" s="381">
        <v>59856</v>
      </c>
      <c r="M132" s="381">
        <v>61273</v>
      </c>
      <c r="N132" s="381">
        <v>61808</v>
      </c>
      <c r="O132" s="381">
        <v>62122</v>
      </c>
      <c r="P132" s="381">
        <v>62244</v>
      </c>
      <c r="Q132" s="381">
        <v>63091</v>
      </c>
      <c r="R132" s="381">
        <v>63962</v>
      </c>
      <c r="S132" s="381">
        <v>64191</v>
      </c>
      <c r="T132" s="274">
        <f t="shared" si="12"/>
        <v>5.5552085547996954E-2</v>
      </c>
      <c r="U132" s="275">
        <f t="shared" si="13"/>
        <v>5.6375927160136063E-2</v>
      </c>
      <c r="V132" s="266">
        <f t="shared" si="11"/>
        <v>1.4398096002936622E-2</v>
      </c>
    </row>
    <row r="133" spans="1:22" x14ac:dyDescent="0.25">
      <c r="A133" s="381" t="s">
        <v>1399</v>
      </c>
      <c r="B133" s="381" t="s">
        <v>1398</v>
      </c>
      <c r="C133" s="381" t="s">
        <v>1931</v>
      </c>
      <c r="D133" s="381">
        <v>52071</v>
      </c>
      <c r="E133" s="381">
        <v>52372</v>
      </c>
      <c r="F133" s="381">
        <v>53545</v>
      </c>
      <c r="G133" s="381">
        <v>53632</v>
      </c>
      <c r="H133" s="381">
        <v>55043</v>
      </c>
      <c r="I133" s="381">
        <v>54632</v>
      </c>
      <c r="J133" s="381">
        <v>54833</v>
      </c>
      <c r="K133" s="381">
        <v>55546</v>
      </c>
      <c r="L133" s="381">
        <v>55966</v>
      </c>
      <c r="M133" s="381">
        <v>56817</v>
      </c>
      <c r="N133" s="381">
        <v>57135</v>
      </c>
      <c r="O133" s="381">
        <v>57477</v>
      </c>
      <c r="P133" s="381">
        <v>57416</v>
      </c>
      <c r="Q133" s="381">
        <v>58344</v>
      </c>
      <c r="R133" s="381">
        <v>59889</v>
      </c>
      <c r="S133" s="381">
        <v>60671</v>
      </c>
      <c r="T133" s="274">
        <f t="shared" si="12"/>
        <v>6.6235331052326707E-2</v>
      </c>
      <c r="U133" s="275">
        <f t="shared" si="13"/>
        <v>0.11020567694766847</v>
      </c>
      <c r="V133" s="266">
        <f t="shared" si="11"/>
        <v>5.3261881153965129E-2</v>
      </c>
    </row>
    <row r="134" spans="1:22" x14ac:dyDescent="0.25">
      <c r="A134" s="381" t="s">
        <v>1396</v>
      </c>
      <c r="B134" s="381" t="s">
        <v>1395</v>
      </c>
      <c r="C134" s="381" t="s">
        <v>1930</v>
      </c>
      <c r="D134" s="381">
        <v>25978</v>
      </c>
      <c r="E134" s="381">
        <v>25614</v>
      </c>
      <c r="F134" s="381">
        <v>26747</v>
      </c>
      <c r="G134" s="381">
        <v>27183</v>
      </c>
      <c r="H134" s="381">
        <v>28086</v>
      </c>
      <c r="I134" s="381">
        <v>27983</v>
      </c>
      <c r="J134" s="381">
        <v>26929</v>
      </c>
      <c r="K134" s="381">
        <v>27675</v>
      </c>
      <c r="L134" s="381">
        <v>27809</v>
      </c>
      <c r="M134" s="381">
        <v>30104</v>
      </c>
      <c r="N134" s="381">
        <v>32915</v>
      </c>
      <c r="O134" s="381">
        <v>32645</v>
      </c>
      <c r="P134" s="381">
        <v>31920</v>
      </c>
      <c r="Q134" s="381">
        <v>31740</v>
      </c>
      <c r="R134" s="381">
        <v>31941</v>
      </c>
      <c r="S134" s="381">
        <v>29575</v>
      </c>
      <c r="T134" s="274">
        <f t="shared" si="12"/>
        <v>-2.2366310706243842E-2</v>
      </c>
      <c r="U134" s="275">
        <f t="shared" si="13"/>
        <v>2.5572449087534643E-2</v>
      </c>
      <c r="V134" s="266">
        <f t="shared" si="11"/>
        <v>-0.2649701472035465</v>
      </c>
    </row>
    <row r="135" spans="1:22" x14ac:dyDescent="0.25">
      <c r="A135" s="381" t="s">
        <v>1393</v>
      </c>
      <c r="B135" s="381" t="s">
        <v>1392</v>
      </c>
      <c r="C135" s="381" t="s">
        <v>1929</v>
      </c>
      <c r="D135" s="381">
        <v>1693</v>
      </c>
      <c r="E135" s="381">
        <v>1696</v>
      </c>
      <c r="F135" s="381">
        <v>1722</v>
      </c>
      <c r="G135" s="381">
        <v>1679</v>
      </c>
      <c r="H135" s="381">
        <v>1707</v>
      </c>
      <c r="I135" s="381">
        <v>1698</v>
      </c>
      <c r="J135" s="381">
        <v>1662</v>
      </c>
      <c r="K135" s="381">
        <v>1702</v>
      </c>
      <c r="L135" s="381">
        <v>1698</v>
      </c>
      <c r="M135" s="381">
        <v>1743</v>
      </c>
      <c r="N135" s="381">
        <v>1747</v>
      </c>
      <c r="O135" s="381">
        <v>1733</v>
      </c>
      <c r="P135" s="381">
        <v>1701</v>
      </c>
      <c r="Q135" s="381">
        <v>1696</v>
      </c>
      <c r="R135" s="381">
        <v>1721</v>
      </c>
      <c r="S135" s="381">
        <v>1741</v>
      </c>
      <c r="T135" s="274">
        <f t="shared" si="12"/>
        <v>-1.1706048946803493E-2</v>
      </c>
      <c r="U135" s="275">
        <f t="shared" si="13"/>
        <v>6.0278828659614314E-2</v>
      </c>
      <c r="V135" s="266">
        <f t="shared" si="11"/>
        <v>4.7301204845650702E-2</v>
      </c>
    </row>
    <row r="136" spans="1:22" x14ac:dyDescent="0.25">
      <c r="A136" s="381" t="s">
        <v>1390</v>
      </c>
      <c r="B136" s="381" t="s">
        <v>1389</v>
      </c>
      <c r="C136" s="381" t="s">
        <v>1928</v>
      </c>
      <c r="D136" s="381">
        <v>115918</v>
      </c>
      <c r="E136" s="381">
        <v>115409</v>
      </c>
      <c r="F136" s="381">
        <v>116057</v>
      </c>
      <c r="G136" s="381">
        <v>116958</v>
      </c>
      <c r="H136" s="381">
        <v>118783</v>
      </c>
      <c r="I136" s="381">
        <v>118163</v>
      </c>
      <c r="J136" s="381">
        <v>118618</v>
      </c>
      <c r="K136" s="381">
        <v>118845</v>
      </c>
      <c r="L136" s="381">
        <v>118942</v>
      </c>
      <c r="M136" s="381">
        <v>120544</v>
      </c>
      <c r="N136" s="381">
        <v>121308</v>
      </c>
      <c r="O136" s="381">
        <v>121523</v>
      </c>
      <c r="P136" s="381">
        <v>121574</v>
      </c>
      <c r="Q136" s="381">
        <v>122809</v>
      </c>
      <c r="R136" s="381">
        <v>124058</v>
      </c>
      <c r="S136" s="381">
        <v>124047</v>
      </c>
      <c r="T136" s="274">
        <f t="shared" si="12"/>
        <v>4.1257053136020572E-2</v>
      </c>
      <c r="U136" s="275">
        <f t="shared" si="13"/>
        <v>4.1305881758776142E-2</v>
      </c>
      <c r="V136" s="266">
        <f t="shared" si="11"/>
        <v>-3.5462564481525405E-4</v>
      </c>
    </row>
    <row r="137" spans="1:22" x14ac:dyDescent="0.25">
      <c r="A137" s="381" t="s">
        <v>1387</v>
      </c>
      <c r="B137" s="381" t="s">
        <v>1386</v>
      </c>
      <c r="C137" s="381" t="s">
        <v>1927</v>
      </c>
      <c r="D137" s="381">
        <v>35679</v>
      </c>
      <c r="E137" s="381">
        <v>35399</v>
      </c>
      <c r="F137" s="381">
        <v>35510</v>
      </c>
      <c r="G137" s="381">
        <v>35753</v>
      </c>
      <c r="H137" s="381">
        <v>36135</v>
      </c>
      <c r="I137" s="381">
        <v>36174</v>
      </c>
      <c r="J137" s="381">
        <v>36337</v>
      </c>
      <c r="K137" s="381">
        <v>36318</v>
      </c>
      <c r="L137" s="381">
        <v>36453</v>
      </c>
      <c r="M137" s="381">
        <v>36796</v>
      </c>
      <c r="N137" s="381">
        <v>36938</v>
      </c>
      <c r="O137" s="381">
        <v>37028</v>
      </c>
      <c r="P137" s="381">
        <v>37032</v>
      </c>
      <c r="Q137" s="381">
        <v>37186</v>
      </c>
      <c r="R137" s="381">
        <v>37598</v>
      </c>
      <c r="S137" s="381">
        <v>37534</v>
      </c>
      <c r="T137" s="274">
        <f t="shared" si="12"/>
        <v>1.6738312231485919E-2</v>
      </c>
      <c r="U137" s="275">
        <f t="shared" si="13"/>
        <v>4.5059732986293843E-2</v>
      </c>
      <c r="V137" s="266">
        <f t="shared" si="11"/>
        <v>-6.791507252149831E-3</v>
      </c>
    </row>
    <row r="138" spans="1:22" x14ac:dyDescent="0.25">
      <c r="A138" s="381" t="s">
        <v>1384</v>
      </c>
      <c r="B138" s="381" t="s">
        <v>1383</v>
      </c>
      <c r="C138" s="381" t="s">
        <v>1926</v>
      </c>
      <c r="D138" s="381">
        <v>35337</v>
      </c>
      <c r="E138" s="381">
        <v>35237</v>
      </c>
      <c r="F138" s="381">
        <v>35300</v>
      </c>
      <c r="G138" s="381">
        <v>35398</v>
      </c>
      <c r="H138" s="381">
        <v>35682</v>
      </c>
      <c r="I138" s="381">
        <v>35579</v>
      </c>
      <c r="J138" s="381">
        <v>35740</v>
      </c>
      <c r="K138" s="381">
        <v>35780</v>
      </c>
      <c r="L138" s="381">
        <v>35940</v>
      </c>
      <c r="M138" s="381">
        <v>36202</v>
      </c>
      <c r="N138" s="381">
        <v>36335</v>
      </c>
      <c r="O138" s="381">
        <v>36402</v>
      </c>
      <c r="P138" s="381">
        <v>36322</v>
      </c>
      <c r="Q138" s="381">
        <v>36513</v>
      </c>
      <c r="R138" s="381">
        <v>36856</v>
      </c>
      <c r="S138" s="381">
        <v>36702</v>
      </c>
      <c r="T138" s="274">
        <f t="shared" si="12"/>
        <v>2.1200578685303562E-2</v>
      </c>
      <c r="U138" s="275">
        <f t="shared" si="13"/>
        <v>3.8108455437085631E-2</v>
      </c>
      <c r="V138" s="266">
        <f t="shared" si="11"/>
        <v>-1.6609232682527453E-2</v>
      </c>
    </row>
    <row r="139" spans="1:22" x14ac:dyDescent="0.25">
      <c r="A139" s="381" t="s">
        <v>1381</v>
      </c>
      <c r="B139" s="381" t="s">
        <v>1380</v>
      </c>
      <c r="C139" s="381" t="s">
        <v>1925</v>
      </c>
      <c r="D139" s="381">
        <v>33165</v>
      </c>
      <c r="E139" s="381">
        <v>33032</v>
      </c>
      <c r="F139" s="381">
        <v>33465</v>
      </c>
      <c r="G139" s="381">
        <v>33759</v>
      </c>
      <c r="H139" s="381">
        <v>34655</v>
      </c>
      <c r="I139" s="381">
        <v>34203</v>
      </c>
      <c r="J139" s="381">
        <v>34260</v>
      </c>
      <c r="K139" s="381">
        <v>34529</v>
      </c>
      <c r="L139" s="381">
        <v>34382</v>
      </c>
      <c r="M139" s="381">
        <v>35057</v>
      </c>
      <c r="N139" s="381">
        <v>35345</v>
      </c>
      <c r="O139" s="381">
        <v>35366</v>
      </c>
      <c r="P139" s="381">
        <v>35471</v>
      </c>
      <c r="Q139" s="381">
        <v>36029</v>
      </c>
      <c r="R139" s="381">
        <v>36396</v>
      </c>
      <c r="S139" s="381">
        <v>36344</v>
      </c>
      <c r="T139" s="274">
        <f t="shared" si="12"/>
        <v>6.442509232700222E-2</v>
      </c>
      <c r="U139" s="275">
        <f t="shared" si="13"/>
        <v>4.1371750666303386E-2</v>
      </c>
      <c r="V139" s="266">
        <f t="shared" si="11"/>
        <v>-5.7026777986803889E-3</v>
      </c>
    </row>
    <row r="140" spans="1:22" x14ac:dyDescent="0.25">
      <c r="A140" s="381" t="s">
        <v>1378</v>
      </c>
      <c r="B140" s="381" t="s">
        <v>1377</v>
      </c>
      <c r="C140" s="381" t="s">
        <v>1924</v>
      </c>
      <c r="D140" s="381">
        <v>1401</v>
      </c>
      <c r="E140" s="381">
        <v>1407</v>
      </c>
      <c r="F140" s="381">
        <v>1385</v>
      </c>
      <c r="G140" s="381">
        <v>1421</v>
      </c>
      <c r="H140" s="381">
        <v>1439</v>
      </c>
      <c r="I140" s="381">
        <v>1440</v>
      </c>
      <c r="J140" s="381">
        <v>1434</v>
      </c>
      <c r="K140" s="381">
        <v>1375</v>
      </c>
      <c r="L140" s="381">
        <v>1377</v>
      </c>
      <c r="M140" s="381">
        <v>1429</v>
      </c>
      <c r="N140" s="381">
        <v>1456</v>
      </c>
      <c r="O140" s="381">
        <v>1469</v>
      </c>
      <c r="P140" s="381">
        <v>1494</v>
      </c>
      <c r="Q140" s="381">
        <v>1547</v>
      </c>
      <c r="R140" s="381">
        <v>1541</v>
      </c>
      <c r="S140" s="381">
        <v>1519</v>
      </c>
      <c r="T140" s="274">
        <f t="shared" si="12"/>
        <v>0.14963205559273374</v>
      </c>
      <c r="U140" s="275">
        <f t="shared" si="13"/>
        <v>-1.5423875624231198E-2</v>
      </c>
      <c r="V140" s="266">
        <f t="shared" si="11"/>
        <v>-5.5894471951378866E-2</v>
      </c>
    </row>
    <row r="141" spans="1:22" x14ac:dyDescent="0.25">
      <c r="A141" s="381" t="s">
        <v>1375</v>
      </c>
      <c r="B141" s="381" t="s">
        <v>1374</v>
      </c>
      <c r="C141" s="381" t="s">
        <v>1923</v>
      </c>
      <c r="D141" s="381">
        <v>10336</v>
      </c>
      <c r="E141" s="381">
        <v>10335</v>
      </c>
      <c r="F141" s="381">
        <v>10396</v>
      </c>
      <c r="G141" s="381">
        <v>10627</v>
      </c>
      <c r="H141" s="381">
        <v>10872</v>
      </c>
      <c r="I141" s="381">
        <v>10767</v>
      </c>
      <c r="J141" s="381">
        <v>10847</v>
      </c>
      <c r="K141" s="381">
        <v>10842</v>
      </c>
      <c r="L141" s="381">
        <v>10790</v>
      </c>
      <c r="M141" s="381">
        <v>11061</v>
      </c>
      <c r="N141" s="381">
        <v>11235</v>
      </c>
      <c r="O141" s="381">
        <v>11259</v>
      </c>
      <c r="P141" s="381">
        <v>11255</v>
      </c>
      <c r="Q141" s="381">
        <v>11535</v>
      </c>
      <c r="R141" s="381">
        <v>11666</v>
      </c>
      <c r="S141" s="381">
        <v>11948</v>
      </c>
      <c r="T141" s="274">
        <f t="shared" si="12"/>
        <v>0.10328673872699401</v>
      </c>
      <c r="U141" s="275">
        <f t="shared" si="13"/>
        <v>4.6206690332860401E-2</v>
      </c>
      <c r="V141" s="266">
        <f t="shared" si="11"/>
        <v>0.10025402844138664</v>
      </c>
    </row>
    <row r="142" spans="1:22" x14ac:dyDescent="0.25">
      <c r="A142" s="381" t="s">
        <v>1372</v>
      </c>
      <c r="B142" s="381" t="s">
        <v>1371</v>
      </c>
      <c r="C142" s="381" t="s">
        <v>1922</v>
      </c>
      <c r="D142" s="381">
        <v>113379</v>
      </c>
      <c r="E142" s="381">
        <v>113820</v>
      </c>
      <c r="F142" s="381">
        <v>114767</v>
      </c>
      <c r="G142" s="381">
        <v>115519</v>
      </c>
      <c r="H142" s="381">
        <v>117086</v>
      </c>
      <c r="I142" s="381">
        <v>117239</v>
      </c>
      <c r="J142" s="381">
        <v>118167</v>
      </c>
      <c r="K142" s="381">
        <v>119279</v>
      </c>
      <c r="L142" s="381">
        <v>119812</v>
      </c>
      <c r="M142" s="381">
        <v>122271</v>
      </c>
      <c r="N142" s="381">
        <v>123209</v>
      </c>
      <c r="O142" s="381">
        <v>124036</v>
      </c>
      <c r="P142" s="381">
        <v>124257</v>
      </c>
      <c r="Q142" s="381">
        <v>124468</v>
      </c>
      <c r="R142" s="381">
        <v>125821</v>
      </c>
      <c r="S142" s="381">
        <v>126044</v>
      </c>
      <c r="T142" s="274">
        <f t="shared" si="12"/>
        <v>6.8096945931026553E-3</v>
      </c>
      <c r="U142" s="275">
        <f t="shared" si="13"/>
        <v>4.4195182986277226E-2</v>
      </c>
      <c r="V142" s="266">
        <f t="shared" si="11"/>
        <v>7.1083064017849473E-3</v>
      </c>
    </row>
    <row r="143" spans="1:22" x14ac:dyDescent="0.25">
      <c r="A143" s="381" t="s">
        <v>1369</v>
      </c>
      <c r="B143" s="381" t="s">
        <v>1368</v>
      </c>
      <c r="C143" s="381" t="s">
        <v>1921</v>
      </c>
      <c r="D143" s="381">
        <v>62338</v>
      </c>
      <c r="E143" s="381">
        <v>62622</v>
      </c>
      <c r="F143" s="381">
        <v>62929</v>
      </c>
      <c r="G143" s="381">
        <v>63082</v>
      </c>
      <c r="H143" s="381">
        <v>63728</v>
      </c>
      <c r="I143" s="381">
        <v>63772</v>
      </c>
      <c r="J143" s="381">
        <v>64201</v>
      </c>
      <c r="K143" s="381">
        <v>64993</v>
      </c>
      <c r="L143" s="381">
        <v>65296</v>
      </c>
      <c r="M143" s="381">
        <v>66763</v>
      </c>
      <c r="N143" s="381">
        <v>67273</v>
      </c>
      <c r="O143" s="381">
        <v>67698</v>
      </c>
      <c r="P143" s="381">
        <v>67763</v>
      </c>
      <c r="Q143" s="381">
        <v>67637</v>
      </c>
      <c r="R143" s="381">
        <v>68324</v>
      </c>
      <c r="S143" s="381">
        <v>68396</v>
      </c>
      <c r="T143" s="274">
        <f t="shared" si="12"/>
        <v>-7.416968240151367E-3</v>
      </c>
      <c r="U143" s="275">
        <f t="shared" si="13"/>
        <v>4.1251859917705858E-2</v>
      </c>
      <c r="V143" s="266">
        <f t="shared" si="11"/>
        <v>4.2218775624291993E-3</v>
      </c>
    </row>
    <row r="144" spans="1:22" x14ac:dyDescent="0.25">
      <c r="A144" s="381" t="s">
        <v>1366</v>
      </c>
      <c r="B144" s="381" t="s">
        <v>1365</v>
      </c>
      <c r="C144" s="381" t="s">
        <v>1920</v>
      </c>
      <c r="D144" s="381">
        <v>45352</v>
      </c>
      <c r="E144" s="381">
        <v>45492</v>
      </c>
      <c r="F144" s="381">
        <v>46039</v>
      </c>
      <c r="G144" s="381">
        <v>46582</v>
      </c>
      <c r="H144" s="381">
        <v>47393</v>
      </c>
      <c r="I144" s="381">
        <v>47547</v>
      </c>
      <c r="J144" s="381">
        <v>48018</v>
      </c>
      <c r="K144" s="381">
        <v>48303</v>
      </c>
      <c r="L144" s="381">
        <v>48493</v>
      </c>
      <c r="M144" s="381">
        <v>49348</v>
      </c>
      <c r="N144" s="381">
        <v>49715</v>
      </c>
      <c r="O144" s="381">
        <v>50084</v>
      </c>
      <c r="P144" s="381">
        <v>50228</v>
      </c>
      <c r="Q144" s="381">
        <v>50501</v>
      </c>
      <c r="R144" s="381">
        <v>51065</v>
      </c>
      <c r="S144" s="381">
        <v>51199</v>
      </c>
      <c r="T144" s="274">
        <f t="shared" si="12"/>
        <v>2.1918754202419732E-2</v>
      </c>
      <c r="U144" s="275">
        <f t="shared" si="13"/>
        <v>4.5426328272377248E-2</v>
      </c>
      <c r="V144" s="266">
        <f t="shared" si="11"/>
        <v>1.0537814059206063E-2</v>
      </c>
    </row>
    <row r="145" spans="1:22" x14ac:dyDescent="0.25">
      <c r="A145" s="381" t="s">
        <v>1363</v>
      </c>
      <c r="B145" s="381" t="s">
        <v>1362</v>
      </c>
      <c r="C145" s="381" t="s">
        <v>1919</v>
      </c>
      <c r="D145" s="381">
        <v>5690</v>
      </c>
      <c r="E145" s="381">
        <v>5706</v>
      </c>
      <c r="F145" s="381">
        <v>5798</v>
      </c>
      <c r="G145" s="381">
        <v>5856</v>
      </c>
      <c r="H145" s="381">
        <v>5965</v>
      </c>
      <c r="I145" s="381">
        <v>5919</v>
      </c>
      <c r="J145" s="381">
        <v>5948</v>
      </c>
      <c r="K145" s="381">
        <v>5982</v>
      </c>
      <c r="L145" s="381">
        <v>6023</v>
      </c>
      <c r="M145" s="381">
        <v>6159</v>
      </c>
      <c r="N145" s="381">
        <v>6221</v>
      </c>
      <c r="O145" s="381">
        <v>6254</v>
      </c>
      <c r="P145" s="381">
        <v>6266</v>
      </c>
      <c r="Q145" s="381">
        <v>6330</v>
      </c>
      <c r="R145" s="381">
        <v>6432</v>
      </c>
      <c r="S145" s="381">
        <v>6449</v>
      </c>
      <c r="T145" s="274">
        <f t="shared" si="12"/>
        <v>4.1485619885320624E-2</v>
      </c>
      <c r="U145" s="275">
        <f t="shared" si="13"/>
        <v>6.6029696123443893E-2</v>
      </c>
      <c r="V145" s="266">
        <f t="shared" si="11"/>
        <v>1.0614127003912399E-2</v>
      </c>
    </row>
    <row r="146" spans="1:22" x14ac:dyDescent="0.25">
      <c r="A146" s="381" t="s">
        <v>1360</v>
      </c>
      <c r="B146" s="381" t="s">
        <v>1359</v>
      </c>
      <c r="C146" s="381" t="s">
        <v>1918</v>
      </c>
      <c r="D146" s="381">
        <v>110050</v>
      </c>
      <c r="E146" s="381">
        <v>109920</v>
      </c>
      <c r="F146" s="381">
        <v>107278</v>
      </c>
      <c r="G146" s="381">
        <v>108513</v>
      </c>
      <c r="H146" s="381">
        <v>106001</v>
      </c>
      <c r="I146" s="381">
        <v>106739</v>
      </c>
      <c r="J146" s="381">
        <v>105836</v>
      </c>
      <c r="K146" s="381">
        <v>106007</v>
      </c>
      <c r="L146" s="381">
        <v>103845</v>
      </c>
      <c r="M146" s="381">
        <v>103399</v>
      </c>
      <c r="N146" s="381">
        <v>104199</v>
      </c>
      <c r="O146" s="381">
        <v>105214</v>
      </c>
      <c r="P146" s="381">
        <v>104229</v>
      </c>
      <c r="Q146" s="381">
        <v>108827</v>
      </c>
      <c r="R146" s="381">
        <v>113434</v>
      </c>
      <c r="S146" s="381">
        <v>119207</v>
      </c>
      <c r="T146" s="274">
        <f t="shared" si="12"/>
        <v>0.18848127845106433</v>
      </c>
      <c r="U146" s="275">
        <f t="shared" si="13"/>
        <v>0.18039227344565645</v>
      </c>
      <c r="V146" s="266">
        <f t="shared" si="11"/>
        <v>0.21964670531799113</v>
      </c>
    </row>
    <row r="147" spans="1:22" x14ac:dyDescent="0.25">
      <c r="A147" s="381" t="s">
        <v>1357</v>
      </c>
      <c r="B147" s="381" t="s">
        <v>1356</v>
      </c>
      <c r="C147" s="381" t="s">
        <v>1917</v>
      </c>
      <c r="D147" s="381">
        <v>71140</v>
      </c>
      <c r="E147" s="381">
        <v>72039</v>
      </c>
      <c r="F147" s="381">
        <v>73530</v>
      </c>
      <c r="G147" s="381">
        <v>75231</v>
      </c>
      <c r="H147" s="381">
        <v>76105</v>
      </c>
      <c r="I147" s="381">
        <v>75921</v>
      </c>
      <c r="J147" s="381">
        <v>76562</v>
      </c>
      <c r="K147" s="381">
        <v>76345</v>
      </c>
      <c r="L147" s="381">
        <v>77193</v>
      </c>
      <c r="M147" s="381">
        <v>79291</v>
      </c>
      <c r="N147" s="381">
        <v>80861</v>
      </c>
      <c r="O147" s="381">
        <v>82029</v>
      </c>
      <c r="P147" s="381">
        <v>83385</v>
      </c>
      <c r="Q147" s="381">
        <v>85152</v>
      </c>
      <c r="R147" s="381">
        <v>86967</v>
      </c>
      <c r="S147" s="381">
        <v>88470</v>
      </c>
      <c r="T147" s="274">
        <f t="shared" si="12"/>
        <v>8.7496027267795373E-2</v>
      </c>
      <c r="U147" s="275">
        <f t="shared" si="13"/>
        <v>8.8024173233520742E-2</v>
      </c>
      <c r="V147" s="266">
        <f t="shared" si="11"/>
        <v>7.0942498591910041E-2</v>
      </c>
    </row>
    <row r="148" spans="1:22" x14ac:dyDescent="0.25">
      <c r="A148" s="381" t="s">
        <v>1354</v>
      </c>
      <c r="B148" s="381" t="s">
        <v>1353</v>
      </c>
      <c r="C148" s="381" t="s">
        <v>1916</v>
      </c>
      <c r="D148" s="381">
        <v>45618</v>
      </c>
      <c r="E148" s="381">
        <v>46616</v>
      </c>
      <c r="F148" s="381">
        <v>48132</v>
      </c>
      <c r="G148" s="381">
        <v>49391</v>
      </c>
      <c r="H148" s="381">
        <v>50159</v>
      </c>
      <c r="I148" s="381">
        <v>49898</v>
      </c>
      <c r="J148" s="381">
        <v>50331</v>
      </c>
      <c r="K148" s="381">
        <v>50346</v>
      </c>
      <c r="L148" s="381">
        <v>50901</v>
      </c>
      <c r="M148" s="381">
        <v>52647</v>
      </c>
      <c r="N148" s="381">
        <v>53759</v>
      </c>
      <c r="O148" s="381">
        <v>54831</v>
      </c>
      <c r="P148" s="381">
        <v>55905</v>
      </c>
      <c r="Q148" s="381">
        <v>57266</v>
      </c>
      <c r="R148" s="381">
        <v>58791</v>
      </c>
      <c r="S148" s="381">
        <v>60059</v>
      </c>
      <c r="T148" s="274">
        <f t="shared" si="12"/>
        <v>0.100993584871653</v>
      </c>
      <c r="U148" s="275">
        <f t="shared" si="13"/>
        <v>0.11085146891806286</v>
      </c>
      <c r="V148" s="266">
        <f t="shared" si="11"/>
        <v>8.9103108992941493E-2</v>
      </c>
    </row>
    <row r="149" spans="1:22" x14ac:dyDescent="0.25">
      <c r="A149" s="381" t="s">
        <v>1351</v>
      </c>
      <c r="B149" s="381" t="s">
        <v>1350</v>
      </c>
      <c r="C149" s="381" t="s">
        <v>1915</v>
      </c>
      <c r="D149" s="381">
        <v>25522</v>
      </c>
      <c r="E149" s="381">
        <v>25423</v>
      </c>
      <c r="F149" s="381">
        <v>25398</v>
      </c>
      <c r="G149" s="381">
        <v>25840</v>
      </c>
      <c r="H149" s="381">
        <v>25945</v>
      </c>
      <c r="I149" s="381">
        <v>26023</v>
      </c>
      <c r="J149" s="381">
        <v>26231</v>
      </c>
      <c r="K149" s="381">
        <v>25999</v>
      </c>
      <c r="L149" s="381">
        <v>26293</v>
      </c>
      <c r="M149" s="381">
        <v>26644</v>
      </c>
      <c r="N149" s="381">
        <v>27103</v>
      </c>
      <c r="O149" s="381">
        <v>27198</v>
      </c>
      <c r="P149" s="381">
        <v>27480</v>
      </c>
      <c r="Q149" s="381">
        <v>27885</v>
      </c>
      <c r="R149" s="381">
        <v>28176</v>
      </c>
      <c r="S149" s="381">
        <v>28411</v>
      </c>
      <c r="T149" s="274">
        <f t="shared" si="12"/>
        <v>6.0268067425609084E-2</v>
      </c>
      <c r="U149" s="275">
        <f t="shared" si="13"/>
        <v>4.2400855623989875E-2</v>
      </c>
      <c r="V149" s="266">
        <f t="shared" si="11"/>
        <v>3.3781428658857138E-2</v>
      </c>
    </row>
    <row r="150" spans="1:22" x14ac:dyDescent="0.25">
      <c r="A150" s="381" t="s">
        <v>1348</v>
      </c>
      <c r="B150" s="381" t="s">
        <v>1347</v>
      </c>
      <c r="C150" s="381" t="s">
        <v>1914</v>
      </c>
      <c r="D150" s="381">
        <v>6951</v>
      </c>
      <c r="E150" s="381">
        <v>6567</v>
      </c>
      <c r="F150" s="381">
        <v>6647</v>
      </c>
      <c r="G150" s="381">
        <v>6116</v>
      </c>
      <c r="H150" s="381">
        <v>5801</v>
      </c>
      <c r="I150" s="381">
        <v>5616</v>
      </c>
      <c r="J150" s="381">
        <v>5544</v>
      </c>
      <c r="K150" s="381">
        <v>5908</v>
      </c>
      <c r="L150" s="381">
        <v>5935</v>
      </c>
      <c r="M150" s="381">
        <v>6003</v>
      </c>
      <c r="N150" s="381">
        <v>5826</v>
      </c>
      <c r="O150" s="381">
        <v>4998</v>
      </c>
      <c r="P150" s="381">
        <v>5117</v>
      </c>
      <c r="Q150" s="381">
        <v>4747</v>
      </c>
      <c r="R150" s="381">
        <v>5007</v>
      </c>
      <c r="S150" s="381">
        <v>4997</v>
      </c>
      <c r="T150" s="274">
        <f t="shared" si="12"/>
        <v>-0.25934619383506419</v>
      </c>
      <c r="U150" s="275">
        <f t="shared" si="13"/>
        <v>0.23775143561149625</v>
      </c>
      <c r="V150" s="266">
        <f t="shared" si="11"/>
        <v>-7.9649145672862076E-3</v>
      </c>
    </row>
    <row r="151" spans="1:22" x14ac:dyDescent="0.25">
      <c r="A151" s="381" t="s">
        <v>1346</v>
      </c>
      <c r="B151" s="381" t="s">
        <v>1345</v>
      </c>
      <c r="C151" s="381" t="s">
        <v>1913</v>
      </c>
      <c r="D151" s="381">
        <v>9806</v>
      </c>
      <c r="E151" s="381">
        <v>9344</v>
      </c>
      <c r="F151" s="381">
        <v>9351</v>
      </c>
      <c r="G151" s="381">
        <v>9055</v>
      </c>
      <c r="H151" s="381">
        <v>8999</v>
      </c>
      <c r="I151" s="381">
        <v>8877</v>
      </c>
      <c r="J151" s="381">
        <v>8652</v>
      </c>
      <c r="K151" s="381">
        <v>8519</v>
      </c>
      <c r="L151" s="381">
        <v>8551</v>
      </c>
      <c r="M151" s="381">
        <v>8701</v>
      </c>
      <c r="N151" s="381">
        <v>8354</v>
      </c>
      <c r="O151" s="381">
        <v>8295</v>
      </c>
      <c r="P151" s="381">
        <v>7933</v>
      </c>
      <c r="Q151" s="381">
        <v>7922</v>
      </c>
      <c r="R151" s="381">
        <v>7852</v>
      </c>
      <c r="S151" s="381">
        <v>7622</v>
      </c>
      <c r="T151" s="274">
        <f t="shared" si="12"/>
        <v>-5.5349260202942618E-3</v>
      </c>
      <c r="U151" s="275">
        <f t="shared" si="13"/>
        <v>-3.4878897928249941E-2</v>
      </c>
      <c r="V151" s="266">
        <f t="shared" si="11"/>
        <v>-0.11211930354089039</v>
      </c>
    </row>
    <row r="152" spans="1:22" x14ac:dyDescent="0.25">
      <c r="A152" s="381" t="s">
        <v>1343</v>
      </c>
      <c r="B152" s="381" t="s">
        <v>1342</v>
      </c>
      <c r="C152" s="381" t="s">
        <v>1912</v>
      </c>
      <c r="D152" s="381">
        <v>9149</v>
      </c>
      <c r="E152" s="381">
        <v>8663</v>
      </c>
      <c r="F152" s="381">
        <v>8654</v>
      </c>
      <c r="G152" s="381">
        <v>8350</v>
      </c>
      <c r="H152" s="381">
        <v>8302</v>
      </c>
      <c r="I152" s="381">
        <v>8185</v>
      </c>
      <c r="J152" s="381">
        <v>7957</v>
      </c>
      <c r="K152" s="381">
        <v>7813</v>
      </c>
      <c r="L152" s="381">
        <v>7833</v>
      </c>
      <c r="M152" s="381">
        <v>7976</v>
      </c>
      <c r="N152" s="381">
        <v>7623</v>
      </c>
      <c r="O152" s="381">
        <v>7559</v>
      </c>
      <c r="P152" s="381">
        <v>7222</v>
      </c>
      <c r="Q152" s="381">
        <v>7212</v>
      </c>
      <c r="R152" s="381">
        <v>7148</v>
      </c>
      <c r="S152" s="381">
        <v>6939</v>
      </c>
      <c r="T152" s="274">
        <f t="shared" si="12"/>
        <v>-5.5271389068395349E-3</v>
      </c>
      <c r="U152" s="275">
        <f t="shared" si="13"/>
        <v>-3.502668625477201E-2</v>
      </c>
      <c r="V152" s="266">
        <f t="shared" si="11"/>
        <v>-0.11192555186923547</v>
      </c>
    </row>
    <row r="153" spans="1:22" x14ac:dyDescent="0.25">
      <c r="A153" s="381" t="s">
        <v>1340</v>
      </c>
      <c r="B153" s="381" t="s">
        <v>1339</v>
      </c>
      <c r="C153" s="381" t="s">
        <v>1911</v>
      </c>
      <c r="D153" s="381">
        <v>657</v>
      </c>
      <c r="E153" s="381">
        <v>681</v>
      </c>
      <c r="F153" s="381">
        <v>697</v>
      </c>
      <c r="G153" s="381">
        <v>705</v>
      </c>
      <c r="H153" s="381">
        <v>697</v>
      </c>
      <c r="I153" s="381">
        <v>693</v>
      </c>
      <c r="J153" s="381">
        <v>696</v>
      </c>
      <c r="K153" s="381">
        <v>706</v>
      </c>
      <c r="L153" s="381">
        <v>717</v>
      </c>
      <c r="M153" s="381">
        <v>725</v>
      </c>
      <c r="N153" s="381">
        <v>731</v>
      </c>
      <c r="O153" s="381">
        <v>736</v>
      </c>
      <c r="P153" s="381">
        <v>711</v>
      </c>
      <c r="Q153" s="381">
        <v>710</v>
      </c>
      <c r="R153" s="381">
        <v>704</v>
      </c>
      <c r="S153" s="381">
        <v>683</v>
      </c>
      <c r="T153" s="274">
        <f t="shared" si="12"/>
        <v>-5.6140212254304211E-3</v>
      </c>
      <c r="U153" s="275">
        <f t="shared" si="13"/>
        <v>-3.3376739397916966E-2</v>
      </c>
      <c r="V153" s="266">
        <f t="shared" ref="V153:V216" si="14">(S153/R153)^4-1</f>
        <v>-0.11408474890963138</v>
      </c>
    </row>
    <row r="154" spans="1:22" x14ac:dyDescent="0.25">
      <c r="A154" s="381" t="s">
        <v>1337</v>
      </c>
      <c r="B154" s="381" t="s">
        <v>1336</v>
      </c>
      <c r="C154" s="381" t="s">
        <v>1910</v>
      </c>
      <c r="D154" s="381">
        <v>2855</v>
      </c>
      <c r="E154" s="381">
        <v>2777</v>
      </c>
      <c r="F154" s="381">
        <v>2704</v>
      </c>
      <c r="G154" s="381">
        <v>2939</v>
      </c>
      <c r="H154" s="381">
        <v>3198</v>
      </c>
      <c r="I154" s="381">
        <v>3261</v>
      </c>
      <c r="J154" s="381">
        <v>3108</v>
      </c>
      <c r="K154" s="381">
        <v>2610</v>
      </c>
      <c r="L154" s="381">
        <v>2615</v>
      </c>
      <c r="M154" s="381">
        <v>2697</v>
      </c>
      <c r="N154" s="381">
        <v>2528</v>
      </c>
      <c r="O154" s="381">
        <v>3297</v>
      </c>
      <c r="P154" s="381">
        <v>2816</v>
      </c>
      <c r="Q154" s="381">
        <v>3175</v>
      </c>
      <c r="R154" s="381">
        <v>2845</v>
      </c>
      <c r="S154" s="381">
        <v>2625</v>
      </c>
      <c r="T154" s="274">
        <f t="shared" si="12"/>
        <v>0.61601101484953524</v>
      </c>
      <c r="U154" s="275">
        <f t="shared" si="13"/>
        <v>-0.35530520425519729</v>
      </c>
      <c r="V154" s="266">
        <f t="shared" si="14"/>
        <v>-0.27525012680113037</v>
      </c>
    </row>
    <row r="155" spans="1:22" x14ac:dyDescent="0.25">
      <c r="A155" s="381" t="s">
        <v>44</v>
      </c>
      <c r="B155" s="2" t="s">
        <v>45</v>
      </c>
      <c r="C155" s="381" t="s">
        <v>46</v>
      </c>
      <c r="D155" s="381">
        <v>7241844</v>
      </c>
      <c r="E155" s="381">
        <v>7291148</v>
      </c>
      <c r="F155" s="381">
        <v>7328866</v>
      </c>
      <c r="G155" s="381">
        <v>7384335</v>
      </c>
      <c r="H155" s="381">
        <v>7444056</v>
      </c>
      <c r="I155" s="381">
        <v>7512314</v>
      </c>
      <c r="J155" s="381">
        <v>7573685</v>
      </c>
      <c r="K155" s="381">
        <v>7692090</v>
      </c>
      <c r="L155" s="381">
        <v>7765557</v>
      </c>
      <c r="M155" s="381">
        <v>7861510</v>
      </c>
      <c r="N155" s="381">
        <v>7961706</v>
      </c>
      <c r="O155" s="381">
        <v>8081271</v>
      </c>
      <c r="P155" s="381">
        <v>8153940</v>
      </c>
      <c r="Q155" s="381">
        <v>8250216</v>
      </c>
      <c r="R155" s="381">
        <v>8334936</v>
      </c>
      <c r="S155" s="381">
        <v>8418445</v>
      </c>
      <c r="T155" s="274">
        <f t="shared" si="12"/>
        <v>4.8072269759160902E-2</v>
      </c>
      <c r="U155" s="275">
        <f t="shared" si="13"/>
        <v>4.17123229041656E-2</v>
      </c>
      <c r="V155" s="266">
        <f t="shared" si="14"/>
        <v>4.0682946145540022E-2</v>
      </c>
    </row>
    <row r="156" spans="1:22" x14ac:dyDescent="0.25">
      <c r="A156" s="381" t="s">
        <v>47</v>
      </c>
      <c r="B156" s="2" t="s">
        <v>48</v>
      </c>
      <c r="C156" s="381" t="s">
        <v>49</v>
      </c>
      <c r="D156" s="381">
        <v>6961851</v>
      </c>
      <c r="E156" s="381">
        <v>6997609</v>
      </c>
      <c r="F156" s="381">
        <v>7036576</v>
      </c>
      <c r="G156" s="381">
        <v>7078676</v>
      </c>
      <c r="H156" s="381">
        <v>7146717</v>
      </c>
      <c r="I156" s="381">
        <v>7211148</v>
      </c>
      <c r="J156" s="381">
        <v>7268449</v>
      </c>
      <c r="K156" s="381">
        <v>7380178</v>
      </c>
      <c r="L156" s="381">
        <v>7450197</v>
      </c>
      <c r="M156" s="381">
        <v>7542049</v>
      </c>
      <c r="N156" s="381">
        <v>7636107</v>
      </c>
      <c r="O156" s="381">
        <v>7752307</v>
      </c>
      <c r="P156" s="381">
        <v>7827994</v>
      </c>
      <c r="Q156" s="381">
        <v>7921224</v>
      </c>
      <c r="R156" s="381">
        <v>7992512</v>
      </c>
      <c r="S156" s="381">
        <v>8069322</v>
      </c>
      <c r="T156" s="274">
        <f t="shared" ref="T156:T219" si="15">(Q156/P156)^4-1</f>
        <v>4.8497120595517584E-2</v>
      </c>
      <c r="U156" s="275">
        <f t="shared" ref="U156:U219" si="16">(R156/Q156)^4-1</f>
        <v>3.6487358072818221E-2</v>
      </c>
      <c r="V156" s="266">
        <f t="shared" si="14"/>
        <v>3.8998680449839673E-2</v>
      </c>
    </row>
    <row r="157" spans="1:22" x14ac:dyDescent="0.25">
      <c r="A157" s="381" t="s">
        <v>50</v>
      </c>
      <c r="B157" s="2" t="s">
        <v>51</v>
      </c>
      <c r="C157" s="381" t="s">
        <v>52</v>
      </c>
      <c r="D157" s="381">
        <v>1967561</v>
      </c>
      <c r="E157" s="381">
        <v>1992953</v>
      </c>
      <c r="F157" s="381">
        <v>2009254</v>
      </c>
      <c r="G157" s="381">
        <v>2011736</v>
      </c>
      <c r="H157" s="381">
        <v>2035318</v>
      </c>
      <c r="I157" s="381">
        <v>2051598</v>
      </c>
      <c r="J157" s="381">
        <v>2058015</v>
      </c>
      <c r="K157" s="381">
        <v>2084677</v>
      </c>
      <c r="L157" s="381">
        <v>2127350</v>
      </c>
      <c r="M157" s="381">
        <v>2134514</v>
      </c>
      <c r="N157" s="381">
        <v>2142958</v>
      </c>
      <c r="O157" s="381">
        <v>2165439</v>
      </c>
      <c r="P157" s="381">
        <v>2197552</v>
      </c>
      <c r="Q157" s="381">
        <v>2204542</v>
      </c>
      <c r="R157" s="381">
        <v>2225438</v>
      </c>
      <c r="S157" s="381">
        <v>2231963</v>
      </c>
      <c r="T157" s="274">
        <f t="shared" si="15"/>
        <v>1.2784082639097694E-2</v>
      </c>
      <c r="U157" s="275">
        <f t="shared" si="16"/>
        <v>3.8456930229310515E-2</v>
      </c>
      <c r="V157" s="266">
        <f t="shared" si="14"/>
        <v>1.1779709259530646E-2</v>
      </c>
    </row>
    <row r="158" spans="1:22" x14ac:dyDescent="0.25">
      <c r="A158" s="381" t="s">
        <v>53</v>
      </c>
      <c r="B158" s="381" t="s">
        <v>54</v>
      </c>
      <c r="C158" s="381" t="s">
        <v>55</v>
      </c>
      <c r="D158" s="381">
        <v>1691648</v>
      </c>
      <c r="E158" s="381">
        <v>1699547</v>
      </c>
      <c r="F158" s="381">
        <v>1708359</v>
      </c>
      <c r="G158" s="381">
        <v>1719280</v>
      </c>
      <c r="H158" s="381">
        <v>1730209</v>
      </c>
      <c r="I158" s="381">
        <v>1743652</v>
      </c>
      <c r="J158" s="381">
        <v>1759093</v>
      </c>
      <c r="K158" s="381">
        <v>1777126</v>
      </c>
      <c r="L158" s="381">
        <v>1796657</v>
      </c>
      <c r="M158" s="381">
        <v>1816118</v>
      </c>
      <c r="N158" s="381">
        <v>1834745</v>
      </c>
      <c r="O158" s="381">
        <v>1851800</v>
      </c>
      <c r="P158" s="381">
        <v>1868709</v>
      </c>
      <c r="Q158" s="381">
        <v>1888612</v>
      </c>
      <c r="R158" s="381">
        <v>1909908</v>
      </c>
      <c r="S158" s="381">
        <v>1929302</v>
      </c>
      <c r="T158" s="274">
        <f t="shared" si="15"/>
        <v>4.3288139832190931E-2</v>
      </c>
      <c r="U158" s="275">
        <f t="shared" si="16"/>
        <v>4.5872664401307439E-2</v>
      </c>
      <c r="V158" s="266">
        <f t="shared" si="14"/>
        <v>4.1240535029543723E-2</v>
      </c>
    </row>
    <row r="159" spans="1:22" x14ac:dyDescent="0.25">
      <c r="A159" s="381" t="s">
        <v>1334</v>
      </c>
      <c r="B159" s="381" t="s">
        <v>1333</v>
      </c>
      <c r="C159" s="381" t="s">
        <v>1909</v>
      </c>
      <c r="D159" s="381">
        <v>416939</v>
      </c>
      <c r="E159" s="381">
        <v>417368</v>
      </c>
      <c r="F159" s="381">
        <v>417710</v>
      </c>
      <c r="G159" s="381">
        <v>418780</v>
      </c>
      <c r="H159" s="381">
        <v>419332</v>
      </c>
      <c r="I159" s="381">
        <v>421443</v>
      </c>
      <c r="J159" s="381">
        <v>425442</v>
      </c>
      <c r="K159" s="381">
        <v>431067</v>
      </c>
      <c r="L159" s="381">
        <v>438425</v>
      </c>
      <c r="M159" s="381">
        <v>445903</v>
      </c>
      <c r="N159" s="381">
        <v>452565</v>
      </c>
      <c r="O159" s="381">
        <v>457960</v>
      </c>
      <c r="P159" s="381">
        <v>462544</v>
      </c>
      <c r="Q159" s="381">
        <v>467534</v>
      </c>
      <c r="R159" s="381">
        <v>473122</v>
      </c>
      <c r="S159" s="381">
        <v>478293</v>
      </c>
      <c r="T159" s="274">
        <f t="shared" si="15"/>
        <v>4.3855994013539457E-2</v>
      </c>
      <c r="U159" s="275">
        <f t="shared" si="16"/>
        <v>4.8672249798066058E-2</v>
      </c>
      <c r="V159" s="266">
        <f t="shared" si="14"/>
        <v>4.4440074813117958E-2</v>
      </c>
    </row>
    <row r="160" spans="1:22" x14ac:dyDescent="0.25">
      <c r="A160" s="381" t="s">
        <v>1331</v>
      </c>
      <c r="B160" s="381" t="s">
        <v>1330</v>
      </c>
      <c r="C160" s="381" t="s">
        <v>1908</v>
      </c>
      <c r="D160" s="381">
        <v>8215</v>
      </c>
      <c r="E160" s="381">
        <v>8560</v>
      </c>
      <c r="F160" s="381">
        <v>8780</v>
      </c>
      <c r="G160" s="381">
        <v>8889</v>
      </c>
      <c r="H160" s="381">
        <v>8880</v>
      </c>
      <c r="I160" s="381">
        <v>8862</v>
      </c>
      <c r="J160" s="381">
        <v>8861</v>
      </c>
      <c r="K160" s="381">
        <v>8866</v>
      </c>
      <c r="L160" s="381">
        <v>8884</v>
      </c>
      <c r="M160" s="381">
        <v>8920</v>
      </c>
      <c r="N160" s="381">
        <v>8957</v>
      </c>
      <c r="O160" s="381">
        <v>8989</v>
      </c>
      <c r="P160" s="381">
        <v>9022</v>
      </c>
      <c r="Q160" s="381">
        <v>9062</v>
      </c>
      <c r="R160" s="381">
        <v>9114</v>
      </c>
      <c r="S160" s="381">
        <v>9158</v>
      </c>
      <c r="T160" s="274">
        <f t="shared" si="15"/>
        <v>1.7852717158324705E-2</v>
      </c>
      <c r="U160" s="275">
        <f t="shared" si="16"/>
        <v>2.3151312293314019E-2</v>
      </c>
      <c r="V160" s="266">
        <f t="shared" si="14"/>
        <v>1.9451243109937622E-2</v>
      </c>
    </row>
    <row r="161" spans="1:22" x14ac:dyDescent="0.25">
      <c r="A161" s="381" t="s">
        <v>1328</v>
      </c>
      <c r="B161" s="381" t="s">
        <v>1327</v>
      </c>
      <c r="C161" s="381" t="s">
        <v>1907</v>
      </c>
      <c r="D161" s="381">
        <v>401063</v>
      </c>
      <c r="E161" s="381">
        <v>401125</v>
      </c>
      <c r="F161" s="381">
        <v>401315</v>
      </c>
      <c r="G161" s="381">
        <v>402227</v>
      </c>
      <c r="H161" s="381">
        <v>402855</v>
      </c>
      <c r="I161" s="381">
        <v>404992</v>
      </c>
      <c r="J161" s="381">
        <v>409074</v>
      </c>
      <c r="K161" s="381">
        <v>414693</v>
      </c>
      <c r="L161" s="381">
        <v>421991</v>
      </c>
      <c r="M161" s="381">
        <v>429585</v>
      </c>
      <c r="N161" s="381">
        <v>436242</v>
      </c>
      <c r="O161" s="381">
        <v>441719</v>
      </c>
      <c r="P161" s="381">
        <v>446341</v>
      </c>
      <c r="Q161" s="381">
        <v>451283</v>
      </c>
      <c r="R161" s="381">
        <v>456891</v>
      </c>
      <c r="S161" s="381">
        <v>462072</v>
      </c>
      <c r="T161" s="274">
        <f t="shared" si="15"/>
        <v>4.5030020938831683E-2</v>
      </c>
      <c r="U161" s="275">
        <f t="shared" si="16"/>
        <v>5.0641419078841787E-2</v>
      </c>
      <c r="V161" s="266">
        <f t="shared" si="14"/>
        <v>4.6136119705626477E-2</v>
      </c>
    </row>
    <row r="162" spans="1:22" x14ac:dyDescent="0.25">
      <c r="A162" s="381" t="s">
        <v>1325</v>
      </c>
      <c r="B162" s="381" t="s">
        <v>1324</v>
      </c>
      <c r="C162" s="381" t="s">
        <v>1906</v>
      </c>
      <c r="D162" s="381">
        <v>7661</v>
      </c>
      <c r="E162" s="381">
        <v>7683</v>
      </c>
      <c r="F162" s="381">
        <v>7615</v>
      </c>
      <c r="G162" s="381">
        <v>7664</v>
      </c>
      <c r="H162" s="381">
        <v>7598</v>
      </c>
      <c r="I162" s="381">
        <v>7588</v>
      </c>
      <c r="J162" s="381">
        <v>7507</v>
      </c>
      <c r="K162" s="381">
        <v>7508</v>
      </c>
      <c r="L162" s="381">
        <v>7550</v>
      </c>
      <c r="M162" s="381">
        <v>7397</v>
      </c>
      <c r="N162" s="381">
        <v>7365</v>
      </c>
      <c r="O162" s="381">
        <v>7252</v>
      </c>
      <c r="P162" s="381">
        <v>7180</v>
      </c>
      <c r="Q162" s="381">
        <v>7189</v>
      </c>
      <c r="R162" s="381">
        <v>7117</v>
      </c>
      <c r="S162" s="381">
        <v>7063</v>
      </c>
      <c r="T162" s="274">
        <f t="shared" si="15"/>
        <v>5.0233627581914853E-3</v>
      </c>
      <c r="U162" s="275">
        <f t="shared" si="16"/>
        <v>-3.9463375403019252E-2</v>
      </c>
      <c r="V162" s="266">
        <f t="shared" si="14"/>
        <v>-3.0006192534619669E-2</v>
      </c>
    </row>
    <row r="163" spans="1:22" x14ac:dyDescent="0.25">
      <c r="A163" s="381" t="s">
        <v>1322</v>
      </c>
      <c r="B163" s="381" t="s">
        <v>1321</v>
      </c>
      <c r="C163" s="381" t="s">
        <v>1905</v>
      </c>
      <c r="D163" s="381">
        <v>1251981</v>
      </c>
      <c r="E163" s="381">
        <v>1261057</v>
      </c>
      <c r="F163" s="381">
        <v>1269972</v>
      </c>
      <c r="G163" s="381">
        <v>1279140</v>
      </c>
      <c r="H163" s="381">
        <v>1287928</v>
      </c>
      <c r="I163" s="381">
        <v>1297898</v>
      </c>
      <c r="J163" s="381">
        <v>1308496</v>
      </c>
      <c r="K163" s="381">
        <v>1320598</v>
      </c>
      <c r="L163" s="381">
        <v>1332953</v>
      </c>
      <c r="M163" s="381">
        <v>1345100</v>
      </c>
      <c r="N163" s="381">
        <v>1357097</v>
      </c>
      <c r="O163" s="381">
        <v>1368667</v>
      </c>
      <c r="P163" s="381">
        <v>1380815</v>
      </c>
      <c r="Q163" s="381">
        <v>1395501</v>
      </c>
      <c r="R163" s="381">
        <v>1410963</v>
      </c>
      <c r="S163" s="381">
        <v>1424962</v>
      </c>
      <c r="T163" s="274">
        <f t="shared" si="15"/>
        <v>4.3226530915323469E-2</v>
      </c>
      <c r="U163" s="275">
        <f t="shared" si="16"/>
        <v>4.5061606875111515E-2</v>
      </c>
      <c r="V163" s="266">
        <f t="shared" si="14"/>
        <v>4.0280914561022563E-2</v>
      </c>
    </row>
    <row r="164" spans="1:22" x14ac:dyDescent="0.25">
      <c r="A164" s="381" t="s">
        <v>1319</v>
      </c>
      <c r="B164" s="381" t="s">
        <v>1318</v>
      </c>
      <c r="C164" s="381" t="s">
        <v>1904</v>
      </c>
      <c r="D164" s="381">
        <v>26739</v>
      </c>
      <c r="E164" s="381">
        <v>26672</v>
      </c>
      <c r="F164" s="381">
        <v>26436</v>
      </c>
      <c r="G164" s="381">
        <v>26042</v>
      </c>
      <c r="H164" s="381">
        <v>25531</v>
      </c>
      <c r="I164" s="381">
        <v>25166</v>
      </c>
      <c r="J164" s="381">
        <v>24988</v>
      </c>
      <c r="K164" s="381">
        <v>25014</v>
      </c>
      <c r="L164" s="381">
        <v>25186</v>
      </c>
      <c r="M164" s="381">
        <v>25350</v>
      </c>
      <c r="N164" s="381">
        <v>25480</v>
      </c>
      <c r="O164" s="381">
        <v>25566</v>
      </c>
      <c r="P164" s="381">
        <v>25644</v>
      </c>
      <c r="Q164" s="381">
        <v>25763</v>
      </c>
      <c r="R164" s="381">
        <v>25892</v>
      </c>
      <c r="S164" s="381">
        <v>25997</v>
      </c>
      <c r="T164" s="274">
        <f t="shared" si="15"/>
        <v>1.8691450307241952E-2</v>
      </c>
      <c r="U164" s="275">
        <f t="shared" si="16"/>
        <v>2.0179657308739385E-2</v>
      </c>
      <c r="V164" s="266">
        <f t="shared" si="14"/>
        <v>1.6320166743105879E-2</v>
      </c>
    </row>
    <row r="165" spans="1:22" x14ac:dyDescent="0.25">
      <c r="A165" s="381" t="s">
        <v>1316</v>
      </c>
      <c r="B165" s="381" t="s">
        <v>1315</v>
      </c>
      <c r="C165" s="381" t="s">
        <v>1903</v>
      </c>
      <c r="D165" s="381">
        <v>1225241</v>
      </c>
      <c r="E165" s="381">
        <v>1234386</v>
      </c>
      <c r="F165" s="381">
        <v>1243536</v>
      </c>
      <c r="G165" s="381">
        <v>1253098</v>
      </c>
      <c r="H165" s="381">
        <v>1262397</v>
      </c>
      <c r="I165" s="381">
        <v>1272731</v>
      </c>
      <c r="J165" s="381">
        <v>1283507</v>
      </c>
      <c r="K165" s="381">
        <v>1295583</v>
      </c>
      <c r="L165" s="381">
        <v>1307766</v>
      </c>
      <c r="M165" s="381">
        <v>1319750</v>
      </c>
      <c r="N165" s="381">
        <v>1331617</v>
      </c>
      <c r="O165" s="381">
        <v>1343101</v>
      </c>
      <c r="P165" s="381">
        <v>1355171</v>
      </c>
      <c r="Q165" s="381">
        <v>1369739</v>
      </c>
      <c r="R165" s="381">
        <v>1385070</v>
      </c>
      <c r="S165" s="381">
        <v>1398965</v>
      </c>
      <c r="T165" s="274">
        <f t="shared" si="15"/>
        <v>4.3698088567254878E-2</v>
      </c>
      <c r="U165" s="275">
        <f t="shared" si="16"/>
        <v>4.5527848999422194E-2</v>
      </c>
      <c r="V165" s="266">
        <f t="shared" si="14"/>
        <v>4.073582861537095E-2</v>
      </c>
    </row>
    <row r="166" spans="1:22" x14ac:dyDescent="0.25">
      <c r="A166" s="381" t="s">
        <v>1313</v>
      </c>
      <c r="B166" s="381" t="s">
        <v>1312</v>
      </c>
      <c r="C166" s="381" t="s">
        <v>1902</v>
      </c>
      <c r="D166" s="381">
        <v>21115</v>
      </c>
      <c r="E166" s="381">
        <v>19449</v>
      </c>
      <c r="F166" s="381">
        <v>18963</v>
      </c>
      <c r="G166" s="381">
        <v>19622</v>
      </c>
      <c r="H166" s="381">
        <v>21204</v>
      </c>
      <c r="I166" s="381">
        <v>22556</v>
      </c>
      <c r="J166" s="381">
        <v>23379</v>
      </c>
      <c r="K166" s="381">
        <v>23655</v>
      </c>
      <c r="L166" s="381">
        <v>23436</v>
      </c>
      <c r="M166" s="381">
        <v>23235</v>
      </c>
      <c r="N166" s="381">
        <v>23171</v>
      </c>
      <c r="O166" s="381">
        <v>23235</v>
      </c>
      <c r="P166" s="381">
        <v>23390</v>
      </c>
      <c r="Q166" s="381">
        <v>23592</v>
      </c>
      <c r="R166" s="381">
        <v>23810</v>
      </c>
      <c r="S166" s="381">
        <v>24008</v>
      </c>
      <c r="T166" s="274">
        <f t="shared" si="15"/>
        <v>3.4994759756740823E-2</v>
      </c>
      <c r="U166" s="275">
        <f t="shared" si="16"/>
        <v>3.7477157427701524E-2</v>
      </c>
      <c r="V166" s="266">
        <f t="shared" si="14"/>
        <v>3.3680558316922626E-2</v>
      </c>
    </row>
    <row r="167" spans="1:22" x14ac:dyDescent="0.25">
      <c r="A167" s="381" t="s">
        <v>1310</v>
      </c>
      <c r="B167" s="381" t="s">
        <v>1309</v>
      </c>
      <c r="C167" s="381" t="s">
        <v>1901</v>
      </c>
      <c r="D167" s="381">
        <v>1613</v>
      </c>
      <c r="E167" s="381">
        <v>1672</v>
      </c>
      <c r="F167" s="381">
        <v>1713</v>
      </c>
      <c r="G167" s="381">
        <v>1738</v>
      </c>
      <c r="H167" s="381">
        <v>1745</v>
      </c>
      <c r="I167" s="381">
        <v>1756</v>
      </c>
      <c r="J167" s="381">
        <v>1777</v>
      </c>
      <c r="K167" s="381">
        <v>1806</v>
      </c>
      <c r="L167" s="381">
        <v>1843</v>
      </c>
      <c r="M167" s="381">
        <v>1880</v>
      </c>
      <c r="N167" s="381">
        <v>1912</v>
      </c>
      <c r="O167" s="381">
        <v>1938</v>
      </c>
      <c r="P167" s="381">
        <v>1960</v>
      </c>
      <c r="Q167" s="381">
        <v>1985</v>
      </c>
      <c r="R167" s="381">
        <v>2013</v>
      </c>
      <c r="S167" s="381">
        <v>2039</v>
      </c>
      <c r="T167" s="274">
        <f t="shared" si="15"/>
        <v>5.2004891044875601E-2</v>
      </c>
      <c r="U167" s="275">
        <f t="shared" si="16"/>
        <v>5.7628280558449374E-2</v>
      </c>
      <c r="V167" s="266">
        <f t="shared" si="14"/>
        <v>5.2673774899507864E-2</v>
      </c>
    </row>
    <row r="168" spans="1:22" x14ac:dyDescent="0.25">
      <c r="A168" s="381" t="s">
        <v>1307</v>
      </c>
      <c r="B168" s="381" t="s">
        <v>1306</v>
      </c>
      <c r="C168" s="381" t="s">
        <v>1762</v>
      </c>
      <c r="D168" s="381">
        <v>275914</v>
      </c>
      <c r="E168" s="381">
        <v>293406</v>
      </c>
      <c r="F168" s="381">
        <v>300895</v>
      </c>
      <c r="G168" s="381">
        <v>292455</v>
      </c>
      <c r="H168" s="381">
        <v>305109</v>
      </c>
      <c r="I168" s="381">
        <v>307947</v>
      </c>
      <c r="J168" s="381">
        <v>298921</v>
      </c>
      <c r="K168" s="381">
        <v>307551</v>
      </c>
      <c r="L168" s="381">
        <v>330693</v>
      </c>
      <c r="M168" s="381">
        <v>318395</v>
      </c>
      <c r="N168" s="381">
        <v>308213</v>
      </c>
      <c r="O168" s="381">
        <v>313639</v>
      </c>
      <c r="P168" s="381">
        <v>328843</v>
      </c>
      <c r="Q168" s="381">
        <v>315930</v>
      </c>
      <c r="R168" s="381">
        <v>315530</v>
      </c>
      <c r="S168" s="381">
        <v>302661</v>
      </c>
      <c r="T168" s="274">
        <f t="shared" si="15"/>
        <v>-0.148059893907868</v>
      </c>
      <c r="U168" s="275">
        <f t="shared" si="16"/>
        <v>-5.0548030140041833E-3</v>
      </c>
      <c r="V168" s="266">
        <f t="shared" si="14"/>
        <v>-0.15342932439278034</v>
      </c>
    </row>
    <row r="169" spans="1:22" x14ac:dyDescent="0.25">
      <c r="A169" s="381" t="s">
        <v>1305</v>
      </c>
      <c r="B169" s="381" t="s">
        <v>1304</v>
      </c>
      <c r="C169" s="381" t="s">
        <v>1900</v>
      </c>
      <c r="D169" s="381">
        <v>82078</v>
      </c>
      <c r="E169" s="381">
        <v>82893</v>
      </c>
      <c r="F169" s="381">
        <v>83544</v>
      </c>
      <c r="G169" s="381">
        <v>83932</v>
      </c>
      <c r="H169" s="381">
        <v>84411</v>
      </c>
      <c r="I169" s="381">
        <v>84838</v>
      </c>
      <c r="J169" s="381">
        <v>85096</v>
      </c>
      <c r="K169" s="381">
        <v>85487</v>
      </c>
      <c r="L169" s="381">
        <v>85536</v>
      </c>
      <c r="M169" s="381">
        <v>85955</v>
      </c>
      <c r="N169" s="381">
        <v>86709</v>
      </c>
      <c r="O169" s="381">
        <v>88146</v>
      </c>
      <c r="P169" s="381">
        <v>88567</v>
      </c>
      <c r="Q169" s="381">
        <v>89077</v>
      </c>
      <c r="R169" s="381">
        <v>89708</v>
      </c>
      <c r="S169" s="381">
        <v>90508</v>
      </c>
      <c r="T169" s="274">
        <f t="shared" si="15"/>
        <v>2.3233126327149245E-2</v>
      </c>
      <c r="U169" s="275">
        <f t="shared" si="16"/>
        <v>2.8637538189048461E-2</v>
      </c>
      <c r="V169" s="266">
        <f t="shared" si="14"/>
        <v>3.6151297570209184E-2</v>
      </c>
    </row>
    <row r="170" spans="1:22" x14ac:dyDescent="0.25">
      <c r="A170" s="381" t="s">
        <v>1302</v>
      </c>
      <c r="B170" s="381" t="s">
        <v>1301</v>
      </c>
      <c r="C170" s="381" t="s">
        <v>1899</v>
      </c>
      <c r="D170" s="381">
        <v>64429</v>
      </c>
      <c r="E170" s="381">
        <v>65332</v>
      </c>
      <c r="F170" s="381">
        <v>65886</v>
      </c>
      <c r="G170" s="381">
        <v>66235</v>
      </c>
      <c r="H170" s="381">
        <v>66574</v>
      </c>
      <c r="I170" s="381">
        <v>66864</v>
      </c>
      <c r="J170" s="381">
        <v>67067</v>
      </c>
      <c r="K170" s="381">
        <v>67478</v>
      </c>
      <c r="L170" s="381">
        <v>67882</v>
      </c>
      <c r="M170" s="381">
        <v>68458</v>
      </c>
      <c r="N170" s="381">
        <v>69377</v>
      </c>
      <c r="O170" s="381">
        <v>70720</v>
      </c>
      <c r="P170" s="381">
        <v>71588</v>
      </c>
      <c r="Q170" s="381">
        <v>72361</v>
      </c>
      <c r="R170" s="381">
        <v>73288</v>
      </c>
      <c r="S170" s="381">
        <v>74020</v>
      </c>
      <c r="T170" s="274">
        <f t="shared" si="15"/>
        <v>4.3896213607654389E-2</v>
      </c>
      <c r="U170" s="275">
        <f t="shared" si="16"/>
        <v>5.2236204353122151E-2</v>
      </c>
      <c r="V170" s="266">
        <f t="shared" si="14"/>
        <v>4.0554525843698785E-2</v>
      </c>
    </row>
    <row r="171" spans="1:22" x14ac:dyDescent="0.25">
      <c r="A171" s="381" t="s">
        <v>1299</v>
      </c>
      <c r="B171" s="381" t="s">
        <v>1298</v>
      </c>
      <c r="C171" s="381" t="s">
        <v>1898</v>
      </c>
      <c r="D171" s="381">
        <v>17649</v>
      </c>
      <c r="E171" s="381">
        <v>17562</v>
      </c>
      <c r="F171" s="381">
        <v>17658</v>
      </c>
      <c r="G171" s="381">
        <v>17697</v>
      </c>
      <c r="H171" s="381">
        <v>17836</v>
      </c>
      <c r="I171" s="381">
        <v>17974</v>
      </c>
      <c r="J171" s="381">
        <v>18029</v>
      </c>
      <c r="K171" s="381">
        <v>18009</v>
      </c>
      <c r="L171" s="381">
        <v>17653</v>
      </c>
      <c r="M171" s="381">
        <v>17497</v>
      </c>
      <c r="N171" s="381">
        <v>17332</v>
      </c>
      <c r="O171" s="381">
        <v>17426</v>
      </c>
      <c r="P171" s="381">
        <v>16979</v>
      </c>
      <c r="Q171" s="381">
        <v>16716</v>
      </c>
      <c r="R171" s="381">
        <v>16421</v>
      </c>
      <c r="S171" s="381">
        <v>16488</v>
      </c>
      <c r="T171" s="274">
        <f t="shared" si="15"/>
        <v>-6.0534109679710069E-2</v>
      </c>
      <c r="U171" s="275">
        <f t="shared" si="16"/>
        <v>-6.8744277465608183E-2</v>
      </c>
      <c r="V171" s="266">
        <f t="shared" si="14"/>
        <v>1.6420722421939038E-2</v>
      </c>
    </row>
    <row r="172" spans="1:22" x14ac:dyDescent="0.25">
      <c r="A172" s="381" t="s">
        <v>1296</v>
      </c>
      <c r="B172" s="381" t="s">
        <v>1295</v>
      </c>
      <c r="C172" s="381" t="s">
        <v>1897</v>
      </c>
      <c r="D172" s="381">
        <v>193835</v>
      </c>
      <c r="E172" s="381">
        <v>210512</v>
      </c>
      <c r="F172" s="381">
        <v>217351</v>
      </c>
      <c r="G172" s="381">
        <v>208523</v>
      </c>
      <c r="H172" s="381">
        <v>220698</v>
      </c>
      <c r="I172" s="381">
        <v>223109</v>
      </c>
      <c r="J172" s="381">
        <v>213826</v>
      </c>
      <c r="K172" s="381">
        <v>222064</v>
      </c>
      <c r="L172" s="381">
        <v>245157</v>
      </c>
      <c r="M172" s="381">
        <v>232441</v>
      </c>
      <c r="N172" s="381">
        <v>221504</v>
      </c>
      <c r="O172" s="381">
        <v>225493</v>
      </c>
      <c r="P172" s="381">
        <v>240276</v>
      </c>
      <c r="Q172" s="381">
        <v>226853</v>
      </c>
      <c r="R172" s="381">
        <v>225821</v>
      </c>
      <c r="S172" s="381">
        <v>212153</v>
      </c>
      <c r="T172" s="274">
        <f t="shared" si="15"/>
        <v>-0.2054220040058794</v>
      </c>
      <c r="U172" s="275">
        <f t="shared" si="16"/>
        <v>-1.8073010616097007E-2</v>
      </c>
      <c r="V172" s="266">
        <f t="shared" si="14"/>
        <v>-0.22099650784138758</v>
      </c>
    </row>
    <row r="173" spans="1:22" x14ac:dyDescent="0.25">
      <c r="A173" s="381" t="s">
        <v>1293</v>
      </c>
      <c r="B173" s="381" t="s">
        <v>1292</v>
      </c>
      <c r="C173" s="381" t="s">
        <v>1896</v>
      </c>
      <c r="D173" s="381">
        <v>156147</v>
      </c>
      <c r="E173" s="381">
        <v>166814</v>
      </c>
      <c r="F173" s="381">
        <v>165892</v>
      </c>
      <c r="G173" s="381">
        <v>164267</v>
      </c>
      <c r="H173" s="381">
        <v>168269</v>
      </c>
      <c r="I173" s="381">
        <v>165642</v>
      </c>
      <c r="J173" s="381">
        <v>165919</v>
      </c>
      <c r="K173" s="381">
        <v>176622</v>
      </c>
      <c r="L173" s="381">
        <v>184863</v>
      </c>
      <c r="M173" s="381">
        <v>169957</v>
      </c>
      <c r="N173" s="381">
        <v>168875</v>
      </c>
      <c r="O173" s="381">
        <v>177922</v>
      </c>
      <c r="P173" s="381">
        <v>185259</v>
      </c>
      <c r="Q173" s="381">
        <v>173457</v>
      </c>
      <c r="R173" s="381">
        <v>177228</v>
      </c>
      <c r="S173" s="381">
        <v>173574</v>
      </c>
      <c r="T173" s="274">
        <f t="shared" si="15"/>
        <v>-0.23148904706944207</v>
      </c>
      <c r="U173" s="275">
        <f t="shared" si="16"/>
        <v>8.9838191129196776E-2</v>
      </c>
      <c r="V173" s="266">
        <f t="shared" si="14"/>
        <v>-7.9954424179783712E-2</v>
      </c>
    </row>
    <row r="174" spans="1:22" x14ac:dyDescent="0.25">
      <c r="A174" s="381" t="s">
        <v>1290</v>
      </c>
      <c r="B174" s="381" t="s">
        <v>1289</v>
      </c>
      <c r="C174" s="381" t="s">
        <v>1895</v>
      </c>
      <c r="D174" s="381">
        <v>37688</v>
      </c>
      <c r="E174" s="381">
        <v>43699</v>
      </c>
      <c r="F174" s="381">
        <v>51459</v>
      </c>
      <c r="G174" s="381">
        <v>44257</v>
      </c>
      <c r="H174" s="381">
        <v>52430</v>
      </c>
      <c r="I174" s="381">
        <v>57467</v>
      </c>
      <c r="J174" s="381">
        <v>47906</v>
      </c>
      <c r="K174" s="381">
        <v>45442</v>
      </c>
      <c r="L174" s="381">
        <v>60295</v>
      </c>
      <c r="M174" s="381">
        <v>62484</v>
      </c>
      <c r="N174" s="381">
        <v>52630</v>
      </c>
      <c r="O174" s="381">
        <v>47571</v>
      </c>
      <c r="P174" s="381">
        <v>55017</v>
      </c>
      <c r="Q174" s="381">
        <v>53396</v>
      </c>
      <c r="R174" s="381">
        <v>48593</v>
      </c>
      <c r="S174" s="381">
        <v>38579</v>
      </c>
      <c r="T174" s="274">
        <f t="shared" si="15"/>
        <v>-0.11274740825179752</v>
      </c>
      <c r="U174" s="275">
        <f t="shared" si="16"/>
        <v>-0.31410134590834304</v>
      </c>
      <c r="V174" s="266">
        <f t="shared" si="14"/>
        <v>-0.60270873509233924</v>
      </c>
    </row>
    <row r="175" spans="1:22" x14ac:dyDescent="0.25">
      <c r="A175" s="381" t="s">
        <v>1287</v>
      </c>
      <c r="B175" s="2" t="s">
        <v>1286</v>
      </c>
      <c r="C175" s="381" t="s">
        <v>1761</v>
      </c>
      <c r="D175" s="381">
        <v>1824460</v>
      </c>
      <c r="E175" s="381">
        <v>1828824</v>
      </c>
      <c r="F175" s="381">
        <v>1842674</v>
      </c>
      <c r="G175" s="381">
        <v>1847464</v>
      </c>
      <c r="H175" s="381">
        <v>1853493</v>
      </c>
      <c r="I175" s="381">
        <v>1870827</v>
      </c>
      <c r="J175" s="381">
        <v>1886662</v>
      </c>
      <c r="K175" s="381">
        <v>1911870</v>
      </c>
      <c r="L175" s="381">
        <v>1905008</v>
      </c>
      <c r="M175" s="381">
        <v>1938738</v>
      </c>
      <c r="N175" s="381">
        <v>1968632</v>
      </c>
      <c r="O175" s="381">
        <v>2003543</v>
      </c>
      <c r="P175" s="381">
        <v>2023754</v>
      </c>
      <c r="Q175" s="381">
        <v>2049035</v>
      </c>
      <c r="R175" s="381">
        <v>2073773</v>
      </c>
      <c r="S175" s="381">
        <v>2099820</v>
      </c>
      <c r="T175" s="274">
        <f t="shared" si="15"/>
        <v>5.0912665965423987E-2</v>
      </c>
      <c r="U175" s="275">
        <f t="shared" si="16"/>
        <v>4.9173605032677203E-2</v>
      </c>
      <c r="V175" s="266">
        <f t="shared" si="14"/>
        <v>5.1195295273403163E-2</v>
      </c>
    </row>
    <row r="176" spans="1:22" x14ac:dyDescent="0.25">
      <c r="A176" s="381" t="s">
        <v>1285</v>
      </c>
      <c r="B176" s="381" t="s">
        <v>1284</v>
      </c>
      <c r="C176" s="381" t="s">
        <v>1894</v>
      </c>
      <c r="D176" s="381">
        <v>822544</v>
      </c>
      <c r="E176" s="381">
        <v>826107</v>
      </c>
      <c r="F176" s="381">
        <v>825825</v>
      </c>
      <c r="G176" s="381">
        <v>833300</v>
      </c>
      <c r="H176" s="381">
        <v>832604</v>
      </c>
      <c r="I176" s="381">
        <v>841884</v>
      </c>
      <c r="J176" s="381">
        <v>849829</v>
      </c>
      <c r="K176" s="381">
        <v>853739</v>
      </c>
      <c r="L176" s="381">
        <v>858024</v>
      </c>
      <c r="M176" s="381">
        <v>867506</v>
      </c>
      <c r="N176" s="381">
        <v>879872</v>
      </c>
      <c r="O176" s="381">
        <v>893428</v>
      </c>
      <c r="P176" s="381">
        <v>901859</v>
      </c>
      <c r="Q176" s="381">
        <v>915447</v>
      </c>
      <c r="R176" s="381">
        <v>935584</v>
      </c>
      <c r="S176" s="381">
        <v>946227</v>
      </c>
      <c r="T176" s="274">
        <f t="shared" si="15"/>
        <v>6.1642384225647495E-2</v>
      </c>
      <c r="U176" s="275">
        <f t="shared" si="16"/>
        <v>9.09336079030032E-2</v>
      </c>
      <c r="V176" s="266">
        <f t="shared" si="14"/>
        <v>4.6285485382081326E-2</v>
      </c>
    </row>
    <row r="177" spans="1:22" x14ac:dyDescent="0.25">
      <c r="A177" s="381" t="s">
        <v>1282</v>
      </c>
      <c r="B177" s="381" t="s">
        <v>1281</v>
      </c>
      <c r="C177" s="381" t="s">
        <v>1893</v>
      </c>
      <c r="D177" s="381">
        <v>429095</v>
      </c>
      <c r="E177" s="381">
        <v>432281</v>
      </c>
      <c r="F177" s="381">
        <v>431789</v>
      </c>
      <c r="G177" s="381">
        <v>435896</v>
      </c>
      <c r="H177" s="381">
        <v>434169</v>
      </c>
      <c r="I177" s="381">
        <v>434997</v>
      </c>
      <c r="J177" s="381">
        <v>438337</v>
      </c>
      <c r="K177" s="381">
        <v>440654</v>
      </c>
      <c r="L177" s="381">
        <v>444184</v>
      </c>
      <c r="M177" s="381">
        <v>447767</v>
      </c>
      <c r="N177" s="381">
        <v>453571</v>
      </c>
      <c r="O177" s="381">
        <v>458926</v>
      </c>
      <c r="P177" s="381">
        <v>463703</v>
      </c>
      <c r="Q177" s="381">
        <v>469648</v>
      </c>
      <c r="R177" s="381">
        <v>478206</v>
      </c>
      <c r="S177" s="381">
        <v>482696</v>
      </c>
      <c r="T177" s="274">
        <f t="shared" si="15"/>
        <v>5.2277504900121174E-2</v>
      </c>
      <c r="U177" s="275">
        <f t="shared" si="16"/>
        <v>7.4905226420042048E-2</v>
      </c>
      <c r="V177" s="266">
        <f t="shared" si="14"/>
        <v>3.8089303930973317E-2</v>
      </c>
    </row>
    <row r="178" spans="1:22" x14ac:dyDescent="0.25">
      <c r="A178" s="381" t="s">
        <v>1279</v>
      </c>
      <c r="B178" s="381" t="s">
        <v>1278</v>
      </c>
      <c r="C178" s="381" t="s">
        <v>1892</v>
      </c>
      <c r="D178" s="381">
        <v>109064</v>
      </c>
      <c r="E178" s="381">
        <v>108551</v>
      </c>
      <c r="F178" s="381">
        <v>108878</v>
      </c>
      <c r="G178" s="381">
        <v>107250</v>
      </c>
      <c r="H178" s="381">
        <v>106670</v>
      </c>
      <c r="I178" s="381">
        <v>110851</v>
      </c>
      <c r="J178" s="381">
        <v>111640</v>
      </c>
      <c r="K178" s="381">
        <v>111491</v>
      </c>
      <c r="L178" s="381">
        <v>111425</v>
      </c>
      <c r="M178" s="381">
        <v>112781</v>
      </c>
      <c r="N178" s="381">
        <v>114932</v>
      </c>
      <c r="O178" s="381">
        <v>116917</v>
      </c>
      <c r="P178" s="381">
        <v>116760</v>
      </c>
      <c r="Q178" s="381">
        <v>118063</v>
      </c>
      <c r="R178" s="381">
        <v>119336</v>
      </c>
      <c r="S178" s="381">
        <v>120236</v>
      </c>
      <c r="T178" s="274">
        <f t="shared" si="15"/>
        <v>4.5391375434029158E-2</v>
      </c>
      <c r="U178" s="275">
        <f t="shared" si="16"/>
        <v>4.3832101506620313E-2</v>
      </c>
      <c r="V178" s="266">
        <f t="shared" si="14"/>
        <v>3.0509908935432817E-2</v>
      </c>
    </row>
    <row r="179" spans="1:22" x14ac:dyDescent="0.25">
      <c r="A179" s="381" t="s">
        <v>1276</v>
      </c>
      <c r="B179" s="381" t="s">
        <v>1275</v>
      </c>
      <c r="C179" s="381" t="s">
        <v>1891</v>
      </c>
      <c r="D179" s="381">
        <v>284385</v>
      </c>
      <c r="E179" s="381">
        <v>285275</v>
      </c>
      <c r="F179" s="381">
        <v>285158</v>
      </c>
      <c r="G179" s="381">
        <v>290154</v>
      </c>
      <c r="H179" s="381">
        <v>291765</v>
      </c>
      <c r="I179" s="381">
        <v>296035</v>
      </c>
      <c r="J179" s="381">
        <v>299853</v>
      </c>
      <c r="K179" s="381">
        <v>301594</v>
      </c>
      <c r="L179" s="381">
        <v>302415</v>
      </c>
      <c r="M179" s="381">
        <v>306959</v>
      </c>
      <c r="N179" s="381">
        <v>311370</v>
      </c>
      <c r="O179" s="381">
        <v>317585</v>
      </c>
      <c r="P179" s="381">
        <v>321396</v>
      </c>
      <c r="Q179" s="381">
        <v>327736</v>
      </c>
      <c r="R179" s="381">
        <v>338042</v>
      </c>
      <c r="S179" s="381">
        <v>343295</v>
      </c>
      <c r="T179" s="274">
        <f t="shared" si="15"/>
        <v>8.1271425206432379E-2</v>
      </c>
      <c r="U179" s="275">
        <f t="shared" si="16"/>
        <v>0.13184264901807974</v>
      </c>
      <c r="V179" s="266">
        <f t="shared" si="14"/>
        <v>6.3621878994806202E-2</v>
      </c>
    </row>
    <row r="180" spans="1:22" x14ac:dyDescent="0.25">
      <c r="A180" s="381" t="s">
        <v>1273</v>
      </c>
      <c r="B180" s="381" t="s">
        <v>1272</v>
      </c>
      <c r="C180" s="381" t="s">
        <v>1890</v>
      </c>
      <c r="D180" s="381">
        <v>84005</v>
      </c>
      <c r="E180" s="381">
        <v>83894</v>
      </c>
      <c r="F180" s="381">
        <v>83902</v>
      </c>
      <c r="G180" s="381">
        <v>87177</v>
      </c>
      <c r="H180" s="381">
        <v>86093</v>
      </c>
      <c r="I180" s="381">
        <v>87896</v>
      </c>
      <c r="J180" s="381">
        <v>89122</v>
      </c>
      <c r="K180" s="381">
        <v>88433</v>
      </c>
      <c r="L180" s="381">
        <v>89339</v>
      </c>
      <c r="M180" s="381">
        <v>91193</v>
      </c>
      <c r="N180" s="381">
        <v>91590</v>
      </c>
      <c r="O180" s="381">
        <v>93180</v>
      </c>
      <c r="P180" s="381">
        <v>94154</v>
      </c>
      <c r="Q180" s="381">
        <v>95992</v>
      </c>
      <c r="R180" s="381">
        <v>99991</v>
      </c>
      <c r="S180" s="381">
        <v>102503</v>
      </c>
      <c r="T180" s="274">
        <f t="shared" si="15"/>
        <v>8.0401207160458954E-2</v>
      </c>
      <c r="U180" s="275">
        <f t="shared" si="16"/>
        <v>0.17734430027907022</v>
      </c>
      <c r="V180" s="266">
        <f t="shared" si="14"/>
        <v>0.10433963177323768</v>
      </c>
    </row>
    <row r="181" spans="1:22" x14ac:dyDescent="0.25">
      <c r="A181" s="381" t="s">
        <v>1270</v>
      </c>
      <c r="B181" s="381" t="s">
        <v>1269</v>
      </c>
      <c r="C181" s="381" t="s">
        <v>1889</v>
      </c>
      <c r="D181" s="381">
        <v>34149</v>
      </c>
      <c r="E181" s="381">
        <v>33900</v>
      </c>
      <c r="F181" s="381">
        <v>33751</v>
      </c>
      <c r="G181" s="381">
        <v>33688</v>
      </c>
      <c r="H181" s="381">
        <v>33578</v>
      </c>
      <c r="I181" s="381">
        <v>33595</v>
      </c>
      <c r="J181" s="381">
        <v>33746</v>
      </c>
      <c r="K181" s="381">
        <v>34019</v>
      </c>
      <c r="L181" s="381">
        <v>33722</v>
      </c>
      <c r="M181" s="381">
        <v>33715</v>
      </c>
      <c r="N181" s="381">
        <v>33753</v>
      </c>
      <c r="O181" s="381">
        <v>34068</v>
      </c>
      <c r="P181" s="381">
        <v>34803</v>
      </c>
      <c r="Q181" s="381">
        <v>35516</v>
      </c>
      <c r="R181" s="381">
        <v>36053</v>
      </c>
      <c r="S181" s="381">
        <v>36196</v>
      </c>
      <c r="T181" s="274">
        <f t="shared" si="15"/>
        <v>8.4499767429012662E-2</v>
      </c>
      <c r="U181" s="275">
        <f t="shared" si="16"/>
        <v>6.1865339065179548E-2</v>
      </c>
      <c r="V181" s="266">
        <f t="shared" si="14"/>
        <v>1.5960174304538111E-2</v>
      </c>
    </row>
    <row r="182" spans="1:22" x14ac:dyDescent="0.25">
      <c r="A182" s="381" t="s">
        <v>1267</v>
      </c>
      <c r="B182" s="381" t="s">
        <v>1266</v>
      </c>
      <c r="C182" s="381" t="s">
        <v>1888</v>
      </c>
      <c r="D182" s="381">
        <v>166231</v>
      </c>
      <c r="E182" s="381">
        <v>167481</v>
      </c>
      <c r="F182" s="381">
        <v>167505</v>
      </c>
      <c r="G182" s="381">
        <v>169290</v>
      </c>
      <c r="H182" s="381">
        <v>172094</v>
      </c>
      <c r="I182" s="381">
        <v>174544</v>
      </c>
      <c r="J182" s="381">
        <v>176984</v>
      </c>
      <c r="K182" s="381">
        <v>179143</v>
      </c>
      <c r="L182" s="381">
        <v>179355</v>
      </c>
      <c r="M182" s="381">
        <v>182051</v>
      </c>
      <c r="N182" s="381">
        <v>186026</v>
      </c>
      <c r="O182" s="381">
        <v>190337</v>
      </c>
      <c r="P182" s="381">
        <v>192439</v>
      </c>
      <c r="Q182" s="381">
        <v>196228</v>
      </c>
      <c r="R182" s="381">
        <v>201998</v>
      </c>
      <c r="S182" s="381">
        <v>204596</v>
      </c>
      <c r="T182" s="274">
        <f t="shared" si="15"/>
        <v>8.1114131132126843E-2</v>
      </c>
      <c r="U182" s="275">
        <f t="shared" si="16"/>
        <v>0.1229084969948917</v>
      </c>
      <c r="V182" s="266">
        <f t="shared" si="14"/>
        <v>5.2447102589207484E-2</v>
      </c>
    </row>
    <row r="183" spans="1:22" x14ac:dyDescent="0.25">
      <c r="A183" s="381" t="s">
        <v>1264</v>
      </c>
      <c r="B183" s="381" t="s">
        <v>1263</v>
      </c>
      <c r="C183" s="381" t="s">
        <v>1887</v>
      </c>
      <c r="D183" s="381">
        <v>112321</v>
      </c>
      <c r="E183" s="381">
        <v>112859</v>
      </c>
      <c r="F183" s="381">
        <v>112400</v>
      </c>
      <c r="G183" s="381">
        <v>113368</v>
      </c>
      <c r="H183" s="381">
        <v>115338</v>
      </c>
      <c r="I183" s="381">
        <v>116768</v>
      </c>
      <c r="J183" s="381">
        <v>118543</v>
      </c>
      <c r="K183" s="381">
        <v>120376</v>
      </c>
      <c r="L183" s="381">
        <v>120669</v>
      </c>
      <c r="M183" s="381">
        <v>123025</v>
      </c>
      <c r="N183" s="381">
        <v>126188</v>
      </c>
      <c r="O183" s="381">
        <v>129286</v>
      </c>
      <c r="P183" s="381">
        <v>130894</v>
      </c>
      <c r="Q183" s="381">
        <v>133554</v>
      </c>
      <c r="R183" s="381">
        <v>138118</v>
      </c>
      <c r="S183" s="381">
        <v>140371</v>
      </c>
      <c r="T183" s="274">
        <f t="shared" si="15"/>
        <v>8.3798738674964124E-2</v>
      </c>
      <c r="U183" s="275">
        <f t="shared" si="16"/>
        <v>0.14386171513529633</v>
      </c>
      <c r="V183" s="266">
        <f t="shared" si="14"/>
        <v>6.6862503355748837E-2</v>
      </c>
    </row>
    <row r="184" spans="1:22" x14ac:dyDescent="0.25">
      <c r="A184" s="381" t="s">
        <v>1261</v>
      </c>
      <c r="B184" s="381" t="s">
        <v>1260</v>
      </c>
      <c r="C184" s="381" t="s">
        <v>1886</v>
      </c>
      <c r="D184" s="381">
        <v>53910</v>
      </c>
      <c r="E184" s="381">
        <v>54622</v>
      </c>
      <c r="F184" s="381">
        <v>55104</v>
      </c>
      <c r="G184" s="381">
        <v>55922</v>
      </c>
      <c r="H184" s="381">
        <v>56755</v>
      </c>
      <c r="I184" s="381">
        <v>57777</v>
      </c>
      <c r="J184" s="381">
        <v>58441</v>
      </c>
      <c r="K184" s="381">
        <v>58767</v>
      </c>
      <c r="L184" s="381">
        <v>58686</v>
      </c>
      <c r="M184" s="381">
        <v>59027</v>
      </c>
      <c r="N184" s="381">
        <v>59839</v>
      </c>
      <c r="O184" s="381">
        <v>61051</v>
      </c>
      <c r="P184" s="381">
        <v>61545</v>
      </c>
      <c r="Q184" s="381">
        <v>62674</v>
      </c>
      <c r="R184" s="381">
        <v>63880</v>
      </c>
      <c r="S184" s="381">
        <v>64224</v>
      </c>
      <c r="T184" s="274">
        <f t="shared" si="15"/>
        <v>7.54210895809313E-2</v>
      </c>
      <c r="U184" s="275">
        <f t="shared" si="16"/>
        <v>7.9219979531006679E-2</v>
      </c>
      <c r="V184" s="266">
        <f t="shared" si="14"/>
        <v>2.1715009346304104E-2</v>
      </c>
    </row>
    <row r="185" spans="1:22" x14ac:dyDescent="0.25">
      <c r="A185" s="381" t="s">
        <v>1258</v>
      </c>
      <c r="B185" s="381" t="s">
        <v>1257</v>
      </c>
      <c r="C185" s="381" t="s">
        <v>1885</v>
      </c>
      <c r="D185" s="381">
        <v>1001916</v>
      </c>
      <c r="E185" s="381">
        <v>1002718</v>
      </c>
      <c r="F185" s="381">
        <v>1016849</v>
      </c>
      <c r="G185" s="381">
        <v>1014165</v>
      </c>
      <c r="H185" s="381">
        <v>1020889</v>
      </c>
      <c r="I185" s="381">
        <v>1028943</v>
      </c>
      <c r="J185" s="381">
        <v>1036833</v>
      </c>
      <c r="K185" s="381">
        <v>1058131</v>
      </c>
      <c r="L185" s="381">
        <v>1046984</v>
      </c>
      <c r="M185" s="381">
        <v>1071231</v>
      </c>
      <c r="N185" s="381">
        <v>1088760</v>
      </c>
      <c r="O185" s="381">
        <v>1110116</v>
      </c>
      <c r="P185" s="381">
        <v>1121896</v>
      </c>
      <c r="Q185" s="381">
        <v>1133588</v>
      </c>
      <c r="R185" s="381">
        <v>1138189</v>
      </c>
      <c r="S185" s="381">
        <v>1153592</v>
      </c>
      <c r="T185" s="274">
        <f t="shared" si="15"/>
        <v>4.2342776747701594E-2</v>
      </c>
      <c r="U185" s="275">
        <f t="shared" si="16"/>
        <v>1.6334285961519868E-2</v>
      </c>
      <c r="V185" s="266">
        <f t="shared" si="14"/>
        <v>5.5240391079901752E-2</v>
      </c>
    </row>
    <row r="186" spans="1:22" x14ac:dyDescent="0.25">
      <c r="A186" s="381" t="s">
        <v>1255</v>
      </c>
      <c r="B186" s="381" t="s">
        <v>1254</v>
      </c>
      <c r="C186" s="381" t="s">
        <v>1884</v>
      </c>
      <c r="D186" s="381">
        <v>841222</v>
      </c>
      <c r="E186" s="381">
        <v>841490</v>
      </c>
      <c r="F186" s="381">
        <v>854313</v>
      </c>
      <c r="G186" s="381">
        <v>852154</v>
      </c>
      <c r="H186" s="381">
        <v>858755</v>
      </c>
      <c r="I186" s="381">
        <v>866856</v>
      </c>
      <c r="J186" s="381">
        <v>873396</v>
      </c>
      <c r="K186" s="381">
        <v>890725</v>
      </c>
      <c r="L186" s="381">
        <v>880886</v>
      </c>
      <c r="M186" s="381">
        <v>903500</v>
      </c>
      <c r="N186" s="381">
        <v>916638</v>
      </c>
      <c r="O186" s="381">
        <v>934469</v>
      </c>
      <c r="P186" s="381">
        <v>948317</v>
      </c>
      <c r="Q186" s="381">
        <v>957166</v>
      </c>
      <c r="R186" s="381">
        <v>959992</v>
      </c>
      <c r="S186" s="381">
        <v>973805</v>
      </c>
      <c r="T186" s="274">
        <f t="shared" si="15"/>
        <v>3.7850764616787158E-2</v>
      </c>
      <c r="U186" s="275">
        <f t="shared" si="16"/>
        <v>1.1862269055267438E-2</v>
      </c>
      <c r="V186" s="266">
        <f t="shared" si="14"/>
        <v>5.8808806387228074E-2</v>
      </c>
    </row>
    <row r="187" spans="1:22" x14ac:dyDescent="0.25">
      <c r="A187" s="381" t="s">
        <v>1252</v>
      </c>
      <c r="B187" s="381" t="s">
        <v>1251</v>
      </c>
      <c r="C187" s="381" t="s">
        <v>1787</v>
      </c>
      <c r="D187" s="381">
        <v>564229</v>
      </c>
      <c r="E187" s="381">
        <v>561920</v>
      </c>
      <c r="F187" s="381">
        <v>573536</v>
      </c>
      <c r="G187" s="381">
        <v>568986</v>
      </c>
      <c r="H187" s="381">
        <v>575354</v>
      </c>
      <c r="I187" s="381">
        <v>585177</v>
      </c>
      <c r="J187" s="381">
        <v>587282</v>
      </c>
      <c r="K187" s="381">
        <v>600673</v>
      </c>
      <c r="L187" s="381">
        <v>587371</v>
      </c>
      <c r="M187" s="381">
        <v>602095</v>
      </c>
      <c r="N187" s="381">
        <v>610931</v>
      </c>
      <c r="O187" s="381">
        <v>625279</v>
      </c>
      <c r="P187" s="381">
        <v>637297</v>
      </c>
      <c r="Q187" s="381">
        <v>641822</v>
      </c>
      <c r="R187" s="381">
        <v>640979</v>
      </c>
      <c r="S187" s="381">
        <v>650672</v>
      </c>
      <c r="T187" s="274">
        <f t="shared" si="15"/>
        <v>2.8705120638618187E-2</v>
      </c>
      <c r="U187" s="275">
        <f t="shared" si="16"/>
        <v>-5.2434512900751962E-3</v>
      </c>
      <c r="V187" s="266">
        <f t="shared" si="14"/>
        <v>6.1874688055480354E-2</v>
      </c>
    </row>
    <row r="188" spans="1:22" x14ac:dyDescent="0.25">
      <c r="A188" s="381" t="s">
        <v>1250</v>
      </c>
      <c r="B188" s="381" t="s">
        <v>1249</v>
      </c>
      <c r="C188" s="381" t="s">
        <v>1883</v>
      </c>
      <c r="D188" s="381">
        <v>114253</v>
      </c>
      <c r="E188" s="381">
        <v>116399</v>
      </c>
      <c r="F188" s="381">
        <v>116816</v>
      </c>
      <c r="G188" s="381">
        <v>118520</v>
      </c>
      <c r="H188" s="381">
        <v>116770</v>
      </c>
      <c r="I188" s="381">
        <v>114866</v>
      </c>
      <c r="J188" s="381">
        <v>117913</v>
      </c>
      <c r="K188" s="381">
        <v>119893</v>
      </c>
      <c r="L188" s="381">
        <v>122405</v>
      </c>
      <c r="M188" s="381">
        <v>129117</v>
      </c>
      <c r="N188" s="381">
        <v>132493</v>
      </c>
      <c r="O188" s="381">
        <v>136225</v>
      </c>
      <c r="P188" s="381">
        <v>137084</v>
      </c>
      <c r="Q188" s="381">
        <v>139573</v>
      </c>
      <c r="R188" s="381">
        <v>142099</v>
      </c>
      <c r="S188" s="381">
        <v>144885</v>
      </c>
      <c r="T188" s="274">
        <f t="shared" si="15"/>
        <v>7.4629059426932542E-2</v>
      </c>
      <c r="U188" s="275">
        <f t="shared" si="16"/>
        <v>7.4381281295052837E-2</v>
      </c>
      <c r="V188" s="266">
        <f t="shared" si="14"/>
        <v>8.0760874030999519E-2</v>
      </c>
    </row>
    <row r="189" spans="1:22" x14ac:dyDescent="0.25">
      <c r="A189" s="381" t="s">
        <v>1247</v>
      </c>
      <c r="B189" s="381" t="s">
        <v>1246</v>
      </c>
      <c r="C189" s="381" t="s">
        <v>1882</v>
      </c>
      <c r="D189" s="381">
        <v>162740</v>
      </c>
      <c r="E189" s="381">
        <v>163171</v>
      </c>
      <c r="F189" s="381">
        <v>163961</v>
      </c>
      <c r="G189" s="381">
        <v>164648</v>
      </c>
      <c r="H189" s="381">
        <v>166631</v>
      </c>
      <c r="I189" s="381">
        <v>166814</v>
      </c>
      <c r="J189" s="381">
        <v>168201</v>
      </c>
      <c r="K189" s="381">
        <v>170159</v>
      </c>
      <c r="L189" s="381">
        <v>171110</v>
      </c>
      <c r="M189" s="381">
        <v>172288</v>
      </c>
      <c r="N189" s="381">
        <v>173215</v>
      </c>
      <c r="O189" s="381">
        <v>172964</v>
      </c>
      <c r="P189" s="381">
        <v>173937</v>
      </c>
      <c r="Q189" s="381">
        <v>175771</v>
      </c>
      <c r="R189" s="381">
        <v>176913</v>
      </c>
      <c r="S189" s="381">
        <v>178248</v>
      </c>
      <c r="T189" s="274">
        <f t="shared" si="15"/>
        <v>4.2847953243194015E-2</v>
      </c>
      <c r="U189" s="275">
        <f t="shared" si="16"/>
        <v>2.6242731729697599E-2</v>
      </c>
      <c r="V189" s="266">
        <f t="shared" si="14"/>
        <v>3.0527710048180889E-2</v>
      </c>
    </row>
    <row r="190" spans="1:22" x14ac:dyDescent="0.25">
      <c r="A190" s="381" t="s">
        <v>1244</v>
      </c>
      <c r="B190" s="381" t="s">
        <v>1243</v>
      </c>
      <c r="C190" s="381" t="s">
        <v>1881</v>
      </c>
      <c r="D190" s="381">
        <v>160694</v>
      </c>
      <c r="E190" s="381">
        <v>161228</v>
      </c>
      <c r="F190" s="381">
        <v>162536</v>
      </c>
      <c r="G190" s="381">
        <v>162010</v>
      </c>
      <c r="H190" s="381">
        <v>162133</v>
      </c>
      <c r="I190" s="381">
        <v>162087</v>
      </c>
      <c r="J190" s="381">
        <v>163437</v>
      </c>
      <c r="K190" s="381">
        <v>167406</v>
      </c>
      <c r="L190" s="381">
        <v>166098</v>
      </c>
      <c r="M190" s="381">
        <v>167731</v>
      </c>
      <c r="N190" s="381">
        <v>172121</v>
      </c>
      <c r="O190" s="381">
        <v>175647</v>
      </c>
      <c r="P190" s="381">
        <v>173578</v>
      </c>
      <c r="Q190" s="381">
        <v>176423</v>
      </c>
      <c r="R190" s="381">
        <v>178197</v>
      </c>
      <c r="S190" s="381">
        <v>179787</v>
      </c>
      <c r="T190" s="274">
        <f t="shared" si="15"/>
        <v>6.7190845303116919E-2</v>
      </c>
      <c r="U190" s="275">
        <f t="shared" si="16"/>
        <v>4.0832253906549543E-2</v>
      </c>
      <c r="V190" s="266">
        <f t="shared" si="14"/>
        <v>3.6171372831197868E-2</v>
      </c>
    </row>
    <row r="191" spans="1:22" x14ac:dyDescent="0.25">
      <c r="A191" s="381" t="s">
        <v>1241</v>
      </c>
      <c r="B191" s="381" t="s">
        <v>1240</v>
      </c>
      <c r="C191" s="381" t="s">
        <v>1786</v>
      </c>
      <c r="D191" s="381">
        <v>53806</v>
      </c>
      <c r="E191" s="381">
        <v>53150</v>
      </c>
      <c r="F191" s="381">
        <v>54721</v>
      </c>
      <c r="G191" s="381">
        <v>52392</v>
      </c>
      <c r="H191" s="381">
        <v>53462</v>
      </c>
      <c r="I191" s="381">
        <v>53480</v>
      </c>
      <c r="J191" s="381">
        <v>54042</v>
      </c>
      <c r="K191" s="381">
        <v>54286</v>
      </c>
      <c r="L191" s="381">
        <v>53100</v>
      </c>
      <c r="M191" s="381">
        <v>53830</v>
      </c>
      <c r="N191" s="381">
        <v>53895</v>
      </c>
      <c r="O191" s="381">
        <v>55058</v>
      </c>
      <c r="P191" s="381">
        <v>54893</v>
      </c>
      <c r="Q191" s="381">
        <v>54833</v>
      </c>
      <c r="R191" s="381">
        <v>54411</v>
      </c>
      <c r="S191" s="381">
        <v>54702</v>
      </c>
      <c r="T191" s="274">
        <f t="shared" si="15"/>
        <v>-4.3649790294022495E-3</v>
      </c>
      <c r="U191" s="275">
        <f t="shared" si="16"/>
        <v>-3.0430822207165531E-2</v>
      </c>
      <c r="V191" s="266">
        <f t="shared" si="14"/>
        <v>2.1564964188765856E-2</v>
      </c>
    </row>
    <row r="192" spans="1:22" x14ac:dyDescent="0.25">
      <c r="A192" s="381" t="s">
        <v>1239</v>
      </c>
      <c r="B192" s="381" t="s">
        <v>1238</v>
      </c>
      <c r="C192" s="381" t="s">
        <v>1880</v>
      </c>
      <c r="D192" s="381">
        <v>106888</v>
      </c>
      <c r="E192" s="381">
        <v>108078</v>
      </c>
      <c r="F192" s="381">
        <v>107815</v>
      </c>
      <c r="G192" s="381">
        <v>109619</v>
      </c>
      <c r="H192" s="381">
        <v>108671</v>
      </c>
      <c r="I192" s="381">
        <v>108607</v>
      </c>
      <c r="J192" s="381">
        <v>109395</v>
      </c>
      <c r="K192" s="381">
        <v>113120</v>
      </c>
      <c r="L192" s="381">
        <v>112998</v>
      </c>
      <c r="M192" s="381">
        <v>113901</v>
      </c>
      <c r="N192" s="381">
        <v>118226</v>
      </c>
      <c r="O192" s="381">
        <v>120589</v>
      </c>
      <c r="P192" s="381">
        <v>118686</v>
      </c>
      <c r="Q192" s="381">
        <v>121590</v>
      </c>
      <c r="R192" s="381">
        <v>123786</v>
      </c>
      <c r="S192" s="381">
        <v>125085</v>
      </c>
      <c r="T192" s="274">
        <f t="shared" si="15"/>
        <v>0.10152272299534038</v>
      </c>
      <c r="U192" s="275">
        <f t="shared" si="16"/>
        <v>7.4223586697072852E-2</v>
      </c>
      <c r="V192" s="266">
        <f t="shared" si="14"/>
        <v>4.2641036022305734E-2</v>
      </c>
    </row>
    <row r="193" spans="1:22" x14ac:dyDescent="0.25">
      <c r="A193" s="381" t="s">
        <v>56</v>
      </c>
      <c r="B193" s="2" t="s">
        <v>57</v>
      </c>
      <c r="C193" s="381" t="s">
        <v>58</v>
      </c>
      <c r="D193" s="381">
        <v>312624</v>
      </c>
      <c r="E193" s="381">
        <v>320604</v>
      </c>
      <c r="F193" s="381">
        <v>322494</v>
      </c>
      <c r="G193" s="381">
        <v>322225</v>
      </c>
      <c r="H193" s="381">
        <v>328208</v>
      </c>
      <c r="I193" s="381">
        <v>331257</v>
      </c>
      <c r="J193" s="381">
        <v>337363</v>
      </c>
      <c r="K193" s="381">
        <v>338582</v>
      </c>
      <c r="L193" s="381">
        <v>345751</v>
      </c>
      <c r="M193" s="381">
        <v>350873</v>
      </c>
      <c r="N193" s="381">
        <v>357414</v>
      </c>
      <c r="O193" s="381">
        <v>364134</v>
      </c>
      <c r="P193" s="381">
        <v>366203</v>
      </c>
      <c r="Q193" s="381">
        <v>373674</v>
      </c>
      <c r="R193" s="381">
        <v>377096</v>
      </c>
      <c r="S193" s="381">
        <v>379560</v>
      </c>
      <c r="T193" s="274">
        <f t="shared" si="15"/>
        <v>8.4136416281651139E-2</v>
      </c>
      <c r="U193" s="275">
        <f t="shared" si="16"/>
        <v>3.7137121554317698E-2</v>
      </c>
      <c r="V193" s="266">
        <f t="shared" si="14"/>
        <v>2.6393868648181718E-2</v>
      </c>
    </row>
    <row r="194" spans="1:22" x14ac:dyDescent="0.25">
      <c r="A194" s="381" t="s">
        <v>59</v>
      </c>
      <c r="B194" s="381" t="s">
        <v>60</v>
      </c>
      <c r="C194" s="381" t="s">
        <v>61</v>
      </c>
      <c r="D194" s="381">
        <v>222871</v>
      </c>
      <c r="E194" s="381">
        <v>230271</v>
      </c>
      <c r="F194" s="381">
        <v>232478</v>
      </c>
      <c r="G194" s="381">
        <v>231266</v>
      </c>
      <c r="H194" s="381">
        <v>234421</v>
      </c>
      <c r="I194" s="381">
        <v>238591</v>
      </c>
      <c r="J194" s="381">
        <v>242493</v>
      </c>
      <c r="K194" s="381">
        <v>242005</v>
      </c>
      <c r="L194" s="381">
        <v>248591</v>
      </c>
      <c r="M194" s="381">
        <v>251756</v>
      </c>
      <c r="N194" s="381">
        <v>256385</v>
      </c>
      <c r="O194" s="381">
        <v>262633</v>
      </c>
      <c r="P194" s="381">
        <v>265715</v>
      </c>
      <c r="Q194" s="381">
        <v>272302</v>
      </c>
      <c r="R194" s="381">
        <v>272960</v>
      </c>
      <c r="S194" s="381">
        <v>273733</v>
      </c>
      <c r="T194" s="274">
        <f t="shared" si="15"/>
        <v>0.10290736779425291</v>
      </c>
      <c r="U194" s="275">
        <f t="shared" si="16"/>
        <v>9.7008301889665027E-3</v>
      </c>
      <c r="V194" s="266">
        <f t="shared" si="14"/>
        <v>1.1375876482209391E-2</v>
      </c>
    </row>
    <row r="195" spans="1:22" x14ac:dyDescent="0.25">
      <c r="A195" s="381" t="s">
        <v>62</v>
      </c>
      <c r="B195" s="381" t="s">
        <v>63</v>
      </c>
      <c r="C195" s="381" t="s">
        <v>64</v>
      </c>
      <c r="D195" s="381">
        <v>160198</v>
      </c>
      <c r="E195" s="381">
        <v>167085</v>
      </c>
      <c r="F195" s="381">
        <v>168126</v>
      </c>
      <c r="G195" s="381">
        <v>165386</v>
      </c>
      <c r="H195" s="381">
        <v>166869</v>
      </c>
      <c r="I195" s="381">
        <v>169365</v>
      </c>
      <c r="J195" s="381">
        <v>171390</v>
      </c>
      <c r="K195" s="381">
        <v>169072</v>
      </c>
      <c r="L195" s="381">
        <v>173873</v>
      </c>
      <c r="M195" s="381">
        <v>174872</v>
      </c>
      <c r="N195" s="381">
        <v>178003</v>
      </c>
      <c r="O195" s="381">
        <v>182894</v>
      </c>
      <c r="P195" s="381">
        <v>184326</v>
      </c>
      <c r="Q195" s="381">
        <v>189471</v>
      </c>
      <c r="R195" s="381">
        <v>188278</v>
      </c>
      <c r="S195" s="381">
        <v>188688</v>
      </c>
      <c r="T195" s="274">
        <f t="shared" si="15"/>
        <v>0.11641225268980437</v>
      </c>
      <c r="U195" s="275">
        <f t="shared" si="16"/>
        <v>-2.4949035477774717E-2</v>
      </c>
      <c r="V195" s="266">
        <f t="shared" si="14"/>
        <v>8.7390175876964626E-3</v>
      </c>
    </row>
    <row r="196" spans="1:22" x14ac:dyDescent="0.25">
      <c r="A196" s="381" t="s">
        <v>65</v>
      </c>
      <c r="B196" s="381" t="s">
        <v>66</v>
      </c>
      <c r="C196" s="381" t="s">
        <v>67</v>
      </c>
      <c r="D196" s="381">
        <v>62674</v>
      </c>
      <c r="E196" s="381">
        <v>63187</v>
      </c>
      <c r="F196" s="381">
        <v>64352</v>
      </c>
      <c r="G196" s="381">
        <v>65880</v>
      </c>
      <c r="H196" s="381">
        <v>67553</v>
      </c>
      <c r="I196" s="381">
        <v>69226</v>
      </c>
      <c r="J196" s="381">
        <v>71103</v>
      </c>
      <c r="K196" s="381">
        <v>72932</v>
      </c>
      <c r="L196" s="381">
        <v>74718</v>
      </c>
      <c r="M196" s="381">
        <v>76884</v>
      </c>
      <c r="N196" s="381">
        <v>78382</v>
      </c>
      <c r="O196" s="381">
        <v>79739</v>
      </c>
      <c r="P196" s="381">
        <v>81389</v>
      </c>
      <c r="Q196" s="381">
        <v>82830</v>
      </c>
      <c r="R196" s="381">
        <v>84683</v>
      </c>
      <c r="S196" s="381">
        <v>85045</v>
      </c>
      <c r="T196" s="274">
        <f t="shared" si="15"/>
        <v>7.2723501883318109E-2</v>
      </c>
      <c r="U196" s="275">
        <f t="shared" si="16"/>
        <v>9.2532323287095153E-2</v>
      </c>
      <c r="V196" s="266">
        <f t="shared" si="14"/>
        <v>1.7209018102820384E-2</v>
      </c>
    </row>
    <row r="197" spans="1:22" x14ac:dyDescent="0.25">
      <c r="A197" s="381" t="s">
        <v>68</v>
      </c>
      <c r="B197" s="381" t="s">
        <v>69</v>
      </c>
      <c r="C197" s="381" t="s">
        <v>70</v>
      </c>
      <c r="D197" s="381">
        <v>29838</v>
      </c>
      <c r="E197" s="381">
        <v>30706</v>
      </c>
      <c r="F197" s="381">
        <v>31453</v>
      </c>
      <c r="G197" s="381">
        <v>32542</v>
      </c>
      <c r="H197" s="381">
        <v>33789</v>
      </c>
      <c r="I197" s="381">
        <v>35168</v>
      </c>
      <c r="J197" s="381">
        <v>36506</v>
      </c>
      <c r="K197" s="381">
        <v>37618</v>
      </c>
      <c r="L197" s="381">
        <v>38764</v>
      </c>
      <c r="M197" s="381">
        <v>40120</v>
      </c>
      <c r="N197" s="381">
        <v>41383</v>
      </c>
      <c r="O197" s="381">
        <v>42330</v>
      </c>
      <c r="P197" s="381">
        <v>43366</v>
      </c>
      <c r="Q197" s="381">
        <v>44561</v>
      </c>
      <c r="R197" s="381">
        <v>46265</v>
      </c>
      <c r="S197" s="381">
        <v>47616</v>
      </c>
      <c r="T197" s="274">
        <f t="shared" si="15"/>
        <v>0.11486492302862295</v>
      </c>
      <c r="U197" s="275">
        <f t="shared" si="16"/>
        <v>0.16195832712620106</v>
      </c>
      <c r="V197" s="266">
        <f t="shared" si="14"/>
        <v>0.12202199920013523</v>
      </c>
    </row>
    <row r="198" spans="1:22" x14ac:dyDescent="0.25">
      <c r="A198" s="381" t="s">
        <v>71</v>
      </c>
      <c r="B198" s="381" t="s">
        <v>72</v>
      </c>
      <c r="C198" s="381" t="s">
        <v>73</v>
      </c>
      <c r="D198" s="381">
        <v>21275</v>
      </c>
      <c r="E198" s="381">
        <v>21938</v>
      </c>
      <c r="F198" s="381">
        <v>22444</v>
      </c>
      <c r="G198" s="381">
        <v>23200</v>
      </c>
      <c r="H198" s="381">
        <v>23981</v>
      </c>
      <c r="I198" s="381">
        <v>24847</v>
      </c>
      <c r="J198" s="381">
        <v>25605</v>
      </c>
      <c r="K198" s="381">
        <v>26260</v>
      </c>
      <c r="L198" s="381">
        <v>26855</v>
      </c>
      <c r="M198" s="381">
        <v>27606</v>
      </c>
      <c r="N198" s="381">
        <v>28236</v>
      </c>
      <c r="O198" s="381">
        <v>28677</v>
      </c>
      <c r="P198" s="381">
        <v>29088</v>
      </c>
      <c r="Q198" s="381">
        <v>29585</v>
      </c>
      <c r="R198" s="381">
        <v>30333</v>
      </c>
      <c r="S198" s="381">
        <v>30846</v>
      </c>
      <c r="T198" s="274">
        <f t="shared" si="15"/>
        <v>7.0115977229707305E-2</v>
      </c>
      <c r="U198" s="275">
        <f t="shared" si="16"/>
        <v>0.10503279205234062</v>
      </c>
      <c r="V198" s="266">
        <f t="shared" si="14"/>
        <v>6.9384676210621832E-2</v>
      </c>
    </row>
    <row r="199" spans="1:22" x14ac:dyDescent="0.25">
      <c r="A199" s="381" t="s">
        <v>74</v>
      </c>
      <c r="B199" s="381" t="s">
        <v>75</v>
      </c>
      <c r="C199" s="381" t="s">
        <v>76</v>
      </c>
      <c r="D199" s="381">
        <v>8562</v>
      </c>
      <c r="E199" s="381">
        <v>8768</v>
      </c>
      <c r="F199" s="381">
        <v>9009</v>
      </c>
      <c r="G199" s="381">
        <v>9342</v>
      </c>
      <c r="H199" s="381">
        <v>9808</v>
      </c>
      <c r="I199" s="381">
        <v>10321</v>
      </c>
      <c r="J199" s="381">
        <v>10900</v>
      </c>
      <c r="K199" s="381">
        <v>11358</v>
      </c>
      <c r="L199" s="381">
        <v>11909</v>
      </c>
      <c r="M199" s="381">
        <v>12514</v>
      </c>
      <c r="N199" s="381">
        <v>13146</v>
      </c>
      <c r="O199" s="381">
        <v>13654</v>
      </c>
      <c r="P199" s="381">
        <v>14277</v>
      </c>
      <c r="Q199" s="381">
        <v>14976</v>
      </c>
      <c r="R199" s="381">
        <v>15931</v>
      </c>
      <c r="S199" s="381">
        <v>16770</v>
      </c>
      <c r="T199" s="274">
        <f t="shared" si="15"/>
        <v>0.21069705919033477</v>
      </c>
      <c r="U199" s="275">
        <f t="shared" si="16"/>
        <v>0.2805272503090781</v>
      </c>
      <c r="V199" s="266">
        <f t="shared" si="14"/>
        <v>0.22789180231292283</v>
      </c>
    </row>
    <row r="200" spans="1:22" x14ac:dyDescent="0.25">
      <c r="A200" s="381" t="s">
        <v>77</v>
      </c>
      <c r="B200" s="381" t="s">
        <v>78</v>
      </c>
      <c r="C200" s="381" t="s">
        <v>79</v>
      </c>
      <c r="D200" s="381">
        <v>13974</v>
      </c>
      <c r="E200" s="381">
        <v>13841</v>
      </c>
      <c r="F200" s="381">
        <v>14054</v>
      </c>
      <c r="G200" s="381">
        <v>14336</v>
      </c>
      <c r="H200" s="381">
        <v>14386</v>
      </c>
      <c r="I200" s="381">
        <v>14379</v>
      </c>
      <c r="J200" s="381">
        <v>14444</v>
      </c>
      <c r="K200" s="381">
        <v>14968</v>
      </c>
      <c r="L200" s="381">
        <v>15311</v>
      </c>
      <c r="M200" s="381">
        <v>15889</v>
      </c>
      <c r="N200" s="381">
        <v>16031</v>
      </c>
      <c r="O200" s="381">
        <v>16234</v>
      </c>
      <c r="P200" s="381">
        <v>16530</v>
      </c>
      <c r="Q200" s="381">
        <v>16635</v>
      </c>
      <c r="R200" s="381">
        <v>16611</v>
      </c>
      <c r="S200" s="381">
        <v>15496</v>
      </c>
      <c r="T200" s="274">
        <f t="shared" si="15"/>
        <v>2.5651469351366085E-2</v>
      </c>
      <c r="U200" s="275">
        <f t="shared" si="16"/>
        <v>-5.7584878279617335E-3</v>
      </c>
      <c r="V200" s="266">
        <f t="shared" si="14"/>
        <v>-0.24265228765392122</v>
      </c>
    </row>
    <row r="201" spans="1:22" x14ac:dyDescent="0.25">
      <c r="A201" s="381" t="s">
        <v>80</v>
      </c>
      <c r="B201" s="381" t="s">
        <v>81</v>
      </c>
      <c r="C201" s="381" t="s">
        <v>82</v>
      </c>
      <c r="D201" s="381">
        <v>18862</v>
      </c>
      <c r="E201" s="381">
        <v>18640</v>
      </c>
      <c r="F201" s="381">
        <v>18845</v>
      </c>
      <c r="G201" s="381">
        <v>19002</v>
      </c>
      <c r="H201" s="381">
        <v>19378</v>
      </c>
      <c r="I201" s="381">
        <v>19678</v>
      </c>
      <c r="J201" s="381">
        <v>20153</v>
      </c>
      <c r="K201" s="381">
        <v>20347</v>
      </c>
      <c r="L201" s="381">
        <v>20643</v>
      </c>
      <c r="M201" s="381">
        <v>20875</v>
      </c>
      <c r="N201" s="381">
        <v>20968</v>
      </c>
      <c r="O201" s="381">
        <v>21174</v>
      </c>
      <c r="P201" s="381">
        <v>21493</v>
      </c>
      <c r="Q201" s="381">
        <v>21634</v>
      </c>
      <c r="R201" s="381">
        <v>21807</v>
      </c>
      <c r="S201" s="381">
        <v>21933</v>
      </c>
      <c r="T201" s="274">
        <f t="shared" si="15"/>
        <v>2.6500456233143233E-2</v>
      </c>
      <c r="U201" s="275">
        <f t="shared" si="16"/>
        <v>3.2372417724980673E-2</v>
      </c>
      <c r="V201" s="266">
        <f t="shared" si="14"/>
        <v>2.3312926534286849E-2</v>
      </c>
    </row>
    <row r="202" spans="1:22" x14ac:dyDescent="0.25">
      <c r="A202" s="381" t="s">
        <v>83</v>
      </c>
      <c r="B202" s="381" t="s">
        <v>84</v>
      </c>
      <c r="C202" s="381" t="s">
        <v>85</v>
      </c>
      <c r="D202" s="381">
        <v>89753</v>
      </c>
      <c r="E202" s="381">
        <v>90332</v>
      </c>
      <c r="F202" s="381">
        <v>90016</v>
      </c>
      <c r="G202" s="381">
        <v>90958</v>
      </c>
      <c r="H202" s="381">
        <v>93786</v>
      </c>
      <c r="I202" s="381">
        <v>92666</v>
      </c>
      <c r="J202" s="381">
        <v>94870</v>
      </c>
      <c r="K202" s="381">
        <v>96577</v>
      </c>
      <c r="L202" s="381">
        <v>97159</v>
      </c>
      <c r="M202" s="381">
        <v>99117</v>
      </c>
      <c r="N202" s="381">
        <v>101029</v>
      </c>
      <c r="O202" s="381">
        <v>101501</v>
      </c>
      <c r="P202" s="381">
        <v>100488</v>
      </c>
      <c r="Q202" s="381">
        <v>101372</v>
      </c>
      <c r="R202" s="381">
        <v>104136</v>
      </c>
      <c r="S202" s="381">
        <v>105827</v>
      </c>
      <c r="T202" s="274">
        <f t="shared" si="15"/>
        <v>3.565534101802359E-2</v>
      </c>
      <c r="U202" s="275">
        <f t="shared" si="16"/>
        <v>0.1136058602770964</v>
      </c>
      <c r="V202" s="266">
        <f t="shared" si="14"/>
        <v>6.6552829139550518E-2</v>
      </c>
    </row>
    <row r="203" spans="1:22" x14ac:dyDescent="0.25">
      <c r="A203" s="381" t="s">
        <v>86</v>
      </c>
      <c r="B203" s="381" t="s">
        <v>87</v>
      </c>
      <c r="C203" s="381" t="s">
        <v>88</v>
      </c>
      <c r="D203" s="381">
        <v>39851</v>
      </c>
      <c r="E203" s="381">
        <v>39917</v>
      </c>
      <c r="F203" s="381">
        <v>40567</v>
      </c>
      <c r="G203" s="381">
        <v>40778</v>
      </c>
      <c r="H203" s="381">
        <v>41789</v>
      </c>
      <c r="I203" s="381">
        <v>42194</v>
      </c>
      <c r="J203" s="381">
        <v>42505</v>
      </c>
      <c r="K203" s="381">
        <v>43069</v>
      </c>
      <c r="L203" s="381">
        <v>43284</v>
      </c>
      <c r="M203" s="381">
        <v>43660</v>
      </c>
      <c r="N203" s="381">
        <v>44553</v>
      </c>
      <c r="O203" s="381">
        <v>44858</v>
      </c>
      <c r="P203" s="381">
        <v>44688</v>
      </c>
      <c r="Q203" s="381">
        <v>45465</v>
      </c>
      <c r="R203" s="381">
        <v>46822</v>
      </c>
      <c r="S203" s="381">
        <v>48247</v>
      </c>
      <c r="T203" s="274">
        <f t="shared" si="15"/>
        <v>7.1383881374841529E-2</v>
      </c>
      <c r="U203" s="275">
        <f t="shared" si="16"/>
        <v>0.12484080057295976</v>
      </c>
      <c r="V203" s="266">
        <f t="shared" si="14"/>
        <v>0.12740878284870449</v>
      </c>
    </row>
    <row r="204" spans="1:22" x14ac:dyDescent="0.25">
      <c r="A204" s="381" t="s">
        <v>89</v>
      </c>
      <c r="B204" s="381" t="s">
        <v>90</v>
      </c>
      <c r="C204" s="381" t="s">
        <v>91</v>
      </c>
      <c r="D204" s="381">
        <v>1204</v>
      </c>
      <c r="E204" s="381">
        <v>1264</v>
      </c>
      <c r="F204" s="381">
        <v>1251</v>
      </c>
      <c r="G204" s="381">
        <v>1240</v>
      </c>
      <c r="H204" s="381">
        <v>1294</v>
      </c>
      <c r="I204" s="381">
        <v>1263</v>
      </c>
      <c r="J204" s="381">
        <v>1325</v>
      </c>
      <c r="K204" s="381">
        <v>1330</v>
      </c>
      <c r="L204" s="381">
        <v>1317</v>
      </c>
      <c r="M204" s="381">
        <v>1243</v>
      </c>
      <c r="N204" s="381">
        <v>1310</v>
      </c>
      <c r="O204" s="381">
        <v>1386</v>
      </c>
      <c r="P204" s="381">
        <v>1318</v>
      </c>
      <c r="Q204" s="381">
        <v>1279</v>
      </c>
      <c r="R204" s="381">
        <v>1319</v>
      </c>
      <c r="S204" s="381">
        <v>1337</v>
      </c>
      <c r="T204" s="274">
        <f t="shared" si="15"/>
        <v>-0.11321051090715439</v>
      </c>
      <c r="U204" s="275">
        <f t="shared" si="16"/>
        <v>0.13108958713984808</v>
      </c>
      <c r="V204" s="266">
        <f t="shared" si="14"/>
        <v>5.5714403567601822E-2</v>
      </c>
    </row>
    <row r="205" spans="1:22" x14ac:dyDescent="0.25">
      <c r="A205" s="381" t="s">
        <v>92</v>
      </c>
      <c r="B205" s="381" t="s">
        <v>93</v>
      </c>
      <c r="C205" s="381" t="s">
        <v>94</v>
      </c>
      <c r="D205" s="381">
        <v>38647</v>
      </c>
      <c r="E205" s="381">
        <v>38653</v>
      </c>
      <c r="F205" s="381">
        <v>39316</v>
      </c>
      <c r="G205" s="381">
        <v>39537</v>
      </c>
      <c r="H205" s="381">
        <v>40495</v>
      </c>
      <c r="I205" s="381">
        <v>40931</v>
      </c>
      <c r="J205" s="381">
        <v>41179</v>
      </c>
      <c r="K205" s="381">
        <v>41739</v>
      </c>
      <c r="L205" s="381">
        <v>41966</v>
      </c>
      <c r="M205" s="381">
        <v>42417</v>
      </c>
      <c r="N205" s="381">
        <v>43243</v>
      </c>
      <c r="O205" s="381">
        <v>43473</v>
      </c>
      <c r="P205" s="381">
        <v>43370</v>
      </c>
      <c r="Q205" s="381">
        <v>44186</v>
      </c>
      <c r="R205" s="381">
        <v>45502</v>
      </c>
      <c r="S205" s="381">
        <v>46909</v>
      </c>
      <c r="T205" s="274">
        <f t="shared" si="15"/>
        <v>7.7410154178634283E-2</v>
      </c>
      <c r="U205" s="275">
        <f t="shared" si="16"/>
        <v>0.12456144931426016</v>
      </c>
      <c r="V205" s="266">
        <f t="shared" si="14"/>
        <v>0.12954296442419966</v>
      </c>
    </row>
    <row r="206" spans="1:22" x14ac:dyDescent="0.25">
      <c r="A206" s="381" t="s">
        <v>95</v>
      </c>
      <c r="B206" s="381" t="s">
        <v>96</v>
      </c>
      <c r="C206" s="381" t="s">
        <v>97</v>
      </c>
      <c r="D206" s="381">
        <v>1146</v>
      </c>
      <c r="E206" s="381">
        <v>1157</v>
      </c>
      <c r="F206" s="381">
        <v>1137</v>
      </c>
      <c r="G206" s="381">
        <v>1138</v>
      </c>
      <c r="H206" s="381">
        <v>1153</v>
      </c>
      <c r="I206" s="381">
        <v>1178</v>
      </c>
      <c r="J206" s="381">
        <v>1190</v>
      </c>
      <c r="K206" s="381">
        <v>1180</v>
      </c>
      <c r="L206" s="381">
        <v>1160</v>
      </c>
      <c r="M206" s="381">
        <v>1141</v>
      </c>
      <c r="N206" s="381">
        <v>1138</v>
      </c>
      <c r="O206" s="381">
        <v>1126</v>
      </c>
      <c r="P206" s="381">
        <v>1136</v>
      </c>
      <c r="Q206" s="381">
        <v>1142</v>
      </c>
      <c r="R206" s="381">
        <v>1138</v>
      </c>
      <c r="S206" s="381">
        <v>1162</v>
      </c>
      <c r="T206" s="274">
        <f t="shared" si="15"/>
        <v>2.1294728203454127E-2</v>
      </c>
      <c r="U206" s="275">
        <f t="shared" si="16"/>
        <v>-1.393706924269611E-2</v>
      </c>
      <c r="V206" s="266">
        <f t="shared" si="14"/>
        <v>8.7064877099654936E-2</v>
      </c>
    </row>
    <row r="207" spans="1:22" x14ac:dyDescent="0.25">
      <c r="A207" s="381" t="s">
        <v>98</v>
      </c>
      <c r="B207" s="381" t="s">
        <v>99</v>
      </c>
      <c r="C207" s="381" t="s">
        <v>100</v>
      </c>
      <c r="D207" s="381">
        <v>5334</v>
      </c>
      <c r="E207" s="381">
        <v>5451</v>
      </c>
      <c r="F207" s="381">
        <v>5578</v>
      </c>
      <c r="G207" s="381">
        <v>5585</v>
      </c>
      <c r="H207" s="381">
        <v>5603</v>
      </c>
      <c r="I207" s="381">
        <v>5615</v>
      </c>
      <c r="J207" s="381">
        <v>5611</v>
      </c>
      <c r="K207" s="381">
        <v>5725</v>
      </c>
      <c r="L207" s="381">
        <v>5839</v>
      </c>
      <c r="M207" s="381">
        <v>5839</v>
      </c>
      <c r="N207" s="381">
        <v>5917</v>
      </c>
      <c r="O207" s="381">
        <v>5979</v>
      </c>
      <c r="P207" s="381">
        <v>6149</v>
      </c>
      <c r="Q207" s="381">
        <v>6247</v>
      </c>
      <c r="R207" s="381">
        <v>6271</v>
      </c>
      <c r="S207" s="381">
        <v>6327</v>
      </c>
      <c r="T207" s="274">
        <f t="shared" si="15"/>
        <v>6.5290493864907706E-2</v>
      </c>
      <c r="U207" s="275">
        <f t="shared" si="16"/>
        <v>1.545616197322075E-2</v>
      </c>
      <c r="V207" s="266">
        <f t="shared" si="14"/>
        <v>3.6201304594135841E-2</v>
      </c>
    </row>
    <row r="208" spans="1:22" x14ac:dyDescent="0.25">
      <c r="A208" s="381" t="s">
        <v>101</v>
      </c>
      <c r="B208" s="381" t="s">
        <v>102</v>
      </c>
      <c r="C208" s="381" t="s">
        <v>103</v>
      </c>
      <c r="D208" s="381">
        <v>19460</v>
      </c>
      <c r="E208" s="381">
        <v>19022</v>
      </c>
      <c r="F208" s="381">
        <v>19331</v>
      </c>
      <c r="G208" s="381">
        <v>19231</v>
      </c>
      <c r="H208" s="381">
        <v>19906</v>
      </c>
      <c r="I208" s="381">
        <v>20235</v>
      </c>
      <c r="J208" s="381">
        <v>20429</v>
      </c>
      <c r="K208" s="381">
        <v>20592</v>
      </c>
      <c r="L208" s="381">
        <v>20369</v>
      </c>
      <c r="M208" s="381">
        <v>20671</v>
      </c>
      <c r="N208" s="381">
        <v>21100</v>
      </c>
      <c r="O208" s="381">
        <v>21091</v>
      </c>
      <c r="P208" s="381">
        <v>20581</v>
      </c>
      <c r="Q208" s="381">
        <v>20830</v>
      </c>
      <c r="R208" s="381">
        <v>21919</v>
      </c>
      <c r="S208" s="381">
        <v>22487</v>
      </c>
      <c r="T208" s="274">
        <f t="shared" si="15"/>
        <v>4.9279502700245059E-2</v>
      </c>
      <c r="U208" s="275">
        <f t="shared" si="16"/>
        <v>0.22609992773015208</v>
      </c>
      <c r="V208" s="266">
        <f t="shared" si="14"/>
        <v>0.1077535052771077</v>
      </c>
    </row>
    <row r="209" spans="1:22" x14ac:dyDescent="0.25">
      <c r="A209" s="381" t="s">
        <v>104</v>
      </c>
      <c r="B209" s="381" t="s">
        <v>105</v>
      </c>
      <c r="C209" s="381" t="s">
        <v>106</v>
      </c>
      <c r="D209" s="381">
        <v>12707</v>
      </c>
      <c r="E209" s="381">
        <v>13023</v>
      </c>
      <c r="F209" s="381">
        <v>13269</v>
      </c>
      <c r="G209" s="381">
        <v>13583</v>
      </c>
      <c r="H209" s="381">
        <v>13834</v>
      </c>
      <c r="I209" s="381">
        <v>13904</v>
      </c>
      <c r="J209" s="381">
        <v>13949</v>
      </c>
      <c r="K209" s="381">
        <v>14243</v>
      </c>
      <c r="L209" s="381">
        <v>14599</v>
      </c>
      <c r="M209" s="381">
        <v>14766</v>
      </c>
      <c r="N209" s="381">
        <v>15088</v>
      </c>
      <c r="O209" s="381">
        <v>15276</v>
      </c>
      <c r="P209" s="381">
        <v>15503</v>
      </c>
      <c r="Q209" s="381">
        <v>15967</v>
      </c>
      <c r="R209" s="381">
        <v>16174</v>
      </c>
      <c r="S209" s="381">
        <v>16933</v>
      </c>
      <c r="T209" s="274">
        <f t="shared" si="15"/>
        <v>0.1252015274147944</v>
      </c>
      <c r="U209" s="275">
        <f t="shared" si="16"/>
        <v>5.2874127810160099E-2</v>
      </c>
      <c r="V209" s="266">
        <f t="shared" si="14"/>
        <v>0.20133983612058604</v>
      </c>
    </row>
    <row r="210" spans="1:22" s="392" customFormat="1" x14ac:dyDescent="0.25">
      <c r="A210" s="7" t="s">
        <v>107</v>
      </c>
      <c r="B210" s="7" t="s">
        <v>108</v>
      </c>
      <c r="C210" s="7" t="s">
        <v>109</v>
      </c>
      <c r="D210" s="7">
        <v>46882</v>
      </c>
      <c r="E210" s="7">
        <v>47298</v>
      </c>
      <c r="F210" s="7">
        <v>46327</v>
      </c>
      <c r="G210" s="7">
        <v>46940</v>
      </c>
      <c r="H210" s="7">
        <v>48703</v>
      </c>
      <c r="I210" s="7">
        <v>47210</v>
      </c>
      <c r="J210" s="7">
        <v>49102</v>
      </c>
      <c r="K210" s="7">
        <v>50180</v>
      </c>
      <c r="L210" s="7">
        <v>50477</v>
      </c>
      <c r="M210" s="7">
        <v>52014</v>
      </c>
      <c r="N210" s="7">
        <v>52962</v>
      </c>
      <c r="O210" s="7">
        <v>53125</v>
      </c>
      <c r="P210" s="7">
        <v>52283</v>
      </c>
      <c r="Q210" s="7">
        <v>52213</v>
      </c>
      <c r="R210" s="7">
        <v>53526</v>
      </c>
      <c r="S210" s="7">
        <v>53719</v>
      </c>
      <c r="T210" s="276">
        <f t="shared" si="15"/>
        <v>-5.3447234756368589E-3</v>
      </c>
      <c r="U210" s="277">
        <f t="shared" si="16"/>
        <v>0.10444621287477762</v>
      </c>
      <c r="V210" s="269">
        <f t="shared" si="14"/>
        <v>1.4501092455527553E-2</v>
      </c>
    </row>
    <row r="211" spans="1:22" x14ac:dyDescent="0.25">
      <c r="A211" s="381" t="s">
        <v>110</v>
      </c>
      <c r="B211" s="381" t="s">
        <v>111</v>
      </c>
      <c r="C211" s="381" t="s">
        <v>112</v>
      </c>
      <c r="D211" s="381">
        <v>3020</v>
      </c>
      <c r="E211" s="381">
        <v>3117</v>
      </c>
      <c r="F211" s="381">
        <v>3122</v>
      </c>
      <c r="G211" s="381">
        <v>3240</v>
      </c>
      <c r="H211" s="381">
        <v>3294</v>
      </c>
      <c r="I211" s="381">
        <v>3261</v>
      </c>
      <c r="J211" s="381">
        <v>3263</v>
      </c>
      <c r="K211" s="381">
        <v>3328</v>
      </c>
      <c r="L211" s="381">
        <v>3399</v>
      </c>
      <c r="M211" s="381">
        <v>3443</v>
      </c>
      <c r="N211" s="381">
        <v>3514</v>
      </c>
      <c r="O211" s="381">
        <v>3518</v>
      </c>
      <c r="P211" s="381">
        <v>3516</v>
      </c>
      <c r="Q211" s="381">
        <v>3694</v>
      </c>
      <c r="R211" s="381">
        <v>3789</v>
      </c>
      <c r="S211" s="381">
        <v>3861</v>
      </c>
      <c r="T211" s="274">
        <f t="shared" si="15"/>
        <v>0.21840619584494458</v>
      </c>
      <c r="U211" s="275">
        <f t="shared" si="16"/>
        <v>0.10690629343976887</v>
      </c>
      <c r="V211" s="266">
        <f t="shared" si="14"/>
        <v>7.820361946645038E-2</v>
      </c>
    </row>
    <row r="212" spans="1:22" x14ac:dyDescent="0.25">
      <c r="A212" s="381" t="s">
        <v>113</v>
      </c>
      <c r="B212" s="2" t="s">
        <v>114</v>
      </c>
      <c r="C212" s="381" t="s">
        <v>115</v>
      </c>
      <c r="D212" s="381">
        <v>411486</v>
      </c>
      <c r="E212" s="381">
        <v>418384</v>
      </c>
      <c r="F212" s="381">
        <v>422177</v>
      </c>
      <c r="G212" s="381">
        <v>427057</v>
      </c>
      <c r="H212" s="381">
        <v>430464</v>
      </c>
      <c r="I212" s="381">
        <v>427615</v>
      </c>
      <c r="J212" s="381">
        <v>436971</v>
      </c>
      <c r="K212" s="381">
        <v>443637</v>
      </c>
      <c r="L212" s="381">
        <v>449892</v>
      </c>
      <c r="M212" s="381">
        <v>450819</v>
      </c>
      <c r="N212" s="381">
        <v>457494</v>
      </c>
      <c r="O212" s="381">
        <v>463791</v>
      </c>
      <c r="P212" s="381">
        <v>463460</v>
      </c>
      <c r="Q212" s="381">
        <v>470212</v>
      </c>
      <c r="R212" s="381">
        <v>472595</v>
      </c>
      <c r="S212" s="381">
        <v>479251</v>
      </c>
      <c r="T212" s="274">
        <f t="shared" si="15"/>
        <v>5.956060837085797E-2</v>
      </c>
      <c r="U212" s="275">
        <f t="shared" si="16"/>
        <v>2.0426331838487632E-2</v>
      </c>
      <c r="V212" s="266">
        <f t="shared" si="14"/>
        <v>5.7537121470293995E-2</v>
      </c>
    </row>
    <row r="213" spans="1:22" x14ac:dyDescent="0.25">
      <c r="A213" s="381" t="s">
        <v>116</v>
      </c>
      <c r="B213" s="381" t="s">
        <v>117</v>
      </c>
      <c r="C213" s="381" t="s">
        <v>118</v>
      </c>
      <c r="D213" s="381">
        <v>150976</v>
      </c>
      <c r="E213" s="381">
        <v>155226</v>
      </c>
      <c r="F213" s="381">
        <v>154401</v>
      </c>
      <c r="G213" s="381">
        <v>158843</v>
      </c>
      <c r="H213" s="381">
        <v>158698</v>
      </c>
      <c r="I213" s="381">
        <v>157512</v>
      </c>
      <c r="J213" s="381">
        <v>162426</v>
      </c>
      <c r="K213" s="381">
        <v>163332</v>
      </c>
      <c r="L213" s="381">
        <v>169277</v>
      </c>
      <c r="M213" s="381">
        <v>165914</v>
      </c>
      <c r="N213" s="381">
        <v>169038</v>
      </c>
      <c r="O213" s="381">
        <v>171073</v>
      </c>
      <c r="P213" s="381">
        <v>170033</v>
      </c>
      <c r="Q213" s="381">
        <v>171982</v>
      </c>
      <c r="R213" s="381">
        <v>173367</v>
      </c>
      <c r="S213" s="381">
        <v>177231</v>
      </c>
      <c r="T213" s="274">
        <f t="shared" si="15"/>
        <v>4.6644295462489049E-2</v>
      </c>
      <c r="U213" s="275">
        <f t="shared" si="16"/>
        <v>3.2603887853874802E-2</v>
      </c>
      <c r="V213" s="266">
        <f t="shared" si="14"/>
        <v>9.2176972020595382E-2</v>
      </c>
    </row>
    <row r="214" spans="1:22" x14ac:dyDescent="0.25">
      <c r="A214" s="381" t="s">
        <v>119</v>
      </c>
      <c r="B214" s="381" t="s">
        <v>120</v>
      </c>
      <c r="C214" s="381" t="s">
        <v>121</v>
      </c>
      <c r="D214" s="381">
        <v>41435</v>
      </c>
      <c r="E214" s="381">
        <v>42389</v>
      </c>
      <c r="F214" s="381">
        <v>42880</v>
      </c>
      <c r="G214" s="381">
        <v>42710</v>
      </c>
      <c r="H214" s="381">
        <v>43652</v>
      </c>
      <c r="I214" s="381">
        <v>42387</v>
      </c>
      <c r="J214" s="381">
        <v>45297</v>
      </c>
      <c r="K214" s="381">
        <v>45122</v>
      </c>
      <c r="L214" s="381">
        <v>44798</v>
      </c>
      <c r="M214" s="381">
        <v>45575</v>
      </c>
      <c r="N214" s="381">
        <v>46922</v>
      </c>
      <c r="O214" s="381">
        <v>46422</v>
      </c>
      <c r="P214" s="381">
        <v>45074</v>
      </c>
      <c r="Q214" s="381">
        <v>45324</v>
      </c>
      <c r="R214" s="381">
        <v>44774</v>
      </c>
      <c r="S214" s="381">
        <v>45363</v>
      </c>
      <c r="T214" s="274">
        <f t="shared" si="15"/>
        <v>2.2371000082580084E-2</v>
      </c>
      <c r="U214" s="275">
        <f t="shared" si="16"/>
        <v>-4.7663003443788932E-2</v>
      </c>
      <c r="V214" s="266">
        <f t="shared" si="14"/>
        <v>5.3667277168092831E-2</v>
      </c>
    </row>
    <row r="215" spans="1:22" x14ac:dyDescent="0.25">
      <c r="A215" s="381" t="s">
        <v>122</v>
      </c>
      <c r="B215" s="381" t="s">
        <v>123</v>
      </c>
      <c r="C215" s="381" t="s">
        <v>124</v>
      </c>
      <c r="D215" s="381">
        <v>41759</v>
      </c>
      <c r="E215" s="381">
        <v>44440</v>
      </c>
      <c r="F215" s="381">
        <v>44783</v>
      </c>
      <c r="G215" s="381">
        <v>47283</v>
      </c>
      <c r="H215" s="381">
        <v>47271</v>
      </c>
      <c r="I215" s="381">
        <v>46434</v>
      </c>
      <c r="J215" s="381">
        <v>47845</v>
      </c>
      <c r="K215" s="381">
        <v>46538</v>
      </c>
      <c r="L215" s="381">
        <v>50709</v>
      </c>
      <c r="M215" s="381">
        <v>49340</v>
      </c>
      <c r="N215" s="381">
        <v>49817</v>
      </c>
      <c r="O215" s="381">
        <v>51318</v>
      </c>
      <c r="P215" s="381">
        <v>52905</v>
      </c>
      <c r="Q215" s="381">
        <v>52187</v>
      </c>
      <c r="R215" s="381">
        <v>53917</v>
      </c>
      <c r="S215" s="381">
        <v>54315</v>
      </c>
      <c r="T215" s="274">
        <f t="shared" si="15"/>
        <v>-5.3190836043928269E-2</v>
      </c>
      <c r="U215" s="275">
        <f t="shared" si="16"/>
        <v>0.13934054005339735</v>
      </c>
      <c r="V215" s="266">
        <f t="shared" si="14"/>
        <v>2.9855415664276519E-2</v>
      </c>
    </row>
    <row r="216" spans="1:22" x14ac:dyDescent="0.25">
      <c r="A216" s="381" t="s">
        <v>125</v>
      </c>
      <c r="B216" s="381" t="s">
        <v>126</v>
      </c>
      <c r="C216" s="381" t="s">
        <v>127</v>
      </c>
      <c r="D216" s="381">
        <v>61282</v>
      </c>
      <c r="E216" s="381">
        <v>62112</v>
      </c>
      <c r="F216" s="381">
        <v>60293</v>
      </c>
      <c r="G216" s="381">
        <v>62395</v>
      </c>
      <c r="H216" s="381">
        <v>61170</v>
      </c>
      <c r="I216" s="381">
        <v>61797</v>
      </c>
      <c r="J216" s="381">
        <v>62309</v>
      </c>
      <c r="K216" s="381">
        <v>64588</v>
      </c>
      <c r="L216" s="381">
        <v>66678</v>
      </c>
      <c r="M216" s="381">
        <v>63762</v>
      </c>
      <c r="N216" s="381">
        <v>65013</v>
      </c>
      <c r="O216" s="381">
        <v>65973</v>
      </c>
      <c r="P216" s="381">
        <v>64748</v>
      </c>
      <c r="Q216" s="381">
        <v>66993</v>
      </c>
      <c r="R216" s="381">
        <v>67302</v>
      </c>
      <c r="S216" s="381">
        <v>70236</v>
      </c>
      <c r="T216" s="274">
        <f t="shared" si="15"/>
        <v>0.14607297811837561</v>
      </c>
      <c r="U216" s="275">
        <f t="shared" si="16"/>
        <v>1.8577728363763368E-2</v>
      </c>
      <c r="V216" s="266">
        <f t="shared" si="14"/>
        <v>0.1861160964003219</v>
      </c>
    </row>
    <row r="217" spans="1:22" x14ac:dyDescent="0.25">
      <c r="A217" s="381" t="s">
        <v>128</v>
      </c>
      <c r="B217" s="381" t="s">
        <v>129</v>
      </c>
      <c r="C217" s="381" t="s">
        <v>130</v>
      </c>
      <c r="D217" s="381">
        <v>13039</v>
      </c>
      <c r="E217" s="381">
        <v>11940</v>
      </c>
      <c r="F217" s="381">
        <v>11822</v>
      </c>
      <c r="G217" s="381">
        <v>12906</v>
      </c>
      <c r="H217" s="381">
        <v>11657</v>
      </c>
      <c r="I217" s="381">
        <v>13152</v>
      </c>
      <c r="J217" s="381">
        <v>13181</v>
      </c>
      <c r="K217" s="381">
        <v>13562</v>
      </c>
      <c r="L217" s="381">
        <v>12927</v>
      </c>
      <c r="M217" s="381">
        <v>13116</v>
      </c>
      <c r="N217" s="381">
        <v>12134</v>
      </c>
      <c r="O217" s="381">
        <v>13531</v>
      </c>
      <c r="P217" s="381">
        <v>13506</v>
      </c>
      <c r="Q217" s="381">
        <v>14295</v>
      </c>
      <c r="R217" s="381">
        <v>12827</v>
      </c>
      <c r="S217" s="381">
        <v>15066</v>
      </c>
      <c r="T217" s="274">
        <f t="shared" si="15"/>
        <v>0.25495934606643145</v>
      </c>
      <c r="U217" s="275">
        <f t="shared" si="16"/>
        <v>-0.35171833303272404</v>
      </c>
      <c r="V217" s="266">
        <f t="shared" ref="V217:V280" si="17">(S217/R217)^4-1</f>
        <v>0.90323087079488218</v>
      </c>
    </row>
    <row r="218" spans="1:22" x14ac:dyDescent="0.25">
      <c r="A218" s="381" t="s">
        <v>131</v>
      </c>
      <c r="B218" s="381" t="s">
        <v>132</v>
      </c>
      <c r="C218" s="381" t="s">
        <v>133</v>
      </c>
      <c r="D218" s="381">
        <v>28114</v>
      </c>
      <c r="E218" s="381">
        <v>28957</v>
      </c>
      <c r="F218" s="381">
        <v>27791</v>
      </c>
      <c r="G218" s="381">
        <v>28998</v>
      </c>
      <c r="H218" s="381">
        <v>28638</v>
      </c>
      <c r="I218" s="381">
        <v>28423</v>
      </c>
      <c r="J218" s="381">
        <v>27176</v>
      </c>
      <c r="K218" s="381">
        <v>27563</v>
      </c>
      <c r="L218" s="381">
        <v>30795</v>
      </c>
      <c r="M218" s="381">
        <v>30031</v>
      </c>
      <c r="N218" s="381">
        <v>30579</v>
      </c>
      <c r="O218" s="381">
        <v>28766</v>
      </c>
      <c r="P218" s="381">
        <v>28227</v>
      </c>
      <c r="Q218" s="381">
        <v>29480</v>
      </c>
      <c r="R218" s="381">
        <v>29668</v>
      </c>
      <c r="S218" s="381">
        <v>29946</v>
      </c>
      <c r="T218" s="274">
        <f t="shared" si="15"/>
        <v>0.18973715254745671</v>
      </c>
      <c r="U218" s="275">
        <f t="shared" si="16"/>
        <v>2.5753871057067057E-2</v>
      </c>
      <c r="V218" s="266">
        <f t="shared" si="17"/>
        <v>3.8011582713392444E-2</v>
      </c>
    </row>
    <row r="219" spans="1:22" x14ac:dyDescent="0.25">
      <c r="A219" s="381" t="s">
        <v>134</v>
      </c>
      <c r="B219" s="381" t="s">
        <v>135</v>
      </c>
      <c r="C219" s="381" t="s">
        <v>136</v>
      </c>
      <c r="D219" s="381">
        <v>20130</v>
      </c>
      <c r="E219" s="381">
        <v>21215</v>
      </c>
      <c r="F219" s="381">
        <v>20679</v>
      </c>
      <c r="G219" s="381">
        <v>20491</v>
      </c>
      <c r="H219" s="381">
        <v>20875</v>
      </c>
      <c r="I219" s="381">
        <v>20222</v>
      </c>
      <c r="J219" s="381">
        <v>21953</v>
      </c>
      <c r="K219" s="381">
        <v>23464</v>
      </c>
      <c r="L219" s="381">
        <v>22956</v>
      </c>
      <c r="M219" s="381">
        <v>20616</v>
      </c>
      <c r="N219" s="381">
        <v>22300</v>
      </c>
      <c r="O219" s="381">
        <v>23675</v>
      </c>
      <c r="P219" s="381">
        <v>23015</v>
      </c>
      <c r="Q219" s="381">
        <v>23218</v>
      </c>
      <c r="R219" s="381">
        <v>24807</v>
      </c>
      <c r="S219" s="381">
        <v>25224</v>
      </c>
      <c r="T219" s="274">
        <f t="shared" si="15"/>
        <v>3.5750878949405651E-2</v>
      </c>
      <c r="U219" s="275">
        <f t="shared" si="16"/>
        <v>0.30316005448726635</v>
      </c>
      <c r="V219" s="266">
        <f t="shared" si="17"/>
        <v>6.8953575723048388E-2</v>
      </c>
    </row>
    <row r="220" spans="1:22" x14ac:dyDescent="0.25">
      <c r="A220" s="381" t="s">
        <v>137</v>
      </c>
      <c r="B220" s="381" t="s">
        <v>138</v>
      </c>
      <c r="C220" s="381" t="s">
        <v>139</v>
      </c>
      <c r="D220" s="381">
        <v>6499</v>
      </c>
      <c r="E220" s="381">
        <v>6285</v>
      </c>
      <c r="F220" s="381">
        <v>6446</v>
      </c>
      <c r="G220" s="381">
        <v>6454</v>
      </c>
      <c r="H220" s="381">
        <v>6604</v>
      </c>
      <c r="I220" s="381">
        <v>6893</v>
      </c>
      <c r="J220" s="381">
        <v>6974</v>
      </c>
      <c r="K220" s="381">
        <v>7084</v>
      </c>
      <c r="L220" s="381">
        <v>7092</v>
      </c>
      <c r="M220" s="381">
        <v>7237</v>
      </c>
      <c r="N220" s="381">
        <v>7286</v>
      </c>
      <c r="O220" s="381">
        <v>7361</v>
      </c>
      <c r="P220" s="381">
        <v>7307</v>
      </c>
      <c r="Q220" s="381">
        <v>7478</v>
      </c>
      <c r="R220" s="381">
        <v>7374</v>
      </c>
      <c r="S220" s="381">
        <v>7317</v>
      </c>
      <c r="T220" s="274">
        <f t="shared" ref="T220:T283" si="18">(Q220/P220)^4-1</f>
        <v>9.6946416906906752E-2</v>
      </c>
      <c r="U220" s="275">
        <f t="shared" ref="U220:U283" si="19">(R220/Q220)^4-1</f>
        <v>-5.4480064951288432E-2</v>
      </c>
      <c r="V220" s="266">
        <f t="shared" si="17"/>
        <v>-3.0562786025776001E-2</v>
      </c>
    </row>
    <row r="221" spans="1:22" x14ac:dyDescent="0.25">
      <c r="A221" s="381" t="s">
        <v>140</v>
      </c>
      <c r="B221" s="381" t="s">
        <v>141</v>
      </c>
      <c r="C221" s="381" t="s">
        <v>142</v>
      </c>
      <c r="D221" s="381">
        <v>102010</v>
      </c>
      <c r="E221" s="381">
        <v>104224</v>
      </c>
      <c r="F221" s="381">
        <v>105364</v>
      </c>
      <c r="G221" s="381">
        <v>107707</v>
      </c>
      <c r="H221" s="381">
        <v>107488</v>
      </c>
      <c r="I221" s="381">
        <v>107142</v>
      </c>
      <c r="J221" s="381">
        <v>108337</v>
      </c>
      <c r="K221" s="381">
        <v>108968</v>
      </c>
      <c r="L221" s="381">
        <v>110237</v>
      </c>
      <c r="M221" s="381">
        <v>110261</v>
      </c>
      <c r="N221" s="381">
        <v>111242</v>
      </c>
      <c r="O221" s="381">
        <v>112166</v>
      </c>
      <c r="P221" s="381">
        <v>112316</v>
      </c>
      <c r="Q221" s="381">
        <v>114484</v>
      </c>
      <c r="R221" s="381">
        <v>114929</v>
      </c>
      <c r="S221" s="381">
        <v>115909</v>
      </c>
      <c r="T221" s="274">
        <f t="shared" si="18"/>
        <v>7.9475195049670155E-2</v>
      </c>
      <c r="U221" s="275">
        <f t="shared" si="19"/>
        <v>1.5638912214504641E-2</v>
      </c>
      <c r="V221" s="266">
        <f t="shared" si="17"/>
        <v>3.454675853188971E-2</v>
      </c>
    </row>
    <row r="222" spans="1:22" x14ac:dyDescent="0.25">
      <c r="A222" s="381" t="s">
        <v>143</v>
      </c>
      <c r="B222" s="381" t="s">
        <v>144</v>
      </c>
      <c r="C222" s="381" t="s">
        <v>145</v>
      </c>
      <c r="D222" s="381">
        <v>79703</v>
      </c>
      <c r="E222" s="381">
        <v>81437</v>
      </c>
      <c r="F222" s="381">
        <v>82461</v>
      </c>
      <c r="G222" s="381">
        <v>84608</v>
      </c>
      <c r="H222" s="381">
        <v>84530</v>
      </c>
      <c r="I222" s="381">
        <v>84247</v>
      </c>
      <c r="J222" s="381">
        <v>85352</v>
      </c>
      <c r="K222" s="381">
        <v>85992</v>
      </c>
      <c r="L222" s="381">
        <v>87211</v>
      </c>
      <c r="M222" s="381">
        <v>87106</v>
      </c>
      <c r="N222" s="381">
        <v>87975</v>
      </c>
      <c r="O222" s="381">
        <v>88849</v>
      </c>
      <c r="P222" s="381">
        <v>88953</v>
      </c>
      <c r="Q222" s="381">
        <v>91066</v>
      </c>
      <c r="R222" s="381">
        <v>91476</v>
      </c>
      <c r="S222" s="381">
        <v>92218</v>
      </c>
      <c r="T222" s="274">
        <f t="shared" si="18"/>
        <v>9.8455950114686441E-2</v>
      </c>
      <c r="U222" s="275">
        <f t="shared" si="19"/>
        <v>1.813090246680793E-2</v>
      </c>
      <c r="V222" s="266">
        <f t="shared" si="17"/>
        <v>3.284257843814764E-2</v>
      </c>
    </row>
    <row r="223" spans="1:22" x14ac:dyDescent="0.25">
      <c r="A223" s="381" t="s">
        <v>146</v>
      </c>
      <c r="B223" s="381" t="s">
        <v>147</v>
      </c>
      <c r="C223" s="381" t="s">
        <v>148</v>
      </c>
      <c r="D223" s="381">
        <v>3092</v>
      </c>
      <c r="E223" s="381">
        <v>3344</v>
      </c>
      <c r="F223" s="381">
        <v>3484</v>
      </c>
      <c r="G223" s="381">
        <v>3559</v>
      </c>
      <c r="H223" s="381">
        <v>3497</v>
      </c>
      <c r="I223" s="381">
        <v>3471</v>
      </c>
      <c r="J223" s="381">
        <v>3490</v>
      </c>
      <c r="K223" s="381">
        <v>3558</v>
      </c>
      <c r="L223" s="381">
        <v>3651</v>
      </c>
      <c r="M223" s="381">
        <v>3762</v>
      </c>
      <c r="N223" s="381">
        <v>3838</v>
      </c>
      <c r="O223" s="381">
        <v>3887</v>
      </c>
      <c r="P223" s="381">
        <v>3921</v>
      </c>
      <c r="Q223" s="381">
        <v>3917</v>
      </c>
      <c r="R223" s="381">
        <v>4020</v>
      </c>
      <c r="S223" s="381">
        <v>4085</v>
      </c>
      <c r="T223" s="274">
        <f t="shared" si="18"/>
        <v>-4.0743517207003643E-3</v>
      </c>
      <c r="U223" s="275">
        <f t="shared" si="19"/>
        <v>0.10940450766770593</v>
      </c>
      <c r="V223" s="266">
        <f t="shared" si="17"/>
        <v>6.6262243712842173E-2</v>
      </c>
    </row>
    <row r="224" spans="1:22" x14ac:dyDescent="0.25">
      <c r="A224" s="381" t="s">
        <v>149</v>
      </c>
      <c r="B224" s="381" t="s">
        <v>150</v>
      </c>
      <c r="C224" s="381" t="s">
        <v>151</v>
      </c>
      <c r="D224" s="381">
        <v>7005</v>
      </c>
      <c r="E224" s="381">
        <v>7062</v>
      </c>
      <c r="F224" s="381">
        <v>7127</v>
      </c>
      <c r="G224" s="381">
        <v>7154</v>
      </c>
      <c r="H224" s="381">
        <v>7180</v>
      </c>
      <c r="I224" s="381">
        <v>7174</v>
      </c>
      <c r="J224" s="381">
        <v>7165</v>
      </c>
      <c r="K224" s="381">
        <v>7114</v>
      </c>
      <c r="L224" s="381">
        <v>6949</v>
      </c>
      <c r="M224" s="381">
        <v>6839</v>
      </c>
      <c r="N224" s="381">
        <v>6813</v>
      </c>
      <c r="O224" s="381">
        <v>6795</v>
      </c>
      <c r="P224" s="381">
        <v>6726</v>
      </c>
      <c r="Q224" s="381">
        <v>6706</v>
      </c>
      <c r="R224" s="381">
        <v>6645</v>
      </c>
      <c r="S224" s="381">
        <v>6778</v>
      </c>
      <c r="T224" s="274">
        <f t="shared" si="18"/>
        <v>-1.1841195742373301E-2</v>
      </c>
      <c r="U224" s="275">
        <f t="shared" si="19"/>
        <v>-3.5891870870732645E-2</v>
      </c>
      <c r="V224" s="266">
        <f t="shared" si="17"/>
        <v>8.2496041504021456E-2</v>
      </c>
    </row>
    <row r="225" spans="1:22" x14ac:dyDescent="0.25">
      <c r="A225" s="381" t="s">
        <v>152</v>
      </c>
      <c r="B225" s="381" t="s">
        <v>153</v>
      </c>
      <c r="C225" s="381" t="s">
        <v>154</v>
      </c>
      <c r="D225" s="381">
        <v>7246</v>
      </c>
      <c r="E225" s="381">
        <v>7399</v>
      </c>
      <c r="F225" s="381">
        <v>7403</v>
      </c>
      <c r="G225" s="381">
        <v>7526</v>
      </c>
      <c r="H225" s="381">
        <v>7443</v>
      </c>
      <c r="I225" s="381">
        <v>7475</v>
      </c>
      <c r="J225" s="381">
        <v>7540</v>
      </c>
      <c r="K225" s="381">
        <v>7557</v>
      </c>
      <c r="L225" s="381">
        <v>7708</v>
      </c>
      <c r="M225" s="381">
        <v>7822</v>
      </c>
      <c r="N225" s="381">
        <v>7930</v>
      </c>
      <c r="O225" s="381">
        <v>7917</v>
      </c>
      <c r="P225" s="381">
        <v>7875</v>
      </c>
      <c r="Q225" s="381">
        <v>7900</v>
      </c>
      <c r="R225" s="381">
        <v>7894</v>
      </c>
      <c r="S225" s="381">
        <v>7934</v>
      </c>
      <c r="T225" s="274">
        <f t="shared" si="18"/>
        <v>1.2759009407818711E-2</v>
      </c>
      <c r="U225" s="275">
        <f t="shared" si="19"/>
        <v>-3.0345154517918971E-3</v>
      </c>
      <c r="V225" s="266">
        <f t="shared" si="17"/>
        <v>2.0423134893926553E-2</v>
      </c>
    </row>
    <row r="226" spans="1:22" x14ac:dyDescent="0.25">
      <c r="A226" s="381" t="s">
        <v>155</v>
      </c>
      <c r="B226" s="381" t="s">
        <v>156</v>
      </c>
      <c r="C226" s="381" t="s">
        <v>157</v>
      </c>
      <c r="D226" s="381">
        <v>4963</v>
      </c>
      <c r="E226" s="381">
        <v>4982</v>
      </c>
      <c r="F226" s="381">
        <v>4890</v>
      </c>
      <c r="G226" s="381">
        <v>4860</v>
      </c>
      <c r="H226" s="381">
        <v>4837</v>
      </c>
      <c r="I226" s="381">
        <v>4774</v>
      </c>
      <c r="J226" s="381">
        <v>4791</v>
      </c>
      <c r="K226" s="381">
        <v>4748</v>
      </c>
      <c r="L226" s="381">
        <v>4719</v>
      </c>
      <c r="M226" s="381">
        <v>4733</v>
      </c>
      <c r="N226" s="381">
        <v>4687</v>
      </c>
      <c r="O226" s="381">
        <v>4717</v>
      </c>
      <c r="P226" s="381">
        <v>4841</v>
      </c>
      <c r="Q226" s="381">
        <v>4896</v>
      </c>
      <c r="R226" s="381">
        <v>4894</v>
      </c>
      <c r="S226" s="381">
        <v>4895</v>
      </c>
      <c r="T226" s="274">
        <f t="shared" si="18"/>
        <v>4.6225511956115017E-2</v>
      </c>
      <c r="U226" s="275">
        <f t="shared" si="19"/>
        <v>-1.6329859832590055E-3</v>
      </c>
      <c r="V226" s="266">
        <f t="shared" si="17"/>
        <v>8.175778827181901E-4</v>
      </c>
    </row>
    <row r="227" spans="1:22" x14ac:dyDescent="0.25">
      <c r="A227" s="381" t="s">
        <v>158</v>
      </c>
      <c r="B227" s="381" t="s">
        <v>159</v>
      </c>
      <c r="C227" s="381" t="s">
        <v>160</v>
      </c>
      <c r="D227" s="381">
        <v>113700</v>
      </c>
      <c r="E227" s="381">
        <v>112989</v>
      </c>
      <c r="F227" s="381">
        <v>115988</v>
      </c>
      <c r="G227" s="381">
        <v>114332</v>
      </c>
      <c r="H227" s="381">
        <v>117163</v>
      </c>
      <c r="I227" s="381">
        <v>115491</v>
      </c>
      <c r="J227" s="381">
        <v>117750</v>
      </c>
      <c r="K227" s="381">
        <v>121978</v>
      </c>
      <c r="L227" s="381">
        <v>119626</v>
      </c>
      <c r="M227" s="381">
        <v>122649</v>
      </c>
      <c r="N227" s="381">
        <v>124206</v>
      </c>
      <c r="O227" s="381">
        <v>126645</v>
      </c>
      <c r="P227" s="381">
        <v>127484</v>
      </c>
      <c r="Q227" s="381">
        <v>129397</v>
      </c>
      <c r="R227" s="381">
        <v>128707</v>
      </c>
      <c r="S227" s="381">
        <v>130104</v>
      </c>
      <c r="T227" s="274">
        <f t="shared" si="18"/>
        <v>6.1387830021172762E-2</v>
      </c>
      <c r="U227" s="275">
        <f t="shared" si="19"/>
        <v>-2.1159703311357636E-2</v>
      </c>
      <c r="V227" s="266">
        <f t="shared" si="17"/>
        <v>4.4128441129593243E-2</v>
      </c>
    </row>
    <row r="228" spans="1:22" x14ac:dyDescent="0.25">
      <c r="A228" s="381" t="s">
        <v>161</v>
      </c>
      <c r="B228" s="381" t="s">
        <v>162</v>
      </c>
      <c r="C228" s="381" t="s">
        <v>163</v>
      </c>
      <c r="D228" s="381">
        <v>85994</v>
      </c>
      <c r="E228" s="381">
        <v>84773</v>
      </c>
      <c r="F228" s="381">
        <v>87184</v>
      </c>
      <c r="G228" s="381">
        <v>85293</v>
      </c>
      <c r="H228" s="381">
        <v>87759</v>
      </c>
      <c r="I228" s="381">
        <v>86219</v>
      </c>
      <c r="J228" s="381">
        <v>88235</v>
      </c>
      <c r="K228" s="381">
        <v>91974</v>
      </c>
      <c r="L228" s="381">
        <v>89286</v>
      </c>
      <c r="M228" s="381">
        <v>92283</v>
      </c>
      <c r="N228" s="381">
        <v>93921</v>
      </c>
      <c r="O228" s="381">
        <v>96115</v>
      </c>
      <c r="P228" s="381">
        <v>97059</v>
      </c>
      <c r="Q228" s="381">
        <v>98473</v>
      </c>
      <c r="R228" s="381">
        <v>97416</v>
      </c>
      <c r="S228" s="381">
        <v>98618</v>
      </c>
      <c r="T228" s="274">
        <f t="shared" si="18"/>
        <v>5.9559686398497735E-2</v>
      </c>
      <c r="U228" s="275">
        <f t="shared" si="19"/>
        <v>-4.224926012785335E-2</v>
      </c>
      <c r="V228" s="266">
        <f t="shared" si="17"/>
        <v>5.0276360583703772E-2</v>
      </c>
    </row>
    <row r="229" spans="1:22" x14ac:dyDescent="0.25">
      <c r="A229" s="381" t="s">
        <v>164</v>
      </c>
      <c r="B229" s="381" t="s">
        <v>165</v>
      </c>
      <c r="C229" s="381" t="s">
        <v>166</v>
      </c>
      <c r="D229" s="381">
        <v>23407</v>
      </c>
      <c r="E229" s="381">
        <v>23701</v>
      </c>
      <c r="F229" s="381">
        <v>24024</v>
      </c>
      <c r="G229" s="381">
        <v>24378</v>
      </c>
      <c r="H229" s="381">
        <v>24627</v>
      </c>
      <c r="I229" s="381">
        <v>24778</v>
      </c>
      <c r="J229" s="381">
        <v>25085</v>
      </c>
      <c r="K229" s="381">
        <v>25347</v>
      </c>
      <c r="L229" s="381">
        <v>25637</v>
      </c>
      <c r="M229" s="381">
        <v>25927</v>
      </c>
      <c r="N229" s="381">
        <v>26115</v>
      </c>
      <c r="O229" s="381">
        <v>26142</v>
      </c>
      <c r="P229" s="381">
        <v>26031</v>
      </c>
      <c r="Q229" s="381">
        <v>26332</v>
      </c>
      <c r="R229" s="381">
        <v>26553</v>
      </c>
      <c r="S229" s="381">
        <v>26710</v>
      </c>
      <c r="T229" s="274">
        <f t="shared" si="18"/>
        <v>4.7060983889211316E-2</v>
      </c>
      <c r="U229" s="275">
        <f t="shared" si="19"/>
        <v>3.3996327352924238E-2</v>
      </c>
      <c r="V229" s="266">
        <f t="shared" si="17"/>
        <v>2.3861399973494901E-2</v>
      </c>
    </row>
    <row r="230" spans="1:22" x14ac:dyDescent="0.25">
      <c r="A230" s="381" t="s">
        <v>167</v>
      </c>
      <c r="B230" s="381" t="s">
        <v>168</v>
      </c>
      <c r="C230" s="381" t="s">
        <v>169</v>
      </c>
      <c r="D230" s="381">
        <v>4299</v>
      </c>
      <c r="E230" s="381">
        <v>4515</v>
      </c>
      <c r="F230" s="381">
        <v>4779</v>
      </c>
      <c r="G230" s="381">
        <v>4660</v>
      </c>
      <c r="H230" s="381">
        <v>4777</v>
      </c>
      <c r="I230" s="381">
        <v>4495</v>
      </c>
      <c r="J230" s="381">
        <v>4429</v>
      </c>
      <c r="K230" s="381">
        <v>4658</v>
      </c>
      <c r="L230" s="381">
        <v>4703</v>
      </c>
      <c r="M230" s="381">
        <v>4439</v>
      </c>
      <c r="N230" s="381">
        <v>4170</v>
      </c>
      <c r="O230" s="381">
        <v>4388</v>
      </c>
      <c r="P230" s="381">
        <v>4394</v>
      </c>
      <c r="Q230" s="381">
        <v>4592</v>
      </c>
      <c r="R230" s="381">
        <v>4739</v>
      </c>
      <c r="S230" s="381">
        <v>4776</v>
      </c>
      <c r="T230" s="274">
        <f t="shared" si="18"/>
        <v>0.19279911226011803</v>
      </c>
      <c r="U230" s="275">
        <f t="shared" si="19"/>
        <v>0.13432973639308754</v>
      </c>
      <c r="V230" s="266">
        <f t="shared" si="17"/>
        <v>3.1597872218201983E-2</v>
      </c>
    </row>
    <row r="231" spans="1:22" x14ac:dyDescent="0.25">
      <c r="A231" s="381" t="s">
        <v>170</v>
      </c>
      <c r="B231" s="381" t="s">
        <v>171</v>
      </c>
      <c r="C231" s="381" t="s">
        <v>172</v>
      </c>
      <c r="D231" s="381">
        <v>44800</v>
      </c>
      <c r="E231" s="381">
        <v>45945</v>
      </c>
      <c r="F231" s="381">
        <v>46424</v>
      </c>
      <c r="G231" s="381">
        <v>46175</v>
      </c>
      <c r="H231" s="381">
        <v>47114</v>
      </c>
      <c r="I231" s="381">
        <v>47470</v>
      </c>
      <c r="J231" s="381">
        <v>48458</v>
      </c>
      <c r="K231" s="381">
        <v>49359</v>
      </c>
      <c r="L231" s="381">
        <v>50751</v>
      </c>
      <c r="M231" s="381">
        <v>51995</v>
      </c>
      <c r="N231" s="381">
        <v>53007</v>
      </c>
      <c r="O231" s="381">
        <v>53907</v>
      </c>
      <c r="P231" s="381">
        <v>53626</v>
      </c>
      <c r="Q231" s="381">
        <v>54349</v>
      </c>
      <c r="R231" s="381">
        <v>55591</v>
      </c>
      <c r="S231" s="381">
        <v>56007</v>
      </c>
      <c r="T231" s="274">
        <f t="shared" si="18"/>
        <v>5.5029529057040838E-2</v>
      </c>
      <c r="U231" s="275">
        <f t="shared" si="19"/>
        <v>9.459060217539661E-2</v>
      </c>
      <c r="V231" s="266">
        <f t="shared" si="17"/>
        <v>3.0270574147955642E-2</v>
      </c>
    </row>
    <row r="232" spans="1:22" x14ac:dyDescent="0.25">
      <c r="A232" s="381" t="s">
        <v>173</v>
      </c>
      <c r="B232" s="381" t="s">
        <v>174</v>
      </c>
      <c r="C232" s="381" t="s">
        <v>175</v>
      </c>
      <c r="D232" s="381">
        <v>30336</v>
      </c>
      <c r="E232" s="381">
        <v>31352</v>
      </c>
      <c r="F232" s="381">
        <v>31545</v>
      </c>
      <c r="G232" s="381">
        <v>31704</v>
      </c>
      <c r="H232" s="381">
        <v>31936</v>
      </c>
      <c r="I232" s="381">
        <v>32595</v>
      </c>
      <c r="J232" s="381">
        <v>33473</v>
      </c>
      <c r="K232" s="381">
        <v>34224</v>
      </c>
      <c r="L232" s="381">
        <v>34792</v>
      </c>
      <c r="M232" s="381">
        <v>35767</v>
      </c>
      <c r="N232" s="381">
        <v>36353</v>
      </c>
      <c r="O232" s="381">
        <v>36889</v>
      </c>
      <c r="P232" s="381">
        <v>37116</v>
      </c>
      <c r="Q232" s="381">
        <v>37471</v>
      </c>
      <c r="R232" s="381">
        <v>38652</v>
      </c>
      <c r="S232" s="381">
        <v>39163</v>
      </c>
      <c r="T232" s="274">
        <f t="shared" si="18"/>
        <v>3.8810831723840478E-2</v>
      </c>
      <c r="U232" s="275">
        <f t="shared" si="19"/>
        <v>0.13215724447625221</v>
      </c>
      <c r="V232" s="266">
        <f t="shared" si="17"/>
        <v>5.3940095907547336E-2</v>
      </c>
    </row>
    <row r="233" spans="1:22" x14ac:dyDescent="0.25">
      <c r="A233" s="381" t="s">
        <v>176</v>
      </c>
      <c r="B233" s="381" t="s">
        <v>177</v>
      </c>
      <c r="C233" s="381" t="s">
        <v>178</v>
      </c>
      <c r="D233" s="381">
        <v>9874</v>
      </c>
      <c r="E233" s="381">
        <v>9929</v>
      </c>
      <c r="F233" s="381">
        <v>10156</v>
      </c>
      <c r="G233" s="381">
        <v>9698</v>
      </c>
      <c r="H233" s="381">
        <v>10393</v>
      </c>
      <c r="I233" s="381">
        <v>10037</v>
      </c>
      <c r="J233" s="381">
        <v>10121</v>
      </c>
      <c r="K233" s="381">
        <v>10225</v>
      </c>
      <c r="L233" s="381">
        <v>10991</v>
      </c>
      <c r="M233" s="381">
        <v>11199</v>
      </c>
      <c r="N233" s="381">
        <v>11626</v>
      </c>
      <c r="O233" s="381">
        <v>11997</v>
      </c>
      <c r="P233" s="381">
        <v>11495</v>
      </c>
      <c r="Q233" s="381">
        <v>11839</v>
      </c>
      <c r="R233" s="381">
        <v>11856</v>
      </c>
      <c r="S233" s="381">
        <v>11782</v>
      </c>
      <c r="T233" s="274">
        <f t="shared" si="18"/>
        <v>0.12518563716554798</v>
      </c>
      <c r="U233" s="275">
        <f t="shared" si="19"/>
        <v>5.7561116084685615E-3</v>
      </c>
      <c r="V233" s="266">
        <f t="shared" si="17"/>
        <v>-2.4733490069090869E-2</v>
      </c>
    </row>
    <row r="234" spans="1:22" x14ac:dyDescent="0.25">
      <c r="A234" s="381" t="s">
        <v>179</v>
      </c>
      <c r="B234" s="381" t="s">
        <v>180</v>
      </c>
      <c r="C234" s="381" t="s">
        <v>181</v>
      </c>
      <c r="D234" s="381">
        <v>4590</v>
      </c>
      <c r="E234" s="381">
        <v>4664</v>
      </c>
      <c r="F234" s="381">
        <v>4722</v>
      </c>
      <c r="G234" s="381">
        <v>4773</v>
      </c>
      <c r="H234" s="381">
        <v>4786</v>
      </c>
      <c r="I234" s="381">
        <v>4838</v>
      </c>
      <c r="J234" s="381">
        <v>4864</v>
      </c>
      <c r="K234" s="381">
        <v>4910</v>
      </c>
      <c r="L234" s="381">
        <v>4968</v>
      </c>
      <c r="M234" s="381">
        <v>5029</v>
      </c>
      <c r="N234" s="381">
        <v>5029</v>
      </c>
      <c r="O234" s="381">
        <v>5021</v>
      </c>
      <c r="P234" s="381">
        <v>5015</v>
      </c>
      <c r="Q234" s="381">
        <v>5039</v>
      </c>
      <c r="R234" s="381">
        <v>5083</v>
      </c>
      <c r="S234" s="381">
        <v>5062</v>
      </c>
      <c r="T234" s="274">
        <f t="shared" si="18"/>
        <v>1.9280425495732167E-2</v>
      </c>
      <c r="U234" s="275">
        <f t="shared" si="19"/>
        <v>3.5387709439616666E-2</v>
      </c>
      <c r="V234" s="266">
        <f t="shared" si="17"/>
        <v>-1.6423543883123393E-2</v>
      </c>
    </row>
    <row r="235" spans="1:22" x14ac:dyDescent="0.25">
      <c r="A235" s="381" t="s">
        <v>182</v>
      </c>
      <c r="B235" s="2" t="s">
        <v>183</v>
      </c>
      <c r="C235" s="381" t="s">
        <v>184</v>
      </c>
      <c r="D235" s="381">
        <v>673138</v>
      </c>
      <c r="E235" s="381">
        <v>681916</v>
      </c>
      <c r="F235" s="381">
        <v>688710</v>
      </c>
      <c r="G235" s="381">
        <v>696750</v>
      </c>
      <c r="H235" s="381">
        <v>705227</v>
      </c>
      <c r="I235" s="381">
        <v>704175</v>
      </c>
      <c r="J235" s="381">
        <v>709307</v>
      </c>
      <c r="K235" s="381">
        <v>722222</v>
      </c>
      <c r="L235" s="381">
        <v>725698</v>
      </c>
      <c r="M235" s="381">
        <v>744482</v>
      </c>
      <c r="N235" s="381">
        <v>757223</v>
      </c>
      <c r="O235" s="381">
        <v>776117</v>
      </c>
      <c r="P235" s="381">
        <v>787113</v>
      </c>
      <c r="Q235" s="381">
        <v>803447</v>
      </c>
      <c r="R235" s="381">
        <v>810698</v>
      </c>
      <c r="S235" s="381">
        <v>827071</v>
      </c>
      <c r="T235" s="274">
        <f t="shared" si="18"/>
        <v>8.562689221194475E-2</v>
      </c>
      <c r="U235" s="275">
        <f t="shared" si="19"/>
        <v>3.6591092369457012E-2</v>
      </c>
      <c r="V235" s="266">
        <f t="shared" si="17"/>
        <v>8.326513709961314E-2</v>
      </c>
    </row>
    <row r="236" spans="1:22" x14ac:dyDescent="0.25">
      <c r="A236" s="381" t="s">
        <v>185</v>
      </c>
      <c r="B236" s="381" t="s">
        <v>186</v>
      </c>
      <c r="C236" s="381" t="s">
        <v>187</v>
      </c>
      <c r="D236" s="381">
        <v>578224</v>
      </c>
      <c r="E236" s="381">
        <v>584142</v>
      </c>
      <c r="F236" s="381">
        <v>590165</v>
      </c>
      <c r="G236" s="381">
        <v>596682</v>
      </c>
      <c r="H236" s="381">
        <v>604092</v>
      </c>
      <c r="I236" s="381">
        <v>602516</v>
      </c>
      <c r="J236" s="381">
        <v>607180</v>
      </c>
      <c r="K236" s="381">
        <v>618715</v>
      </c>
      <c r="L236" s="381">
        <v>619588</v>
      </c>
      <c r="M236" s="381">
        <v>636035</v>
      </c>
      <c r="N236" s="381">
        <v>646915</v>
      </c>
      <c r="O236" s="381">
        <v>664338</v>
      </c>
      <c r="P236" s="381">
        <v>672852</v>
      </c>
      <c r="Q236" s="381">
        <v>687869</v>
      </c>
      <c r="R236" s="381">
        <v>693339</v>
      </c>
      <c r="S236" s="381">
        <v>708987</v>
      </c>
      <c r="T236" s="274">
        <f t="shared" si="18"/>
        <v>9.2307108694980045E-2</v>
      </c>
      <c r="U236" s="275">
        <f t="shared" si="19"/>
        <v>3.2189812487162239E-2</v>
      </c>
      <c r="V236" s="266">
        <f t="shared" si="17"/>
        <v>9.3378599045303989E-2</v>
      </c>
    </row>
    <row r="237" spans="1:22" x14ac:dyDescent="0.25">
      <c r="A237" s="381" t="s">
        <v>188</v>
      </c>
      <c r="B237" s="381" t="s">
        <v>189</v>
      </c>
      <c r="C237" s="381" t="s">
        <v>190</v>
      </c>
      <c r="D237" s="381">
        <v>561038</v>
      </c>
      <c r="E237" s="381">
        <v>567049</v>
      </c>
      <c r="F237" s="381">
        <v>573092</v>
      </c>
      <c r="G237" s="381">
        <v>579495</v>
      </c>
      <c r="H237" s="381">
        <v>586824</v>
      </c>
      <c r="I237" s="381">
        <v>585147</v>
      </c>
      <c r="J237" s="381">
        <v>589719</v>
      </c>
      <c r="K237" s="381">
        <v>601236</v>
      </c>
      <c r="L237" s="381">
        <v>602025</v>
      </c>
      <c r="M237" s="381">
        <v>618161</v>
      </c>
      <c r="N237" s="381">
        <v>628944</v>
      </c>
      <c r="O237" s="381">
        <v>646173</v>
      </c>
      <c r="P237" s="381">
        <v>654466</v>
      </c>
      <c r="Q237" s="381">
        <v>669272</v>
      </c>
      <c r="R237" s="381">
        <v>674979</v>
      </c>
      <c r="S237" s="381">
        <v>689535</v>
      </c>
      <c r="T237" s="274">
        <f t="shared" si="18"/>
        <v>9.3609479029977516E-2</v>
      </c>
      <c r="U237" s="275">
        <f t="shared" si="19"/>
        <v>3.4547464974344244E-2</v>
      </c>
      <c r="V237" s="266">
        <f t="shared" si="17"/>
        <v>8.9091118704630823E-2</v>
      </c>
    </row>
    <row r="238" spans="1:22" x14ac:dyDescent="0.25">
      <c r="A238" s="381" t="s">
        <v>191</v>
      </c>
      <c r="B238" s="381" t="s">
        <v>192</v>
      </c>
      <c r="C238" s="381" t="s">
        <v>193</v>
      </c>
      <c r="D238" s="381">
        <v>489212</v>
      </c>
      <c r="E238" s="381">
        <v>494201</v>
      </c>
      <c r="F238" s="381">
        <v>499579</v>
      </c>
      <c r="G238" s="381">
        <v>505257</v>
      </c>
      <c r="H238" s="381">
        <v>511630</v>
      </c>
      <c r="I238" s="381">
        <v>510346</v>
      </c>
      <c r="J238" s="381">
        <v>514385</v>
      </c>
      <c r="K238" s="381">
        <v>523874</v>
      </c>
      <c r="L238" s="381">
        <v>524555</v>
      </c>
      <c r="M238" s="381">
        <v>538797</v>
      </c>
      <c r="N238" s="381">
        <v>548097</v>
      </c>
      <c r="O238" s="381">
        <v>562864</v>
      </c>
      <c r="P238" s="381">
        <v>569985</v>
      </c>
      <c r="Q238" s="381">
        <v>583022</v>
      </c>
      <c r="R238" s="381">
        <v>587780</v>
      </c>
      <c r="S238" s="381">
        <v>600636</v>
      </c>
      <c r="T238" s="274">
        <f t="shared" si="18"/>
        <v>9.4677180176913289E-2</v>
      </c>
      <c r="U238" s="275">
        <f t="shared" si="19"/>
        <v>3.3045491038222297E-2</v>
      </c>
      <c r="V238" s="266">
        <f t="shared" si="17"/>
        <v>9.040093877145039E-2</v>
      </c>
    </row>
    <row r="239" spans="1:22" x14ac:dyDescent="0.25">
      <c r="A239" s="381" t="s">
        <v>194</v>
      </c>
      <c r="B239" s="381" t="s">
        <v>195</v>
      </c>
      <c r="C239" s="381" t="s">
        <v>196</v>
      </c>
      <c r="D239" s="381">
        <v>20942</v>
      </c>
      <c r="E239" s="381">
        <v>20769</v>
      </c>
      <c r="F239" s="381">
        <v>20763</v>
      </c>
      <c r="G239" s="381">
        <v>20915</v>
      </c>
      <c r="H239" s="381">
        <v>21063</v>
      </c>
      <c r="I239" s="381">
        <v>21220</v>
      </c>
      <c r="J239" s="381">
        <v>21381</v>
      </c>
      <c r="K239" s="381">
        <v>21486</v>
      </c>
      <c r="L239" s="381">
        <v>21671</v>
      </c>
      <c r="M239" s="381">
        <v>22058</v>
      </c>
      <c r="N239" s="381">
        <v>22151</v>
      </c>
      <c r="O239" s="381">
        <v>22358</v>
      </c>
      <c r="P239" s="381">
        <v>22563</v>
      </c>
      <c r="Q239" s="381">
        <v>22812</v>
      </c>
      <c r="R239" s="381">
        <v>22484</v>
      </c>
      <c r="S239" s="381">
        <v>23792</v>
      </c>
      <c r="T239" s="274">
        <f t="shared" si="18"/>
        <v>4.4879185872178429E-2</v>
      </c>
      <c r="U239" s="275">
        <f t="shared" si="19"/>
        <v>-5.6285007000979492E-2</v>
      </c>
      <c r="V239" s="266">
        <f t="shared" si="17"/>
        <v>0.25380355885886652</v>
      </c>
    </row>
    <row r="240" spans="1:22" x14ac:dyDescent="0.25">
      <c r="A240" s="381" t="s">
        <v>197</v>
      </c>
      <c r="B240" s="381" t="s">
        <v>198</v>
      </c>
      <c r="C240" s="381" t="s">
        <v>199</v>
      </c>
      <c r="D240" s="381">
        <v>6391</v>
      </c>
      <c r="E240" s="381">
        <v>6268</v>
      </c>
      <c r="F240" s="381">
        <v>6195</v>
      </c>
      <c r="G240" s="381">
        <v>6170</v>
      </c>
      <c r="H240" s="381">
        <v>6141</v>
      </c>
      <c r="I240" s="381">
        <v>6108</v>
      </c>
      <c r="J240" s="381">
        <v>6066</v>
      </c>
      <c r="K240" s="381">
        <v>6000</v>
      </c>
      <c r="L240" s="381">
        <v>5954</v>
      </c>
      <c r="M240" s="381">
        <v>5982</v>
      </c>
      <c r="N240" s="381">
        <v>5955</v>
      </c>
      <c r="O240" s="381">
        <v>5985</v>
      </c>
      <c r="P240" s="381">
        <v>5998</v>
      </c>
      <c r="Q240" s="381">
        <v>6008</v>
      </c>
      <c r="R240" s="381">
        <v>5865</v>
      </c>
      <c r="S240" s="381">
        <v>6149</v>
      </c>
      <c r="T240" s="274">
        <f t="shared" si="18"/>
        <v>6.6855859579881827E-3</v>
      </c>
      <c r="U240" s="275">
        <f t="shared" si="19"/>
        <v>-9.1860910120626915E-2</v>
      </c>
      <c r="V240" s="266">
        <f t="shared" si="17"/>
        <v>0.20821968263368507</v>
      </c>
    </row>
    <row r="241" spans="1:22" x14ac:dyDescent="0.25">
      <c r="A241" s="381" t="s">
        <v>200</v>
      </c>
      <c r="B241" s="381" t="s">
        <v>201</v>
      </c>
      <c r="C241" s="381" t="s">
        <v>202</v>
      </c>
      <c r="D241" s="381">
        <v>14552</v>
      </c>
      <c r="E241" s="381">
        <v>14501</v>
      </c>
      <c r="F241" s="381">
        <v>14568</v>
      </c>
      <c r="G241" s="381">
        <v>14746</v>
      </c>
      <c r="H241" s="381">
        <v>14922</v>
      </c>
      <c r="I241" s="381">
        <v>15113</v>
      </c>
      <c r="J241" s="381">
        <v>15315</v>
      </c>
      <c r="K241" s="381">
        <v>15486</v>
      </c>
      <c r="L241" s="381">
        <v>15717</v>
      </c>
      <c r="M241" s="381">
        <v>16075</v>
      </c>
      <c r="N241" s="381">
        <v>16195</v>
      </c>
      <c r="O241" s="381">
        <v>16373</v>
      </c>
      <c r="P241" s="381">
        <v>16565</v>
      </c>
      <c r="Q241" s="381">
        <v>16804</v>
      </c>
      <c r="R241" s="381">
        <v>16618</v>
      </c>
      <c r="S241" s="381">
        <v>17643</v>
      </c>
      <c r="T241" s="274">
        <f t="shared" si="18"/>
        <v>5.8973105555857552E-2</v>
      </c>
      <c r="U241" s="275">
        <f t="shared" si="19"/>
        <v>-4.3545472990837331E-2</v>
      </c>
      <c r="V241" s="266">
        <f t="shared" si="17"/>
        <v>0.27050014208570783</v>
      </c>
    </row>
    <row r="242" spans="1:22" x14ac:dyDescent="0.25">
      <c r="A242" s="381" t="s">
        <v>203</v>
      </c>
      <c r="B242" s="381" t="s">
        <v>204</v>
      </c>
      <c r="C242" s="381" t="s">
        <v>205</v>
      </c>
      <c r="D242" s="381">
        <v>468270</v>
      </c>
      <c r="E242" s="381">
        <v>473432</v>
      </c>
      <c r="F242" s="381">
        <v>478816</v>
      </c>
      <c r="G242" s="381">
        <v>484342</v>
      </c>
      <c r="H242" s="381">
        <v>490567</v>
      </c>
      <c r="I242" s="381">
        <v>489126</v>
      </c>
      <c r="J242" s="381">
        <v>493004</v>
      </c>
      <c r="K242" s="381">
        <v>502387</v>
      </c>
      <c r="L242" s="381">
        <v>502885</v>
      </c>
      <c r="M242" s="381">
        <v>516739</v>
      </c>
      <c r="N242" s="381">
        <v>525946</v>
      </c>
      <c r="O242" s="381">
        <v>540506</v>
      </c>
      <c r="P242" s="381">
        <v>547422</v>
      </c>
      <c r="Q242" s="381">
        <v>560210</v>
      </c>
      <c r="R242" s="381">
        <v>565296</v>
      </c>
      <c r="S242" s="381">
        <v>576844</v>
      </c>
      <c r="T242" s="274">
        <f t="shared" si="18"/>
        <v>9.676716374623795E-2</v>
      </c>
      <c r="U242" s="275">
        <f t="shared" si="19"/>
        <v>3.6812494257904671E-2</v>
      </c>
      <c r="V242" s="266">
        <f t="shared" si="17"/>
        <v>8.4251094230281209E-2</v>
      </c>
    </row>
    <row r="243" spans="1:22" x14ac:dyDescent="0.25">
      <c r="A243" s="381" t="s">
        <v>206</v>
      </c>
      <c r="B243" s="381" t="s">
        <v>207</v>
      </c>
      <c r="C243" s="381" t="s">
        <v>208</v>
      </c>
      <c r="D243" s="381">
        <v>241602</v>
      </c>
      <c r="E243" s="381">
        <v>243557</v>
      </c>
      <c r="F243" s="381">
        <v>246613</v>
      </c>
      <c r="G243" s="381">
        <v>249687</v>
      </c>
      <c r="H243" s="381">
        <v>254600</v>
      </c>
      <c r="I243" s="381">
        <v>254344</v>
      </c>
      <c r="J243" s="381">
        <v>256378</v>
      </c>
      <c r="K243" s="381">
        <v>258494</v>
      </c>
      <c r="L243" s="381">
        <v>256981</v>
      </c>
      <c r="M243" s="381">
        <v>267767</v>
      </c>
      <c r="N243" s="381">
        <v>272877</v>
      </c>
      <c r="O243" s="381">
        <v>278346</v>
      </c>
      <c r="P243" s="381">
        <v>281624</v>
      </c>
      <c r="Q243" s="381">
        <v>289700</v>
      </c>
      <c r="R243" s="381">
        <v>291953</v>
      </c>
      <c r="S243" s="381">
        <v>296822</v>
      </c>
      <c r="T243" s="274">
        <f t="shared" si="18"/>
        <v>0.11973519845406844</v>
      </c>
      <c r="U243" s="275">
        <f t="shared" si="19"/>
        <v>3.1472819306986644E-2</v>
      </c>
      <c r="V243" s="266">
        <f t="shared" si="17"/>
        <v>6.8396801484774894E-2</v>
      </c>
    </row>
    <row r="244" spans="1:22" x14ac:dyDescent="0.25">
      <c r="A244" s="381" t="s">
        <v>209</v>
      </c>
      <c r="B244" s="381" t="s">
        <v>210</v>
      </c>
      <c r="C244" s="381" t="s">
        <v>211</v>
      </c>
      <c r="D244" s="381">
        <v>223526</v>
      </c>
      <c r="E244" s="381">
        <v>226626</v>
      </c>
      <c r="F244" s="381">
        <v>228877</v>
      </c>
      <c r="G244" s="381">
        <v>231464</v>
      </c>
      <c r="H244" s="381">
        <v>232655</v>
      </c>
      <c r="I244" s="381">
        <v>231597</v>
      </c>
      <c r="J244" s="381">
        <v>233471</v>
      </c>
      <c r="K244" s="381">
        <v>240613</v>
      </c>
      <c r="L244" s="381">
        <v>242622</v>
      </c>
      <c r="M244" s="381">
        <v>245634</v>
      </c>
      <c r="N244" s="381">
        <v>249758</v>
      </c>
      <c r="O244" s="381">
        <v>258736</v>
      </c>
      <c r="P244" s="381">
        <v>262395</v>
      </c>
      <c r="Q244" s="381">
        <v>267074</v>
      </c>
      <c r="R244" s="381">
        <v>269879</v>
      </c>
      <c r="S244" s="381">
        <v>276528</v>
      </c>
      <c r="T244" s="274">
        <f t="shared" si="18"/>
        <v>7.3258219054573193E-2</v>
      </c>
      <c r="U244" s="275">
        <f t="shared" si="19"/>
        <v>4.2677315850012887E-2</v>
      </c>
      <c r="V244" s="266">
        <f t="shared" si="17"/>
        <v>0.10224993361071677</v>
      </c>
    </row>
    <row r="245" spans="1:22" x14ac:dyDescent="0.25">
      <c r="A245" s="381" t="s">
        <v>212</v>
      </c>
      <c r="B245" s="381" t="s">
        <v>213</v>
      </c>
      <c r="C245" s="381" t="s">
        <v>214</v>
      </c>
      <c r="D245" s="381">
        <v>3143</v>
      </c>
      <c r="E245" s="381">
        <v>3249</v>
      </c>
      <c r="F245" s="381">
        <v>3326</v>
      </c>
      <c r="G245" s="381">
        <v>3191</v>
      </c>
      <c r="H245" s="381">
        <v>3312</v>
      </c>
      <c r="I245" s="381">
        <v>3184</v>
      </c>
      <c r="J245" s="381">
        <v>3155</v>
      </c>
      <c r="K245" s="381">
        <v>3280</v>
      </c>
      <c r="L245" s="381">
        <v>3282</v>
      </c>
      <c r="M245" s="381">
        <v>3338</v>
      </c>
      <c r="N245" s="381">
        <v>3311</v>
      </c>
      <c r="O245" s="381">
        <v>3425</v>
      </c>
      <c r="P245" s="381">
        <v>3403</v>
      </c>
      <c r="Q245" s="381">
        <v>3436</v>
      </c>
      <c r="R245" s="381">
        <v>3464</v>
      </c>
      <c r="S245" s="381">
        <v>3494</v>
      </c>
      <c r="T245" s="274">
        <f t="shared" si="18"/>
        <v>3.9357188848778257E-2</v>
      </c>
      <c r="U245" s="275">
        <f t="shared" si="19"/>
        <v>3.2996649134434453E-2</v>
      </c>
      <c r="V245" s="266">
        <f t="shared" si="17"/>
        <v>3.5094662664631127E-2</v>
      </c>
    </row>
    <row r="246" spans="1:22" x14ac:dyDescent="0.25">
      <c r="A246" s="381" t="s">
        <v>215</v>
      </c>
      <c r="B246" s="381" t="s">
        <v>216</v>
      </c>
      <c r="C246" s="381" t="s">
        <v>217</v>
      </c>
      <c r="D246" s="381">
        <v>71826</v>
      </c>
      <c r="E246" s="381">
        <v>72848</v>
      </c>
      <c r="F246" s="381">
        <v>73512</v>
      </c>
      <c r="G246" s="381">
        <v>74238</v>
      </c>
      <c r="H246" s="381">
        <v>75193</v>
      </c>
      <c r="I246" s="381">
        <v>74801</v>
      </c>
      <c r="J246" s="381">
        <v>75334</v>
      </c>
      <c r="K246" s="381">
        <v>77362</v>
      </c>
      <c r="L246" s="381">
        <v>77470</v>
      </c>
      <c r="M246" s="381">
        <v>79363</v>
      </c>
      <c r="N246" s="381">
        <v>80847</v>
      </c>
      <c r="O246" s="381">
        <v>83309</v>
      </c>
      <c r="P246" s="381">
        <v>84481</v>
      </c>
      <c r="Q246" s="381">
        <v>86250</v>
      </c>
      <c r="R246" s="381">
        <v>87200</v>
      </c>
      <c r="S246" s="381">
        <v>88899</v>
      </c>
      <c r="T246" s="274">
        <f t="shared" si="18"/>
        <v>8.6426201879935771E-2</v>
      </c>
      <c r="U246" s="275">
        <f t="shared" si="19"/>
        <v>4.4791245107737687E-2</v>
      </c>
      <c r="V246" s="266">
        <f t="shared" si="17"/>
        <v>8.024325489795836E-2</v>
      </c>
    </row>
    <row r="247" spans="1:22" x14ac:dyDescent="0.25">
      <c r="A247" s="381" t="s">
        <v>218</v>
      </c>
      <c r="B247" s="381" t="s">
        <v>219</v>
      </c>
      <c r="C247" s="381" t="s">
        <v>220</v>
      </c>
      <c r="D247" s="381">
        <v>17186</v>
      </c>
      <c r="E247" s="381">
        <v>17092</v>
      </c>
      <c r="F247" s="381">
        <v>17073</v>
      </c>
      <c r="G247" s="381">
        <v>17187</v>
      </c>
      <c r="H247" s="381">
        <v>17268</v>
      </c>
      <c r="I247" s="381">
        <v>17369</v>
      </c>
      <c r="J247" s="381">
        <v>17461</v>
      </c>
      <c r="K247" s="381">
        <v>17479</v>
      </c>
      <c r="L247" s="381">
        <v>17563</v>
      </c>
      <c r="M247" s="381">
        <v>17875</v>
      </c>
      <c r="N247" s="381">
        <v>17971</v>
      </c>
      <c r="O247" s="381">
        <v>18165</v>
      </c>
      <c r="P247" s="381">
        <v>18386</v>
      </c>
      <c r="Q247" s="381">
        <v>18597</v>
      </c>
      <c r="R247" s="381">
        <v>18359</v>
      </c>
      <c r="S247" s="381">
        <v>19452</v>
      </c>
      <c r="T247" s="274">
        <f t="shared" si="18"/>
        <v>4.670076399353329E-2</v>
      </c>
      <c r="U247" s="275">
        <f t="shared" si="19"/>
        <v>-5.0216713267164592E-2</v>
      </c>
      <c r="V247" s="266">
        <f t="shared" si="17"/>
        <v>0.26026233321124947</v>
      </c>
    </row>
    <row r="248" spans="1:22" x14ac:dyDescent="0.25">
      <c r="A248" s="381" t="s">
        <v>221</v>
      </c>
      <c r="B248" s="381" t="s">
        <v>222</v>
      </c>
      <c r="C248" s="381" t="s">
        <v>223</v>
      </c>
      <c r="D248" s="381">
        <v>14461</v>
      </c>
      <c r="E248" s="381">
        <v>14589</v>
      </c>
      <c r="F248" s="381">
        <v>14762</v>
      </c>
      <c r="G248" s="381">
        <v>15058</v>
      </c>
      <c r="H248" s="381">
        <v>15317</v>
      </c>
      <c r="I248" s="381">
        <v>15541</v>
      </c>
      <c r="J248" s="381">
        <v>15716</v>
      </c>
      <c r="K248" s="381">
        <v>15787</v>
      </c>
      <c r="L248" s="381">
        <v>15880</v>
      </c>
      <c r="M248" s="381">
        <v>16175</v>
      </c>
      <c r="N248" s="381">
        <v>16286</v>
      </c>
      <c r="O248" s="381">
        <v>16496</v>
      </c>
      <c r="P248" s="381">
        <v>16727</v>
      </c>
      <c r="Q248" s="381">
        <v>16937</v>
      </c>
      <c r="R248" s="381">
        <v>16730</v>
      </c>
      <c r="S248" s="381">
        <v>17742</v>
      </c>
      <c r="T248" s="274">
        <f t="shared" si="18"/>
        <v>5.1171850889431214E-2</v>
      </c>
      <c r="U248" s="275">
        <f t="shared" si="19"/>
        <v>-4.7998103090733713E-2</v>
      </c>
      <c r="V248" s="266">
        <f t="shared" si="17"/>
        <v>0.26481362637789396</v>
      </c>
    </row>
    <row r="249" spans="1:22" x14ac:dyDescent="0.25">
      <c r="A249" s="381" t="s">
        <v>224</v>
      </c>
      <c r="B249" s="381" t="s">
        <v>225</v>
      </c>
      <c r="C249" s="381" t="s">
        <v>226</v>
      </c>
      <c r="D249" s="381">
        <v>2724</v>
      </c>
      <c r="E249" s="381">
        <v>2504</v>
      </c>
      <c r="F249" s="381">
        <v>2312</v>
      </c>
      <c r="G249" s="381">
        <v>2129</v>
      </c>
      <c r="H249" s="381">
        <v>1951</v>
      </c>
      <c r="I249" s="381">
        <v>1828</v>
      </c>
      <c r="J249" s="381">
        <v>1745</v>
      </c>
      <c r="K249" s="381">
        <v>1692</v>
      </c>
      <c r="L249" s="381">
        <v>1683</v>
      </c>
      <c r="M249" s="381">
        <v>1699</v>
      </c>
      <c r="N249" s="381">
        <v>1685</v>
      </c>
      <c r="O249" s="381">
        <v>1669</v>
      </c>
      <c r="P249" s="381">
        <v>1659</v>
      </c>
      <c r="Q249" s="381">
        <v>1660</v>
      </c>
      <c r="R249" s="381">
        <v>1629</v>
      </c>
      <c r="S249" s="381">
        <v>1710</v>
      </c>
      <c r="T249" s="274">
        <f t="shared" si="18"/>
        <v>2.4132719048148843E-3</v>
      </c>
      <c r="U249" s="275">
        <f t="shared" si="19"/>
        <v>-7.2632258092184654E-2</v>
      </c>
      <c r="V249" s="266">
        <f t="shared" si="17"/>
        <v>0.21422761105734378</v>
      </c>
    </row>
    <row r="250" spans="1:22" x14ac:dyDescent="0.25">
      <c r="A250" s="381" t="s">
        <v>227</v>
      </c>
      <c r="B250" s="381" t="s">
        <v>228</v>
      </c>
      <c r="C250" s="381" t="s">
        <v>229</v>
      </c>
      <c r="D250" s="381">
        <v>94914</v>
      </c>
      <c r="E250" s="381">
        <v>97775</v>
      </c>
      <c r="F250" s="381">
        <v>98545</v>
      </c>
      <c r="G250" s="381">
        <v>100069</v>
      </c>
      <c r="H250" s="381">
        <v>101135</v>
      </c>
      <c r="I250" s="381">
        <v>101659</v>
      </c>
      <c r="J250" s="381">
        <v>102127</v>
      </c>
      <c r="K250" s="381">
        <v>103507</v>
      </c>
      <c r="L250" s="381">
        <v>106110</v>
      </c>
      <c r="M250" s="381">
        <v>108447</v>
      </c>
      <c r="N250" s="381">
        <v>110308</v>
      </c>
      <c r="O250" s="381">
        <v>111779</v>
      </c>
      <c r="P250" s="381">
        <v>114261</v>
      </c>
      <c r="Q250" s="381">
        <v>115578</v>
      </c>
      <c r="R250" s="381">
        <v>117360</v>
      </c>
      <c r="S250" s="381">
        <v>118085</v>
      </c>
      <c r="T250" s="274">
        <f t="shared" si="18"/>
        <v>4.6908238696019344E-2</v>
      </c>
      <c r="U250" s="275">
        <f t="shared" si="19"/>
        <v>6.3113671760342216E-2</v>
      </c>
      <c r="V250" s="266">
        <f t="shared" si="17"/>
        <v>2.4940212045637677E-2</v>
      </c>
    </row>
    <row r="251" spans="1:22" x14ac:dyDescent="0.25">
      <c r="A251" s="381" t="s">
        <v>230</v>
      </c>
      <c r="B251" s="381" t="s">
        <v>231</v>
      </c>
      <c r="C251" s="381" t="s">
        <v>232</v>
      </c>
      <c r="D251" s="381">
        <v>75109</v>
      </c>
      <c r="E251" s="381">
        <v>77709</v>
      </c>
      <c r="F251" s="381">
        <v>78205</v>
      </c>
      <c r="G251" s="381">
        <v>79516</v>
      </c>
      <c r="H251" s="381">
        <v>80437</v>
      </c>
      <c r="I251" s="381">
        <v>80796</v>
      </c>
      <c r="J251" s="381">
        <v>81074</v>
      </c>
      <c r="K251" s="381">
        <v>82169</v>
      </c>
      <c r="L251" s="381">
        <v>84447</v>
      </c>
      <c r="M251" s="381">
        <v>86500</v>
      </c>
      <c r="N251" s="381">
        <v>88158</v>
      </c>
      <c r="O251" s="381">
        <v>89401</v>
      </c>
      <c r="P251" s="381">
        <v>91611</v>
      </c>
      <c r="Q251" s="381">
        <v>92677</v>
      </c>
      <c r="R251" s="381">
        <v>94202</v>
      </c>
      <c r="S251" s="381">
        <v>94654</v>
      </c>
      <c r="T251" s="274">
        <f t="shared" si="18"/>
        <v>4.7363350333775367E-2</v>
      </c>
      <c r="U251" s="275">
        <f t="shared" si="19"/>
        <v>6.7462495763938701E-2</v>
      </c>
      <c r="V251" s="266">
        <f t="shared" si="17"/>
        <v>1.9331377172038477E-2</v>
      </c>
    </row>
    <row r="252" spans="1:22" x14ac:dyDescent="0.25">
      <c r="A252" s="381" t="s">
        <v>233</v>
      </c>
      <c r="B252" s="381" t="s">
        <v>234</v>
      </c>
      <c r="C252" s="381" t="s">
        <v>235</v>
      </c>
      <c r="D252" s="381">
        <v>19805</v>
      </c>
      <c r="E252" s="381">
        <v>20066</v>
      </c>
      <c r="F252" s="381">
        <v>20340</v>
      </c>
      <c r="G252" s="381">
        <v>20552</v>
      </c>
      <c r="H252" s="381">
        <v>20698</v>
      </c>
      <c r="I252" s="381">
        <v>20863</v>
      </c>
      <c r="J252" s="381">
        <v>21053</v>
      </c>
      <c r="K252" s="381">
        <v>21339</v>
      </c>
      <c r="L252" s="381">
        <v>21663</v>
      </c>
      <c r="M252" s="381">
        <v>21947</v>
      </c>
      <c r="N252" s="381">
        <v>22150</v>
      </c>
      <c r="O252" s="381">
        <v>22378</v>
      </c>
      <c r="P252" s="381">
        <v>22650</v>
      </c>
      <c r="Q252" s="381">
        <v>22901</v>
      </c>
      <c r="R252" s="381">
        <v>23157</v>
      </c>
      <c r="S252" s="381">
        <v>23431</v>
      </c>
      <c r="T252" s="274">
        <f t="shared" si="18"/>
        <v>4.5068990860744895E-2</v>
      </c>
      <c r="U252" s="275">
        <f t="shared" si="19"/>
        <v>4.5469567757708607E-2</v>
      </c>
      <c r="V252" s="266">
        <f t="shared" si="17"/>
        <v>4.8175763594298315E-2</v>
      </c>
    </row>
    <row r="253" spans="1:22" x14ac:dyDescent="0.25">
      <c r="A253" s="381" t="s">
        <v>1236</v>
      </c>
      <c r="B253" s="2" t="s">
        <v>1235</v>
      </c>
      <c r="C253" s="381" t="s">
        <v>1879</v>
      </c>
      <c r="D253" s="381">
        <v>803274</v>
      </c>
      <c r="E253" s="381">
        <v>785465</v>
      </c>
      <c r="F253" s="381">
        <v>779187</v>
      </c>
      <c r="G253" s="381">
        <v>789286</v>
      </c>
      <c r="H253" s="381">
        <v>812597</v>
      </c>
      <c r="I253" s="381">
        <v>833268</v>
      </c>
      <c r="J253" s="381">
        <v>841544</v>
      </c>
      <c r="K253" s="381">
        <v>863554</v>
      </c>
      <c r="L253" s="381">
        <v>865782</v>
      </c>
      <c r="M253" s="381">
        <v>876932</v>
      </c>
      <c r="N253" s="381">
        <v>890852</v>
      </c>
      <c r="O253" s="381">
        <v>897414</v>
      </c>
      <c r="P253" s="381">
        <v>904746</v>
      </c>
      <c r="Q253" s="381">
        <v>920403</v>
      </c>
      <c r="R253" s="381">
        <v>925482</v>
      </c>
      <c r="S253" s="381">
        <v>931019</v>
      </c>
      <c r="T253" s="274">
        <f t="shared" si="18"/>
        <v>7.1039321067230432E-2</v>
      </c>
      <c r="U253" s="275">
        <f t="shared" si="19"/>
        <v>2.2256318358433447E-2</v>
      </c>
      <c r="V253" s="266">
        <f t="shared" si="17"/>
        <v>2.4146936927819107E-2</v>
      </c>
    </row>
    <row r="254" spans="1:22" x14ac:dyDescent="0.25">
      <c r="A254" s="381" t="s">
        <v>1233</v>
      </c>
      <c r="B254" s="381" t="s">
        <v>1232</v>
      </c>
      <c r="C254" s="381" t="s">
        <v>1878</v>
      </c>
      <c r="D254" s="381">
        <v>501914</v>
      </c>
      <c r="E254" s="381">
        <v>494081</v>
      </c>
      <c r="F254" s="381">
        <v>492060</v>
      </c>
      <c r="G254" s="381">
        <v>500951</v>
      </c>
      <c r="H254" s="381">
        <v>514910</v>
      </c>
      <c r="I254" s="381">
        <v>527304</v>
      </c>
      <c r="J254" s="381">
        <v>530888</v>
      </c>
      <c r="K254" s="381">
        <v>550554</v>
      </c>
      <c r="L254" s="381">
        <v>551674</v>
      </c>
      <c r="M254" s="381">
        <v>560829</v>
      </c>
      <c r="N254" s="381">
        <v>572419</v>
      </c>
      <c r="O254" s="381">
        <v>575349</v>
      </c>
      <c r="P254" s="381">
        <v>577337</v>
      </c>
      <c r="Q254" s="381">
        <v>587509</v>
      </c>
      <c r="R254" s="381">
        <v>585391</v>
      </c>
      <c r="S254" s="381">
        <v>584593</v>
      </c>
      <c r="T254" s="274">
        <f t="shared" si="18"/>
        <v>7.2359814628950136E-2</v>
      </c>
      <c r="U254" s="275">
        <f t="shared" si="19"/>
        <v>-1.4342413505351925E-2</v>
      </c>
      <c r="V254" s="266">
        <f t="shared" si="17"/>
        <v>-5.4416261422373102E-3</v>
      </c>
    </row>
    <row r="255" spans="1:22" x14ac:dyDescent="0.25">
      <c r="A255" s="381" t="s">
        <v>1230</v>
      </c>
      <c r="B255" s="381" t="s">
        <v>1229</v>
      </c>
      <c r="C255" s="381" t="s">
        <v>1877</v>
      </c>
      <c r="D255" s="381">
        <v>257838</v>
      </c>
      <c r="E255" s="381">
        <v>256652</v>
      </c>
      <c r="F255" s="381">
        <v>258041</v>
      </c>
      <c r="G255" s="381">
        <v>262600</v>
      </c>
      <c r="H255" s="381">
        <v>269558</v>
      </c>
      <c r="I255" s="381">
        <v>277213</v>
      </c>
      <c r="J255" s="381">
        <v>281611</v>
      </c>
      <c r="K255" s="381">
        <v>293886</v>
      </c>
      <c r="L255" s="381">
        <v>297694</v>
      </c>
      <c r="M255" s="381">
        <v>303109</v>
      </c>
      <c r="N255" s="381">
        <v>308302</v>
      </c>
      <c r="O255" s="381">
        <v>315985</v>
      </c>
      <c r="P255" s="381">
        <v>319625</v>
      </c>
      <c r="Q255" s="381">
        <v>326817</v>
      </c>
      <c r="R255" s="381">
        <v>330556</v>
      </c>
      <c r="S255" s="381">
        <v>332608</v>
      </c>
      <c r="T255" s="274">
        <f t="shared" si="18"/>
        <v>9.3089171918519176E-2</v>
      </c>
      <c r="U255" s="275">
        <f t="shared" si="19"/>
        <v>4.6553951553778061E-2</v>
      </c>
      <c r="V255" s="266">
        <f t="shared" si="17"/>
        <v>2.5063064277613734E-2</v>
      </c>
    </row>
    <row r="256" spans="1:22" x14ac:dyDescent="0.25">
      <c r="A256" s="381" t="s">
        <v>1227</v>
      </c>
      <c r="B256" s="381" t="s">
        <v>1226</v>
      </c>
      <c r="C256" s="381" t="s">
        <v>1876</v>
      </c>
      <c r="D256" s="381">
        <v>78822</v>
      </c>
      <c r="E256" s="381">
        <v>78524</v>
      </c>
      <c r="F256" s="381">
        <v>79067</v>
      </c>
      <c r="G256" s="381">
        <v>79836</v>
      </c>
      <c r="H256" s="381">
        <v>76846</v>
      </c>
      <c r="I256" s="381">
        <v>78013</v>
      </c>
      <c r="J256" s="381">
        <v>80033</v>
      </c>
      <c r="K256" s="381">
        <v>84372</v>
      </c>
      <c r="L256" s="381">
        <v>83248</v>
      </c>
      <c r="M256" s="381">
        <v>87093</v>
      </c>
      <c r="N256" s="381">
        <v>90965</v>
      </c>
      <c r="O256" s="381">
        <v>95524</v>
      </c>
      <c r="P256" s="381">
        <v>97001</v>
      </c>
      <c r="Q256" s="381">
        <v>101233</v>
      </c>
      <c r="R256" s="381">
        <v>106179</v>
      </c>
      <c r="S256" s="381">
        <v>110583</v>
      </c>
      <c r="T256" s="274">
        <f t="shared" si="18"/>
        <v>0.18627009615150225</v>
      </c>
      <c r="U256" s="275">
        <f t="shared" si="19"/>
        <v>0.21022492885228039</v>
      </c>
      <c r="V256" s="266">
        <f t="shared" si="17"/>
        <v>0.1765190066693525</v>
      </c>
    </row>
    <row r="257" spans="1:22" x14ac:dyDescent="0.25">
      <c r="A257" s="381" t="s">
        <v>1224</v>
      </c>
      <c r="B257" s="381" t="s">
        <v>1223</v>
      </c>
      <c r="C257" s="381" t="s">
        <v>1875</v>
      </c>
      <c r="D257" s="381">
        <v>138379</v>
      </c>
      <c r="E257" s="381">
        <v>137214</v>
      </c>
      <c r="F257" s="381">
        <v>138081</v>
      </c>
      <c r="G257" s="381">
        <v>141045</v>
      </c>
      <c r="H257" s="381">
        <v>148991</v>
      </c>
      <c r="I257" s="381">
        <v>155934</v>
      </c>
      <c r="J257" s="381">
        <v>159657</v>
      </c>
      <c r="K257" s="381">
        <v>165942</v>
      </c>
      <c r="L257" s="381">
        <v>169558</v>
      </c>
      <c r="M257" s="381">
        <v>172206</v>
      </c>
      <c r="N257" s="381">
        <v>174565</v>
      </c>
      <c r="O257" s="381">
        <v>176165</v>
      </c>
      <c r="P257" s="381">
        <v>177677</v>
      </c>
      <c r="Q257" s="381">
        <v>179993</v>
      </c>
      <c r="R257" s="381">
        <v>178659</v>
      </c>
      <c r="S257" s="381">
        <v>176953</v>
      </c>
      <c r="T257" s="274">
        <f t="shared" si="18"/>
        <v>5.3167894436612739E-2</v>
      </c>
      <c r="U257" s="275">
        <f t="shared" si="19"/>
        <v>-2.9317649669514001E-2</v>
      </c>
      <c r="V257" s="266">
        <f t="shared" si="17"/>
        <v>-3.7652052361056954E-2</v>
      </c>
    </row>
    <row r="258" spans="1:22" x14ac:dyDescent="0.25">
      <c r="A258" s="381" t="s">
        <v>1221</v>
      </c>
      <c r="B258" s="381" t="s">
        <v>1220</v>
      </c>
      <c r="C258" s="381" t="s">
        <v>1874</v>
      </c>
      <c r="D258" s="381">
        <v>40638</v>
      </c>
      <c r="E258" s="381">
        <v>40914</v>
      </c>
      <c r="F258" s="381">
        <v>40893</v>
      </c>
      <c r="G258" s="381">
        <v>41719</v>
      </c>
      <c r="H258" s="381">
        <v>43721</v>
      </c>
      <c r="I258" s="381">
        <v>43266</v>
      </c>
      <c r="J258" s="381">
        <v>41921</v>
      </c>
      <c r="K258" s="381">
        <v>43571</v>
      </c>
      <c r="L258" s="381">
        <v>44888</v>
      </c>
      <c r="M258" s="381">
        <v>43810</v>
      </c>
      <c r="N258" s="381">
        <v>42773</v>
      </c>
      <c r="O258" s="381">
        <v>44296</v>
      </c>
      <c r="P258" s="381">
        <v>44947</v>
      </c>
      <c r="Q258" s="381">
        <v>45590</v>
      </c>
      <c r="R258" s="381">
        <v>45717</v>
      </c>
      <c r="S258" s="381">
        <v>45072</v>
      </c>
      <c r="T258" s="274">
        <f t="shared" si="18"/>
        <v>5.8462629089058638E-2</v>
      </c>
      <c r="U258" s="275">
        <f t="shared" si="19"/>
        <v>1.1189441702823988E-2</v>
      </c>
      <c r="V258" s="266">
        <f t="shared" si="17"/>
        <v>-5.5251037915693746E-2</v>
      </c>
    </row>
    <row r="259" spans="1:22" x14ac:dyDescent="0.25">
      <c r="A259" s="381" t="s">
        <v>1218</v>
      </c>
      <c r="B259" s="381" t="s">
        <v>1217</v>
      </c>
      <c r="C259" s="381" t="s">
        <v>1873</v>
      </c>
      <c r="D259" s="381">
        <v>244076</v>
      </c>
      <c r="E259" s="381">
        <v>237429</v>
      </c>
      <c r="F259" s="381">
        <v>234020</v>
      </c>
      <c r="G259" s="381">
        <v>238350</v>
      </c>
      <c r="H259" s="381">
        <v>245351</v>
      </c>
      <c r="I259" s="381">
        <v>250090</v>
      </c>
      <c r="J259" s="381">
        <v>249277</v>
      </c>
      <c r="K259" s="381">
        <v>256668</v>
      </c>
      <c r="L259" s="381">
        <v>253980</v>
      </c>
      <c r="M259" s="381">
        <v>257720</v>
      </c>
      <c r="N259" s="381">
        <v>264116</v>
      </c>
      <c r="O259" s="381">
        <v>259364</v>
      </c>
      <c r="P259" s="381">
        <v>257712</v>
      </c>
      <c r="Q259" s="381">
        <v>260692</v>
      </c>
      <c r="R259" s="381">
        <v>254836</v>
      </c>
      <c r="S259" s="381">
        <v>251984</v>
      </c>
      <c r="T259" s="274">
        <f t="shared" si="18"/>
        <v>4.7061643040090306E-2</v>
      </c>
      <c r="U259" s="275">
        <f t="shared" si="19"/>
        <v>-8.687064889169871E-2</v>
      </c>
      <c r="V259" s="266">
        <f t="shared" si="17"/>
        <v>-4.4020137305116003E-2</v>
      </c>
    </row>
    <row r="260" spans="1:22" x14ac:dyDescent="0.25">
      <c r="A260" s="381" t="s">
        <v>1215</v>
      </c>
      <c r="B260" s="381" t="s">
        <v>1214</v>
      </c>
      <c r="C260" s="381" t="s">
        <v>1872</v>
      </c>
      <c r="D260" s="381">
        <v>93619</v>
      </c>
      <c r="E260" s="381">
        <v>93347</v>
      </c>
      <c r="F260" s="381">
        <v>93454</v>
      </c>
      <c r="G260" s="381">
        <v>94769</v>
      </c>
      <c r="H260" s="381">
        <v>94873</v>
      </c>
      <c r="I260" s="381">
        <v>94975</v>
      </c>
      <c r="J260" s="381">
        <v>96134</v>
      </c>
      <c r="K260" s="381">
        <v>96740</v>
      </c>
      <c r="L260" s="381">
        <v>96910</v>
      </c>
      <c r="M260" s="381">
        <v>98193</v>
      </c>
      <c r="N260" s="381">
        <v>100668</v>
      </c>
      <c r="O260" s="381">
        <v>99792</v>
      </c>
      <c r="P260" s="381">
        <v>100412</v>
      </c>
      <c r="Q260" s="381">
        <v>103244</v>
      </c>
      <c r="R260" s="381">
        <v>104352</v>
      </c>
      <c r="S260" s="381">
        <v>103935</v>
      </c>
      <c r="T260" s="274">
        <f t="shared" si="18"/>
        <v>0.11767829958367204</v>
      </c>
      <c r="U260" s="275">
        <f t="shared" si="19"/>
        <v>4.362342809920583E-2</v>
      </c>
      <c r="V260" s="266">
        <f t="shared" si="17"/>
        <v>-1.5888803201390078E-2</v>
      </c>
    </row>
    <row r="261" spans="1:22" x14ac:dyDescent="0.25">
      <c r="A261" s="381" t="s">
        <v>1212</v>
      </c>
      <c r="B261" s="381" t="s">
        <v>1211</v>
      </c>
      <c r="C261" s="381" t="s">
        <v>1871</v>
      </c>
      <c r="D261" s="381">
        <v>33422</v>
      </c>
      <c r="E261" s="381">
        <v>33973</v>
      </c>
      <c r="F261" s="381">
        <v>26782</v>
      </c>
      <c r="G261" s="381">
        <v>27874</v>
      </c>
      <c r="H261" s="381">
        <v>30089</v>
      </c>
      <c r="I261" s="381">
        <v>30790</v>
      </c>
      <c r="J261" s="381">
        <v>30675</v>
      </c>
      <c r="K261" s="381">
        <v>30969</v>
      </c>
      <c r="L261" s="381">
        <v>30123</v>
      </c>
      <c r="M261" s="381">
        <v>28824</v>
      </c>
      <c r="N261" s="381">
        <v>29294</v>
      </c>
      <c r="O261" s="381">
        <v>30157</v>
      </c>
      <c r="P261" s="381">
        <v>27245</v>
      </c>
      <c r="Q261" s="381">
        <v>26732</v>
      </c>
      <c r="R261" s="381">
        <v>26488</v>
      </c>
      <c r="S261" s="381">
        <v>25872</v>
      </c>
      <c r="T261" s="274">
        <f t="shared" si="18"/>
        <v>-7.3215928886889659E-2</v>
      </c>
      <c r="U261" s="275">
        <f t="shared" si="19"/>
        <v>-3.6013701469770232E-2</v>
      </c>
      <c r="V261" s="266">
        <f t="shared" si="17"/>
        <v>-8.9828276053505407E-2</v>
      </c>
    </row>
    <row r="262" spans="1:22" x14ac:dyDescent="0.25">
      <c r="A262" s="381" t="s">
        <v>1209</v>
      </c>
      <c r="B262" s="381" t="s">
        <v>1208</v>
      </c>
      <c r="C262" s="381" t="s">
        <v>1870</v>
      </c>
      <c r="D262" s="381">
        <v>17225</v>
      </c>
      <c r="E262" s="381">
        <v>17622</v>
      </c>
      <c r="F262" s="381">
        <v>10519</v>
      </c>
      <c r="G262" s="381">
        <v>11000</v>
      </c>
      <c r="H262" s="381">
        <v>12283</v>
      </c>
      <c r="I262" s="381">
        <v>11904</v>
      </c>
      <c r="J262" s="381">
        <v>12825</v>
      </c>
      <c r="K262" s="381">
        <v>12793</v>
      </c>
      <c r="L262" s="381">
        <v>11841</v>
      </c>
      <c r="M262" s="381">
        <v>11326</v>
      </c>
      <c r="N262" s="381">
        <v>10812</v>
      </c>
      <c r="O262" s="381">
        <v>10935</v>
      </c>
      <c r="P262" s="381">
        <v>9333</v>
      </c>
      <c r="Q262" s="381">
        <v>9545</v>
      </c>
      <c r="R262" s="381">
        <v>7699</v>
      </c>
      <c r="S262" s="381">
        <v>8235</v>
      </c>
      <c r="T262" s="274">
        <f t="shared" si="18"/>
        <v>9.4003389629268241E-2</v>
      </c>
      <c r="U262" s="275">
        <f t="shared" si="19"/>
        <v>-0.57671434796407861</v>
      </c>
      <c r="V262" s="266">
        <f t="shared" si="17"/>
        <v>0.30893215158519394</v>
      </c>
    </row>
    <row r="263" spans="1:22" x14ac:dyDescent="0.25">
      <c r="A263" s="381" t="s">
        <v>1206</v>
      </c>
      <c r="B263" s="381" t="s">
        <v>1205</v>
      </c>
      <c r="C263" s="381" t="s">
        <v>1869</v>
      </c>
      <c r="D263" s="381">
        <v>1333</v>
      </c>
      <c r="E263" s="381">
        <v>1268</v>
      </c>
      <c r="F263" s="381">
        <v>1220</v>
      </c>
      <c r="G263" s="381">
        <v>1350</v>
      </c>
      <c r="H263" s="381">
        <v>1317</v>
      </c>
      <c r="I263" s="381">
        <v>1447</v>
      </c>
      <c r="J263" s="381">
        <v>1343</v>
      </c>
      <c r="K263" s="381">
        <v>1405</v>
      </c>
      <c r="L263" s="381">
        <v>1510</v>
      </c>
      <c r="M263" s="381">
        <v>1349</v>
      </c>
      <c r="N263" s="381">
        <v>1372</v>
      </c>
      <c r="O263" s="381">
        <v>1611</v>
      </c>
      <c r="P263" s="381">
        <v>1417</v>
      </c>
      <c r="Q263" s="381">
        <v>1318</v>
      </c>
      <c r="R263" s="381">
        <v>1710</v>
      </c>
      <c r="S263" s="381">
        <v>1368</v>
      </c>
      <c r="T263" s="274">
        <f t="shared" si="18"/>
        <v>-0.25151648432623641</v>
      </c>
      <c r="U263" s="275">
        <f t="shared" si="19"/>
        <v>1.8334972829849994</v>
      </c>
      <c r="V263" s="266">
        <f t="shared" si="17"/>
        <v>-0.59039999999999981</v>
      </c>
    </row>
    <row r="264" spans="1:22" x14ac:dyDescent="0.25">
      <c r="A264" s="381" t="s">
        <v>1203</v>
      </c>
      <c r="B264" s="381" t="s">
        <v>1202</v>
      </c>
      <c r="C264" s="381" t="s">
        <v>1868</v>
      </c>
      <c r="D264" s="381">
        <v>15891</v>
      </c>
      <c r="E264" s="381">
        <v>16354</v>
      </c>
      <c r="F264" s="381">
        <v>9299</v>
      </c>
      <c r="G264" s="381">
        <v>9650</v>
      </c>
      <c r="H264" s="381">
        <v>10966</v>
      </c>
      <c r="I264" s="381">
        <v>10456</v>
      </c>
      <c r="J264" s="381">
        <v>11482</v>
      </c>
      <c r="K264" s="381">
        <v>11387</v>
      </c>
      <c r="L264" s="381">
        <v>10331</v>
      </c>
      <c r="M264" s="381">
        <v>9978</v>
      </c>
      <c r="N264" s="381">
        <v>9440</v>
      </c>
      <c r="O264" s="381">
        <v>9324</v>
      </c>
      <c r="P264" s="381">
        <v>7916</v>
      </c>
      <c r="Q264" s="381">
        <v>8227</v>
      </c>
      <c r="R264" s="381">
        <v>5990</v>
      </c>
      <c r="S264" s="381">
        <v>6867</v>
      </c>
      <c r="T264" s="274">
        <f t="shared" si="18"/>
        <v>0.16665607566648322</v>
      </c>
      <c r="U264" s="275">
        <f t="shared" si="19"/>
        <v>-0.71897736582808025</v>
      </c>
      <c r="V264" s="266">
        <f t="shared" si="17"/>
        <v>0.72727266453240635</v>
      </c>
    </row>
    <row r="265" spans="1:22" x14ac:dyDescent="0.25">
      <c r="A265" s="381" t="s">
        <v>1200</v>
      </c>
      <c r="B265" s="381" t="s">
        <v>1199</v>
      </c>
      <c r="C265" s="381" t="s">
        <v>1867</v>
      </c>
      <c r="D265" s="381">
        <v>7270</v>
      </c>
      <c r="E265" s="381">
        <v>7680</v>
      </c>
      <c r="F265" s="381">
        <v>7354</v>
      </c>
      <c r="G265" s="381">
        <v>7862</v>
      </c>
      <c r="H265" s="381">
        <v>8288</v>
      </c>
      <c r="I265" s="381">
        <v>9229</v>
      </c>
      <c r="J265" s="381">
        <v>8325</v>
      </c>
      <c r="K265" s="381">
        <v>8486</v>
      </c>
      <c r="L265" s="381">
        <v>8816</v>
      </c>
      <c r="M265" s="381">
        <v>8053</v>
      </c>
      <c r="N265" s="381">
        <v>8883</v>
      </c>
      <c r="O265" s="381">
        <v>9955</v>
      </c>
      <c r="P265" s="381">
        <v>8805</v>
      </c>
      <c r="Q265" s="381">
        <v>8013</v>
      </c>
      <c r="R265" s="381">
        <v>9737</v>
      </c>
      <c r="S265" s="381">
        <v>8912</v>
      </c>
      <c r="T265" s="274">
        <f t="shared" si="18"/>
        <v>-0.31409632502855034</v>
      </c>
      <c r="U265" s="275">
        <f t="shared" si="19"/>
        <v>1.1803193497924123</v>
      </c>
      <c r="V265" s="266">
        <f t="shared" si="17"/>
        <v>-0.29822154451786009</v>
      </c>
    </row>
    <row r="266" spans="1:22" x14ac:dyDescent="0.25">
      <c r="A266" s="381" t="s">
        <v>1197</v>
      </c>
      <c r="B266" s="381" t="s">
        <v>1196</v>
      </c>
      <c r="C266" s="381" t="s">
        <v>1866</v>
      </c>
      <c r="D266" s="381">
        <v>514</v>
      </c>
      <c r="E266" s="381">
        <v>517</v>
      </c>
      <c r="F266" s="381">
        <v>502</v>
      </c>
      <c r="G266" s="381">
        <v>536</v>
      </c>
      <c r="H266" s="381">
        <v>523</v>
      </c>
      <c r="I266" s="381">
        <v>560</v>
      </c>
      <c r="J266" s="381">
        <v>587</v>
      </c>
      <c r="K266" s="381">
        <v>635</v>
      </c>
      <c r="L266" s="381">
        <v>686</v>
      </c>
      <c r="M266" s="381">
        <v>636</v>
      </c>
      <c r="N266" s="381">
        <v>621</v>
      </c>
      <c r="O266" s="381">
        <v>648</v>
      </c>
      <c r="P266" s="381">
        <v>620</v>
      </c>
      <c r="Q266" s="381">
        <v>625</v>
      </c>
      <c r="R266" s="381">
        <v>774</v>
      </c>
      <c r="S266" s="381">
        <v>673</v>
      </c>
      <c r="T266" s="274">
        <f t="shared" si="18"/>
        <v>3.2650385217282363E-2</v>
      </c>
      <c r="U266" s="275">
        <f t="shared" si="19"/>
        <v>1.3520349636263931</v>
      </c>
      <c r="V266" s="266">
        <f t="shared" si="17"/>
        <v>-0.42839447994844804</v>
      </c>
    </row>
    <row r="267" spans="1:22" x14ac:dyDescent="0.25">
      <c r="A267" s="381" t="s">
        <v>1194</v>
      </c>
      <c r="B267" s="381" t="s">
        <v>1193</v>
      </c>
      <c r="C267" s="381" t="s">
        <v>1865</v>
      </c>
      <c r="D267" s="381">
        <v>6757</v>
      </c>
      <c r="E267" s="381">
        <v>7163</v>
      </c>
      <c r="F267" s="381">
        <v>6852</v>
      </c>
      <c r="G267" s="381">
        <v>7326</v>
      </c>
      <c r="H267" s="381">
        <v>7764</v>
      </c>
      <c r="I267" s="381">
        <v>8668</v>
      </c>
      <c r="J267" s="381">
        <v>7738</v>
      </c>
      <c r="K267" s="381">
        <v>7851</v>
      </c>
      <c r="L267" s="381">
        <v>8130</v>
      </c>
      <c r="M267" s="381">
        <v>7417</v>
      </c>
      <c r="N267" s="381">
        <v>8262</v>
      </c>
      <c r="O267" s="381">
        <v>9307</v>
      </c>
      <c r="P267" s="381">
        <v>8184</v>
      </c>
      <c r="Q267" s="381">
        <v>7388</v>
      </c>
      <c r="R267" s="381">
        <v>8962</v>
      </c>
      <c r="S267" s="381">
        <v>8239</v>
      </c>
      <c r="T267" s="274">
        <f t="shared" si="18"/>
        <v>-0.33588228610084137</v>
      </c>
      <c r="U267" s="275">
        <f t="shared" si="19"/>
        <v>1.1652707602541246</v>
      </c>
      <c r="V267" s="266">
        <f t="shared" si="17"/>
        <v>-0.28570394242566943</v>
      </c>
    </row>
    <row r="268" spans="1:22" x14ac:dyDescent="0.25">
      <c r="A268" s="381" t="s">
        <v>1191</v>
      </c>
      <c r="B268" s="381" t="s">
        <v>1190</v>
      </c>
      <c r="C268" s="381" t="s">
        <v>1864</v>
      </c>
      <c r="D268" s="381">
        <v>8927</v>
      </c>
      <c r="E268" s="381">
        <v>8670</v>
      </c>
      <c r="F268" s="381">
        <v>8909</v>
      </c>
      <c r="G268" s="381">
        <v>9012</v>
      </c>
      <c r="H268" s="381">
        <v>9519</v>
      </c>
      <c r="I268" s="381">
        <v>9658</v>
      </c>
      <c r="J268" s="381">
        <v>9525</v>
      </c>
      <c r="K268" s="381">
        <v>9691</v>
      </c>
      <c r="L268" s="381">
        <v>9466</v>
      </c>
      <c r="M268" s="381">
        <v>9444</v>
      </c>
      <c r="N268" s="381">
        <v>9599</v>
      </c>
      <c r="O268" s="381">
        <v>9267</v>
      </c>
      <c r="P268" s="381">
        <v>9108</v>
      </c>
      <c r="Q268" s="381">
        <v>9174</v>
      </c>
      <c r="R268" s="381">
        <v>9052</v>
      </c>
      <c r="S268" s="381">
        <v>8725</v>
      </c>
      <c r="T268" s="274">
        <f t="shared" si="18"/>
        <v>2.9302091893363968E-2</v>
      </c>
      <c r="U268" s="275">
        <f t="shared" si="19"/>
        <v>-5.2142091599674312E-2</v>
      </c>
      <c r="V268" s="266">
        <f t="shared" si="17"/>
        <v>-0.13685539295438309</v>
      </c>
    </row>
    <row r="269" spans="1:22" x14ac:dyDescent="0.25">
      <c r="A269" s="381" t="s">
        <v>1188</v>
      </c>
      <c r="B269" s="381" t="s">
        <v>1187</v>
      </c>
      <c r="C269" s="381" t="s">
        <v>1863</v>
      </c>
      <c r="D269" s="381">
        <v>107964</v>
      </c>
      <c r="E269" s="381">
        <v>100733</v>
      </c>
      <c r="F269" s="381">
        <v>104397</v>
      </c>
      <c r="G269" s="381">
        <v>106594</v>
      </c>
      <c r="H269" s="381">
        <v>110822</v>
      </c>
      <c r="I269" s="381">
        <v>114284</v>
      </c>
      <c r="J269" s="381">
        <v>112667</v>
      </c>
      <c r="K269" s="381">
        <v>118709</v>
      </c>
      <c r="L269" s="381">
        <v>116750</v>
      </c>
      <c r="M269" s="381">
        <v>120416</v>
      </c>
      <c r="N269" s="381">
        <v>123637</v>
      </c>
      <c r="O269" s="381">
        <v>118962</v>
      </c>
      <c r="P269" s="381">
        <v>119629</v>
      </c>
      <c r="Q269" s="381">
        <v>119959</v>
      </c>
      <c r="R269" s="381">
        <v>113503</v>
      </c>
      <c r="S269" s="381">
        <v>111815</v>
      </c>
      <c r="T269" s="274">
        <f t="shared" si="18"/>
        <v>1.1079854698873515E-2</v>
      </c>
      <c r="U269" s="275">
        <f t="shared" si="19"/>
        <v>-0.198510171645915</v>
      </c>
      <c r="V269" s="266">
        <f t="shared" si="17"/>
        <v>-5.8173490286381524E-2</v>
      </c>
    </row>
    <row r="270" spans="1:22" x14ac:dyDescent="0.25">
      <c r="A270" s="381" t="s">
        <v>1185</v>
      </c>
      <c r="B270" s="381" t="s">
        <v>1184</v>
      </c>
      <c r="C270" s="381" t="s">
        <v>1862</v>
      </c>
      <c r="D270" s="381">
        <v>9070</v>
      </c>
      <c r="E270" s="381">
        <v>9377</v>
      </c>
      <c r="F270" s="381">
        <v>9387</v>
      </c>
      <c r="G270" s="381">
        <v>9114</v>
      </c>
      <c r="H270" s="381">
        <v>9568</v>
      </c>
      <c r="I270" s="381">
        <v>10041</v>
      </c>
      <c r="J270" s="381">
        <v>9801</v>
      </c>
      <c r="K270" s="381">
        <v>10250</v>
      </c>
      <c r="L270" s="381">
        <v>10196</v>
      </c>
      <c r="M270" s="381">
        <v>10288</v>
      </c>
      <c r="N270" s="381">
        <v>10518</v>
      </c>
      <c r="O270" s="381">
        <v>10453</v>
      </c>
      <c r="P270" s="381">
        <v>10426</v>
      </c>
      <c r="Q270" s="381">
        <v>10757</v>
      </c>
      <c r="R270" s="381">
        <v>10493</v>
      </c>
      <c r="S270" s="381">
        <v>10362</v>
      </c>
      <c r="T270" s="274">
        <f t="shared" si="18"/>
        <v>0.13316667017897266</v>
      </c>
      <c r="U270" s="275">
        <f t="shared" si="19"/>
        <v>-9.461349499154359E-2</v>
      </c>
      <c r="V270" s="266">
        <f t="shared" si="17"/>
        <v>-4.901063468439848E-2</v>
      </c>
    </row>
    <row r="271" spans="1:22" x14ac:dyDescent="0.25">
      <c r="A271" s="381" t="s">
        <v>1182</v>
      </c>
      <c r="B271" s="381" t="s">
        <v>1181</v>
      </c>
      <c r="C271" s="381" t="s">
        <v>1861</v>
      </c>
      <c r="D271" s="381">
        <v>301359</v>
      </c>
      <c r="E271" s="381">
        <v>291384</v>
      </c>
      <c r="F271" s="381">
        <v>287126</v>
      </c>
      <c r="G271" s="381">
        <v>288335</v>
      </c>
      <c r="H271" s="381">
        <v>297687</v>
      </c>
      <c r="I271" s="381">
        <v>305964</v>
      </c>
      <c r="J271" s="381">
        <v>310656</v>
      </c>
      <c r="K271" s="381">
        <v>313000</v>
      </c>
      <c r="L271" s="381">
        <v>314108</v>
      </c>
      <c r="M271" s="381">
        <v>316104</v>
      </c>
      <c r="N271" s="381">
        <v>318433</v>
      </c>
      <c r="O271" s="381">
        <v>322065</v>
      </c>
      <c r="P271" s="381">
        <v>327409</v>
      </c>
      <c r="Q271" s="381">
        <v>332894</v>
      </c>
      <c r="R271" s="381">
        <v>340091</v>
      </c>
      <c r="S271" s="381">
        <v>346427</v>
      </c>
      <c r="T271" s="274">
        <f t="shared" si="18"/>
        <v>6.8713799066514092E-2</v>
      </c>
      <c r="U271" s="275">
        <f t="shared" si="19"/>
        <v>8.9323031719843682E-2</v>
      </c>
      <c r="V271" s="266">
        <f t="shared" si="17"/>
        <v>7.6629747210810617E-2</v>
      </c>
    </row>
    <row r="272" spans="1:22" x14ac:dyDescent="0.25">
      <c r="A272" s="381" t="s">
        <v>1179</v>
      </c>
      <c r="B272" s="381" t="s">
        <v>1178</v>
      </c>
      <c r="C272" s="381" t="s">
        <v>1860</v>
      </c>
      <c r="D272" s="381">
        <v>89848</v>
      </c>
      <c r="E272" s="381">
        <v>83945</v>
      </c>
      <c r="F272" s="381">
        <v>81587</v>
      </c>
      <c r="G272" s="381">
        <v>82910</v>
      </c>
      <c r="H272" s="381">
        <v>89078</v>
      </c>
      <c r="I272" s="381">
        <v>93807</v>
      </c>
      <c r="J272" s="381">
        <v>95118</v>
      </c>
      <c r="K272" s="381">
        <v>95044</v>
      </c>
      <c r="L272" s="381">
        <v>93699</v>
      </c>
      <c r="M272" s="381">
        <v>92628</v>
      </c>
      <c r="N272" s="381">
        <v>92275</v>
      </c>
      <c r="O272" s="381">
        <v>92829</v>
      </c>
      <c r="P272" s="381">
        <v>94607</v>
      </c>
      <c r="Q272" s="381">
        <v>95961</v>
      </c>
      <c r="R272" s="381">
        <v>98694</v>
      </c>
      <c r="S272" s="381">
        <v>100309</v>
      </c>
      <c r="T272" s="274">
        <f t="shared" si="18"/>
        <v>5.848808955319873E-2</v>
      </c>
      <c r="U272" s="275">
        <f t="shared" si="19"/>
        <v>0.11888111507086774</v>
      </c>
      <c r="V272" s="266">
        <f t="shared" si="17"/>
        <v>6.707906486320403E-2</v>
      </c>
    </row>
    <row r="273" spans="1:22" x14ac:dyDescent="0.25">
      <c r="A273" s="381" t="s">
        <v>1176</v>
      </c>
      <c r="B273" s="381" t="s">
        <v>1175</v>
      </c>
      <c r="C273" s="381" t="s">
        <v>1859</v>
      </c>
      <c r="D273" s="381">
        <v>8547</v>
      </c>
      <c r="E273" s="381">
        <v>8484</v>
      </c>
      <c r="F273" s="381">
        <v>8530</v>
      </c>
      <c r="G273" s="381">
        <v>8689</v>
      </c>
      <c r="H273" s="381">
        <v>8940</v>
      </c>
      <c r="I273" s="381">
        <v>9225</v>
      </c>
      <c r="J273" s="381">
        <v>9484</v>
      </c>
      <c r="K273" s="381">
        <v>9708</v>
      </c>
      <c r="L273" s="381">
        <v>9929</v>
      </c>
      <c r="M273" s="381">
        <v>10130</v>
      </c>
      <c r="N273" s="381">
        <v>10293</v>
      </c>
      <c r="O273" s="381">
        <v>10411</v>
      </c>
      <c r="P273" s="381">
        <v>10486</v>
      </c>
      <c r="Q273" s="381">
        <v>10516</v>
      </c>
      <c r="R273" s="381">
        <v>10613</v>
      </c>
      <c r="S273" s="381">
        <v>10691</v>
      </c>
      <c r="T273" s="274">
        <f t="shared" si="18"/>
        <v>1.1493034069798735E-2</v>
      </c>
      <c r="U273" s="275">
        <f t="shared" si="19"/>
        <v>3.740980214121592E-2</v>
      </c>
      <c r="V273" s="266">
        <f t="shared" si="17"/>
        <v>2.9723587943894847E-2</v>
      </c>
    </row>
    <row r="274" spans="1:22" x14ac:dyDescent="0.25">
      <c r="A274" s="381" t="s">
        <v>1173</v>
      </c>
      <c r="B274" s="381" t="s">
        <v>1172</v>
      </c>
      <c r="C274" s="381" t="s">
        <v>1858</v>
      </c>
      <c r="D274" s="381">
        <v>21306</v>
      </c>
      <c r="E274" s="381">
        <v>21436</v>
      </c>
      <c r="F274" s="381">
        <v>21734</v>
      </c>
      <c r="G274" s="381">
        <v>22210</v>
      </c>
      <c r="H274" s="381">
        <v>22791</v>
      </c>
      <c r="I274" s="381">
        <v>23246</v>
      </c>
      <c r="J274" s="381">
        <v>23403</v>
      </c>
      <c r="K274" s="381">
        <v>23229</v>
      </c>
      <c r="L274" s="381">
        <v>22869</v>
      </c>
      <c r="M274" s="381">
        <v>22612</v>
      </c>
      <c r="N274" s="381">
        <v>22491</v>
      </c>
      <c r="O274" s="381">
        <v>22508</v>
      </c>
      <c r="P274" s="381">
        <v>22635</v>
      </c>
      <c r="Q274" s="381">
        <v>22698</v>
      </c>
      <c r="R274" s="381">
        <v>22907</v>
      </c>
      <c r="S274" s="381">
        <v>23077</v>
      </c>
      <c r="T274" s="274">
        <f t="shared" si="18"/>
        <v>1.1179767661455342E-2</v>
      </c>
      <c r="U274" s="275">
        <f t="shared" si="19"/>
        <v>3.7343276907628731E-2</v>
      </c>
      <c r="V274" s="266">
        <f t="shared" si="17"/>
        <v>3.0017342279144321E-2</v>
      </c>
    </row>
    <row r="275" spans="1:22" x14ac:dyDescent="0.25">
      <c r="A275" s="381" t="s">
        <v>1170</v>
      </c>
      <c r="B275" s="381" t="s">
        <v>1169</v>
      </c>
      <c r="C275" s="381" t="s">
        <v>1857</v>
      </c>
      <c r="D275" s="381">
        <v>12759</v>
      </c>
      <c r="E275" s="381">
        <v>12952</v>
      </c>
      <c r="F275" s="381">
        <v>13204</v>
      </c>
      <c r="G275" s="381">
        <v>13521</v>
      </c>
      <c r="H275" s="381">
        <v>13850</v>
      </c>
      <c r="I275" s="381">
        <v>14021</v>
      </c>
      <c r="J275" s="381">
        <v>13919</v>
      </c>
      <c r="K275" s="381">
        <v>13522</v>
      </c>
      <c r="L275" s="381">
        <v>12940</v>
      </c>
      <c r="M275" s="381">
        <v>12481</v>
      </c>
      <c r="N275" s="381">
        <v>12199</v>
      </c>
      <c r="O275" s="381">
        <v>12097</v>
      </c>
      <c r="P275" s="381">
        <v>12148</v>
      </c>
      <c r="Q275" s="381">
        <v>12182</v>
      </c>
      <c r="R275" s="381">
        <v>12294</v>
      </c>
      <c r="S275" s="381">
        <v>12385</v>
      </c>
      <c r="T275" s="274">
        <f t="shared" si="18"/>
        <v>1.1242346416302285E-2</v>
      </c>
      <c r="U275" s="275">
        <f t="shared" si="19"/>
        <v>3.7285852181763612E-2</v>
      </c>
      <c r="V275" s="266">
        <f t="shared" si="17"/>
        <v>2.9938300300071052E-2</v>
      </c>
    </row>
    <row r="276" spans="1:22" x14ac:dyDescent="0.25">
      <c r="A276" s="381" t="s">
        <v>1167</v>
      </c>
      <c r="B276" s="381" t="s">
        <v>1166</v>
      </c>
      <c r="C276" s="381" t="s">
        <v>1856</v>
      </c>
      <c r="D276" s="381">
        <v>143136</v>
      </c>
      <c r="E276" s="381">
        <v>139273</v>
      </c>
      <c r="F276" s="381">
        <v>137160</v>
      </c>
      <c r="G276" s="381">
        <v>136702</v>
      </c>
      <c r="H276" s="381">
        <v>139186</v>
      </c>
      <c r="I276" s="381">
        <v>142223</v>
      </c>
      <c r="J276" s="381">
        <v>144665</v>
      </c>
      <c r="K276" s="381">
        <v>146462</v>
      </c>
      <c r="L276" s="381">
        <v>147980</v>
      </c>
      <c r="M276" s="381">
        <v>149874</v>
      </c>
      <c r="N276" s="381">
        <v>151999</v>
      </c>
      <c r="O276" s="381">
        <v>154326</v>
      </c>
      <c r="P276" s="381">
        <v>157329</v>
      </c>
      <c r="Q276" s="381">
        <v>160749</v>
      </c>
      <c r="R276" s="381">
        <v>164196</v>
      </c>
      <c r="S276" s="381">
        <v>167894</v>
      </c>
      <c r="T276" s="274">
        <f t="shared" si="18"/>
        <v>8.9828072744631227E-2</v>
      </c>
      <c r="U276" s="275">
        <f t="shared" si="19"/>
        <v>8.8572032799701272E-2</v>
      </c>
      <c r="V276" s="266">
        <f t="shared" si="17"/>
        <v>9.3176815373697153E-2</v>
      </c>
    </row>
    <row r="277" spans="1:22" x14ac:dyDescent="0.25">
      <c r="A277" s="381" t="s">
        <v>1164</v>
      </c>
      <c r="B277" s="381" t="s">
        <v>1163</v>
      </c>
      <c r="C277" s="381" t="s">
        <v>1855</v>
      </c>
      <c r="D277" s="381">
        <v>122213</v>
      </c>
      <c r="E277" s="381">
        <v>118505</v>
      </c>
      <c r="F277" s="381">
        <v>116302</v>
      </c>
      <c r="G277" s="381">
        <v>115584</v>
      </c>
      <c r="H277" s="381">
        <v>117559</v>
      </c>
      <c r="I277" s="381">
        <v>120027</v>
      </c>
      <c r="J277" s="381">
        <v>121888</v>
      </c>
      <c r="K277" s="381">
        <v>123101</v>
      </c>
      <c r="L277" s="381">
        <v>124095</v>
      </c>
      <c r="M277" s="381">
        <v>125459</v>
      </c>
      <c r="N277" s="381">
        <v>127221</v>
      </c>
      <c r="O277" s="381">
        <v>129414</v>
      </c>
      <c r="P277" s="381">
        <v>132201</v>
      </c>
      <c r="Q277" s="381">
        <v>135212</v>
      </c>
      <c r="R277" s="381">
        <v>138291</v>
      </c>
      <c r="S277" s="381">
        <v>141441</v>
      </c>
      <c r="T277" s="274">
        <f t="shared" si="18"/>
        <v>9.4263683064181647E-2</v>
      </c>
      <c r="U277" s="275">
        <f t="shared" si="19"/>
        <v>9.4245379177802624E-2</v>
      </c>
      <c r="V277" s="266">
        <f t="shared" si="17"/>
        <v>9.4272800453337746E-2</v>
      </c>
    </row>
    <row r="278" spans="1:22" x14ac:dyDescent="0.25">
      <c r="A278" s="381" t="s">
        <v>1161</v>
      </c>
      <c r="B278" s="381" t="s">
        <v>1160</v>
      </c>
      <c r="C278" s="381" t="s">
        <v>1854</v>
      </c>
      <c r="D278" s="381">
        <v>2738</v>
      </c>
      <c r="E278" s="381">
        <v>2761</v>
      </c>
      <c r="F278" s="381">
        <v>2789</v>
      </c>
      <c r="G278" s="381">
        <v>2822</v>
      </c>
      <c r="H278" s="381">
        <v>2844</v>
      </c>
      <c r="I278" s="381">
        <v>2854</v>
      </c>
      <c r="J278" s="381">
        <v>2878</v>
      </c>
      <c r="K278" s="381">
        <v>2895</v>
      </c>
      <c r="L278" s="381">
        <v>2913</v>
      </c>
      <c r="M278" s="381">
        <v>2933</v>
      </c>
      <c r="N278" s="381">
        <v>2946</v>
      </c>
      <c r="O278" s="381">
        <v>2945</v>
      </c>
      <c r="P278" s="381">
        <v>2926</v>
      </c>
      <c r="Q278" s="381">
        <v>2951</v>
      </c>
      <c r="R278" s="381">
        <v>2967</v>
      </c>
      <c r="S278" s="381">
        <v>2976</v>
      </c>
      <c r="T278" s="274">
        <f t="shared" si="18"/>
        <v>3.4616858803858896E-2</v>
      </c>
      <c r="U278" s="275">
        <f t="shared" si="19"/>
        <v>2.1864583353691236E-2</v>
      </c>
      <c r="V278" s="266">
        <f t="shared" si="17"/>
        <v>1.2188787771681531E-2</v>
      </c>
    </row>
    <row r="279" spans="1:22" x14ac:dyDescent="0.25">
      <c r="A279" s="381" t="s">
        <v>1158</v>
      </c>
      <c r="B279" s="381" t="s">
        <v>1157</v>
      </c>
      <c r="C279" s="381" t="s">
        <v>1853</v>
      </c>
      <c r="D279" s="381">
        <v>18185</v>
      </c>
      <c r="E279" s="381">
        <v>18007</v>
      </c>
      <c r="F279" s="381">
        <v>18069</v>
      </c>
      <c r="G279" s="381">
        <v>18295</v>
      </c>
      <c r="H279" s="381">
        <v>18783</v>
      </c>
      <c r="I279" s="381">
        <v>19342</v>
      </c>
      <c r="J279" s="381">
        <v>19899</v>
      </c>
      <c r="K279" s="381">
        <v>20466</v>
      </c>
      <c r="L279" s="381">
        <v>20972</v>
      </c>
      <c r="M279" s="381">
        <v>21482</v>
      </c>
      <c r="N279" s="381">
        <v>21832</v>
      </c>
      <c r="O279" s="381">
        <v>21966</v>
      </c>
      <c r="P279" s="381">
        <v>22202</v>
      </c>
      <c r="Q279" s="381">
        <v>22586</v>
      </c>
      <c r="R279" s="381">
        <v>22937</v>
      </c>
      <c r="S279" s="381">
        <v>23477</v>
      </c>
      <c r="T279" s="274">
        <f t="shared" si="18"/>
        <v>7.0998597096392002E-2</v>
      </c>
      <c r="U279" s="275">
        <f t="shared" si="19"/>
        <v>6.3626534232110066E-2</v>
      </c>
      <c r="V279" s="266">
        <f t="shared" si="17"/>
        <v>9.7549058378409104E-2</v>
      </c>
    </row>
    <row r="280" spans="1:22" x14ac:dyDescent="0.25">
      <c r="A280" s="381" t="s">
        <v>1155</v>
      </c>
      <c r="B280" s="381" t="s">
        <v>1154</v>
      </c>
      <c r="C280" s="381" t="s">
        <v>1852</v>
      </c>
      <c r="D280" s="381">
        <v>59829</v>
      </c>
      <c r="E280" s="381">
        <v>59681</v>
      </c>
      <c r="F280" s="381">
        <v>59849</v>
      </c>
      <c r="G280" s="381">
        <v>60035</v>
      </c>
      <c r="H280" s="381">
        <v>60481</v>
      </c>
      <c r="I280" s="381">
        <v>60710</v>
      </c>
      <c r="J280" s="381">
        <v>61389</v>
      </c>
      <c r="K280" s="381">
        <v>61787</v>
      </c>
      <c r="L280" s="381">
        <v>62501</v>
      </c>
      <c r="M280" s="381">
        <v>63471</v>
      </c>
      <c r="N280" s="381">
        <v>63866</v>
      </c>
      <c r="O280" s="381">
        <v>64500</v>
      </c>
      <c r="P280" s="381">
        <v>64987</v>
      </c>
      <c r="Q280" s="381">
        <v>65668</v>
      </c>
      <c r="R280" s="381">
        <v>66588</v>
      </c>
      <c r="S280" s="381">
        <v>67533</v>
      </c>
      <c r="T280" s="274">
        <f t="shared" si="18"/>
        <v>4.2579549398617411E-2</v>
      </c>
      <c r="U280" s="275">
        <f t="shared" si="19"/>
        <v>5.7228167407663566E-2</v>
      </c>
      <c r="V280" s="266">
        <f t="shared" si="17"/>
        <v>5.7986892770337306E-2</v>
      </c>
    </row>
    <row r="281" spans="1:22" x14ac:dyDescent="0.25">
      <c r="A281" s="381" t="s">
        <v>1152</v>
      </c>
      <c r="B281" s="2" t="s">
        <v>1151</v>
      </c>
      <c r="C281" s="381" t="s">
        <v>1851</v>
      </c>
      <c r="D281" s="381">
        <v>969308</v>
      </c>
      <c r="E281" s="381">
        <v>969463</v>
      </c>
      <c r="F281" s="381">
        <v>972080</v>
      </c>
      <c r="G281" s="381">
        <v>984158</v>
      </c>
      <c r="H281" s="381">
        <v>981412</v>
      </c>
      <c r="I281" s="381">
        <v>992409</v>
      </c>
      <c r="J281" s="381">
        <v>998587</v>
      </c>
      <c r="K281" s="381">
        <v>1015636</v>
      </c>
      <c r="L281" s="381">
        <v>1030717</v>
      </c>
      <c r="M281" s="381">
        <v>1045691</v>
      </c>
      <c r="N281" s="381">
        <v>1061534</v>
      </c>
      <c r="O281" s="381">
        <v>1081869</v>
      </c>
      <c r="P281" s="381">
        <v>1085166</v>
      </c>
      <c r="Q281" s="381">
        <v>1099911</v>
      </c>
      <c r="R281" s="381">
        <v>1107430</v>
      </c>
      <c r="S281" s="381">
        <v>1120638</v>
      </c>
      <c r="T281" s="274">
        <f t="shared" si="18"/>
        <v>5.5468967413658365E-2</v>
      </c>
      <c r="U281" s="275">
        <f t="shared" si="19"/>
        <v>2.7625696562939561E-2</v>
      </c>
      <c r="V281" s="266">
        <f t="shared" ref="V281:V342" si="20">(S281/R281)^4-1</f>
        <v>4.8567138096304197E-2</v>
      </c>
    </row>
    <row r="282" spans="1:22" x14ac:dyDescent="0.25">
      <c r="A282" s="381" t="s">
        <v>1149</v>
      </c>
      <c r="B282" s="2" t="s">
        <v>1148</v>
      </c>
      <c r="C282" s="381" t="s">
        <v>1756</v>
      </c>
      <c r="D282" s="381">
        <v>246070</v>
      </c>
      <c r="E282" s="381">
        <v>249512</v>
      </c>
      <c r="F282" s="381">
        <v>249826</v>
      </c>
      <c r="G282" s="381">
        <v>255082</v>
      </c>
      <c r="H282" s="381">
        <v>252520</v>
      </c>
      <c r="I282" s="381">
        <v>253244</v>
      </c>
      <c r="J282" s="381">
        <v>257041</v>
      </c>
      <c r="K282" s="381">
        <v>259844</v>
      </c>
      <c r="L282" s="381">
        <v>266423</v>
      </c>
      <c r="M282" s="381">
        <v>267701</v>
      </c>
      <c r="N282" s="381">
        <v>271944</v>
      </c>
      <c r="O282" s="381">
        <v>276943</v>
      </c>
      <c r="P282" s="381">
        <v>274640</v>
      </c>
      <c r="Q282" s="381">
        <v>276539</v>
      </c>
      <c r="R282" s="381">
        <v>274495</v>
      </c>
      <c r="S282" s="381">
        <v>276776</v>
      </c>
      <c r="T282" s="274">
        <f t="shared" si="18"/>
        <v>2.794621205910941E-2</v>
      </c>
      <c r="U282" s="275">
        <f t="shared" si="19"/>
        <v>-2.9239268883823555E-2</v>
      </c>
      <c r="V282" s="266">
        <f t="shared" si="20"/>
        <v>3.3655838329471832E-2</v>
      </c>
    </row>
    <row r="283" spans="1:22" x14ac:dyDescent="0.25">
      <c r="A283" s="381" t="s">
        <v>1147</v>
      </c>
      <c r="B283" s="381" t="s">
        <v>1146</v>
      </c>
      <c r="C283" s="381" t="s">
        <v>1850</v>
      </c>
      <c r="D283" s="381">
        <v>157630</v>
      </c>
      <c r="E283" s="381">
        <v>157825</v>
      </c>
      <c r="F283" s="381">
        <v>157327</v>
      </c>
      <c r="G283" s="381">
        <v>159318</v>
      </c>
      <c r="H283" s="381">
        <v>155490</v>
      </c>
      <c r="I283" s="381">
        <v>155585</v>
      </c>
      <c r="J283" s="381">
        <v>157440</v>
      </c>
      <c r="K283" s="381">
        <v>158057</v>
      </c>
      <c r="L283" s="381">
        <v>161832</v>
      </c>
      <c r="M283" s="381">
        <v>162002</v>
      </c>
      <c r="N283" s="381">
        <v>164091</v>
      </c>
      <c r="O283" s="381">
        <v>168526</v>
      </c>
      <c r="P283" s="381">
        <v>166334</v>
      </c>
      <c r="Q283" s="381">
        <v>167851</v>
      </c>
      <c r="R283" s="381">
        <v>167356</v>
      </c>
      <c r="S283" s="381">
        <v>168178</v>
      </c>
      <c r="T283" s="274">
        <f t="shared" si="18"/>
        <v>3.6982925750432605E-2</v>
      </c>
      <c r="U283" s="275">
        <f t="shared" si="19"/>
        <v>-1.1744097718418223E-2</v>
      </c>
      <c r="V283" s="266">
        <f t="shared" si="20"/>
        <v>1.9791963544824487E-2</v>
      </c>
    </row>
    <row r="284" spans="1:22" x14ac:dyDescent="0.25">
      <c r="A284" s="381" t="s">
        <v>1144</v>
      </c>
      <c r="B284" s="381" t="s">
        <v>1143</v>
      </c>
      <c r="C284" s="381" t="s">
        <v>1849</v>
      </c>
      <c r="D284" s="381">
        <v>36226</v>
      </c>
      <c r="E284" s="381">
        <v>36377</v>
      </c>
      <c r="F284" s="381">
        <v>35703</v>
      </c>
      <c r="G284" s="381">
        <v>35423</v>
      </c>
      <c r="H284" s="381">
        <v>33934</v>
      </c>
      <c r="I284" s="381">
        <v>32483</v>
      </c>
      <c r="J284" s="381">
        <v>32230</v>
      </c>
      <c r="K284" s="381">
        <v>32120</v>
      </c>
      <c r="L284" s="381">
        <v>32959</v>
      </c>
      <c r="M284" s="381">
        <v>32683</v>
      </c>
      <c r="N284" s="381">
        <v>32926</v>
      </c>
      <c r="O284" s="381">
        <v>32786</v>
      </c>
      <c r="P284" s="381">
        <v>33102</v>
      </c>
      <c r="Q284" s="381">
        <v>33343</v>
      </c>
      <c r="R284" s="381">
        <v>33228</v>
      </c>
      <c r="S284" s="381">
        <v>33181</v>
      </c>
      <c r="T284" s="274">
        <f t="shared" ref="T284:T342" si="21">(Q284/P284)^4-1</f>
        <v>2.9441690311518665E-2</v>
      </c>
      <c r="U284" s="275">
        <f t="shared" ref="U284:U342" si="22">(R284/Q284)^4-1</f>
        <v>-1.3724789533108517E-2</v>
      </c>
      <c r="V284" s="266">
        <f t="shared" si="20"/>
        <v>-5.6458858655640265E-3</v>
      </c>
    </row>
    <row r="285" spans="1:22" x14ac:dyDescent="0.25">
      <c r="A285" s="381" t="s">
        <v>1141</v>
      </c>
      <c r="B285" s="381" t="s">
        <v>1140</v>
      </c>
      <c r="C285" s="381" t="s">
        <v>1848</v>
      </c>
      <c r="D285" s="381">
        <v>14910</v>
      </c>
      <c r="E285" s="381">
        <v>14364</v>
      </c>
      <c r="F285" s="381">
        <v>13697</v>
      </c>
      <c r="G285" s="381">
        <v>13370</v>
      </c>
      <c r="H285" s="381">
        <v>12774</v>
      </c>
      <c r="I285" s="381">
        <v>12199</v>
      </c>
      <c r="J285" s="381">
        <v>12080</v>
      </c>
      <c r="K285" s="381">
        <v>12021</v>
      </c>
      <c r="L285" s="381">
        <v>12324</v>
      </c>
      <c r="M285" s="381">
        <v>12213</v>
      </c>
      <c r="N285" s="381">
        <v>12298</v>
      </c>
      <c r="O285" s="381">
        <v>12243</v>
      </c>
      <c r="P285" s="381">
        <v>12121</v>
      </c>
      <c r="Q285" s="381">
        <v>11972</v>
      </c>
      <c r="R285" s="381">
        <v>11698</v>
      </c>
      <c r="S285" s="381">
        <v>11452</v>
      </c>
      <c r="T285" s="274">
        <f t="shared" si="21"/>
        <v>-4.8271602835353256E-2</v>
      </c>
      <c r="U285" s="275">
        <f t="shared" si="22"/>
        <v>-8.8451805000126615E-2</v>
      </c>
      <c r="V285" s="266">
        <f t="shared" si="20"/>
        <v>-8.1500573890473826E-2</v>
      </c>
    </row>
    <row r="286" spans="1:22" x14ac:dyDescent="0.25">
      <c r="A286" s="381" t="s">
        <v>1138</v>
      </c>
      <c r="B286" s="381" t="s">
        <v>1137</v>
      </c>
      <c r="C286" s="381" t="s">
        <v>1847</v>
      </c>
      <c r="D286" s="381">
        <v>106493</v>
      </c>
      <c r="E286" s="381">
        <v>107084</v>
      </c>
      <c r="F286" s="381">
        <v>107927</v>
      </c>
      <c r="G286" s="381">
        <v>110525</v>
      </c>
      <c r="H286" s="381">
        <v>108782</v>
      </c>
      <c r="I286" s="381">
        <v>110902</v>
      </c>
      <c r="J286" s="381">
        <v>113129</v>
      </c>
      <c r="K286" s="381">
        <v>113917</v>
      </c>
      <c r="L286" s="381">
        <v>116549</v>
      </c>
      <c r="M286" s="381">
        <v>117106</v>
      </c>
      <c r="N286" s="381">
        <v>118866</v>
      </c>
      <c r="O286" s="381">
        <v>123496</v>
      </c>
      <c r="P286" s="381">
        <v>121112</v>
      </c>
      <c r="Q286" s="381">
        <v>122536</v>
      </c>
      <c r="R286" s="381">
        <v>122430</v>
      </c>
      <c r="S286" s="381">
        <v>123545</v>
      </c>
      <c r="T286" s="274">
        <f t="shared" si="21"/>
        <v>4.7866831044399705E-2</v>
      </c>
      <c r="U286" s="275">
        <f t="shared" si="22"/>
        <v>-3.4557203124505609E-3</v>
      </c>
      <c r="V286" s="266">
        <f t="shared" si="20"/>
        <v>3.6929659657922942E-2</v>
      </c>
    </row>
    <row r="287" spans="1:22" x14ac:dyDescent="0.25">
      <c r="A287" s="381" t="s">
        <v>1135</v>
      </c>
      <c r="B287" s="381" t="s">
        <v>1134</v>
      </c>
      <c r="C287" s="381" t="s">
        <v>1846</v>
      </c>
      <c r="D287" s="381">
        <v>10457</v>
      </c>
      <c r="E287" s="381">
        <v>10280</v>
      </c>
      <c r="F287" s="381">
        <v>10249</v>
      </c>
      <c r="G287" s="381">
        <v>10381</v>
      </c>
      <c r="H287" s="381">
        <v>10406</v>
      </c>
      <c r="I287" s="381">
        <v>10393</v>
      </c>
      <c r="J287" s="381">
        <v>10284</v>
      </c>
      <c r="K287" s="381">
        <v>10289</v>
      </c>
      <c r="L287" s="381">
        <v>10483</v>
      </c>
      <c r="M287" s="381">
        <v>10686</v>
      </c>
      <c r="N287" s="381">
        <v>10657</v>
      </c>
      <c r="O287" s="381">
        <v>10752</v>
      </c>
      <c r="P287" s="381">
        <v>10562</v>
      </c>
      <c r="Q287" s="381">
        <v>10494</v>
      </c>
      <c r="R287" s="381">
        <v>10637</v>
      </c>
      <c r="S287" s="381">
        <v>10692</v>
      </c>
      <c r="T287" s="274">
        <f t="shared" si="21"/>
        <v>-2.5505063534026595E-2</v>
      </c>
      <c r="U287" s="275">
        <f t="shared" si="22"/>
        <v>5.5631637199824668E-2</v>
      </c>
      <c r="V287" s="266">
        <f t="shared" si="20"/>
        <v>2.0843489476902288E-2</v>
      </c>
    </row>
    <row r="288" spans="1:22" x14ac:dyDescent="0.25">
      <c r="A288" s="381" t="s">
        <v>1132</v>
      </c>
      <c r="B288" s="381" t="s">
        <v>1131</v>
      </c>
      <c r="C288" s="381" t="s">
        <v>1845</v>
      </c>
      <c r="D288" s="381">
        <v>8250</v>
      </c>
      <c r="E288" s="381">
        <v>8061</v>
      </c>
      <c r="F288" s="381">
        <v>8027</v>
      </c>
      <c r="G288" s="381">
        <v>8138</v>
      </c>
      <c r="H288" s="381">
        <v>8112</v>
      </c>
      <c r="I288" s="381">
        <v>8102</v>
      </c>
      <c r="J288" s="381">
        <v>7994</v>
      </c>
      <c r="K288" s="381">
        <v>7995</v>
      </c>
      <c r="L288" s="381">
        <v>8162</v>
      </c>
      <c r="M288" s="381">
        <v>8336</v>
      </c>
      <c r="N288" s="381">
        <v>8260</v>
      </c>
      <c r="O288" s="381">
        <v>8289</v>
      </c>
      <c r="P288" s="381">
        <v>8142</v>
      </c>
      <c r="Q288" s="381">
        <v>8052</v>
      </c>
      <c r="R288" s="381">
        <v>8190</v>
      </c>
      <c r="S288" s="381">
        <v>8268</v>
      </c>
      <c r="T288" s="274">
        <f t="shared" si="21"/>
        <v>-4.3487449787469101E-2</v>
      </c>
      <c r="U288" s="275">
        <f t="shared" si="22"/>
        <v>7.0337008768477816E-2</v>
      </c>
      <c r="V288" s="266">
        <f t="shared" si="20"/>
        <v>3.8642919359731742E-2</v>
      </c>
    </row>
    <row r="289" spans="1:22" x14ac:dyDescent="0.25">
      <c r="A289" s="381" t="s">
        <v>1129</v>
      </c>
      <c r="B289" s="381" t="s">
        <v>1128</v>
      </c>
      <c r="C289" s="381" t="s">
        <v>1844</v>
      </c>
      <c r="D289" s="381">
        <v>2207</v>
      </c>
      <c r="E289" s="381">
        <v>2219</v>
      </c>
      <c r="F289" s="381">
        <v>2223</v>
      </c>
      <c r="G289" s="381">
        <v>2243</v>
      </c>
      <c r="H289" s="381">
        <v>2293</v>
      </c>
      <c r="I289" s="381">
        <v>2291</v>
      </c>
      <c r="J289" s="381">
        <v>2289</v>
      </c>
      <c r="K289" s="381">
        <v>2294</v>
      </c>
      <c r="L289" s="381">
        <v>2321</v>
      </c>
      <c r="M289" s="381">
        <v>2350</v>
      </c>
      <c r="N289" s="381">
        <v>2397</v>
      </c>
      <c r="O289" s="381">
        <v>2462</v>
      </c>
      <c r="P289" s="381">
        <v>2421</v>
      </c>
      <c r="Q289" s="381">
        <v>2442</v>
      </c>
      <c r="R289" s="381">
        <v>2447</v>
      </c>
      <c r="S289" s="381">
        <v>2424</v>
      </c>
      <c r="T289" s="274">
        <f t="shared" si="21"/>
        <v>3.5150462896185175E-2</v>
      </c>
      <c r="U289" s="275">
        <f t="shared" si="22"/>
        <v>8.2151961300724885E-3</v>
      </c>
      <c r="V289" s="266">
        <f t="shared" si="20"/>
        <v>-3.707029434445186E-2</v>
      </c>
    </row>
    <row r="290" spans="1:22" x14ac:dyDescent="0.25">
      <c r="A290" s="381" t="s">
        <v>1126</v>
      </c>
      <c r="B290" s="381" t="s">
        <v>1125</v>
      </c>
      <c r="C290" s="381" t="s">
        <v>1843</v>
      </c>
      <c r="D290" s="381">
        <v>77983</v>
      </c>
      <c r="E290" s="381">
        <v>81407</v>
      </c>
      <c r="F290" s="381">
        <v>82249</v>
      </c>
      <c r="G290" s="381">
        <v>85384</v>
      </c>
      <c r="H290" s="381">
        <v>86624</v>
      </c>
      <c r="I290" s="381">
        <v>87266</v>
      </c>
      <c r="J290" s="381">
        <v>89318</v>
      </c>
      <c r="K290" s="381">
        <v>91498</v>
      </c>
      <c r="L290" s="381">
        <v>94108</v>
      </c>
      <c r="M290" s="381">
        <v>95013</v>
      </c>
      <c r="N290" s="381">
        <v>97196</v>
      </c>
      <c r="O290" s="381">
        <v>97666</v>
      </c>
      <c r="P290" s="381">
        <v>97743</v>
      </c>
      <c r="Q290" s="381">
        <v>98194</v>
      </c>
      <c r="R290" s="381">
        <v>96502</v>
      </c>
      <c r="S290" s="381">
        <v>97907</v>
      </c>
      <c r="T290" s="274">
        <f t="shared" si="21"/>
        <v>1.8584699855734188E-2</v>
      </c>
      <c r="U290" s="275">
        <f t="shared" si="22"/>
        <v>-6.716367356886177E-2</v>
      </c>
      <c r="V290" s="266">
        <f t="shared" si="20"/>
        <v>5.9521361058436639E-2</v>
      </c>
    </row>
    <row r="291" spans="1:22" x14ac:dyDescent="0.25">
      <c r="A291" s="381" t="s">
        <v>1123</v>
      </c>
      <c r="B291" s="2" t="s">
        <v>1122</v>
      </c>
      <c r="C291" s="381" t="s">
        <v>1755</v>
      </c>
      <c r="D291" s="381">
        <v>253324</v>
      </c>
      <c r="E291" s="381">
        <v>252087</v>
      </c>
      <c r="F291" s="381">
        <v>252643</v>
      </c>
      <c r="G291" s="381">
        <v>254056</v>
      </c>
      <c r="H291" s="381">
        <v>257716</v>
      </c>
      <c r="I291" s="381">
        <v>259417</v>
      </c>
      <c r="J291" s="381">
        <v>259113</v>
      </c>
      <c r="K291" s="381">
        <v>261548</v>
      </c>
      <c r="L291" s="381">
        <v>264480</v>
      </c>
      <c r="M291" s="381">
        <v>266149</v>
      </c>
      <c r="N291" s="381">
        <v>266647</v>
      </c>
      <c r="O291" s="381">
        <v>272281</v>
      </c>
      <c r="P291" s="381">
        <v>275447</v>
      </c>
      <c r="Q291" s="381">
        <v>278939</v>
      </c>
      <c r="R291" s="381">
        <v>280091</v>
      </c>
      <c r="S291" s="381">
        <v>282501</v>
      </c>
      <c r="T291" s="274">
        <f t="shared" si="21"/>
        <v>5.1682801468491135E-2</v>
      </c>
      <c r="U291" s="275">
        <f t="shared" si="22"/>
        <v>1.6622361122363039E-2</v>
      </c>
      <c r="V291" s="266">
        <f t="shared" si="20"/>
        <v>3.4864148009275064E-2</v>
      </c>
    </row>
    <row r="292" spans="1:22" x14ac:dyDescent="0.25">
      <c r="A292" s="381" t="s">
        <v>1121</v>
      </c>
      <c r="B292" s="381" t="s">
        <v>1120</v>
      </c>
      <c r="C292" s="381" t="s">
        <v>1842</v>
      </c>
      <c r="D292" s="381">
        <v>170523</v>
      </c>
      <c r="E292" s="381">
        <v>169784</v>
      </c>
      <c r="F292" s="381">
        <v>170186</v>
      </c>
      <c r="G292" s="381">
        <v>171501</v>
      </c>
      <c r="H292" s="381">
        <v>175058</v>
      </c>
      <c r="I292" s="381">
        <v>175359</v>
      </c>
      <c r="J292" s="381">
        <v>173915</v>
      </c>
      <c r="K292" s="381">
        <v>175943</v>
      </c>
      <c r="L292" s="381">
        <v>178547</v>
      </c>
      <c r="M292" s="381">
        <v>179085</v>
      </c>
      <c r="N292" s="381">
        <v>178009</v>
      </c>
      <c r="O292" s="381">
        <v>181888</v>
      </c>
      <c r="P292" s="381">
        <v>183218</v>
      </c>
      <c r="Q292" s="381">
        <v>185186</v>
      </c>
      <c r="R292" s="381">
        <v>185613</v>
      </c>
      <c r="S292" s="381">
        <v>187711</v>
      </c>
      <c r="T292" s="274">
        <f t="shared" si="21"/>
        <v>4.3662434793046767E-2</v>
      </c>
      <c r="U292" s="275">
        <f t="shared" si="22"/>
        <v>9.2551084839509468E-3</v>
      </c>
      <c r="V292" s="266">
        <f t="shared" si="20"/>
        <v>4.5984701807687101E-2</v>
      </c>
    </row>
    <row r="293" spans="1:22" x14ac:dyDescent="0.25">
      <c r="A293" s="381" t="s">
        <v>1118</v>
      </c>
      <c r="B293" s="381" t="s">
        <v>1117</v>
      </c>
      <c r="C293" s="381" t="s">
        <v>1841</v>
      </c>
      <c r="D293" s="381">
        <v>106952</v>
      </c>
      <c r="E293" s="381">
        <v>105487</v>
      </c>
      <c r="F293" s="381">
        <v>105109</v>
      </c>
      <c r="G293" s="381">
        <v>105792</v>
      </c>
      <c r="H293" s="381">
        <v>108895</v>
      </c>
      <c r="I293" s="381">
        <v>108473</v>
      </c>
      <c r="J293" s="381">
        <v>106905</v>
      </c>
      <c r="K293" s="381">
        <v>108692</v>
      </c>
      <c r="L293" s="381">
        <v>111027</v>
      </c>
      <c r="M293" s="381">
        <v>111033</v>
      </c>
      <c r="N293" s="381">
        <v>109851</v>
      </c>
      <c r="O293" s="381">
        <v>113038</v>
      </c>
      <c r="P293" s="381">
        <v>114367</v>
      </c>
      <c r="Q293" s="381">
        <v>115821</v>
      </c>
      <c r="R293" s="381">
        <v>116590</v>
      </c>
      <c r="S293" s="381">
        <v>117817</v>
      </c>
      <c r="T293" s="274">
        <f t="shared" si="21"/>
        <v>5.1831867962360612E-2</v>
      </c>
      <c r="U293" s="275">
        <f t="shared" si="22"/>
        <v>2.6823898406321378E-2</v>
      </c>
      <c r="V293" s="266">
        <f t="shared" si="20"/>
        <v>4.2765444202923719E-2</v>
      </c>
    </row>
    <row r="294" spans="1:22" x14ac:dyDescent="0.25">
      <c r="A294" s="381" t="s">
        <v>1115</v>
      </c>
      <c r="B294" s="381" t="s">
        <v>1114</v>
      </c>
      <c r="C294" s="381" t="s">
        <v>1840</v>
      </c>
      <c r="D294" s="381">
        <v>63571</v>
      </c>
      <c r="E294" s="381">
        <v>64297</v>
      </c>
      <c r="F294" s="381">
        <v>65077</v>
      </c>
      <c r="G294" s="381">
        <v>65710</v>
      </c>
      <c r="H294" s="381">
        <v>66163</v>
      </c>
      <c r="I294" s="381">
        <v>66886</v>
      </c>
      <c r="J294" s="381">
        <v>67010</v>
      </c>
      <c r="K294" s="381">
        <v>67251</v>
      </c>
      <c r="L294" s="381">
        <v>67521</v>
      </c>
      <c r="M294" s="381">
        <v>68052</v>
      </c>
      <c r="N294" s="381">
        <v>68158</v>
      </c>
      <c r="O294" s="381">
        <v>68849</v>
      </c>
      <c r="P294" s="381">
        <v>68851</v>
      </c>
      <c r="Q294" s="381">
        <v>69364</v>
      </c>
      <c r="R294" s="381">
        <v>69024</v>
      </c>
      <c r="S294" s="381">
        <v>69894</v>
      </c>
      <c r="T294" s="274">
        <f t="shared" si="21"/>
        <v>3.0138239307258008E-2</v>
      </c>
      <c r="U294" s="275">
        <f t="shared" si="22"/>
        <v>-1.9463024228646764E-2</v>
      </c>
      <c r="V294" s="266">
        <f t="shared" si="20"/>
        <v>5.1378493152277604E-2</v>
      </c>
    </row>
    <row r="295" spans="1:22" x14ac:dyDescent="0.25">
      <c r="A295" s="381" t="s">
        <v>1112</v>
      </c>
      <c r="B295" s="381" t="s">
        <v>1111</v>
      </c>
      <c r="C295" s="381" t="s">
        <v>1839</v>
      </c>
      <c r="D295" s="381">
        <v>37614</v>
      </c>
      <c r="E295" s="381">
        <v>37603</v>
      </c>
      <c r="F295" s="381">
        <v>37599</v>
      </c>
      <c r="G295" s="381">
        <v>37868</v>
      </c>
      <c r="H295" s="381">
        <v>38004</v>
      </c>
      <c r="I295" s="381">
        <v>38229</v>
      </c>
      <c r="J295" s="381">
        <v>38883</v>
      </c>
      <c r="K295" s="381">
        <v>38787</v>
      </c>
      <c r="L295" s="381">
        <v>38796</v>
      </c>
      <c r="M295" s="381">
        <v>39062</v>
      </c>
      <c r="N295" s="381">
        <v>39408</v>
      </c>
      <c r="O295" s="381">
        <v>39841</v>
      </c>
      <c r="P295" s="381">
        <v>40372</v>
      </c>
      <c r="Q295" s="381">
        <v>40784</v>
      </c>
      <c r="R295" s="381">
        <v>40997</v>
      </c>
      <c r="S295" s="381">
        <v>41496</v>
      </c>
      <c r="T295" s="274">
        <f t="shared" si="21"/>
        <v>4.1449496087594184E-2</v>
      </c>
      <c r="U295" s="275">
        <f t="shared" si="22"/>
        <v>2.1054771446204823E-2</v>
      </c>
      <c r="V295" s="266">
        <f t="shared" si="20"/>
        <v>4.9582614366745048E-2</v>
      </c>
    </row>
    <row r="296" spans="1:22" x14ac:dyDescent="0.25">
      <c r="A296" s="381" t="s">
        <v>1109</v>
      </c>
      <c r="B296" s="381" t="s">
        <v>1108</v>
      </c>
      <c r="C296" s="381" t="s">
        <v>1838</v>
      </c>
      <c r="D296" s="381">
        <v>26067</v>
      </c>
      <c r="E296" s="381">
        <v>26082</v>
      </c>
      <c r="F296" s="381">
        <v>26013</v>
      </c>
      <c r="G296" s="381">
        <v>26140</v>
      </c>
      <c r="H296" s="381">
        <v>26216</v>
      </c>
      <c r="I296" s="381">
        <v>26393</v>
      </c>
      <c r="J296" s="381">
        <v>26845</v>
      </c>
      <c r="K296" s="381">
        <v>26761</v>
      </c>
      <c r="L296" s="381">
        <v>26659</v>
      </c>
      <c r="M296" s="381">
        <v>26834</v>
      </c>
      <c r="N296" s="381">
        <v>27108</v>
      </c>
      <c r="O296" s="381">
        <v>27438</v>
      </c>
      <c r="P296" s="381">
        <v>27779</v>
      </c>
      <c r="Q296" s="381">
        <v>28098</v>
      </c>
      <c r="R296" s="381">
        <v>28218</v>
      </c>
      <c r="S296" s="381">
        <v>28577</v>
      </c>
      <c r="T296" s="274">
        <f t="shared" si="21"/>
        <v>4.6731277545268401E-2</v>
      </c>
      <c r="U296" s="275">
        <f t="shared" si="22"/>
        <v>1.7192815013032714E-2</v>
      </c>
      <c r="V296" s="266">
        <f t="shared" si="20"/>
        <v>5.1868919342763498E-2</v>
      </c>
    </row>
    <row r="297" spans="1:22" x14ac:dyDescent="0.25">
      <c r="A297" s="381" t="s">
        <v>1106</v>
      </c>
      <c r="B297" s="381" t="s">
        <v>1105</v>
      </c>
      <c r="C297" s="381" t="s">
        <v>1837</v>
      </c>
      <c r="D297" s="381">
        <v>11547</v>
      </c>
      <c r="E297" s="381">
        <v>11521</v>
      </c>
      <c r="F297" s="381">
        <v>11586</v>
      </c>
      <c r="G297" s="381">
        <v>11729</v>
      </c>
      <c r="H297" s="381">
        <v>11788</v>
      </c>
      <c r="I297" s="381">
        <v>11836</v>
      </c>
      <c r="J297" s="381">
        <v>12038</v>
      </c>
      <c r="K297" s="381">
        <v>12026</v>
      </c>
      <c r="L297" s="381">
        <v>12137</v>
      </c>
      <c r="M297" s="381">
        <v>12228</v>
      </c>
      <c r="N297" s="381">
        <v>12300</v>
      </c>
      <c r="O297" s="381">
        <v>12403</v>
      </c>
      <c r="P297" s="381">
        <v>12593</v>
      </c>
      <c r="Q297" s="381">
        <v>12686</v>
      </c>
      <c r="R297" s="381">
        <v>12779</v>
      </c>
      <c r="S297" s="381">
        <v>12920</v>
      </c>
      <c r="T297" s="274">
        <f t="shared" si="21"/>
        <v>2.9869069068259035E-2</v>
      </c>
      <c r="U297" s="275">
        <f t="shared" si="22"/>
        <v>2.9647696665459744E-2</v>
      </c>
      <c r="V297" s="266">
        <f t="shared" si="20"/>
        <v>4.4870755595108225E-2</v>
      </c>
    </row>
    <row r="298" spans="1:22" x14ac:dyDescent="0.25">
      <c r="A298" s="381" t="s">
        <v>1103</v>
      </c>
      <c r="B298" s="381" t="s">
        <v>1102</v>
      </c>
      <c r="C298" s="381" t="s">
        <v>1836</v>
      </c>
      <c r="D298" s="381">
        <v>45186</v>
      </c>
      <c r="E298" s="381">
        <v>44699</v>
      </c>
      <c r="F298" s="381">
        <v>44858</v>
      </c>
      <c r="G298" s="381">
        <v>44687</v>
      </c>
      <c r="H298" s="381">
        <v>44654</v>
      </c>
      <c r="I298" s="381">
        <v>45828</v>
      </c>
      <c r="J298" s="381">
        <v>46315</v>
      </c>
      <c r="K298" s="381">
        <v>46817</v>
      </c>
      <c r="L298" s="381">
        <v>47137</v>
      </c>
      <c r="M298" s="381">
        <v>48002</v>
      </c>
      <c r="N298" s="381">
        <v>49230</v>
      </c>
      <c r="O298" s="381">
        <v>50552</v>
      </c>
      <c r="P298" s="381">
        <v>51857</v>
      </c>
      <c r="Q298" s="381">
        <v>52969</v>
      </c>
      <c r="R298" s="381">
        <v>53481</v>
      </c>
      <c r="S298" s="381">
        <v>53293</v>
      </c>
      <c r="T298" s="274">
        <f t="shared" si="21"/>
        <v>8.8572957893793047E-2</v>
      </c>
      <c r="U298" s="275">
        <f t="shared" si="22"/>
        <v>3.9228338441639421E-2</v>
      </c>
      <c r="V298" s="266">
        <f t="shared" si="20"/>
        <v>-1.3987099401307712E-2</v>
      </c>
    </row>
    <row r="299" spans="1:22" x14ac:dyDescent="0.25">
      <c r="A299" s="381" t="s">
        <v>1100</v>
      </c>
      <c r="B299" s="2" t="s">
        <v>1099</v>
      </c>
      <c r="C299" s="381" t="s">
        <v>1835</v>
      </c>
      <c r="D299" s="381">
        <v>170287</v>
      </c>
      <c r="E299" s="381">
        <v>170656</v>
      </c>
      <c r="F299" s="381">
        <v>170989</v>
      </c>
      <c r="G299" s="381">
        <v>170252</v>
      </c>
      <c r="H299" s="381">
        <v>169346</v>
      </c>
      <c r="I299" s="381">
        <v>172333</v>
      </c>
      <c r="J299" s="381">
        <v>173868</v>
      </c>
      <c r="K299" s="381">
        <v>177922</v>
      </c>
      <c r="L299" s="381">
        <v>177931</v>
      </c>
      <c r="M299" s="381">
        <v>179022</v>
      </c>
      <c r="N299" s="381">
        <v>179443</v>
      </c>
      <c r="O299" s="381">
        <v>181794</v>
      </c>
      <c r="P299" s="381">
        <v>183419</v>
      </c>
      <c r="Q299" s="381">
        <v>184306</v>
      </c>
      <c r="R299" s="381">
        <v>185419</v>
      </c>
      <c r="S299" s="381">
        <v>187355</v>
      </c>
      <c r="T299" s="274">
        <f t="shared" si="21"/>
        <v>1.9484458272538419E-2</v>
      </c>
      <c r="U299" s="275">
        <f t="shared" si="22"/>
        <v>2.4375170505732902E-2</v>
      </c>
      <c r="V299" s="266">
        <f t="shared" si="20"/>
        <v>4.2423546792335509E-2</v>
      </c>
    </row>
    <row r="300" spans="1:22" x14ac:dyDescent="0.25">
      <c r="A300" s="381" t="s">
        <v>1097</v>
      </c>
      <c r="B300" s="381" t="s">
        <v>1096</v>
      </c>
      <c r="C300" s="381" t="s">
        <v>1834</v>
      </c>
      <c r="D300" s="381">
        <v>96064</v>
      </c>
      <c r="E300" s="381">
        <v>96166</v>
      </c>
      <c r="F300" s="381">
        <v>95935</v>
      </c>
      <c r="G300" s="381">
        <v>94845</v>
      </c>
      <c r="H300" s="381">
        <v>93403</v>
      </c>
      <c r="I300" s="381">
        <v>94983</v>
      </c>
      <c r="J300" s="381">
        <v>95863</v>
      </c>
      <c r="K300" s="381">
        <v>98815</v>
      </c>
      <c r="L300" s="381">
        <v>97956</v>
      </c>
      <c r="M300" s="381">
        <v>97516</v>
      </c>
      <c r="N300" s="381">
        <v>97963</v>
      </c>
      <c r="O300" s="381">
        <v>98993</v>
      </c>
      <c r="P300" s="381">
        <v>99496</v>
      </c>
      <c r="Q300" s="381">
        <v>99965</v>
      </c>
      <c r="R300" s="381">
        <v>102015</v>
      </c>
      <c r="S300" s="381">
        <v>103410</v>
      </c>
      <c r="T300" s="274">
        <f t="shared" si="21"/>
        <v>1.8988765840491695E-2</v>
      </c>
      <c r="U300" s="275">
        <f t="shared" si="22"/>
        <v>8.4586649592002239E-2</v>
      </c>
      <c r="V300" s="266">
        <f t="shared" si="20"/>
        <v>5.5830046592252991E-2</v>
      </c>
    </row>
    <row r="301" spans="1:22" x14ac:dyDescent="0.25">
      <c r="A301" s="381" t="s">
        <v>1094</v>
      </c>
      <c r="B301" s="381" t="s">
        <v>1093</v>
      </c>
      <c r="C301" s="381" t="s">
        <v>1833</v>
      </c>
      <c r="D301" s="381">
        <v>28048</v>
      </c>
      <c r="E301" s="381">
        <v>28120</v>
      </c>
      <c r="F301" s="381">
        <v>28113</v>
      </c>
      <c r="G301" s="381">
        <v>28013</v>
      </c>
      <c r="H301" s="381">
        <v>28528</v>
      </c>
      <c r="I301" s="381">
        <v>29518</v>
      </c>
      <c r="J301" s="381">
        <v>29813</v>
      </c>
      <c r="K301" s="381">
        <v>30094</v>
      </c>
      <c r="L301" s="381">
        <v>30735</v>
      </c>
      <c r="M301" s="381">
        <v>31940</v>
      </c>
      <c r="N301" s="381">
        <v>31010</v>
      </c>
      <c r="O301" s="381">
        <v>32493</v>
      </c>
      <c r="P301" s="381">
        <v>33404</v>
      </c>
      <c r="Q301" s="381">
        <v>33611</v>
      </c>
      <c r="R301" s="381">
        <v>33698</v>
      </c>
      <c r="S301" s="381">
        <v>33890</v>
      </c>
      <c r="T301" s="274">
        <f t="shared" si="21"/>
        <v>2.5018810585204276E-2</v>
      </c>
      <c r="U301" s="275">
        <f t="shared" si="22"/>
        <v>1.0394022727991725E-2</v>
      </c>
      <c r="V301" s="266">
        <f t="shared" si="20"/>
        <v>2.298619147712766E-2</v>
      </c>
    </row>
    <row r="302" spans="1:22" x14ac:dyDescent="0.25">
      <c r="A302" s="381" t="s">
        <v>1091</v>
      </c>
      <c r="B302" s="381" t="s">
        <v>1090</v>
      </c>
      <c r="C302" s="381" t="s">
        <v>1832</v>
      </c>
      <c r="D302" s="381">
        <v>20968</v>
      </c>
      <c r="E302" s="381">
        <v>20959</v>
      </c>
      <c r="F302" s="381">
        <v>20883</v>
      </c>
      <c r="G302" s="381">
        <v>20756</v>
      </c>
      <c r="H302" s="381">
        <v>21246</v>
      </c>
      <c r="I302" s="381">
        <v>22189</v>
      </c>
      <c r="J302" s="381">
        <v>22431</v>
      </c>
      <c r="K302" s="381">
        <v>22631</v>
      </c>
      <c r="L302" s="381">
        <v>23143</v>
      </c>
      <c r="M302" s="381">
        <v>24249</v>
      </c>
      <c r="N302" s="381">
        <v>23208</v>
      </c>
      <c r="O302" s="381">
        <v>24574</v>
      </c>
      <c r="P302" s="381">
        <v>25411</v>
      </c>
      <c r="Q302" s="381">
        <v>25550</v>
      </c>
      <c r="R302" s="381">
        <v>25534</v>
      </c>
      <c r="S302" s="381">
        <v>25624</v>
      </c>
      <c r="T302" s="274">
        <f t="shared" si="21"/>
        <v>2.206047378184639E-2</v>
      </c>
      <c r="U302" s="275">
        <f t="shared" si="22"/>
        <v>-2.5025404178934396E-3</v>
      </c>
      <c r="V302" s="266">
        <f t="shared" si="20"/>
        <v>1.4173565481151451E-2</v>
      </c>
    </row>
    <row r="303" spans="1:22" x14ac:dyDescent="0.25">
      <c r="A303" s="381" t="s">
        <v>1088</v>
      </c>
      <c r="B303" s="381" t="s">
        <v>1087</v>
      </c>
      <c r="C303" s="381" t="s">
        <v>1831</v>
      </c>
      <c r="D303" s="381">
        <v>909</v>
      </c>
      <c r="E303" s="381">
        <v>894</v>
      </c>
      <c r="F303" s="381">
        <v>886</v>
      </c>
      <c r="G303" s="381">
        <v>888</v>
      </c>
      <c r="H303" s="381">
        <v>903</v>
      </c>
      <c r="I303" s="381">
        <v>930</v>
      </c>
      <c r="J303" s="381">
        <v>946</v>
      </c>
      <c r="K303" s="381">
        <v>955</v>
      </c>
      <c r="L303" s="381">
        <v>972</v>
      </c>
      <c r="M303" s="381">
        <v>998</v>
      </c>
      <c r="N303" s="381">
        <v>1037</v>
      </c>
      <c r="O303" s="381">
        <v>1082</v>
      </c>
      <c r="P303" s="381">
        <v>1087</v>
      </c>
      <c r="Q303" s="381">
        <v>1103</v>
      </c>
      <c r="R303" s="381">
        <v>1129</v>
      </c>
      <c r="S303" s="381">
        <v>1151</v>
      </c>
      <c r="T303" s="274">
        <f t="shared" si="21"/>
        <v>6.019041473018194E-2</v>
      </c>
      <c r="U303" s="275">
        <f t="shared" si="22"/>
        <v>9.7674860623619741E-2</v>
      </c>
      <c r="V303" s="266">
        <f t="shared" si="20"/>
        <v>8.0253113780797136E-2</v>
      </c>
    </row>
    <row r="304" spans="1:22" x14ac:dyDescent="0.25">
      <c r="A304" s="381" t="s">
        <v>1085</v>
      </c>
      <c r="B304" s="381" t="s">
        <v>1084</v>
      </c>
      <c r="C304" s="381" t="s">
        <v>1830</v>
      </c>
      <c r="D304" s="381">
        <v>6170</v>
      </c>
      <c r="E304" s="381">
        <v>6267</v>
      </c>
      <c r="F304" s="381">
        <v>6344</v>
      </c>
      <c r="G304" s="381">
        <v>6369</v>
      </c>
      <c r="H304" s="381">
        <v>6379</v>
      </c>
      <c r="I304" s="381">
        <v>6399</v>
      </c>
      <c r="J304" s="381">
        <v>6436</v>
      </c>
      <c r="K304" s="381">
        <v>6508</v>
      </c>
      <c r="L304" s="381">
        <v>6620</v>
      </c>
      <c r="M304" s="381">
        <v>6693</v>
      </c>
      <c r="N304" s="381">
        <v>6764</v>
      </c>
      <c r="O304" s="381">
        <v>6837</v>
      </c>
      <c r="P304" s="381">
        <v>6906</v>
      </c>
      <c r="Q304" s="381">
        <v>6959</v>
      </c>
      <c r="R304" s="381">
        <v>7035</v>
      </c>
      <c r="S304" s="381">
        <v>7116</v>
      </c>
      <c r="T304" s="274">
        <f t="shared" si="21"/>
        <v>3.1053141733234257E-2</v>
      </c>
      <c r="U304" s="275">
        <f t="shared" si="22"/>
        <v>4.4405285692240559E-2</v>
      </c>
      <c r="V304" s="266">
        <f t="shared" si="20"/>
        <v>4.6856973928362189E-2</v>
      </c>
    </row>
    <row r="305" spans="1:22" x14ac:dyDescent="0.25">
      <c r="A305" s="381" t="s">
        <v>1082</v>
      </c>
      <c r="B305" s="381" t="s">
        <v>1081</v>
      </c>
      <c r="C305" s="381" t="s">
        <v>1829</v>
      </c>
      <c r="D305" s="381">
        <v>12425</v>
      </c>
      <c r="E305" s="381">
        <v>12419</v>
      </c>
      <c r="F305" s="381">
        <v>12412</v>
      </c>
      <c r="G305" s="381">
        <v>12432</v>
      </c>
      <c r="H305" s="381">
        <v>12473</v>
      </c>
      <c r="I305" s="381">
        <v>12489</v>
      </c>
      <c r="J305" s="381">
        <v>12497</v>
      </c>
      <c r="K305" s="381">
        <v>12527</v>
      </c>
      <c r="L305" s="381">
        <v>12647</v>
      </c>
      <c r="M305" s="381">
        <v>12748</v>
      </c>
      <c r="N305" s="381">
        <v>12862</v>
      </c>
      <c r="O305" s="381">
        <v>12759</v>
      </c>
      <c r="P305" s="381">
        <v>12621</v>
      </c>
      <c r="Q305" s="381">
        <v>12605</v>
      </c>
      <c r="R305" s="381">
        <v>12487</v>
      </c>
      <c r="S305" s="381">
        <v>12305</v>
      </c>
      <c r="T305" s="274">
        <f t="shared" si="21"/>
        <v>-5.0612788922191898E-3</v>
      </c>
      <c r="U305" s="275">
        <f t="shared" si="22"/>
        <v>-3.6922921133734521E-2</v>
      </c>
      <c r="V305" s="266">
        <f t="shared" si="20"/>
        <v>-5.7038361224745038E-2</v>
      </c>
    </row>
    <row r="306" spans="1:22" x14ac:dyDescent="0.25">
      <c r="A306" s="381" t="s">
        <v>1079</v>
      </c>
      <c r="B306" s="381" t="s">
        <v>1078</v>
      </c>
      <c r="C306" s="381" t="s">
        <v>1828</v>
      </c>
      <c r="D306" s="381">
        <v>8576</v>
      </c>
      <c r="E306" s="381">
        <v>8422</v>
      </c>
      <c r="F306" s="381">
        <v>8685</v>
      </c>
      <c r="G306" s="381">
        <v>8946</v>
      </c>
      <c r="H306" s="381">
        <v>8760</v>
      </c>
      <c r="I306" s="381">
        <v>9005</v>
      </c>
      <c r="J306" s="381">
        <v>8814</v>
      </c>
      <c r="K306" s="381">
        <v>9016</v>
      </c>
      <c r="L306" s="381">
        <v>8927</v>
      </c>
      <c r="M306" s="381">
        <v>9160</v>
      </c>
      <c r="N306" s="381">
        <v>9561</v>
      </c>
      <c r="O306" s="381">
        <v>9713</v>
      </c>
      <c r="P306" s="381">
        <v>9809</v>
      </c>
      <c r="Q306" s="381">
        <v>9732</v>
      </c>
      <c r="R306" s="381">
        <v>9503</v>
      </c>
      <c r="S306" s="381">
        <v>9547</v>
      </c>
      <c r="T306" s="274">
        <f t="shared" si="21"/>
        <v>-3.1031937279797361E-2</v>
      </c>
      <c r="U306" s="275">
        <f t="shared" si="22"/>
        <v>-9.0852150002343035E-2</v>
      </c>
      <c r="V306" s="266">
        <f t="shared" si="20"/>
        <v>1.8649492611680474E-2</v>
      </c>
    </row>
    <row r="307" spans="1:22" x14ac:dyDescent="0.25">
      <c r="A307" s="381" t="s">
        <v>1076</v>
      </c>
      <c r="B307" s="381" t="s">
        <v>1075</v>
      </c>
      <c r="C307" s="381" t="s">
        <v>1827</v>
      </c>
      <c r="D307" s="381">
        <v>25174</v>
      </c>
      <c r="E307" s="381">
        <v>25529</v>
      </c>
      <c r="F307" s="381">
        <v>25844</v>
      </c>
      <c r="G307" s="381">
        <v>26017</v>
      </c>
      <c r="H307" s="381">
        <v>26183</v>
      </c>
      <c r="I307" s="381">
        <v>26339</v>
      </c>
      <c r="J307" s="381">
        <v>26881</v>
      </c>
      <c r="K307" s="381">
        <v>27470</v>
      </c>
      <c r="L307" s="381">
        <v>27667</v>
      </c>
      <c r="M307" s="381">
        <v>27658</v>
      </c>
      <c r="N307" s="381">
        <v>28048</v>
      </c>
      <c r="O307" s="381">
        <v>27836</v>
      </c>
      <c r="P307" s="381">
        <v>28089</v>
      </c>
      <c r="Q307" s="381">
        <v>28392</v>
      </c>
      <c r="R307" s="381">
        <v>27715</v>
      </c>
      <c r="S307" s="381">
        <v>28202</v>
      </c>
      <c r="T307" s="274">
        <f t="shared" si="21"/>
        <v>4.3851772354944085E-2</v>
      </c>
      <c r="U307" s="275">
        <f t="shared" si="22"/>
        <v>-9.2021455340559388E-2</v>
      </c>
      <c r="V307" s="266">
        <f t="shared" si="20"/>
        <v>7.2161236126525363E-2</v>
      </c>
    </row>
    <row r="308" spans="1:22" x14ac:dyDescent="0.25">
      <c r="A308" s="381" t="s">
        <v>1073</v>
      </c>
      <c r="B308" s="2" t="s">
        <v>1072</v>
      </c>
      <c r="C308" s="381" t="s">
        <v>1753</v>
      </c>
      <c r="D308" s="381">
        <v>123867</v>
      </c>
      <c r="E308" s="381">
        <v>125960</v>
      </c>
      <c r="F308" s="381">
        <v>126724</v>
      </c>
      <c r="G308" s="381">
        <v>128889</v>
      </c>
      <c r="H308" s="381">
        <v>130143</v>
      </c>
      <c r="I308" s="381">
        <v>130744</v>
      </c>
      <c r="J308" s="381">
        <v>133087</v>
      </c>
      <c r="K308" s="381">
        <v>135432</v>
      </c>
      <c r="L308" s="381">
        <v>138635</v>
      </c>
      <c r="M308" s="381">
        <v>141098</v>
      </c>
      <c r="N308" s="381">
        <v>143319</v>
      </c>
      <c r="O308" s="381">
        <v>145527</v>
      </c>
      <c r="P308" s="381">
        <v>146893</v>
      </c>
      <c r="Q308" s="381">
        <v>149787</v>
      </c>
      <c r="R308" s="381">
        <v>152572</v>
      </c>
      <c r="S308" s="381">
        <v>154134</v>
      </c>
      <c r="T308" s="274">
        <f t="shared" si="21"/>
        <v>8.1165274597189363E-2</v>
      </c>
      <c r="U308" s="275">
        <f t="shared" si="22"/>
        <v>7.6472318717266452E-2</v>
      </c>
      <c r="V308" s="266">
        <f t="shared" si="20"/>
        <v>4.1584334645509591E-2</v>
      </c>
    </row>
    <row r="309" spans="1:22" x14ac:dyDescent="0.25">
      <c r="A309" s="381" t="s">
        <v>1071</v>
      </c>
      <c r="B309" s="381" t="s">
        <v>1070</v>
      </c>
      <c r="C309" s="381" t="s">
        <v>1826</v>
      </c>
      <c r="D309" s="381">
        <v>107808</v>
      </c>
      <c r="E309" s="381">
        <v>110308</v>
      </c>
      <c r="F309" s="381">
        <v>111094</v>
      </c>
      <c r="G309" s="381">
        <v>113059</v>
      </c>
      <c r="H309" s="381">
        <v>114227</v>
      </c>
      <c r="I309" s="381">
        <v>114512</v>
      </c>
      <c r="J309" s="381">
        <v>116822</v>
      </c>
      <c r="K309" s="381">
        <v>119428</v>
      </c>
      <c r="L309" s="381">
        <v>122120</v>
      </c>
      <c r="M309" s="381">
        <v>124454</v>
      </c>
      <c r="N309" s="381">
        <v>126277</v>
      </c>
      <c r="O309" s="381">
        <v>128363</v>
      </c>
      <c r="P309" s="381">
        <v>129659</v>
      </c>
      <c r="Q309" s="381">
        <v>132393</v>
      </c>
      <c r="R309" s="381">
        <v>134965</v>
      </c>
      <c r="S309" s="381">
        <v>136299</v>
      </c>
      <c r="T309" s="274">
        <f t="shared" si="21"/>
        <v>8.7049754178747385E-2</v>
      </c>
      <c r="U309" s="275">
        <f t="shared" si="22"/>
        <v>8.0001958115411664E-2</v>
      </c>
      <c r="V309" s="266">
        <f t="shared" si="20"/>
        <v>4.0126214006011907E-2</v>
      </c>
    </row>
    <row r="310" spans="1:22" x14ac:dyDescent="0.25">
      <c r="A310" s="381" t="s">
        <v>1068</v>
      </c>
      <c r="B310" s="381" t="s">
        <v>1067</v>
      </c>
      <c r="C310" s="381" t="s">
        <v>1825</v>
      </c>
      <c r="D310" s="381">
        <v>59217</v>
      </c>
      <c r="E310" s="381">
        <v>60739</v>
      </c>
      <c r="F310" s="381">
        <v>61950</v>
      </c>
      <c r="G310" s="381">
        <v>62593</v>
      </c>
      <c r="H310" s="381">
        <v>63477</v>
      </c>
      <c r="I310" s="381">
        <v>63394</v>
      </c>
      <c r="J310" s="381">
        <v>63702</v>
      </c>
      <c r="K310" s="381">
        <v>65117</v>
      </c>
      <c r="L310" s="381">
        <v>65820</v>
      </c>
      <c r="M310" s="381">
        <v>66077</v>
      </c>
      <c r="N310" s="381">
        <v>66505</v>
      </c>
      <c r="O310" s="381">
        <v>66778</v>
      </c>
      <c r="P310" s="381">
        <v>67080</v>
      </c>
      <c r="Q310" s="381">
        <v>68522</v>
      </c>
      <c r="R310" s="381">
        <v>69771</v>
      </c>
      <c r="S310" s="381">
        <v>70251</v>
      </c>
      <c r="T310" s="274">
        <f t="shared" si="21"/>
        <v>8.8799484101590664E-2</v>
      </c>
      <c r="U310" s="275">
        <f t="shared" si="22"/>
        <v>7.4928724158179305E-2</v>
      </c>
      <c r="V310" s="266">
        <f t="shared" si="20"/>
        <v>2.7803878668631432E-2</v>
      </c>
    </row>
    <row r="311" spans="1:22" x14ac:dyDescent="0.25">
      <c r="A311" s="381" t="s">
        <v>1065</v>
      </c>
      <c r="B311" s="381" t="s">
        <v>1064</v>
      </c>
      <c r="C311" s="381" t="s">
        <v>1824</v>
      </c>
      <c r="D311" s="381">
        <v>48591</v>
      </c>
      <c r="E311" s="381">
        <v>49569</v>
      </c>
      <c r="F311" s="381">
        <v>49144</v>
      </c>
      <c r="G311" s="381">
        <v>50466</v>
      </c>
      <c r="H311" s="381">
        <v>50750</v>
      </c>
      <c r="I311" s="381">
        <v>51118</v>
      </c>
      <c r="J311" s="381">
        <v>53120</v>
      </c>
      <c r="K311" s="381">
        <v>54311</v>
      </c>
      <c r="L311" s="381">
        <v>56300</v>
      </c>
      <c r="M311" s="381">
        <v>58376</v>
      </c>
      <c r="N311" s="381">
        <v>59772</v>
      </c>
      <c r="O311" s="381">
        <v>61585</v>
      </c>
      <c r="P311" s="381">
        <v>62579</v>
      </c>
      <c r="Q311" s="381">
        <v>63871</v>
      </c>
      <c r="R311" s="381">
        <v>65194</v>
      </c>
      <c r="S311" s="381">
        <v>66048</v>
      </c>
      <c r="T311" s="274">
        <f t="shared" si="21"/>
        <v>8.5176517551676989E-2</v>
      </c>
      <c r="U311" s="275">
        <f t="shared" si="22"/>
        <v>8.5464562565410906E-2</v>
      </c>
      <c r="V311" s="266">
        <f t="shared" si="20"/>
        <v>5.343604056562179E-2</v>
      </c>
    </row>
    <row r="312" spans="1:22" x14ac:dyDescent="0.25">
      <c r="A312" s="381" t="s">
        <v>1062</v>
      </c>
      <c r="B312" s="381" t="s">
        <v>1061</v>
      </c>
      <c r="C312" s="381" t="s">
        <v>1823</v>
      </c>
      <c r="D312" s="381">
        <v>16059</v>
      </c>
      <c r="E312" s="381">
        <v>15652</v>
      </c>
      <c r="F312" s="381">
        <v>15630</v>
      </c>
      <c r="G312" s="381">
        <v>15829</v>
      </c>
      <c r="H312" s="381">
        <v>15916</v>
      </c>
      <c r="I312" s="381">
        <v>16232</v>
      </c>
      <c r="J312" s="381">
        <v>16264</v>
      </c>
      <c r="K312" s="381">
        <v>16004</v>
      </c>
      <c r="L312" s="381">
        <v>16516</v>
      </c>
      <c r="M312" s="381">
        <v>16645</v>
      </c>
      <c r="N312" s="381">
        <v>17041</v>
      </c>
      <c r="O312" s="381">
        <v>17164</v>
      </c>
      <c r="P312" s="381">
        <v>17234</v>
      </c>
      <c r="Q312" s="381">
        <v>17394</v>
      </c>
      <c r="R312" s="381">
        <v>17606</v>
      </c>
      <c r="S312" s="381">
        <v>17835</v>
      </c>
      <c r="T312" s="274">
        <f t="shared" si="21"/>
        <v>3.7656255403120564E-2</v>
      </c>
      <c r="U312" s="275">
        <f t="shared" si="22"/>
        <v>4.9651007891596377E-2</v>
      </c>
      <c r="V312" s="266">
        <f t="shared" si="20"/>
        <v>5.3051629789061749E-2</v>
      </c>
    </row>
    <row r="313" spans="1:22" x14ac:dyDescent="0.25">
      <c r="A313" s="381" t="s">
        <v>1059</v>
      </c>
      <c r="B313" s="381" t="s">
        <v>1058</v>
      </c>
      <c r="C313" s="381" t="s">
        <v>1822</v>
      </c>
      <c r="D313" s="381">
        <v>11515</v>
      </c>
      <c r="E313" s="381">
        <v>11192</v>
      </c>
      <c r="F313" s="381">
        <v>11155</v>
      </c>
      <c r="G313" s="381">
        <v>11284</v>
      </c>
      <c r="H313" s="381">
        <v>11326</v>
      </c>
      <c r="I313" s="381">
        <v>11550</v>
      </c>
      <c r="J313" s="381">
        <v>11573</v>
      </c>
      <c r="K313" s="381">
        <v>11388</v>
      </c>
      <c r="L313" s="381">
        <v>11778</v>
      </c>
      <c r="M313" s="381">
        <v>11884</v>
      </c>
      <c r="N313" s="381">
        <v>12184</v>
      </c>
      <c r="O313" s="381">
        <v>12277</v>
      </c>
      <c r="P313" s="381">
        <v>12326</v>
      </c>
      <c r="Q313" s="381">
        <v>12443</v>
      </c>
      <c r="R313" s="381">
        <v>12599</v>
      </c>
      <c r="S313" s="381">
        <v>12773</v>
      </c>
      <c r="T313" s="274">
        <f t="shared" si="21"/>
        <v>3.8512554169792601E-2</v>
      </c>
      <c r="U313" s="275">
        <f t="shared" si="22"/>
        <v>5.1099668790897557E-2</v>
      </c>
      <c r="V313" s="266">
        <f t="shared" si="20"/>
        <v>5.6397451847690627E-2</v>
      </c>
    </row>
    <row r="314" spans="1:22" x14ac:dyDescent="0.25">
      <c r="A314" s="381" t="s">
        <v>1056</v>
      </c>
      <c r="B314" s="381" t="s">
        <v>1055</v>
      </c>
      <c r="C314" s="381" t="s">
        <v>1821</v>
      </c>
      <c r="D314" s="381">
        <v>4056</v>
      </c>
      <c r="E314" s="381">
        <v>3967</v>
      </c>
      <c r="F314" s="381">
        <v>3976</v>
      </c>
      <c r="G314" s="381">
        <v>4040</v>
      </c>
      <c r="H314" s="381">
        <v>4069</v>
      </c>
      <c r="I314" s="381">
        <v>4155</v>
      </c>
      <c r="J314" s="381">
        <v>4160</v>
      </c>
      <c r="K314" s="381">
        <v>4083</v>
      </c>
      <c r="L314" s="381">
        <v>4203</v>
      </c>
      <c r="M314" s="381">
        <v>4225</v>
      </c>
      <c r="N314" s="381">
        <v>4321</v>
      </c>
      <c r="O314" s="381">
        <v>4348</v>
      </c>
      <c r="P314" s="381">
        <v>4365</v>
      </c>
      <c r="Q314" s="381">
        <v>4407</v>
      </c>
      <c r="R314" s="381">
        <v>4462</v>
      </c>
      <c r="S314" s="381">
        <v>4514</v>
      </c>
      <c r="T314" s="274">
        <f t="shared" si="21"/>
        <v>3.9047040912993713E-2</v>
      </c>
      <c r="U314" s="275">
        <f t="shared" si="22"/>
        <v>5.0862904633542483E-2</v>
      </c>
      <c r="V314" s="266">
        <f t="shared" si="20"/>
        <v>4.7437106558517739E-2</v>
      </c>
    </row>
    <row r="315" spans="1:22" x14ac:dyDescent="0.25">
      <c r="A315" s="381" t="s">
        <v>1053</v>
      </c>
      <c r="B315" s="381" t="s">
        <v>1052</v>
      </c>
      <c r="C315" s="381" t="s">
        <v>1820</v>
      </c>
      <c r="D315" s="381">
        <v>488</v>
      </c>
      <c r="E315" s="381">
        <v>492</v>
      </c>
      <c r="F315" s="381">
        <v>498</v>
      </c>
      <c r="G315" s="381">
        <v>506</v>
      </c>
      <c r="H315" s="381">
        <v>522</v>
      </c>
      <c r="I315" s="381">
        <v>528</v>
      </c>
      <c r="J315" s="381">
        <v>531</v>
      </c>
      <c r="K315" s="381">
        <v>532</v>
      </c>
      <c r="L315" s="381">
        <v>535</v>
      </c>
      <c r="M315" s="381">
        <v>536</v>
      </c>
      <c r="N315" s="381">
        <v>537</v>
      </c>
      <c r="O315" s="381">
        <v>540</v>
      </c>
      <c r="P315" s="381">
        <v>543</v>
      </c>
      <c r="Q315" s="381">
        <v>544</v>
      </c>
      <c r="R315" s="381">
        <v>545</v>
      </c>
      <c r="S315" s="381">
        <v>548</v>
      </c>
      <c r="T315" s="274">
        <f t="shared" si="21"/>
        <v>7.3868568992068173E-3</v>
      </c>
      <c r="U315" s="275">
        <f t="shared" si="22"/>
        <v>7.3732406882585089E-3</v>
      </c>
      <c r="V315" s="266">
        <f t="shared" si="20"/>
        <v>2.2200819587044673E-2</v>
      </c>
    </row>
    <row r="316" spans="1:22" x14ac:dyDescent="0.25">
      <c r="A316" s="381" t="s">
        <v>1050</v>
      </c>
      <c r="B316" s="2" t="s">
        <v>1049</v>
      </c>
      <c r="C316" s="381" t="s">
        <v>1819</v>
      </c>
      <c r="D316" s="381">
        <v>145990</v>
      </c>
      <c r="E316" s="381">
        <v>145987</v>
      </c>
      <c r="F316" s="381">
        <v>147343</v>
      </c>
      <c r="G316" s="381">
        <v>149279</v>
      </c>
      <c r="H316" s="381">
        <v>151353</v>
      </c>
      <c r="I316" s="381">
        <v>152996</v>
      </c>
      <c r="J316" s="381">
        <v>154397</v>
      </c>
      <c r="K316" s="381">
        <v>155412</v>
      </c>
      <c r="L316" s="381">
        <v>157302</v>
      </c>
      <c r="M316" s="381">
        <v>159378</v>
      </c>
      <c r="N316" s="381">
        <v>162576</v>
      </c>
      <c r="O316" s="381">
        <v>165347</v>
      </c>
      <c r="P316" s="381">
        <v>167908</v>
      </c>
      <c r="Q316" s="381">
        <v>169850</v>
      </c>
      <c r="R316" s="381">
        <v>169711</v>
      </c>
      <c r="S316" s="381">
        <v>170930</v>
      </c>
      <c r="T316" s="274">
        <f t="shared" si="21"/>
        <v>4.7072250840581864E-2</v>
      </c>
      <c r="U316" s="275">
        <f t="shared" si="22"/>
        <v>-3.2694604205014688E-3</v>
      </c>
      <c r="V316" s="266">
        <f t="shared" si="20"/>
        <v>2.9042236561564128E-2</v>
      </c>
    </row>
    <row r="317" spans="1:22" x14ac:dyDescent="0.25">
      <c r="A317" s="381" t="s">
        <v>1047</v>
      </c>
      <c r="B317" s="381" t="s">
        <v>1046</v>
      </c>
      <c r="C317" s="381" t="s">
        <v>1752</v>
      </c>
      <c r="D317" s="381">
        <v>32019</v>
      </c>
      <c r="E317" s="381">
        <v>32073</v>
      </c>
      <c r="F317" s="381">
        <v>32317</v>
      </c>
      <c r="G317" s="381">
        <v>32714</v>
      </c>
      <c r="H317" s="381">
        <v>32807</v>
      </c>
      <c r="I317" s="381">
        <v>32907</v>
      </c>
      <c r="J317" s="381">
        <v>33430</v>
      </c>
      <c r="K317" s="381">
        <v>33379</v>
      </c>
      <c r="L317" s="381">
        <v>33681</v>
      </c>
      <c r="M317" s="381">
        <v>33926</v>
      </c>
      <c r="N317" s="381">
        <v>34136</v>
      </c>
      <c r="O317" s="381">
        <v>34435</v>
      </c>
      <c r="P317" s="381">
        <v>34981</v>
      </c>
      <c r="Q317" s="381">
        <v>35252</v>
      </c>
      <c r="R317" s="381">
        <v>35505</v>
      </c>
      <c r="S317" s="381">
        <v>35692</v>
      </c>
      <c r="T317" s="274">
        <f t="shared" si="21"/>
        <v>3.1350216070022308E-2</v>
      </c>
      <c r="U317" s="275">
        <f t="shared" si="22"/>
        <v>2.9018119547494559E-2</v>
      </c>
      <c r="V317" s="266">
        <f t="shared" si="20"/>
        <v>2.1234479592748157E-2</v>
      </c>
    </row>
    <row r="318" spans="1:22" x14ac:dyDescent="0.25">
      <c r="A318" s="381" t="s">
        <v>1045</v>
      </c>
      <c r="B318" s="381" t="s">
        <v>1044</v>
      </c>
      <c r="C318" s="381" t="s">
        <v>1818</v>
      </c>
      <c r="D318" s="381">
        <v>92621</v>
      </c>
      <c r="E318" s="381">
        <v>92771</v>
      </c>
      <c r="F318" s="381">
        <v>93310</v>
      </c>
      <c r="G318" s="381">
        <v>94147</v>
      </c>
      <c r="H318" s="381">
        <v>96152</v>
      </c>
      <c r="I318" s="381">
        <v>96993</v>
      </c>
      <c r="J318" s="381">
        <v>98139</v>
      </c>
      <c r="K318" s="381">
        <v>98779</v>
      </c>
      <c r="L318" s="381">
        <v>100603</v>
      </c>
      <c r="M318" s="381">
        <v>102056</v>
      </c>
      <c r="N318" s="381">
        <v>104304</v>
      </c>
      <c r="O318" s="381">
        <v>106496</v>
      </c>
      <c r="P318" s="381">
        <v>108297</v>
      </c>
      <c r="Q318" s="381">
        <v>110056</v>
      </c>
      <c r="R318" s="381">
        <v>110061</v>
      </c>
      <c r="S318" s="381">
        <v>111113</v>
      </c>
      <c r="T318" s="274">
        <f t="shared" si="21"/>
        <v>6.6569579168806126E-2</v>
      </c>
      <c r="U318" s="275">
        <f t="shared" si="22"/>
        <v>1.8173805138999022E-4</v>
      </c>
      <c r="V318" s="266">
        <f t="shared" si="20"/>
        <v>3.8785015444474213E-2</v>
      </c>
    </row>
    <row r="319" spans="1:22" x14ac:dyDescent="0.25">
      <c r="A319" s="381" t="s">
        <v>1042</v>
      </c>
      <c r="B319" s="381" t="s">
        <v>1041</v>
      </c>
      <c r="C319" s="381" t="s">
        <v>1817</v>
      </c>
      <c r="D319" s="381">
        <v>18996</v>
      </c>
      <c r="E319" s="381">
        <v>19317</v>
      </c>
      <c r="F319" s="381">
        <v>19681</v>
      </c>
      <c r="G319" s="381">
        <v>20070</v>
      </c>
      <c r="H319" s="381">
        <v>20539</v>
      </c>
      <c r="I319" s="381">
        <v>20812</v>
      </c>
      <c r="J319" s="381">
        <v>20951</v>
      </c>
      <c r="K319" s="381">
        <v>21153</v>
      </c>
      <c r="L319" s="381">
        <v>21357</v>
      </c>
      <c r="M319" s="381">
        <v>21658</v>
      </c>
      <c r="N319" s="381">
        <v>21910</v>
      </c>
      <c r="O319" s="381">
        <v>22256</v>
      </c>
      <c r="P319" s="381">
        <v>22896</v>
      </c>
      <c r="Q319" s="381">
        <v>23505</v>
      </c>
      <c r="R319" s="381">
        <v>24229</v>
      </c>
      <c r="S319" s="381">
        <v>24687</v>
      </c>
      <c r="T319" s="274">
        <f t="shared" si="21"/>
        <v>0.1107147940194777</v>
      </c>
      <c r="U319" s="275">
        <f t="shared" si="22"/>
        <v>0.12901818633731676</v>
      </c>
      <c r="V319" s="266">
        <f t="shared" si="20"/>
        <v>7.7782948636496929E-2</v>
      </c>
    </row>
    <row r="320" spans="1:22" x14ac:dyDescent="0.25">
      <c r="A320" s="381" t="s">
        <v>1039</v>
      </c>
      <c r="B320" s="381" t="s">
        <v>1038</v>
      </c>
      <c r="C320" s="381" t="s">
        <v>1816</v>
      </c>
      <c r="D320" s="381">
        <v>7644</v>
      </c>
      <c r="E320" s="381">
        <v>7704</v>
      </c>
      <c r="F320" s="381">
        <v>7775</v>
      </c>
      <c r="G320" s="381">
        <v>7840</v>
      </c>
      <c r="H320" s="381">
        <v>7948</v>
      </c>
      <c r="I320" s="381">
        <v>8040</v>
      </c>
      <c r="J320" s="381">
        <v>8151</v>
      </c>
      <c r="K320" s="381">
        <v>8350</v>
      </c>
      <c r="L320" s="381">
        <v>8608</v>
      </c>
      <c r="M320" s="381">
        <v>8836</v>
      </c>
      <c r="N320" s="381">
        <v>9045</v>
      </c>
      <c r="O320" s="381">
        <v>9215</v>
      </c>
      <c r="P320" s="381">
        <v>9421</v>
      </c>
      <c r="Q320" s="381">
        <v>9645</v>
      </c>
      <c r="R320" s="381">
        <v>9763</v>
      </c>
      <c r="S320" s="381">
        <v>9916</v>
      </c>
      <c r="T320" s="274">
        <f t="shared" si="21"/>
        <v>9.8552742801989224E-2</v>
      </c>
      <c r="U320" s="275">
        <f t="shared" si="22"/>
        <v>4.9842691727568278E-2</v>
      </c>
      <c r="V320" s="266">
        <f t="shared" si="20"/>
        <v>6.4174664400003634E-2</v>
      </c>
    </row>
    <row r="321" spans="1:22" x14ac:dyDescent="0.25">
      <c r="A321" s="381" t="s">
        <v>1036</v>
      </c>
      <c r="B321" s="381" t="s">
        <v>1035</v>
      </c>
      <c r="C321" s="381" t="s">
        <v>1815</v>
      </c>
      <c r="D321" s="381">
        <v>42881</v>
      </c>
      <c r="E321" s="381">
        <v>42642</v>
      </c>
      <c r="F321" s="381">
        <v>42583</v>
      </c>
      <c r="G321" s="381">
        <v>42612</v>
      </c>
      <c r="H321" s="381">
        <v>43948</v>
      </c>
      <c r="I321" s="381">
        <v>44396</v>
      </c>
      <c r="J321" s="381">
        <v>45305</v>
      </c>
      <c r="K321" s="381">
        <v>45474</v>
      </c>
      <c r="L321" s="381">
        <v>46581</v>
      </c>
      <c r="M321" s="381">
        <v>47173</v>
      </c>
      <c r="N321" s="381">
        <v>48476</v>
      </c>
      <c r="O321" s="381">
        <v>50317</v>
      </c>
      <c r="P321" s="381">
        <v>50360</v>
      </c>
      <c r="Q321" s="381">
        <v>51247</v>
      </c>
      <c r="R321" s="381">
        <v>50381</v>
      </c>
      <c r="S321" s="381">
        <v>50822</v>
      </c>
      <c r="T321" s="274">
        <f t="shared" si="21"/>
        <v>7.2336038389702928E-2</v>
      </c>
      <c r="U321" s="275">
        <f t="shared" si="22"/>
        <v>-6.5900055373544819E-2</v>
      </c>
      <c r="V321" s="266">
        <f t="shared" si="20"/>
        <v>3.5475609561585797E-2</v>
      </c>
    </row>
    <row r="322" spans="1:22" x14ac:dyDescent="0.25">
      <c r="A322" s="381" t="s">
        <v>1033</v>
      </c>
      <c r="B322" s="381" t="s">
        <v>1032</v>
      </c>
      <c r="C322" s="381" t="s">
        <v>1814</v>
      </c>
      <c r="D322" s="381">
        <v>9327</v>
      </c>
      <c r="E322" s="381">
        <v>9122</v>
      </c>
      <c r="F322" s="381">
        <v>9111</v>
      </c>
      <c r="G322" s="381">
        <v>9134</v>
      </c>
      <c r="H322" s="381">
        <v>9094</v>
      </c>
      <c r="I322" s="381">
        <v>9072</v>
      </c>
      <c r="J322" s="381">
        <v>9166</v>
      </c>
      <c r="K322" s="381">
        <v>9211</v>
      </c>
      <c r="L322" s="381">
        <v>9160</v>
      </c>
      <c r="M322" s="381">
        <v>9246</v>
      </c>
      <c r="N322" s="381">
        <v>9297</v>
      </c>
      <c r="O322" s="381">
        <v>9403</v>
      </c>
      <c r="P322" s="381">
        <v>9624</v>
      </c>
      <c r="Q322" s="381">
        <v>9709</v>
      </c>
      <c r="R322" s="381">
        <v>9622</v>
      </c>
      <c r="S322" s="381">
        <v>9596</v>
      </c>
      <c r="T322" s="274">
        <f t="shared" si="21"/>
        <v>3.5799142207625589E-2</v>
      </c>
      <c r="U322" s="275">
        <f t="shared" si="22"/>
        <v>-3.5364132703708639E-2</v>
      </c>
      <c r="V322" s="266">
        <f t="shared" si="20"/>
        <v>-1.0764833180755384E-2</v>
      </c>
    </row>
    <row r="323" spans="1:22" x14ac:dyDescent="0.25">
      <c r="A323" s="381" t="s">
        <v>1030</v>
      </c>
      <c r="B323" s="381" t="s">
        <v>1029</v>
      </c>
      <c r="C323" s="381" t="s">
        <v>1813</v>
      </c>
      <c r="D323" s="381">
        <v>8281</v>
      </c>
      <c r="E323" s="381">
        <v>8433</v>
      </c>
      <c r="F323" s="381">
        <v>8565</v>
      </c>
      <c r="G323" s="381">
        <v>8857</v>
      </c>
      <c r="H323" s="381">
        <v>8931</v>
      </c>
      <c r="I323" s="381">
        <v>8932</v>
      </c>
      <c r="J323" s="381">
        <v>8807</v>
      </c>
      <c r="K323" s="381">
        <v>8790</v>
      </c>
      <c r="L323" s="381">
        <v>9025</v>
      </c>
      <c r="M323" s="381">
        <v>9180</v>
      </c>
      <c r="N323" s="381">
        <v>9539</v>
      </c>
      <c r="O323" s="381">
        <v>9226</v>
      </c>
      <c r="P323" s="381">
        <v>9948</v>
      </c>
      <c r="Q323" s="381">
        <v>9927</v>
      </c>
      <c r="R323" s="381">
        <v>10007</v>
      </c>
      <c r="S323" s="381">
        <v>10085</v>
      </c>
      <c r="T323" s="274">
        <f t="shared" si="21"/>
        <v>-8.4172085859577361E-3</v>
      </c>
      <c r="U323" s="275">
        <f t="shared" si="22"/>
        <v>3.2627083945098612E-2</v>
      </c>
      <c r="V323" s="266">
        <f t="shared" si="20"/>
        <v>3.1544602675911415E-2</v>
      </c>
    </row>
    <row r="324" spans="1:22" x14ac:dyDescent="0.25">
      <c r="A324" s="381" t="s">
        <v>1027</v>
      </c>
      <c r="B324" s="381" t="s">
        <v>1026</v>
      </c>
      <c r="C324" s="381" t="s">
        <v>1812</v>
      </c>
      <c r="D324" s="381">
        <v>5491</v>
      </c>
      <c r="E324" s="381">
        <v>5554</v>
      </c>
      <c r="F324" s="381">
        <v>5595</v>
      </c>
      <c r="G324" s="381">
        <v>5634</v>
      </c>
      <c r="H324" s="381">
        <v>5692</v>
      </c>
      <c r="I324" s="381">
        <v>5741</v>
      </c>
      <c r="J324" s="381">
        <v>5759</v>
      </c>
      <c r="K324" s="381">
        <v>5801</v>
      </c>
      <c r="L324" s="381">
        <v>5873</v>
      </c>
      <c r="M324" s="381">
        <v>5963</v>
      </c>
      <c r="N324" s="381">
        <v>6037</v>
      </c>
      <c r="O324" s="381">
        <v>6079</v>
      </c>
      <c r="P324" s="381">
        <v>6048</v>
      </c>
      <c r="Q324" s="381">
        <v>6022</v>
      </c>
      <c r="R324" s="381">
        <v>6060</v>
      </c>
      <c r="S324" s="381">
        <v>6007</v>
      </c>
      <c r="T324" s="274">
        <f t="shared" si="21"/>
        <v>-1.7085199243943361E-2</v>
      </c>
      <c r="U324" s="275">
        <f t="shared" si="22"/>
        <v>2.5480701867695243E-2</v>
      </c>
      <c r="V324" s="266">
        <f t="shared" si="20"/>
        <v>-3.4527226464332483E-2</v>
      </c>
    </row>
    <row r="325" spans="1:22" x14ac:dyDescent="0.25">
      <c r="A325" s="381" t="s">
        <v>1024</v>
      </c>
      <c r="B325" s="381" t="s">
        <v>1023</v>
      </c>
      <c r="C325" s="381" t="s">
        <v>1811</v>
      </c>
      <c r="D325" s="381">
        <v>14420</v>
      </c>
      <c r="E325" s="381">
        <v>14103</v>
      </c>
      <c r="F325" s="381">
        <v>14553</v>
      </c>
      <c r="G325" s="381">
        <v>15077</v>
      </c>
      <c r="H325" s="381">
        <v>14939</v>
      </c>
      <c r="I325" s="381">
        <v>15481</v>
      </c>
      <c r="J325" s="381">
        <v>15208</v>
      </c>
      <c r="K325" s="381">
        <v>15538</v>
      </c>
      <c r="L325" s="381">
        <v>15294</v>
      </c>
      <c r="M325" s="381">
        <v>15624</v>
      </c>
      <c r="N325" s="381">
        <v>16258</v>
      </c>
      <c r="O325" s="381">
        <v>16493</v>
      </c>
      <c r="P325" s="381">
        <v>16655</v>
      </c>
      <c r="Q325" s="381">
        <v>16526</v>
      </c>
      <c r="R325" s="381">
        <v>16136</v>
      </c>
      <c r="S325" s="381">
        <v>16134</v>
      </c>
      <c r="T325" s="274">
        <f t="shared" si="21"/>
        <v>-3.0623592869028937E-2</v>
      </c>
      <c r="U325" s="275">
        <f t="shared" si="22"/>
        <v>-9.1107442634344671E-2</v>
      </c>
      <c r="V325" s="266">
        <f t="shared" si="20"/>
        <v>-4.9569365179935598E-4</v>
      </c>
    </row>
    <row r="326" spans="1:22" x14ac:dyDescent="0.25">
      <c r="A326" s="381" t="s">
        <v>1021</v>
      </c>
      <c r="B326" s="381" t="s">
        <v>1020</v>
      </c>
      <c r="C326" s="381" t="s">
        <v>1782</v>
      </c>
      <c r="D326" s="381">
        <v>5738</v>
      </c>
      <c r="E326" s="381">
        <v>5885</v>
      </c>
      <c r="F326" s="381">
        <v>5971</v>
      </c>
      <c r="G326" s="381">
        <v>6091</v>
      </c>
      <c r="H326" s="381">
        <v>6187</v>
      </c>
      <c r="I326" s="381">
        <v>6277</v>
      </c>
      <c r="J326" s="381">
        <v>6290</v>
      </c>
      <c r="K326" s="381">
        <v>6351</v>
      </c>
      <c r="L326" s="381">
        <v>6385</v>
      </c>
      <c r="M326" s="381">
        <v>6406</v>
      </c>
      <c r="N326" s="381">
        <v>6458</v>
      </c>
      <c r="O326" s="381">
        <v>6484</v>
      </c>
      <c r="P326" s="381">
        <v>6522</v>
      </c>
      <c r="Q326" s="381">
        <v>6576</v>
      </c>
      <c r="R326" s="381">
        <v>6602</v>
      </c>
      <c r="S326" s="381">
        <v>6597</v>
      </c>
      <c r="T326" s="274">
        <f t="shared" si="21"/>
        <v>3.3532267828185303E-2</v>
      </c>
      <c r="U326" s="275">
        <f t="shared" si="22"/>
        <v>1.5909126473252266E-2</v>
      </c>
      <c r="V326" s="266">
        <f t="shared" si="20"/>
        <v>-3.0259453319499974E-3</v>
      </c>
    </row>
    <row r="327" spans="1:22" x14ac:dyDescent="0.25">
      <c r="A327" s="381" t="s">
        <v>1019</v>
      </c>
      <c r="B327" s="381" t="s">
        <v>1018</v>
      </c>
      <c r="C327" s="381" t="s">
        <v>1781</v>
      </c>
      <c r="D327" s="381">
        <v>1192</v>
      </c>
      <c r="E327" s="381">
        <v>1155</v>
      </c>
      <c r="F327" s="381">
        <v>1192</v>
      </c>
      <c r="G327" s="381">
        <v>1250</v>
      </c>
      <c r="H327" s="381">
        <v>1268</v>
      </c>
      <c r="I327" s="381">
        <v>1338</v>
      </c>
      <c r="J327" s="381">
        <v>1330</v>
      </c>
      <c r="K327" s="381">
        <v>1365</v>
      </c>
      <c r="L327" s="381">
        <v>1339</v>
      </c>
      <c r="M327" s="381">
        <v>1365</v>
      </c>
      <c r="N327" s="381">
        <v>1419</v>
      </c>
      <c r="O327" s="381">
        <v>1438</v>
      </c>
      <c r="P327" s="381">
        <v>1453</v>
      </c>
      <c r="Q327" s="381">
        <v>1441</v>
      </c>
      <c r="R327" s="381">
        <v>1407</v>
      </c>
      <c r="S327" s="381">
        <v>1394</v>
      </c>
      <c r="T327" s="274">
        <f t="shared" si="21"/>
        <v>-3.2628104196462893E-2</v>
      </c>
      <c r="U327" s="275">
        <f t="shared" si="22"/>
        <v>-9.1090868856720575E-2</v>
      </c>
      <c r="V327" s="266">
        <f t="shared" si="20"/>
        <v>-3.6449002568629818E-2</v>
      </c>
    </row>
    <row r="328" spans="1:22" x14ac:dyDescent="0.25">
      <c r="A328" s="381" t="s">
        <v>1017</v>
      </c>
      <c r="B328" s="2" t="s">
        <v>1016</v>
      </c>
      <c r="C328" s="381" t="s">
        <v>1810</v>
      </c>
      <c r="D328" s="381">
        <v>63736</v>
      </c>
      <c r="E328" s="381">
        <v>64236</v>
      </c>
      <c r="F328" s="381">
        <v>64955</v>
      </c>
      <c r="G328" s="381">
        <v>66642</v>
      </c>
      <c r="H328" s="381">
        <v>66709</v>
      </c>
      <c r="I328" s="381">
        <v>67769</v>
      </c>
      <c r="J328" s="381">
        <v>68656</v>
      </c>
      <c r="K328" s="381">
        <v>69636</v>
      </c>
      <c r="L328" s="381">
        <v>70839</v>
      </c>
      <c r="M328" s="381">
        <v>72591</v>
      </c>
      <c r="N328" s="381">
        <v>73812</v>
      </c>
      <c r="O328" s="381">
        <v>74940</v>
      </c>
      <c r="P328" s="381">
        <v>74809</v>
      </c>
      <c r="Q328" s="381">
        <v>75876</v>
      </c>
      <c r="R328" s="381">
        <v>76811</v>
      </c>
      <c r="S328" s="381">
        <v>77770</v>
      </c>
      <c r="T328" s="274">
        <f t="shared" si="21"/>
        <v>5.8284203877131846E-2</v>
      </c>
      <c r="U328" s="275">
        <f t="shared" si="22"/>
        <v>5.0209555368377679E-2</v>
      </c>
      <c r="V328" s="266">
        <f t="shared" si="20"/>
        <v>5.0883852711465671E-2</v>
      </c>
    </row>
    <row r="329" spans="1:22" x14ac:dyDescent="0.25">
      <c r="A329" s="381" t="s">
        <v>1014</v>
      </c>
      <c r="B329" s="381" t="s">
        <v>1013</v>
      </c>
      <c r="C329" s="381" t="s">
        <v>1809</v>
      </c>
      <c r="D329" s="381">
        <v>24704</v>
      </c>
      <c r="E329" s="381">
        <v>24971</v>
      </c>
      <c r="F329" s="381">
        <v>25155</v>
      </c>
      <c r="G329" s="381">
        <v>25235</v>
      </c>
      <c r="H329" s="381">
        <v>25272</v>
      </c>
      <c r="I329" s="381">
        <v>25507</v>
      </c>
      <c r="J329" s="381">
        <v>26022</v>
      </c>
      <c r="K329" s="381">
        <v>26840</v>
      </c>
      <c r="L329" s="381">
        <v>27891</v>
      </c>
      <c r="M329" s="381">
        <v>28807</v>
      </c>
      <c r="N329" s="381">
        <v>29515</v>
      </c>
      <c r="O329" s="381">
        <v>30020</v>
      </c>
      <c r="P329" s="381">
        <v>30306</v>
      </c>
      <c r="Q329" s="381">
        <v>30567</v>
      </c>
      <c r="R329" s="381">
        <v>30828</v>
      </c>
      <c r="S329" s="381">
        <v>31101</v>
      </c>
      <c r="T329" s="274">
        <f t="shared" si="21"/>
        <v>3.4896199950587237E-2</v>
      </c>
      <c r="U329" s="275">
        <f t="shared" si="22"/>
        <v>3.4594423970743637E-2</v>
      </c>
      <c r="V329" s="266">
        <f t="shared" si="20"/>
        <v>3.5895655746403632E-2</v>
      </c>
    </row>
    <row r="330" spans="1:22" x14ac:dyDescent="0.25">
      <c r="A330" s="381" t="s">
        <v>1011</v>
      </c>
      <c r="B330" s="381" t="s">
        <v>1010</v>
      </c>
      <c r="C330" s="381" t="s">
        <v>1808</v>
      </c>
      <c r="D330" s="381">
        <v>13773</v>
      </c>
      <c r="E330" s="381">
        <v>13836</v>
      </c>
      <c r="F330" s="381">
        <v>13971</v>
      </c>
      <c r="G330" s="381">
        <v>14460</v>
      </c>
      <c r="H330" s="381">
        <v>14835</v>
      </c>
      <c r="I330" s="381">
        <v>15117</v>
      </c>
      <c r="J330" s="381">
        <v>15299</v>
      </c>
      <c r="K330" s="381">
        <v>15178</v>
      </c>
      <c r="L330" s="381">
        <v>15184</v>
      </c>
      <c r="M330" s="381">
        <v>15223</v>
      </c>
      <c r="N330" s="381">
        <v>15448</v>
      </c>
      <c r="O330" s="381">
        <v>15758</v>
      </c>
      <c r="P330" s="381">
        <v>15208</v>
      </c>
      <c r="Q330" s="381">
        <v>15225</v>
      </c>
      <c r="R330" s="381">
        <v>15550</v>
      </c>
      <c r="S330" s="381">
        <v>15947</v>
      </c>
      <c r="T330" s="274">
        <f t="shared" si="21"/>
        <v>4.4788337671322065E-3</v>
      </c>
      <c r="U330" s="275">
        <f t="shared" si="22"/>
        <v>8.815902465209402E-2</v>
      </c>
      <c r="V330" s="266">
        <f t="shared" si="20"/>
        <v>0.1061000283563085</v>
      </c>
    </row>
    <row r="331" spans="1:22" x14ac:dyDescent="0.25">
      <c r="A331" s="381" t="s">
        <v>1008</v>
      </c>
      <c r="B331" s="381" t="s">
        <v>1007</v>
      </c>
      <c r="C331" s="381" t="s">
        <v>1807</v>
      </c>
      <c r="D331" s="381">
        <v>1126</v>
      </c>
      <c r="E331" s="381">
        <v>1047</v>
      </c>
      <c r="F331" s="381">
        <v>1081</v>
      </c>
      <c r="G331" s="381">
        <v>1320</v>
      </c>
      <c r="H331" s="381">
        <v>1177</v>
      </c>
      <c r="I331" s="381">
        <v>1299</v>
      </c>
      <c r="J331" s="381">
        <v>1269</v>
      </c>
      <c r="K331" s="381">
        <v>1275</v>
      </c>
      <c r="L331" s="381">
        <v>1280</v>
      </c>
      <c r="M331" s="381">
        <v>1391</v>
      </c>
      <c r="N331" s="381">
        <v>1368</v>
      </c>
      <c r="O331" s="381">
        <v>1387</v>
      </c>
      <c r="P331" s="381">
        <v>1383</v>
      </c>
      <c r="Q331" s="381">
        <v>1485</v>
      </c>
      <c r="R331" s="381">
        <v>1502</v>
      </c>
      <c r="S331" s="381">
        <v>1516</v>
      </c>
      <c r="T331" s="274">
        <f t="shared" si="21"/>
        <v>0.32928190887750741</v>
      </c>
      <c r="U331" s="275">
        <f t="shared" si="22"/>
        <v>4.6583578339703724E-2</v>
      </c>
      <c r="V331" s="266">
        <f t="shared" si="20"/>
        <v>3.7808144231224139E-2</v>
      </c>
    </row>
    <row r="332" spans="1:22" x14ac:dyDescent="0.25">
      <c r="A332" s="381" t="s">
        <v>1005</v>
      </c>
      <c r="B332" s="381" t="s">
        <v>1004</v>
      </c>
      <c r="C332" s="381" t="s">
        <v>1806</v>
      </c>
      <c r="D332" s="381">
        <v>4925</v>
      </c>
      <c r="E332" s="381">
        <v>4742</v>
      </c>
      <c r="F332" s="381">
        <v>4808</v>
      </c>
      <c r="G332" s="381">
        <v>5444</v>
      </c>
      <c r="H332" s="381">
        <v>4965</v>
      </c>
      <c r="I332" s="381">
        <v>5227</v>
      </c>
      <c r="J332" s="381">
        <v>5113</v>
      </c>
      <c r="K332" s="381">
        <v>5092</v>
      </c>
      <c r="L332" s="381">
        <v>5113</v>
      </c>
      <c r="M332" s="381">
        <v>5397</v>
      </c>
      <c r="N332" s="381">
        <v>5349</v>
      </c>
      <c r="O332" s="381">
        <v>5387</v>
      </c>
      <c r="P332" s="381">
        <v>5367</v>
      </c>
      <c r="Q332" s="381">
        <v>5634</v>
      </c>
      <c r="R332" s="381">
        <v>5677</v>
      </c>
      <c r="S332" s="381">
        <v>5731</v>
      </c>
      <c r="T332" s="274">
        <f t="shared" si="21"/>
        <v>0.21434192559737331</v>
      </c>
      <c r="U332" s="275">
        <f t="shared" si="22"/>
        <v>3.0880219092370265E-2</v>
      </c>
      <c r="V332" s="266">
        <f t="shared" si="20"/>
        <v>3.8594592123546656E-2</v>
      </c>
    </row>
    <row r="333" spans="1:22" x14ac:dyDescent="0.25">
      <c r="A333" s="381" t="s">
        <v>1002</v>
      </c>
      <c r="B333" s="381" t="s">
        <v>1001</v>
      </c>
      <c r="C333" s="381" t="s">
        <v>1805</v>
      </c>
      <c r="D333" s="381">
        <v>19208</v>
      </c>
      <c r="E333" s="381">
        <v>19640</v>
      </c>
      <c r="F333" s="381">
        <v>19941</v>
      </c>
      <c r="G333" s="381">
        <v>20183</v>
      </c>
      <c r="H333" s="381">
        <v>20461</v>
      </c>
      <c r="I333" s="381">
        <v>20620</v>
      </c>
      <c r="J333" s="381">
        <v>20953</v>
      </c>
      <c r="K333" s="381">
        <v>21251</v>
      </c>
      <c r="L333" s="381">
        <v>21371</v>
      </c>
      <c r="M333" s="381">
        <v>21774</v>
      </c>
      <c r="N333" s="381">
        <v>22134</v>
      </c>
      <c r="O333" s="381">
        <v>22389</v>
      </c>
      <c r="P333" s="381">
        <v>22546</v>
      </c>
      <c r="Q333" s="381">
        <v>22965</v>
      </c>
      <c r="R333" s="381">
        <v>23254</v>
      </c>
      <c r="S333" s="381">
        <v>23476</v>
      </c>
      <c r="T333" s="274">
        <f t="shared" si="21"/>
        <v>7.6434945625283079E-2</v>
      </c>
      <c r="U333" s="275">
        <f t="shared" si="22"/>
        <v>5.1295664736835889E-2</v>
      </c>
      <c r="V333" s="266">
        <f t="shared" si="20"/>
        <v>3.8737309264872177E-2</v>
      </c>
    </row>
    <row r="334" spans="1:22" x14ac:dyDescent="0.25">
      <c r="A334" s="381" t="s">
        <v>236</v>
      </c>
      <c r="B334" s="2" t="s">
        <v>237</v>
      </c>
      <c r="C334" s="381" t="s">
        <v>238</v>
      </c>
      <c r="D334" s="381">
        <v>-33966</v>
      </c>
      <c r="E334" s="381">
        <v>-38974</v>
      </c>
      <c r="F334" s="381">
        <v>-40399</v>
      </c>
      <c r="G334" s="381">
        <v>-40043</v>
      </c>
      <c r="H334" s="381">
        <v>-46375</v>
      </c>
      <c r="I334" s="381">
        <v>-44094</v>
      </c>
      <c r="J334" s="381">
        <v>-47575</v>
      </c>
      <c r="K334" s="381">
        <v>-44159</v>
      </c>
      <c r="L334" s="381">
        <v>-44895</v>
      </c>
      <c r="M334" s="381">
        <v>-40249</v>
      </c>
      <c r="N334" s="381">
        <v>-36207</v>
      </c>
      <c r="O334" s="381">
        <v>-34963</v>
      </c>
      <c r="P334" s="381">
        <v>-37950</v>
      </c>
      <c r="Q334" s="381">
        <v>-35386</v>
      </c>
      <c r="R334" s="381">
        <v>-31668</v>
      </c>
      <c r="S334" s="381">
        <v>-28827</v>
      </c>
      <c r="T334" s="274">
        <f t="shared" si="21"/>
        <v>-0.24407489003575289</v>
      </c>
      <c r="U334" s="275">
        <f t="shared" si="22"/>
        <v>-0.35855909392594676</v>
      </c>
      <c r="V334" s="266">
        <f t="shared" si="20"/>
        <v>-0.31338190059081694</v>
      </c>
    </row>
    <row r="335" spans="1:22" x14ac:dyDescent="0.25">
      <c r="A335" s="381" t="s">
        <v>239</v>
      </c>
      <c r="B335" s="381" t="s">
        <v>240</v>
      </c>
      <c r="C335" s="381" t="s">
        <v>241</v>
      </c>
      <c r="D335" s="381">
        <v>124456</v>
      </c>
      <c r="E335" s="381">
        <v>125118</v>
      </c>
      <c r="F335" s="381">
        <v>126296</v>
      </c>
      <c r="G335" s="381">
        <v>127094</v>
      </c>
      <c r="H335" s="381">
        <v>127863</v>
      </c>
      <c r="I335" s="381">
        <v>128319</v>
      </c>
      <c r="J335" s="381">
        <v>129856</v>
      </c>
      <c r="K335" s="381">
        <v>133689</v>
      </c>
      <c r="L335" s="381">
        <v>134692</v>
      </c>
      <c r="M335" s="381">
        <v>142312</v>
      </c>
      <c r="N335" s="381">
        <v>140976</v>
      </c>
      <c r="O335" s="381">
        <v>145224</v>
      </c>
      <c r="P335" s="381">
        <v>146741</v>
      </c>
      <c r="Q335" s="381">
        <v>151182</v>
      </c>
      <c r="R335" s="381">
        <v>155116</v>
      </c>
      <c r="S335" s="381">
        <v>158138</v>
      </c>
      <c r="T335" s="274">
        <f t="shared" si="21"/>
        <v>0.12666407892312326</v>
      </c>
      <c r="U335" s="275">
        <f t="shared" si="22"/>
        <v>0.10822015041360267</v>
      </c>
      <c r="V335" s="266">
        <f t="shared" si="20"/>
        <v>8.0235833563313541E-2</v>
      </c>
    </row>
    <row r="336" spans="1:22" x14ac:dyDescent="0.25">
      <c r="A336" s="381" t="s">
        <v>242</v>
      </c>
      <c r="B336" s="381" t="s">
        <v>243</v>
      </c>
      <c r="C336" s="381" t="s">
        <v>244</v>
      </c>
      <c r="D336" s="381">
        <v>43670</v>
      </c>
      <c r="E336" s="381">
        <v>43179</v>
      </c>
      <c r="F336" s="381">
        <v>43555</v>
      </c>
      <c r="G336" s="381">
        <v>42323</v>
      </c>
      <c r="H336" s="381">
        <v>44658</v>
      </c>
      <c r="I336" s="381">
        <v>43467</v>
      </c>
      <c r="J336" s="381">
        <v>44420</v>
      </c>
      <c r="K336" s="381">
        <v>45112</v>
      </c>
      <c r="L336" s="381">
        <v>45108</v>
      </c>
      <c r="M336" s="381">
        <v>46616</v>
      </c>
      <c r="N336" s="381">
        <v>45269</v>
      </c>
      <c r="O336" s="381">
        <v>45746</v>
      </c>
      <c r="P336" s="381">
        <v>46319</v>
      </c>
      <c r="Q336" s="381">
        <v>47601</v>
      </c>
      <c r="R336" s="381">
        <v>46996</v>
      </c>
      <c r="S336" s="381">
        <v>48798</v>
      </c>
      <c r="T336" s="274">
        <f t="shared" si="21"/>
        <v>0.11539221048182458</v>
      </c>
      <c r="U336" s="275">
        <f t="shared" si="22"/>
        <v>-4.9878217842757699E-2</v>
      </c>
      <c r="V336" s="266">
        <f t="shared" si="20"/>
        <v>0.16242384520152409</v>
      </c>
    </row>
    <row r="337" spans="1:22" x14ac:dyDescent="0.25">
      <c r="A337" s="381" t="s">
        <v>245</v>
      </c>
      <c r="B337" s="381" t="s">
        <v>246</v>
      </c>
      <c r="C337" s="381" t="s">
        <v>247</v>
      </c>
      <c r="D337" s="381">
        <v>74822</v>
      </c>
      <c r="E337" s="381">
        <v>75876</v>
      </c>
      <c r="F337" s="381">
        <v>76667</v>
      </c>
      <c r="G337" s="381">
        <v>78556</v>
      </c>
      <c r="H337" s="381">
        <v>76886</v>
      </c>
      <c r="I337" s="381">
        <v>78388</v>
      </c>
      <c r="J337" s="381">
        <v>78866</v>
      </c>
      <c r="K337" s="381">
        <v>81973</v>
      </c>
      <c r="L337" s="381">
        <v>82926</v>
      </c>
      <c r="M337" s="381">
        <v>88927</v>
      </c>
      <c r="N337" s="381">
        <v>88789</v>
      </c>
      <c r="O337" s="381">
        <v>92525</v>
      </c>
      <c r="P337" s="381">
        <v>93385</v>
      </c>
      <c r="Q337" s="381">
        <v>96445</v>
      </c>
      <c r="R337" s="381">
        <v>100804</v>
      </c>
      <c r="S337" s="381">
        <v>101971</v>
      </c>
      <c r="T337" s="274">
        <f t="shared" si="21"/>
        <v>0.13765446910927714</v>
      </c>
      <c r="U337" s="275">
        <f t="shared" si="22"/>
        <v>0.19341692581127545</v>
      </c>
      <c r="V337" s="266">
        <f t="shared" si="20"/>
        <v>4.711806123406781E-2</v>
      </c>
    </row>
    <row r="338" spans="1:22" x14ac:dyDescent="0.25">
      <c r="A338" s="381" t="s">
        <v>248</v>
      </c>
      <c r="B338" s="381" t="s">
        <v>249</v>
      </c>
      <c r="C338" s="381" t="s">
        <v>250</v>
      </c>
      <c r="D338" s="381">
        <v>5964</v>
      </c>
      <c r="E338" s="381">
        <v>6064</v>
      </c>
      <c r="F338" s="381">
        <v>6074</v>
      </c>
      <c r="G338" s="381">
        <v>6215</v>
      </c>
      <c r="H338" s="381">
        <v>6318</v>
      </c>
      <c r="I338" s="381">
        <v>6465</v>
      </c>
      <c r="J338" s="381">
        <v>6570</v>
      </c>
      <c r="K338" s="381">
        <v>6604</v>
      </c>
      <c r="L338" s="381">
        <v>6657</v>
      </c>
      <c r="M338" s="381">
        <v>6768</v>
      </c>
      <c r="N338" s="381">
        <v>6918</v>
      </c>
      <c r="O338" s="381">
        <v>6952</v>
      </c>
      <c r="P338" s="381">
        <v>7038</v>
      </c>
      <c r="Q338" s="381">
        <v>7137</v>
      </c>
      <c r="R338" s="381">
        <v>7317</v>
      </c>
      <c r="S338" s="381">
        <v>7370</v>
      </c>
      <c r="T338" s="274">
        <f t="shared" si="21"/>
        <v>5.7464354834753095E-2</v>
      </c>
      <c r="U338" s="275">
        <f t="shared" si="22"/>
        <v>0.10476379468303643</v>
      </c>
      <c r="V338" s="266">
        <f t="shared" si="20"/>
        <v>2.9289947541978334E-2</v>
      </c>
    </row>
    <row r="339" spans="1:22" x14ac:dyDescent="0.25">
      <c r="A339" s="381" t="s">
        <v>251</v>
      </c>
      <c r="B339" s="381" t="s">
        <v>252</v>
      </c>
      <c r="C339" s="381" t="s">
        <v>253</v>
      </c>
      <c r="D339" s="381">
        <v>158422</v>
      </c>
      <c r="E339" s="381">
        <v>164093</v>
      </c>
      <c r="F339" s="381">
        <v>166695</v>
      </c>
      <c r="G339" s="381">
        <v>167137</v>
      </c>
      <c r="H339" s="381">
        <v>174238</v>
      </c>
      <c r="I339" s="381">
        <v>172414</v>
      </c>
      <c r="J339" s="381">
        <v>177431</v>
      </c>
      <c r="K339" s="381">
        <v>177848</v>
      </c>
      <c r="L339" s="381">
        <v>179587</v>
      </c>
      <c r="M339" s="381">
        <v>182560</v>
      </c>
      <c r="N339" s="381">
        <v>177183</v>
      </c>
      <c r="O339" s="381">
        <v>180186</v>
      </c>
      <c r="P339" s="381">
        <v>184691</v>
      </c>
      <c r="Q339" s="381">
        <v>186568</v>
      </c>
      <c r="R339" s="381">
        <v>186784</v>
      </c>
      <c r="S339" s="381">
        <v>186965</v>
      </c>
      <c r="T339" s="274">
        <f t="shared" si="21"/>
        <v>4.1275602208165507E-2</v>
      </c>
      <c r="U339" s="275">
        <f t="shared" si="22"/>
        <v>4.6390678394765406E-3</v>
      </c>
      <c r="V339" s="266">
        <f t="shared" si="20"/>
        <v>3.8817727999860274E-3</v>
      </c>
    </row>
    <row r="340" spans="1:22" x14ac:dyDescent="0.25">
      <c r="A340" s="381" t="s">
        <v>254</v>
      </c>
      <c r="B340" s="381" t="s">
        <v>255</v>
      </c>
      <c r="C340" s="381" t="s">
        <v>256</v>
      </c>
      <c r="D340" s="381">
        <v>131360</v>
      </c>
      <c r="E340" s="381">
        <v>136411</v>
      </c>
      <c r="F340" s="381">
        <v>138388</v>
      </c>
      <c r="G340" s="381">
        <v>138051</v>
      </c>
      <c r="H340" s="381">
        <v>144546</v>
      </c>
      <c r="I340" s="381">
        <v>142126</v>
      </c>
      <c r="J340" s="381">
        <v>146416</v>
      </c>
      <c r="K340" s="381">
        <v>145955</v>
      </c>
      <c r="L340" s="381">
        <v>146806</v>
      </c>
      <c r="M340" s="381">
        <v>148865</v>
      </c>
      <c r="N340" s="381">
        <v>142320</v>
      </c>
      <c r="O340" s="381">
        <v>144473</v>
      </c>
      <c r="P340" s="381">
        <v>148079</v>
      </c>
      <c r="Q340" s="381">
        <v>148994</v>
      </c>
      <c r="R340" s="381">
        <v>148213</v>
      </c>
      <c r="S340" s="381">
        <v>147274</v>
      </c>
      <c r="T340" s="274">
        <f t="shared" si="21"/>
        <v>2.4946571810724683E-2</v>
      </c>
      <c r="U340" s="275">
        <f t="shared" si="22"/>
        <v>-2.0803002454271247E-2</v>
      </c>
      <c r="V340" s="266">
        <f t="shared" si="20"/>
        <v>-2.5102092563535239E-2</v>
      </c>
    </row>
    <row r="341" spans="1:22" x14ac:dyDescent="0.25">
      <c r="A341" s="381" t="s">
        <v>257</v>
      </c>
      <c r="B341" s="381" t="s">
        <v>258</v>
      </c>
      <c r="C341" s="381" t="s">
        <v>259</v>
      </c>
      <c r="D341" s="381">
        <v>3117</v>
      </c>
      <c r="E341" s="381">
        <v>3162</v>
      </c>
      <c r="F341" s="381">
        <v>3199</v>
      </c>
      <c r="G341" s="381">
        <v>3227</v>
      </c>
      <c r="H341" s="381">
        <v>3269</v>
      </c>
      <c r="I341" s="381">
        <v>3272</v>
      </c>
      <c r="J341" s="381">
        <v>3341</v>
      </c>
      <c r="K341" s="381">
        <v>3366</v>
      </c>
      <c r="L341" s="381">
        <v>3414</v>
      </c>
      <c r="M341" s="381">
        <v>3463</v>
      </c>
      <c r="N341" s="381">
        <v>3484</v>
      </c>
      <c r="O341" s="381">
        <v>3511</v>
      </c>
      <c r="P341" s="381">
        <v>3535</v>
      </c>
      <c r="Q341" s="381">
        <v>3600</v>
      </c>
      <c r="R341" s="381">
        <v>3591</v>
      </c>
      <c r="S341" s="381">
        <v>3619</v>
      </c>
      <c r="T341" s="274">
        <f t="shared" si="21"/>
        <v>7.5603806599817025E-2</v>
      </c>
      <c r="U341" s="275">
        <f t="shared" si="22"/>
        <v>-9.9625624609372965E-3</v>
      </c>
      <c r="V341" s="266">
        <f t="shared" si="20"/>
        <v>3.155576833935636E-2</v>
      </c>
    </row>
    <row r="342" spans="1:22" x14ac:dyDescent="0.25">
      <c r="A342" s="381" t="s">
        <v>260</v>
      </c>
      <c r="B342" s="381" t="s">
        <v>261</v>
      </c>
      <c r="C342" s="381" t="s">
        <v>262</v>
      </c>
      <c r="D342" s="381">
        <v>23945</v>
      </c>
      <c r="E342" s="381">
        <v>24520</v>
      </c>
      <c r="F342" s="381">
        <v>25108</v>
      </c>
      <c r="G342" s="381">
        <v>25859</v>
      </c>
      <c r="H342" s="381">
        <v>26423</v>
      </c>
      <c r="I342" s="381">
        <v>27016</v>
      </c>
      <c r="J342" s="381">
        <v>27673</v>
      </c>
      <c r="K342" s="381">
        <v>28527</v>
      </c>
      <c r="L342" s="381">
        <v>29367</v>
      </c>
      <c r="M342" s="381">
        <v>30233</v>
      </c>
      <c r="N342" s="381">
        <v>31378</v>
      </c>
      <c r="O342" s="381">
        <v>32202</v>
      </c>
      <c r="P342" s="381">
        <v>33078</v>
      </c>
      <c r="Q342" s="381">
        <v>33974</v>
      </c>
      <c r="R342" s="381">
        <v>34979</v>
      </c>
      <c r="S342" s="381">
        <v>36073</v>
      </c>
      <c r="T342" s="274">
        <f t="shared" si="21"/>
        <v>0.11283239165237835</v>
      </c>
      <c r="U342" s="275">
        <f t="shared" si="22"/>
        <v>0.12368045784629</v>
      </c>
      <c r="V342" s="266">
        <f t="shared" si="20"/>
        <v>0.13109605930629997</v>
      </c>
    </row>
  </sheetData>
  <mergeCells count="8">
    <mergeCell ref="P6:R6"/>
    <mergeCell ref="A1:R1"/>
    <mergeCell ref="A2:R2"/>
    <mergeCell ref="A3:R3"/>
    <mergeCell ref="A4:R4"/>
    <mergeCell ref="A6:A7"/>
    <mergeCell ref="B6:B7"/>
    <mergeCell ref="C6:C7"/>
  </mergeCells>
  <pageMargins left="0.75" right="0.75" top="1" bottom="1" header="0.5" footer="0.5"/>
  <pageSetup paperSize="5" scale="76" fitToWidth="0" orientation="portrait" horizontalDpi="4294967295" verticalDpi="4294967295"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R413"/>
  <sheetViews>
    <sheetView topLeftCell="B1" zoomScale="90" zoomScaleNormal="90" workbookViewId="0">
      <pane ySplit="7" topLeftCell="A8" activePane="bottomLeft" state="frozen"/>
      <selection pane="bottomLeft" sqref="A1:R4"/>
    </sheetView>
  </sheetViews>
  <sheetFormatPr defaultColWidth="8.6640625" defaultRowHeight="13.2" x14ac:dyDescent="0.25"/>
  <cols>
    <col min="1" max="1" width="0" style="16" hidden="1" customWidth="1"/>
    <col min="2" max="2" width="35.6640625" style="16" customWidth="1"/>
    <col min="3" max="3" width="0" style="16" hidden="1" customWidth="1"/>
    <col min="4" max="18" width="10" style="16" customWidth="1"/>
    <col min="19" max="16384" width="8.6640625" style="16"/>
  </cols>
  <sheetData>
    <row r="1" spans="1:18" ht="17.399999999999999" x14ac:dyDescent="0.3">
      <c r="A1" s="878" t="s">
        <v>0</v>
      </c>
      <c r="B1" s="879"/>
      <c r="C1" s="879"/>
      <c r="D1" s="879"/>
      <c r="E1" s="879"/>
      <c r="F1" s="879"/>
      <c r="G1" s="879"/>
      <c r="H1" s="879"/>
      <c r="I1" s="879"/>
      <c r="J1" s="879"/>
      <c r="K1" s="879"/>
      <c r="L1" s="879"/>
      <c r="M1" s="879"/>
      <c r="N1" s="879"/>
      <c r="O1" s="879"/>
      <c r="P1" s="879"/>
      <c r="Q1" s="879"/>
      <c r="R1" s="879"/>
    </row>
    <row r="2" spans="1:18" ht="16.8" x14ac:dyDescent="0.3">
      <c r="A2" s="880" t="s">
        <v>1</v>
      </c>
      <c r="B2" s="879"/>
      <c r="C2" s="879"/>
      <c r="D2" s="879"/>
      <c r="E2" s="879"/>
      <c r="F2" s="879"/>
      <c r="G2" s="879"/>
      <c r="H2" s="879"/>
      <c r="I2" s="879"/>
      <c r="J2" s="879"/>
      <c r="K2" s="879"/>
      <c r="L2" s="879"/>
      <c r="M2" s="879"/>
      <c r="N2" s="879"/>
      <c r="O2" s="879"/>
      <c r="P2" s="879"/>
      <c r="Q2" s="879"/>
      <c r="R2" s="879"/>
    </row>
    <row r="3" spans="1:18" x14ac:dyDescent="0.25">
      <c r="A3" s="879" t="s">
        <v>2</v>
      </c>
      <c r="B3" s="879"/>
      <c r="C3" s="879"/>
      <c r="D3" s="879"/>
      <c r="E3" s="879"/>
      <c r="F3" s="879"/>
      <c r="G3" s="879"/>
      <c r="H3" s="879"/>
      <c r="I3" s="879"/>
      <c r="J3" s="879"/>
      <c r="K3" s="879"/>
      <c r="L3" s="879"/>
      <c r="M3" s="879"/>
      <c r="N3" s="879"/>
      <c r="O3" s="879"/>
      <c r="P3" s="879"/>
      <c r="Q3" s="879"/>
      <c r="R3" s="879"/>
    </row>
    <row r="4" spans="1:18" x14ac:dyDescent="0.25">
      <c r="A4" s="879" t="s">
        <v>435</v>
      </c>
      <c r="B4" s="879"/>
      <c r="C4" s="879"/>
      <c r="D4" s="879"/>
      <c r="E4" s="879"/>
      <c r="F4" s="879"/>
      <c r="G4" s="879"/>
      <c r="H4" s="879"/>
      <c r="I4" s="879"/>
      <c r="J4" s="879"/>
      <c r="K4" s="879"/>
      <c r="L4" s="879"/>
      <c r="M4" s="879"/>
      <c r="N4" s="879"/>
      <c r="O4" s="879"/>
      <c r="P4" s="879"/>
      <c r="Q4" s="879"/>
      <c r="R4" s="879"/>
    </row>
    <row r="6" spans="1:18" x14ac:dyDescent="0.25">
      <c r="A6" s="877" t="s">
        <v>4</v>
      </c>
      <c r="B6" s="877" t="s">
        <v>5</v>
      </c>
      <c r="C6" s="877" t="s">
        <v>6</v>
      </c>
      <c r="D6" s="877" t="s">
        <v>1745</v>
      </c>
      <c r="E6" s="877"/>
      <c r="F6" s="877"/>
      <c r="G6" s="877"/>
      <c r="H6" s="877" t="s">
        <v>1744</v>
      </c>
      <c r="I6" s="877"/>
      <c r="J6" s="877"/>
      <c r="K6" s="877"/>
      <c r="L6" s="877" t="s">
        <v>1743</v>
      </c>
      <c r="M6" s="877"/>
      <c r="N6" s="877"/>
      <c r="O6" s="877"/>
      <c r="P6" s="877" t="s">
        <v>7</v>
      </c>
      <c r="Q6" s="877"/>
      <c r="R6" s="877"/>
    </row>
    <row r="7" spans="1:18" x14ac:dyDescent="0.25">
      <c r="A7" s="877"/>
      <c r="B7" s="877"/>
      <c r="C7" s="877"/>
      <c r="D7" s="877" t="s">
        <v>8</v>
      </c>
      <c r="E7" s="877" t="s">
        <v>9</v>
      </c>
      <c r="F7" s="877" t="s">
        <v>436</v>
      </c>
      <c r="G7" s="877" t="s">
        <v>10</v>
      </c>
      <c r="H7" s="877" t="s">
        <v>8</v>
      </c>
      <c r="I7" s="877" t="s">
        <v>9</v>
      </c>
      <c r="J7" s="877" t="s">
        <v>436</v>
      </c>
      <c r="K7" s="877" t="s">
        <v>10</v>
      </c>
      <c r="L7" s="877" t="s">
        <v>8</v>
      </c>
      <c r="M7" s="877" t="s">
        <v>9</v>
      </c>
      <c r="N7" s="877" t="s">
        <v>436</v>
      </c>
      <c r="O7" s="877" t="s">
        <v>10</v>
      </c>
      <c r="P7" s="877" t="s">
        <v>8</v>
      </c>
      <c r="Q7" s="877" t="s">
        <v>9</v>
      </c>
      <c r="R7" s="877" t="s">
        <v>436</v>
      </c>
    </row>
    <row r="8" spans="1:18" x14ac:dyDescent="0.25">
      <c r="A8" s="16" t="s">
        <v>11</v>
      </c>
      <c r="B8" s="18" t="s">
        <v>12</v>
      </c>
      <c r="C8" s="16" t="s">
        <v>13</v>
      </c>
      <c r="D8" s="16">
        <v>10956230</v>
      </c>
      <c r="E8" s="16">
        <v>11008347</v>
      </c>
      <c r="F8" s="16">
        <v>11073602</v>
      </c>
      <c r="G8" s="16">
        <v>11164329</v>
      </c>
      <c r="H8" s="16">
        <v>11271781</v>
      </c>
      <c r="I8" s="16">
        <v>11322819</v>
      </c>
      <c r="J8" s="16">
        <v>11417672</v>
      </c>
      <c r="K8" s="16">
        <v>11556882</v>
      </c>
      <c r="L8" s="16">
        <v>11640294</v>
      </c>
      <c r="M8" s="16">
        <v>11813000</v>
      </c>
      <c r="N8" s="16">
        <v>11949064</v>
      </c>
      <c r="O8" s="16">
        <v>12061405</v>
      </c>
      <c r="P8" s="16">
        <v>12055458</v>
      </c>
      <c r="Q8" s="16">
        <v>12228363</v>
      </c>
      <c r="R8" s="16">
        <v>12358585</v>
      </c>
    </row>
    <row r="9" spans="1:18" x14ac:dyDescent="0.25">
      <c r="A9" s="16" t="s">
        <v>1742</v>
      </c>
      <c r="B9" s="18" t="s">
        <v>1741</v>
      </c>
      <c r="C9" s="16" t="s">
        <v>2045</v>
      </c>
      <c r="D9" s="16">
        <v>3714386</v>
      </c>
      <c r="E9" s="16">
        <v>3717199</v>
      </c>
      <c r="F9" s="16">
        <v>3744736</v>
      </c>
      <c r="G9" s="16">
        <v>3779993</v>
      </c>
      <c r="H9" s="16">
        <v>3827725</v>
      </c>
      <c r="I9" s="16">
        <v>3810506</v>
      </c>
      <c r="J9" s="16">
        <v>3843988</v>
      </c>
      <c r="K9" s="16">
        <v>3864791</v>
      </c>
      <c r="L9" s="16">
        <v>3874737</v>
      </c>
      <c r="M9" s="16">
        <v>3951491</v>
      </c>
      <c r="N9" s="16">
        <v>3987358</v>
      </c>
      <c r="O9" s="16">
        <v>3980133</v>
      </c>
      <c r="P9" s="16">
        <v>3901518</v>
      </c>
      <c r="Q9" s="16">
        <v>3978147</v>
      </c>
      <c r="R9" s="16">
        <v>4022882</v>
      </c>
    </row>
    <row r="10" spans="1:18" x14ac:dyDescent="0.25">
      <c r="A10" s="16" t="s">
        <v>1739</v>
      </c>
      <c r="B10" s="18" t="s">
        <v>1738</v>
      </c>
      <c r="C10" s="16" t="s">
        <v>2044</v>
      </c>
      <c r="D10" s="16">
        <v>1178771</v>
      </c>
      <c r="E10" s="16">
        <v>1181585</v>
      </c>
      <c r="F10" s="16">
        <v>1194180</v>
      </c>
      <c r="G10" s="16">
        <v>1212906</v>
      </c>
      <c r="H10" s="16">
        <v>1235408</v>
      </c>
      <c r="I10" s="16">
        <v>1235595</v>
      </c>
      <c r="J10" s="16">
        <v>1237476</v>
      </c>
      <c r="K10" s="16">
        <v>1242761</v>
      </c>
      <c r="L10" s="16">
        <v>1243102</v>
      </c>
      <c r="M10" s="16">
        <v>1279097</v>
      </c>
      <c r="N10" s="16">
        <v>1295126</v>
      </c>
      <c r="O10" s="16">
        <v>1303537</v>
      </c>
      <c r="P10" s="16">
        <v>1301834</v>
      </c>
      <c r="Q10" s="16">
        <v>1326358</v>
      </c>
      <c r="R10" s="16">
        <v>1339486</v>
      </c>
    </row>
    <row r="11" spans="1:18" x14ac:dyDescent="0.25">
      <c r="A11" s="16" t="s">
        <v>1736</v>
      </c>
      <c r="B11" s="18" t="s">
        <v>1735</v>
      </c>
      <c r="C11" s="16" t="s">
        <v>2043</v>
      </c>
      <c r="D11" s="16">
        <v>387710</v>
      </c>
      <c r="E11" s="16">
        <v>391148</v>
      </c>
      <c r="F11" s="16">
        <v>397180</v>
      </c>
      <c r="G11" s="16">
        <v>407017</v>
      </c>
      <c r="H11" s="16">
        <v>417319</v>
      </c>
      <c r="I11" s="16">
        <v>416188</v>
      </c>
      <c r="J11" s="16">
        <v>415242</v>
      </c>
      <c r="K11" s="16">
        <v>417946</v>
      </c>
      <c r="L11" s="16">
        <v>421607</v>
      </c>
      <c r="M11" s="16">
        <v>439887</v>
      </c>
      <c r="N11" s="16">
        <v>447675</v>
      </c>
      <c r="O11" s="16">
        <v>451570</v>
      </c>
      <c r="P11" s="16">
        <v>447849</v>
      </c>
      <c r="Q11" s="16">
        <v>460421</v>
      </c>
      <c r="R11" s="16">
        <v>462922</v>
      </c>
    </row>
    <row r="12" spans="1:18" x14ac:dyDescent="0.25">
      <c r="A12" s="16" t="s">
        <v>1733</v>
      </c>
      <c r="B12" s="16" t="s">
        <v>1732</v>
      </c>
      <c r="C12" s="16" t="s">
        <v>2042</v>
      </c>
      <c r="D12" s="16">
        <v>233046</v>
      </c>
      <c r="E12" s="16">
        <v>234874</v>
      </c>
      <c r="F12" s="16">
        <v>236459</v>
      </c>
      <c r="G12" s="16">
        <v>243457</v>
      </c>
      <c r="H12" s="16">
        <v>248182</v>
      </c>
      <c r="I12" s="16">
        <v>249326</v>
      </c>
      <c r="J12" s="16">
        <v>250665</v>
      </c>
      <c r="K12" s="16">
        <v>252012</v>
      </c>
      <c r="L12" s="16">
        <v>254164</v>
      </c>
      <c r="M12" s="16">
        <v>265629</v>
      </c>
      <c r="N12" s="16">
        <v>270395</v>
      </c>
      <c r="O12" s="16">
        <v>271613</v>
      </c>
      <c r="P12" s="16">
        <v>269548</v>
      </c>
      <c r="Q12" s="16">
        <v>277540</v>
      </c>
      <c r="R12" s="16">
        <v>282529</v>
      </c>
    </row>
    <row r="13" spans="1:18" x14ac:dyDescent="0.25">
      <c r="A13" s="16" t="s">
        <v>1730</v>
      </c>
      <c r="B13" s="16" t="s">
        <v>1729</v>
      </c>
      <c r="C13" s="16" t="s">
        <v>2041</v>
      </c>
      <c r="D13" s="16">
        <v>96019</v>
      </c>
      <c r="E13" s="16">
        <v>93344</v>
      </c>
      <c r="F13" s="16">
        <v>93754</v>
      </c>
      <c r="G13" s="16">
        <v>95472</v>
      </c>
      <c r="H13" s="16">
        <v>97217</v>
      </c>
      <c r="I13" s="16">
        <v>93815</v>
      </c>
      <c r="J13" s="16">
        <v>94924</v>
      </c>
      <c r="K13" s="16">
        <v>96394</v>
      </c>
      <c r="L13" s="16">
        <v>92127</v>
      </c>
      <c r="M13" s="16">
        <v>93956</v>
      </c>
      <c r="N13" s="16">
        <v>94625</v>
      </c>
      <c r="O13" s="16">
        <v>94036</v>
      </c>
      <c r="P13" s="16">
        <v>87950</v>
      </c>
      <c r="Q13" s="16">
        <v>86046</v>
      </c>
      <c r="R13" s="16">
        <v>85554</v>
      </c>
    </row>
    <row r="14" spans="1:18" x14ac:dyDescent="0.25">
      <c r="A14" s="16" t="s">
        <v>1727</v>
      </c>
      <c r="B14" s="16" t="s">
        <v>1726</v>
      </c>
      <c r="C14" s="16" t="s">
        <v>2040</v>
      </c>
      <c r="D14" s="16">
        <v>63260</v>
      </c>
      <c r="E14" s="16">
        <v>62338</v>
      </c>
      <c r="F14" s="16">
        <v>62946</v>
      </c>
      <c r="G14" s="16">
        <v>62508</v>
      </c>
      <c r="H14" s="16">
        <v>67719</v>
      </c>
      <c r="I14" s="16">
        <v>64668</v>
      </c>
      <c r="J14" s="16">
        <v>64419</v>
      </c>
      <c r="K14" s="16">
        <v>64959</v>
      </c>
      <c r="L14" s="16">
        <v>64286</v>
      </c>
      <c r="M14" s="16">
        <v>65564</v>
      </c>
      <c r="N14" s="16">
        <v>67340</v>
      </c>
      <c r="O14" s="16">
        <v>68043</v>
      </c>
      <c r="P14" s="16">
        <v>62354</v>
      </c>
      <c r="Q14" s="16">
        <v>61249</v>
      </c>
      <c r="R14" s="16">
        <v>61734</v>
      </c>
    </row>
    <row r="15" spans="1:18" x14ac:dyDescent="0.25">
      <c r="A15" s="16" t="s">
        <v>1724</v>
      </c>
      <c r="B15" s="16" t="s">
        <v>1723</v>
      </c>
      <c r="C15" s="16" t="s">
        <v>2039</v>
      </c>
      <c r="D15" s="16">
        <v>32758</v>
      </c>
      <c r="E15" s="16">
        <v>31006</v>
      </c>
      <c r="F15" s="16">
        <v>30808</v>
      </c>
      <c r="G15" s="16">
        <v>32964</v>
      </c>
      <c r="H15" s="16">
        <v>29499</v>
      </c>
      <c r="I15" s="16">
        <v>29147</v>
      </c>
      <c r="J15" s="16">
        <v>30505</v>
      </c>
      <c r="K15" s="16">
        <v>31435</v>
      </c>
      <c r="L15" s="16">
        <v>27841</v>
      </c>
      <c r="M15" s="16">
        <v>28392</v>
      </c>
      <c r="N15" s="16">
        <v>27285</v>
      </c>
      <c r="O15" s="16">
        <v>25993</v>
      </c>
      <c r="P15" s="16">
        <v>25596</v>
      </c>
      <c r="Q15" s="16">
        <v>24797</v>
      </c>
      <c r="R15" s="16">
        <v>23820</v>
      </c>
    </row>
    <row r="16" spans="1:18" x14ac:dyDescent="0.25">
      <c r="A16" s="16" t="s">
        <v>1721</v>
      </c>
      <c r="B16" s="16" t="s">
        <v>1720</v>
      </c>
      <c r="C16" s="16" t="s">
        <v>2038</v>
      </c>
      <c r="D16" s="16">
        <v>137028</v>
      </c>
      <c r="E16" s="16">
        <v>141530</v>
      </c>
      <c r="F16" s="16">
        <v>142705</v>
      </c>
      <c r="G16" s="16">
        <v>147985</v>
      </c>
      <c r="H16" s="16">
        <v>150964</v>
      </c>
      <c r="I16" s="16">
        <v>155511</v>
      </c>
      <c r="J16" s="16">
        <v>155741</v>
      </c>
      <c r="K16" s="16">
        <v>155619</v>
      </c>
      <c r="L16" s="16">
        <v>162037</v>
      </c>
      <c r="M16" s="16">
        <v>171673</v>
      </c>
      <c r="N16" s="16">
        <v>175770</v>
      </c>
      <c r="O16" s="16">
        <v>177577</v>
      </c>
      <c r="P16" s="16">
        <v>181598</v>
      </c>
      <c r="Q16" s="16">
        <v>191493</v>
      </c>
      <c r="R16" s="16">
        <v>196975</v>
      </c>
    </row>
    <row r="17" spans="1:18" x14ac:dyDescent="0.25">
      <c r="A17" s="16" t="s">
        <v>1718</v>
      </c>
      <c r="B17" s="16" t="s">
        <v>1717</v>
      </c>
      <c r="C17" s="16" t="s">
        <v>2037</v>
      </c>
      <c r="D17" s="16">
        <v>92974</v>
      </c>
      <c r="E17" s="16">
        <v>94704</v>
      </c>
      <c r="F17" s="16">
        <v>98447</v>
      </c>
      <c r="G17" s="16">
        <v>101015</v>
      </c>
      <c r="H17" s="16">
        <v>106070</v>
      </c>
      <c r="I17" s="16">
        <v>103694</v>
      </c>
      <c r="J17" s="16">
        <v>100820</v>
      </c>
      <c r="K17" s="16">
        <v>100819</v>
      </c>
      <c r="L17" s="16">
        <v>102168</v>
      </c>
      <c r="M17" s="16">
        <v>108718</v>
      </c>
      <c r="N17" s="16">
        <v>112056</v>
      </c>
      <c r="O17" s="16">
        <v>113995</v>
      </c>
      <c r="P17" s="16">
        <v>112558</v>
      </c>
      <c r="Q17" s="16">
        <v>116022</v>
      </c>
      <c r="R17" s="16">
        <v>113156</v>
      </c>
    </row>
    <row r="18" spans="1:18" x14ac:dyDescent="0.25">
      <c r="A18" s="16" t="s">
        <v>1715</v>
      </c>
      <c r="B18" s="16" t="s">
        <v>1714</v>
      </c>
      <c r="C18" s="16" t="s">
        <v>2036</v>
      </c>
      <c r="D18" s="16">
        <v>42097</v>
      </c>
      <c r="E18" s="16">
        <v>41868</v>
      </c>
      <c r="F18" s="16">
        <v>42771</v>
      </c>
      <c r="G18" s="16">
        <v>44355</v>
      </c>
      <c r="H18" s="16">
        <v>46712</v>
      </c>
      <c r="I18" s="16">
        <v>45827</v>
      </c>
      <c r="J18" s="16">
        <v>45159</v>
      </c>
      <c r="K18" s="16">
        <v>45235</v>
      </c>
      <c r="L18" s="16">
        <v>45773</v>
      </c>
      <c r="M18" s="16">
        <v>49046</v>
      </c>
      <c r="N18" s="16">
        <v>50725</v>
      </c>
      <c r="O18" s="16">
        <v>51574</v>
      </c>
      <c r="P18" s="16">
        <v>50625</v>
      </c>
      <c r="Q18" s="16">
        <v>52230</v>
      </c>
      <c r="R18" s="16">
        <v>50919</v>
      </c>
    </row>
    <row r="19" spans="1:18" x14ac:dyDescent="0.25">
      <c r="A19" s="16" t="s">
        <v>1712</v>
      </c>
      <c r="B19" s="16" t="s">
        <v>1711</v>
      </c>
      <c r="C19" s="16" t="s">
        <v>2035</v>
      </c>
      <c r="D19" s="16">
        <v>19141</v>
      </c>
      <c r="E19" s="16">
        <v>18998</v>
      </c>
      <c r="F19" s="16">
        <v>19479</v>
      </c>
      <c r="G19" s="16">
        <v>20402</v>
      </c>
      <c r="H19" s="16">
        <v>21812</v>
      </c>
      <c r="I19" s="16">
        <v>21837</v>
      </c>
      <c r="J19" s="16">
        <v>21988</v>
      </c>
      <c r="K19" s="16">
        <v>22524</v>
      </c>
      <c r="L19" s="16">
        <v>23314</v>
      </c>
      <c r="M19" s="16">
        <v>25356</v>
      </c>
      <c r="N19" s="16">
        <v>26499</v>
      </c>
      <c r="O19" s="16">
        <v>27083</v>
      </c>
      <c r="P19" s="16">
        <v>26623</v>
      </c>
      <c r="Q19" s="16">
        <v>27439</v>
      </c>
      <c r="R19" s="16">
        <v>26772</v>
      </c>
    </row>
    <row r="20" spans="1:18" x14ac:dyDescent="0.25">
      <c r="A20" s="16" t="s">
        <v>1709</v>
      </c>
      <c r="B20" s="16" t="s">
        <v>1708</v>
      </c>
      <c r="C20" s="16" t="s">
        <v>2034</v>
      </c>
      <c r="D20" s="16">
        <v>24690</v>
      </c>
      <c r="E20" s="16">
        <v>24605</v>
      </c>
      <c r="F20" s="16">
        <v>25027</v>
      </c>
      <c r="G20" s="16">
        <v>25687</v>
      </c>
      <c r="H20" s="16">
        <v>26634</v>
      </c>
      <c r="I20" s="16">
        <v>25725</v>
      </c>
      <c r="J20" s="16">
        <v>24907</v>
      </c>
      <c r="K20" s="16">
        <v>24446</v>
      </c>
      <c r="L20" s="16">
        <v>24194</v>
      </c>
      <c r="M20" s="16">
        <v>25425</v>
      </c>
      <c r="N20" s="16">
        <v>25961</v>
      </c>
      <c r="O20" s="16">
        <v>26227</v>
      </c>
      <c r="P20" s="16">
        <v>25737</v>
      </c>
      <c r="Q20" s="16">
        <v>26526</v>
      </c>
      <c r="R20" s="16">
        <v>25882</v>
      </c>
    </row>
    <row r="21" spans="1:18" x14ac:dyDescent="0.25">
      <c r="A21" s="16" t="s">
        <v>1706</v>
      </c>
      <c r="B21" s="16" t="s">
        <v>1705</v>
      </c>
      <c r="C21" s="16" t="s">
        <v>2033</v>
      </c>
      <c r="D21" s="16">
        <v>-1735</v>
      </c>
      <c r="E21" s="16">
        <v>-1735</v>
      </c>
      <c r="F21" s="16">
        <v>-1735</v>
      </c>
      <c r="G21" s="16">
        <v>-1735</v>
      </c>
      <c r="H21" s="16">
        <v>-1735</v>
      </c>
      <c r="I21" s="16">
        <v>-1735</v>
      </c>
      <c r="J21" s="16">
        <v>-1735</v>
      </c>
      <c r="K21" s="16">
        <v>-1735</v>
      </c>
      <c r="L21" s="16">
        <v>-1735</v>
      </c>
      <c r="M21" s="16">
        <v>-1735</v>
      </c>
      <c r="N21" s="16">
        <v>-1735</v>
      </c>
      <c r="O21" s="16">
        <v>-1735</v>
      </c>
      <c r="P21" s="16">
        <v>-1735</v>
      </c>
      <c r="Q21" s="16">
        <v>-1735</v>
      </c>
      <c r="R21" s="16">
        <v>-1735</v>
      </c>
    </row>
    <row r="22" spans="1:18" x14ac:dyDescent="0.25">
      <c r="A22" s="16" t="s">
        <v>1703</v>
      </c>
      <c r="B22" s="16" t="s">
        <v>1702</v>
      </c>
      <c r="C22" s="16" t="s">
        <v>2032</v>
      </c>
      <c r="D22" s="16">
        <v>50877</v>
      </c>
      <c r="E22" s="16">
        <v>52836</v>
      </c>
      <c r="F22" s="16">
        <v>55676</v>
      </c>
      <c r="G22" s="16">
        <v>56661</v>
      </c>
      <c r="H22" s="16">
        <v>59359</v>
      </c>
      <c r="I22" s="16">
        <v>57867</v>
      </c>
      <c r="J22" s="16">
        <v>55661</v>
      </c>
      <c r="K22" s="16">
        <v>55583</v>
      </c>
      <c r="L22" s="16">
        <v>56395</v>
      </c>
      <c r="M22" s="16">
        <v>59672</v>
      </c>
      <c r="N22" s="16">
        <v>61331</v>
      </c>
      <c r="O22" s="16">
        <v>62421</v>
      </c>
      <c r="P22" s="16">
        <v>61933</v>
      </c>
      <c r="Q22" s="16">
        <v>63792</v>
      </c>
      <c r="R22" s="16">
        <v>62236</v>
      </c>
    </row>
    <row r="23" spans="1:18" x14ac:dyDescent="0.25">
      <c r="A23" s="16" t="s">
        <v>1700</v>
      </c>
      <c r="B23" s="16" t="s">
        <v>1699</v>
      </c>
      <c r="C23" s="16" t="s">
        <v>2031</v>
      </c>
      <c r="D23" s="16">
        <v>36631</v>
      </c>
      <c r="E23" s="16">
        <v>38105</v>
      </c>
      <c r="F23" s="16">
        <v>40179</v>
      </c>
      <c r="G23" s="16">
        <v>40873</v>
      </c>
      <c r="H23" s="16">
        <v>42756</v>
      </c>
      <c r="I23" s="16">
        <v>41572</v>
      </c>
      <c r="J23" s="16">
        <v>39837</v>
      </c>
      <c r="K23" s="16">
        <v>39587</v>
      </c>
      <c r="L23" s="16">
        <v>39933</v>
      </c>
      <c r="M23" s="16">
        <v>42057</v>
      </c>
      <c r="N23" s="16">
        <v>43089</v>
      </c>
      <c r="O23" s="16">
        <v>43783</v>
      </c>
      <c r="P23" s="16">
        <v>43431</v>
      </c>
      <c r="Q23" s="16">
        <v>44734</v>
      </c>
      <c r="R23" s="16">
        <v>43643</v>
      </c>
    </row>
    <row r="24" spans="1:18" x14ac:dyDescent="0.25">
      <c r="A24" s="16" t="s">
        <v>1697</v>
      </c>
      <c r="B24" s="16" t="s">
        <v>1696</v>
      </c>
      <c r="C24" s="16" t="s">
        <v>2030</v>
      </c>
      <c r="D24" s="16">
        <v>14246</v>
      </c>
      <c r="E24" s="16">
        <v>14732</v>
      </c>
      <c r="F24" s="16">
        <v>15497</v>
      </c>
      <c r="G24" s="16">
        <v>15788</v>
      </c>
      <c r="H24" s="16">
        <v>16603</v>
      </c>
      <c r="I24" s="16">
        <v>16294</v>
      </c>
      <c r="J24" s="16">
        <v>15823</v>
      </c>
      <c r="K24" s="16">
        <v>15996</v>
      </c>
      <c r="L24" s="16">
        <v>16463</v>
      </c>
      <c r="M24" s="16">
        <v>17615</v>
      </c>
      <c r="N24" s="16">
        <v>18243</v>
      </c>
      <c r="O24" s="16">
        <v>18637</v>
      </c>
      <c r="P24" s="16">
        <v>18502</v>
      </c>
      <c r="Q24" s="16">
        <v>19058</v>
      </c>
      <c r="R24" s="16">
        <v>18593</v>
      </c>
    </row>
    <row r="25" spans="1:18" x14ac:dyDescent="0.25">
      <c r="A25" s="16" t="s">
        <v>1694</v>
      </c>
      <c r="B25" s="16" t="s">
        <v>1693</v>
      </c>
      <c r="C25" s="16" t="s">
        <v>2029</v>
      </c>
      <c r="D25" s="16">
        <v>61690</v>
      </c>
      <c r="E25" s="16">
        <v>61570</v>
      </c>
      <c r="F25" s="16">
        <v>62274</v>
      </c>
      <c r="G25" s="16">
        <v>62544</v>
      </c>
      <c r="H25" s="16">
        <v>63067</v>
      </c>
      <c r="I25" s="16">
        <v>63168</v>
      </c>
      <c r="J25" s="16">
        <v>63757</v>
      </c>
      <c r="K25" s="16">
        <v>65115</v>
      </c>
      <c r="L25" s="16">
        <v>65275</v>
      </c>
      <c r="M25" s="16">
        <v>65541</v>
      </c>
      <c r="N25" s="16">
        <v>65225</v>
      </c>
      <c r="O25" s="16">
        <v>65962</v>
      </c>
      <c r="P25" s="16">
        <v>65743</v>
      </c>
      <c r="Q25" s="16">
        <v>66858</v>
      </c>
      <c r="R25" s="16">
        <v>67238</v>
      </c>
    </row>
    <row r="26" spans="1:18" x14ac:dyDescent="0.25">
      <c r="A26" s="16" t="s">
        <v>1691</v>
      </c>
      <c r="B26" s="16" t="s">
        <v>1690</v>
      </c>
      <c r="C26" s="16" t="s">
        <v>2028</v>
      </c>
      <c r="D26" s="16">
        <v>25216</v>
      </c>
      <c r="E26" s="16">
        <v>25415</v>
      </c>
      <c r="F26" s="16">
        <v>25526</v>
      </c>
      <c r="G26" s="16">
        <v>25373</v>
      </c>
      <c r="H26" s="16">
        <v>25530</v>
      </c>
      <c r="I26" s="16">
        <v>25425</v>
      </c>
      <c r="J26" s="16">
        <v>25701</v>
      </c>
      <c r="K26" s="16">
        <v>26358</v>
      </c>
      <c r="L26" s="16">
        <v>26373</v>
      </c>
      <c r="M26" s="16">
        <v>26297</v>
      </c>
      <c r="N26" s="16">
        <v>26008</v>
      </c>
      <c r="O26" s="16">
        <v>26167</v>
      </c>
      <c r="P26" s="16">
        <v>25712</v>
      </c>
      <c r="Q26" s="16">
        <v>25948</v>
      </c>
      <c r="R26" s="16">
        <v>25983</v>
      </c>
    </row>
    <row r="27" spans="1:18" x14ac:dyDescent="0.25">
      <c r="A27" s="16" t="s">
        <v>1688</v>
      </c>
      <c r="B27" s="16" t="s">
        <v>1687</v>
      </c>
      <c r="C27" s="16" t="s">
        <v>2027</v>
      </c>
      <c r="D27" s="16">
        <v>36473</v>
      </c>
      <c r="E27" s="16">
        <v>36154</v>
      </c>
      <c r="F27" s="16">
        <v>36748</v>
      </c>
      <c r="G27" s="16">
        <v>37172</v>
      </c>
      <c r="H27" s="16">
        <v>37537</v>
      </c>
      <c r="I27" s="16">
        <v>37743</v>
      </c>
      <c r="J27" s="16">
        <v>38056</v>
      </c>
      <c r="K27" s="16">
        <v>38757</v>
      </c>
      <c r="L27" s="16">
        <v>38901</v>
      </c>
      <c r="M27" s="16">
        <v>39243</v>
      </c>
      <c r="N27" s="16">
        <v>39217</v>
      </c>
      <c r="O27" s="16">
        <v>39795</v>
      </c>
      <c r="P27" s="16">
        <v>40031</v>
      </c>
      <c r="Q27" s="16">
        <v>40910</v>
      </c>
      <c r="R27" s="16">
        <v>41255</v>
      </c>
    </row>
    <row r="28" spans="1:18" x14ac:dyDescent="0.25">
      <c r="A28" s="16" t="s">
        <v>1685</v>
      </c>
      <c r="B28" s="18" t="s">
        <v>1684</v>
      </c>
      <c r="C28" s="16" t="s">
        <v>2026</v>
      </c>
      <c r="D28" s="16">
        <v>272406</v>
      </c>
      <c r="E28" s="16">
        <v>269598</v>
      </c>
      <c r="F28" s="16">
        <v>270692</v>
      </c>
      <c r="G28" s="16">
        <v>272834</v>
      </c>
      <c r="H28" s="16">
        <v>277655</v>
      </c>
      <c r="I28" s="16">
        <v>279113</v>
      </c>
      <c r="J28" s="16">
        <v>281801</v>
      </c>
      <c r="K28" s="16">
        <v>282231</v>
      </c>
      <c r="L28" s="16">
        <v>281483</v>
      </c>
      <c r="M28" s="16">
        <v>287817</v>
      </c>
      <c r="N28" s="16">
        <v>290171</v>
      </c>
      <c r="O28" s="16">
        <v>292282</v>
      </c>
      <c r="P28" s="16">
        <v>293811</v>
      </c>
      <c r="Q28" s="16">
        <v>298039</v>
      </c>
      <c r="R28" s="16">
        <v>300780</v>
      </c>
    </row>
    <row r="29" spans="1:18" x14ac:dyDescent="0.25">
      <c r="A29" s="16" t="s">
        <v>1682</v>
      </c>
      <c r="B29" s="16" t="s">
        <v>1681</v>
      </c>
      <c r="C29" s="16" t="s">
        <v>2025</v>
      </c>
      <c r="D29" s="16">
        <v>161686</v>
      </c>
      <c r="E29" s="16">
        <v>159687</v>
      </c>
      <c r="F29" s="16">
        <v>160149</v>
      </c>
      <c r="G29" s="16">
        <v>160556</v>
      </c>
      <c r="H29" s="16">
        <v>162715</v>
      </c>
      <c r="I29" s="16">
        <v>164416</v>
      </c>
      <c r="J29" s="16">
        <v>166690</v>
      </c>
      <c r="K29" s="16">
        <v>166994</v>
      </c>
      <c r="L29" s="16">
        <v>165731</v>
      </c>
      <c r="M29" s="16">
        <v>170512</v>
      </c>
      <c r="N29" s="16">
        <v>171693</v>
      </c>
      <c r="O29" s="16">
        <v>173570</v>
      </c>
      <c r="P29" s="16">
        <v>174143</v>
      </c>
      <c r="Q29" s="16">
        <v>177336</v>
      </c>
      <c r="R29" s="16">
        <v>179043</v>
      </c>
    </row>
    <row r="30" spans="1:18" x14ac:dyDescent="0.25">
      <c r="A30" s="16" t="s">
        <v>1679</v>
      </c>
      <c r="B30" s="16" t="s">
        <v>1678</v>
      </c>
      <c r="C30" s="16" t="s">
        <v>2024</v>
      </c>
      <c r="D30" s="16">
        <v>94038</v>
      </c>
      <c r="E30" s="16">
        <v>92847</v>
      </c>
      <c r="F30" s="16">
        <v>93216</v>
      </c>
      <c r="G30" s="16">
        <v>92192</v>
      </c>
      <c r="H30" s="16">
        <v>92847</v>
      </c>
      <c r="I30" s="16">
        <v>94168</v>
      </c>
      <c r="J30" s="16">
        <v>95796</v>
      </c>
      <c r="K30" s="16">
        <v>96239</v>
      </c>
      <c r="L30" s="16">
        <v>95008</v>
      </c>
      <c r="M30" s="16">
        <v>98119</v>
      </c>
      <c r="N30" s="16">
        <v>98836</v>
      </c>
      <c r="O30" s="16">
        <v>100667</v>
      </c>
      <c r="P30" s="16">
        <v>100406</v>
      </c>
      <c r="Q30" s="16">
        <v>102791</v>
      </c>
      <c r="R30" s="16">
        <v>104157</v>
      </c>
    </row>
    <row r="31" spans="1:18" x14ac:dyDescent="0.25">
      <c r="A31" s="16" t="s">
        <v>1676</v>
      </c>
      <c r="B31" s="16" t="s">
        <v>1675</v>
      </c>
      <c r="C31" s="16" t="s">
        <v>2023</v>
      </c>
      <c r="D31" s="16">
        <v>34853</v>
      </c>
      <c r="E31" s="16">
        <v>34536</v>
      </c>
      <c r="F31" s="16">
        <v>34392</v>
      </c>
      <c r="G31" s="16">
        <v>34964</v>
      </c>
      <c r="H31" s="16">
        <v>35519</v>
      </c>
      <c r="I31" s="16">
        <v>35740</v>
      </c>
      <c r="J31" s="16">
        <v>35976</v>
      </c>
      <c r="K31" s="16">
        <v>35643</v>
      </c>
      <c r="L31" s="16">
        <v>35892</v>
      </c>
      <c r="M31" s="16">
        <v>36497</v>
      </c>
      <c r="N31" s="16">
        <v>37145</v>
      </c>
      <c r="O31" s="16">
        <v>37196</v>
      </c>
      <c r="P31" s="16">
        <v>37512</v>
      </c>
      <c r="Q31" s="16">
        <v>38125</v>
      </c>
      <c r="R31" s="16">
        <v>38419</v>
      </c>
    </row>
    <row r="32" spans="1:18" x14ac:dyDescent="0.25">
      <c r="A32" s="16" t="s">
        <v>1673</v>
      </c>
      <c r="B32" s="16" t="s">
        <v>1672</v>
      </c>
      <c r="C32" s="16" t="s">
        <v>2022</v>
      </c>
      <c r="D32" s="16">
        <v>19981</v>
      </c>
      <c r="E32" s="16">
        <v>19518</v>
      </c>
      <c r="F32" s="16">
        <v>19467</v>
      </c>
      <c r="G32" s="16">
        <v>20127</v>
      </c>
      <c r="H32" s="16">
        <v>20765</v>
      </c>
      <c r="I32" s="16">
        <v>20797</v>
      </c>
      <c r="J32" s="16">
        <v>21159</v>
      </c>
      <c r="K32" s="16">
        <v>21232</v>
      </c>
      <c r="L32" s="16">
        <v>20898</v>
      </c>
      <c r="M32" s="16">
        <v>21410</v>
      </c>
      <c r="N32" s="16">
        <v>21189</v>
      </c>
      <c r="O32" s="16">
        <v>21199</v>
      </c>
      <c r="P32" s="16">
        <v>21393</v>
      </c>
      <c r="Q32" s="16">
        <v>21440</v>
      </c>
      <c r="R32" s="16">
        <v>21483</v>
      </c>
    </row>
    <row r="33" spans="1:18" x14ac:dyDescent="0.25">
      <c r="A33" s="16" t="s">
        <v>1670</v>
      </c>
      <c r="B33" s="16" t="s">
        <v>1669</v>
      </c>
      <c r="C33" s="16" t="s">
        <v>2021</v>
      </c>
      <c r="D33" s="16">
        <v>12815</v>
      </c>
      <c r="E33" s="16">
        <v>12786</v>
      </c>
      <c r="F33" s="16">
        <v>13073</v>
      </c>
      <c r="G33" s="16">
        <v>13273</v>
      </c>
      <c r="H33" s="16">
        <v>13583</v>
      </c>
      <c r="I33" s="16">
        <v>13711</v>
      </c>
      <c r="J33" s="16">
        <v>13759</v>
      </c>
      <c r="K33" s="16">
        <v>13880</v>
      </c>
      <c r="L33" s="16">
        <v>13933</v>
      </c>
      <c r="M33" s="16">
        <v>14486</v>
      </c>
      <c r="N33" s="16">
        <v>14522</v>
      </c>
      <c r="O33" s="16">
        <v>14508</v>
      </c>
      <c r="P33" s="16">
        <v>14831</v>
      </c>
      <c r="Q33" s="16">
        <v>14980</v>
      </c>
      <c r="R33" s="16">
        <v>14983</v>
      </c>
    </row>
    <row r="34" spans="1:18" x14ac:dyDescent="0.25">
      <c r="A34" s="16" t="s">
        <v>1667</v>
      </c>
      <c r="B34" s="16" t="s">
        <v>1666</v>
      </c>
      <c r="C34" s="16" t="s">
        <v>2020</v>
      </c>
      <c r="D34" s="16">
        <v>44412</v>
      </c>
      <c r="E34" s="16">
        <v>44170</v>
      </c>
      <c r="F34" s="16">
        <v>44426</v>
      </c>
      <c r="G34" s="16">
        <v>44931</v>
      </c>
      <c r="H34" s="16">
        <v>46076</v>
      </c>
      <c r="I34" s="16">
        <v>45895</v>
      </c>
      <c r="J34" s="16">
        <v>45865</v>
      </c>
      <c r="K34" s="16">
        <v>45688</v>
      </c>
      <c r="L34" s="16">
        <v>45761</v>
      </c>
      <c r="M34" s="16">
        <v>46105</v>
      </c>
      <c r="N34" s="16">
        <v>46263</v>
      </c>
      <c r="O34" s="16">
        <v>46261</v>
      </c>
      <c r="P34" s="16">
        <v>46483</v>
      </c>
      <c r="Q34" s="16">
        <v>47065</v>
      </c>
      <c r="R34" s="16">
        <v>47052</v>
      </c>
    </row>
    <row r="35" spans="1:18" x14ac:dyDescent="0.25">
      <c r="A35" s="16" t="s">
        <v>1664</v>
      </c>
      <c r="B35" s="16" t="s">
        <v>1663</v>
      </c>
      <c r="C35" s="16" t="s">
        <v>2019</v>
      </c>
      <c r="D35" s="16">
        <v>38698</v>
      </c>
      <c r="E35" s="16">
        <v>38439</v>
      </c>
      <c r="F35" s="16">
        <v>38603</v>
      </c>
      <c r="G35" s="16">
        <v>39049</v>
      </c>
      <c r="H35" s="16">
        <v>40085</v>
      </c>
      <c r="I35" s="16">
        <v>39950</v>
      </c>
      <c r="J35" s="16">
        <v>39892</v>
      </c>
      <c r="K35" s="16">
        <v>39680</v>
      </c>
      <c r="L35" s="16">
        <v>39712</v>
      </c>
      <c r="M35" s="16">
        <v>39919</v>
      </c>
      <c r="N35" s="16">
        <v>40016</v>
      </c>
      <c r="O35" s="16">
        <v>39980</v>
      </c>
      <c r="P35" s="16">
        <v>40190</v>
      </c>
      <c r="Q35" s="16">
        <v>40708</v>
      </c>
      <c r="R35" s="16">
        <v>40592</v>
      </c>
    </row>
    <row r="36" spans="1:18" x14ac:dyDescent="0.25">
      <c r="A36" s="16" t="s">
        <v>1661</v>
      </c>
      <c r="B36" s="16" t="s">
        <v>1660</v>
      </c>
      <c r="C36" s="16" t="s">
        <v>2018</v>
      </c>
      <c r="D36" s="16">
        <v>5714</v>
      </c>
      <c r="E36" s="16">
        <v>5730</v>
      </c>
      <c r="F36" s="16">
        <v>5823</v>
      </c>
      <c r="G36" s="16">
        <v>5882</v>
      </c>
      <c r="H36" s="16">
        <v>5991</v>
      </c>
      <c r="I36" s="16">
        <v>5945</v>
      </c>
      <c r="J36" s="16">
        <v>5973</v>
      </c>
      <c r="K36" s="16">
        <v>6008</v>
      </c>
      <c r="L36" s="16">
        <v>6049</v>
      </c>
      <c r="M36" s="16">
        <v>6186</v>
      </c>
      <c r="N36" s="16">
        <v>6247</v>
      </c>
      <c r="O36" s="16">
        <v>6281</v>
      </c>
      <c r="P36" s="16">
        <v>6293</v>
      </c>
      <c r="Q36" s="16">
        <v>6357</v>
      </c>
      <c r="R36" s="16">
        <v>6460</v>
      </c>
    </row>
    <row r="37" spans="1:18" x14ac:dyDescent="0.25">
      <c r="A37" s="16" t="s">
        <v>1658</v>
      </c>
      <c r="B37" s="16" t="s">
        <v>1657</v>
      </c>
      <c r="C37" s="16" t="s">
        <v>2017</v>
      </c>
      <c r="D37" s="16">
        <v>46971</v>
      </c>
      <c r="E37" s="16">
        <v>46653</v>
      </c>
      <c r="F37" s="16">
        <v>47210</v>
      </c>
      <c r="G37" s="16">
        <v>47911</v>
      </c>
      <c r="H37" s="16">
        <v>49130</v>
      </c>
      <c r="I37" s="16">
        <v>48841</v>
      </c>
      <c r="J37" s="16">
        <v>49049</v>
      </c>
      <c r="K37" s="16">
        <v>49315</v>
      </c>
      <c r="L37" s="16">
        <v>49319</v>
      </c>
      <c r="M37" s="16">
        <v>50359</v>
      </c>
      <c r="N37" s="16">
        <v>50924</v>
      </c>
      <c r="O37" s="16">
        <v>51033</v>
      </c>
      <c r="P37" s="16">
        <v>51416</v>
      </c>
      <c r="Q37" s="16">
        <v>52124</v>
      </c>
      <c r="R37" s="16">
        <v>52813</v>
      </c>
    </row>
    <row r="38" spans="1:18" x14ac:dyDescent="0.25">
      <c r="A38" s="16" t="s">
        <v>1655</v>
      </c>
      <c r="B38" s="16" t="s">
        <v>1654</v>
      </c>
      <c r="C38" s="16" t="s">
        <v>2016</v>
      </c>
      <c r="D38" s="16">
        <v>21843</v>
      </c>
      <c r="E38" s="16">
        <v>21714</v>
      </c>
      <c r="F38" s="16">
        <v>22010</v>
      </c>
      <c r="G38" s="16">
        <v>22322</v>
      </c>
      <c r="H38" s="16">
        <v>22913</v>
      </c>
      <c r="I38" s="16">
        <v>22718</v>
      </c>
      <c r="J38" s="16">
        <v>22793</v>
      </c>
      <c r="K38" s="16">
        <v>22967</v>
      </c>
      <c r="L38" s="16">
        <v>22946</v>
      </c>
      <c r="M38" s="16">
        <v>23425</v>
      </c>
      <c r="N38" s="16">
        <v>23665</v>
      </c>
      <c r="O38" s="16">
        <v>23709</v>
      </c>
      <c r="P38" s="16">
        <v>23871</v>
      </c>
      <c r="Q38" s="16">
        <v>24203</v>
      </c>
      <c r="R38" s="16">
        <v>24523</v>
      </c>
    </row>
    <row r="39" spans="1:18" x14ac:dyDescent="0.25">
      <c r="A39" s="16" t="s">
        <v>1652</v>
      </c>
      <c r="B39" s="16" t="s">
        <v>1651</v>
      </c>
      <c r="C39" s="16" t="s">
        <v>2015</v>
      </c>
      <c r="D39" s="16">
        <v>25128</v>
      </c>
      <c r="E39" s="16">
        <v>24939</v>
      </c>
      <c r="F39" s="16">
        <v>25200</v>
      </c>
      <c r="G39" s="16">
        <v>25590</v>
      </c>
      <c r="H39" s="16">
        <v>26217</v>
      </c>
      <c r="I39" s="16">
        <v>26122</v>
      </c>
      <c r="J39" s="16">
        <v>26257</v>
      </c>
      <c r="K39" s="16">
        <v>26348</v>
      </c>
      <c r="L39" s="16">
        <v>26373</v>
      </c>
      <c r="M39" s="16">
        <v>26935</v>
      </c>
      <c r="N39" s="16">
        <v>27259</v>
      </c>
      <c r="O39" s="16">
        <v>27324</v>
      </c>
      <c r="P39" s="16">
        <v>27545</v>
      </c>
      <c r="Q39" s="16">
        <v>27922</v>
      </c>
      <c r="R39" s="16">
        <v>28290</v>
      </c>
    </row>
    <row r="40" spans="1:18" x14ac:dyDescent="0.25">
      <c r="A40" s="16" t="s">
        <v>1649</v>
      </c>
      <c r="B40" s="16" t="s">
        <v>1648</v>
      </c>
      <c r="C40" s="16" t="s">
        <v>2014</v>
      </c>
      <c r="D40" s="16">
        <v>19337</v>
      </c>
      <c r="E40" s="16">
        <v>19089</v>
      </c>
      <c r="F40" s="16">
        <v>18908</v>
      </c>
      <c r="G40" s="16">
        <v>19436</v>
      </c>
      <c r="H40" s="16">
        <v>19734</v>
      </c>
      <c r="I40" s="16">
        <v>19961</v>
      </c>
      <c r="J40" s="16">
        <v>20197</v>
      </c>
      <c r="K40" s="16">
        <v>20234</v>
      </c>
      <c r="L40" s="16">
        <v>20673</v>
      </c>
      <c r="M40" s="16">
        <v>20841</v>
      </c>
      <c r="N40" s="16">
        <v>21291</v>
      </c>
      <c r="O40" s="16">
        <v>21417</v>
      </c>
      <c r="P40" s="16">
        <v>21769</v>
      </c>
      <c r="Q40" s="16">
        <v>21514</v>
      </c>
      <c r="R40" s="16">
        <v>21872</v>
      </c>
    </row>
    <row r="41" spans="1:18" x14ac:dyDescent="0.25">
      <c r="A41" s="16" t="s">
        <v>1646</v>
      </c>
      <c r="B41" s="16" t="s">
        <v>1645</v>
      </c>
      <c r="C41" s="16" t="s">
        <v>2013</v>
      </c>
      <c r="D41" s="16">
        <v>15729</v>
      </c>
      <c r="E41" s="16">
        <v>15571</v>
      </c>
      <c r="F41" s="16">
        <v>15363</v>
      </c>
      <c r="G41" s="16">
        <v>15804</v>
      </c>
      <c r="H41" s="16">
        <v>16033</v>
      </c>
      <c r="I41" s="16">
        <v>16233</v>
      </c>
      <c r="J41" s="16">
        <v>16421</v>
      </c>
      <c r="K41" s="16">
        <v>16475</v>
      </c>
      <c r="L41" s="16">
        <v>16856</v>
      </c>
      <c r="M41" s="16">
        <v>16937</v>
      </c>
      <c r="N41" s="16">
        <v>17359</v>
      </c>
      <c r="O41" s="16">
        <v>17462</v>
      </c>
      <c r="P41" s="16">
        <v>17783</v>
      </c>
      <c r="Q41" s="16">
        <v>17535</v>
      </c>
      <c r="R41" s="16">
        <v>17821</v>
      </c>
    </row>
    <row r="42" spans="1:18" x14ac:dyDescent="0.25">
      <c r="A42" s="16" t="s">
        <v>1643</v>
      </c>
      <c r="B42" s="16" t="s">
        <v>1642</v>
      </c>
      <c r="C42" s="16" t="s">
        <v>2012</v>
      </c>
      <c r="D42" s="16">
        <v>3608</v>
      </c>
      <c r="E42" s="16">
        <v>3518</v>
      </c>
      <c r="F42" s="16">
        <v>3545</v>
      </c>
      <c r="G42" s="16">
        <v>3632</v>
      </c>
      <c r="H42" s="16">
        <v>3701</v>
      </c>
      <c r="I42" s="16">
        <v>3728</v>
      </c>
      <c r="J42" s="16">
        <v>3776</v>
      </c>
      <c r="K42" s="16">
        <v>3759</v>
      </c>
      <c r="L42" s="16">
        <v>3816</v>
      </c>
      <c r="M42" s="16">
        <v>3904</v>
      </c>
      <c r="N42" s="16">
        <v>3933</v>
      </c>
      <c r="O42" s="16">
        <v>3955</v>
      </c>
      <c r="P42" s="16">
        <v>3986</v>
      </c>
      <c r="Q42" s="16">
        <v>3978</v>
      </c>
      <c r="R42" s="16">
        <v>4052</v>
      </c>
    </row>
    <row r="43" spans="1:18" x14ac:dyDescent="0.25">
      <c r="A43" s="16" t="s">
        <v>14</v>
      </c>
      <c r="B43" s="18" t="s">
        <v>15</v>
      </c>
      <c r="C43" s="16" t="s">
        <v>16</v>
      </c>
      <c r="D43" s="16">
        <v>332864</v>
      </c>
      <c r="E43" s="16">
        <v>334815</v>
      </c>
      <c r="F43" s="16">
        <v>337888</v>
      </c>
      <c r="G43" s="16">
        <v>340854</v>
      </c>
      <c r="H43" s="16">
        <v>346763</v>
      </c>
      <c r="I43" s="16">
        <v>346400</v>
      </c>
      <c r="J43" s="16">
        <v>347326</v>
      </c>
      <c r="K43" s="16">
        <v>346890</v>
      </c>
      <c r="L43" s="16">
        <v>344795</v>
      </c>
      <c r="M43" s="16">
        <v>353472</v>
      </c>
      <c r="N43" s="16">
        <v>359103</v>
      </c>
      <c r="O43" s="16">
        <v>361088</v>
      </c>
      <c r="P43" s="16">
        <v>361667</v>
      </c>
      <c r="Q43" s="16">
        <v>366734</v>
      </c>
      <c r="R43" s="16">
        <v>372842</v>
      </c>
    </row>
    <row r="44" spans="1:18" x14ac:dyDescent="0.25">
      <c r="A44" s="16" t="s">
        <v>1640</v>
      </c>
      <c r="B44" s="16" t="s">
        <v>1639</v>
      </c>
      <c r="C44" s="16" t="s">
        <v>2011</v>
      </c>
      <c r="D44" s="16">
        <v>202306</v>
      </c>
      <c r="E44" s="16">
        <v>204714</v>
      </c>
      <c r="F44" s="16">
        <v>207776</v>
      </c>
      <c r="G44" s="16">
        <v>208611</v>
      </c>
      <c r="H44" s="16">
        <v>210793</v>
      </c>
      <c r="I44" s="16">
        <v>208728</v>
      </c>
      <c r="J44" s="16">
        <v>208230</v>
      </c>
      <c r="K44" s="16">
        <v>207566</v>
      </c>
      <c r="L44" s="16">
        <v>207013</v>
      </c>
      <c r="M44" s="16">
        <v>210696</v>
      </c>
      <c r="N44" s="16">
        <v>212153</v>
      </c>
      <c r="O44" s="16">
        <v>213500</v>
      </c>
      <c r="P44" s="16">
        <v>211777</v>
      </c>
      <c r="Q44" s="16">
        <v>213469</v>
      </c>
      <c r="R44" s="16">
        <v>217780</v>
      </c>
    </row>
    <row r="45" spans="1:18" x14ac:dyDescent="0.25">
      <c r="A45" s="16" t="s">
        <v>1637</v>
      </c>
      <c r="B45" s="16" t="s">
        <v>1636</v>
      </c>
      <c r="C45" s="16" t="s">
        <v>2010</v>
      </c>
      <c r="D45" s="16">
        <v>102719</v>
      </c>
      <c r="E45" s="16">
        <v>102500</v>
      </c>
      <c r="F45" s="16">
        <v>103018</v>
      </c>
      <c r="G45" s="16">
        <v>102630</v>
      </c>
      <c r="H45" s="16">
        <v>104128</v>
      </c>
      <c r="I45" s="16">
        <v>103489</v>
      </c>
      <c r="J45" s="16">
        <v>102697</v>
      </c>
      <c r="K45" s="16">
        <v>102230</v>
      </c>
      <c r="L45" s="16">
        <v>101885</v>
      </c>
      <c r="M45" s="16">
        <v>103798</v>
      </c>
      <c r="N45" s="16">
        <v>104217</v>
      </c>
      <c r="O45" s="16">
        <v>104641</v>
      </c>
      <c r="P45" s="16">
        <v>103161</v>
      </c>
      <c r="Q45" s="16">
        <v>103893</v>
      </c>
      <c r="R45" s="16">
        <v>105836</v>
      </c>
    </row>
    <row r="46" spans="1:18" x14ac:dyDescent="0.25">
      <c r="A46" s="16" t="s">
        <v>1634</v>
      </c>
      <c r="B46" s="16" t="s">
        <v>1633</v>
      </c>
      <c r="C46" s="16" t="s">
        <v>2009</v>
      </c>
      <c r="D46" s="16">
        <v>36812</v>
      </c>
      <c r="E46" s="16">
        <v>36522</v>
      </c>
      <c r="F46" s="16">
        <v>36702</v>
      </c>
      <c r="G46" s="16">
        <v>36654</v>
      </c>
      <c r="H46" s="16">
        <v>37106</v>
      </c>
      <c r="I46" s="16">
        <v>36859</v>
      </c>
      <c r="J46" s="16">
        <v>36482</v>
      </c>
      <c r="K46" s="16">
        <v>36083</v>
      </c>
      <c r="L46" s="16">
        <v>36263</v>
      </c>
      <c r="M46" s="16">
        <v>36806</v>
      </c>
      <c r="N46" s="16">
        <v>36816</v>
      </c>
      <c r="O46" s="16">
        <v>36750</v>
      </c>
      <c r="P46" s="16">
        <v>36051</v>
      </c>
      <c r="Q46" s="16">
        <v>36167</v>
      </c>
      <c r="R46" s="16">
        <v>36843</v>
      </c>
    </row>
    <row r="47" spans="1:18" x14ac:dyDescent="0.25">
      <c r="A47" s="16" t="s">
        <v>1631</v>
      </c>
      <c r="B47" s="16" t="s">
        <v>1630</v>
      </c>
      <c r="C47" s="16" t="s">
        <v>2008</v>
      </c>
      <c r="D47" s="16">
        <v>19069</v>
      </c>
      <c r="E47" s="16">
        <v>19025</v>
      </c>
      <c r="F47" s="16">
        <v>19149</v>
      </c>
      <c r="G47" s="16">
        <v>19253</v>
      </c>
      <c r="H47" s="16">
        <v>19462</v>
      </c>
      <c r="I47" s="16">
        <v>19312</v>
      </c>
      <c r="J47" s="16">
        <v>19379</v>
      </c>
      <c r="K47" s="16">
        <v>19362</v>
      </c>
      <c r="L47" s="16">
        <v>19382</v>
      </c>
      <c r="M47" s="16">
        <v>19664</v>
      </c>
      <c r="N47" s="16">
        <v>19759</v>
      </c>
      <c r="O47" s="16">
        <v>19852</v>
      </c>
      <c r="P47" s="16">
        <v>19747</v>
      </c>
      <c r="Q47" s="16">
        <v>19957</v>
      </c>
      <c r="R47" s="16">
        <v>20315</v>
      </c>
    </row>
    <row r="48" spans="1:18" x14ac:dyDescent="0.25">
      <c r="A48" s="16" t="s">
        <v>1628</v>
      </c>
      <c r="B48" s="16" t="s">
        <v>1627</v>
      </c>
      <c r="C48" s="16" t="s">
        <v>2007</v>
      </c>
      <c r="D48" s="16">
        <v>19262</v>
      </c>
      <c r="E48" s="16">
        <v>19148</v>
      </c>
      <c r="F48" s="16">
        <v>19168</v>
      </c>
      <c r="G48" s="16">
        <v>19183</v>
      </c>
      <c r="H48" s="16">
        <v>19303</v>
      </c>
      <c r="I48" s="16">
        <v>19114</v>
      </c>
      <c r="J48" s="16">
        <v>18968</v>
      </c>
      <c r="K48" s="16">
        <v>18693</v>
      </c>
      <c r="L48" s="16">
        <v>18581</v>
      </c>
      <c r="M48" s="16">
        <v>18695</v>
      </c>
      <c r="N48" s="16">
        <v>18674</v>
      </c>
      <c r="O48" s="16">
        <v>18800</v>
      </c>
      <c r="P48" s="16">
        <v>18614</v>
      </c>
      <c r="Q48" s="16">
        <v>18788</v>
      </c>
      <c r="R48" s="16">
        <v>19184</v>
      </c>
    </row>
    <row r="49" spans="1:18" x14ac:dyDescent="0.25">
      <c r="A49" s="16" t="s">
        <v>1625</v>
      </c>
      <c r="B49" s="16" t="s">
        <v>1624</v>
      </c>
      <c r="C49" s="16" t="s">
        <v>2006</v>
      </c>
      <c r="D49" s="16">
        <v>27577</v>
      </c>
      <c r="E49" s="16">
        <v>27806</v>
      </c>
      <c r="F49" s="16">
        <v>27999</v>
      </c>
      <c r="G49" s="16">
        <v>27540</v>
      </c>
      <c r="H49" s="16">
        <v>28258</v>
      </c>
      <c r="I49" s="16">
        <v>28204</v>
      </c>
      <c r="J49" s="16">
        <v>27869</v>
      </c>
      <c r="K49" s="16">
        <v>28092</v>
      </c>
      <c r="L49" s="16">
        <v>27660</v>
      </c>
      <c r="M49" s="16">
        <v>28632</v>
      </c>
      <c r="N49" s="16">
        <v>28969</v>
      </c>
      <c r="O49" s="16">
        <v>29239</v>
      </c>
      <c r="P49" s="16">
        <v>28749</v>
      </c>
      <c r="Q49" s="16">
        <v>28980</v>
      </c>
      <c r="R49" s="16">
        <v>29494</v>
      </c>
    </row>
    <row r="50" spans="1:18" x14ac:dyDescent="0.25">
      <c r="A50" s="16" t="s">
        <v>1622</v>
      </c>
      <c r="B50" s="16" t="s">
        <v>1621</v>
      </c>
      <c r="C50" s="16" t="s">
        <v>2005</v>
      </c>
      <c r="D50" s="16">
        <v>15133</v>
      </c>
      <c r="E50" s="16">
        <v>15357</v>
      </c>
      <c r="F50" s="16">
        <v>15650</v>
      </c>
      <c r="G50" s="16">
        <v>15721</v>
      </c>
      <c r="H50" s="16">
        <v>16014</v>
      </c>
      <c r="I50" s="16">
        <v>15944</v>
      </c>
      <c r="J50" s="16">
        <v>15937</v>
      </c>
      <c r="K50" s="16">
        <v>16000</v>
      </c>
      <c r="L50" s="16">
        <v>16018</v>
      </c>
      <c r="M50" s="16">
        <v>16523</v>
      </c>
      <c r="N50" s="16">
        <v>16757</v>
      </c>
      <c r="O50" s="16">
        <v>16978</v>
      </c>
      <c r="P50" s="16">
        <v>16976</v>
      </c>
      <c r="Q50" s="16">
        <v>17240</v>
      </c>
      <c r="R50" s="16">
        <v>17620</v>
      </c>
    </row>
    <row r="51" spans="1:18" x14ac:dyDescent="0.25">
      <c r="A51" s="16" t="s">
        <v>1619</v>
      </c>
      <c r="B51" s="16" t="s">
        <v>1618</v>
      </c>
      <c r="C51" s="16" t="s">
        <v>2004</v>
      </c>
      <c r="D51" s="16">
        <v>12445</v>
      </c>
      <c r="E51" s="16">
        <v>12449</v>
      </c>
      <c r="F51" s="16">
        <v>12349</v>
      </c>
      <c r="G51" s="16">
        <v>11820</v>
      </c>
      <c r="H51" s="16">
        <v>12244</v>
      </c>
      <c r="I51" s="16">
        <v>12260</v>
      </c>
      <c r="J51" s="16">
        <v>11932</v>
      </c>
      <c r="K51" s="16">
        <v>12092</v>
      </c>
      <c r="L51" s="16">
        <v>11642</v>
      </c>
      <c r="M51" s="16">
        <v>12109</v>
      </c>
      <c r="N51" s="16">
        <v>12212</v>
      </c>
      <c r="O51" s="16">
        <v>12261</v>
      </c>
      <c r="P51" s="16">
        <v>11773</v>
      </c>
      <c r="Q51" s="16">
        <v>11740</v>
      </c>
      <c r="R51" s="16">
        <v>11874</v>
      </c>
    </row>
    <row r="52" spans="1:18" x14ac:dyDescent="0.25">
      <c r="A52" s="16" t="s">
        <v>1616</v>
      </c>
      <c r="B52" s="16" t="s">
        <v>1615</v>
      </c>
      <c r="C52" s="16" t="s">
        <v>2003</v>
      </c>
      <c r="D52" s="16">
        <v>4479</v>
      </c>
      <c r="E52" s="16">
        <v>4487</v>
      </c>
      <c r="F52" s="16">
        <v>4554</v>
      </c>
      <c r="G52" s="16">
        <v>4440</v>
      </c>
      <c r="H52" s="16">
        <v>4515</v>
      </c>
      <c r="I52" s="16">
        <v>4491</v>
      </c>
      <c r="J52" s="16">
        <v>4396</v>
      </c>
      <c r="K52" s="16">
        <v>4501</v>
      </c>
      <c r="L52" s="16">
        <v>4492</v>
      </c>
      <c r="M52" s="16">
        <v>4609</v>
      </c>
      <c r="N52" s="16">
        <v>4622</v>
      </c>
      <c r="O52" s="16">
        <v>4585</v>
      </c>
      <c r="P52" s="16">
        <v>4500</v>
      </c>
      <c r="Q52" s="16">
        <v>4487</v>
      </c>
      <c r="R52" s="16">
        <v>4543</v>
      </c>
    </row>
    <row r="53" spans="1:18" x14ac:dyDescent="0.25">
      <c r="A53" s="16" t="s">
        <v>1613</v>
      </c>
      <c r="B53" s="16" t="s">
        <v>1612</v>
      </c>
      <c r="C53" s="16" t="s">
        <v>2002</v>
      </c>
      <c r="D53" s="16">
        <v>95107</v>
      </c>
      <c r="E53" s="16">
        <v>97727</v>
      </c>
      <c r="F53" s="16">
        <v>100203</v>
      </c>
      <c r="G53" s="16">
        <v>101541</v>
      </c>
      <c r="H53" s="16">
        <v>102150</v>
      </c>
      <c r="I53" s="16">
        <v>100748</v>
      </c>
      <c r="J53" s="16">
        <v>101137</v>
      </c>
      <c r="K53" s="16">
        <v>100834</v>
      </c>
      <c r="L53" s="16">
        <v>100636</v>
      </c>
      <c r="M53" s="16">
        <v>102289</v>
      </c>
      <c r="N53" s="16">
        <v>103314</v>
      </c>
      <c r="O53" s="16">
        <v>104275</v>
      </c>
      <c r="P53" s="16">
        <v>104117</v>
      </c>
      <c r="Q53" s="16">
        <v>105090</v>
      </c>
      <c r="R53" s="16">
        <v>107400</v>
      </c>
    </row>
    <row r="54" spans="1:18" x14ac:dyDescent="0.25">
      <c r="A54" s="16" t="s">
        <v>1610</v>
      </c>
      <c r="B54" s="16" t="s">
        <v>1609</v>
      </c>
      <c r="C54" s="16" t="s">
        <v>2001</v>
      </c>
      <c r="D54" s="16">
        <v>49923</v>
      </c>
      <c r="E54" s="16">
        <v>50623</v>
      </c>
      <c r="F54" s="16">
        <v>51819</v>
      </c>
      <c r="G54" s="16">
        <v>52692</v>
      </c>
      <c r="H54" s="16">
        <v>53242</v>
      </c>
      <c r="I54" s="16">
        <v>52713</v>
      </c>
      <c r="J54" s="16">
        <v>52661</v>
      </c>
      <c r="K54" s="16">
        <v>51980</v>
      </c>
      <c r="L54" s="16">
        <v>51712</v>
      </c>
      <c r="M54" s="16">
        <v>52439</v>
      </c>
      <c r="N54" s="16">
        <v>52916</v>
      </c>
      <c r="O54" s="16">
        <v>53644</v>
      </c>
      <c r="P54" s="16">
        <v>53835</v>
      </c>
      <c r="Q54" s="16">
        <v>54544</v>
      </c>
      <c r="R54" s="16">
        <v>55965</v>
      </c>
    </row>
    <row r="55" spans="1:18" x14ac:dyDescent="0.25">
      <c r="A55" s="16" t="s">
        <v>1607</v>
      </c>
      <c r="B55" s="16" t="s">
        <v>1606</v>
      </c>
      <c r="C55" s="16" t="s">
        <v>2000</v>
      </c>
      <c r="D55" s="16">
        <v>43656</v>
      </c>
      <c r="E55" s="16">
        <v>45570</v>
      </c>
      <c r="F55" s="16">
        <v>46836</v>
      </c>
      <c r="G55" s="16">
        <v>47280</v>
      </c>
      <c r="H55" s="16">
        <v>47332</v>
      </c>
      <c r="I55" s="16">
        <v>46472</v>
      </c>
      <c r="J55" s="16">
        <v>46910</v>
      </c>
      <c r="K55" s="16">
        <v>47290</v>
      </c>
      <c r="L55" s="16">
        <v>47360</v>
      </c>
      <c r="M55" s="16">
        <v>48263</v>
      </c>
      <c r="N55" s="16">
        <v>48796</v>
      </c>
      <c r="O55" s="16">
        <v>49029</v>
      </c>
      <c r="P55" s="16">
        <v>48681</v>
      </c>
      <c r="Q55" s="16">
        <v>48929</v>
      </c>
      <c r="R55" s="16">
        <v>49791</v>
      </c>
    </row>
    <row r="56" spans="1:18" x14ac:dyDescent="0.25">
      <c r="A56" s="16" t="s">
        <v>1604</v>
      </c>
      <c r="B56" s="16" t="s">
        <v>1603</v>
      </c>
      <c r="C56" s="16" t="s">
        <v>1999</v>
      </c>
      <c r="D56" s="16">
        <v>1528</v>
      </c>
      <c r="E56" s="16">
        <v>1534</v>
      </c>
      <c r="F56" s="16">
        <v>1549</v>
      </c>
      <c r="G56" s="16">
        <v>1570</v>
      </c>
      <c r="H56" s="16">
        <v>1577</v>
      </c>
      <c r="I56" s="16">
        <v>1563</v>
      </c>
      <c r="J56" s="16">
        <v>1565</v>
      </c>
      <c r="K56" s="16">
        <v>1564</v>
      </c>
      <c r="L56" s="16">
        <v>1564</v>
      </c>
      <c r="M56" s="16">
        <v>1587</v>
      </c>
      <c r="N56" s="16">
        <v>1601</v>
      </c>
      <c r="O56" s="16">
        <v>1603</v>
      </c>
      <c r="P56" s="16">
        <v>1601</v>
      </c>
      <c r="Q56" s="16">
        <v>1617</v>
      </c>
      <c r="R56" s="16">
        <v>1644</v>
      </c>
    </row>
    <row r="57" spans="1:18" x14ac:dyDescent="0.25">
      <c r="A57" s="16" t="s">
        <v>1601</v>
      </c>
      <c r="B57" s="16" t="s">
        <v>1600</v>
      </c>
      <c r="C57" s="16" t="s">
        <v>1998</v>
      </c>
      <c r="D57" s="16">
        <v>57880</v>
      </c>
      <c r="E57" s="16">
        <v>58086</v>
      </c>
      <c r="F57" s="16">
        <v>58349</v>
      </c>
      <c r="G57" s="16">
        <v>59371</v>
      </c>
      <c r="H57" s="16">
        <v>61713</v>
      </c>
      <c r="I57" s="16">
        <v>61370</v>
      </c>
      <c r="J57" s="16">
        <v>61555</v>
      </c>
      <c r="K57" s="16">
        <v>61799</v>
      </c>
      <c r="L57" s="16">
        <v>60308</v>
      </c>
      <c r="M57" s="16">
        <v>62800</v>
      </c>
      <c r="N57" s="16">
        <v>65206</v>
      </c>
      <c r="O57" s="16">
        <v>65561</v>
      </c>
      <c r="P57" s="16">
        <v>65385</v>
      </c>
      <c r="Q57" s="16">
        <v>66848</v>
      </c>
      <c r="R57" s="16">
        <v>67748</v>
      </c>
    </row>
    <row r="58" spans="1:18" x14ac:dyDescent="0.25">
      <c r="A58" s="16" t="s">
        <v>1598</v>
      </c>
      <c r="B58" s="16" t="s">
        <v>1597</v>
      </c>
      <c r="C58" s="16" t="s">
        <v>1997</v>
      </c>
      <c r="D58" s="16">
        <v>40857</v>
      </c>
      <c r="E58" s="16">
        <v>39664</v>
      </c>
      <c r="F58" s="16">
        <v>39741</v>
      </c>
      <c r="G58" s="16">
        <v>40852</v>
      </c>
      <c r="H58" s="16">
        <v>41818</v>
      </c>
      <c r="I58" s="16">
        <v>43962</v>
      </c>
      <c r="J58" s="16">
        <v>45309</v>
      </c>
      <c r="K58" s="16">
        <v>45390</v>
      </c>
      <c r="L58" s="16">
        <v>45351</v>
      </c>
      <c r="M58" s="16">
        <v>47126</v>
      </c>
      <c r="N58" s="16">
        <v>48578</v>
      </c>
      <c r="O58" s="16">
        <v>48466</v>
      </c>
      <c r="P58" s="16">
        <v>50901</v>
      </c>
      <c r="Q58" s="16">
        <v>51944</v>
      </c>
      <c r="R58" s="16">
        <v>52203</v>
      </c>
    </row>
    <row r="59" spans="1:18" x14ac:dyDescent="0.25">
      <c r="A59" s="16" t="s">
        <v>1595</v>
      </c>
      <c r="B59" s="16" t="s">
        <v>1594</v>
      </c>
      <c r="C59" s="16" t="s">
        <v>1996</v>
      </c>
      <c r="D59" s="16">
        <v>9549</v>
      </c>
      <c r="E59" s="16">
        <v>9339</v>
      </c>
      <c r="F59" s="16">
        <v>9190</v>
      </c>
      <c r="G59" s="16">
        <v>9766</v>
      </c>
      <c r="H59" s="16">
        <v>9722</v>
      </c>
      <c r="I59" s="16">
        <v>9897</v>
      </c>
      <c r="J59" s="16">
        <v>10308</v>
      </c>
      <c r="K59" s="16">
        <v>10956</v>
      </c>
      <c r="L59" s="16">
        <v>10545</v>
      </c>
      <c r="M59" s="16">
        <v>10711</v>
      </c>
      <c r="N59" s="16">
        <v>10743</v>
      </c>
      <c r="O59" s="16">
        <v>10995</v>
      </c>
      <c r="P59" s="16">
        <v>12038</v>
      </c>
      <c r="Q59" s="16">
        <v>12271</v>
      </c>
      <c r="R59" s="16">
        <v>12514</v>
      </c>
    </row>
    <row r="60" spans="1:18" x14ac:dyDescent="0.25">
      <c r="A60" s="16" t="s">
        <v>1592</v>
      </c>
      <c r="B60" s="16" t="s">
        <v>1591</v>
      </c>
      <c r="C60" s="16" t="s">
        <v>1995</v>
      </c>
      <c r="D60" s="16">
        <v>4689</v>
      </c>
      <c r="E60" s="16">
        <v>4778</v>
      </c>
      <c r="F60" s="16">
        <v>4801</v>
      </c>
      <c r="G60" s="16">
        <v>4806</v>
      </c>
      <c r="H60" s="16">
        <v>5119</v>
      </c>
      <c r="I60" s="16">
        <v>4921</v>
      </c>
      <c r="J60" s="16">
        <v>4883</v>
      </c>
      <c r="K60" s="16">
        <v>4907</v>
      </c>
      <c r="L60" s="16">
        <v>4725</v>
      </c>
      <c r="M60" s="16">
        <v>4857</v>
      </c>
      <c r="N60" s="16">
        <v>5010</v>
      </c>
      <c r="O60" s="16">
        <v>5084</v>
      </c>
      <c r="P60" s="16">
        <v>4970</v>
      </c>
      <c r="Q60" s="16">
        <v>5119</v>
      </c>
      <c r="R60" s="16">
        <v>5214</v>
      </c>
    </row>
    <row r="61" spans="1:18" x14ac:dyDescent="0.25">
      <c r="A61" s="16" t="s">
        <v>1589</v>
      </c>
      <c r="B61" s="16" t="s">
        <v>1588</v>
      </c>
      <c r="C61" s="16" t="s">
        <v>1994</v>
      </c>
      <c r="D61" s="16">
        <v>26619</v>
      </c>
      <c r="E61" s="16">
        <v>25547</v>
      </c>
      <c r="F61" s="16">
        <v>25749</v>
      </c>
      <c r="G61" s="16">
        <v>26281</v>
      </c>
      <c r="H61" s="16">
        <v>26977</v>
      </c>
      <c r="I61" s="16">
        <v>29143</v>
      </c>
      <c r="J61" s="16">
        <v>30118</v>
      </c>
      <c r="K61" s="16">
        <v>29527</v>
      </c>
      <c r="L61" s="16">
        <v>30081</v>
      </c>
      <c r="M61" s="16">
        <v>31558</v>
      </c>
      <c r="N61" s="16">
        <v>32825</v>
      </c>
      <c r="O61" s="16">
        <v>32386</v>
      </c>
      <c r="P61" s="16">
        <v>33893</v>
      </c>
      <c r="Q61" s="16">
        <v>34554</v>
      </c>
      <c r="R61" s="16">
        <v>34475</v>
      </c>
    </row>
    <row r="62" spans="1:18" x14ac:dyDescent="0.25">
      <c r="A62" s="16" t="s">
        <v>1586</v>
      </c>
      <c r="B62" s="16" t="s">
        <v>1585</v>
      </c>
      <c r="C62" s="16" t="s">
        <v>1993</v>
      </c>
      <c r="D62" s="16">
        <v>12922</v>
      </c>
      <c r="E62" s="16">
        <v>12275</v>
      </c>
      <c r="F62" s="16">
        <v>12012</v>
      </c>
      <c r="G62" s="16">
        <v>12452</v>
      </c>
      <c r="H62" s="16">
        <v>12294</v>
      </c>
      <c r="I62" s="16">
        <v>13607</v>
      </c>
      <c r="J62" s="16">
        <v>13911</v>
      </c>
      <c r="K62" s="16">
        <v>13797</v>
      </c>
      <c r="L62" s="16">
        <v>13681</v>
      </c>
      <c r="M62" s="16">
        <v>14905</v>
      </c>
      <c r="N62" s="16">
        <v>15971</v>
      </c>
      <c r="O62" s="16">
        <v>15448</v>
      </c>
      <c r="P62" s="16">
        <v>15659</v>
      </c>
      <c r="Q62" s="16">
        <v>15668</v>
      </c>
      <c r="R62" s="16">
        <v>15397</v>
      </c>
    </row>
    <row r="63" spans="1:18" x14ac:dyDescent="0.25">
      <c r="A63" s="16" t="s">
        <v>1583</v>
      </c>
      <c r="B63" s="16" t="s">
        <v>1582</v>
      </c>
      <c r="C63" s="16" t="s">
        <v>1992</v>
      </c>
      <c r="D63" s="16">
        <v>1588</v>
      </c>
      <c r="E63" s="16">
        <v>1532</v>
      </c>
      <c r="F63" s="16">
        <v>1530</v>
      </c>
      <c r="G63" s="16">
        <v>1459</v>
      </c>
      <c r="H63" s="16">
        <v>1663</v>
      </c>
      <c r="I63" s="16">
        <v>1748</v>
      </c>
      <c r="J63" s="16">
        <v>1666</v>
      </c>
      <c r="K63" s="16">
        <v>1582</v>
      </c>
      <c r="L63" s="16">
        <v>1795</v>
      </c>
      <c r="M63" s="16">
        <v>1557</v>
      </c>
      <c r="N63" s="16">
        <v>1471</v>
      </c>
      <c r="O63" s="16">
        <v>1290</v>
      </c>
      <c r="P63" s="16">
        <v>1183</v>
      </c>
      <c r="Q63" s="16">
        <v>1154</v>
      </c>
      <c r="R63" s="16">
        <v>1273</v>
      </c>
    </row>
    <row r="64" spans="1:18" x14ac:dyDescent="0.25">
      <c r="A64" s="16" t="s">
        <v>1580</v>
      </c>
      <c r="B64" s="16" t="s">
        <v>1579</v>
      </c>
      <c r="C64" s="16" t="s">
        <v>1991</v>
      </c>
      <c r="D64" s="16">
        <v>12110</v>
      </c>
      <c r="E64" s="16">
        <v>11740</v>
      </c>
      <c r="F64" s="16">
        <v>12208</v>
      </c>
      <c r="G64" s="16">
        <v>12370</v>
      </c>
      <c r="H64" s="16">
        <v>13019</v>
      </c>
      <c r="I64" s="16">
        <v>13789</v>
      </c>
      <c r="J64" s="16">
        <v>14541</v>
      </c>
      <c r="K64" s="16">
        <v>14148</v>
      </c>
      <c r="L64" s="16">
        <v>14606</v>
      </c>
      <c r="M64" s="16">
        <v>15096</v>
      </c>
      <c r="N64" s="16">
        <v>15383</v>
      </c>
      <c r="O64" s="16">
        <v>15648</v>
      </c>
      <c r="P64" s="16">
        <v>17051</v>
      </c>
      <c r="Q64" s="16">
        <v>17733</v>
      </c>
      <c r="R64" s="16">
        <v>17806</v>
      </c>
    </row>
    <row r="65" spans="1:18" x14ac:dyDescent="0.25">
      <c r="A65" s="16" t="s">
        <v>1577</v>
      </c>
      <c r="B65" s="16" t="s">
        <v>1576</v>
      </c>
      <c r="C65" s="16" t="s">
        <v>1990</v>
      </c>
      <c r="D65" s="16">
        <v>26835</v>
      </c>
      <c r="E65" s="16">
        <v>27393</v>
      </c>
      <c r="F65" s="16">
        <v>27257</v>
      </c>
      <c r="G65" s="16">
        <v>27124</v>
      </c>
      <c r="H65" s="16">
        <v>27590</v>
      </c>
      <c r="I65" s="16">
        <v>27425</v>
      </c>
      <c r="J65" s="16">
        <v>27156</v>
      </c>
      <c r="K65" s="16">
        <v>27126</v>
      </c>
      <c r="L65" s="16">
        <v>27045</v>
      </c>
      <c r="M65" s="16">
        <v>27680</v>
      </c>
      <c r="N65" s="16">
        <v>27958</v>
      </c>
      <c r="O65" s="16">
        <v>28266</v>
      </c>
      <c r="P65" s="16">
        <v>28266</v>
      </c>
      <c r="Q65" s="16">
        <v>28964</v>
      </c>
      <c r="R65" s="16">
        <v>29464</v>
      </c>
    </row>
    <row r="66" spans="1:18" x14ac:dyDescent="0.25">
      <c r="A66" s="16" t="s">
        <v>1574</v>
      </c>
      <c r="B66" s="16" t="s">
        <v>1573</v>
      </c>
      <c r="C66" s="16" t="s">
        <v>1989</v>
      </c>
      <c r="D66" s="16">
        <v>4986</v>
      </c>
      <c r="E66" s="16">
        <v>4957</v>
      </c>
      <c r="F66" s="16">
        <v>4766</v>
      </c>
      <c r="G66" s="16">
        <v>4895</v>
      </c>
      <c r="H66" s="16">
        <v>4849</v>
      </c>
      <c r="I66" s="16">
        <v>4916</v>
      </c>
      <c r="J66" s="16">
        <v>5075</v>
      </c>
      <c r="K66" s="16">
        <v>5009</v>
      </c>
      <c r="L66" s="16">
        <v>5077</v>
      </c>
      <c r="M66" s="16">
        <v>5170</v>
      </c>
      <c r="N66" s="16">
        <v>5207</v>
      </c>
      <c r="O66" s="16">
        <v>5294</v>
      </c>
      <c r="P66" s="16">
        <v>5337</v>
      </c>
      <c r="Q66" s="16">
        <v>5508</v>
      </c>
      <c r="R66" s="16">
        <v>5647</v>
      </c>
    </row>
    <row r="67" spans="1:18" x14ac:dyDescent="0.25">
      <c r="A67" s="16" t="s">
        <v>1571</v>
      </c>
      <c r="B67" s="18" t="s">
        <v>1570</v>
      </c>
      <c r="C67" s="16" t="s">
        <v>1988</v>
      </c>
      <c r="D67" s="16">
        <v>185792</v>
      </c>
      <c r="E67" s="16">
        <v>186024</v>
      </c>
      <c r="F67" s="16">
        <v>188420</v>
      </c>
      <c r="G67" s="16">
        <v>192202</v>
      </c>
      <c r="H67" s="16">
        <v>193672</v>
      </c>
      <c r="I67" s="16">
        <v>193894</v>
      </c>
      <c r="J67" s="16">
        <v>193107</v>
      </c>
      <c r="K67" s="16">
        <v>195694</v>
      </c>
      <c r="L67" s="16">
        <v>195216</v>
      </c>
      <c r="M67" s="16">
        <v>197921</v>
      </c>
      <c r="N67" s="16">
        <v>198177</v>
      </c>
      <c r="O67" s="16">
        <v>198597</v>
      </c>
      <c r="P67" s="16">
        <v>198507</v>
      </c>
      <c r="Q67" s="16">
        <v>201165</v>
      </c>
      <c r="R67" s="16">
        <v>202941</v>
      </c>
    </row>
    <row r="68" spans="1:18" x14ac:dyDescent="0.25">
      <c r="A68" s="16" t="s">
        <v>1568</v>
      </c>
      <c r="B68" s="16" t="s">
        <v>1567</v>
      </c>
      <c r="C68" s="16" t="s">
        <v>1987</v>
      </c>
      <c r="D68" s="16">
        <v>71205</v>
      </c>
      <c r="E68" s="16">
        <v>71299</v>
      </c>
      <c r="F68" s="16">
        <v>72767</v>
      </c>
      <c r="G68" s="16">
        <v>74181</v>
      </c>
      <c r="H68" s="16">
        <v>74386</v>
      </c>
      <c r="I68" s="16">
        <v>73642</v>
      </c>
      <c r="J68" s="16">
        <v>72633</v>
      </c>
      <c r="K68" s="16">
        <v>74826</v>
      </c>
      <c r="L68" s="16">
        <v>74831</v>
      </c>
      <c r="M68" s="16">
        <v>75047</v>
      </c>
      <c r="N68" s="16">
        <v>74908</v>
      </c>
      <c r="O68" s="16">
        <v>74087</v>
      </c>
      <c r="P68" s="16">
        <v>73733</v>
      </c>
      <c r="Q68" s="16">
        <v>76024</v>
      </c>
      <c r="R68" s="16">
        <v>76251</v>
      </c>
    </row>
    <row r="69" spans="1:18" x14ac:dyDescent="0.25">
      <c r="A69" s="16" t="s">
        <v>1565</v>
      </c>
      <c r="B69" s="16" t="s">
        <v>1564</v>
      </c>
      <c r="C69" s="16" t="s">
        <v>1986</v>
      </c>
      <c r="D69" s="16">
        <v>62916</v>
      </c>
      <c r="E69" s="16">
        <v>62977</v>
      </c>
      <c r="F69" s="16">
        <v>64236</v>
      </c>
      <c r="G69" s="16">
        <v>65432</v>
      </c>
      <c r="H69" s="16">
        <v>65652</v>
      </c>
      <c r="I69" s="16">
        <v>64986</v>
      </c>
      <c r="J69" s="16">
        <v>64119</v>
      </c>
      <c r="K69" s="16">
        <v>66000</v>
      </c>
      <c r="L69" s="16">
        <v>65965</v>
      </c>
      <c r="M69" s="16">
        <v>66234</v>
      </c>
      <c r="N69" s="16">
        <v>66121</v>
      </c>
      <c r="O69" s="16">
        <v>65475</v>
      </c>
      <c r="P69" s="16">
        <v>65156</v>
      </c>
      <c r="Q69" s="16">
        <v>67151</v>
      </c>
      <c r="R69" s="16">
        <v>67337</v>
      </c>
    </row>
    <row r="70" spans="1:18" x14ac:dyDescent="0.25">
      <c r="A70" s="16" t="s">
        <v>1562</v>
      </c>
      <c r="B70" s="16" t="s">
        <v>1561</v>
      </c>
      <c r="C70" s="16" t="s">
        <v>1985</v>
      </c>
      <c r="D70" s="16">
        <v>8289</v>
      </c>
      <c r="E70" s="16">
        <v>8322</v>
      </c>
      <c r="F70" s="16">
        <v>8531</v>
      </c>
      <c r="G70" s="16">
        <v>8748</v>
      </c>
      <c r="H70" s="16">
        <v>8734</v>
      </c>
      <c r="I70" s="16">
        <v>8655</v>
      </c>
      <c r="J70" s="16">
        <v>8514</v>
      </c>
      <c r="K70" s="16">
        <v>8826</v>
      </c>
      <c r="L70" s="16">
        <v>8866</v>
      </c>
      <c r="M70" s="16">
        <v>8813</v>
      </c>
      <c r="N70" s="16">
        <v>8787</v>
      </c>
      <c r="O70" s="16">
        <v>8612</v>
      </c>
      <c r="P70" s="16">
        <v>8577</v>
      </c>
      <c r="Q70" s="16">
        <v>8873</v>
      </c>
      <c r="R70" s="16">
        <v>8914</v>
      </c>
    </row>
    <row r="71" spans="1:18" x14ac:dyDescent="0.25">
      <c r="A71" s="16" t="s">
        <v>1559</v>
      </c>
      <c r="B71" s="16" t="s">
        <v>1558</v>
      </c>
      <c r="C71" s="16" t="s">
        <v>1984</v>
      </c>
      <c r="D71" s="16">
        <v>60895</v>
      </c>
      <c r="E71" s="16">
        <v>60762</v>
      </c>
      <c r="F71" s="16">
        <v>60752</v>
      </c>
      <c r="G71" s="16">
        <v>60959</v>
      </c>
      <c r="H71" s="16">
        <v>61925</v>
      </c>
      <c r="I71" s="16">
        <v>62441</v>
      </c>
      <c r="J71" s="16">
        <v>62515</v>
      </c>
      <c r="K71" s="16">
        <v>63314</v>
      </c>
      <c r="L71" s="16">
        <v>62935</v>
      </c>
      <c r="M71" s="16">
        <v>64694</v>
      </c>
      <c r="N71" s="16">
        <v>65027</v>
      </c>
      <c r="O71" s="16">
        <v>65626</v>
      </c>
      <c r="P71" s="16">
        <v>65923</v>
      </c>
      <c r="Q71" s="16">
        <v>65489</v>
      </c>
      <c r="R71" s="16">
        <v>66368</v>
      </c>
    </row>
    <row r="72" spans="1:18" x14ac:dyDescent="0.25">
      <c r="A72" s="16" t="s">
        <v>1556</v>
      </c>
      <c r="B72" s="16" t="s">
        <v>1555</v>
      </c>
      <c r="C72" s="16" t="s">
        <v>1983</v>
      </c>
      <c r="D72" s="16">
        <v>28589</v>
      </c>
      <c r="E72" s="16">
        <v>28924</v>
      </c>
      <c r="F72" s="16">
        <v>29113</v>
      </c>
      <c r="G72" s="16">
        <v>29280</v>
      </c>
      <c r="H72" s="16">
        <v>29567</v>
      </c>
      <c r="I72" s="16">
        <v>29536</v>
      </c>
      <c r="J72" s="16">
        <v>29642</v>
      </c>
      <c r="K72" s="16">
        <v>30063</v>
      </c>
      <c r="L72" s="16">
        <v>30088</v>
      </c>
      <c r="M72" s="16">
        <v>30934</v>
      </c>
      <c r="N72" s="16">
        <v>31236</v>
      </c>
      <c r="O72" s="16">
        <v>31486</v>
      </c>
      <c r="P72" s="16">
        <v>31639</v>
      </c>
      <c r="Q72" s="16">
        <v>31580</v>
      </c>
      <c r="R72" s="16">
        <v>31956</v>
      </c>
    </row>
    <row r="73" spans="1:18" x14ac:dyDescent="0.25">
      <c r="A73" s="16" t="s">
        <v>1553</v>
      </c>
      <c r="B73" s="16" t="s">
        <v>1552</v>
      </c>
      <c r="C73" s="16" t="s">
        <v>1982</v>
      </c>
      <c r="D73" s="16">
        <v>32306</v>
      </c>
      <c r="E73" s="16">
        <v>31838</v>
      </c>
      <c r="F73" s="16">
        <v>31640</v>
      </c>
      <c r="G73" s="16">
        <v>31679</v>
      </c>
      <c r="H73" s="16">
        <v>32358</v>
      </c>
      <c r="I73" s="16">
        <v>32905</v>
      </c>
      <c r="J73" s="16">
        <v>32873</v>
      </c>
      <c r="K73" s="16">
        <v>33252</v>
      </c>
      <c r="L73" s="16">
        <v>32846</v>
      </c>
      <c r="M73" s="16">
        <v>33759</v>
      </c>
      <c r="N73" s="16">
        <v>33791</v>
      </c>
      <c r="O73" s="16">
        <v>34140</v>
      </c>
      <c r="P73" s="16">
        <v>34284</v>
      </c>
      <c r="Q73" s="16">
        <v>33909</v>
      </c>
      <c r="R73" s="16">
        <v>34413</v>
      </c>
    </row>
    <row r="74" spans="1:18" x14ac:dyDescent="0.25">
      <c r="A74" s="16" t="s">
        <v>1550</v>
      </c>
      <c r="B74" s="16" t="s">
        <v>1549</v>
      </c>
      <c r="C74" s="16" t="s">
        <v>1981</v>
      </c>
      <c r="D74" s="16">
        <v>9322</v>
      </c>
      <c r="E74" s="16">
        <v>9517</v>
      </c>
      <c r="F74" s="16">
        <v>9467</v>
      </c>
      <c r="G74" s="16">
        <v>9419</v>
      </c>
      <c r="H74" s="16">
        <v>9581</v>
      </c>
      <c r="I74" s="16">
        <v>9523</v>
      </c>
      <c r="J74" s="16">
        <v>9429</v>
      </c>
      <c r="K74" s="16">
        <v>9418</v>
      </c>
      <c r="L74" s="16">
        <v>9389</v>
      </c>
      <c r="M74" s="16">
        <v>9609</v>
      </c>
      <c r="N74" s="16">
        <v>9705</v>
      </c>
      <c r="O74" s="16">
        <v>9811</v>
      </c>
      <c r="P74" s="16">
        <v>9810</v>
      </c>
      <c r="Q74" s="16">
        <v>10053</v>
      </c>
      <c r="R74" s="16">
        <v>10225</v>
      </c>
    </row>
    <row r="75" spans="1:18" x14ac:dyDescent="0.25">
      <c r="A75" s="16" t="s">
        <v>1547</v>
      </c>
      <c r="B75" s="16" t="s">
        <v>1546</v>
      </c>
      <c r="C75" s="16" t="s">
        <v>1980</v>
      </c>
      <c r="D75" s="16">
        <v>29808</v>
      </c>
      <c r="E75" s="16">
        <v>30118</v>
      </c>
      <c r="F75" s="16">
        <v>30920</v>
      </c>
      <c r="G75" s="16">
        <v>33016</v>
      </c>
      <c r="H75" s="16">
        <v>32604</v>
      </c>
      <c r="I75" s="16">
        <v>32862</v>
      </c>
      <c r="J75" s="16">
        <v>33138</v>
      </c>
      <c r="K75" s="16">
        <v>32718</v>
      </c>
      <c r="L75" s="16">
        <v>32130</v>
      </c>
      <c r="M75" s="16">
        <v>31914</v>
      </c>
      <c r="N75" s="16">
        <v>31792</v>
      </c>
      <c r="O75" s="16">
        <v>32580</v>
      </c>
      <c r="P75" s="16">
        <v>33373</v>
      </c>
      <c r="Q75" s="16">
        <v>34271</v>
      </c>
      <c r="R75" s="16">
        <v>34356</v>
      </c>
    </row>
    <row r="76" spans="1:18" x14ac:dyDescent="0.25">
      <c r="A76" s="16" t="s">
        <v>1544</v>
      </c>
      <c r="B76" s="16" t="s">
        <v>1543</v>
      </c>
      <c r="C76" s="16" t="s">
        <v>1979</v>
      </c>
      <c r="D76" s="16">
        <v>14561</v>
      </c>
      <c r="E76" s="16">
        <v>14329</v>
      </c>
      <c r="F76" s="16">
        <v>14513</v>
      </c>
      <c r="G76" s="16">
        <v>14627</v>
      </c>
      <c r="H76" s="16">
        <v>15175</v>
      </c>
      <c r="I76" s="16">
        <v>15425</v>
      </c>
      <c r="J76" s="16">
        <v>15393</v>
      </c>
      <c r="K76" s="16">
        <v>15417</v>
      </c>
      <c r="L76" s="16">
        <v>15931</v>
      </c>
      <c r="M76" s="16">
        <v>16657</v>
      </c>
      <c r="N76" s="16">
        <v>16746</v>
      </c>
      <c r="O76" s="16">
        <v>16493</v>
      </c>
      <c r="P76" s="16">
        <v>15667</v>
      </c>
      <c r="Q76" s="16">
        <v>15328</v>
      </c>
      <c r="R76" s="16">
        <v>15741</v>
      </c>
    </row>
    <row r="77" spans="1:18" x14ac:dyDescent="0.25">
      <c r="A77" s="16" t="s">
        <v>17</v>
      </c>
      <c r="B77" s="18" t="s">
        <v>18</v>
      </c>
      <c r="C77" s="16" t="s">
        <v>19</v>
      </c>
      <c r="D77" s="16">
        <v>2535615</v>
      </c>
      <c r="E77" s="16">
        <v>2535614</v>
      </c>
      <c r="F77" s="16">
        <v>2550556</v>
      </c>
      <c r="G77" s="16">
        <v>2567087</v>
      </c>
      <c r="H77" s="16">
        <v>2592316</v>
      </c>
      <c r="I77" s="16">
        <v>2574911</v>
      </c>
      <c r="J77" s="16">
        <v>2606512</v>
      </c>
      <c r="K77" s="16">
        <v>2622030</v>
      </c>
      <c r="L77" s="16">
        <v>2631636</v>
      </c>
      <c r="M77" s="16">
        <v>2672393</v>
      </c>
      <c r="N77" s="16">
        <v>2692233</v>
      </c>
      <c r="O77" s="16">
        <v>2676597</v>
      </c>
      <c r="P77" s="16">
        <v>2599684</v>
      </c>
      <c r="Q77" s="16">
        <v>2651789</v>
      </c>
      <c r="R77" s="16">
        <v>2683396</v>
      </c>
    </row>
    <row r="78" spans="1:18" x14ac:dyDescent="0.25">
      <c r="A78" s="16" t="s">
        <v>20</v>
      </c>
      <c r="B78" s="18" t="s">
        <v>21</v>
      </c>
      <c r="C78" s="16" t="s">
        <v>22</v>
      </c>
      <c r="D78" s="16">
        <v>844968</v>
      </c>
      <c r="E78" s="16">
        <v>847309</v>
      </c>
      <c r="F78" s="16">
        <v>848898</v>
      </c>
      <c r="G78" s="16">
        <v>853979</v>
      </c>
      <c r="H78" s="16">
        <v>863511</v>
      </c>
      <c r="I78" s="16">
        <v>860797</v>
      </c>
      <c r="J78" s="16">
        <v>867564</v>
      </c>
      <c r="K78" s="16">
        <v>872068</v>
      </c>
      <c r="L78" s="16">
        <v>876697</v>
      </c>
      <c r="M78" s="16">
        <v>885318</v>
      </c>
      <c r="N78" s="16">
        <v>890336</v>
      </c>
      <c r="O78" s="16">
        <v>893792</v>
      </c>
      <c r="P78" s="16">
        <v>891466</v>
      </c>
      <c r="Q78" s="16">
        <v>895096</v>
      </c>
      <c r="R78" s="16">
        <v>900986</v>
      </c>
    </row>
    <row r="79" spans="1:18" x14ac:dyDescent="0.25">
      <c r="A79" s="16" t="s">
        <v>1540</v>
      </c>
      <c r="B79" s="16" t="s">
        <v>1539</v>
      </c>
      <c r="C79" s="16" t="s">
        <v>1978</v>
      </c>
      <c r="D79" s="16">
        <v>723427</v>
      </c>
      <c r="E79" s="16">
        <v>724243</v>
      </c>
      <c r="F79" s="16">
        <v>726763</v>
      </c>
      <c r="G79" s="16">
        <v>730757</v>
      </c>
      <c r="H79" s="16">
        <v>739721</v>
      </c>
      <c r="I79" s="16">
        <v>737909</v>
      </c>
      <c r="J79" s="16">
        <v>743593</v>
      </c>
      <c r="K79" s="16">
        <v>747422</v>
      </c>
      <c r="L79" s="16">
        <v>751635</v>
      </c>
      <c r="M79" s="16">
        <v>758735</v>
      </c>
      <c r="N79" s="16">
        <v>763025</v>
      </c>
      <c r="O79" s="16">
        <v>766165</v>
      </c>
      <c r="P79" s="16">
        <v>762966</v>
      </c>
      <c r="Q79" s="16">
        <v>765614</v>
      </c>
      <c r="R79" s="16">
        <v>770555</v>
      </c>
    </row>
    <row r="80" spans="1:18" x14ac:dyDescent="0.25">
      <c r="A80" s="16" t="s">
        <v>1537</v>
      </c>
      <c r="B80" s="16" t="s">
        <v>1536</v>
      </c>
      <c r="C80" s="16" t="s">
        <v>1977</v>
      </c>
      <c r="D80" s="16">
        <v>638032</v>
      </c>
      <c r="E80" s="16">
        <v>638796</v>
      </c>
      <c r="F80" s="16">
        <v>641384</v>
      </c>
      <c r="G80" s="16">
        <v>646065</v>
      </c>
      <c r="H80" s="16">
        <v>654868</v>
      </c>
      <c r="I80" s="16">
        <v>654263</v>
      </c>
      <c r="J80" s="16">
        <v>659882</v>
      </c>
      <c r="K80" s="16">
        <v>663689</v>
      </c>
      <c r="L80" s="16">
        <v>667805</v>
      </c>
      <c r="M80" s="16">
        <v>674379</v>
      </c>
      <c r="N80" s="16">
        <v>678341</v>
      </c>
      <c r="O80" s="16">
        <v>681016</v>
      </c>
      <c r="P80" s="16">
        <v>677878</v>
      </c>
      <c r="Q80" s="16">
        <v>679916</v>
      </c>
      <c r="R80" s="16">
        <v>684078</v>
      </c>
    </row>
    <row r="81" spans="1:18" x14ac:dyDescent="0.25">
      <c r="A81" s="16" t="s">
        <v>1534</v>
      </c>
      <c r="B81" s="16" t="s">
        <v>1533</v>
      </c>
      <c r="C81" s="16" t="s">
        <v>1976</v>
      </c>
      <c r="D81" s="16">
        <v>127844</v>
      </c>
      <c r="E81" s="16">
        <v>128307</v>
      </c>
      <c r="F81" s="16">
        <v>129198</v>
      </c>
      <c r="G81" s="16">
        <v>129429</v>
      </c>
      <c r="H81" s="16">
        <v>131321</v>
      </c>
      <c r="I81" s="16">
        <v>131168</v>
      </c>
      <c r="J81" s="16">
        <v>131578</v>
      </c>
      <c r="K81" s="16">
        <v>131559</v>
      </c>
      <c r="L81" s="16">
        <v>131954</v>
      </c>
      <c r="M81" s="16">
        <v>132241</v>
      </c>
      <c r="N81" s="16">
        <v>132590</v>
      </c>
      <c r="O81" s="16">
        <v>134281</v>
      </c>
      <c r="P81" s="16">
        <v>131973</v>
      </c>
      <c r="Q81" s="16">
        <v>132329</v>
      </c>
      <c r="R81" s="16">
        <v>133880</v>
      </c>
    </row>
    <row r="82" spans="1:18" x14ac:dyDescent="0.25">
      <c r="A82" s="16" t="s">
        <v>1531</v>
      </c>
      <c r="B82" s="16" t="s">
        <v>1530</v>
      </c>
      <c r="C82" s="16" t="s">
        <v>1975</v>
      </c>
      <c r="D82" s="16">
        <v>41994</v>
      </c>
      <c r="E82" s="16">
        <v>42147</v>
      </c>
      <c r="F82" s="16">
        <v>42419</v>
      </c>
      <c r="G82" s="16">
        <v>42760</v>
      </c>
      <c r="H82" s="16">
        <v>43304</v>
      </c>
      <c r="I82" s="16">
        <v>43408</v>
      </c>
      <c r="J82" s="16">
        <v>43605</v>
      </c>
      <c r="K82" s="16">
        <v>43481</v>
      </c>
      <c r="L82" s="16">
        <v>43517</v>
      </c>
      <c r="M82" s="16">
        <v>43509</v>
      </c>
      <c r="N82" s="16">
        <v>43584</v>
      </c>
      <c r="O82" s="16">
        <v>43786</v>
      </c>
      <c r="P82" s="16">
        <v>43754</v>
      </c>
      <c r="Q82" s="16">
        <v>43911</v>
      </c>
      <c r="R82" s="16">
        <v>44211</v>
      </c>
    </row>
    <row r="83" spans="1:18" x14ac:dyDescent="0.25">
      <c r="A83" s="16" t="s">
        <v>1528</v>
      </c>
      <c r="B83" s="16" t="s">
        <v>1527</v>
      </c>
      <c r="C83" s="16" t="s">
        <v>1974</v>
      </c>
      <c r="D83" s="16">
        <v>85850</v>
      </c>
      <c r="E83" s="16">
        <v>86161</v>
      </c>
      <c r="F83" s="16">
        <v>86779</v>
      </c>
      <c r="G83" s="16">
        <v>86669</v>
      </c>
      <c r="H83" s="16">
        <v>88017</v>
      </c>
      <c r="I83" s="16">
        <v>87760</v>
      </c>
      <c r="J83" s="16">
        <v>87973</v>
      </c>
      <c r="K83" s="16">
        <v>88078</v>
      </c>
      <c r="L83" s="16">
        <v>88437</v>
      </c>
      <c r="M83" s="16">
        <v>88732</v>
      </c>
      <c r="N83" s="16">
        <v>89006</v>
      </c>
      <c r="O83" s="16">
        <v>90495</v>
      </c>
      <c r="P83" s="16">
        <v>88219</v>
      </c>
      <c r="Q83" s="16">
        <v>88417</v>
      </c>
      <c r="R83" s="16">
        <v>89669</v>
      </c>
    </row>
    <row r="84" spans="1:18" x14ac:dyDescent="0.25">
      <c r="A84" s="16" t="s">
        <v>1525</v>
      </c>
      <c r="B84" s="16" t="s">
        <v>1524</v>
      </c>
      <c r="C84" s="16" t="s">
        <v>1973</v>
      </c>
      <c r="D84" s="16">
        <v>142128</v>
      </c>
      <c r="E84" s="16">
        <v>142409</v>
      </c>
      <c r="F84" s="16">
        <v>143161</v>
      </c>
      <c r="G84" s="16">
        <v>143867</v>
      </c>
      <c r="H84" s="16">
        <v>145154</v>
      </c>
      <c r="I84" s="16">
        <v>144941</v>
      </c>
      <c r="J84" s="16">
        <v>146765</v>
      </c>
      <c r="K84" s="16">
        <v>149129</v>
      </c>
      <c r="L84" s="16">
        <v>151937</v>
      </c>
      <c r="M84" s="16">
        <v>154474</v>
      </c>
      <c r="N84" s="16">
        <v>155829</v>
      </c>
      <c r="O84" s="16">
        <v>156201</v>
      </c>
      <c r="P84" s="16">
        <v>155579</v>
      </c>
      <c r="Q84" s="16">
        <v>155096</v>
      </c>
      <c r="R84" s="16">
        <v>156241</v>
      </c>
    </row>
    <row r="85" spans="1:18" x14ac:dyDescent="0.25">
      <c r="A85" s="16" t="s">
        <v>1522</v>
      </c>
      <c r="B85" s="16" t="s">
        <v>1521</v>
      </c>
      <c r="C85" s="16" t="s">
        <v>1972</v>
      </c>
      <c r="D85" s="16">
        <v>37242</v>
      </c>
      <c r="E85" s="16">
        <v>37316</v>
      </c>
      <c r="F85" s="16">
        <v>37513</v>
      </c>
      <c r="G85" s="16">
        <v>37698</v>
      </c>
      <c r="H85" s="16">
        <v>38035</v>
      </c>
      <c r="I85" s="16">
        <v>37979</v>
      </c>
      <c r="J85" s="16">
        <v>38457</v>
      </c>
      <c r="K85" s="16">
        <v>39077</v>
      </c>
      <c r="L85" s="16">
        <v>39813</v>
      </c>
      <c r="M85" s="16">
        <v>40477</v>
      </c>
      <c r="N85" s="16">
        <v>40832</v>
      </c>
      <c r="O85" s="16">
        <v>40930</v>
      </c>
      <c r="P85" s="16">
        <v>40767</v>
      </c>
      <c r="Q85" s="16">
        <v>40640</v>
      </c>
      <c r="R85" s="16">
        <v>40940</v>
      </c>
    </row>
    <row r="86" spans="1:18" x14ac:dyDescent="0.25">
      <c r="A86" s="16" t="s">
        <v>1519</v>
      </c>
      <c r="B86" s="16" t="s">
        <v>1518</v>
      </c>
      <c r="C86" s="16" t="s">
        <v>1971</v>
      </c>
      <c r="D86" s="16">
        <v>28117</v>
      </c>
      <c r="E86" s="16">
        <v>28173</v>
      </c>
      <c r="F86" s="16">
        <v>28322</v>
      </c>
      <c r="G86" s="16">
        <v>28461</v>
      </c>
      <c r="H86" s="16">
        <v>28716</v>
      </c>
      <c r="I86" s="16">
        <v>28674</v>
      </c>
      <c r="J86" s="16">
        <v>29035</v>
      </c>
      <c r="K86" s="16">
        <v>29502</v>
      </c>
      <c r="L86" s="16">
        <v>30058</v>
      </c>
      <c r="M86" s="16">
        <v>30560</v>
      </c>
      <c r="N86" s="16">
        <v>30828</v>
      </c>
      <c r="O86" s="16">
        <v>30901</v>
      </c>
      <c r="P86" s="16">
        <v>30778</v>
      </c>
      <c r="Q86" s="16">
        <v>30683</v>
      </c>
      <c r="R86" s="16">
        <v>30909</v>
      </c>
    </row>
    <row r="87" spans="1:18" x14ac:dyDescent="0.25">
      <c r="A87" s="16" t="s">
        <v>1516</v>
      </c>
      <c r="B87" s="16" t="s">
        <v>1515</v>
      </c>
      <c r="C87" s="16" t="s">
        <v>1970</v>
      </c>
      <c r="D87" s="16">
        <v>29619</v>
      </c>
      <c r="E87" s="16">
        <v>29677</v>
      </c>
      <c r="F87" s="16">
        <v>29833</v>
      </c>
      <c r="G87" s="16">
        <v>29980</v>
      </c>
      <c r="H87" s="16">
        <v>30249</v>
      </c>
      <c r="I87" s="16">
        <v>30204</v>
      </c>
      <c r="J87" s="16">
        <v>30585</v>
      </c>
      <c r="K87" s="16">
        <v>31077</v>
      </c>
      <c r="L87" s="16">
        <v>31662</v>
      </c>
      <c r="M87" s="16">
        <v>32191</v>
      </c>
      <c r="N87" s="16">
        <v>32473</v>
      </c>
      <c r="O87" s="16">
        <v>32551</v>
      </c>
      <c r="P87" s="16">
        <v>32421</v>
      </c>
      <c r="Q87" s="16">
        <v>32321</v>
      </c>
      <c r="R87" s="16">
        <v>32559</v>
      </c>
    </row>
    <row r="88" spans="1:18" x14ac:dyDescent="0.25">
      <c r="A88" s="16" t="s">
        <v>1513</v>
      </c>
      <c r="B88" s="16" t="s">
        <v>1512</v>
      </c>
      <c r="C88" s="16" t="s">
        <v>1969</v>
      </c>
      <c r="D88" s="16">
        <v>47150</v>
      </c>
      <c r="E88" s="16">
        <v>47243</v>
      </c>
      <c r="F88" s="16">
        <v>47493</v>
      </c>
      <c r="G88" s="16">
        <v>47727</v>
      </c>
      <c r="H88" s="16">
        <v>48154</v>
      </c>
      <c r="I88" s="16">
        <v>48083</v>
      </c>
      <c r="J88" s="16">
        <v>48689</v>
      </c>
      <c r="K88" s="16">
        <v>49473</v>
      </c>
      <c r="L88" s="16">
        <v>50404</v>
      </c>
      <c r="M88" s="16">
        <v>51246</v>
      </c>
      <c r="N88" s="16">
        <v>51695</v>
      </c>
      <c r="O88" s="16">
        <v>51819</v>
      </c>
      <c r="P88" s="16">
        <v>51613</v>
      </c>
      <c r="Q88" s="16">
        <v>51452</v>
      </c>
      <c r="R88" s="16">
        <v>51832</v>
      </c>
    </row>
    <row r="89" spans="1:18" x14ac:dyDescent="0.25">
      <c r="A89" s="16" t="s">
        <v>1510</v>
      </c>
      <c r="B89" s="16" t="s">
        <v>1509</v>
      </c>
      <c r="C89" s="16" t="s">
        <v>1968</v>
      </c>
      <c r="D89" s="16">
        <v>12084</v>
      </c>
      <c r="E89" s="16">
        <v>12108</v>
      </c>
      <c r="F89" s="16">
        <v>12172</v>
      </c>
      <c r="G89" s="16">
        <v>12232</v>
      </c>
      <c r="H89" s="16">
        <v>12342</v>
      </c>
      <c r="I89" s="16">
        <v>12323</v>
      </c>
      <c r="J89" s="16">
        <v>12478</v>
      </c>
      <c r="K89" s="16">
        <v>12679</v>
      </c>
      <c r="L89" s="16">
        <v>12918</v>
      </c>
      <c r="M89" s="16">
        <v>13134</v>
      </c>
      <c r="N89" s="16">
        <v>13249</v>
      </c>
      <c r="O89" s="16">
        <v>13281</v>
      </c>
      <c r="P89" s="16">
        <v>13228</v>
      </c>
      <c r="Q89" s="16">
        <v>13187</v>
      </c>
      <c r="R89" s="16">
        <v>13284</v>
      </c>
    </row>
    <row r="90" spans="1:18" x14ac:dyDescent="0.25">
      <c r="A90" s="16" t="s">
        <v>1507</v>
      </c>
      <c r="B90" s="16" t="s">
        <v>1506</v>
      </c>
      <c r="C90" s="16" t="s">
        <v>1967</v>
      </c>
      <c r="D90" s="16">
        <v>76118</v>
      </c>
      <c r="E90" s="16">
        <v>76067</v>
      </c>
      <c r="F90" s="16">
        <v>76174</v>
      </c>
      <c r="G90" s="16">
        <v>76358</v>
      </c>
      <c r="H90" s="16">
        <v>76909</v>
      </c>
      <c r="I90" s="16">
        <v>76674</v>
      </c>
      <c r="J90" s="16">
        <v>77252</v>
      </c>
      <c r="K90" s="16">
        <v>77945</v>
      </c>
      <c r="L90" s="16">
        <v>78908</v>
      </c>
      <c r="M90" s="16">
        <v>79779</v>
      </c>
      <c r="N90" s="16">
        <v>80348</v>
      </c>
      <c r="O90" s="16">
        <v>80630</v>
      </c>
      <c r="P90" s="16">
        <v>80526</v>
      </c>
      <c r="Q90" s="16">
        <v>80679</v>
      </c>
      <c r="R90" s="16">
        <v>80970</v>
      </c>
    </row>
    <row r="91" spans="1:18" x14ac:dyDescent="0.25">
      <c r="A91" s="16" t="s">
        <v>1504</v>
      </c>
      <c r="B91" s="16" t="s">
        <v>1503</v>
      </c>
      <c r="C91" s="16" t="s">
        <v>1966</v>
      </c>
      <c r="D91" s="16">
        <v>24106</v>
      </c>
      <c r="E91" s="16">
        <v>24076</v>
      </c>
      <c r="F91" s="16">
        <v>24104</v>
      </c>
      <c r="G91" s="16">
        <v>24166</v>
      </c>
      <c r="H91" s="16">
        <v>24338</v>
      </c>
      <c r="I91" s="16">
        <v>24261</v>
      </c>
      <c r="J91" s="16">
        <v>24438</v>
      </c>
      <c r="K91" s="16">
        <v>24646</v>
      </c>
      <c r="L91" s="16">
        <v>24942</v>
      </c>
      <c r="M91" s="16">
        <v>25210</v>
      </c>
      <c r="N91" s="16">
        <v>25380</v>
      </c>
      <c r="O91" s="16">
        <v>25460</v>
      </c>
      <c r="P91" s="16">
        <v>25416</v>
      </c>
      <c r="Q91" s="16">
        <v>25457</v>
      </c>
      <c r="R91" s="16">
        <v>25577</v>
      </c>
    </row>
    <row r="92" spans="1:18" x14ac:dyDescent="0.25">
      <c r="A92" s="16" t="s">
        <v>1501</v>
      </c>
      <c r="B92" s="16" t="s">
        <v>1500</v>
      </c>
      <c r="C92" s="16" t="s">
        <v>1965</v>
      </c>
      <c r="D92" s="16">
        <v>41239</v>
      </c>
      <c r="E92" s="16">
        <v>41232</v>
      </c>
      <c r="F92" s="16">
        <v>41298</v>
      </c>
      <c r="G92" s="16">
        <v>41392</v>
      </c>
      <c r="H92" s="16">
        <v>41694</v>
      </c>
      <c r="I92" s="16">
        <v>41571</v>
      </c>
      <c r="J92" s="16">
        <v>41893</v>
      </c>
      <c r="K92" s="16">
        <v>42285</v>
      </c>
      <c r="L92" s="16">
        <v>42820</v>
      </c>
      <c r="M92" s="16">
        <v>43303</v>
      </c>
      <c r="N92" s="16">
        <v>43625</v>
      </c>
      <c r="O92" s="16">
        <v>43792</v>
      </c>
      <c r="P92" s="16">
        <v>43751</v>
      </c>
      <c r="Q92" s="16">
        <v>43845</v>
      </c>
      <c r="R92" s="16">
        <v>43963</v>
      </c>
    </row>
    <row r="93" spans="1:18" x14ac:dyDescent="0.25">
      <c r="A93" s="16" t="s">
        <v>1498</v>
      </c>
      <c r="B93" s="16" t="s">
        <v>1497</v>
      </c>
      <c r="C93" s="16" t="s">
        <v>1964</v>
      </c>
      <c r="D93" s="16">
        <v>10773</v>
      </c>
      <c r="E93" s="16">
        <v>10759</v>
      </c>
      <c r="F93" s="16">
        <v>10772</v>
      </c>
      <c r="G93" s="16">
        <v>10800</v>
      </c>
      <c r="H93" s="16">
        <v>10877</v>
      </c>
      <c r="I93" s="16">
        <v>10842</v>
      </c>
      <c r="J93" s="16">
        <v>10921</v>
      </c>
      <c r="K93" s="16">
        <v>11014</v>
      </c>
      <c r="L93" s="16">
        <v>11146</v>
      </c>
      <c r="M93" s="16">
        <v>11266</v>
      </c>
      <c r="N93" s="16">
        <v>11342</v>
      </c>
      <c r="O93" s="16">
        <v>11378</v>
      </c>
      <c r="P93" s="16">
        <v>11358</v>
      </c>
      <c r="Q93" s="16">
        <v>11377</v>
      </c>
      <c r="R93" s="16">
        <v>11430</v>
      </c>
    </row>
    <row r="94" spans="1:18" x14ac:dyDescent="0.25">
      <c r="A94" s="16" t="s">
        <v>1495</v>
      </c>
      <c r="B94" s="16" t="s">
        <v>1494</v>
      </c>
      <c r="C94" s="16" t="s">
        <v>1963</v>
      </c>
      <c r="D94" s="16">
        <v>16310</v>
      </c>
      <c r="E94" s="16">
        <v>16369</v>
      </c>
      <c r="F94" s="16">
        <v>16475</v>
      </c>
      <c r="G94" s="16">
        <v>16607</v>
      </c>
      <c r="H94" s="16">
        <v>16819</v>
      </c>
      <c r="I94" s="16">
        <v>16859</v>
      </c>
      <c r="J94" s="16">
        <v>16936</v>
      </c>
      <c r="K94" s="16">
        <v>16888</v>
      </c>
      <c r="L94" s="16">
        <v>16902</v>
      </c>
      <c r="M94" s="16">
        <v>16899</v>
      </c>
      <c r="N94" s="16">
        <v>16928</v>
      </c>
      <c r="O94" s="16">
        <v>17006</v>
      </c>
      <c r="P94" s="16">
        <v>16994</v>
      </c>
      <c r="Q94" s="16">
        <v>17055</v>
      </c>
      <c r="R94" s="16">
        <v>17171</v>
      </c>
    </row>
    <row r="95" spans="1:18" x14ac:dyDescent="0.25">
      <c r="A95" s="16" t="s">
        <v>1492</v>
      </c>
      <c r="B95" s="16" t="s">
        <v>1491</v>
      </c>
      <c r="C95" s="16" t="s">
        <v>1962</v>
      </c>
      <c r="D95" s="16">
        <v>73125</v>
      </c>
      <c r="E95" s="16">
        <v>73507</v>
      </c>
      <c r="F95" s="16">
        <v>74212</v>
      </c>
      <c r="G95" s="16">
        <v>75423</v>
      </c>
      <c r="H95" s="16">
        <v>76892</v>
      </c>
      <c r="I95" s="16">
        <v>77529</v>
      </c>
      <c r="J95" s="16">
        <v>78672</v>
      </c>
      <c r="K95" s="16">
        <v>79148</v>
      </c>
      <c r="L95" s="16">
        <v>79962</v>
      </c>
      <c r="M95" s="16">
        <v>80201</v>
      </c>
      <c r="N95" s="16">
        <v>80867</v>
      </c>
      <c r="O95" s="16">
        <v>81542</v>
      </c>
      <c r="P95" s="16">
        <v>82025</v>
      </c>
      <c r="Q95" s="16">
        <v>82370</v>
      </c>
      <c r="R95" s="16">
        <v>82065</v>
      </c>
    </row>
    <row r="96" spans="1:18" x14ac:dyDescent="0.25">
      <c r="A96" s="16" t="s">
        <v>1489</v>
      </c>
      <c r="B96" s="16" t="s">
        <v>1488</v>
      </c>
      <c r="C96" s="16" t="s">
        <v>1961</v>
      </c>
      <c r="D96" s="16">
        <v>31201</v>
      </c>
      <c r="E96" s="16">
        <v>31364</v>
      </c>
      <c r="F96" s="16">
        <v>31664</v>
      </c>
      <c r="G96" s="16">
        <v>32181</v>
      </c>
      <c r="H96" s="16">
        <v>32808</v>
      </c>
      <c r="I96" s="16">
        <v>33080</v>
      </c>
      <c r="J96" s="16">
        <v>33568</v>
      </c>
      <c r="K96" s="16">
        <v>33771</v>
      </c>
      <c r="L96" s="16">
        <v>34118</v>
      </c>
      <c r="M96" s="16">
        <v>34220</v>
      </c>
      <c r="N96" s="16">
        <v>34504</v>
      </c>
      <c r="O96" s="16">
        <v>34792</v>
      </c>
      <c r="P96" s="16">
        <v>34998</v>
      </c>
      <c r="Q96" s="16">
        <v>35145</v>
      </c>
      <c r="R96" s="16">
        <v>35015</v>
      </c>
    </row>
    <row r="97" spans="1:18" x14ac:dyDescent="0.25">
      <c r="A97" s="16" t="s">
        <v>1486</v>
      </c>
      <c r="B97" s="16" t="s">
        <v>1485</v>
      </c>
      <c r="C97" s="16" t="s">
        <v>1960</v>
      </c>
      <c r="D97" s="16">
        <v>41924</v>
      </c>
      <c r="E97" s="16">
        <v>42143</v>
      </c>
      <c r="F97" s="16">
        <v>42547</v>
      </c>
      <c r="G97" s="16">
        <v>43242</v>
      </c>
      <c r="H97" s="16">
        <v>44084</v>
      </c>
      <c r="I97" s="16">
        <v>44449</v>
      </c>
      <c r="J97" s="16">
        <v>45104</v>
      </c>
      <c r="K97" s="16">
        <v>45377</v>
      </c>
      <c r="L97" s="16">
        <v>45844</v>
      </c>
      <c r="M97" s="16">
        <v>45981</v>
      </c>
      <c r="N97" s="16">
        <v>46363</v>
      </c>
      <c r="O97" s="16">
        <v>46750</v>
      </c>
      <c r="P97" s="16">
        <v>47027</v>
      </c>
      <c r="Q97" s="16">
        <v>47224</v>
      </c>
      <c r="R97" s="16">
        <v>47050</v>
      </c>
    </row>
    <row r="98" spans="1:18" x14ac:dyDescent="0.25">
      <c r="A98" s="16" t="s">
        <v>1483</v>
      </c>
      <c r="B98" s="16" t="s">
        <v>1482</v>
      </c>
      <c r="C98" s="16" t="s">
        <v>1959</v>
      </c>
      <c r="D98" s="16">
        <v>25981</v>
      </c>
      <c r="E98" s="16">
        <v>26089</v>
      </c>
      <c r="F98" s="16">
        <v>26282</v>
      </c>
      <c r="G98" s="16">
        <v>26557</v>
      </c>
      <c r="H98" s="16">
        <v>26946</v>
      </c>
      <c r="I98" s="16">
        <v>27056</v>
      </c>
      <c r="J98" s="16">
        <v>27259</v>
      </c>
      <c r="K98" s="16">
        <v>27253</v>
      </c>
      <c r="L98" s="16">
        <v>27352</v>
      </c>
      <c r="M98" s="16">
        <v>27373</v>
      </c>
      <c r="N98" s="16">
        <v>27474</v>
      </c>
      <c r="O98" s="16">
        <v>27633</v>
      </c>
      <c r="P98" s="16">
        <v>27668</v>
      </c>
      <c r="Q98" s="16">
        <v>27772</v>
      </c>
      <c r="R98" s="16">
        <v>27873</v>
      </c>
    </row>
    <row r="99" spans="1:18" x14ac:dyDescent="0.25">
      <c r="A99" s="16" t="s">
        <v>1480</v>
      </c>
      <c r="B99" s="16" t="s">
        <v>1479</v>
      </c>
      <c r="C99" s="16" t="s">
        <v>1958</v>
      </c>
      <c r="D99" s="16">
        <v>39813</v>
      </c>
      <c r="E99" s="16">
        <v>39488</v>
      </c>
      <c r="F99" s="16">
        <v>39195</v>
      </c>
      <c r="G99" s="16">
        <v>39899</v>
      </c>
      <c r="H99" s="16">
        <v>40893</v>
      </c>
      <c r="I99" s="16">
        <v>40502</v>
      </c>
      <c r="J99" s="16">
        <v>40957</v>
      </c>
      <c r="K99" s="16">
        <v>41109</v>
      </c>
      <c r="L99" s="16">
        <v>40436</v>
      </c>
      <c r="M99" s="16">
        <v>41604</v>
      </c>
      <c r="N99" s="16">
        <v>41904</v>
      </c>
      <c r="O99" s="16">
        <v>41404</v>
      </c>
      <c r="P99" s="16">
        <v>41179</v>
      </c>
      <c r="Q99" s="16">
        <v>41791</v>
      </c>
      <c r="R99" s="16">
        <v>42069</v>
      </c>
    </row>
    <row r="100" spans="1:18" x14ac:dyDescent="0.25">
      <c r="A100" s="16" t="s">
        <v>1477</v>
      </c>
      <c r="B100" s="16" t="s">
        <v>1476</v>
      </c>
      <c r="C100" s="16" t="s">
        <v>1957</v>
      </c>
      <c r="D100" s="16">
        <v>124628</v>
      </c>
      <c r="E100" s="16">
        <v>124451</v>
      </c>
      <c r="F100" s="16">
        <v>124514</v>
      </c>
      <c r="G100" s="16">
        <v>125693</v>
      </c>
      <c r="H100" s="16">
        <v>127593</v>
      </c>
      <c r="I100" s="16">
        <v>127211</v>
      </c>
      <c r="J100" s="16">
        <v>127984</v>
      </c>
      <c r="K100" s="16">
        <v>127979</v>
      </c>
      <c r="L100" s="16">
        <v>127436</v>
      </c>
      <c r="M100" s="16">
        <v>128674</v>
      </c>
      <c r="N100" s="16">
        <v>129152</v>
      </c>
      <c r="O100" s="16">
        <v>129038</v>
      </c>
      <c r="P100" s="16">
        <v>128707</v>
      </c>
      <c r="Q100" s="16">
        <v>129637</v>
      </c>
      <c r="R100" s="16">
        <v>130525</v>
      </c>
    </row>
    <row r="101" spans="1:18" x14ac:dyDescent="0.25">
      <c r="A101" s="16" t="s">
        <v>1474</v>
      </c>
      <c r="B101" s="16" t="s">
        <v>1473</v>
      </c>
      <c r="C101" s="16" t="s">
        <v>1956</v>
      </c>
      <c r="D101" s="16">
        <v>85396</v>
      </c>
      <c r="E101" s="16">
        <v>85447</v>
      </c>
      <c r="F101" s="16">
        <v>85378</v>
      </c>
      <c r="G101" s="16">
        <v>84692</v>
      </c>
      <c r="H101" s="16">
        <v>84852</v>
      </c>
      <c r="I101" s="16">
        <v>83646</v>
      </c>
      <c r="J101" s="16">
        <v>83711</v>
      </c>
      <c r="K101" s="16">
        <v>83733</v>
      </c>
      <c r="L101" s="16">
        <v>83830</v>
      </c>
      <c r="M101" s="16">
        <v>84356</v>
      </c>
      <c r="N101" s="16">
        <v>84683</v>
      </c>
      <c r="O101" s="16">
        <v>85149</v>
      </c>
      <c r="P101" s="16">
        <v>85088</v>
      </c>
      <c r="Q101" s="16">
        <v>85699</v>
      </c>
      <c r="R101" s="16">
        <v>86477</v>
      </c>
    </row>
    <row r="102" spans="1:18" x14ac:dyDescent="0.25">
      <c r="A102" s="16" t="s">
        <v>1471</v>
      </c>
      <c r="B102" s="16" t="s">
        <v>1470</v>
      </c>
      <c r="C102" s="16" t="s">
        <v>1955</v>
      </c>
      <c r="D102" s="16">
        <v>10257</v>
      </c>
      <c r="E102" s="16">
        <v>10295</v>
      </c>
      <c r="F102" s="16">
        <v>10362</v>
      </c>
      <c r="G102" s="16">
        <v>10445</v>
      </c>
      <c r="H102" s="16">
        <v>10578</v>
      </c>
      <c r="I102" s="16">
        <v>10603</v>
      </c>
      <c r="J102" s="16">
        <v>10651</v>
      </c>
      <c r="K102" s="16">
        <v>10621</v>
      </c>
      <c r="L102" s="16">
        <v>10630</v>
      </c>
      <c r="M102" s="16">
        <v>10628</v>
      </c>
      <c r="N102" s="16">
        <v>10646</v>
      </c>
      <c r="O102" s="16">
        <v>10695</v>
      </c>
      <c r="P102" s="16">
        <v>10688</v>
      </c>
      <c r="Q102" s="16">
        <v>10726</v>
      </c>
      <c r="R102" s="16">
        <v>10799</v>
      </c>
    </row>
    <row r="103" spans="1:18" x14ac:dyDescent="0.25">
      <c r="A103" s="16" t="s">
        <v>1468</v>
      </c>
      <c r="B103" s="16" t="s">
        <v>1467</v>
      </c>
      <c r="C103" s="16" t="s">
        <v>1954</v>
      </c>
      <c r="D103" s="16">
        <v>75138</v>
      </c>
      <c r="E103" s="16">
        <v>75152</v>
      </c>
      <c r="F103" s="16">
        <v>75017</v>
      </c>
      <c r="G103" s="16">
        <v>74247</v>
      </c>
      <c r="H103" s="16">
        <v>74275</v>
      </c>
      <c r="I103" s="16">
        <v>73043</v>
      </c>
      <c r="J103" s="16">
        <v>73060</v>
      </c>
      <c r="K103" s="16">
        <v>73112</v>
      </c>
      <c r="L103" s="16">
        <v>73200</v>
      </c>
      <c r="M103" s="16">
        <v>73729</v>
      </c>
      <c r="N103" s="16">
        <v>74037</v>
      </c>
      <c r="O103" s="16">
        <v>74454</v>
      </c>
      <c r="P103" s="16">
        <v>74400</v>
      </c>
      <c r="Q103" s="16">
        <v>74973</v>
      </c>
      <c r="R103" s="16">
        <v>75678</v>
      </c>
    </row>
    <row r="104" spans="1:18" x14ac:dyDescent="0.25">
      <c r="A104" s="16" t="s">
        <v>1465</v>
      </c>
      <c r="B104" s="16" t="s">
        <v>1464</v>
      </c>
      <c r="C104" s="16" t="s">
        <v>1953</v>
      </c>
      <c r="D104" s="16">
        <v>121194</v>
      </c>
      <c r="E104" s="16">
        <v>122729</v>
      </c>
      <c r="F104" s="16">
        <v>121754</v>
      </c>
      <c r="G104" s="16">
        <v>122747</v>
      </c>
      <c r="H104" s="16">
        <v>123180</v>
      </c>
      <c r="I104" s="16">
        <v>122172</v>
      </c>
      <c r="J104" s="16">
        <v>123192</v>
      </c>
      <c r="K104" s="16">
        <v>123845</v>
      </c>
      <c r="L104" s="16">
        <v>124274</v>
      </c>
      <c r="M104" s="16">
        <v>125811</v>
      </c>
      <c r="N104" s="16">
        <v>126551</v>
      </c>
      <c r="O104" s="16">
        <v>126874</v>
      </c>
      <c r="P104" s="16">
        <v>127751</v>
      </c>
      <c r="Q104" s="16">
        <v>128746</v>
      </c>
      <c r="R104" s="16">
        <v>129720</v>
      </c>
    </row>
    <row r="105" spans="1:18" x14ac:dyDescent="0.25">
      <c r="A105" s="16" t="s">
        <v>1462</v>
      </c>
      <c r="B105" s="16" t="s">
        <v>1461</v>
      </c>
      <c r="C105" s="16" t="s">
        <v>1952</v>
      </c>
      <c r="D105" s="16">
        <v>27325</v>
      </c>
      <c r="E105" s="16">
        <v>27763</v>
      </c>
      <c r="F105" s="16">
        <v>27494</v>
      </c>
      <c r="G105" s="16">
        <v>27910</v>
      </c>
      <c r="H105" s="16">
        <v>28086</v>
      </c>
      <c r="I105" s="16">
        <v>27932</v>
      </c>
      <c r="J105" s="16">
        <v>28242</v>
      </c>
      <c r="K105" s="16">
        <v>28341</v>
      </c>
      <c r="L105" s="16">
        <v>28454</v>
      </c>
      <c r="M105" s="16">
        <v>28819</v>
      </c>
      <c r="N105" s="16">
        <v>28969</v>
      </c>
      <c r="O105" s="16">
        <v>29057</v>
      </c>
      <c r="P105" s="16">
        <v>29334</v>
      </c>
      <c r="Q105" s="16">
        <v>29585</v>
      </c>
      <c r="R105" s="16">
        <v>29815</v>
      </c>
    </row>
    <row r="106" spans="1:18" x14ac:dyDescent="0.25">
      <c r="A106" s="16" t="s">
        <v>1459</v>
      </c>
      <c r="B106" s="16" t="s">
        <v>1458</v>
      </c>
      <c r="C106" s="16" t="s">
        <v>1951</v>
      </c>
      <c r="D106" s="16">
        <v>35052</v>
      </c>
      <c r="E106" s="16">
        <v>35500</v>
      </c>
      <c r="F106" s="16">
        <v>35239</v>
      </c>
      <c r="G106" s="16">
        <v>35610</v>
      </c>
      <c r="H106" s="16">
        <v>35796</v>
      </c>
      <c r="I106" s="16">
        <v>35567</v>
      </c>
      <c r="J106" s="16">
        <v>35906</v>
      </c>
      <c r="K106" s="16">
        <v>36092</v>
      </c>
      <c r="L106" s="16">
        <v>36268</v>
      </c>
      <c r="M106" s="16">
        <v>36726</v>
      </c>
      <c r="N106" s="16">
        <v>36933</v>
      </c>
      <c r="O106" s="16">
        <v>37019</v>
      </c>
      <c r="P106" s="16">
        <v>37263</v>
      </c>
      <c r="Q106" s="16">
        <v>37527</v>
      </c>
      <c r="R106" s="16">
        <v>37837</v>
      </c>
    </row>
    <row r="107" spans="1:18" x14ac:dyDescent="0.25">
      <c r="A107" s="16" t="s">
        <v>1456</v>
      </c>
      <c r="B107" s="16" t="s">
        <v>1455</v>
      </c>
      <c r="C107" s="16" t="s">
        <v>1950</v>
      </c>
      <c r="D107" s="16">
        <v>58818</v>
      </c>
      <c r="E107" s="16">
        <v>59465</v>
      </c>
      <c r="F107" s="16">
        <v>59022</v>
      </c>
      <c r="G107" s="16">
        <v>59227</v>
      </c>
      <c r="H107" s="16">
        <v>59299</v>
      </c>
      <c r="I107" s="16">
        <v>58673</v>
      </c>
      <c r="J107" s="16">
        <v>59044</v>
      </c>
      <c r="K107" s="16">
        <v>59412</v>
      </c>
      <c r="L107" s="16">
        <v>59553</v>
      </c>
      <c r="M107" s="16">
        <v>60265</v>
      </c>
      <c r="N107" s="16">
        <v>60649</v>
      </c>
      <c r="O107" s="16">
        <v>60798</v>
      </c>
      <c r="P107" s="16">
        <v>61154</v>
      </c>
      <c r="Q107" s="16">
        <v>61634</v>
      </c>
      <c r="R107" s="16">
        <v>62067</v>
      </c>
    </row>
    <row r="108" spans="1:18" x14ac:dyDescent="0.25">
      <c r="A108" s="16" t="s">
        <v>1453</v>
      </c>
      <c r="B108" s="16" t="s">
        <v>1452</v>
      </c>
      <c r="C108" s="16" t="s">
        <v>1949</v>
      </c>
      <c r="D108" s="16">
        <v>347</v>
      </c>
      <c r="E108" s="16">
        <v>338</v>
      </c>
      <c r="F108" s="16">
        <v>381</v>
      </c>
      <c r="G108" s="16">
        <v>476</v>
      </c>
      <c r="H108" s="16">
        <v>610</v>
      </c>
      <c r="I108" s="16">
        <v>715</v>
      </c>
      <c r="J108" s="16">
        <v>779</v>
      </c>
      <c r="K108" s="16">
        <v>801</v>
      </c>
      <c r="L108" s="16">
        <v>788</v>
      </c>
      <c r="M108" s="16">
        <v>772</v>
      </c>
      <c r="N108" s="16">
        <v>761</v>
      </c>
      <c r="O108" s="16">
        <v>754</v>
      </c>
      <c r="P108" s="16">
        <v>749</v>
      </c>
      <c r="Q108" s="16">
        <v>736</v>
      </c>
      <c r="R108" s="16">
        <v>712</v>
      </c>
    </row>
    <row r="109" spans="1:18" x14ac:dyDescent="0.25">
      <c r="A109" s="16" t="s">
        <v>1450</v>
      </c>
      <c r="B109" s="18" t="s">
        <v>1449</v>
      </c>
      <c r="C109" s="16" t="s">
        <v>1948</v>
      </c>
      <c r="D109" s="16">
        <v>353282</v>
      </c>
      <c r="E109" s="16">
        <v>351573</v>
      </c>
      <c r="F109" s="16">
        <v>356200</v>
      </c>
      <c r="G109" s="16">
        <v>356095</v>
      </c>
      <c r="H109" s="16">
        <v>362432</v>
      </c>
      <c r="I109" s="16">
        <v>362288</v>
      </c>
      <c r="J109" s="16">
        <v>362406</v>
      </c>
      <c r="K109" s="16">
        <v>362895</v>
      </c>
      <c r="L109" s="16">
        <v>361434</v>
      </c>
      <c r="M109" s="16">
        <v>368785</v>
      </c>
      <c r="N109" s="16">
        <v>371232</v>
      </c>
      <c r="O109" s="16">
        <v>374002</v>
      </c>
      <c r="P109" s="16">
        <v>372319</v>
      </c>
      <c r="Q109" s="16">
        <v>377498</v>
      </c>
      <c r="R109" s="16">
        <v>379685</v>
      </c>
    </row>
    <row r="110" spans="1:18" x14ac:dyDescent="0.25">
      <c r="A110" s="16" t="s">
        <v>1447</v>
      </c>
      <c r="B110" s="16" t="s">
        <v>1446</v>
      </c>
      <c r="C110" s="16" t="s">
        <v>1947</v>
      </c>
      <c r="D110" s="16">
        <v>280716</v>
      </c>
      <c r="E110" s="16">
        <v>279773</v>
      </c>
      <c r="F110" s="16">
        <v>282955</v>
      </c>
      <c r="G110" s="16">
        <v>282732</v>
      </c>
      <c r="H110" s="16">
        <v>287681</v>
      </c>
      <c r="I110" s="16">
        <v>286470</v>
      </c>
      <c r="J110" s="16">
        <v>286805</v>
      </c>
      <c r="K110" s="16">
        <v>286587</v>
      </c>
      <c r="L110" s="16">
        <v>285365</v>
      </c>
      <c r="M110" s="16">
        <v>291649</v>
      </c>
      <c r="N110" s="16">
        <v>293874</v>
      </c>
      <c r="O110" s="16">
        <v>296644</v>
      </c>
      <c r="P110" s="16">
        <v>294944</v>
      </c>
      <c r="Q110" s="16">
        <v>299207</v>
      </c>
      <c r="R110" s="16">
        <v>300696</v>
      </c>
    </row>
    <row r="111" spans="1:18" x14ac:dyDescent="0.25">
      <c r="A111" s="16" t="s">
        <v>1444</v>
      </c>
      <c r="B111" s="16" t="s">
        <v>1443</v>
      </c>
      <c r="C111" s="16" t="s">
        <v>1946</v>
      </c>
      <c r="D111" s="16">
        <v>169151</v>
      </c>
      <c r="E111" s="16">
        <v>168038</v>
      </c>
      <c r="F111" s="16">
        <v>169722</v>
      </c>
      <c r="G111" s="16">
        <v>169784</v>
      </c>
      <c r="H111" s="16">
        <v>172169</v>
      </c>
      <c r="I111" s="16">
        <v>171707</v>
      </c>
      <c r="J111" s="16">
        <v>172150</v>
      </c>
      <c r="K111" s="16">
        <v>171381</v>
      </c>
      <c r="L111" s="16">
        <v>171489</v>
      </c>
      <c r="M111" s="16">
        <v>175203</v>
      </c>
      <c r="N111" s="16">
        <v>176573</v>
      </c>
      <c r="O111" s="16">
        <v>178679</v>
      </c>
      <c r="P111" s="16">
        <v>177103</v>
      </c>
      <c r="Q111" s="16">
        <v>179482</v>
      </c>
      <c r="R111" s="16">
        <v>180482</v>
      </c>
    </row>
    <row r="112" spans="1:18" x14ac:dyDescent="0.25">
      <c r="A112" s="16" t="s">
        <v>1441</v>
      </c>
      <c r="B112" s="16" t="s">
        <v>1440</v>
      </c>
      <c r="C112" s="16" t="s">
        <v>1945</v>
      </c>
      <c r="D112" s="16">
        <v>92744</v>
      </c>
      <c r="E112" s="16">
        <v>92956</v>
      </c>
      <c r="F112" s="16">
        <v>94187</v>
      </c>
      <c r="G112" s="16">
        <v>93868</v>
      </c>
      <c r="H112" s="16">
        <v>96313</v>
      </c>
      <c r="I112" s="16">
        <v>95885</v>
      </c>
      <c r="J112" s="16">
        <v>95761</v>
      </c>
      <c r="K112" s="16">
        <v>96364</v>
      </c>
      <c r="L112" s="16">
        <v>95199</v>
      </c>
      <c r="M112" s="16">
        <v>97327</v>
      </c>
      <c r="N112" s="16">
        <v>98055</v>
      </c>
      <c r="O112" s="16">
        <v>98685</v>
      </c>
      <c r="P112" s="16">
        <v>98731</v>
      </c>
      <c r="Q112" s="16">
        <v>100438</v>
      </c>
      <c r="R112" s="16">
        <v>100717</v>
      </c>
    </row>
    <row r="113" spans="1:18" x14ac:dyDescent="0.25">
      <c r="A113" s="16" t="s">
        <v>1438</v>
      </c>
      <c r="B113" s="16" t="s">
        <v>1437</v>
      </c>
      <c r="C113" s="16" t="s">
        <v>1944</v>
      </c>
      <c r="D113" s="16">
        <v>18821</v>
      </c>
      <c r="E113" s="16">
        <v>18778</v>
      </c>
      <c r="F113" s="16">
        <v>19046</v>
      </c>
      <c r="G113" s="16">
        <v>19081</v>
      </c>
      <c r="H113" s="16">
        <v>19198</v>
      </c>
      <c r="I113" s="16">
        <v>18878</v>
      </c>
      <c r="J113" s="16">
        <v>18895</v>
      </c>
      <c r="K113" s="16">
        <v>18843</v>
      </c>
      <c r="L113" s="16">
        <v>18677</v>
      </c>
      <c r="M113" s="16">
        <v>19119</v>
      </c>
      <c r="N113" s="16">
        <v>19245</v>
      </c>
      <c r="O113" s="16">
        <v>19280</v>
      </c>
      <c r="P113" s="16">
        <v>19110</v>
      </c>
      <c r="Q113" s="16">
        <v>19286</v>
      </c>
      <c r="R113" s="16">
        <v>19497</v>
      </c>
    </row>
    <row r="114" spans="1:18" x14ac:dyDescent="0.25">
      <c r="A114" s="16" t="s">
        <v>1435</v>
      </c>
      <c r="B114" s="16" t="s">
        <v>1434</v>
      </c>
      <c r="C114" s="16" t="s">
        <v>1943</v>
      </c>
      <c r="D114" s="16">
        <v>72566</v>
      </c>
      <c r="E114" s="16">
        <v>71800</v>
      </c>
      <c r="F114" s="16">
        <v>73245</v>
      </c>
      <c r="G114" s="16">
        <v>73362</v>
      </c>
      <c r="H114" s="16">
        <v>74752</v>
      </c>
      <c r="I114" s="16">
        <v>75818</v>
      </c>
      <c r="J114" s="16">
        <v>75601</v>
      </c>
      <c r="K114" s="16">
        <v>76308</v>
      </c>
      <c r="L114" s="16">
        <v>76069</v>
      </c>
      <c r="M114" s="16">
        <v>77136</v>
      </c>
      <c r="N114" s="16">
        <v>77359</v>
      </c>
      <c r="O114" s="16">
        <v>77357</v>
      </c>
      <c r="P114" s="16">
        <v>77375</v>
      </c>
      <c r="Q114" s="16">
        <v>78291</v>
      </c>
      <c r="R114" s="16">
        <v>78989</v>
      </c>
    </row>
    <row r="115" spans="1:18" x14ac:dyDescent="0.25">
      <c r="A115" s="16" t="s">
        <v>1432</v>
      </c>
      <c r="B115" s="16" t="s">
        <v>1431</v>
      </c>
      <c r="C115" s="16" t="s">
        <v>1942</v>
      </c>
      <c r="D115" s="16">
        <v>3925</v>
      </c>
      <c r="E115" s="16">
        <v>3955</v>
      </c>
      <c r="F115" s="16">
        <v>3898</v>
      </c>
      <c r="G115" s="16">
        <v>4073</v>
      </c>
      <c r="H115" s="16">
        <v>4095</v>
      </c>
      <c r="I115" s="16">
        <v>4086</v>
      </c>
      <c r="J115" s="16">
        <v>4047</v>
      </c>
      <c r="K115" s="16">
        <v>3790</v>
      </c>
      <c r="L115" s="16">
        <v>3831</v>
      </c>
      <c r="M115" s="16">
        <v>3984</v>
      </c>
      <c r="N115" s="16">
        <v>4070</v>
      </c>
      <c r="O115" s="16">
        <v>4108</v>
      </c>
      <c r="P115" s="16">
        <v>4179</v>
      </c>
      <c r="Q115" s="16">
        <v>4352</v>
      </c>
      <c r="R115" s="16">
        <v>4328</v>
      </c>
    </row>
    <row r="116" spans="1:18" x14ac:dyDescent="0.25">
      <c r="A116" s="16" t="s">
        <v>1429</v>
      </c>
      <c r="B116" s="16" t="s">
        <v>1428</v>
      </c>
      <c r="C116" s="16" t="s">
        <v>1941</v>
      </c>
      <c r="D116" s="16">
        <v>347</v>
      </c>
      <c r="E116" s="16">
        <v>346</v>
      </c>
      <c r="F116" s="16">
        <v>352</v>
      </c>
      <c r="G116" s="16">
        <v>365</v>
      </c>
      <c r="H116" s="16">
        <v>382</v>
      </c>
      <c r="I116" s="16">
        <v>389</v>
      </c>
      <c r="J116" s="16">
        <v>382</v>
      </c>
      <c r="K116" s="16">
        <v>362</v>
      </c>
      <c r="L116" s="16">
        <v>334</v>
      </c>
      <c r="M116" s="16">
        <v>319</v>
      </c>
      <c r="N116" s="16">
        <v>324</v>
      </c>
      <c r="O116" s="16">
        <v>347</v>
      </c>
      <c r="P116" s="16">
        <v>382</v>
      </c>
      <c r="Q116" s="16">
        <v>409</v>
      </c>
      <c r="R116" s="16">
        <v>427</v>
      </c>
    </row>
    <row r="117" spans="1:18" x14ac:dyDescent="0.25">
      <c r="A117" s="16" t="s">
        <v>1426</v>
      </c>
      <c r="B117" s="16" t="s">
        <v>1425</v>
      </c>
      <c r="C117" s="16" t="s">
        <v>1940</v>
      </c>
      <c r="D117" s="16">
        <v>68294</v>
      </c>
      <c r="E117" s="16">
        <v>67500</v>
      </c>
      <c r="F117" s="16">
        <v>68995</v>
      </c>
      <c r="G117" s="16">
        <v>68925</v>
      </c>
      <c r="H117" s="16">
        <v>70274</v>
      </c>
      <c r="I117" s="16">
        <v>71343</v>
      </c>
      <c r="J117" s="16">
        <v>71172</v>
      </c>
      <c r="K117" s="16">
        <v>72156</v>
      </c>
      <c r="L117" s="16">
        <v>71905</v>
      </c>
      <c r="M117" s="16">
        <v>72833</v>
      </c>
      <c r="N117" s="16">
        <v>72965</v>
      </c>
      <c r="O117" s="16">
        <v>72902</v>
      </c>
      <c r="P117" s="16">
        <v>72814</v>
      </c>
      <c r="Q117" s="16">
        <v>73530</v>
      </c>
      <c r="R117" s="16">
        <v>74234</v>
      </c>
    </row>
    <row r="118" spans="1:18" x14ac:dyDescent="0.25">
      <c r="A118" s="16" t="s">
        <v>23</v>
      </c>
      <c r="B118" s="18" t="s">
        <v>24</v>
      </c>
      <c r="C118" s="16" t="s">
        <v>25</v>
      </c>
      <c r="D118" s="16">
        <v>414264</v>
      </c>
      <c r="E118" s="16">
        <v>412874</v>
      </c>
      <c r="F118" s="16">
        <v>418062</v>
      </c>
      <c r="G118" s="16">
        <v>422342</v>
      </c>
      <c r="H118" s="16">
        <v>421255</v>
      </c>
      <c r="I118" s="16">
        <v>402342</v>
      </c>
      <c r="J118" s="16">
        <v>414827</v>
      </c>
      <c r="K118" s="16">
        <v>413538</v>
      </c>
      <c r="L118" s="16">
        <v>413117</v>
      </c>
      <c r="M118" s="16">
        <v>413439</v>
      </c>
      <c r="N118" s="16">
        <v>406627</v>
      </c>
      <c r="O118" s="16">
        <v>371372</v>
      </c>
      <c r="P118" s="16">
        <v>293701</v>
      </c>
      <c r="Q118" s="16">
        <v>317575</v>
      </c>
      <c r="R118" s="16">
        <v>318776</v>
      </c>
    </row>
    <row r="119" spans="1:18" x14ac:dyDescent="0.25">
      <c r="A119" s="16" t="s">
        <v>26</v>
      </c>
      <c r="B119" s="16" t="s">
        <v>27</v>
      </c>
      <c r="C119" s="16" t="s">
        <v>28</v>
      </c>
      <c r="D119" s="16">
        <v>390201</v>
      </c>
      <c r="E119" s="16">
        <v>386338</v>
      </c>
      <c r="F119" s="16">
        <v>390085</v>
      </c>
      <c r="G119" s="16">
        <v>395351</v>
      </c>
      <c r="H119" s="16">
        <v>394005</v>
      </c>
      <c r="I119" s="16">
        <v>375924</v>
      </c>
      <c r="J119" s="16">
        <v>388774</v>
      </c>
      <c r="K119" s="16">
        <v>383544</v>
      </c>
      <c r="L119" s="16">
        <v>379360</v>
      </c>
      <c r="M119" s="16">
        <v>384861</v>
      </c>
      <c r="N119" s="16">
        <v>380384</v>
      </c>
      <c r="O119" s="16">
        <v>346412</v>
      </c>
      <c r="P119" s="16">
        <v>269369</v>
      </c>
      <c r="Q119" s="16">
        <v>296024</v>
      </c>
      <c r="R119" s="16">
        <v>298588</v>
      </c>
    </row>
    <row r="120" spans="1:18" x14ac:dyDescent="0.25">
      <c r="A120" s="16" t="s">
        <v>29</v>
      </c>
      <c r="B120" s="16" t="s">
        <v>30</v>
      </c>
      <c r="C120" s="16" t="s">
        <v>31</v>
      </c>
      <c r="D120" s="16">
        <v>378240</v>
      </c>
      <c r="E120" s="16">
        <v>373442</v>
      </c>
      <c r="F120" s="16">
        <v>377187</v>
      </c>
      <c r="G120" s="16">
        <v>382905</v>
      </c>
      <c r="H120" s="16">
        <v>381867</v>
      </c>
      <c r="I120" s="16">
        <v>364132</v>
      </c>
      <c r="J120" s="16">
        <v>377244</v>
      </c>
      <c r="K120" s="16">
        <v>371985</v>
      </c>
      <c r="L120" s="16">
        <v>367698</v>
      </c>
      <c r="M120" s="16">
        <v>372938</v>
      </c>
      <c r="N120" s="16">
        <v>368243</v>
      </c>
      <c r="O120" s="16">
        <v>333891</v>
      </c>
      <c r="P120" s="16">
        <v>256826</v>
      </c>
      <c r="Q120" s="16">
        <v>283460</v>
      </c>
      <c r="R120" s="16">
        <v>286050</v>
      </c>
    </row>
    <row r="121" spans="1:18" x14ac:dyDescent="0.25">
      <c r="A121" s="16" t="s">
        <v>32</v>
      </c>
      <c r="B121" s="16" t="s">
        <v>33</v>
      </c>
      <c r="C121" s="16" t="s">
        <v>34</v>
      </c>
      <c r="D121" s="16">
        <v>11960</v>
      </c>
      <c r="E121" s="16">
        <v>12896</v>
      </c>
      <c r="F121" s="16">
        <v>12898</v>
      </c>
      <c r="G121" s="16">
        <v>12446</v>
      </c>
      <c r="H121" s="16">
        <v>12138</v>
      </c>
      <c r="I121" s="16">
        <v>11792</v>
      </c>
      <c r="J121" s="16">
        <v>11530</v>
      </c>
      <c r="K121" s="16">
        <v>11559</v>
      </c>
      <c r="L121" s="16">
        <v>11662</v>
      </c>
      <c r="M121" s="16">
        <v>11924</v>
      </c>
      <c r="N121" s="16">
        <v>12140</v>
      </c>
      <c r="O121" s="16">
        <v>12521</v>
      </c>
      <c r="P121" s="16">
        <v>12544</v>
      </c>
      <c r="Q121" s="16">
        <v>12564</v>
      </c>
      <c r="R121" s="16">
        <v>12539</v>
      </c>
    </row>
    <row r="122" spans="1:18" x14ac:dyDescent="0.25">
      <c r="A122" s="16" t="s">
        <v>35</v>
      </c>
      <c r="B122" s="16" t="s">
        <v>36</v>
      </c>
      <c r="C122" s="16" t="s">
        <v>37</v>
      </c>
      <c r="D122" s="16">
        <v>24063</v>
      </c>
      <c r="E122" s="16">
        <v>26536</v>
      </c>
      <c r="F122" s="16">
        <v>27977</v>
      </c>
      <c r="G122" s="16">
        <v>26991</v>
      </c>
      <c r="H122" s="16">
        <v>27249</v>
      </c>
      <c r="I122" s="16">
        <v>26418</v>
      </c>
      <c r="J122" s="16">
        <v>26053</v>
      </c>
      <c r="K122" s="16">
        <v>29994</v>
      </c>
      <c r="L122" s="16">
        <v>33757</v>
      </c>
      <c r="M122" s="16">
        <v>28577</v>
      </c>
      <c r="N122" s="16">
        <v>26243</v>
      </c>
      <c r="O122" s="16">
        <v>24960</v>
      </c>
      <c r="P122" s="16">
        <v>24332</v>
      </c>
      <c r="Q122" s="16">
        <v>21551</v>
      </c>
      <c r="R122" s="16">
        <v>20188</v>
      </c>
    </row>
    <row r="123" spans="1:18" x14ac:dyDescent="0.25">
      <c r="A123" s="16" t="s">
        <v>38</v>
      </c>
      <c r="B123" s="16" t="s">
        <v>39</v>
      </c>
      <c r="C123" s="16" t="s">
        <v>40</v>
      </c>
      <c r="D123" s="16">
        <v>21273</v>
      </c>
      <c r="E123" s="16">
        <v>23578</v>
      </c>
      <c r="F123" s="16">
        <v>24823</v>
      </c>
      <c r="G123" s="16">
        <v>24001</v>
      </c>
      <c r="H123" s="16">
        <v>24154</v>
      </c>
      <c r="I123" s="16">
        <v>23472</v>
      </c>
      <c r="J123" s="16">
        <v>22909</v>
      </c>
      <c r="K123" s="16">
        <v>26926</v>
      </c>
      <c r="L123" s="16">
        <v>30577</v>
      </c>
      <c r="M123" s="16">
        <v>25613</v>
      </c>
      <c r="N123" s="16">
        <v>23430</v>
      </c>
      <c r="O123" s="16">
        <v>22092</v>
      </c>
      <c r="P123" s="16">
        <v>21651</v>
      </c>
      <c r="Q123" s="16">
        <v>18637</v>
      </c>
      <c r="R123" s="16">
        <v>17020</v>
      </c>
    </row>
    <row r="124" spans="1:18" x14ac:dyDescent="0.25">
      <c r="A124" s="16" t="s">
        <v>41</v>
      </c>
      <c r="B124" s="16" t="s">
        <v>42</v>
      </c>
      <c r="C124" s="16" t="s">
        <v>43</v>
      </c>
      <c r="D124" s="16">
        <v>2790</v>
      </c>
      <c r="E124" s="16">
        <v>2958</v>
      </c>
      <c r="F124" s="16">
        <v>3154</v>
      </c>
      <c r="G124" s="16">
        <v>2990</v>
      </c>
      <c r="H124" s="16">
        <v>3095</v>
      </c>
      <c r="I124" s="16">
        <v>2947</v>
      </c>
      <c r="J124" s="16">
        <v>3144</v>
      </c>
      <c r="K124" s="16">
        <v>3069</v>
      </c>
      <c r="L124" s="16">
        <v>3180</v>
      </c>
      <c r="M124" s="16">
        <v>2964</v>
      </c>
      <c r="N124" s="16">
        <v>2813</v>
      </c>
      <c r="O124" s="16">
        <v>2868</v>
      </c>
      <c r="P124" s="16">
        <v>2680</v>
      </c>
      <c r="Q124" s="16">
        <v>2914</v>
      </c>
      <c r="R124" s="16">
        <v>3168</v>
      </c>
    </row>
    <row r="125" spans="1:18" x14ac:dyDescent="0.25">
      <c r="A125" s="16" t="s">
        <v>1423</v>
      </c>
      <c r="B125" s="18" t="s">
        <v>1422</v>
      </c>
      <c r="C125" s="16" t="s">
        <v>1939</v>
      </c>
      <c r="D125" s="16">
        <v>923102</v>
      </c>
      <c r="E125" s="16">
        <v>923858</v>
      </c>
      <c r="F125" s="16">
        <v>927397</v>
      </c>
      <c r="G125" s="16">
        <v>934670</v>
      </c>
      <c r="H125" s="16">
        <v>945119</v>
      </c>
      <c r="I125" s="16">
        <v>949484</v>
      </c>
      <c r="J125" s="16">
        <v>961715</v>
      </c>
      <c r="K125" s="16">
        <v>973528</v>
      </c>
      <c r="L125" s="16">
        <v>980387</v>
      </c>
      <c r="M125" s="16">
        <v>1004851</v>
      </c>
      <c r="N125" s="16">
        <v>1024037</v>
      </c>
      <c r="O125" s="16">
        <v>1037431</v>
      </c>
      <c r="P125" s="16">
        <v>1042198</v>
      </c>
      <c r="Q125" s="16">
        <v>1061619</v>
      </c>
      <c r="R125" s="16">
        <v>1083948</v>
      </c>
    </row>
    <row r="126" spans="1:18" x14ac:dyDescent="0.25">
      <c r="A126" s="16" t="s">
        <v>1420</v>
      </c>
      <c r="B126" s="16" t="s">
        <v>1419</v>
      </c>
      <c r="C126" s="16" t="s">
        <v>1938</v>
      </c>
      <c r="D126" s="16">
        <v>368346</v>
      </c>
      <c r="E126" s="16">
        <v>368688</v>
      </c>
      <c r="F126" s="16">
        <v>369108</v>
      </c>
      <c r="G126" s="16">
        <v>371913</v>
      </c>
      <c r="H126" s="16">
        <v>377538</v>
      </c>
      <c r="I126" s="16">
        <v>382498</v>
      </c>
      <c r="J126" s="16">
        <v>394131</v>
      </c>
      <c r="K126" s="16">
        <v>402347</v>
      </c>
      <c r="L126" s="16">
        <v>409330</v>
      </c>
      <c r="M126" s="16">
        <v>423407</v>
      </c>
      <c r="N126" s="16">
        <v>435030</v>
      </c>
      <c r="O126" s="16">
        <v>445654</v>
      </c>
      <c r="P126" s="16">
        <v>450355</v>
      </c>
      <c r="Q126" s="16">
        <v>460746</v>
      </c>
      <c r="R126" s="16">
        <v>471426</v>
      </c>
    </row>
    <row r="127" spans="1:18" x14ac:dyDescent="0.25">
      <c r="A127" s="16" t="s">
        <v>1417</v>
      </c>
      <c r="B127" s="16" t="s">
        <v>1416</v>
      </c>
      <c r="C127" s="16" t="s">
        <v>1937</v>
      </c>
      <c r="D127" s="16">
        <v>363927</v>
      </c>
      <c r="E127" s="16">
        <v>364209</v>
      </c>
      <c r="F127" s="16">
        <v>364597</v>
      </c>
      <c r="G127" s="16">
        <v>367375</v>
      </c>
      <c r="H127" s="16">
        <v>372952</v>
      </c>
      <c r="I127" s="16">
        <v>377909</v>
      </c>
      <c r="J127" s="16">
        <v>389529</v>
      </c>
      <c r="K127" s="16">
        <v>397674</v>
      </c>
      <c r="L127" s="16">
        <v>404658</v>
      </c>
      <c r="M127" s="16">
        <v>418597</v>
      </c>
      <c r="N127" s="16">
        <v>430175</v>
      </c>
      <c r="O127" s="16">
        <v>440758</v>
      </c>
      <c r="P127" s="16">
        <v>445437</v>
      </c>
      <c r="Q127" s="16">
        <v>455847</v>
      </c>
      <c r="R127" s="16">
        <v>466470</v>
      </c>
    </row>
    <row r="128" spans="1:18" x14ac:dyDescent="0.25">
      <c r="A128" s="16" t="s">
        <v>1414</v>
      </c>
      <c r="B128" s="16" t="s">
        <v>1413</v>
      </c>
      <c r="C128" s="16" t="s">
        <v>1936</v>
      </c>
      <c r="D128" s="16">
        <v>318679</v>
      </c>
      <c r="E128" s="16">
        <v>318760</v>
      </c>
      <c r="F128" s="16">
        <v>318806</v>
      </c>
      <c r="G128" s="16">
        <v>321246</v>
      </c>
      <c r="H128" s="16">
        <v>326150</v>
      </c>
      <c r="I128" s="16">
        <v>331163</v>
      </c>
      <c r="J128" s="16">
        <v>342363</v>
      </c>
      <c r="K128" s="16">
        <v>350092</v>
      </c>
      <c r="L128" s="16">
        <v>356863</v>
      </c>
      <c r="M128" s="16">
        <v>369800</v>
      </c>
      <c r="N128" s="16">
        <v>380948</v>
      </c>
      <c r="O128" s="16">
        <v>391280</v>
      </c>
      <c r="P128" s="16">
        <v>395964</v>
      </c>
      <c r="Q128" s="16">
        <v>406055</v>
      </c>
      <c r="R128" s="16">
        <v>415950</v>
      </c>
    </row>
    <row r="129" spans="1:18" x14ac:dyDescent="0.25">
      <c r="A129" s="16" t="s">
        <v>1411</v>
      </c>
      <c r="B129" s="16" t="s">
        <v>1410</v>
      </c>
      <c r="C129" s="16" t="s">
        <v>1935</v>
      </c>
      <c r="D129" s="16">
        <v>45248</v>
      </c>
      <c r="E129" s="16">
        <v>45449</v>
      </c>
      <c r="F129" s="16">
        <v>45791</v>
      </c>
      <c r="G129" s="16">
        <v>46129</v>
      </c>
      <c r="H129" s="16">
        <v>46803</v>
      </c>
      <c r="I129" s="16">
        <v>46746</v>
      </c>
      <c r="J129" s="16">
        <v>47166</v>
      </c>
      <c r="K129" s="16">
        <v>47583</v>
      </c>
      <c r="L129" s="16">
        <v>47795</v>
      </c>
      <c r="M129" s="16">
        <v>48797</v>
      </c>
      <c r="N129" s="16">
        <v>49227</v>
      </c>
      <c r="O129" s="16">
        <v>49478</v>
      </c>
      <c r="P129" s="16">
        <v>49473</v>
      </c>
      <c r="Q129" s="16">
        <v>49793</v>
      </c>
      <c r="R129" s="16">
        <v>50520</v>
      </c>
    </row>
    <row r="130" spans="1:18" x14ac:dyDescent="0.25">
      <c r="A130" s="16" t="s">
        <v>1408</v>
      </c>
      <c r="B130" s="16" t="s">
        <v>1407</v>
      </c>
      <c r="C130" s="16" t="s">
        <v>1934</v>
      </c>
      <c r="D130" s="16">
        <v>4419</v>
      </c>
      <c r="E130" s="16">
        <v>4479</v>
      </c>
      <c r="F130" s="16">
        <v>4510</v>
      </c>
      <c r="G130" s="16">
        <v>4539</v>
      </c>
      <c r="H130" s="16">
        <v>4586</v>
      </c>
      <c r="I130" s="16">
        <v>4589</v>
      </c>
      <c r="J130" s="16">
        <v>4602</v>
      </c>
      <c r="K130" s="16">
        <v>4672</v>
      </c>
      <c r="L130" s="16">
        <v>4671</v>
      </c>
      <c r="M130" s="16">
        <v>4810</v>
      </c>
      <c r="N130" s="16">
        <v>4855</v>
      </c>
      <c r="O130" s="16">
        <v>4896</v>
      </c>
      <c r="P130" s="16">
        <v>4918</v>
      </c>
      <c r="Q130" s="16">
        <v>4898</v>
      </c>
      <c r="R130" s="16">
        <v>4956</v>
      </c>
    </row>
    <row r="131" spans="1:18" x14ac:dyDescent="0.25">
      <c r="A131" s="16" t="s">
        <v>1405</v>
      </c>
      <c r="B131" s="16" t="s">
        <v>1404</v>
      </c>
      <c r="C131" s="16" t="s">
        <v>1933</v>
      </c>
      <c r="D131" s="16">
        <v>137317</v>
      </c>
      <c r="E131" s="16">
        <v>137414</v>
      </c>
      <c r="F131" s="16">
        <v>140011</v>
      </c>
      <c r="G131" s="16">
        <v>140419</v>
      </c>
      <c r="H131" s="16">
        <v>143805</v>
      </c>
      <c r="I131" s="16">
        <v>143309</v>
      </c>
      <c r="J131" s="16">
        <v>142857</v>
      </c>
      <c r="K131" s="16">
        <v>144799</v>
      </c>
      <c r="L131" s="16">
        <v>145329</v>
      </c>
      <c r="M131" s="16">
        <v>149936</v>
      </c>
      <c r="N131" s="16">
        <v>153605</v>
      </c>
      <c r="O131" s="16">
        <v>153977</v>
      </c>
      <c r="P131" s="16">
        <v>153281</v>
      </c>
      <c r="Q131" s="16">
        <v>154871</v>
      </c>
      <c r="R131" s="16">
        <v>157515</v>
      </c>
    </row>
    <row r="132" spans="1:18" x14ac:dyDescent="0.25">
      <c r="A132" s="16" t="s">
        <v>1402</v>
      </c>
      <c r="B132" s="16" t="s">
        <v>1401</v>
      </c>
      <c r="C132" s="16" t="s">
        <v>1932</v>
      </c>
      <c r="D132" s="16">
        <v>57575</v>
      </c>
      <c r="E132" s="16">
        <v>57732</v>
      </c>
      <c r="F132" s="16">
        <v>57997</v>
      </c>
      <c r="G132" s="16">
        <v>57926</v>
      </c>
      <c r="H132" s="16">
        <v>58969</v>
      </c>
      <c r="I132" s="16">
        <v>58996</v>
      </c>
      <c r="J132" s="16">
        <v>59433</v>
      </c>
      <c r="K132" s="16">
        <v>59876</v>
      </c>
      <c r="L132" s="16">
        <v>59856</v>
      </c>
      <c r="M132" s="16">
        <v>61273</v>
      </c>
      <c r="N132" s="16">
        <v>61808</v>
      </c>
      <c r="O132" s="16">
        <v>62122</v>
      </c>
      <c r="P132" s="16">
        <v>62244</v>
      </c>
      <c r="Q132" s="16">
        <v>63091</v>
      </c>
      <c r="R132" s="16">
        <v>63926</v>
      </c>
    </row>
    <row r="133" spans="1:18" x14ac:dyDescent="0.25">
      <c r="A133" s="16" t="s">
        <v>1399</v>
      </c>
      <c r="B133" s="16" t="s">
        <v>1398</v>
      </c>
      <c r="C133" s="16" t="s">
        <v>1931</v>
      </c>
      <c r="D133" s="16">
        <v>52071</v>
      </c>
      <c r="E133" s="16">
        <v>52372</v>
      </c>
      <c r="F133" s="16">
        <v>53545</v>
      </c>
      <c r="G133" s="16">
        <v>53632</v>
      </c>
      <c r="H133" s="16">
        <v>55043</v>
      </c>
      <c r="I133" s="16">
        <v>54632</v>
      </c>
      <c r="J133" s="16">
        <v>54833</v>
      </c>
      <c r="K133" s="16">
        <v>55546</v>
      </c>
      <c r="L133" s="16">
        <v>55966</v>
      </c>
      <c r="M133" s="16">
        <v>56817</v>
      </c>
      <c r="N133" s="16">
        <v>57135</v>
      </c>
      <c r="O133" s="16">
        <v>57477</v>
      </c>
      <c r="P133" s="16">
        <v>57416</v>
      </c>
      <c r="Q133" s="16">
        <v>58344</v>
      </c>
      <c r="R133" s="16">
        <v>59878</v>
      </c>
    </row>
    <row r="134" spans="1:18" x14ac:dyDescent="0.25">
      <c r="A134" s="16" t="s">
        <v>1396</v>
      </c>
      <c r="B134" s="16" t="s">
        <v>1395</v>
      </c>
      <c r="C134" s="16" t="s">
        <v>1930</v>
      </c>
      <c r="D134" s="16">
        <v>25978</v>
      </c>
      <c r="E134" s="16">
        <v>25614</v>
      </c>
      <c r="F134" s="16">
        <v>26747</v>
      </c>
      <c r="G134" s="16">
        <v>27183</v>
      </c>
      <c r="H134" s="16">
        <v>28086</v>
      </c>
      <c r="I134" s="16">
        <v>27983</v>
      </c>
      <c r="J134" s="16">
        <v>26929</v>
      </c>
      <c r="K134" s="16">
        <v>27675</v>
      </c>
      <c r="L134" s="16">
        <v>27809</v>
      </c>
      <c r="M134" s="16">
        <v>30104</v>
      </c>
      <c r="N134" s="16">
        <v>32915</v>
      </c>
      <c r="O134" s="16">
        <v>32645</v>
      </c>
      <c r="P134" s="16">
        <v>31920</v>
      </c>
      <c r="Q134" s="16">
        <v>31740</v>
      </c>
      <c r="R134" s="16">
        <v>31993</v>
      </c>
    </row>
    <row r="135" spans="1:18" x14ac:dyDescent="0.25">
      <c r="A135" s="16" t="s">
        <v>1393</v>
      </c>
      <c r="B135" s="16" t="s">
        <v>1392</v>
      </c>
      <c r="C135" s="16" t="s">
        <v>1929</v>
      </c>
      <c r="D135" s="16">
        <v>1693</v>
      </c>
      <c r="E135" s="16">
        <v>1696</v>
      </c>
      <c r="F135" s="16">
        <v>1722</v>
      </c>
      <c r="G135" s="16">
        <v>1679</v>
      </c>
      <c r="H135" s="16">
        <v>1707</v>
      </c>
      <c r="I135" s="16">
        <v>1698</v>
      </c>
      <c r="J135" s="16">
        <v>1662</v>
      </c>
      <c r="K135" s="16">
        <v>1702</v>
      </c>
      <c r="L135" s="16">
        <v>1698</v>
      </c>
      <c r="M135" s="16">
        <v>1743</v>
      </c>
      <c r="N135" s="16">
        <v>1747</v>
      </c>
      <c r="O135" s="16">
        <v>1733</v>
      </c>
      <c r="P135" s="16">
        <v>1701</v>
      </c>
      <c r="Q135" s="16">
        <v>1696</v>
      </c>
      <c r="R135" s="16">
        <v>1718</v>
      </c>
    </row>
    <row r="136" spans="1:18" x14ac:dyDescent="0.25">
      <c r="A136" s="16" t="s">
        <v>1390</v>
      </c>
      <c r="B136" s="16" t="s">
        <v>1389</v>
      </c>
      <c r="C136" s="16" t="s">
        <v>1928</v>
      </c>
      <c r="D136" s="16">
        <v>115918</v>
      </c>
      <c r="E136" s="16">
        <v>115409</v>
      </c>
      <c r="F136" s="16">
        <v>116057</v>
      </c>
      <c r="G136" s="16">
        <v>116958</v>
      </c>
      <c r="H136" s="16">
        <v>118783</v>
      </c>
      <c r="I136" s="16">
        <v>118163</v>
      </c>
      <c r="J136" s="16">
        <v>118618</v>
      </c>
      <c r="K136" s="16">
        <v>118845</v>
      </c>
      <c r="L136" s="16">
        <v>118942</v>
      </c>
      <c r="M136" s="16">
        <v>120544</v>
      </c>
      <c r="N136" s="16">
        <v>121308</v>
      </c>
      <c r="O136" s="16">
        <v>121523</v>
      </c>
      <c r="P136" s="16">
        <v>121574</v>
      </c>
      <c r="Q136" s="16">
        <v>122809</v>
      </c>
      <c r="R136" s="16">
        <v>124057</v>
      </c>
    </row>
    <row r="137" spans="1:18" x14ac:dyDescent="0.25">
      <c r="A137" s="16" t="s">
        <v>1387</v>
      </c>
      <c r="B137" s="16" t="s">
        <v>1386</v>
      </c>
      <c r="C137" s="16" t="s">
        <v>1927</v>
      </c>
      <c r="D137" s="16">
        <v>35679</v>
      </c>
      <c r="E137" s="16">
        <v>35399</v>
      </c>
      <c r="F137" s="16">
        <v>35510</v>
      </c>
      <c r="G137" s="16">
        <v>35753</v>
      </c>
      <c r="H137" s="16">
        <v>36135</v>
      </c>
      <c r="I137" s="16">
        <v>36174</v>
      </c>
      <c r="J137" s="16">
        <v>36337</v>
      </c>
      <c r="K137" s="16">
        <v>36318</v>
      </c>
      <c r="L137" s="16">
        <v>36453</v>
      </c>
      <c r="M137" s="16">
        <v>36796</v>
      </c>
      <c r="N137" s="16">
        <v>36938</v>
      </c>
      <c r="O137" s="16">
        <v>37028</v>
      </c>
      <c r="P137" s="16">
        <v>37032</v>
      </c>
      <c r="Q137" s="16">
        <v>37186</v>
      </c>
      <c r="R137" s="16">
        <v>37597</v>
      </c>
    </row>
    <row r="138" spans="1:18" x14ac:dyDescent="0.25">
      <c r="A138" s="16" t="s">
        <v>1384</v>
      </c>
      <c r="B138" s="16" t="s">
        <v>1383</v>
      </c>
      <c r="C138" s="16" t="s">
        <v>1926</v>
      </c>
      <c r="D138" s="16">
        <v>35337</v>
      </c>
      <c r="E138" s="16">
        <v>35237</v>
      </c>
      <c r="F138" s="16">
        <v>35300</v>
      </c>
      <c r="G138" s="16">
        <v>35398</v>
      </c>
      <c r="H138" s="16">
        <v>35682</v>
      </c>
      <c r="I138" s="16">
        <v>35579</v>
      </c>
      <c r="J138" s="16">
        <v>35740</v>
      </c>
      <c r="K138" s="16">
        <v>35780</v>
      </c>
      <c r="L138" s="16">
        <v>35940</v>
      </c>
      <c r="M138" s="16">
        <v>36202</v>
      </c>
      <c r="N138" s="16">
        <v>36335</v>
      </c>
      <c r="O138" s="16">
        <v>36402</v>
      </c>
      <c r="P138" s="16">
        <v>36322</v>
      </c>
      <c r="Q138" s="16">
        <v>36513</v>
      </c>
      <c r="R138" s="16">
        <v>36853</v>
      </c>
    </row>
    <row r="139" spans="1:18" x14ac:dyDescent="0.25">
      <c r="A139" s="16" t="s">
        <v>1381</v>
      </c>
      <c r="B139" s="16" t="s">
        <v>1380</v>
      </c>
      <c r="C139" s="16" t="s">
        <v>1925</v>
      </c>
      <c r="D139" s="16">
        <v>33165</v>
      </c>
      <c r="E139" s="16">
        <v>33032</v>
      </c>
      <c r="F139" s="16">
        <v>33465</v>
      </c>
      <c r="G139" s="16">
        <v>33759</v>
      </c>
      <c r="H139" s="16">
        <v>34655</v>
      </c>
      <c r="I139" s="16">
        <v>34203</v>
      </c>
      <c r="J139" s="16">
        <v>34260</v>
      </c>
      <c r="K139" s="16">
        <v>34529</v>
      </c>
      <c r="L139" s="16">
        <v>34382</v>
      </c>
      <c r="M139" s="16">
        <v>35057</v>
      </c>
      <c r="N139" s="16">
        <v>35345</v>
      </c>
      <c r="O139" s="16">
        <v>35366</v>
      </c>
      <c r="P139" s="16">
        <v>35471</v>
      </c>
      <c r="Q139" s="16">
        <v>36029</v>
      </c>
      <c r="R139" s="16">
        <v>36387</v>
      </c>
    </row>
    <row r="140" spans="1:18" x14ac:dyDescent="0.25">
      <c r="A140" s="16" t="s">
        <v>1378</v>
      </c>
      <c r="B140" s="16" t="s">
        <v>1377</v>
      </c>
      <c r="C140" s="16" t="s">
        <v>1924</v>
      </c>
      <c r="D140" s="16">
        <v>1401</v>
      </c>
      <c r="E140" s="16">
        <v>1407</v>
      </c>
      <c r="F140" s="16">
        <v>1385</v>
      </c>
      <c r="G140" s="16">
        <v>1421</v>
      </c>
      <c r="H140" s="16">
        <v>1439</v>
      </c>
      <c r="I140" s="16">
        <v>1440</v>
      </c>
      <c r="J140" s="16">
        <v>1434</v>
      </c>
      <c r="K140" s="16">
        <v>1375</v>
      </c>
      <c r="L140" s="16">
        <v>1377</v>
      </c>
      <c r="M140" s="16">
        <v>1429</v>
      </c>
      <c r="N140" s="16">
        <v>1456</v>
      </c>
      <c r="O140" s="16">
        <v>1469</v>
      </c>
      <c r="P140" s="16">
        <v>1494</v>
      </c>
      <c r="Q140" s="16">
        <v>1547</v>
      </c>
      <c r="R140" s="16">
        <v>1543</v>
      </c>
    </row>
    <row r="141" spans="1:18" x14ac:dyDescent="0.25">
      <c r="A141" s="16" t="s">
        <v>1375</v>
      </c>
      <c r="B141" s="16" t="s">
        <v>1374</v>
      </c>
      <c r="C141" s="16" t="s">
        <v>1923</v>
      </c>
      <c r="D141" s="16">
        <v>10336</v>
      </c>
      <c r="E141" s="16">
        <v>10335</v>
      </c>
      <c r="F141" s="16">
        <v>10396</v>
      </c>
      <c r="G141" s="16">
        <v>10627</v>
      </c>
      <c r="H141" s="16">
        <v>10872</v>
      </c>
      <c r="I141" s="16">
        <v>10767</v>
      </c>
      <c r="J141" s="16">
        <v>10847</v>
      </c>
      <c r="K141" s="16">
        <v>10842</v>
      </c>
      <c r="L141" s="16">
        <v>10790</v>
      </c>
      <c r="M141" s="16">
        <v>11061</v>
      </c>
      <c r="N141" s="16">
        <v>11235</v>
      </c>
      <c r="O141" s="16">
        <v>11259</v>
      </c>
      <c r="P141" s="16">
        <v>11255</v>
      </c>
      <c r="Q141" s="16">
        <v>11535</v>
      </c>
      <c r="R141" s="16">
        <v>11678</v>
      </c>
    </row>
    <row r="142" spans="1:18" x14ac:dyDescent="0.25">
      <c r="A142" s="16" t="s">
        <v>1372</v>
      </c>
      <c r="B142" s="16" t="s">
        <v>1371</v>
      </c>
      <c r="C142" s="16" t="s">
        <v>1922</v>
      </c>
      <c r="D142" s="16">
        <v>113379</v>
      </c>
      <c r="E142" s="16">
        <v>113820</v>
      </c>
      <c r="F142" s="16">
        <v>114767</v>
      </c>
      <c r="G142" s="16">
        <v>115519</v>
      </c>
      <c r="H142" s="16">
        <v>117086</v>
      </c>
      <c r="I142" s="16">
        <v>117239</v>
      </c>
      <c r="J142" s="16">
        <v>118167</v>
      </c>
      <c r="K142" s="16">
        <v>119279</v>
      </c>
      <c r="L142" s="16">
        <v>119812</v>
      </c>
      <c r="M142" s="16">
        <v>122271</v>
      </c>
      <c r="N142" s="16">
        <v>123209</v>
      </c>
      <c r="O142" s="16">
        <v>124036</v>
      </c>
      <c r="P142" s="16">
        <v>124257</v>
      </c>
      <c r="Q142" s="16">
        <v>124468</v>
      </c>
      <c r="R142" s="16">
        <v>125971</v>
      </c>
    </row>
    <row r="143" spans="1:18" x14ac:dyDescent="0.25">
      <c r="A143" s="16" t="s">
        <v>1369</v>
      </c>
      <c r="B143" s="16" t="s">
        <v>1368</v>
      </c>
      <c r="C143" s="16" t="s">
        <v>1921</v>
      </c>
      <c r="D143" s="16">
        <v>62338</v>
      </c>
      <c r="E143" s="16">
        <v>62622</v>
      </c>
      <c r="F143" s="16">
        <v>62929</v>
      </c>
      <c r="G143" s="16">
        <v>63082</v>
      </c>
      <c r="H143" s="16">
        <v>63728</v>
      </c>
      <c r="I143" s="16">
        <v>63772</v>
      </c>
      <c r="J143" s="16">
        <v>64201</v>
      </c>
      <c r="K143" s="16">
        <v>64993</v>
      </c>
      <c r="L143" s="16">
        <v>65296</v>
      </c>
      <c r="M143" s="16">
        <v>66763</v>
      </c>
      <c r="N143" s="16">
        <v>67273</v>
      </c>
      <c r="O143" s="16">
        <v>67698</v>
      </c>
      <c r="P143" s="16">
        <v>67763</v>
      </c>
      <c r="Q143" s="16">
        <v>67637</v>
      </c>
      <c r="R143" s="16">
        <v>68431</v>
      </c>
    </row>
    <row r="144" spans="1:18" x14ac:dyDescent="0.25">
      <c r="A144" s="16" t="s">
        <v>1366</v>
      </c>
      <c r="B144" s="16" t="s">
        <v>1365</v>
      </c>
      <c r="C144" s="16" t="s">
        <v>1920</v>
      </c>
      <c r="D144" s="16">
        <v>45352</v>
      </c>
      <c r="E144" s="16">
        <v>45492</v>
      </c>
      <c r="F144" s="16">
        <v>46039</v>
      </c>
      <c r="G144" s="16">
        <v>46582</v>
      </c>
      <c r="H144" s="16">
        <v>47393</v>
      </c>
      <c r="I144" s="16">
        <v>47547</v>
      </c>
      <c r="J144" s="16">
        <v>48018</v>
      </c>
      <c r="K144" s="16">
        <v>48303</v>
      </c>
      <c r="L144" s="16">
        <v>48493</v>
      </c>
      <c r="M144" s="16">
        <v>49348</v>
      </c>
      <c r="N144" s="16">
        <v>49715</v>
      </c>
      <c r="O144" s="16">
        <v>50084</v>
      </c>
      <c r="P144" s="16">
        <v>50228</v>
      </c>
      <c r="Q144" s="16">
        <v>50501</v>
      </c>
      <c r="R144" s="16">
        <v>51108</v>
      </c>
    </row>
    <row r="145" spans="1:18" x14ac:dyDescent="0.25">
      <c r="A145" s="16" t="s">
        <v>1363</v>
      </c>
      <c r="B145" s="16" t="s">
        <v>1362</v>
      </c>
      <c r="C145" s="16" t="s">
        <v>1919</v>
      </c>
      <c r="D145" s="16">
        <v>5690</v>
      </c>
      <c r="E145" s="16">
        <v>5706</v>
      </c>
      <c r="F145" s="16">
        <v>5798</v>
      </c>
      <c r="G145" s="16">
        <v>5856</v>
      </c>
      <c r="H145" s="16">
        <v>5965</v>
      </c>
      <c r="I145" s="16">
        <v>5919</v>
      </c>
      <c r="J145" s="16">
        <v>5948</v>
      </c>
      <c r="K145" s="16">
        <v>5982</v>
      </c>
      <c r="L145" s="16">
        <v>6023</v>
      </c>
      <c r="M145" s="16">
        <v>6159</v>
      </c>
      <c r="N145" s="16">
        <v>6221</v>
      </c>
      <c r="O145" s="16">
        <v>6254</v>
      </c>
      <c r="P145" s="16">
        <v>6266</v>
      </c>
      <c r="Q145" s="16">
        <v>6330</v>
      </c>
      <c r="R145" s="16">
        <v>6432</v>
      </c>
    </row>
    <row r="146" spans="1:18" x14ac:dyDescent="0.25">
      <c r="A146" s="16" t="s">
        <v>1360</v>
      </c>
      <c r="B146" s="16" t="s">
        <v>1359</v>
      </c>
      <c r="C146" s="16" t="s">
        <v>1918</v>
      </c>
      <c r="D146" s="16">
        <v>110050</v>
      </c>
      <c r="E146" s="16">
        <v>109920</v>
      </c>
      <c r="F146" s="16">
        <v>107278</v>
      </c>
      <c r="G146" s="16">
        <v>108513</v>
      </c>
      <c r="H146" s="16">
        <v>106001</v>
      </c>
      <c r="I146" s="16">
        <v>106739</v>
      </c>
      <c r="J146" s="16">
        <v>105836</v>
      </c>
      <c r="K146" s="16">
        <v>106007</v>
      </c>
      <c r="L146" s="16">
        <v>103845</v>
      </c>
      <c r="M146" s="16">
        <v>103399</v>
      </c>
      <c r="N146" s="16">
        <v>104199</v>
      </c>
      <c r="O146" s="16">
        <v>105214</v>
      </c>
      <c r="P146" s="16">
        <v>104229</v>
      </c>
      <c r="Q146" s="16">
        <v>108827</v>
      </c>
      <c r="R146" s="16">
        <v>113102</v>
      </c>
    </row>
    <row r="147" spans="1:18" x14ac:dyDescent="0.25">
      <c r="A147" s="16" t="s">
        <v>1357</v>
      </c>
      <c r="B147" s="16" t="s">
        <v>1356</v>
      </c>
      <c r="C147" s="16" t="s">
        <v>1917</v>
      </c>
      <c r="D147" s="16">
        <v>71140</v>
      </c>
      <c r="E147" s="16">
        <v>72039</v>
      </c>
      <c r="F147" s="16">
        <v>73530</v>
      </c>
      <c r="G147" s="16">
        <v>75231</v>
      </c>
      <c r="H147" s="16">
        <v>76105</v>
      </c>
      <c r="I147" s="16">
        <v>75921</v>
      </c>
      <c r="J147" s="16">
        <v>76562</v>
      </c>
      <c r="K147" s="16">
        <v>76345</v>
      </c>
      <c r="L147" s="16">
        <v>77193</v>
      </c>
      <c r="M147" s="16">
        <v>79291</v>
      </c>
      <c r="N147" s="16">
        <v>80861</v>
      </c>
      <c r="O147" s="16">
        <v>82029</v>
      </c>
      <c r="P147" s="16">
        <v>83385</v>
      </c>
      <c r="Q147" s="16">
        <v>85152</v>
      </c>
      <c r="R147" s="16">
        <v>86998</v>
      </c>
    </row>
    <row r="148" spans="1:18" x14ac:dyDescent="0.25">
      <c r="A148" s="16" t="s">
        <v>1354</v>
      </c>
      <c r="B148" s="16" t="s">
        <v>1353</v>
      </c>
      <c r="C148" s="16" t="s">
        <v>1916</v>
      </c>
      <c r="D148" s="16">
        <v>45618</v>
      </c>
      <c r="E148" s="16">
        <v>46616</v>
      </c>
      <c r="F148" s="16">
        <v>48132</v>
      </c>
      <c r="G148" s="16">
        <v>49391</v>
      </c>
      <c r="H148" s="16">
        <v>50159</v>
      </c>
      <c r="I148" s="16">
        <v>49898</v>
      </c>
      <c r="J148" s="16">
        <v>50331</v>
      </c>
      <c r="K148" s="16">
        <v>50346</v>
      </c>
      <c r="L148" s="16">
        <v>50901</v>
      </c>
      <c r="M148" s="16">
        <v>52647</v>
      </c>
      <c r="N148" s="16">
        <v>53759</v>
      </c>
      <c r="O148" s="16">
        <v>54831</v>
      </c>
      <c r="P148" s="16">
        <v>55905</v>
      </c>
      <c r="Q148" s="16">
        <v>57266</v>
      </c>
      <c r="R148" s="16">
        <v>58814</v>
      </c>
    </row>
    <row r="149" spans="1:18" x14ac:dyDescent="0.25">
      <c r="A149" s="16" t="s">
        <v>1351</v>
      </c>
      <c r="B149" s="16" t="s">
        <v>1350</v>
      </c>
      <c r="C149" s="16" t="s">
        <v>1915</v>
      </c>
      <c r="D149" s="16">
        <v>25522</v>
      </c>
      <c r="E149" s="16">
        <v>25423</v>
      </c>
      <c r="F149" s="16">
        <v>25398</v>
      </c>
      <c r="G149" s="16">
        <v>25840</v>
      </c>
      <c r="H149" s="16">
        <v>25945</v>
      </c>
      <c r="I149" s="16">
        <v>26023</v>
      </c>
      <c r="J149" s="16">
        <v>26231</v>
      </c>
      <c r="K149" s="16">
        <v>25999</v>
      </c>
      <c r="L149" s="16">
        <v>26293</v>
      </c>
      <c r="M149" s="16">
        <v>26644</v>
      </c>
      <c r="N149" s="16">
        <v>27103</v>
      </c>
      <c r="O149" s="16">
        <v>27198</v>
      </c>
      <c r="P149" s="16">
        <v>27480</v>
      </c>
      <c r="Q149" s="16">
        <v>27885</v>
      </c>
      <c r="R149" s="16">
        <v>28184</v>
      </c>
    </row>
    <row r="150" spans="1:18" x14ac:dyDescent="0.25">
      <c r="A150" s="16" t="s">
        <v>1348</v>
      </c>
      <c r="B150" s="16" t="s">
        <v>1347</v>
      </c>
      <c r="C150" s="16" t="s">
        <v>1914</v>
      </c>
      <c r="D150" s="16">
        <v>6951</v>
      </c>
      <c r="E150" s="16">
        <v>6567</v>
      </c>
      <c r="F150" s="16">
        <v>6647</v>
      </c>
      <c r="G150" s="16">
        <v>6116</v>
      </c>
      <c r="H150" s="16">
        <v>5801</v>
      </c>
      <c r="I150" s="16">
        <v>5616</v>
      </c>
      <c r="J150" s="16">
        <v>5544</v>
      </c>
      <c r="K150" s="16">
        <v>5908</v>
      </c>
      <c r="L150" s="16">
        <v>5935</v>
      </c>
      <c r="M150" s="16">
        <v>6003</v>
      </c>
      <c r="N150" s="16">
        <v>5826</v>
      </c>
      <c r="O150" s="16">
        <v>4998</v>
      </c>
      <c r="P150" s="16">
        <v>5117</v>
      </c>
      <c r="Q150" s="16">
        <v>4747</v>
      </c>
      <c r="R150" s="16">
        <v>4879</v>
      </c>
    </row>
    <row r="151" spans="1:18" x14ac:dyDescent="0.25">
      <c r="A151" s="16" t="s">
        <v>1346</v>
      </c>
      <c r="B151" s="16" t="s">
        <v>1345</v>
      </c>
      <c r="C151" s="16" t="s">
        <v>1913</v>
      </c>
      <c r="D151" s="16">
        <v>9806</v>
      </c>
      <c r="E151" s="16">
        <v>9344</v>
      </c>
      <c r="F151" s="16">
        <v>9351</v>
      </c>
      <c r="G151" s="16">
        <v>9055</v>
      </c>
      <c r="H151" s="16">
        <v>8999</v>
      </c>
      <c r="I151" s="16">
        <v>8877</v>
      </c>
      <c r="J151" s="16">
        <v>8652</v>
      </c>
      <c r="K151" s="16">
        <v>8519</v>
      </c>
      <c r="L151" s="16">
        <v>8551</v>
      </c>
      <c r="M151" s="16">
        <v>8701</v>
      </c>
      <c r="N151" s="16">
        <v>8354</v>
      </c>
      <c r="O151" s="16">
        <v>8295</v>
      </c>
      <c r="P151" s="16">
        <v>7933</v>
      </c>
      <c r="Q151" s="16">
        <v>7922</v>
      </c>
      <c r="R151" s="16">
        <v>7724</v>
      </c>
    </row>
    <row r="152" spans="1:18" x14ac:dyDescent="0.25">
      <c r="A152" s="16" t="s">
        <v>1343</v>
      </c>
      <c r="B152" s="16" t="s">
        <v>1342</v>
      </c>
      <c r="C152" s="16" t="s">
        <v>1912</v>
      </c>
      <c r="D152" s="16">
        <v>9149</v>
      </c>
      <c r="E152" s="16">
        <v>8663</v>
      </c>
      <c r="F152" s="16">
        <v>8654</v>
      </c>
      <c r="G152" s="16">
        <v>8350</v>
      </c>
      <c r="H152" s="16">
        <v>8302</v>
      </c>
      <c r="I152" s="16">
        <v>8185</v>
      </c>
      <c r="J152" s="16">
        <v>7957</v>
      </c>
      <c r="K152" s="16">
        <v>7813</v>
      </c>
      <c r="L152" s="16">
        <v>7833</v>
      </c>
      <c r="M152" s="16">
        <v>7976</v>
      </c>
      <c r="N152" s="16">
        <v>7623</v>
      </c>
      <c r="O152" s="16">
        <v>7559</v>
      </c>
      <c r="P152" s="16">
        <v>7222</v>
      </c>
      <c r="Q152" s="16">
        <v>7212</v>
      </c>
      <c r="R152" s="16">
        <v>7031</v>
      </c>
    </row>
    <row r="153" spans="1:18" x14ac:dyDescent="0.25">
      <c r="A153" s="16" t="s">
        <v>1340</v>
      </c>
      <c r="B153" s="16" t="s">
        <v>1339</v>
      </c>
      <c r="C153" s="16" t="s">
        <v>1911</v>
      </c>
      <c r="D153" s="16">
        <v>657</v>
      </c>
      <c r="E153" s="16">
        <v>681</v>
      </c>
      <c r="F153" s="16">
        <v>697</v>
      </c>
      <c r="G153" s="16">
        <v>705</v>
      </c>
      <c r="H153" s="16">
        <v>697</v>
      </c>
      <c r="I153" s="16">
        <v>693</v>
      </c>
      <c r="J153" s="16">
        <v>696</v>
      </c>
      <c r="K153" s="16">
        <v>706</v>
      </c>
      <c r="L153" s="16">
        <v>717</v>
      </c>
      <c r="M153" s="16">
        <v>725</v>
      </c>
      <c r="N153" s="16">
        <v>731</v>
      </c>
      <c r="O153" s="16">
        <v>736</v>
      </c>
      <c r="P153" s="16">
        <v>711</v>
      </c>
      <c r="Q153" s="16">
        <v>710</v>
      </c>
      <c r="R153" s="16">
        <v>692</v>
      </c>
    </row>
    <row r="154" spans="1:18" x14ac:dyDescent="0.25">
      <c r="A154" s="16" t="s">
        <v>1337</v>
      </c>
      <c r="B154" s="16" t="s">
        <v>1336</v>
      </c>
      <c r="C154" s="16" t="s">
        <v>1910</v>
      </c>
      <c r="D154" s="16">
        <v>2855</v>
      </c>
      <c r="E154" s="16">
        <v>2777</v>
      </c>
      <c r="F154" s="16">
        <v>2704</v>
      </c>
      <c r="G154" s="16">
        <v>2939</v>
      </c>
      <c r="H154" s="16">
        <v>3198</v>
      </c>
      <c r="I154" s="16">
        <v>3261</v>
      </c>
      <c r="J154" s="16">
        <v>3108</v>
      </c>
      <c r="K154" s="16">
        <v>2610</v>
      </c>
      <c r="L154" s="16">
        <v>2615</v>
      </c>
      <c r="M154" s="16">
        <v>2697</v>
      </c>
      <c r="N154" s="16">
        <v>2528</v>
      </c>
      <c r="O154" s="16">
        <v>3297</v>
      </c>
      <c r="P154" s="16">
        <v>2816</v>
      </c>
      <c r="Q154" s="16">
        <v>3175</v>
      </c>
      <c r="R154" s="16">
        <v>2845</v>
      </c>
    </row>
    <row r="155" spans="1:18" x14ac:dyDescent="0.25">
      <c r="A155" s="16" t="s">
        <v>44</v>
      </c>
      <c r="B155" s="18" t="s">
        <v>45</v>
      </c>
      <c r="C155" s="16" t="s">
        <v>46</v>
      </c>
      <c r="D155" s="16">
        <v>7241844</v>
      </c>
      <c r="E155" s="16">
        <v>7291148</v>
      </c>
      <c r="F155" s="16">
        <v>7328866</v>
      </c>
      <c r="G155" s="16">
        <v>7384335</v>
      </c>
      <c r="H155" s="16">
        <v>7444056</v>
      </c>
      <c r="I155" s="16">
        <v>7512314</v>
      </c>
      <c r="J155" s="16">
        <v>7573685</v>
      </c>
      <c r="K155" s="16">
        <v>7692090</v>
      </c>
      <c r="L155" s="16">
        <v>7765557</v>
      </c>
      <c r="M155" s="16">
        <v>7861510</v>
      </c>
      <c r="N155" s="16">
        <v>7961706</v>
      </c>
      <c r="O155" s="16">
        <v>8081271</v>
      </c>
      <c r="P155" s="16">
        <v>8153940</v>
      </c>
      <c r="Q155" s="16">
        <v>8250216</v>
      </c>
      <c r="R155" s="16">
        <v>8335703</v>
      </c>
    </row>
    <row r="156" spans="1:18" x14ac:dyDescent="0.25">
      <c r="A156" s="16" t="s">
        <v>47</v>
      </c>
      <c r="B156" s="18" t="s">
        <v>48</v>
      </c>
      <c r="C156" s="16" t="s">
        <v>49</v>
      </c>
      <c r="D156" s="16">
        <v>6961851</v>
      </c>
      <c r="E156" s="16">
        <v>6997609</v>
      </c>
      <c r="F156" s="16">
        <v>7036576</v>
      </c>
      <c r="G156" s="16">
        <v>7078676</v>
      </c>
      <c r="H156" s="16">
        <v>7146717</v>
      </c>
      <c r="I156" s="16">
        <v>7211148</v>
      </c>
      <c r="J156" s="16">
        <v>7268449</v>
      </c>
      <c r="K156" s="16">
        <v>7380178</v>
      </c>
      <c r="L156" s="16">
        <v>7450197</v>
      </c>
      <c r="M156" s="16">
        <v>7542049</v>
      </c>
      <c r="N156" s="16">
        <v>7636107</v>
      </c>
      <c r="O156" s="16">
        <v>7752307</v>
      </c>
      <c r="P156" s="16">
        <v>7827994</v>
      </c>
      <c r="Q156" s="16">
        <v>7921224</v>
      </c>
      <c r="R156" s="16">
        <v>8003891</v>
      </c>
    </row>
    <row r="157" spans="1:18" x14ac:dyDescent="0.25">
      <c r="A157" s="16" t="s">
        <v>50</v>
      </c>
      <c r="B157" s="18" t="s">
        <v>51</v>
      </c>
      <c r="C157" s="16" t="s">
        <v>52</v>
      </c>
      <c r="D157" s="16">
        <v>1967561</v>
      </c>
      <c r="E157" s="16">
        <v>1992953</v>
      </c>
      <c r="F157" s="16">
        <v>2009254</v>
      </c>
      <c r="G157" s="16">
        <v>2011736</v>
      </c>
      <c r="H157" s="16">
        <v>2035318</v>
      </c>
      <c r="I157" s="16">
        <v>2051598</v>
      </c>
      <c r="J157" s="16">
        <v>2058015</v>
      </c>
      <c r="K157" s="16">
        <v>2084677</v>
      </c>
      <c r="L157" s="16">
        <v>2127350</v>
      </c>
      <c r="M157" s="16">
        <v>2134514</v>
      </c>
      <c r="N157" s="16">
        <v>2142958</v>
      </c>
      <c r="O157" s="16">
        <v>2165439</v>
      </c>
      <c r="P157" s="16">
        <v>2197552</v>
      </c>
      <c r="Q157" s="16">
        <v>2204542</v>
      </c>
      <c r="R157" s="16">
        <v>2224795</v>
      </c>
    </row>
    <row r="158" spans="1:18" x14ac:dyDescent="0.25">
      <c r="A158" s="16" t="s">
        <v>53</v>
      </c>
      <c r="B158" s="16" t="s">
        <v>54</v>
      </c>
      <c r="C158" s="16" t="s">
        <v>55</v>
      </c>
      <c r="D158" s="16">
        <v>1691648</v>
      </c>
      <c r="E158" s="16">
        <v>1699547</v>
      </c>
      <c r="F158" s="16">
        <v>1708359</v>
      </c>
      <c r="G158" s="16">
        <v>1719280</v>
      </c>
      <c r="H158" s="16">
        <v>1730209</v>
      </c>
      <c r="I158" s="16">
        <v>1743652</v>
      </c>
      <c r="J158" s="16">
        <v>1759093</v>
      </c>
      <c r="K158" s="16">
        <v>1777126</v>
      </c>
      <c r="L158" s="16">
        <v>1796657</v>
      </c>
      <c r="M158" s="16">
        <v>1816118</v>
      </c>
      <c r="N158" s="16">
        <v>1834745</v>
      </c>
      <c r="O158" s="16">
        <v>1851800</v>
      </c>
      <c r="P158" s="16">
        <v>1868709</v>
      </c>
      <c r="Q158" s="16">
        <v>1888612</v>
      </c>
      <c r="R158" s="16">
        <v>1909913</v>
      </c>
    </row>
    <row r="159" spans="1:18" x14ac:dyDescent="0.25">
      <c r="A159" s="16" t="s">
        <v>1334</v>
      </c>
      <c r="B159" s="16" t="s">
        <v>1333</v>
      </c>
      <c r="C159" s="16" t="s">
        <v>1909</v>
      </c>
      <c r="D159" s="16">
        <v>416939</v>
      </c>
      <c r="E159" s="16">
        <v>417368</v>
      </c>
      <c r="F159" s="16">
        <v>417710</v>
      </c>
      <c r="G159" s="16">
        <v>418780</v>
      </c>
      <c r="H159" s="16">
        <v>419332</v>
      </c>
      <c r="I159" s="16">
        <v>421443</v>
      </c>
      <c r="J159" s="16">
        <v>425442</v>
      </c>
      <c r="K159" s="16">
        <v>431067</v>
      </c>
      <c r="L159" s="16">
        <v>438425</v>
      </c>
      <c r="M159" s="16">
        <v>445903</v>
      </c>
      <c r="N159" s="16">
        <v>452565</v>
      </c>
      <c r="O159" s="16">
        <v>457960</v>
      </c>
      <c r="P159" s="16">
        <v>462544</v>
      </c>
      <c r="Q159" s="16">
        <v>467534</v>
      </c>
      <c r="R159" s="16">
        <v>473123</v>
      </c>
    </row>
    <row r="160" spans="1:18" x14ac:dyDescent="0.25">
      <c r="A160" s="16" t="s">
        <v>1331</v>
      </c>
      <c r="B160" s="16" t="s">
        <v>1330</v>
      </c>
      <c r="C160" s="16" t="s">
        <v>1908</v>
      </c>
      <c r="D160" s="16">
        <v>8215</v>
      </c>
      <c r="E160" s="16">
        <v>8560</v>
      </c>
      <c r="F160" s="16">
        <v>8780</v>
      </c>
      <c r="G160" s="16">
        <v>8889</v>
      </c>
      <c r="H160" s="16">
        <v>8880</v>
      </c>
      <c r="I160" s="16">
        <v>8862</v>
      </c>
      <c r="J160" s="16">
        <v>8861</v>
      </c>
      <c r="K160" s="16">
        <v>8866</v>
      </c>
      <c r="L160" s="16">
        <v>8884</v>
      </c>
      <c r="M160" s="16">
        <v>8920</v>
      </c>
      <c r="N160" s="16">
        <v>8957</v>
      </c>
      <c r="O160" s="16">
        <v>8989</v>
      </c>
      <c r="P160" s="16">
        <v>9022</v>
      </c>
      <c r="Q160" s="16">
        <v>9062</v>
      </c>
      <c r="R160" s="16">
        <v>9114</v>
      </c>
    </row>
    <row r="161" spans="1:18" x14ac:dyDescent="0.25">
      <c r="A161" s="16" t="s">
        <v>1328</v>
      </c>
      <c r="B161" s="16" t="s">
        <v>1327</v>
      </c>
      <c r="C161" s="16" t="s">
        <v>1907</v>
      </c>
      <c r="D161" s="16">
        <v>401063</v>
      </c>
      <c r="E161" s="16">
        <v>401125</v>
      </c>
      <c r="F161" s="16">
        <v>401315</v>
      </c>
      <c r="G161" s="16">
        <v>402227</v>
      </c>
      <c r="H161" s="16">
        <v>402855</v>
      </c>
      <c r="I161" s="16">
        <v>404992</v>
      </c>
      <c r="J161" s="16">
        <v>409074</v>
      </c>
      <c r="K161" s="16">
        <v>414693</v>
      </c>
      <c r="L161" s="16">
        <v>421991</v>
      </c>
      <c r="M161" s="16">
        <v>429585</v>
      </c>
      <c r="N161" s="16">
        <v>436242</v>
      </c>
      <c r="O161" s="16">
        <v>441719</v>
      </c>
      <c r="P161" s="16">
        <v>446341</v>
      </c>
      <c r="Q161" s="16">
        <v>451283</v>
      </c>
      <c r="R161" s="16">
        <v>456892</v>
      </c>
    </row>
    <row r="162" spans="1:18" x14ac:dyDescent="0.25">
      <c r="A162" s="16" t="s">
        <v>1325</v>
      </c>
      <c r="B162" s="16" t="s">
        <v>1324</v>
      </c>
      <c r="C162" s="16" t="s">
        <v>1906</v>
      </c>
      <c r="D162" s="16">
        <v>7661</v>
      </c>
      <c r="E162" s="16">
        <v>7683</v>
      </c>
      <c r="F162" s="16">
        <v>7615</v>
      </c>
      <c r="G162" s="16">
        <v>7664</v>
      </c>
      <c r="H162" s="16">
        <v>7598</v>
      </c>
      <c r="I162" s="16">
        <v>7588</v>
      </c>
      <c r="J162" s="16">
        <v>7507</v>
      </c>
      <c r="K162" s="16">
        <v>7508</v>
      </c>
      <c r="L162" s="16">
        <v>7550</v>
      </c>
      <c r="M162" s="16">
        <v>7397</v>
      </c>
      <c r="N162" s="16">
        <v>7365</v>
      </c>
      <c r="O162" s="16">
        <v>7252</v>
      </c>
      <c r="P162" s="16">
        <v>7180</v>
      </c>
      <c r="Q162" s="16">
        <v>7189</v>
      </c>
      <c r="R162" s="16">
        <v>7117</v>
      </c>
    </row>
    <row r="163" spans="1:18" x14ac:dyDescent="0.25">
      <c r="A163" s="16" t="s">
        <v>1322</v>
      </c>
      <c r="B163" s="16" t="s">
        <v>1321</v>
      </c>
      <c r="C163" s="16" t="s">
        <v>1905</v>
      </c>
      <c r="D163" s="16">
        <v>1251981</v>
      </c>
      <c r="E163" s="16">
        <v>1261057</v>
      </c>
      <c r="F163" s="16">
        <v>1269972</v>
      </c>
      <c r="G163" s="16">
        <v>1279140</v>
      </c>
      <c r="H163" s="16">
        <v>1287928</v>
      </c>
      <c r="I163" s="16">
        <v>1297898</v>
      </c>
      <c r="J163" s="16">
        <v>1308496</v>
      </c>
      <c r="K163" s="16">
        <v>1320598</v>
      </c>
      <c r="L163" s="16">
        <v>1332953</v>
      </c>
      <c r="M163" s="16">
        <v>1345100</v>
      </c>
      <c r="N163" s="16">
        <v>1357097</v>
      </c>
      <c r="O163" s="16">
        <v>1368667</v>
      </c>
      <c r="P163" s="16">
        <v>1380815</v>
      </c>
      <c r="Q163" s="16">
        <v>1395501</v>
      </c>
      <c r="R163" s="16">
        <v>1410966</v>
      </c>
    </row>
    <row r="164" spans="1:18" x14ac:dyDescent="0.25">
      <c r="A164" s="16" t="s">
        <v>1319</v>
      </c>
      <c r="B164" s="16" t="s">
        <v>1318</v>
      </c>
      <c r="C164" s="16" t="s">
        <v>1904</v>
      </c>
      <c r="D164" s="16">
        <v>26739</v>
      </c>
      <c r="E164" s="16">
        <v>26672</v>
      </c>
      <c r="F164" s="16">
        <v>26436</v>
      </c>
      <c r="G164" s="16">
        <v>26042</v>
      </c>
      <c r="H164" s="16">
        <v>25531</v>
      </c>
      <c r="I164" s="16">
        <v>25166</v>
      </c>
      <c r="J164" s="16">
        <v>24988</v>
      </c>
      <c r="K164" s="16">
        <v>25014</v>
      </c>
      <c r="L164" s="16">
        <v>25186</v>
      </c>
      <c r="M164" s="16">
        <v>25350</v>
      </c>
      <c r="N164" s="16">
        <v>25480</v>
      </c>
      <c r="O164" s="16">
        <v>25566</v>
      </c>
      <c r="P164" s="16">
        <v>25644</v>
      </c>
      <c r="Q164" s="16">
        <v>25763</v>
      </c>
      <c r="R164" s="16">
        <v>25892</v>
      </c>
    </row>
    <row r="165" spans="1:18" x14ac:dyDescent="0.25">
      <c r="A165" s="16" t="s">
        <v>1316</v>
      </c>
      <c r="B165" s="16" t="s">
        <v>1315</v>
      </c>
      <c r="C165" s="16" t="s">
        <v>1903</v>
      </c>
      <c r="D165" s="16">
        <v>1225241</v>
      </c>
      <c r="E165" s="16">
        <v>1234386</v>
      </c>
      <c r="F165" s="16">
        <v>1243536</v>
      </c>
      <c r="G165" s="16">
        <v>1253098</v>
      </c>
      <c r="H165" s="16">
        <v>1262397</v>
      </c>
      <c r="I165" s="16">
        <v>1272731</v>
      </c>
      <c r="J165" s="16">
        <v>1283507</v>
      </c>
      <c r="K165" s="16">
        <v>1295583</v>
      </c>
      <c r="L165" s="16">
        <v>1307766</v>
      </c>
      <c r="M165" s="16">
        <v>1319750</v>
      </c>
      <c r="N165" s="16">
        <v>1331617</v>
      </c>
      <c r="O165" s="16">
        <v>1343101</v>
      </c>
      <c r="P165" s="16">
        <v>1355171</v>
      </c>
      <c r="Q165" s="16">
        <v>1369739</v>
      </c>
      <c r="R165" s="16">
        <v>1385074</v>
      </c>
    </row>
    <row r="166" spans="1:18" x14ac:dyDescent="0.25">
      <c r="A166" s="16" t="s">
        <v>1313</v>
      </c>
      <c r="B166" s="16" t="s">
        <v>1312</v>
      </c>
      <c r="C166" s="16" t="s">
        <v>1902</v>
      </c>
      <c r="D166" s="16">
        <v>21115</v>
      </c>
      <c r="E166" s="16">
        <v>19449</v>
      </c>
      <c r="F166" s="16">
        <v>18963</v>
      </c>
      <c r="G166" s="16">
        <v>19622</v>
      </c>
      <c r="H166" s="16">
        <v>21204</v>
      </c>
      <c r="I166" s="16">
        <v>22556</v>
      </c>
      <c r="J166" s="16">
        <v>23379</v>
      </c>
      <c r="K166" s="16">
        <v>23655</v>
      </c>
      <c r="L166" s="16">
        <v>23436</v>
      </c>
      <c r="M166" s="16">
        <v>23235</v>
      </c>
      <c r="N166" s="16">
        <v>23171</v>
      </c>
      <c r="O166" s="16">
        <v>23235</v>
      </c>
      <c r="P166" s="16">
        <v>23390</v>
      </c>
      <c r="Q166" s="16">
        <v>23592</v>
      </c>
      <c r="R166" s="16">
        <v>23810</v>
      </c>
    </row>
    <row r="167" spans="1:18" x14ac:dyDescent="0.25">
      <c r="A167" s="16" t="s">
        <v>1310</v>
      </c>
      <c r="B167" s="16" t="s">
        <v>1309</v>
      </c>
      <c r="C167" s="16" t="s">
        <v>1901</v>
      </c>
      <c r="D167" s="16">
        <v>1613</v>
      </c>
      <c r="E167" s="16">
        <v>1672</v>
      </c>
      <c r="F167" s="16">
        <v>1713</v>
      </c>
      <c r="G167" s="16">
        <v>1738</v>
      </c>
      <c r="H167" s="16">
        <v>1745</v>
      </c>
      <c r="I167" s="16">
        <v>1756</v>
      </c>
      <c r="J167" s="16">
        <v>1777</v>
      </c>
      <c r="K167" s="16">
        <v>1806</v>
      </c>
      <c r="L167" s="16">
        <v>1843</v>
      </c>
      <c r="M167" s="16">
        <v>1880</v>
      </c>
      <c r="N167" s="16">
        <v>1912</v>
      </c>
      <c r="O167" s="16">
        <v>1938</v>
      </c>
      <c r="P167" s="16">
        <v>1960</v>
      </c>
      <c r="Q167" s="16">
        <v>1985</v>
      </c>
      <c r="R167" s="16">
        <v>2013</v>
      </c>
    </row>
    <row r="168" spans="1:18" x14ac:dyDescent="0.25">
      <c r="A168" s="16" t="s">
        <v>1307</v>
      </c>
      <c r="B168" s="16" t="s">
        <v>1306</v>
      </c>
      <c r="C168" s="16" t="s">
        <v>1762</v>
      </c>
      <c r="D168" s="16">
        <v>275914</v>
      </c>
      <c r="E168" s="16">
        <v>293406</v>
      </c>
      <c r="F168" s="16">
        <v>300895</v>
      </c>
      <c r="G168" s="16">
        <v>292455</v>
      </c>
      <c r="H168" s="16">
        <v>305109</v>
      </c>
      <c r="I168" s="16">
        <v>307947</v>
      </c>
      <c r="J168" s="16">
        <v>298921</v>
      </c>
      <c r="K168" s="16">
        <v>307551</v>
      </c>
      <c r="L168" s="16">
        <v>330693</v>
      </c>
      <c r="M168" s="16">
        <v>318395</v>
      </c>
      <c r="N168" s="16">
        <v>308213</v>
      </c>
      <c r="O168" s="16">
        <v>313639</v>
      </c>
      <c r="P168" s="16">
        <v>328843</v>
      </c>
      <c r="Q168" s="16">
        <v>315930</v>
      </c>
      <c r="R168" s="16">
        <v>314882</v>
      </c>
    </row>
    <row r="169" spans="1:18" x14ac:dyDescent="0.25">
      <c r="A169" s="16" t="s">
        <v>1305</v>
      </c>
      <c r="B169" s="16" t="s">
        <v>1304</v>
      </c>
      <c r="C169" s="16" t="s">
        <v>1900</v>
      </c>
      <c r="D169" s="16">
        <v>82078</v>
      </c>
      <c r="E169" s="16">
        <v>82893</v>
      </c>
      <c r="F169" s="16">
        <v>83544</v>
      </c>
      <c r="G169" s="16">
        <v>83932</v>
      </c>
      <c r="H169" s="16">
        <v>84411</v>
      </c>
      <c r="I169" s="16">
        <v>84838</v>
      </c>
      <c r="J169" s="16">
        <v>85096</v>
      </c>
      <c r="K169" s="16">
        <v>85487</v>
      </c>
      <c r="L169" s="16">
        <v>85536</v>
      </c>
      <c r="M169" s="16">
        <v>85955</v>
      </c>
      <c r="N169" s="16">
        <v>86709</v>
      </c>
      <c r="O169" s="16">
        <v>88146</v>
      </c>
      <c r="P169" s="16">
        <v>88567</v>
      </c>
      <c r="Q169" s="16">
        <v>89077</v>
      </c>
      <c r="R169" s="16">
        <v>90044</v>
      </c>
    </row>
    <row r="170" spans="1:18" x14ac:dyDescent="0.25">
      <c r="A170" s="16" t="s">
        <v>1302</v>
      </c>
      <c r="B170" s="16" t="s">
        <v>1301</v>
      </c>
      <c r="C170" s="16" t="s">
        <v>1899</v>
      </c>
      <c r="D170" s="16">
        <v>64429</v>
      </c>
      <c r="E170" s="16">
        <v>65332</v>
      </c>
      <c r="F170" s="16">
        <v>65886</v>
      </c>
      <c r="G170" s="16">
        <v>66235</v>
      </c>
      <c r="H170" s="16">
        <v>66574</v>
      </c>
      <c r="I170" s="16">
        <v>66864</v>
      </c>
      <c r="J170" s="16">
        <v>67067</v>
      </c>
      <c r="K170" s="16">
        <v>67478</v>
      </c>
      <c r="L170" s="16">
        <v>67882</v>
      </c>
      <c r="M170" s="16">
        <v>68458</v>
      </c>
      <c r="N170" s="16">
        <v>69377</v>
      </c>
      <c r="O170" s="16">
        <v>70720</v>
      </c>
      <c r="P170" s="16">
        <v>71588</v>
      </c>
      <c r="Q170" s="16">
        <v>72361</v>
      </c>
      <c r="R170" s="16">
        <v>73288</v>
      </c>
    </row>
    <row r="171" spans="1:18" x14ac:dyDescent="0.25">
      <c r="A171" s="16" t="s">
        <v>1299</v>
      </c>
      <c r="B171" s="16" t="s">
        <v>1298</v>
      </c>
      <c r="C171" s="16" t="s">
        <v>1898</v>
      </c>
      <c r="D171" s="16">
        <v>17649</v>
      </c>
      <c r="E171" s="16">
        <v>17562</v>
      </c>
      <c r="F171" s="16">
        <v>17658</v>
      </c>
      <c r="G171" s="16">
        <v>17697</v>
      </c>
      <c r="H171" s="16">
        <v>17836</v>
      </c>
      <c r="I171" s="16">
        <v>17974</v>
      </c>
      <c r="J171" s="16">
        <v>18029</v>
      </c>
      <c r="K171" s="16">
        <v>18009</v>
      </c>
      <c r="L171" s="16">
        <v>17653</v>
      </c>
      <c r="M171" s="16">
        <v>17497</v>
      </c>
      <c r="N171" s="16">
        <v>17332</v>
      </c>
      <c r="O171" s="16">
        <v>17426</v>
      </c>
      <c r="P171" s="16">
        <v>16979</v>
      </c>
      <c r="Q171" s="16">
        <v>16716</v>
      </c>
      <c r="R171" s="16">
        <v>16757</v>
      </c>
    </row>
    <row r="172" spans="1:18" x14ac:dyDescent="0.25">
      <c r="A172" s="16" t="s">
        <v>1296</v>
      </c>
      <c r="B172" s="16" t="s">
        <v>1295</v>
      </c>
      <c r="C172" s="16" t="s">
        <v>1897</v>
      </c>
      <c r="D172" s="16">
        <v>193835</v>
      </c>
      <c r="E172" s="16">
        <v>210512</v>
      </c>
      <c r="F172" s="16">
        <v>217351</v>
      </c>
      <c r="G172" s="16">
        <v>208523</v>
      </c>
      <c r="H172" s="16">
        <v>220698</v>
      </c>
      <c r="I172" s="16">
        <v>223109</v>
      </c>
      <c r="J172" s="16">
        <v>213826</v>
      </c>
      <c r="K172" s="16">
        <v>222064</v>
      </c>
      <c r="L172" s="16">
        <v>245157</v>
      </c>
      <c r="M172" s="16">
        <v>232441</v>
      </c>
      <c r="N172" s="16">
        <v>221504</v>
      </c>
      <c r="O172" s="16">
        <v>225493</v>
      </c>
      <c r="P172" s="16">
        <v>240276</v>
      </c>
      <c r="Q172" s="16">
        <v>226853</v>
      </c>
      <c r="R172" s="16">
        <v>224838</v>
      </c>
    </row>
    <row r="173" spans="1:18" x14ac:dyDescent="0.25">
      <c r="A173" s="16" t="s">
        <v>1293</v>
      </c>
      <c r="B173" s="16" t="s">
        <v>1292</v>
      </c>
      <c r="C173" s="16" t="s">
        <v>1896</v>
      </c>
      <c r="D173" s="16">
        <v>156147</v>
      </c>
      <c r="E173" s="16">
        <v>166814</v>
      </c>
      <c r="F173" s="16">
        <v>165892</v>
      </c>
      <c r="G173" s="16">
        <v>164267</v>
      </c>
      <c r="H173" s="16">
        <v>168269</v>
      </c>
      <c r="I173" s="16">
        <v>165642</v>
      </c>
      <c r="J173" s="16">
        <v>165919</v>
      </c>
      <c r="K173" s="16">
        <v>176622</v>
      </c>
      <c r="L173" s="16">
        <v>184863</v>
      </c>
      <c r="M173" s="16">
        <v>169957</v>
      </c>
      <c r="N173" s="16">
        <v>168875</v>
      </c>
      <c r="O173" s="16">
        <v>177922</v>
      </c>
      <c r="P173" s="16">
        <v>185259</v>
      </c>
      <c r="Q173" s="16">
        <v>173457</v>
      </c>
      <c r="R173" s="16">
        <v>176603</v>
      </c>
    </row>
    <row r="174" spans="1:18" x14ac:dyDescent="0.25">
      <c r="A174" s="16" t="s">
        <v>1290</v>
      </c>
      <c r="B174" s="16" t="s">
        <v>1289</v>
      </c>
      <c r="C174" s="16" t="s">
        <v>1895</v>
      </c>
      <c r="D174" s="16">
        <v>37688</v>
      </c>
      <c r="E174" s="16">
        <v>43699</v>
      </c>
      <c r="F174" s="16">
        <v>51459</v>
      </c>
      <c r="G174" s="16">
        <v>44257</v>
      </c>
      <c r="H174" s="16">
        <v>52430</v>
      </c>
      <c r="I174" s="16">
        <v>57467</v>
      </c>
      <c r="J174" s="16">
        <v>47906</v>
      </c>
      <c r="K174" s="16">
        <v>45442</v>
      </c>
      <c r="L174" s="16">
        <v>60295</v>
      </c>
      <c r="M174" s="16">
        <v>62484</v>
      </c>
      <c r="N174" s="16">
        <v>52630</v>
      </c>
      <c r="O174" s="16">
        <v>47571</v>
      </c>
      <c r="P174" s="16">
        <v>55017</v>
      </c>
      <c r="Q174" s="16">
        <v>53396</v>
      </c>
      <c r="R174" s="16">
        <v>48235</v>
      </c>
    </row>
    <row r="175" spans="1:18" x14ac:dyDescent="0.25">
      <c r="A175" s="16" t="s">
        <v>1287</v>
      </c>
      <c r="B175" s="18" t="s">
        <v>1286</v>
      </c>
      <c r="C175" s="16" t="s">
        <v>1761</v>
      </c>
      <c r="D175" s="16">
        <v>1824460</v>
      </c>
      <c r="E175" s="16">
        <v>1828824</v>
      </c>
      <c r="F175" s="16">
        <v>1842674</v>
      </c>
      <c r="G175" s="16">
        <v>1847464</v>
      </c>
      <c r="H175" s="16">
        <v>1853493</v>
      </c>
      <c r="I175" s="16">
        <v>1870827</v>
      </c>
      <c r="J175" s="16">
        <v>1886662</v>
      </c>
      <c r="K175" s="16">
        <v>1911870</v>
      </c>
      <c r="L175" s="16">
        <v>1905008</v>
      </c>
      <c r="M175" s="16">
        <v>1938738</v>
      </c>
      <c r="N175" s="16">
        <v>1968632</v>
      </c>
      <c r="O175" s="16">
        <v>2003543</v>
      </c>
      <c r="P175" s="16">
        <v>2023754</v>
      </c>
      <c r="Q175" s="16">
        <v>2049035</v>
      </c>
      <c r="R175" s="16">
        <v>2074429</v>
      </c>
    </row>
    <row r="176" spans="1:18" x14ac:dyDescent="0.25">
      <c r="A176" s="16" t="s">
        <v>1285</v>
      </c>
      <c r="B176" s="16" t="s">
        <v>1284</v>
      </c>
      <c r="C176" s="16" t="s">
        <v>1894</v>
      </c>
      <c r="D176" s="16">
        <v>822544</v>
      </c>
      <c r="E176" s="16">
        <v>826107</v>
      </c>
      <c r="F176" s="16">
        <v>825825</v>
      </c>
      <c r="G176" s="16">
        <v>833300</v>
      </c>
      <c r="H176" s="16">
        <v>832604</v>
      </c>
      <c r="I176" s="16">
        <v>841884</v>
      </c>
      <c r="J176" s="16">
        <v>849829</v>
      </c>
      <c r="K176" s="16">
        <v>853739</v>
      </c>
      <c r="L176" s="16">
        <v>858024</v>
      </c>
      <c r="M176" s="16">
        <v>867506</v>
      </c>
      <c r="N176" s="16">
        <v>879872</v>
      </c>
      <c r="O176" s="16">
        <v>893428</v>
      </c>
      <c r="P176" s="16">
        <v>901859</v>
      </c>
      <c r="Q176" s="16">
        <v>915447</v>
      </c>
      <c r="R176" s="16">
        <v>924093</v>
      </c>
    </row>
    <row r="177" spans="1:18" x14ac:dyDescent="0.25">
      <c r="A177" s="16" t="s">
        <v>1282</v>
      </c>
      <c r="B177" s="16" t="s">
        <v>1281</v>
      </c>
      <c r="C177" s="16" t="s">
        <v>1893</v>
      </c>
      <c r="D177" s="16">
        <v>429095</v>
      </c>
      <c r="E177" s="16">
        <v>432281</v>
      </c>
      <c r="F177" s="16">
        <v>431789</v>
      </c>
      <c r="G177" s="16">
        <v>435896</v>
      </c>
      <c r="H177" s="16">
        <v>434169</v>
      </c>
      <c r="I177" s="16">
        <v>434997</v>
      </c>
      <c r="J177" s="16">
        <v>438337</v>
      </c>
      <c r="K177" s="16">
        <v>440654</v>
      </c>
      <c r="L177" s="16">
        <v>444184</v>
      </c>
      <c r="M177" s="16">
        <v>447767</v>
      </c>
      <c r="N177" s="16">
        <v>453571</v>
      </c>
      <c r="O177" s="16">
        <v>458926</v>
      </c>
      <c r="P177" s="16">
        <v>463703</v>
      </c>
      <c r="Q177" s="16">
        <v>469648</v>
      </c>
      <c r="R177" s="16">
        <v>472248</v>
      </c>
    </row>
    <row r="178" spans="1:18" x14ac:dyDescent="0.25">
      <c r="A178" s="16" t="s">
        <v>1279</v>
      </c>
      <c r="B178" s="16" t="s">
        <v>1278</v>
      </c>
      <c r="C178" s="16" t="s">
        <v>1892</v>
      </c>
      <c r="D178" s="16">
        <v>109064</v>
      </c>
      <c r="E178" s="16">
        <v>108551</v>
      </c>
      <c r="F178" s="16">
        <v>108878</v>
      </c>
      <c r="G178" s="16">
        <v>107250</v>
      </c>
      <c r="H178" s="16">
        <v>106670</v>
      </c>
      <c r="I178" s="16">
        <v>110851</v>
      </c>
      <c r="J178" s="16">
        <v>111640</v>
      </c>
      <c r="K178" s="16">
        <v>111491</v>
      </c>
      <c r="L178" s="16">
        <v>111425</v>
      </c>
      <c r="M178" s="16">
        <v>112781</v>
      </c>
      <c r="N178" s="16">
        <v>114932</v>
      </c>
      <c r="O178" s="16">
        <v>116917</v>
      </c>
      <c r="P178" s="16">
        <v>116760</v>
      </c>
      <c r="Q178" s="16">
        <v>118063</v>
      </c>
      <c r="R178" s="16">
        <v>119238</v>
      </c>
    </row>
    <row r="179" spans="1:18" x14ac:dyDescent="0.25">
      <c r="A179" s="16" t="s">
        <v>1276</v>
      </c>
      <c r="B179" s="16" t="s">
        <v>1275</v>
      </c>
      <c r="C179" s="16" t="s">
        <v>1891</v>
      </c>
      <c r="D179" s="16">
        <v>284385</v>
      </c>
      <c r="E179" s="16">
        <v>285275</v>
      </c>
      <c r="F179" s="16">
        <v>285158</v>
      </c>
      <c r="G179" s="16">
        <v>290154</v>
      </c>
      <c r="H179" s="16">
        <v>291765</v>
      </c>
      <c r="I179" s="16">
        <v>296035</v>
      </c>
      <c r="J179" s="16">
        <v>299853</v>
      </c>
      <c r="K179" s="16">
        <v>301594</v>
      </c>
      <c r="L179" s="16">
        <v>302415</v>
      </c>
      <c r="M179" s="16">
        <v>306959</v>
      </c>
      <c r="N179" s="16">
        <v>311370</v>
      </c>
      <c r="O179" s="16">
        <v>317585</v>
      </c>
      <c r="P179" s="16">
        <v>321396</v>
      </c>
      <c r="Q179" s="16">
        <v>327736</v>
      </c>
      <c r="R179" s="16">
        <v>332607</v>
      </c>
    </row>
    <row r="180" spans="1:18" x14ac:dyDescent="0.25">
      <c r="A180" s="16" t="s">
        <v>1273</v>
      </c>
      <c r="B180" s="16" t="s">
        <v>1272</v>
      </c>
      <c r="C180" s="16" t="s">
        <v>1890</v>
      </c>
      <c r="D180" s="16">
        <v>84005</v>
      </c>
      <c r="E180" s="16">
        <v>83894</v>
      </c>
      <c r="F180" s="16">
        <v>83902</v>
      </c>
      <c r="G180" s="16">
        <v>87177</v>
      </c>
      <c r="H180" s="16">
        <v>86093</v>
      </c>
      <c r="I180" s="16">
        <v>87896</v>
      </c>
      <c r="J180" s="16">
        <v>89122</v>
      </c>
      <c r="K180" s="16">
        <v>88433</v>
      </c>
      <c r="L180" s="16">
        <v>89339</v>
      </c>
      <c r="M180" s="16">
        <v>91193</v>
      </c>
      <c r="N180" s="16">
        <v>91590</v>
      </c>
      <c r="O180" s="16">
        <v>93180</v>
      </c>
      <c r="P180" s="16">
        <v>94154</v>
      </c>
      <c r="Q180" s="16">
        <v>95992</v>
      </c>
      <c r="R180" s="16">
        <v>97883</v>
      </c>
    </row>
    <row r="181" spans="1:18" x14ac:dyDescent="0.25">
      <c r="A181" s="16" t="s">
        <v>1270</v>
      </c>
      <c r="B181" s="16" t="s">
        <v>1269</v>
      </c>
      <c r="C181" s="16" t="s">
        <v>1889</v>
      </c>
      <c r="D181" s="16">
        <v>34149</v>
      </c>
      <c r="E181" s="16">
        <v>33900</v>
      </c>
      <c r="F181" s="16">
        <v>33751</v>
      </c>
      <c r="G181" s="16">
        <v>33688</v>
      </c>
      <c r="H181" s="16">
        <v>33578</v>
      </c>
      <c r="I181" s="16">
        <v>33595</v>
      </c>
      <c r="J181" s="16">
        <v>33746</v>
      </c>
      <c r="K181" s="16">
        <v>34019</v>
      </c>
      <c r="L181" s="16">
        <v>33722</v>
      </c>
      <c r="M181" s="16">
        <v>33715</v>
      </c>
      <c r="N181" s="16">
        <v>33753</v>
      </c>
      <c r="O181" s="16">
        <v>34068</v>
      </c>
      <c r="P181" s="16">
        <v>34803</v>
      </c>
      <c r="Q181" s="16">
        <v>35516</v>
      </c>
      <c r="R181" s="16">
        <v>35672</v>
      </c>
    </row>
    <row r="182" spans="1:18" x14ac:dyDescent="0.25">
      <c r="A182" s="16" t="s">
        <v>1267</v>
      </c>
      <c r="B182" s="16" t="s">
        <v>1266</v>
      </c>
      <c r="C182" s="16" t="s">
        <v>1888</v>
      </c>
      <c r="D182" s="16">
        <v>166231</v>
      </c>
      <c r="E182" s="16">
        <v>167481</v>
      </c>
      <c r="F182" s="16">
        <v>167505</v>
      </c>
      <c r="G182" s="16">
        <v>169290</v>
      </c>
      <c r="H182" s="16">
        <v>172094</v>
      </c>
      <c r="I182" s="16">
        <v>174544</v>
      </c>
      <c r="J182" s="16">
        <v>176984</v>
      </c>
      <c r="K182" s="16">
        <v>179143</v>
      </c>
      <c r="L182" s="16">
        <v>179355</v>
      </c>
      <c r="M182" s="16">
        <v>182051</v>
      </c>
      <c r="N182" s="16">
        <v>186026</v>
      </c>
      <c r="O182" s="16">
        <v>190337</v>
      </c>
      <c r="P182" s="16">
        <v>192439</v>
      </c>
      <c r="Q182" s="16">
        <v>196228</v>
      </c>
      <c r="R182" s="16">
        <v>199052</v>
      </c>
    </row>
    <row r="183" spans="1:18" x14ac:dyDescent="0.25">
      <c r="A183" s="16" t="s">
        <v>1264</v>
      </c>
      <c r="B183" s="16" t="s">
        <v>1263</v>
      </c>
      <c r="C183" s="16" t="s">
        <v>1887</v>
      </c>
      <c r="D183" s="16">
        <v>112321</v>
      </c>
      <c r="E183" s="16">
        <v>112859</v>
      </c>
      <c r="F183" s="16">
        <v>112400</v>
      </c>
      <c r="G183" s="16">
        <v>113368</v>
      </c>
      <c r="H183" s="16">
        <v>115338</v>
      </c>
      <c r="I183" s="16">
        <v>116768</v>
      </c>
      <c r="J183" s="16">
        <v>118543</v>
      </c>
      <c r="K183" s="16">
        <v>120376</v>
      </c>
      <c r="L183" s="16">
        <v>120669</v>
      </c>
      <c r="M183" s="16">
        <v>123025</v>
      </c>
      <c r="N183" s="16">
        <v>126188</v>
      </c>
      <c r="O183" s="16">
        <v>129286</v>
      </c>
      <c r="P183" s="16">
        <v>130894</v>
      </c>
      <c r="Q183" s="16">
        <v>133554</v>
      </c>
      <c r="R183" s="16">
        <v>135799</v>
      </c>
    </row>
    <row r="184" spans="1:18" x14ac:dyDescent="0.25">
      <c r="A184" s="16" t="s">
        <v>1261</v>
      </c>
      <c r="B184" s="16" t="s">
        <v>1260</v>
      </c>
      <c r="C184" s="16" t="s">
        <v>1886</v>
      </c>
      <c r="D184" s="16">
        <v>53910</v>
      </c>
      <c r="E184" s="16">
        <v>54622</v>
      </c>
      <c r="F184" s="16">
        <v>55104</v>
      </c>
      <c r="G184" s="16">
        <v>55922</v>
      </c>
      <c r="H184" s="16">
        <v>56755</v>
      </c>
      <c r="I184" s="16">
        <v>57777</v>
      </c>
      <c r="J184" s="16">
        <v>58441</v>
      </c>
      <c r="K184" s="16">
        <v>58767</v>
      </c>
      <c r="L184" s="16">
        <v>58686</v>
      </c>
      <c r="M184" s="16">
        <v>59027</v>
      </c>
      <c r="N184" s="16">
        <v>59839</v>
      </c>
      <c r="O184" s="16">
        <v>61051</v>
      </c>
      <c r="P184" s="16">
        <v>61545</v>
      </c>
      <c r="Q184" s="16">
        <v>62674</v>
      </c>
      <c r="R184" s="16">
        <v>63252</v>
      </c>
    </row>
    <row r="185" spans="1:18" x14ac:dyDescent="0.25">
      <c r="A185" s="16" t="s">
        <v>1258</v>
      </c>
      <c r="B185" s="16" t="s">
        <v>1257</v>
      </c>
      <c r="C185" s="16" t="s">
        <v>1885</v>
      </c>
      <c r="D185" s="16">
        <v>1001916</v>
      </c>
      <c r="E185" s="16">
        <v>1002718</v>
      </c>
      <c r="F185" s="16">
        <v>1016849</v>
      </c>
      <c r="G185" s="16">
        <v>1014165</v>
      </c>
      <c r="H185" s="16">
        <v>1020889</v>
      </c>
      <c r="I185" s="16">
        <v>1028943</v>
      </c>
      <c r="J185" s="16">
        <v>1036833</v>
      </c>
      <c r="K185" s="16">
        <v>1058131</v>
      </c>
      <c r="L185" s="16">
        <v>1046984</v>
      </c>
      <c r="M185" s="16">
        <v>1071231</v>
      </c>
      <c r="N185" s="16">
        <v>1088760</v>
      </c>
      <c r="O185" s="16">
        <v>1110116</v>
      </c>
      <c r="P185" s="16">
        <v>1121896</v>
      </c>
      <c r="Q185" s="16">
        <v>1133588</v>
      </c>
      <c r="R185" s="16">
        <v>1150337</v>
      </c>
    </row>
    <row r="186" spans="1:18" x14ac:dyDescent="0.25">
      <c r="A186" s="16" t="s">
        <v>1255</v>
      </c>
      <c r="B186" s="16" t="s">
        <v>1254</v>
      </c>
      <c r="C186" s="16" t="s">
        <v>1884</v>
      </c>
      <c r="D186" s="16">
        <v>841222</v>
      </c>
      <c r="E186" s="16">
        <v>841490</v>
      </c>
      <c r="F186" s="16">
        <v>854313</v>
      </c>
      <c r="G186" s="16">
        <v>852154</v>
      </c>
      <c r="H186" s="16">
        <v>858755</v>
      </c>
      <c r="I186" s="16">
        <v>866856</v>
      </c>
      <c r="J186" s="16">
        <v>873396</v>
      </c>
      <c r="K186" s="16">
        <v>890725</v>
      </c>
      <c r="L186" s="16">
        <v>880886</v>
      </c>
      <c r="M186" s="16">
        <v>903500</v>
      </c>
      <c r="N186" s="16">
        <v>916638</v>
      </c>
      <c r="O186" s="16">
        <v>934469</v>
      </c>
      <c r="P186" s="16">
        <v>948317</v>
      </c>
      <c r="Q186" s="16">
        <v>957166</v>
      </c>
      <c r="R186" s="16">
        <v>972071</v>
      </c>
    </row>
    <row r="187" spans="1:18" x14ac:dyDescent="0.25">
      <c r="A187" s="16" t="s">
        <v>1252</v>
      </c>
      <c r="B187" s="16" t="s">
        <v>1251</v>
      </c>
      <c r="C187" s="16" t="s">
        <v>1787</v>
      </c>
      <c r="D187" s="16">
        <v>564229</v>
      </c>
      <c r="E187" s="16">
        <v>561920</v>
      </c>
      <c r="F187" s="16">
        <v>573536</v>
      </c>
      <c r="G187" s="16">
        <v>568986</v>
      </c>
      <c r="H187" s="16">
        <v>575354</v>
      </c>
      <c r="I187" s="16">
        <v>585177</v>
      </c>
      <c r="J187" s="16">
        <v>587282</v>
      </c>
      <c r="K187" s="16">
        <v>600673</v>
      </c>
      <c r="L187" s="16">
        <v>587371</v>
      </c>
      <c r="M187" s="16">
        <v>602095</v>
      </c>
      <c r="N187" s="16">
        <v>610931</v>
      </c>
      <c r="O187" s="16">
        <v>625279</v>
      </c>
      <c r="P187" s="16">
        <v>637297</v>
      </c>
      <c r="Q187" s="16">
        <v>641822</v>
      </c>
      <c r="R187" s="16">
        <v>652682</v>
      </c>
    </row>
    <row r="188" spans="1:18" x14ac:dyDescent="0.25">
      <c r="A188" s="16" t="s">
        <v>1250</v>
      </c>
      <c r="B188" s="16" t="s">
        <v>1249</v>
      </c>
      <c r="C188" s="16" t="s">
        <v>1883</v>
      </c>
      <c r="D188" s="16">
        <v>114253</v>
      </c>
      <c r="E188" s="16">
        <v>116399</v>
      </c>
      <c r="F188" s="16">
        <v>116816</v>
      </c>
      <c r="G188" s="16">
        <v>118520</v>
      </c>
      <c r="H188" s="16">
        <v>116770</v>
      </c>
      <c r="I188" s="16">
        <v>114866</v>
      </c>
      <c r="J188" s="16">
        <v>117913</v>
      </c>
      <c r="K188" s="16">
        <v>119893</v>
      </c>
      <c r="L188" s="16">
        <v>122405</v>
      </c>
      <c r="M188" s="16">
        <v>129117</v>
      </c>
      <c r="N188" s="16">
        <v>132493</v>
      </c>
      <c r="O188" s="16">
        <v>136225</v>
      </c>
      <c r="P188" s="16">
        <v>137084</v>
      </c>
      <c r="Q188" s="16">
        <v>139573</v>
      </c>
      <c r="R188" s="16">
        <v>142500</v>
      </c>
    </row>
    <row r="189" spans="1:18" x14ac:dyDescent="0.25">
      <c r="A189" s="16" t="s">
        <v>1247</v>
      </c>
      <c r="B189" s="16" t="s">
        <v>1246</v>
      </c>
      <c r="C189" s="16" t="s">
        <v>1882</v>
      </c>
      <c r="D189" s="16">
        <v>162740</v>
      </c>
      <c r="E189" s="16">
        <v>163171</v>
      </c>
      <c r="F189" s="16">
        <v>163961</v>
      </c>
      <c r="G189" s="16">
        <v>164648</v>
      </c>
      <c r="H189" s="16">
        <v>166631</v>
      </c>
      <c r="I189" s="16">
        <v>166814</v>
      </c>
      <c r="J189" s="16">
        <v>168201</v>
      </c>
      <c r="K189" s="16">
        <v>170159</v>
      </c>
      <c r="L189" s="16">
        <v>171110</v>
      </c>
      <c r="M189" s="16">
        <v>172288</v>
      </c>
      <c r="N189" s="16">
        <v>173215</v>
      </c>
      <c r="O189" s="16">
        <v>172964</v>
      </c>
      <c r="P189" s="16">
        <v>173937</v>
      </c>
      <c r="Q189" s="16">
        <v>175771</v>
      </c>
      <c r="R189" s="16">
        <v>176888</v>
      </c>
    </row>
    <row r="190" spans="1:18" x14ac:dyDescent="0.25">
      <c r="A190" s="16" t="s">
        <v>1244</v>
      </c>
      <c r="B190" s="16" t="s">
        <v>1243</v>
      </c>
      <c r="C190" s="16" t="s">
        <v>1881</v>
      </c>
      <c r="D190" s="16">
        <v>160694</v>
      </c>
      <c r="E190" s="16">
        <v>161228</v>
      </c>
      <c r="F190" s="16">
        <v>162536</v>
      </c>
      <c r="G190" s="16">
        <v>162010</v>
      </c>
      <c r="H190" s="16">
        <v>162133</v>
      </c>
      <c r="I190" s="16">
        <v>162087</v>
      </c>
      <c r="J190" s="16">
        <v>163437</v>
      </c>
      <c r="K190" s="16">
        <v>167406</v>
      </c>
      <c r="L190" s="16">
        <v>166098</v>
      </c>
      <c r="M190" s="16">
        <v>167731</v>
      </c>
      <c r="N190" s="16">
        <v>172121</v>
      </c>
      <c r="O190" s="16">
        <v>175647</v>
      </c>
      <c r="P190" s="16">
        <v>173578</v>
      </c>
      <c r="Q190" s="16">
        <v>176423</v>
      </c>
      <c r="R190" s="16">
        <v>178266</v>
      </c>
    </row>
    <row r="191" spans="1:18" x14ac:dyDescent="0.25">
      <c r="A191" s="16" t="s">
        <v>1241</v>
      </c>
      <c r="B191" s="16" t="s">
        <v>1240</v>
      </c>
      <c r="C191" s="16" t="s">
        <v>1786</v>
      </c>
      <c r="D191" s="16">
        <v>53806</v>
      </c>
      <c r="E191" s="16">
        <v>53150</v>
      </c>
      <c r="F191" s="16">
        <v>54721</v>
      </c>
      <c r="G191" s="16">
        <v>52392</v>
      </c>
      <c r="H191" s="16">
        <v>53462</v>
      </c>
      <c r="I191" s="16">
        <v>53480</v>
      </c>
      <c r="J191" s="16">
        <v>54042</v>
      </c>
      <c r="K191" s="16">
        <v>54286</v>
      </c>
      <c r="L191" s="16">
        <v>53100</v>
      </c>
      <c r="M191" s="16">
        <v>53830</v>
      </c>
      <c r="N191" s="16">
        <v>53895</v>
      </c>
      <c r="O191" s="16">
        <v>55058</v>
      </c>
      <c r="P191" s="16">
        <v>54893</v>
      </c>
      <c r="Q191" s="16">
        <v>54833</v>
      </c>
      <c r="R191" s="16">
        <v>55109</v>
      </c>
    </row>
    <row r="192" spans="1:18" x14ac:dyDescent="0.25">
      <c r="A192" s="16" t="s">
        <v>1239</v>
      </c>
      <c r="B192" s="16" t="s">
        <v>1238</v>
      </c>
      <c r="C192" s="16" t="s">
        <v>1880</v>
      </c>
      <c r="D192" s="16">
        <v>106888</v>
      </c>
      <c r="E192" s="16">
        <v>108078</v>
      </c>
      <c r="F192" s="16">
        <v>107815</v>
      </c>
      <c r="G192" s="16">
        <v>109619</v>
      </c>
      <c r="H192" s="16">
        <v>108671</v>
      </c>
      <c r="I192" s="16">
        <v>108607</v>
      </c>
      <c r="J192" s="16">
        <v>109395</v>
      </c>
      <c r="K192" s="16">
        <v>113120</v>
      </c>
      <c r="L192" s="16">
        <v>112998</v>
      </c>
      <c r="M192" s="16">
        <v>113901</v>
      </c>
      <c r="N192" s="16">
        <v>118226</v>
      </c>
      <c r="O192" s="16">
        <v>120589</v>
      </c>
      <c r="P192" s="16">
        <v>118686</v>
      </c>
      <c r="Q192" s="16">
        <v>121590</v>
      </c>
      <c r="R192" s="16">
        <v>123157</v>
      </c>
    </row>
    <row r="193" spans="1:18" x14ac:dyDescent="0.25">
      <c r="A193" s="16" t="s">
        <v>56</v>
      </c>
      <c r="B193" s="18" t="s">
        <v>57</v>
      </c>
      <c r="C193" s="16" t="s">
        <v>58</v>
      </c>
      <c r="D193" s="16">
        <v>312624</v>
      </c>
      <c r="E193" s="16">
        <v>320604</v>
      </c>
      <c r="F193" s="16">
        <v>322494</v>
      </c>
      <c r="G193" s="16">
        <v>322225</v>
      </c>
      <c r="H193" s="16">
        <v>328208</v>
      </c>
      <c r="I193" s="16">
        <v>331257</v>
      </c>
      <c r="J193" s="16">
        <v>337363</v>
      </c>
      <c r="K193" s="16">
        <v>338582</v>
      </c>
      <c r="L193" s="16">
        <v>345751</v>
      </c>
      <c r="M193" s="16">
        <v>350873</v>
      </c>
      <c r="N193" s="16">
        <v>357414</v>
      </c>
      <c r="O193" s="16">
        <v>364134</v>
      </c>
      <c r="P193" s="16">
        <v>366203</v>
      </c>
      <c r="Q193" s="16">
        <v>373674</v>
      </c>
      <c r="R193" s="16">
        <v>379180</v>
      </c>
    </row>
    <row r="194" spans="1:18" x14ac:dyDescent="0.25">
      <c r="A194" s="16" t="s">
        <v>59</v>
      </c>
      <c r="B194" s="16" t="s">
        <v>60</v>
      </c>
      <c r="C194" s="16" t="s">
        <v>61</v>
      </c>
      <c r="D194" s="16">
        <v>222871</v>
      </c>
      <c r="E194" s="16">
        <v>230271</v>
      </c>
      <c r="F194" s="16">
        <v>232478</v>
      </c>
      <c r="G194" s="16">
        <v>231266</v>
      </c>
      <c r="H194" s="16">
        <v>234421</v>
      </c>
      <c r="I194" s="16">
        <v>238591</v>
      </c>
      <c r="J194" s="16">
        <v>242493</v>
      </c>
      <c r="K194" s="16">
        <v>242005</v>
      </c>
      <c r="L194" s="16">
        <v>248591</v>
      </c>
      <c r="M194" s="16">
        <v>251756</v>
      </c>
      <c r="N194" s="16">
        <v>256385</v>
      </c>
      <c r="O194" s="16">
        <v>262633</v>
      </c>
      <c r="P194" s="16">
        <v>265715</v>
      </c>
      <c r="Q194" s="16">
        <v>272302</v>
      </c>
      <c r="R194" s="16">
        <v>276273</v>
      </c>
    </row>
    <row r="195" spans="1:18" x14ac:dyDescent="0.25">
      <c r="A195" s="16" t="s">
        <v>62</v>
      </c>
      <c r="B195" s="16" t="s">
        <v>63</v>
      </c>
      <c r="C195" s="16" t="s">
        <v>64</v>
      </c>
      <c r="D195" s="16">
        <v>160198</v>
      </c>
      <c r="E195" s="16">
        <v>167085</v>
      </c>
      <c r="F195" s="16">
        <v>168126</v>
      </c>
      <c r="G195" s="16">
        <v>165386</v>
      </c>
      <c r="H195" s="16">
        <v>166869</v>
      </c>
      <c r="I195" s="16">
        <v>169365</v>
      </c>
      <c r="J195" s="16">
        <v>171390</v>
      </c>
      <c r="K195" s="16">
        <v>169072</v>
      </c>
      <c r="L195" s="16">
        <v>173873</v>
      </c>
      <c r="M195" s="16">
        <v>174872</v>
      </c>
      <c r="N195" s="16">
        <v>178003</v>
      </c>
      <c r="O195" s="16">
        <v>182894</v>
      </c>
      <c r="P195" s="16">
        <v>184326</v>
      </c>
      <c r="Q195" s="16">
        <v>189471</v>
      </c>
      <c r="R195" s="16">
        <v>191243</v>
      </c>
    </row>
    <row r="196" spans="1:18" x14ac:dyDescent="0.25">
      <c r="A196" s="16" t="s">
        <v>65</v>
      </c>
      <c r="B196" s="16" t="s">
        <v>66</v>
      </c>
      <c r="C196" s="16" t="s">
        <v>67</v>
      </c>
      <c r="D196" s="16">
        <v>62674</v>
      </c>
      <c r="E196" s="16">
        <v>63187</v>
      </c>
      <c r="F196" s="16">
        <v>64352</v>
      </c>
      <c r="G196" s="16">
        <v>65880</v>
      </c>
      <c r="H196" s="16">
        <v>67553</v>
      </c>
      <c r="I196" s="16">
        <v>69226</v>
      </c>
      <c r="J196" s="16">
        <v>71103</v>
      </c>
      <c r="K196" s="16">
        <v>72932</v>
      </c>
      <c r="L196" s="16">
        <v>74718</v>
      </c>
      <c r="M196" s="16">
        <v>76884</v>
      </c>
      <c r="N196" s="16">
        <v>78382</v>
      </c>
      <c r="O196" s="16">
        <v>79739</v>
      </c>
      <c r="P196" s="16">
        <v>81389</v>
      </c>
      <c r="Q196" s="16">
        <v>82830</v>
      </c>
      <c r="R196" s="16">
        <v>85030</v>
      </c>
    </row>
    <row r="197" spans="1:18" x14ac:dyDescent="0.25">
      <c r="A197" s="16" t="s">
        <v>68</v>
      </c>
      <c r="B197" s="16" t="s">
        <v>69</v>
      </c>
      <c r="C197" s="16" t="s">
        <v>70</v>
      </c>
      <c r="D197" s="16">
        <v>29838</v>
      </c>
      <c r="E197" s="16">
        <v>30706</v>
      </c>
      <c r="F197" s="16">
        <v>31453</v>
      </c>
      <c r="G197" s="16">
        <v>32542</v>
      </c>
      <c r="H197" s="16">
        <v>33789</v>
      </c>
      <c r="I197" s="16">
        <v>35168</v>
      </c>
      <c r="J197" s="16">
        <v>36506</v>
      </c>
      <c r="K197" s="16">
        <v>37618</v>
      </c>
      <c r="L197" s="16">
        <v>38764</v>
      </c>
      <c r="M197" s="16">
        <v>40120</v>
      </c>
      <c r="N197" s="16">
        <v>41383</v>
      </c>
      <c r="O197" s="16">
        <v>42330</v>
      </c>
      <c r="P197" s="16">
        <v>43366</v>
      </c>
      <c r="Q197" s="16">
        <v>44561</v>
      </c>
      <c r="R197" s="16">
        <v>46265</v>
      </c>
    </row>
    <row r="198" spans="1:18" x14ac:dyDescent="0.25">
      <c r="A198" s="16" t="s">
        <v>71</v>
      </c>
      <c r="B198" s="16" t="s">
        <v>72</v>
      </c>
      <c r="C198" s="16" t="s">
        <v>73</v>
      </c>
      <c r="D198" s="16">
        <v>21275</v>
      </c>
      <c r="E198" s="16">
        <v>21938</v>
      </c>
      <c r="F198" s="16">
        <v>22444</v>
      </c>
      <c r="G198" s="16">
        <v>23200</v>
      </c>
      <c r="H198" s="16">
        <v>23981</v>
      </c>
      <c r="I198" s="16">
        <v>24847</v>
      </c>
      <c r="J198" s="16">
        <v>25605</v>
      </c>
      <c r="K198" s="16">
        <v>26260</v>
      </c>
      <c r="L198" s="16">
        <v>26855</v>
      </c>
      <c r="M198" s="16">
        <v>27606</v>
      </c>
      <c r="N198" s="16">
        <v>28236</v>
      </c>
      <c r="O198" s="16">
        <v>28677</v>
      </c>
      <c r="P198" s="16">
        <v>29088</v>
      </c>
      <c r="Q198" s="16">
        <v>29585</v>
      </c>
      <c r="R198" s="16">
        <v>30333</v>
      </c>
    </row>
    <row r="199" spans="1:18" x14ac:dyDescent="0.25">
      <c r="A199" s="16" t="s">
        <v>74</v>
      </c>
      <c r="B199" s="16" t="s">
        <v>75</v>
      </c>
      <c r="C199" s="16" t="s">
        <v>76</v>
      </c>
      <c r="D199" s="16">
        <v>8562</v>
      </c>
      <c r="E199" s="16">
        <v>8768</v>
      </c>
      <c r="F199" s="16">
        <v>9009</v>
      </c>
      <c r="G199" s="16">
        <v>9342</v>
      </c>
      <c r="H199" s="16">
        <v>9808</v>
      </c>
      <c r="I199" s="16">
        <v>10321</v>
      </c>
      <c r="J199" s="16">
        <v>10900</v>
      </c>
      <c r="K199" s="16">
        <v>11358</v>
      </c>
      <c r="L199" s="16">
        <v>11909</v>
      </c>
      <c r="M199" s="16">
        <v>12514</v>
      </c>
      <c r="N199" s="16">
        <v>13146</v>
      </c>
      <c r="O199" s="16">
        <v>13654</v>
      </c>
      <c r="P199" s="16">
        <v>14277</v>
      </c>
      <c r="Q199" s="16">
        <v>14976</v>
      </c>
      <c r="R199" s="16">
        <v>15932</v>
      </c>
    </row>
    <row r="200" spans="1:18" x14ac:dyDescent="0.25">
      <c r="A200" s="16" t="s">
        <v>77</v>
      </c>
      <c r="B200" s="16" t="s">
        <v>78</v>
      </c>
      <c r="C200" s="16" t="s">
        <v>79</v>
      </c>
      <c r="D200" s="16">
        <v>13974</v>
      </c>
      <c r="E200" s="16">
        <v>13841</v>
      </c>
      <c r="F200" s="16">
        <v>14054</v>
      </c>
      <c r="G200" s="16">
        <v>14336</v>
      </c>
      <c r="H200" s="16">
        <v>14386</v>
      </c>
      <c r="I200" s="16">
        <v>14379</v>
      </c>
      <c r="J200" s="16">
        <v>14444</v>
      </c>
      <c r="K200" s="16">
        <v>14968</v>
      </c>
      <c r="L200" s="16">
        <v>15311</v>
      </c>
      <c r="M200" s="16">
        <v>15889</v>
      </c>
      <c r="N200" s="16">
        <v>16031</v>
      </c>
      <c r="O200" s="16">
        <v>16234</v>
      </c>
      <c r="P200" s="16">
        <v>16530</v>
      </c>
      <c r="Q200" s="16">
        <v>16635</v>
      </c>
      <c r="R200" s="16">
        <v>16958</v>
      </c>
    </row>
    <row r="201" spans="1:18" x14ac:dyDescent="0.25">
      <c r="A201" s="16" t="s">
        <v>80</v>
      </c>
      <c r="B201" s="16" t="s">
        <v>81</v>
      </c>
      <c r="C201" s="16" t="s">
        <v>82</v>
      </c>
      <c r="D201" s="16">
        <v>18862</v>
      </c>
      <c r="E201" s="16">
        <v>18640</v>
      </c>
      <c r="F201" s="16">
        <v>18845</v>
      </c>
      <c r="G201" s="16">
        <v>19002</v>
      </c>
      <c r="H201" s="16">
        <v>19378</v>
      </c>
      <c r="I201" s="16">
        <v>19678</v>
      </c>
      <c r="J201" s="16">
        <v>20153</v>
      </c>
      <c r="K201" s="16">
        <v>20347</v>
      </c>
      <c r="L201" s="16">
        <v>20643</v>
      </c>
      <c r="M201" s="16">
        <v>20875</v>
      </c>
      <c r="N201" s="16">
        <v>20968</v>
      </c>
      <c r="O201" s="16">
        <v>21174</v>
      </c>
      <c r="P201" s="16">
        <v>21493</v>
      </c>
      <c r="Q201" s="16">
        <v>21634</v>
      </c>
      <c r="R201" s="16">
        <v>21807</v>
      </c>
    </row>
    <row r="202" spans="1:18" x14ac:dyDescent="0.25">
      <c r="A202" s="16" t="s">
        <v>83</v>
      </c>
      <c r="B202" s="16" t="s">
        <v>84</v>
      </c>
      <c r="C202" s="16" t="s">
        <v>85</v>
      </c>
      <c r="D202" s="16">
        <v>89753</v>
      </c>
      <c r="E202" s="16">
        <v>90332</v>
      </c>
      <c r="F202" s="16">
        <v>90016</v>
      </c>
      <c r="G202" s="16">
        <v>90958</v>
      </c>
      <c r="H202" s="16">
        <v>93786</v>
      </c>
      <c r="I202" s="16">
        <v>92666</v>
      </c>
      <c r="J202" s="16">
        <v>94870</v>
      </c>
      <c r="K202" s="16">
        <v>96577</v>
      </c>
      <c r="L202" s="16">
        <v>97159</v>
      </c>
      <c r="M202" s="16">
        <v>99117</v>
      </c>
      <c r="N202" s="16">
        <v>101029</v>
      </c>
      <c r="O202" s="16">
        <v>101501</v>
      </c>
      <c r="P202" s="16">
        <v>100488</v>
      </c>
      <c r="Q202" s="16">
        <v>101372</v>
      </c>
      <c r="R202" s="16">
        <v>102907</v>
      </c>
    </row>
    <row r="203" spans="1:18" x14ac:dyDescent="0.25">
      <c r="A203" s="16" t="s">
        <v>86</v>
      </c>
      <c r="B203" s="16" t="s">
        <v>87</v>
      </c>
      <c r="C203" s="16" t="s">
        <v>88</v>
      </c>
      <c r="D203" s="16">
        <v>39851</v>
      </c>
      <c r="E203" s="16">
        <v>39917</v>
      </c>
      <c r="F203" s="16">
        <v>40567</v>
      </c>
      <c r="G203" s="16">
        <v>40778</v>
      </c>
      <c r="H203" s="16">
        <v>41789</v>
      </c>
      <c r="I203" s="16">
        <v>42194</v>
      </c>
      <c r="J203" s="16">
        <v>42505</v>
      </c>
      <c r="K203" s="16">
        <v>43069</v>
      </c>
      <c r="L203" s="16">
        <v>43284</v>
      </c>
      <c r="M203" s="16">
        <v>43660</v>
      </c>
      <c r="N203" s="16">
        <v>44553</v>
      </c>
      <c r="O203" s="16">
        <v>44858</v>
      </c>
      <c r="P203" s="16">
        <v>44688</v>
      </c>
      <c r="Q203" s="16">
        <v>45465</v>
      </c>
      <c r="R203" s="16">
        <v>46408</v>
      </c>
    </row>
    <row r="204" spans="1:18" x14ac:dyDescent="0.25">
      <c r="A204" s="16" t="s">
        <v>89</v>
      </c>
      <c r="B204" s="16" t="s">
        <v>90</v>
      </c>
      <c r="C204" s="16" t="s">
        <v>91</v>
      </c>
      <c r="D204" s="16">
        <v>1204</v>
      </c>
      <c r="E204" s="16">
        <v>1264</v>
      </c>
      <c r="F204" s="16">
        <v>1251</v>
      </c>
      <c r="G204" s="16">
        <v>1240</v>
      </c>
      <c r="H204" s="16">
        <v>1294</v>
      </c>
      <c r="I204" s="16">
        <v>1263</v>
      </c>
      <c r="J204" s="16">
        <v>1325</v>
      </c>
      <c r="K204" s="16">
        <v>1330</v>
      </c>
      <c r="L204" s="16">
        <v>1317</v>
      </c>
      <c r="M204" s="16">
        <v>1243</v>
      </c>
      <c r="N204" s="16">
        <v>1310</v>
      </c>
      <c r="O204" s="16">
        <v>1386</v>
      </c>
      <c r="P204" s="16">
        <v>1318</v>
      </c>
      <c r="Q204" s="16">
        <v>1279</v>
      </c>
      <c r="R204" s="16">
        <v>1319</v>
      </c>
    </row>
    <row r="205" spans="1:18" x14ac:dyDescent="0.25">
      <c r="A205" s="16" t="s">
        <v>92</v>
      </c>
      <c r="B205" s="16" t="s">
        <v>93</v>
      </c>
      <c r="C205" s="16" t="s">
        <v>94</v>
      </c>
      <c r="D205" s="16">
        <v>38647</v>
      </c>
      <c r="E205" s="16">
        <v>38653</v>
      </c>
      <c r="F205" s="16">
        <v>39316</v>
      </c>
      <c r="G205" s="16">
        <v>39537</v>
      </c>
      <c r="H205" s="16">
        <v>40495</v>
      </c>
      <c r="I205" s="16">
        <v>40931</v>
      </c>
      <c r="J205" s="16">
        <v>41179</v>
      </c>
      <c r="K205" s="16">
        <v>41739</v>
      </c>
      <c r="L205" s="16">
        <v>41966</v>
      </c>
      <c r="M205" s="16">
        <v>42417</v>
      </c>
      <c r="N205" s="16">
        <v>43243</v>
      </c>
      <c r="O205" s="16">
        <v>43473</v>
      </c>
      <c r="P205" s="16">
        <v>43370</v>
      </c>
      <c r="Q205" s="16">
        <v>44186</v>
      </c>
      <c r="R205" s="16">
        <v>45089</v>
      </c>
    </row>
    <row r="206" spans="1:18" x14ac:dyDescent="0.25">
      <c r="A206" s="16" t="s">
        <v>95</v>
      </c>
      <c r="B206" s="16" t="s">
        <v>96</v>
      </c>
      <c r="C206" s="16" t="s">
        <v>97</v>
      </c>
      <c r="D206" s="16">
        <v>1146</v>
      </c>
      <c r="E206" s="16">
        <v>1157</v>
      </c>
      <c r="F206" s="16">
        <v>1137</v>
      </c>
      <c r="G206" s="16">
        <v>1138</v>
      </c>
      <c r="H206" s="16">
        <v>1153</v>
      </c>
      <c r="I206" s="16">
        <v>1178</v>
      </c>
      <c r="J206" s="16">
        <v>1190</v>
      </c>
      <c r="K206" s="16">
        <v>1180</v>
      </c>
      <c r="L206" s="16">
        <v>1160</v>
      </c>
      <c r="M206" s="16">
        <v>1141</v>
      </c>
      <c r="N206" s="16">
        <v>1138</v>
      </c>
      <c r="O206" s="16">
        <v>1126</v>
      </c>
      <c r="P206" s="16">
        <v>1136</v>
      </c>
      <c r="Q206" s="16">
        <v>1142</v>
      </c>
      <c r="R206" s="16">
        <v>1139</v>
      </c>
    </row>
    <row r="207" spans="1:18" x14ac:dyDescent="0.25">
      <c r="A207" s="16" t="s">
        <v>98</v>
      </c>
      <c r="B207" s="16" t="s">
        <v>99</v>
      </c>
      <c r="C207" s="16" t="s">
        <v>100</v>
      </c>
      <c r="D207" s="16">
        <v>5334</v>
      </c>
      <c r="E207" s="16">
        <v>5451</v>
      </c>
      <c r="F207" s="16">
        <v>5578</v>
      </c>
      <c r="G207" s="16">
        <v>5585</v>
      </c>
      <c r="H207" s="16">
        <v>5603</v>
      </c>
      <c r="I207" s="16">
        <v>5615</v>
      </c>
      <c r="J207" s="16">
        <v>5611</v>
      </c>
      <c r="K207" s="16">
        <v>5725</v>
      </c>
      <c r="L207" s="16">
        <v>5839</v>
      </c>
      <c r="M207" s="16">
        <v>5839</v>
      </c>
      <c r="N207" s="16">
        <v>5917</v>
      </c>
      <c r="O207" s="16">
        <v>5979</v>
      </c>
      <c r="P207" s="16">
        <v>6149</v>
      </c>
      <c r="Q207" s="16">
        <v>6247</v>
      </c>
      <c r="R207" s="16">
        <v>6264</v>
      </c>
    </row>
    <row r="208" spans="1:18" x14ac:dyDescent="0.25">
      <c r="A208" s="16" t="s">
        <v>101</v>
      </c>
      <c r="B208" s="16" t="s">
        <v>102</v>
      </c>
      <c r="C208" s="16" t="s">
        <v>103</v>
      </c>
      <c r="D208" s="16">
        <v>19460</v>
      </c>
      <c r="E208" s="16">
        <v>19022</v>
      </c>
      <c r="F208" s="16">
        <v>19331</v>
      </c>
      <c r="G208" s="16">
        <v>19231</v>
      </c>
      <c r="H208" s="16">
        <v>19906</v>
      </c>
      <c r="I208" s="16">
        <v>20235</v>
      </c>
      <c r="J208" s="16">
        <v>20429</v>
      </c>
      <c r="K208" s="16">
        <v>20592</v>
      </c>
      <c r="L208" s="16">
        <v>20369</v>
      </c>
      <c r="M208" s="16">
        <v>20671</v>
      </c>
      <c r="N208" s="16">
        <v>21100</v>
      </c>
      <c r="O208" s="16">
        <v>21091</v>
      </c>
      <c r="P208" s="16">
        <v>20581</v>
      </c>
      <c r="Q208" s="16">
        <v>20830</v>
      </c>
      <c r="R208" s="16">
        <v>21437</v>
      </c>
    </row>
    <row r="209" spans="1:18" x14ac:dyDescent="0.25">
      <c r="A209" s="16" t="s">
        <v>104</v>
      </c>
      <c r="B209" s="16" t="s">
        <v>105</v>
      </c>
      <c r="C209" s="16" t="s">
        <v>106</v>
      </c>
      <c r="D209" s="16">
        <v>12707</v>
      </c>
      <c r="E209" s="16">
        <v>13023</v>
      </c>
      <c r="F209" s="16">
        <v>13269</v>
      </c>
      <c r="G209" s="16">
        <v>13583</v>
      </c>
      <c r="H209" s="16">
        <v>13834</v>
      </c>
      <c r="I209" s="16">
        <v>13904</v>
      </c>
      <c r="J209" s="16">
        <v>13949</v>
      </c>
      <c r="K209" s="16">
        <v>14243</v>
      </c>
      <c r="L209" s="16">
        <v>14599</v>
      </c>
      <c r="M209" s="16">
        <v>14766</v>
      </c>
      <c r="N209" s="16">
        <v>15088</v>
      </c>
      <c r="O209" s="16">
        <v>15276</v>
      </c>
      <c r="P209" s="16">
        <v>15503</v>
      </c>
      <c r="Q209" s="16">
        <v>15967</v>
      </c>
      <c r="R209" s="16">
        <v>16249</v>
      </c>
    </row>
    <row r="210" spans="1:18" x14ac:dyDescent="0.25">
      <c r="A210" s="16" t="s">
        <v>107</v>
      </c>
      <c r="B210" s="16" t="s">
        <v>108</v>
      </c>
      <c r="C210" s="16" t="s">
        <v>109</v>
      </c>
      <c r="D210" s="16">
        <v>46882</v>
      </c>
      <c r="E210" s="16">
        <v>47298</v>
      </c>
      <c r="F210" s="16">
        <v>46327</v>
      </c>
      <c r="G210" s="16">
        <v>46940</v>
      </c>
      <c r="H210" s="16">
        <v>48703</v>
      </c>
      <c r="I210" s="16">
        <v>47210</v>
      </c>
      <c r="J210" s="16">
        <v>49102</v>
      </c>
      <c r="K210" s="16">
        <v>50180</v>
      </c>
      <c r="L210" s="16">
        <v>50477</v>
      </c>
      <c r="M210" s="16">
        <v>52014</v>
      </c>
      <c r="N210" s="16">
        <v>52962</v>
      </c>
      <c r="O210" s="16">
        <v>53125</v>
      </c>
      <c r="P210" s="16">
        <v>52283</v>
      </c>
      <c r="Q210" s="16">
        <v>52213</v>
      </c>
      <c r="R210" s="16">
        <v>52545</v>
      </c>
    </row>
    <row r="211" spans="1:18" x14ac:dyDescent="0.25">
      <c r="A211" s="16" t="s">
        <v>110</v>
      </c>
      <c r="B211" s="16" t="s">
        <v>111</v>
      </c>
      <c r="C211" s="16" t="s">
        <v>112</v>
      </c>
      <c r="D211" s="16">
        <v>3020</v>
      </c>
      <c r="E211" s="16">
        <v>3117</v>
      </c>
      <c r="F211" s="16">
        <v>3122</v>
      </c>
      <c r="G211" s="16">
        <v>3240</v>
      </c>
      <c r="H211" s="16">
        <v>3294</v>
      </c>
      <c r="I211" s="16">
        <v>3261</v>
      </c>
      <c r="J211" s="16">
        <v>3263</v>
      </c>
      <c r="K211" s="16">
        <v>3328</v>
      </c>
      <c r="L211" s="16">
        <v>3399</v>
      </c>
      <c r="M211" s="16">
        <v>3443</v>
      </c>
      <c r="N211" s="16">
        <v>3514</v>
      </c>
      <c r="O211" s="16">
        <v>3518</v>
      </c>
      <c r="P211" s="16">
        <v>3516</v>
      </c>
      <c r="Q211" s="16">
        <v>3694</v>
      </c>
      <c r="R211" s="16">
        <v>3954</v>
      </c>
    </row>
    <row r="212" spans="1:18" x14ac:dyDescent="0.25">
      <c r="A212" s="16" t="s">
        <v>113</v>
      </c>
      <c r="B212" s="18" t="s">
        <v>114</v>
      </c>
      <c r="C212" s="16" t="s">
        <v>115</v>
      </c>
      <c r="D212" s="16">
        <v>411486</v>
      </c>
      <c r="E212" s="16">
        <v>418384</v>
      </c>
      <c r="F212" s="16">
        <v>422177</v>
      </c>
      <c r="G212" s="16">
        <v>427057</v>
      </c>
      <c r="H212" s="16">
        <v>430464</v>
      </c>
      <c r="I212" s="16">
        <v>427615</v>
      </c>
      <c r="J212" s="16">
        <v>436971</v>
      </c>
      <c r="K212" s="16">
        <v>443637</v>
      </c>
      <c r="L212" s="16">
        <v>449892</v>
      </c>
      <c r="M212" s="16">
        <v>450819</v>
      </c>
      <c r="N212" s="16">
        <v>457494</v>
      </c>
      <c r="O212" s="16">
        <v>463791</v>
      </c>
      <c r="P212" s="16">
        <v>463460</v>
      </c>
      <c r="Q212" s="16">
        <v>470212</v>
      </c>
      <c r="R212" s="16">
        <v>469112</v>
      </c>
    </row>
    <row r="213" spans="1:18" x14ac:dyDescent="0.25">
      <c r="A213" s="16" t="s">
        <v>116</v>
      </c>
      <c r="B213" s="16" t="s">
        <v>117</v>
      </c>
      <c r="C213" s="16" t="s">
        <v>118</v>
      </c>
      <c r="D213" s="16">
        <v>150976</v>
      </c>
      <c r="E213" s="16">
        <v>155226</v>
      </c>
      <c r="F213" s="16">
        <v>154401</v>
      </c>
      <c r="G213" s="16">
        <v>158843</v>
      </c>
      <c r="H213" s="16">
        <v>158698</v>
      </c>
      <c r="I213" s="16">
        <v>157512</v>
      </c>
      <c r="J213" s="16">
        <v>162426</v>
      </c>
      <c r="K213" s="16">
        <v>163332</v>
      </c>
      <c r="L213" s="16">
        <v>169277</v>
      </c>
      <c r="M213" s="16">
        <v>165914</v>
      </c>
      <c r="N213" s="16">
        <v>169038</v>
      </c>
      <c r="O213" s="16">
        <v>171073</v>
      </c>
      <c r="P213" s="16">
        <v>170033</v>
      </c>
      <c r="Q213" s="16">
        <v>171982</v>
      </c>
      <c r="R213" s="16">
        <v>170836</v>
      </c>
    </row>
    <row r="214" spans="1:18" x14ac:dyDescent="0.25">
      <c r="A214" s="16" t="s">
        <v>119</v>
      </c>
      <c r="B214" s="16" t="s">
        <v>120</v>
      </c>
      <c r="C214" s="16" t="s">
        <v>121</v>
      </c>
      <c r="D214" s="16">
        <v>41435</v>
      </c>
      <c r="E214" s="16">
        <v>42389</v>
      </c>
      <c r="F214" s="16">
        <v>42880</v>
      </c>
      <c r="G214" s="16">
        <v>42710</v>
      </c>
      <c r="H214" s="16">
        <v>43652</v>
      </c>
      <c r="I214" s="16">
        <v>42387</v>
      </c>
      <c r="J214" s="16">
        <v>45297</v>
      </c>
      <c r="K214" s="16">
        <v>45122</v>
      </c>
      <c r="L214" s="16">
        <v>44798</v>
      </c>
      <c r="M214" s="16">
        <v>45575</v>
      </c>
      <c r="N214" s="16">
        <v>46922</v>
      </c>
      <c r="O214" s="16">
        <v>46422</v>
      </c>
      <c r="P214" s="16">
        <v>45074</v>
      </c>
      <c r="Q214" s="16">
        <v>45324</v>
      </c>
      <c r="R214" s="16">
        <v>45183</v>
      </c>
    </row>
    <row r="215" spans="1:18" x14ac:dyDescent="0.25">
      <c r="A215" s="16" t="s">
        <v>122</v>
      </c>
      <c r="B215" s="16" t="s">
        <v>123</v>
      </c>
      <c r="C215" s="16" t="s">
        <v>124</v>
      </c>
      <c r="D215" s="16">
        <v>41759</v>
      </c>
      <c r="E215" s="16">
        <v>44440</v>
      </c>
      <c r="F215" s="16">
        <v>44783</v>
      </c>
      <c r="G215" s="16">
        <v>47283</v>
      </c>
      <c r="H215" s="16">
        <v>47271</v>
      </c>
      <c r="I215" s="16">
        <v>46434</v>
      </c>
      <c r="J215" s="16">
        <v>47845</v>
      </c>
      <c r="K215" s="16">
        <v>46538</v>
      </c>
      <c r="L215" s="16">
        <v>50709</v>
      </c>
      <c r="M215" s="16">
        <v>49340</v>
      </c>
      <c r="N215" s="16">
        <v>49817</v>
      </c>
      <c r="O215" s="16">
        <v>51318</v>
      </c>
      <c r="P215" s="16">
        <v>52905</v>
      </c>
      <c r="Q215" s="16">
        <v>52187</v>
      </c>
      <c r="R215" s="16">
        <v>52209</v>
      </c>
    </row>
    <row r="216" spans="1:18" x14ac:dyDescent="0.25">
      <c r="A216" s="16" t="s">
        <v>125</v>
      </c>
      <c r="B216" s="16" t="s">
        <v>126</v>
      </c>
      <c r="C216" s="16" t="s">
        <v>127</v>
      </c>
      <c r="D216" s="16">
        <v>61282</v>
      </c>
      <c r="E216" s="16">
        <v>62112</v>
      </c>
      <c r="F216" s="16">
        <v>60293</v>
      </c>
      <c r="G216" s="16">
        <v>62395</v>
      </c>
      <c r="H216" s="16">
        <v>61170</v>
      </c>
      <c r="I216" s="16">
        <v>61797</v>
      </c>
      <c r="J216" s="16">
        <v>62309</v>
      </c>
      <c r="K216" s="16">
        <v>64588</v>
      </c>
      <c r="L216" s="16">
        <v>66678</v>
      </c>
      <c r="M216" s="16">
        <v>63762</v>
      </c>
      <c r="N216" s="16">
        <v>65013</v>
      </c>
      <c r="O216" s="16">
        <v>65973</v>
      </c>
      <c r="P216" s="16">
        <v>64748</v>
      </c>
      <c r="Q216" s="16">
        <v>66993</v>
      </c>
      <c r="R216" s="16">
        <v>65926</v>
      </c>
    </row>
    <row r="217" spans="1:18" x14ac:dyDescent="0.25">
      <c r="A217" s="16" t="s">
        <v>128</v>
      </c>
      <c r="B217" s="16" t="s">
        <v>129</v>
      </c>
      <c r="C217" s="16" t="s">
        <v>130</v>
      </c>
      <c r="D217" s="16">
        <v>13039</v>
      </c>
      <c r="E217" s="16">
        <v>11940</v>
      </c>
      <c r="F217" s="16">
        <v>11822</v>
      </c>
      <c r="G217" s="16">
        <v>12906</v>
      </c>
      <c r="H217" s="16">
        <v>11657</v>
      </c>
      <c r="I217" s="16">
        <v>13152</v>
      </c>
      <c r="J217" s="16">
        <v>13181</v>
      </c>
      <c r="K217" s="16">
        <v>13562</v>
      </c>
      <c r="L217" s="16">
        <v>12927</v>
      </c>
      <c r="M217" s="16">
        <v>13116</v>
      </c>
      <c r="N217" s="16">
        <v>12134</v>
      </c>
      <c r="O217" s="16">
        <v>13531</v>
      </c>
      <c r="P217" s="16">
        <v>13506</v>
      </c>
      <c r="Q217" s="16">
        <v>14295</v>
      </c>
      <c r="R217" s="16">
        <v>12827</v>
      </c>
    </row>
    <row r="218" spans="1:18" x14ac:dyDescent="0.25">
      <c r="A218" s="16" t="s">
        <v>131</v>
      </c>
      <c r="B218" s="16" t="s">
        <v>132</v>
      </c>
      <c r="C218" s="16" t="s">
        <v>133</v>
      </c>
      <c r="D218" s="16">
        <v>28114</v>
      </c>
      <c r="E218" s="16">
        <v>28957</v>
      </c>
      <c r="F218" s="16">
        <v>27791</v>
      </c>
      <c r="G218" s="16">
        <v>28998</v>
      </c>
      <c r="H218" s="16">
        <v>28638</v>
      </c>
      <c r="I218" s="16">
        <v>28423</v>
      </c>
      <c r="J218" s="16">
        <v>27176</v>
      </c>
      <c r="K218" s="16">
        <v>27563</v>
      </c>
      <c r="L218" s="16">
        <v>30795</v>
      </c>
      <c r="M218" s="16">
        <v>30031</v>
      </c>
      <c r="N218" s="16">
        <v>30579</v>
      </c>
      <c r="O218" s="16">
        <v>28766</v>
      </c>
      <c r="P218" s="16">
        <v>28227</v>
      </c>
      <c r="Q218" s="16">
        <v>29480</v>
      </c>
      <c r="R218" s="16">
        <v>29777</v>
      </c>
    </row>
    <row r="219" spans="1:18" x14ac:dyDescent="0.25">
      <c r="A219" s="16" t="s">
        <v>134</v>
      </c>
      <c r="B219" s="16" t="s">
        <v>135</v>
      </c>
      <c r="C219" s="16" t="s">
        <v>136</v>
      </c>
      <c r="D219" s="16">
        <v>20130</v>
      </c>
      <c r="E219" s="16">
        <v>21215</v>
      </c>
      <c r="F219" s="16">
        <v>20679</v>
      </c>
      <c r="G219" s="16">
        <v>20491</v>
      </c>
      <c r="H219" s="16">
        <v>20875</v>
      </c>
      <c r="I219" s="16">
        <v>20222</v>
      </c>
      <c r="J219" s="16">
        <v>21953</v>
      </c>
      <c r="K219" s="16">
        <v>23464</v>
      </c>
      <c r="L219" s="16">
        <v>22956</v>
      </c>
      <c r="M219" s="16">
        <v>20616</v>
      </c>
      <c r="N219" s="16">
        <v>22300</v>
      </c>
      <c r="O219" s="16">
        <v>23675</v>
      </c>
      <c r="P219" s="16">
        <v>23015</v>
      </c>
      <c r="Q219" s="16">
        <v>23218</v>
      </c>
      <c r="R219" s="16">
        <v>23321</v>
      </c>
    </row>
    <row r="220" spans="1:18" x14ac:dyDescent="0.25">
      <c r="A220" s="16" t="s">
        <v>137</v>
      </c>
      <c r="B220" s="16" t="s">
        <v>138</v>
      </c>
      <c r="C220" s="16" t="s">
        <v>139</v>
      </c>
      <c r="D220" s="16">
        <v>6499</v>
      </c>
      <c r="E220" s="16">
        <v>6285</v>
      </c>
      <c r="F220" s="16">
        <v>6446</v>
      </c>
      <c r="G220" s="16">
        <v>6454</v>
      </c>
      <c r="H220" s="16">
        <v>6604</v>
      </c>
      <c r="I220" s="16">
        <v>6893</v>
      </c>
      <c r="J220" s="16">
        <v>6974</v>
      </c>
      <c r="K220" s="16">
        <v>7084</v>
      </c>
      <c r="L220" s="16">
        <v>7092</v>
      </c>
      <c r="M220" s="16">
        <v>7237</v>
      </c>
      <c r="N220" s="16">
        <v>7286</v>
      </c>
      <c r="O220" s="16">
        <v>7361</v>
      </c>
      <c r="P220" s="16">
        <v>7307</v>
      </c>
      <c r="Q220" s="16">
        <v>7478</v>
      </c>
      <c r="R220" s="16">
        <v>7519</v>
      </c>
    </row>
    <row r="221" spans="1:18" x14ac:dyDescent="0.25">
      <c r="A221" s="16" t="s">
        <v>140</v>
      </c>
      <c r="B221" s="16" t="s">
        <v>141</v>
      </c>
      <c r="C221" s="16" t="s">
        <v>142</v>
      </c>
      <c r="D221" s="16">
        <v>102010</v>
      </c>
      <c r="E221" s="16">
        <v>104224</v>
      </c>
      <c r="F221" s="16">
        <v>105364</v>
      </c>
      <c r="G221" s="16">
        <v>107707</v>
      </c>
      <c r="H221" s="16">
        <v>107488</v>
      </c>
      <c r="I221" s="16">
        <v>107142</v>
      </c>
      <c r="J221" s="16">
        <v>108337</v>
      </c>
      <c r="K221" s="16">
        <v>108968</v>
      </c>
      <c r="L221" s="16">
        <v>110237</v>
      </c>
      <c r="M221" s="16">
        <v>110261</v>
      </c>
      <c r="N221" s="16">
        <v>111242</v>
      </c>
      <c r="O221" s="16">
        <v>112166</v>
      </c>
      <c r="P221" s="16">
        <v>112316</v>
      </c>
      <c r="Q221" s="16">
        <v>114484</v>
      </c>
      <c r="R221" s="16">
        <v>115711</v>
      </c>
    </row>
    <row r="222" spans="1:18" x14ac:dyDescent="0.25">
      <c r="A222" s="16" t="s">
        <v>143</v>
      </c>
      <c r="B222" s="16" t="s">
        <v>144</v>
      </c>
      <c r="C222" s="16" t="s">
        <v>145</v>
      </c>
      <c r="D222" s="16">
        <v>79703</v>
      </c>
      <c r="E222" s="16">
        <v>81437</v>
      </c>
      <c r="F222" s="16">
        <v>82461</v>
      </c>
      <c r="G222" s="16">
        <v>84608</v>
      </c>
      <c r="H222" s="16">
        <v>84530</v>
      </c>
      <c r="I222" s="16">
        <v>84247</v>
      </c>
      <c r="J222" s="16">
        <v>85352</v>
      </c>
      <c r="K222" s="16">
        <v>85992</v>
      </c>
      <c r="L222" s="16">
        <v>87211</v>
      </c>
      <c r="M222" s="16">
        <v>87106</v>
      </c>
      <c r="N222" s="16">
        <v>87975</v>
      </c>
      <c r="O222" s="16">
        <v>88849</v>
      </c>
      <c r="P222" s="16">
        <v>88953</v>
      </c>
      <c r="Q222" s="16">
        <v>91066</v>
      </c>
      <c r="R222" s="16">
        <v>92241</v>
      </c>
    </row>
    <row r="223" spans="1:18" x14ac:dyDescent="0.25">
      <c r="A223" s="16" t="s">
        <v>146</v>
      </c>
      <c r="B223" s="16" t="s">
        <v>147</v>
      </c>
      <c r="C223" s="16" t="s">
        <v>148</v>
      </c>
      <c r="D223" s="16">
        <v>3092</v>
      </c>
      <c r="E223" s="16">
        <v>3344</v>
      </c>
      <c r="F223" s="16">
        <v>3484</v>
      </c>
      <c r="G223" s="16">
        <v>3559</v>
      </c>
      <c r="H223" s="16">
        <v>3497</v>
      </c>
      <c r="I223" s="16">
        <v>3471</v>
      </c>
      <c r="J223" s="16">
        <v>3490</v>
      </c>
      <c r="K223" s="16">
        <v>3558</v>
      </c>
      <c r="L223" s="16">
        <v>3651</v>
      </c>
      <c r="M223" s="16">
        <v>3762</v>
      </c>
      <c r="N223" s="16">
        <v>3838</v>
      </c>
      <c r="O223" s="16">
        <v>3887</v>
      </c>
      <c r="P223" s="16">
        <v>3921</v>
      </c>
      <c r="Q223" s="16">
        <v>3917</v>
      </c>
      <c r="R223" s="16">
        <v>4020</v>
      </c>
    </row>
    <row r="224" spans="1:18" x14ac:dyDescent="0.25">
      <c r="A224" s="16" t="s">
        <v>149</v>
      </c>
      <c r="B224" s="16" t="s">
        <v>150</v>
      </c>
      <c r="C224" s="16" t="s">
        <v>151</v>
      </c>
      <c r="D224" s="16">
        <v>7005</v>
      </c>
      <c r="E224" s="16">
        <v>7062</v>
      </c>
      <c r="F224" s="16">
        <v>7127</v>
      </c>
      <c r="G224" s="16">
        <v>7154</v>
      </c>
      <c r="H224" s="16">
        <v>7180</v>
      </c>
      <c r="I224" s="16">
        <v>7174</v>
      </c>
      <c r="J224" s="16">
        <v>7165</v>
      </c>
      <c r="K224" s="16">
        <v>7114</v>
      </c>
      <c r="L224" s="16">
        <v>6949</v>
      </c>
      <c r="M224" s="16">
        <v>6839</v>
      </c>
      <c r="N224" s="16">
        <v>6813</v>
      </c>
      <c r="O224" s="16">
        <v>6795</v>
      </c>
      <c r="P224" s="16">
        <v>6726</v>
      </c>
      <c r="Q224" s="16">
        <v>6706</v>
      </c>
      <c r="R224" s="16">
        <v>6645</v>
      </c>
    </row>
    <row r="225" spans="1:18" x14ac:dyDescent="0.25">
      <c r="A225" s="16" t="s">
        <v>152</v>
      </c>
      <c r="B225" s="16" t="s">
        <v>153</v>
      </c>
      <c r="C225" s="16" t="s">
        <v>154</v>
      </c>
      <c r="D225" s="16">
        <v>7246</v>
      </c>
      <c r="E225" s="16">
        <v>7399</v>
      </c>
      <c r="F225" s="16">
        <v>7403</v>
      </c>
      <c r="G225" s="16">
        <v>7526</v>
      </c>
      <c r="H225" s="16">
        <v>7443</v>
      </c>
      <c r="I225" s="16">
        <v>7475</v>
      </c>
      <c r="J225" s="16">
        <v>7540</v>
      </c>
      <c r="K225" s="16">
        <v>7557</v>
      </c>
      <c r="L225" s="16">
        <v>7708</v>
      </c>
      <c r="M225" s="16">
        <v>7822</v>
      </c>
      <c r="N225" s="16">
        <v>7930</v>
      </c>
      <c r="O225" s="16">
        <v>7917</v>
      </c>
      <c r="P225" s="16">
        <v>7875</v>
      </c>
      <c r="Q225" s="16">
        <v>7900</v>
      </c>
      <c r="R225" s="16">
        <v>7911</v>
      </c>
    </row>
    <row r="226" spans="1:18" x14ac:dyDescent="0.25">
      <c r="A226" s="16" t="s">
        <v>155</v>
      </c>
      <c r="B226" s="16" t="s">
        <v>156</v>
      </c>
      <c r="C226" s="16" t="s">
        <v>157</v>
      </c>
      <c r="D226" s="16">
        <v>4963</v>
      </c>
      <c r="E226" s="16">
        <v>4982</v>
      </c>
      <c r="F226" s="16">
        <v>4890</v>
      </c>
      <c r="G226" s="16">
        <v>4860</v>
      </c>
      <c r="H226" s="16">
        <v>4837</v>
      </c>
      <c r="I226" s="16">
        <v>4774</v>
      </c>
      <c r="J226" s="16">
        <v>4791</v>
      </c>
      <c r="K226" s="16">
        <v>4748</v>
      </c>
      <c r="L226" s="16">
        <v>4719</v>
      </c>
      <c r="M226" s="16">
        <v>4733</v>
      </c>
      <c r="N226" s="16">
        <v>4687</v>
      </c>
      <c r="O226" s="16">
        <v>4717</v>
      </c>
      <c r="P226" s="16">
        <v>4841</v>
      </c>
      <c r="Q226" s="16">
        <v>4896</v>
      </c>
      <c r="R226" s="16">
        <v>4894</v>
      </c>
    </row>
    <row r="227" spans="1:18" x14ac:dyDescent="0.25">
      <c r="A227" s="16" t="s">
        <v>158</v>
      </c>
      <c r="B227" s="16" t="s">
        <v>159</v>
      </c>
      <c r="C227" s="16" t="s">
        <v>160</v>
      </c>
      <c r="D227" s="16">
        <v>113700</v>
      </c>
      <c r="E227" s="16">
        <v>112989</v>
      </c>
      <c r="F227" s="16">
        <v>115988</v>
      </c>
      <c r="G227" s="16">
        <v>114332</v>
      </c>
      <c r="H227" s="16">
        <v>117163</v>
      </c>
      <c r="I227" s="16">
        <v>115491</v>
      </c>
      <c r="J227" s="16">
        <v>117750</v>
      </c>
      <c r="K227" s="16">
        <v>121978</v>
      </c>
      <c r="L227" s="16">
        <v>119626</v>
      </c>
      <c r="M227" s="16">
        <v>122649</v>
      </c>
      <c r="N227" s="16">
        <v>124206</v>
      </c>
      <c r="O227" s="16">
        <v>126645</v>
      </c>
      <c r="P227" s="16">
        <v>127484</v>
      </c>
      <c r="Q227" s="16">
        <v>129397</v>
      </c>
      <c r="R227" s="16">
        <v>126788</v>
      </c>
    </row>
    <row r="228" spans="1:18" x14ac:dyDescent="0.25">
      <c r="A228" s="16" t="s">
        <v>161</v>
      </c>
      <c r="B228" s="16" t="s">
        <v>162</v>
      </c>
      <c r="C228" s="16" t="s">
        <v>163</v>
      </c>
      <c r="D228" s="16">
        <v>85994</v>
      </c>
      <c r="E228" s="16">
        <v>84773</v>
      </c>
      <c r="F228" s="16">
        <v>87184</v>
      </c>
      <c r="G228" s="16">
        <v>85293</v>
      </c>
      <c r="H228" s="16">
        <v>87759</v>
      </c>
      <c r="I228" s="16">
        <v>86219</v>
      </c>
      <c r="J228" s="16">
        <v>88235</v>
      </c>
      <c r="K228" s="16">
        <v>91974</v>
      </c>
      <c r="L228" s="16">
        <v>89286</v>
      </c>
      <c r="M228" s="16">
        <v>92283</v>
      </c>
      <c r="N228" s="16">
        <v>93921</v>
      </c>
      <c r="O228" s="16">
        <v>96115</v>
      </c>
      <c r="P228" s="16">
        <v>97059</v>
      </c>
      <c r="Q228" s="16">
        <v>98473</v>
      </c>
      <c r="R228" s="16">
        <v>95570</v>
      </c>
    </row>
    <row r="229" spans="1:18" x14ac:dyDescent="0.25">
      <c r="A229" s="16" t="s">
        <v>164</v>
      </c>
      <c r="B229" s="16" t="s">
        <v>165</v>
      </c>
      <c r="C229" s="16" t="s">
        <v>166</v>
      </c>
      <c r="D229" s="16">
        <v>23407</v>
      </c>
      <c r="E229" s="16">
        <v>23701</v>
      </c>
      <c r="F229" s="16">
        <v>24024</v>
      </c>
      <c r="G229" s="16">
        <v>24378</v>
      </c>
      <c r="H229" s="16">
        <v>24627</v>
      </c>
      <c r="I229" s="16">
        <v>24778</v>
      </c>
      <c r="J229" s="16">
        <v>25085</v>
      </c>
      <c r="K229" s="16">
        <v>25347</v>
      </c>
      <c r="L229" s="16">
        <v>25637</v>
      </c>
      <c r="M229" s="16">
        <v>25927</v>
      </c>
      <c r="N229" s="16">
        <v>26115</v>
      </c>
      <c r="O229" s="16">
        <v>26142</v>
      </c>
      <c r="P229" s="16">
        <v>26031</v>
      </c>
      <c r="Q229" s="16">
        <v>26332</v>
      </c>
      <c r="R229" s="16">
        <v>26553</v>
      </c>
    </row>
    <row r="230" spans="1:18" x14ac:dyDescent="0.25">
      <c r="A230" s="16" t="s">
        <v>167</v>
      </c>
      <c r="B230" s="16" t="s">
        <v>168</v>
      </c>
      <c r="C230" s="16" t="s">
        <v>169</v>
      </c>
      <c r="D230" s="16">
        <v>4299</v>
      </c>
      <c r="E230" s="16">
        <v>4515</v>
      </c>
      <c r="F230" s="16">
        <v>4779</v>
      </c>
      <c r="G230" s="16">
        <v>4660</v>
      </c>
      <c r="H230" s="16">
        <v>4777</v>
      </c>
      <c r="I230" s="16">
        <v>4495</v>
      </c>
      <c r="J230" s="16">
        <v>4429</v>
      </c>
      <c r="K230" s="16">
        <v>4658</v>
      </c>
      <c r="L230" s="16">
        <v>4703</v>
      </c>
      <c r="M230" s="16">
        <v>4439</v>
      </c>
      <c r="N230" s="16">
        <v>4170</v>
      </c>
      <c r="O230" s="16">
        <v>4388</v>
      </c>
      <c r="P230" s="16">
        <v>4394</v>
      </c>
      <c r="Q230" s="16">
        <v>4592</v>
      </c>
      <c r="R230" s="16">
        <v>4666</v>
      </c>
    </row>
    <row r="231" spans="1:18" x14ac:dyDescent="0.25">
      <c r="A231" s="16" t="s">
        <v>170</v>
      </c>
      <c r="B231" s="16" t="s">
        <v>171</v>
      </c>
      <c r="C231" s="16" t="s">
        <v>172</v>
      </c>
      <c r="D231" s="16">
        <v>44800</v>
      </c>
      <c r="E231" s="16">
        <v>45945</v>
      </c>
      <c r="F231" s="16">
        <v>46424</v>
      </c>
      <c r="G231" s="16">
        <v>46175</v>
      </c>
      <c r="H231" s="16">
        <v>47114</v>
      </c>
      <c r="I231" s="16">
        <v>47470</v>
      </c>
      <c r="J231" s="16">
        <v>48458</v>
      </c>
      <c r="K231" s="16">
        <v>49359</v>
      </c>
      <c r="L231" s="16">
        <v>50751</v>
      </c>
      <c r="M231" s="16">
        <v>51995</v>
      </c>
      <c r="N231" s="16">
        <v>53007</v>
      </c>
      <c r="O231" s="16">
        <v>53907</v>
      </c>
      <c r="P231" s="16">
        <v>53626</v>
      </c>
      <c r="Q231" s="16">
        <v>54349</v>
      </c>
      <c r="R231" s="16">
        <v>55776</v>
      </c>
    </row>
    <row r="232" spans="1:18" x14ac:dyDescent="0.25">
      <c r="A232" s="16" t="s">
        <v>173</v>
      </c>
      <c r="B232" s="16" t="s">
        <v>174</v>
      </c>
      <c r="C232" s="16" t="s">
        <v>175</v>
      </c>
      <c r="D232" s="16">
        <v>30336</v>
      </c>
      <c r="E232" s="16">
        <v>31352</v>
      </c>
      <c r="F232" s="16">
        <v>31545</v>
      </c>
      <c r="G232" s="16">
        <v>31704</v>
      </c>
      <c r="H232" s="16">
        <v>31936</v>
      </c>
      <c r="I232" s="16">
        <v>32595</v>
      </c>
      <c r="J232" s="16">
        <v>33473</v>
      </c>
      <c r="K232" s="16">
        <v>34224</v>
      </c>
      <c r="L232" s="16">
        <v>34792</v>
      </c>
      <c r="M232" s="16">
        <v>35767</v>
      </c>
      <c r="N232" s="16">
        <v>36353</v>
      </c>
      <c r="O232" s="16">
        <v>36889</v>
      </c>
      <c r="P232" s="16">
        <v>37116</v>
      </c>
      <c r="Q232" s="16">
        <v>37471</v>
      </c>
      <c r="R232" s="16">
        <v>38646</v>
      </c>
    </row>
    <row r="233" spans="1:18" x14ac:dyDescent="0.25">
      <c r="A233" s="16" t="s">
        <v>176</v>
      </c>
      <c r="B233" s="16" t="s">
        <v>177</v>
      </c>
      <c r="C233" s="16" t="s">
        <v>178</v>
      </c>
      <c r="D233" s="16">
        <v>9874</v>
      </c>
      <c r="E233" s="16">
        <v>9929</v>
      </c>
      <c r="F233" s="16">
        <v>10156</v>
      </c>
      <c r="G233" s="16">
        <v>9698</v>
      </c>
      <c r="H233" s="16">
        <v>10393</v>
      </c>
      <c r="I233" s="16">
        <v>10037</v>
      </c>
      <c r="J233" s="16">
        <v>10121</v>
      </c>
      <c r="K233" s="16">
        <v>10225</v>
      </c>
      <c r="L233" s="16">
        <v>10991</v>
      </c>
      <c r="M233" s="16">
        <v>11199</v>
      </c>
      <c r="N233" s="16">
        <v>11626</v>
      </c>
      <c r="O233" s="16">
        <v>11997</v>
      </c>
      <c r="P233" s="16">
        <v>11495</v>
      </c>
      <c r="Q233" s="16">
        <v>11839</v>
      </c>
      <c r="R233" s="16">
        <v>12047</v>
      </c>
    </row>
    <row r="234" spans="1:18" x14ac:dyDescent="0.25">
      <c r="A234" s="16" t="s">
        <v>179</v>
      </c>
      <c r="B234" s="16" t="s">
        <v>180</v>
      </c>
      <c r="C234" s="16" t="s">
        <v>181</v>
      </c>
      <c r="D234" s="16">
        <v>4590</v>
      </c>
      <c r="E234" s="16">
        <v>4664</v>
      </c>
      <c r="F234" s="16">
        <v>4722</v>
      </c>
      <c r="G234" s="16">
        <v>4773</v>
      </c>
      <c r="H234" s="16">
        <v>4786</v>
      </c>
      <c r="I234" s="16">
        <v>4838</v>
      </c>
      <c r="J234" s="16">
        <v>4864</v>
      </c>
      <c r="K234" s="16">
        <v>4910</v>
      </c>
      <c r="L234" s="16">
        <v>4968</v>
      </c>
      <c r="M234" s="16">
        <v>5029</v>
      </c>
      <c r="N234" s="16">
        <v>5029</v>
      </c>
      <c r="O234" s="16">
        <v>5021</v>
      </c>
      <c r="P234" s="16">
        <v>5015</v>
      </c>
      <c r="Q234" s="16">
        <v>5039</v>
      </c>
      <c r="R234" s="16">
        <v>5083</v>
      </c>
    </row>
    <row r="235" spans="1:18" x14ac:dyDescent="0.25">
      <c r="A235" s="16" t="s">
        <v>182</v>
      </c>
      <c r="B235" s="18" t="s">
        <v>183</v>
      </c>
      <c r="C235" s="16" t="s">
        <v>184</v>
      </c>
      <c r="D235" s="16">
        <v>673138</v>
      </c>
      <c r="E235" s="16">
        <v>681916</v>
      </c>
      <c r="F235" s="16">
        <v>688710</v>
      </c>
      <c r="G235" s="16">
        <v>696750</v>
      </c>
      <c r="H235" s="16">
        <v>705227</v>
      </c>
      <c r="I235" s="16">
        <v>704175</v>
      </c>
      <c r="J235" s="16">
        <v>709307</v>
      </c>
      <c r="K235" s="16">
        <v>722222</v>
      </c>
      <c r="L235" s="16">
        <v>725698</v>
      </c>
      <c r="M235" s="16">
        <v>744482</v>
      </c>
      <c r="N235" s="16">
        <v>757223</v>
      </c>
      <c r="O235" s="16">
        <v>776117</v>
      </c>
      <c r="P235" s="16">
        <v>787113</v>
      </c>
      <c r="Q235" s="16">
        <v>803447</v>
      </c>
      <c r="R235" s="16">
        <v>809998</v>
      </c>
    </row>
    <row r="236" spans="1:18" x14ac:dyDescent="0.25">
      <c r="A236" s="16" t="s">
        <v>185</v>
      </c>
      <c r="B236" s="16" t="s">
        <v>186</v>
      </c>
      <c r="C236" s="16" t="s">
        <v>187</v>
      </c>
      <c r="D236" s="16">
        <v>578224</v>
      </c>
      <c r="E236" s="16">
        <v>584142</v>
      </c>
      <c r="F236" s="16">
        <v>590165</v>
      </c>
      <c r="G236" s="16">
        <v>596682</v>
      </c>
      <c r="H236" s="16">
        <v>604092</v>
      </c>
      <c r="I236" s="16">
        <v>602516</v>
      </c>
      <c r="J236" s="16">
        <v>607180</v>
      </c>
      <c r="K236" s="16">
        <v>618715</v>
      </c>
      <c r="L236" s="16">
        <v>619588</v>
      </c>
      <c r="M236" s="16">
        <v>636035</v>
      </c>
      <c r="N236" s="16">
        <v>646915</v>
      </c>
      <c r="O236" s="16">
        <v>664338</v>
      </c>
      <c r="P236" s="16">
        <v>672852</v>
      </c>
      <c r="Q236" s="16">
        <v>687869</v>
      </c>
      <c r="R236" s="16">
        <v>692638</v>
      </c>
    </row>
    <row r="237" spans="1:18" x14ac:dyDescent="0.25">
      <c r="A237" s="16" t="s">
        <v>188</v>
      </c>
      <c r="B237" s="16" t="s">
        <v>189</v>
      </c>
      <c r="C237" s="16" t="s">
        <v>190</v>
      </c>
      <c r="D237" s="16">
        <v>561038</v>
      </c>
      <c r="E237" s="16">
        <v>567049</v>
      </c>
      <c r="F237" s="16">
        <v>573092</v>
      </c>
      <c r="G237" s="16">
        <v>579495</v>
      </c>
      <c r="H237" s="16">
        <v>586824</v>
      </c>
      <c r="I237" s="16">
        <v>585147</v>
      </c>
      <c r="J237" s="16">
        <v>589719</v>
      </c>
      <c r="K237" s="16">
        <v>601236</v>
      </c>
      <c r="L237" s="16">
        <v>602025</v>
      </c>
      <c r="M237" s="16">
        <v>618161</v>
      </c>
      <c r="N237" s="16">
        <v>628944</v>
      </c>
      <c r="O237" s="16">
        <v>646173</v>
      </c>
      <c r="P237" s="16">
        <v>654466</v>
      </c>
      <c r="Q237" s="16">
        <v>669272</v>
      </c>
      <c r="R237" s="16">
        <v>674279</v>
      </c>
    </row>
    <row r="238" spans="1:18" x14ac:dyDescent="0.25">
      <c r="A238" s="16" t="s">
        <v>191</v>
      </c>
      <c r="B238" s="16" t="s">
        <v>192</v>
      </c>
      <c r="C238" s="16" t="s">
        <v>193</v>
      </c>
      <c r="D238" s="16">
        <v>489212</v>
      </c>
      <c r="E238" s="16">
        <v>494201</v>
      </c>
      <c r="F238" s="16">
        <v>499579</v>
      </c>
      <c r="G238" s="16">
        <v>505257</v>
      </c>
      <c r="H238" s="16">
        <v>511630</v>
      </c>
      <c r="I238" s="16">
        <v>510346</v>
      </c>
      <c r="J238" s="16">
        <v>514385</v>
      </c>
      <c r="K238" s="16">
        <v>523874</v>
      </c>
      <c r="L238" s="16">
        <v>524555</v>
      </c>
      <c r="M238" s="16">
        <v>538797</v>
      </c>
      <c r="N238" s="16">
        <v>548097</v>
      </c>
      <c r="O238" s="16">
        <v>562864</v>
      </c>
      <c r="P238" s="16">
        <v>569985</v>
      </c>
      <c r="Q238" s="16">
        <v>583022</v>
      </c>
      <c r="R238" s="16">
        <v>587272</v>
      </c>
    </row>
    <row r="239" spans="1:18" x14ac:dyDescent="0.25">
      <c r="A239" s="16" t="s">
        <v>194</v>
      </c>
      <c r="B239" s="16" t="s">
        <v>195</v>
      </c>
      <c r="C239" s="16" t="s">
        <v>196</v>
      </c>
      <c r="D239" s="16">
        <v>20942</v>
      </c>
      <c r="E239" s="16">
        <v>20769</v>
      </c>
      <c r="F239" s="16">
        <v>20763</v>
      </c>
      <c r="G239" s="16">
        <v>20915</v>
      </c>
      <c r="H239" s="16">
        <v>21063</v>
      </c>
      <c r="I239" s="16">
        <v>21220</v>
      </c>
      <c r="J239" s="16">
        <v>21381</v>
      </c>
      <c r="K239" s="16">
        <v>21486</v>
      </c>
      <c r="L239" s="16">
        <v>21671</v>
      </c>
      <c r="M239" s="16">
        <v>22058</v>
      </c>
      <c r="N239" s="16">
        <v>22151</v>
      </c>
      <c r="O239" s="16">
        <v>22358</v>
      </c>
      <c r="P239" s="16">
        <v>22563</v>
      </c>
      <c r="Q239" s="16">
        <v>22812</v>
      </c>
      <c r="R239" s="16">
        <v>22484</v>
      </c>
    </row>
    <row r="240" spans="1:18" x14ac:dyDescent="0.25">
      <c r="A240" s="16" t="s">
        <v>197</v>
      </c>
      <c r="B240" s="16" t="s">
        <v>198</v>
      </c>
      <c r="C240" s="16" t="s">
        <v>199</v>
      </c>
      <c r="D240" s="16">
        <v>6391</v>
      </c>
      <c r="E240" s="16">
        <v>6268</v>
      </c>
      <c r="F240" s="16">
        <v>6195</v>
      </c>
      <c r="G240" s="16">
        <v>6170</v>
      </c>
      <c r="H240" s="16">
        <v>6141</v>
      </c>
      <c r="I240" s="16">
        <v>6108</v>
      </c>
      <c r="J240" s="16">
        <v>6066</v>
      </c>
      <c r="K240" s="16">
        <v>6000</v>
      </c>
      <c r="L240" s="16">
        <v>5954</v>
      </c>
      <c r="M240" s="16">
        <v>5982</v>
      </c>
      <c r="N240" s="16">
        <v>5955</v>
      </c>
      <c r="O240" s="16">
        <v>5985</v>
      </c>
      <c r="P240" s="16">
        <v>5998</v>
      </c>
      <c r="Q240" s="16">
        <v>6008</v>
      </c>
      <c r="R240" s="16">
        <v>5865</v>
      </c>
    </row>
    <row r="241" spans="1:18" x14ac:dyDescent="0.25">
      <c r="A241" s="16" t="s">
        <v>200</v>
      </c>
      <c r="B241" s="16" t="s">
        <v>201</v>
      </c>
      <c r="C241" s="16" t="s">
        <v>202</v>
      </c>
      <c r="D241" s="16">
        <v>14552</v>
      </c>
      <c r="E241" s="16">
        <v>14501</v>
      </c>
      <c r="F241" s="16">
        <v>14568</v>
      </c>
      <c r="G241" s="16">
        <v>14746</v>
      </c>
      <c r="H241" s="16">
        <v>14922</v>
      </c>
      <c r="I241" s="16">
        <v>15113</v>
      </c>
      <c r="J241" s="16">
        <v>15315</v>
      </c>
      <c r="K241" s="16">
        <v>15486</v>
      </c>
      <c r="L241" s="16">
        <v>15717</v>
      </c>
      <c r="M241" s="16">
        <v>16075</v>
      </c>
      <c r="N241" s="16">
        <v>16195</v>
      </c>
      <c r="O241" s="16">
        <v>16373</v>
      </c>
      <c r="P241" s="16">
        <v>16565</v>
      </c>
      <c r="Q241" s="16">
        <v>16804</v>
      </c>
      <c r="R241" s="16">
        <v>16618</v>
      </c>
    </row>
    <row r="242" spans="1:18" x14ac:dyDescent="0.25">
      <c r="A242" s="16" t="s">
        <v>203</v>
      </c>
      <c r="B242" s="16" t="s">
        <v>204</v>
      </c>
      <c r="C242" s="16" t="s">
        <v>205</v>
      </c>
      <c r="D242" s="16">
        <v>468270</v>
      </c>
      <c r="E242" s="16">
        <v>473432</v>
      </c>
      <c r="F242" s="16">
        <v>478816</v>
      </c>
      <c r="G242" s="16">
        <v>484342</v>
      </c>
      <c r="H242" s="16">
        <v>490567</v>
      </c>
      <c r="I242" s="16">
        <v>489126</v>
      </c>
      <c r="J242" s="16">
        <v>493004</v>
      </c>
      <c r="K242" s="16">
        <v>502387</v>
      </c>
      <c r="L242" s="16">
        <v>502885</v>
      </c>
      <c r="M242" s="16">
        <v>516739</v>
      </c>
      <c r="N242" s="16">
        <v>525946</v>
      </c>
      <c r="O242" s="16">
        <v>540506</v>
      </c>
      <c r="P242" s="16">
        <v>547422</v>
      </c>
      <c r="Q242" s="16">
        <v>560210</v>
      </c>
      <c r="R242" s="16">
        <v>564788</v>
      </c>
    </row>
    <row r="243" spans="1:18" x14ac:dyDescent="0.25">
      <c r="A243" s="16" t="s">
        <v>206</v>
      </c>
      <c r="B243" s="16" t="s">
        <v>207</v>
      </c>
      <c r="C243" s="16" t="s">
        <v>208</v>
      </c>
      <c r="D243" s="16">
        <v>241602</v>
      </c>
      <c r="E243" s="16">
        <v>243557</v>
      </c>
      <c r="F243" s="16">
        <v>246613</v>
      </c>
      <c r="G243" s="16">
        <v>249687</v>
      </c>
      <c r="H243" s="16">
        <v>254600</v>
      </c>
      <c r="I243" s="16">
        <v>254344</v>
      </c>
      <c r="J243" s="16">
        <v>256378</v>
      </c>
      <c r="K243" s="16">
        <v>258494</v>
      </c>
      <c r="L243" s="16">
        <v>256981</v>
      </c>
      <c r="M243" s="16">
        <v>267767</v>
      </c>
      <c r="N243" s="16">
        <v>272877</v>
      </c>
      <c r="O243" s="16">
        <v>278346</v>
      </c>
      <c r="P243" s="16">
        <v>281624</v>
      </c>
      <c r="Q243" s="16">
        <v>289700</v>
      </c>
      <c r="R243" s="16">
        <v>291704</v>
      </c>
    </row>
    <row r="244" spans="1:18" x14ac:dyDescent="0.25">
      <c r="A244" s="16" t="s">
        <v>209</v>
      </c>
      <c r="B244" s="16" t="s">
        <v>210</v>
      </c>
      <c r="C244" s="16" t="s">
        <v>211</v>
      </c>
      <c r="D244" s="16">
        <v>223526</v>
      </c>
      <c r="E244" s="16">
        <v>226626</v>
      </c>
      <c r="F244" s="16">
        <v>228877</v>
      </c>
      <c r="G244" s="16">
        <v>231464</v>
      </c>
      <c r="H244" s="16">
        <v>232655</v>
      </c>
      <c r="I244" s="16">
        <v>231597</v>
      </c>
      <c r="J244" s="16">
        <v>233471</v>
      </c>
      <c r="K244" s="16">
        <v>240613</v>
      </c>
      <c r="L244" s="16">
        <v>242622</v>
      </c>
      <c r="M244" s="16">
        <v>245634</v>
      </c>
      <c r="N244" s="16">
        <v>249758</v>
      </c>
      <c r="O244" s="16">
        <v>258736</v>
      </c>
      <c r="P244" s="16">
        <v>262395</v>
      </c>
      <c r="Q244" s="16">
        <v>267074</v>
      </c>
      <c r="R244" s="16">
        <v>269618</v>
      </c>
    </row>
    <row r="245" spans="1:18" x14ac:dyDescent="0.25">
      <c r="A245" s="16" t="s">
        <v>212</v>
      </c>
      <c r="B245" s="16" t="s">
        <v>213</v>
      </c>
      <c r="C245" s="16" t="s">
        <v>214</v>
      </c>
      <c r="D245" s="16">
        <v>3143</v>
      </c>
      <c r="E245" s="16">
        <v>3249</v>
      </c>
      <c r="F245" s="16">
        <v>3326</v>
      </c>
      <c r="G245" s="16">
        <v>3191</v>
      </c>
      <c r="H245" s="16">
        <v>3312</v>
      </c>
      <c r="I245" s="16">
        <v>3184</v>
      </c>
      <c r="J245" s="16">
        <v>3155</v>
      </c>
      <c r="K245" s="16">
        <v>3280</v>
      </c>
      <c r="L245" s="16">
        <v>3282</v>
      </c>
      <c r="M245" s="16">
        <v>3338</v>
      </c>
      <c r="N245" s="16">
        <v>3311</v>
      </c>
      <c r="O245" s="16">
        <v>3425</v>
      </c>
      <c r="P245" s="16">
        <v>3403</v>
      </c>
      <c r="Q245" s="16">
        <v>3436</v>
      </c>
      <c r="R245" s="16">
        <v>3465</v>
      </c>
    </row>
    <row r="246" spans="1:18" x14ac:dyDescent="0.25">
      <c r="A246" s="16" t="s">
        <v>215</v>
      </c>
      <c r="B246" s="16" t="s">
        <v>216</v>
      </c>
      <c r="C246" s="16" t="s">
        <v>217</v>
      </c>
      <c r="D246" s="16">
        <v>71826</v>
      </c>
      <c r="E246" s="16">
        <v>72848</v>
      </c>
      <c r="F246" s="16">
        <v>73512</v>
      </c>
      <c r="G246" s="16">
        <v>74238</v>
      </c>
      <c r="H246" s="16">
        <v>75193</v>
      </c>
      <c r="I246" s="16">
        <v>74801</v>
      </c>
      <c r="J246" s="16">
        <v>75334</v>
      </c>
      <c r="K246" s="16">
        <v>77362</v>
      </c>
      <c r="L246" s="16">
        <v>77470</v>
      </c>
      <c r="M246" s="16">
        <v>79363</v>
      </c>
      <c r="N246" s="16">
        <v>80847</v>
      </c>
      <c r="O246" s="16">
        <v>83309</v>
      </c>
      <c r="P246" s="16">
        <v>84481</v>
      </c>
      <c r="Q246" s="16">
        <v>86250</v>
      </c>
      <c r="R246" s="16">
        <v>87007</v>
      </c>
    </row>
    <row r="247" spans="1:18" x14ac:dyDescent="0.25">
      <c r="A247" s="16" t="s">
        <v>218</v>
      </c>
      <c r="B247" s="16" t="s">
        <v>219</v>
      </c>
      <c r="C247" s="16" t="s">
        <v>220</v>
      </c>
      <c r="D247" s="16">
        <v>17186</v>
      </c>
      <c r="E247" s="16">
        <v>17092</v>
      </c>
      <c r="F247" s="16">
        <v>17073</v>
      </c>
      <c r="G247" s="16">
        <v>17187</v>
      </c>
      <c r="H247" s="16">
        <v>17268</v>
      </c>
      <c r="I247" s="16">
        <v>17369</v>
      </c>
      <c r="J247" s="16">
        <v>17461</v>
      </c>
      <c r="K247" s="16">
        <v>17479</v>
      </c>
      <c r="L247" s="16">
        <v>17563</v>
      </c>
      <c r="M247" s="16">
        <v>17875</v>
      </c>
      <c r="N247" s="16">
        <v>17971</v>
      </c>
      <c r="O247" s="16">
        <v>18165</v>
      </c>
      <c r="P247" s="16">
        <v>18386</v>
      </c>
      <c r="Q247" s="16">
        <v>18597</v>
      </c>
      <c r="R247" s="16">
        <v>18359</v>
      </c>
    </row>
    <row r="248" spans="1:18" x14ac:dyDescent="0.25">
      <c r="A248" s="16" t="s">
        <v>221</v>
      </c>
      <c r="B248" s="16" t="s">
        <v>222</v>
      </c>
      <c r="C248" s="16" t="s">
        <v>223</v>
      </c>
      <c r="D248" s="16">
        <v>14461</v>
      </c>
      <c r="E248" s="16">
        <v>14589</v>
      </c>
      <c r="F248" s="16">
        <v>14762</v>
      </c>
      <c r="G248" s="16">
        <v>15058</v>
      </c>
      <c r="H248" s="16">
        <v>15317</v>
      </c>
      <c r="I248" s="16">
        <v>15541</v>
      </c>
      <c r="J248" s="16">
        <v>15716</v>
      </c>
      <c r="K248" s="16">
        <v>15787</v>
      </c>
      <c r="L248" s="16">
        <v>15880</v>
      </c>
      <c r="M248" s="16">
        <v>16175</v>
      </c>
      <c r="N248" s="16">
        <v>16286</v>
      </c>
      <c r="O248" s="16">
        <v>16496</v>
      </c>
      <c r="P248" s="16">
        <v>16727</v>
      </c>
      <c r="Q248" s="16">
        <v>16937</v>
      </c>
      <c r="R248" s="16">
        <v>16730</v>
      </c>
    </row>
    <row r="249" spans="1:18" x14ac:dyDescent="0.25">
      <c r="A249" s="16" t="s">
        <v>224</v>
      </c>
      <c r="B249" s="16" t="s">
        <v>225</v>
      </c>
      <c r="C249" s="16" t="s">
        <v>226</v>
      </c>
      <c r="D249" s="16">
        <v>2724</v>
      </c>
      <c r="E249" s="16">
        <v>2504</v>
      </c>
      <c r="F249" s="16">
        <v>2312</v>
      </c>
      <c r="G249" s="16">
        <v>2129</v>
      </c>
      <c r="H249" s="16">
        <v>1951</v>
      </c>
      <c r="I249" s="16">
        <v>1828</v>
      </c>
      <c r="J249" s="16">
        <v>1745</v>
      </c>
      <c r="K249" s="16">
        <v>1692</v>
      </c>
      <c r="L249" s="16">
        <v>1683</v>
      </c>
      <c r="M249" s="16">
        <v>1699</v>
      </c>
      <c r="N249" s="16">
        <v>1685</v>
      </c>
      <c r="O249" s="16">
        <v>1669</v>
      </c>
      <c r="P249" s="16">
        <v>1659</v>
      </c>
      <c r="Q249" s="16">
        <v>1660</v>
      </c>
      <c r="R249" s="16">
        <v>1629</v>
      </c>
    </row>
    <row r="250" spans="1:18" x14ac:dyDescent="0.25">
      <c r="A250" s="16" t="s">
        <v>227</v>
      </c>
      <c r="B250" s="16" t="s">
        <v>228</v>
      </c>
      <c r="C250" s="16" t="s">
        <v>229</v>
      </c>
      <c r="D250" s="16">
        <v>94914</v>
      </c>
      <c r="E250" s="16">
        <v>97775</v>
      </c>
      <c r="F250" s="16">
        <v>98545</v>
      </c>
      <c r="G250" s="16">
        <v>100069</v>
      </c>
      <c r="H250" s="16">
        <v>101135</v>
      </c>
      <c r="I250" s="16">
        <v>101659</v>
      </c>
      <c r="J250" s="16">
        <v>102127</v>
      </c>
      <c r="K250" s="16">
        <v>103507</v>
      </c>
      <c r="L250" s="16">
        <v>106110</v>
      </c>
      <c r="M250" s="16">
        <v>108447</v>
      </c>
      <c r="N250" s="16">
        <v>110308</v>
      </c>
      <c r="O250" s="16">
        <v>111779</v>
      </c>
      <c r="P250" s="16">
        <v>114261</v>
      </c>
      <c r="Q250" s="16">
        <v>115578</v>
      </c>
      <c r="R250" s="16">
        <v>117360</v>
      </c>
    </row>
    <row r="251" spans="1:18" x14ac:dyDescent="0.25">
      <c r="A251" s="16" t="s">
        <v>230</v>
      </c>
      <c r="B251" s="16" t="s">
        <v>231</v>
      </c>
      <c r="C251" s="16" t="s">
        <v>232</v>
      </c>
      <c r="D251" s="16">
        <v>75109</v>
      </c>
      <c r="E251" s="16">
        <v>77709</v>
      </c>
      <c r="F251" s="16">
        <v>78205</v>
      </c>
      <c r="G251" s="16">
        <v>79516</v>
      </c>
      <c r="H251" s="16">
        <v>80437</v>
      </c>
      <c r="I251" s="16">
        <v>80796</v>
      </c>
      <c r="J251" s="16">
        <v>81074</v>
      </c>
      <c r="K251" s="16">
        <v>82169</v>
      </c>
      <c r="L251" s="16">
        <v>84447</v>
      </c>
      <c r="M251" s="16">
        <v>86500</v>
      </c>
      <c r="N251" s="16">
        <v>88158</v>
      </c>
      <c r="O251" s="16">
        <v>89401</v>
      </c>
      <c r="P251" s="16">
        <v>91611</v>
      </c>
      <c r="Q251" s="16">
        <v>92677</v>
      </c>
      <c r="R251" s="16">
        <v>94202</v>
      </c>
    </row>
    <row r="252" spans="1:18" x14ac:dyDescent="0.25">
      <c r="A252" s="16" t="s">
        <v>233</v>
      </c>
      <c r="B252" s="16" t="s">
        <v>234</v>
      </c>
      <c r="C252" s="16" t="s">
        <v>235</v>
      </c>
      <c r="D252" s="16">
        <v>19805</v>
      </c>
      <c r="E252" s="16">
        <v>20066</v>
      </c>
      <c r="F252" s="16">
        <v>20340</v>
      </c>
      <c r="G252" s="16">
        <v>20552</v>
      </c>
      <c r="H252" s="16">
        <v>20698</v>
      </c>
      <c r="I252" s="16">
        <v>20863</v>
      </c>
      <c r="J252" s="16">
        <v>21053</v>
      </c>
      <c r="K252" s="16">
        <v>21339</v>
      </c>
      <c r="L252" s="16">
        <v>21663</v>
      </c>
      <c r="M252" s="16">
        <v>21947</v>
      </c>
      <c r="N252" s="16">
        <v>22150</v>
      </c>
      <c r="O252" s="16">
        <v>22378</v>
      </c>
      <c r="P252" s="16">
        <v>22650</v>
      </c>
      <c r="Q252" s="16">
        <v>22901</v>
      </c>
      <c r="R252" s="16">
        <v>23157</v>
      </c>
    </row>
    <row r="253" spans="1:18" x14ac:dyDescent="0.25">
      <c r="A253" s="16" t="s">
        <v>1236</v>
      </c>
      <c r="B253" s="18" t="s">
        <v>1235</v>
      </c>
      <c r="C253" s="16" t="s">
        <v>1879</v>
      </c>
      <c r="D253" s="16">
        <v>803274</v>
      </c>
      <c r="E253" s="16">
        <v>785465</v>
      </c>
      <c r="F253" s="16">
        <v>779187</v>
      </c>
      <c r="G253" s="16">
        <v>789286</v>
      </c>
      <c r="H253" s="16">
        <v>812597</v>
      </c>
      <c r="I253" s="16">
        <v>833268</v>
      </c>
      <c r="J253" s="16">
        <v>841544</v>
      </c>
      <c r="K253" s="16">
        <v>863554</v>
      </c>
      <c r="L253" s="16">
        <v>865782</v>
      </c>
      <c r="M253" s="16">
        <v>876932</v>
      </c>
      <c r="N253" s="16">
        <v>890852</v>
      </c>
      <c r="O253" s="16">
        <v>897414</v>
      </c>
      <c r="P253" s="16">
        <v>904746</v>
      </c>
      <c r="Q253" s="16">
        <v>920403</v>
      </c>
      <c r="R253" s="16">
        <v>936561</v>
      </c>
    </row>
    <row r="254" spans="1:18" x14ac:dyDescent="0.25">
      <c r="A254" s="16" t="s">
        <v>1233</v>
      </c>
      <c r="B254" s="16" t="s">
        <v>1232</v>
      </c>
      <c r="C254" s="16" t="s">
        <v>1878</v>
      </c>
      <c r="D254" s="16">
        <v>501914</v>
      </c>
      <c r="E254" s="16">
        <v>494081</v>
      </c>
      <c r="F254" s="16">
        <v>492060</v>
      </c>
      <c r="G254" s="16">
        <v>500951</v>
      </c>
      <c r="H254" s="16">
        <v>514910</v>
      </c>
      <c r="I254" s="16">
        <v>527304</v>
      </c>
      <c r="J254" s="16">
        <v>530888</v>
      </c>
      <c r="K254" s="16">
        <v>550554</v>
      </c>
      <c r="L254" s="16">
        <v>551674</v>
      </c>
      <c r="M254" s="16">
        <v>560829</v>
      </c>
      <c r="N254" s="16">
        <v>572419</v>
      </c>
      <c r="O254" s="16">
        <v>575349</v>
      </c>
      <c r="P254" s="16">
        <v>577337</v>
      </c>
      <c r="Q254" s="16">
        <v>587509</v>
      </c>
      <c r="R254" s="16">
        <v>596901</v>
      </c>
    </row>
    <row r="255" spans="1:18" x14ac:dyDescent="0.25">
      <c r="A255" s="16" t="s">
        <v>1230</v>
      </c>
      <c r="B255" s="16" t="s">
        <v>1229</v>
      </c>
      <c r="C255" s="16" t="s">
        <v>1877</v>
      </c>
      <c r="D255" s="16">
        <v>257838</v>
      </c>
      <c r="E255" s="16">
        <v>256652</v>
      </c>
      <c r="F255" s="16">
        <v>258041</v>
      </c>
      <c r="G255" s="16">
        <v>262600</v>
      </c>
      <c r="H255" s="16">
        <v>269558</v>
      </c>
      <c r="I255" s="16">
        <v>277213</v>
      </c>
      <c r="J255" s="16">
        <v>281611</v>
      </c>
      <c r="K255" s="16">
        <v>293886</v>
      </c>
      <c r="L255" s="16">
        <v>297694</v>
      </c>
      <c r="M255" s="16">
        <v>303109</v>
      </c>
      <c r="N255" s="16">
        <v>308302</v>
      </c>
      <c r="O255" s="16">
        <v>315985</v>
      </c>
      <c r="P255" s="16">
        <v>319625</v>
      </c>
      <c r="Q255" s="16">
        <v>326817</v>
      </c>
      <c r="R255" s="16">
        <v>330058</v>
      </c>
    </row>
    <row r="256" spans="1:18" x14ac:dyDescent="0.25">
      <c r="A256" s="16" t="s">
        <v>1227</v>
      </c>
      <c r="B256" s="16" t="s">
        <v>1226</v>
      </c>
      <c r="C256" s="16" t="s">
        <v>1876</v>
      </c>
      <c r="D256" s="16">
        <v>78822</v>
      </c>
      <c r="E256" s="16">
        <v>78524</v>
      </c>
      <c r="F256" s="16">
        <v>79067</v>
      </c>
      <c r="G256" s="16">
        <v>79836</v>
      </c>
      <c r="H256" s="16">
        <v>76846</v>
      </c>
      <c r="I256" s="16">
        <v>78013</v>
      </c>
      <c r="J256" s="16">
        <v>80033</v>
      </c>
      <c r="K256" s="16">
        <v>84372</v>
      </c>
      <c r="L256" s="16">
        <v>83248</v>
      </c>
      <c r="M256" s="16">
        <v>87093</v>
      </c>
      <c r="N256" s="16">
        <v>90965</v>
      </c>
      <c r="O256" s="16">
        <v>95524</v>
      </c>
      <c r="P256" s="16">
        <v>97001</v>
      </c>
      <c r="Q256" s="16">
        <v>101233</v>
      </c>
      <c r="R256" s="16">
        <v>105687</v>
      </c>
    </row>
    <row r="257" spans="1:18" x14ac:dyDescent="0.25">
      <c r="A257" s="16" t="s">
        <v>1224</v>
      </c>
      <c r="B257" s="16" t="s">
        <v>1223</v>
      </c>
      <c r="C257" s="16" t="s">
        <v>1875</v>
      </c>
      <c r="D257" s="16">
        <v>138379</v>
      </c>
      <c r="E257" s="16">
        <v>137214</v>
      </c>
      <c r="F257" s="16">
        <v>138081</v>
      </c>
      <c r="G257" s="16">
        <v>141045</v>
      </c>
      <c r="H257" s="16">
        <v>148991</v>
      </c>
      <c r="I257" s="16">
        <v>155934</v>
      </c>
      <c r="J257" s="16">
        <v>159657</v>
      </c>
      <c r="K257" s="16">
        <v>165942</v>
      </c>
      <c r="L257" s="16">
        <v>169558</v>
      </c>
      <c r="M257" s="16">
        <v>172206</v>
      </c>
      <c r="N257" s="16">
        <v>174565</v>
      </c>
      <c r="O257" s="16">
        <v>176165</v>
      </c>
      <c r="P257" s="16">
        <v>177677</v>
      </c>
      <c r="Q257" s="16">
        <v>179993</v>
      </c>
      <c r="R257" s="16">
        <v>178655</v>
      </c>
    </row>
    <row r="258" spans="1:18" x14ac:dyDescent="0.25">
      <c r="A258" s="16" t="s">
        <v>1221</v>
      </c>
      <c r="B258" s="16" t="s">
        <v>1220</v>
      </c>
      <c r="C258" s="16" t="s">
        <v>1874</v>
      </c>
      <c r="D258" s="16">
        <v>40638</v>
      </c>
      <c r="E258" s="16">
        <v>40914</v>
      </c>
      <c r="F258" s="16">
        <v>40893</v>
      </c>
      <c r="G258" s="16">
        <v>41719</v>
      </c>
      <c r="H258" s="16">
        <v>43721</v>
      </c>
      <c r="I258" s="16">
        <v>43266</v>
      </c>
      <c r="J258" s="16">
        <v>41921</v>
      </c>
      <c r="K258" s="16">
        <v>43571</v>
      </c>
      <c r="L258" s="16">
        <v>44888</v>
      </c>
      <c r="M258" s="16">
        <v>43810</v>
      </c>
      <c r="N258" s="16">
        <v>42773</v>
      </c>
      <c r="O258" s="16">
        <v>44296</v>
      </c>
      <c r="P258" s="16">
        <v>44947</v>
      </c>
      <c r="Q258" s="16">
        <v>45590</v>
      </c>
      <c r="R258" s="16">
        <v>45715</v>
      </c>
    </row>
    <row r="259" spans="1:18" x14ac:dyDescent="0.25">
      <c r="A259" s="16" t="s">
        <v>1218</v>
      </c>
      <c r="B259" s="16" t="s">
        <v>1217</v>
      </c>
      <c r="C259" s="16" t="s">
        <v>1873</v>
      </c>
      <c r="D259" s="16">
        <v>244076</v>
      </c>
      <c r="E259" s="16">
        <v>237429</v>
      </c>
      <c r="F259" s="16">
        <v>234020</v>
      </c>
      <c r="G259" s="16">
        <v>238350</v>
      </c>
      <c r="H259" s="16">
        <v>245351</v>
      </c>
      <c r="I259" s="16">
        <v>250090</v>
      </c>
      <c r="J259" s="16">
        <v>249277</v>
      </c>
      <c r="K259" s="16">
        <v>256668</v>
      </c>
      <c r="L259" s="16">
        <v>253980</v>
      </c>
      <c r="M259" s="16">
        <v>257720</v>
      </c>
      <c r="N259" s="16">
        <v>264116</v>
      </c>
      <c r="O259" s="16">
        <v>259364</v>
      </c>
      <c r="P259" s="16">
        <v>257712</v>
      </c>
      <c r="Q259" s="16">
        <v>260692</v>
      </c>
      <c r="R259" s="16">
        <v>266843</v>
      </c>
    </row>
    <row r="260" spans="1:18" x14ac:dyDescent="0.25">
      <c r="A260" s="16" t="s">
        <v>1215</v>
      </c>
      <c r="B260" s="16" t="s">
        <v>1214</v>
      </c>
      <c r="C260" s="16" t="s">
        <v>1872</v>
      </c>
      <c r="D260" s="16">
        <v>93619</v>
      </c>
      <c r="E260" s="16">
        <v>93347</v>
      </c>
      <c r="F260" s="16">
        <v>93454</v>
      </c>
      <c r="G260" s="16">
        <v>94769</v>
      </c>
      <c r="H260" s="16">
        <v>94873</v>
      </c>
      <c r="I260" s="16">
        <v>94975</v>
      </c>
      <c r="J260" s="16">
        <v>96134</v>
      </c>
      <c r="K260" s="16">
        <v>96740</v>
      </c>
      <c r="L260" s="16">
        <v>96910</v>
      </c>
      <c r="M260" s="16">
        <v>98193</v>
      </c>
      <c r="N260" s="16">
        <v>100668</v>
      </c>
      <c r="O260" s="16">
        <v>99792</v>
      </c>
      <c r="P260" s="16">
        <v>100412</v>
      </c>
      <c r="Q260" s="16">
        <v>103244</v>
      </c>
      <c r="R260" s="16">
        <v>103171</v>
      </c>
    </row>
    <row r="261" spans="1:18" x14ac:dyDescent="0.25">
      <c r="A261" s="16" t="s">
        <v>1212</v>
      </c>
      <c r="B261" s="16" t="s">
        <v>1211</v>
      </c>
      <c r="C261" s="16" t="s">
        <v>1871</v>
      </c>
      <c r="D261" s="16">
        <v>33422</v>
      </c>
      <c r="E261" s="16">
        <v>33973</v>
      </c>
      <c r="F261" s="16">
        <v>26782</v>
      </c>
      <c r="G261" s="16">
        <v>27874</v>
      </c>
      <c r="H261" s="16">
        <v>30089</v>
      </c>
      <c r="I261" s="16">
        <v>30790</v>
      </c>
      <c r="J261" s="16">
        <v>30675</v>
      </c>
      <c r="K261" s="16">
        <v>30969</v>
      </c>
      <c r="L261" s="16">
        <v>30123</v>
      </c>
      <c r="M261" s="16">
        <v>28824</v>
      </c>
      <c r="N261" s="16">
        <v>29294</v>
      </c>
      <c r="O261" s="16">
        <v>30157</v>
      </c>
      <c r="P261" s="16">
        <v>27245</v>
      </c>
      <c r="Q261" s="16">
        <v>26732</v>
      </c>
      <c r="R261" s="16">
        <v>30743</v>
      </c>
    </row>
    <row r="262" spans="1:18" x14ac:dyDescent="0.25">
      <c r="A262" s="16" t="s">
        <v>1209</v>
      </c>
      <c r="B262" s="16" t="s">
        <v>1208</v>
      </c>
      <c r="C262" s="16" t="s">
        <v>1870</v>
      </c>
      <c r="D262" s="16">
        <v>17225</v>
      </c>
      <c r="E262" s="16">
        <v>17622</v>
      </c>
      <c r="F262" s="16">
        <v>10519</v>
      </c>
      <c r="G262" s="16">
        <v>11000</v>
      </c>
      <c r="H262" s="16">
        <v>12283</v>
      </c>
      <c r="I262" s="16">
        <v>11904</v>
      </c>
      <c r="J262" s="16">
        <v>12825</v>
      </c>
      <c r="K262" s="16">
        <v>12793</v>
      </c>
      <c r="L262" s="16">
        <v>11841</v>
      </c>
      <c r="M262" s="16">
        <v>11326</v>
      </c>
      <c r="N262" s="16">
        <v>10812</v>
      </c>
      <c r="O262" s="16">
        <v>10935</v>
      </c>
      <c r="P262" s="16">
        <v>9333</v>
      </c>
      <c r="Q262" s="16">
        <v>9545</v>
      </c>
      <c r="R262" s="16">
        <v>11905</v>
      </c>
    </row>
    <row r="263" spans="1:18" x14ac:dyDescent="0.25">
      <c r="A263" s="16" t="s">
        <v>1206</v>
      </c>
      <c r="B263" s="16" t="s">
        <v>1205</v>
      </c>
      <c r="C263" s="16" t="s">
        <v>1869</v>
      </c>
      <c r="D263" s="16">
        <v>1333</v>
      </c>
      <c r="E263" s="16">
        <v>1268</v>
      </c>
      <c r="F263" s="16">
        <v>1220</v>
      </c>
      <c r="G263" s="16">
        <v>1350</v>
      </c>
      <c r="H263" s="16">
        <v>1317</v>
      </c>
      <c r="I263" s="16">
        <v>1447</v>
      </c>
      <c r="J263" s="16">
        <v>1343</v>
      </c>
      <c r="K263" s="16">
        <v>1405</v>
      </c>
      <c r="L263" s="16">
        <v>1510</v>
      </c>
      <c r="M263" s="16">
        <v>1349</v>
      </c>
      <c r="N263" s="16">
        <v>1372</v>
      </c>
      <c r="O263" s="16">
        <v>1611</v>
      </c>
      <c r="P263" s="16">
        <v>1417</v>
      </c>
      <c r="Q263" s="16">
        <v>1318</v>
      </c>
      <c r="R263" s="16">
        <v>1559</v>
      </c>
    </row>
    <row r="264" spans="1:18" x14ac:dyDescent="0.25">
      <c r="A264" s="16" t="s">
        <v>1203</v>
      </c>
      <c r="B264" s="16" t="s">
        <v>1202</v>
      </c>
      <c r="C264" s="16" t="s">
        <v>1868</v>
      </c>
      <c r="D264" s="16">
        <v>15891</v>
      </c>
      <c r="E264" s="16">
        <v>16354</v>
      </c>
      <c r="F264" s="16">
        <v>9299</v>
      </c>
      <c r="G264" s="16">
        <v>9650</v>
      </c>
      <c r="H264" s="16">
        <v>10966</v>
      </c>
      <c r="I264" s="16">
        <v>10456</v>
      </c>
      <c r="J264" s="16">
        <v>11482</v>
      </c>
      <c r="K264" s="16">
        <v>11387</v>
      </c>
      <c r="L264" s="16">
        <v>10331</v>
      </c>
      <c r="M264" s="16">
        <v>9978</v>
      </c>
      <c r="N264" s="16">
        <v>9440</v>
      </c>
      <c r="O264" s="16">
        <v>9324</v>
      </c>
      <c r="P264" s="16">
        <v>7916</v>
      </c>
      <c r="Q264" s="16">
        <v>8227</v>
      </c>
      <c r="R264" s="16">
        <v>10346</v>
      </c>
    </row>
    <row r="265" spans="1:18" x14ac:dyDescent="0.25">
      <c r="A265" s="16" t="s">
        <v>1200</v>
      </c>
      <c r="B265" s="16" t="s">
        <v>1199</v>
      </c>
      <c r="C265" s="16" t="s">
        <v>1867</v>
      </c>
      <c r="D265" s="16">
        <v>7270</v>
      </c>
      <c r="E265" s="16">
        <v>7680</v>
      </c>
      <c r="F265" s="16">
        <v>7354</v>
      </c>
      <c r="G265" s="16">
        <v>7862</v>
      </c>
      <c r="H265" s="16">
        <v>8288</v>
      </c>
      <c r="I265" s="16">
        <v>9229</v>
      </c>
      <c r="J265" s="16">
        <v>8325</v>
      </c>
      <c r="K265" s="16">
        <v>8486</v>
      </c>
      <c r="L265" s="16">
        <v>8816</v>
      </c>
      <c r="M265" s="16">
        <v>8053</v>
      </c>
      <c r="N265" s="16">
        <v>8883</v>
      </c>
      <c r="O265" s="16">
        <v>9955</v>
      </c>
      <c r="P265" s="16">
        <v>8805</v>
      </c>
      <c r="Q265" s="16">
        <v>8013</v>
      </c>
      <c r="R265" s="16">
        <v>9680</v>
      </c>
    </row>
    <row r="266" spans="1:18" x14ac:dyDescent="0.25">
      <c r="A266" s="16" t="s">
        <v>1197</v>
      </c>
      <c r="B266" s="16" t="s">
        <v>1196</v>
      </c>
      <c r="C266" s="16" t="s">
        <v>1866</v>
      </c>
      <c r="D266" s="16">
        <v>514</v>
      </c>
      <c r="E266" s="16">
        <v>517</v>
      </c>
      <c r="F266" s="16">
        <v>502</v>
      </c>
      <c r="G266" s="16">
        <v>536</v>
      </c>
      <c r="H266" s="16">
        <v>523</v>
      </c>
      <c r="I266" s="16">
        <v>560</v>
      </c>
      <c r="J266" s="16">
        <v>587</v>
      </c>
      <c r="K266" s="16">
        <v>635</v>
      </c>
      <c r="L266" s="16">
        <v>686</v>
      </c>
      <c r="M266" s="16">
        <v>636</v>
      </c>
      <c r="N266" s="16">
        <v>621</v>
      </c>
      <c r="O266" s="16">
        <v>648</v>
      </c>
      <c r="P266" s="16">
        <v>620</v>
      </c>
      <c r="Q266" s="16">
        <v>625</v>
      </c>
      <c r="R266" s="16">
        <v>774</v>
      </c>
    </row>
    <row r="267" spans="1:18" x14ac:dyDescent="0.25">
      <c r="A267" s="16" t="s">
        <v>1194</v>
      </c>
      <c r="B267" s="16" t="s">
        <v>1193</v>
      </c>
      <c r="C267" s="16" t="s">
        <v>1865</v>
      </c>
      <c r="D267" s="16">
        <v>6757</v>
      </c>
      <c r="E267" s="16">
        <v>7163</v>
      </c>
      <c r="F267" s="16">
        <v>6852</v>
      </c>
      <c r="G267" s="16">
        <v>7326</v>
      </c>
      <c r="H267" s="16">
        <v>7764</v>
      </c>
      <c r="I267" s="16">
        <v>8668</v>
      </c>
      <c r="J267" s="16">
        <v>7738</v>
      </c>
      <c r="K267" s="16">
        <v>7851</v>
      </c>
      <c r="L267" s="16">
        <v>8130</v>
      </c>
      <c r="M267" s="16">
        <v>7417</v>
      </c>
      <c r="N267" s="16">
        <v>8262</v>
      </c>
      <c r="O267" s="16">
        <v>9307</v>
      </c>
      <c r="P267" s="16">
        <v>8184</v>
      </c>
      <c r="Q267" s="16">
        <v>7388</v>
      </c>
      <c r="R267" s="16">
        <v>8905</v>
      </c>
    </row>
    <row r="268" spans="1:18" x14ac:dyDescent="0.25">
      <c r="A268" s="16" t="s">
        <v>1191</v>
      </c>
      <c r="B268" s="16" t="s">
        <v>1190</v>
      </c>
      <c r="C268" s="16" t="s">
        <v>1864</v>
      </c>
      <c r="D268" s="16">
        <v>8927</v>
      </c>
      <c r="E268" s="16">
        <v>8670</v>
      </c>
      <c r="F268" s="16">
        <v>8909</v>
      </c>
      <c r="G268" s="16">
        <v>9012</v>
      </c>
      <c r="H268" s="16">
        <v>9519</v>
      </c>
      <c r="I268" s="16">
        <v>9658</v>
      </c>
      <c r="J268" s="16">
        <v>9525</v>
      </c>
      <c r="K268" s="16">
        <v>9691</v>
      </c>
      <c r="L268" s="16">
        <v>9466</v>
      </c>
      <c r="M268" s="16">
        <v>9444</v>
      </c>
      <c r="N268" s="16">
        <v>9599</v>
      </c>
      <c r="O268" s="16">
        <v>9267</v>
      </c>
      <c r="P268" s="16">
        <v>9108</v>
      </c>
      <c r="Q268" s="16">
        <v>9174</v>
      </c>
      <c r="R268" s="16">
        <v>9158</v>
      </c>
    </row>
    <row r="269" spans="1:18" x14ac:dyDescent="0.25">
      <c r="A269" s="16" t="s">
        <v>1188</v>
      </c>
      <c r="B269" s="16" t="s">
        <v>1187</v>
      </c>
      <c r="C269" s="16" t="s">
        <v>1863</v>
      </c>
      <c r="D269" s="16">
        <v>107964</v>
      </c>
      <c r="E269" s="16">
        <v>100733</v>
      </c>
      <c r="F269" s="16">
        <v>104397</v>
      </c>
      <c r="G269" s="16">
        <v>106594</v>
      </c>
      <c r="H269" s="16">
        <v>110822</v>
      </c>
      <c r="I269" s="16">
        <v>114284</v>
      </c>
      <c r="J269" s="16">
        <v>112667</v>
      </c>
      <c r="K269" s="16">
        <v>118709</v>
      </c>
      <c r="L269" s="16">
        <v>116750</v>
      </c>
      <c r="M269" s="16">
        <v>120416</v>
      </c>
      <c r="N269" s="16">
        <v>123637</v>
      </c>
      <c r="O269" s="16">
        <v>118962</v>
      </c>
      <c r="P269" s="16">
        <v>119629</v>
      </c>
      <c r="Q269" s="16">
        <v>119959</v>
      </c>
      <c r="R269" s="16">
        <v>122107</v>
      </c>
    </row>
    <row r="270" spans="1:18" x14ac:dyDescent="0.25">
      <c r="A270" s="16" t="s">
        <v>1185</v>
      </c>
      <c r="B270" s="16" t="s">
        <v>1184</v>
      </c>
      <c r="C270" s="16" t="s">
        <v>1862</v>
      </c>
      <c r="D270" s="16">
        <v>9070</v>
      </c>
      <c r="E270" s="16">
        <v>9377</v>
      </c>
      <c r="F270" s="16">
        <v>9387</v>
      </c>
      <c r="G270" s="16">
        <v>9114</v>
      </c>
      <c r="H270" s="16">
        <v>9568</v>
      </c>
      <c r="I270" s="16">
        <v>10041</v>
      </c>
      <c r="J270" s="16">
        <v>9801</v>
      </c>
      <c r="K270" s="16">
        <v>10250</v>
      </c>
      <c r="L270" s="16">
        <v>10196</v>
      </c>
      <c r="M270" s="16">
        <v>10288</v>
      </c>
      <c r="N270" s="16">
        <v>10518</v>
      </c>
      <c r="O270" s="16">
        <v>10453</v>
      </c>
      <c r="P270" s="16">
        <v>10426</v>
      </c>
      <c r="Q270" s="16">
        <v>10757</v>
      </c>
      <c r="R270" s="16">
        <v>10823</v>
      </c>
    </row>
    <row r="271" spans="1:18" x14ac:dyDescent="0.25">
      <c r="A271" s="16" t="s">
        <v>1182</v>
      </c>
      <c r="B271" s="16" t="s">
        <v>1181</v>
      </c>
      <c r="C271" s="16" t="s">
        <v>1861</v>
      </c>
      <c r="D271" s="16">
        <v>301359</v>
      </c>
      <c r="E271" s="16">
        <v>291384</v>
      </c>
      <c r="F271" s="16">
        <v>287126</v>
      </c>
      <c r="G271" s="16">
        <v>288335</v>
      </c>
      <c r="H271" s="16">
        <v>297687</v>
      </c>
      <c r="I271" s="16">
        <v>305964</v>
      </c>
      <c r="J271" s="16">
        <v>310656</v>
      </c>
      <c r="K271" s="16">
        <v>313000</v>
      </c>
      <c r="L271" s="16">
        <v>314108</v>
      </c>
      <c r="M271" s="16">
        <v>316104</v>
      </c>
      <c r="N271" s="16">
        <v>318433</v>
      </c>
      <c r="O271" s="16">
        <v>322065</v>
      </c>
      <c r="P271" s="16">
        <v>327409</v>
      </c>
      <c r="Q271" s="16">
        <v>332894</v>
      </c>
      <c r="R271" s="16">
        <v>339660</v>
      </c>
    </row>
    <row r="272" spans="1:18" x14ac:dyDescent="0.25">
      <c r="A272" s="16" t="s">
        <v>1179</v>
      </c>
      <c r="B272" s="16" t="s">
        <v>1178</v>
      </c>
      <c r="C272" s="16" t="s">
        <v>1860</v>
      </c>
      <c r="D272" s="16">
        <v>89848</v>
      </c>
      <c r="E272" s="16">
        <v>83945</v>
      </c>
      <c r="F272" s="16">
        <v>81587</v>
      </c>
      <c r="G272" s="16">
        <v>82910</v>
      </c>
      <c r="H272" s="16">
        <v>89078</v>
      </c>
      <c r="I272" s="16">
        <v>93807</v>
      </c>
      <c r="J272" s="16">
        <v>95118</v>
      </c>
      <c r="K272" s="16">
        <v>95044</v>
      </c>
      <c r="L272" s="16">
        <v>93699</v>
      </c>
      <c r="M272" s="16">
        <v>92628</v>
      </c>
      <c r="N272" s="16">
        <v>92275</v>
      </c>
      <c r="O272" s="16">
        <v>92829</v>
      </c>
      <c r="P272" s="16">
        <v>94607</v>
      </c>
      <c r="Q272" s="16">
        <v>95961</v>
      </c>
      <c r="R272" s="16">
        <v>98630</v>
      </c>
    </row>
    <row r="273" spans="1:18" x14ac:dyDescent="0.25">
      <c r="A273" s="16" t="s">
        <v>1176</v>
      </c>
      <c r="B273" s="16" t="s">
        <v>1175</v>
      </c>
      <c r="C273" s="16" t="s">
        <v>1859</v>
      </c>
      <c r="D273" s="16">
        <v>8547</v>
      </c>
      <c r="E273" s="16">
        <v>8484</v>
      </c>
      <c r="F273" s="16">
        <v>8530</v>
      </c>
      <c r="G273" s="16">
        <v>8689</v>
      </c>
      <c r="H273" s="16">
        <v>8940</v>
      </c>
      <c r="I273" s="16">
        <v>9225</v>
      </c>
      <c r="J273" s="16">
        <v>9484</v>
      </c>
      <c r="K273" s="16">
        <v>9708</v>
      </c>
      <c r="L273" s="16">
        <v>9929</v>
      </c>
      <c r="M273" s="16">
        <v>10130</v>
      </c>
      <c r="N273" s="16">
        <v>10293</v>
      </c>
      <c r="O273" s="16">
        <v>10411</v>
      </c>
      <c r="P273" s="16">
        <v>10486</v>
      </c>
      <c r="Q273" s="16">
        <v>10516</v>
      </c>
      <c r="R273" s="16">
        <v>10578</v>
      </c>
    </row>
    <row r="274" spans="1:18" x14ac:dyDescent="0.25">
      <c r="A274" s="16" t="s">
        <v>1173</v>
      </c>
      <c r="B274" s="16" t="s">
        <v>1172</v>
      </c>
      <c r="C274" s="16" t="s">
        <v>1858</v>
      </c>
      <c r="D274" s="16">
        <v>21306</v>
      </c>
      <c r="E274" s="16">
        <v>21436</v>
      </c>
      <c r="F274" s="16">
        <v>21734</v>
      </c>
      <c r="G274" s="16">
        <v>22210</v>
      </c>
      <c r="H274" s="16">
        <v>22791</v>
      </c>
      <c r="I274" s="16">
        <v>23246</v>
      </c>
      <c r="J274" s="16">
        <v>23403</v>
      </c>
      <c r="K274" s="16">
        <v>23229</v>
      </c>
      <c r="L274" s="16">
        <v>22869</v>
      </c>
      <c r="M274" s="16">
        <v>22612</v>
      </c>
      <c r="N274" s="16">
        <v>22491</v>
      </c>
      <c r="O274" s="16">
        <v>22508</v>
      </c>
      <c r="P274" s="16">
        <v>22635</v>
      </c>
      <c r="Q274" s="16">
        <v>22698</v>
      </c>
      <c r="R274" s="16">
        <v>22832</v>
      </c>
    </row>
    <row r="275" spans="1:18" x14ac:dyDescent="0.25">
      <c r="A275" s="16" t="s">
        <v>1170</v>
      </c>
      <c r="B275" s="16" t="s">
        <v>1169</v>
      </c>
      <c r="C275" s="16" t="s">
        <v>1857</v>
      </c>
      <c r="D275" s="16">
        <v>12759</v>
      </c>
      <c r="E275" s="16">
        <v>12952</v>
      </c>
      <c r="F275" s="16">
        <v>13204</v>
      </c>
      <c r="G275" s="16">
        <v>13521</v>
      </c>
      <c r="H275" s="16">
        <v>13850</v>
      </c>
      <c r="I275" s="16">
        <v>14021</v>
      </c>
      <c r="J275" s="16">
        <v>13919</v>
      </c>
      <c r="K275" s="16">
        <v>13522</v>
      </c>
      <c r="L275" s="16">
        <v>12940</v>
      </c>
      <c r="M275" s="16">
        <v>12481</v>
      </c>
      <c r="N275" s="16">
        <v>12199</v>
      </c>
      <c r="O275" s="16">
        <v>12097</v>
      </c>
      <c r="P275" s="16">
        <v>12148</v>
      </c>
      <c r="Q275" s="16">
        <v>12182</v>
      </c>
      <c r="R275" s="16">
        <v>12254</v>
      </c>
    </row>
    <row r="276" spans="1:18" x14ac:dyDescent="0.25">
      <c r="A276" s="16" t="s">
        <v>1167</v>
      </c>
      <c r="B276" s="16" t="s">
        <v>1166</v>
      </c>
      <c r="C276" s="16" t="s">
        <v>1856</v>
      </c>
      <c r="D276" s="16">
        <v>143136</v>
      </c>
      <c r="E276" s="16">
        <v>139273</v>
      </c>
      <c r="F276" s="16">
        <v>137160</v>
      </c>
      <c r="G276" s="16">
        <v>136702</v>
      </c>
      <c r="H276" s="16">
        <v>139186</v>
      </c>
      <c r="I276" s="16">
        <v>142223</v>
      </c>
      <c r="J276" s="16">
        <v>144665</v>
      </c>
      <c r="K276" s="16">
        <v>146462</v>
      </c>
      <c r="L276" s="16">
        <v>147980</v>
      </c>
      <c r="M276" s="16">
        <v>149874</v>
      </c>
      <c r="N276" s="16">
        <v>151999</v>
      </c>
      <c r="O276" s="16">
        <v>154326</v>
      </c>
      <c r="P276" s="16">
        <v>157329</v>
      </c>
      <c r="Q276" s="16">
        <v>160749</v>
      </c>
      <c r="R276" s="16">
        <v>164196</v>
      </c>
    </row>
    <row r="277" spans="1:18" x14ac:dyDescent="0.25">
      <c r="A277" s="16" t="s">
        <v>1164</v>
      </c>
      <c r="B277" s="16" t="s">
        <v>1163</v>
      </c>
      <c r="C277" s="16" t="s">
        <v>1855</v>
      </c>
      <c r="D277" s="16">
        <v>122213</v>
      </c>
      <c r="E277" s="16">
        <v>118505</v>
      </c>
      <c r="F277" s="16">
        <v>116302</v>
      </c>
      <c r="G277" s="16">
        <v>115584</v>
      </c>
      <c r="H277" s="16">
        <v>117559</v>
      </c>
      <c r="I277" s="16">
        <v>120027</v>
      </c>
      <c r="J277" s="16">
        <v>121888</v>
      </c>
      <c r="K277" s="16">
        <v>123101</v>
      </c>
      <c r="L277" s="16">
        <v>124095</v>
      </c>
      <c r="M277" s="16">
        <v>125459</v>
      </c>
      <c r="N277" s="16">
        <v>127221</v>
      </c>
      <c r="O277" s="16">
        <v>129414</v>
      </c>
      <c r="P277" s="16">
        <v>132201</v>
      </c>
      <c r="Q277" s="16">
        <v>135212</v>
      </c>
      <c r="R277" s="16">
        <v>138291</v>
      </c>
    </row>
    <row r="278" spans="1:18" x14ac:dyDescent="0.25">
      <c r="A278" s="16" t="s">
        <v>1161</v>
      </c>
      <c r="B278" s="16" t="s">
        <v>1160</v>
      </c>
      <c r="C278" s="16" t="s">
        <v>1854</v>
      </c>
      <c r="D278" s="16">
        <v>2738</v>
      </c>
      <c r="E278" s="16">
        <v>2761</v>
      </c>
      <c r="F278" s="16">
        <v>2789</v>
      </c>
      <c r="G278" s="16">
        <v>2822</v>
      </c>
      <c r="H278" s="16">
        <v>2844</v>
      </c>
      <c r="I278" s="16">
        <v>2854</v>
      </c>
      <c r="J278" s="16">
        <v>2878</v>
      </c>
      <c r="K278" s="16">
        <v>2895</v>
      </c>
      <c r="L278" s="16">
        <v>2913</v>
      </c>
      <c r="M278" s="16">
        <v>2933</v>
      </c>
      <c r="N278" s="16">
        <v>2946</v>
      </c>
      <c r="O278" s="16">
        <v>2945</v>
      </c>
      <c r="P278" s="16">
        <v>2926</v>
      </c>
      <c r="Q278" s="16">
        <v>2951</v>
      </c>
      <c r="R278" s="16">
        <v>2967</v>
      </c>
    </row>
    <row r="279" spans="1:18" x14ac:dyDescent="0.25">
      <c r="A279" s="16" t="s">
        <v>1158</v>
      </c>
      <c r="B279" s="16" t="s">
        <v>1157</v>
      </c>
      <c r="C279" s="16" t="s">
        <v>1853</v>
      </c>
      <c r="D279" s="16">
        <v>18185</v>
      </c>
      <c r="E279" s="16">
        <v>18007</v>
      </c>
      <c r="F279" s="16">
        <v>18069</v>
      </c>
      <c r="G279" s="16">
        <v>18295</v>
      </c>
      <c r="H279" s="16">
        <v>18783</v>
      </c>
      <c r="I279" s="16">
        <v>19342</v>
      </c>
      <c r="J279" s="16">
        <v>19899</v>
      </c>
      <c r="K279" s="16">
        <v>20466</v>
      </c>
      <c r="L279" s="16">
        <v>20972</v>
      </c>
      <c r="M279" s="16">
        <v>21482</v>
      </c>
      <c r="N279" s="16">
        <v>21832</v>
      </c>
      <c r="O279" s="16">
        <v>21966</v>
      </c>
      <c r="P279" s="16">
        <v>22202</v>
      </c>
      <c r="Q279" s="16">
        <v>22586</v>
      </c>
      <c r="R279" s="16">
        <v>22938</v>
      </c>
    </row>
    <row r="280" spans="1:18" x14ac:dyDescent="0.25">
      <c r="A280" s="16" t="s">
        <v>1155</v>
      </c>
      <c r="B280" s="16" t="s">
        <v>1154</v>
      </c>
      <c r="C280" s="16" t="s">
        <v>1852</v>
      </c>
      <c r="D280" s="16">
        <v>59829</v>
      </c>
      <c r="E280" s="16">
        <v>59681</v>
      </c>
      <c r="F280" s="16">
        <v>59849</v>
      </c>
      <c r="G280" s="16">
        <v>60035</v>
      </c>
      <c r="H280" s="16">
        <v>60481</v>
      </c>
      <c r="I280" s="16">
        <v>60710</v>
      </c>
      <c r="J280" s="16">
        <v>61389</v>
      </c>
      <c r="K280" s="16">
        <v>61787</v>
      </c>
      <c r="L280" s="16">
        <v>62501</v>
      </c>
      <c r="M280" s="16">
        <v>63471</v>
      </c>
      <c r="N280" s="16">
        <v>63866</v>
      </c>
      <c r="O280" s="16">
        <v>64500</v>
      </c>
      <c r="P280" s="16">
        <v>64987</v>
      </c>
      <c r="Q280" s="16">
        <v>65668</v>
      </c>
      <c r="R280" s="16">
        <v>66255</v>
      </c>
    </row>
    <row r="281" spans="1:18" x14ac:dyDescent="0.25">
      <c r="A281" s="16" t="s">
        <v>1152</v>
      </c>
      <c r="B281" s="18" t="s">
        <v>1151</v>
      </c>
      <c r="C281" s="16" t="s">
        <v>1851</v>
      </c>
      <c r="D281" s="16">
        <v>969308</v>
      </c>
      <c r="E281" s="16">
        <v>969463</v>
      </c>
      <c r="F281" s="16">
        <v>972080</v>
      </c>
      <c r="G281" s="16">
        <v>984158</v>
      </c>
      <c r="H281" s="16">
        <v>981412</v>
      </c>
      <c r="I281" s="16">
        <v>992409</v>
      </c>
      <c r="J281" s="16">
        <v>998587</v>
      </c>
      <c r="K281" s="16">
        <v>1015636</v>
      </c>
      <c r="L281" s="16">
        <v>1030717</v>
      </c>
      <c r="M281" s="16">
        <v>1045691</v>
      </c>
      <c r="N281" s="16">
        <v>1061534</v>
      </c>
      <c r="O281" s="16">
        <v>1081869</v>
      </c>
      <c r="P281" s="16">
        <v>1085166</v>
      </c>
      <c r="Q281" s="16">
        <v>1099911</v>
      </c>
      <c r="R281" s="16">
        <v>1109816</v>
      </c>
    </row>
    <row r="282" spans="1:18" x14ac:dyDescent="0.25">
      <c r="A282" s="16" t="s">
        <v>1149</v>
      </c>
      <c r="B282" s="18" t="s">
        <v>1148</v>
      </c>
      <c r="C282" s="16" t="s">
        <v>1756</v>
      </c>
      <c r="D282" s="16">
        <v>246070</v>
      </c>
      <c r="E282" s="16">
        <v>249512</v>
      </c>
      <c r="F282" s="16">
        <v>249826</v>
      </c>
      <c r="G282" s="16">
        <v>255082</v>
      </c>
      <c r="H282" s="16">
        <v>252520</v>
      </c>
      <c r="I282" s="16">
        <v>253244</v>
      </c>
      <c r="J282" s="16">
        <v>257041</v>
      </c>
      <c r="K282" s="16">
        <v>259844</v>
      </c>
      <c r="L282" s="16">
        <v>266423</v>
      </c>
      <c r="M282" s="16">
        <v>267701</v>
      </c>
      <c r="N282" s="16">
        <v>271944</v>
      </c>
      <c r="O282" s="16">
        <v>276943</v>
      </c>
      <c r="P282" s="16">
        <v>274640</v>
      </c>
      <c r="Q282" s="16">
        <v>276539</v>
      </c>
      <c r="R282" s="16">
        <v>275233</v>
      </c>
    </row>
    <row r="283" spans="1:18" x14ac:dyDescent="0.25">
      <c r="A283" s="16" t="s">
        <v>1147</v>
      </c>
      <c r="B283" s="16" t="s">
        <v>1146</v>
      </c>
      <c r="C283" s="16" t="s">
        <v>1850</v>
      </c>
      <c r="D283" s="16">
        <v>157630</v>
      </c>
      <c r="E283" s="16">
        <v>157825</v>
      </c>
      <c r="F283" s="16">
        <v>157327</v>
      </c>
      <c r="G283" s="16">
        <v>159318</v>
      </c>
      <c r="H283" s="16">
        <v>155490</v>
      </c>
      <c r="I283" s="16">
        <v>155585</v>
      </c>
      <c r="J283" s="16">
        <v>157440</v>
      </c>
      <c r="K283" s="16">
        <v>158057</v>
      </c>
      <c r="L283" s="16">
        <v>161832</v>
      </c>
      <c r="M283" s="16">
        <v>162002</v>
      </c>
      <c r="N283" s="16">
        <v>164091</v>
      </c>
      <c r="O283" s="16">
        <v>168526</v>
      </c>
      <c r="P283" s="16">
        <v>166334</v>
      </c>
      <c r="Q283" s="16">
        <v>167851</v>
      </c>
      <c r="R283" s="16">
        <v>167300</v>
      </c>
    </row>
    <row r="284" spans="1:18" x14ac:dyDescent="0.25">
      <c r="A284" s="16" t="s">
        <v>1144</v>
      </c>
      <c r="B284" s="16" t="s">
        <v>1143</v>
      </c>
      <c r="C284" s="16" t="s">
        <v>1849</v>
      </c>
      <c r="D284" s="16">
        <v>36226</v>
      </c>
      <c r="E284" s="16">
        <v>36377</v>
      </c>
      <c r="F284" s="16">
        <v>35703</v>
      </c>
      <c r="G284" s="16">
        <v>35423</v>
      </c>
      <c r="H284" s="16">
        <v>33934</v>
      </c>
      <c r="I284" s="16">
        <v>32483</v>
      </c>
      <c r="J284" s="16">
        <v>32230</v>
      </c>
      <c r="K284" s="16">
        <v>32120</v>
      </c>
      <c r="L284" s="16">
        <v>32959</v>
      </c>
      <c r="M284" s="16">
        <v>32683</v>
      </c>
      <c r="N284" s="16">
        <v>32926</v>
      </c>
      <c r="O284" s="16">
        <v>32786</v>
      </c>
      <c r="P284" s="16">
        <v>33102</v>
      </c>
      <c r="Q284" s="16">
        <v>33343</v>
      </c>
      <c r="R284" s="16">
        <v>33527</v>
      </c>
    </row>
    <row r="285" spans="1:18" x14ac:dyDescent="0.25">
      <c r="A285" s="16" t="s">
        <v>1141</v>
      </c>
      <c r="B285" s="16" t="s">
        <v>1140</v>
      </c>
      <c r="C285" s="16" t="s">
        <v>1848</v>
      </c>
      <c r="D285" s="16">
        <v>14910</v>
      </c>
      <c r="E285" s="16">
        <v>14364</v>
      </c>
      <c r="F285" s="16">
        <v>13697</v>
      </c>
      <c r="G285" s="16">
        <v>13370</v>
      </c>
      <c r="H285" s="16">
        <v>12774</v>
      </c>
      <c r="I285" s="16">
        <v>12199</v>
      </c>
      <c r="J285" s="16">
        <v>12080</v>
      </c>
      <c r="K285" s="16">
        <v>12021</v>
      </c>
      <c r="L285" s="16">
        <v>12324</v>
      </c>
      <c r="M285" s="16">
        <v>12213</v>
      </c>
      <c r="N285" s="16">
        <v>12298</v>
      </c>
      <c r="O285" s="16">
        <v>12243</v>
      </c>
      <c r="P285" s="16">
        <v>12121</v>
      </c>
      <c r="Q285" s="16">
        <v>11972</v>
      </c>
      <c r="R285" s="16">
        <v>11810</v>
      </c>
    </row>
    <row r="286" spans="1:18" x14ac:dyDescent="0.25">
      <c r="A286" s="16" t="s">
        <v>1138</v>
      </c>
      <c r="B286" s="16" t="s">
        <v>1137</v>
      </c>
      <c r="C286" s="16" t="s">
        <v>1847</v>
      </c>
      <c r="D286" s="16">
        <v>106493</v>
      </c>
      <c r="E286" s="16">
        <v>107084</v>
      </c>
      <c r="F286" s="16">
        <v>107927</v>
      </c>
      <c r="G286" s="16">
        <v>110525</v>
      </c>
      <c r="H286" s="16">
        <v>108782</v>
      </c>
      <c r="I286" s="16">
        <v>110902</v>
      </c>
      <c r="J286" s="16">
        <v>113129</v>
      </c>
      <c r="K286" s="16">
        <v>113917</v>
      </c>
      <c r="L286" s="16">
        <v>116549</v>
      </c>
      <c r="M286" s="16">
        <v>117106</v>
      </c>
      <c r="N286" s="16">
        <v>118866</v>
      </c>
      <c r="O286" s="16">
        <v>123496</v>
      </c>
      <c r="P286" s="16">
        <v>121112</v>
      </c>
      <c r="Q286" s="16">
        <v>122536</v>
      </c>
      <c r="R286" s="16">
        <v>121963</v>
      </c>
    </row>
    <row r="287" spans="1:18" x14ac:dyDescent="0.25">
      <c r="A287" s="16" t="s">
        <v>1135</v>
      </c>
      <c r="B287" s="16" t="s">
        <v>1134</v>
      </c>
      <c r="C287" s="16" t="s">
        <v>1846</v>
      </c>
      <c r="D287" s="16">
        <v>10457</v>
      </c>
      <c r="E287" s="16">
        <v>10280</v>
      </c>
      <c r="F287" s="16">
        <v>10249</v>
      </c>
      <c r="G287" s="16">
        <v>10381</v>
      </c>
      <c r="H287" s="16">
        <v>10406</v>
      </c>
      <c r="I287" s="16">
        <v>10393</v>
      </c>
      <c r="J287" s="16">
        <v>10284</v>
      </c>
      <c r="K287" s="16">
        <v>10289</v>
      </c>
      <c r="L287" s="16">
        <v>10483</v>
      </c>
      <c r="M287" s="16">
        <v>10686</v>
      </c>
      <c r="N287" s="16">
        <v>10657</v>
      </c>
      <c r="O287" s="16">
        <v>10752</v>
      </c>
      <c r="P287" s="16">
        <v>10562</v>
      </c>
      <c r="Q287" s="16">
        <v>10494</v>
      </c>
      <c r="R287" s="16">
        <v>10583</v>
      </c>
    </row>
    <row r="288" spans="1:18" x14ac:dyDescent="0.25">
      <c r="A288" s="16" t="s">
        <v>1132</v>
      </c>
      <c r="B288" s="16" t="s">
        <v>1131</v>
      </c>
      <c r="C288" s="16" t="s">
        <v>1845</v>
      </c>
      <c r="D288" s="16">
        <v>8250</v>
      </c>
      <c r="E288" s="16">
        <v>8061</v>
      </c>
      <c r="F288" s="16">
        <v>8027</v>
      </c>
      <c r="G288" s="16">
        <v>8138</v>
      </c>
      <c r="H288" s="16">
        <v>8112</v>
      </c>
      <c r="I288" s="16">
        <v>8102</v>
      </c>
      <c r="J288" s="16">
        <v>7994</v>
      </c>
      <c r="K288" s="16">
        <v>7995</v>
      </c>
      <c r="L288" s="16">
        <v>8162</v>
      </c>
      <c r="M288" s="16">
        <v>8336</v>
      </c>
      <c r="N288" s="16">
        <v>8260</v>
      </c>
      <c r="O288" s="16">
        <v>8289</v>
      </c>
      <c r="P288" s="16">
        <v>8142</v>
      </c>
      <c r="Q288" s="16">
        <v>8052</v>
      </c>
      <c r="R288" s="16">
        <v>8087</v>
      </c>
    </row>
    <row r="289" spans="1:18" x14ac:dyDescent="0.25">
      <c r="A289" s="16" t="s">
        <v>1129</v>
      </c>
      <c r="B289" s="16" t="s">
        <v>1128</v>
      </c>
      <c r="C289" s="16" t="s">
        <v>1844</v>
      </c>
      <c r="D289" s="16">
        <v>2207</v>
      </c>
      <c r="E289" s="16">
        <v>2219</v>
      </c>
      <c r="F289" s="16">
        <v>2223</v>
      </c>
      <c r="G289" s="16">
        <v>2243</v>
      </c>
      <c r="H289" s="16">
        <v>2293</v>
      </c>
      <c r="I289" s="16">
        <v>2291</v>
      </c>
      <c r="J289" s="16">
        <v>2289</v>
      </c>
      <c r="K289" s="16">
        <v>2294</v>
      </c>
      <c r="L289" s="16">
        <v>2321</v>
      </c>
      <c r="M289" s="16">
        <v>2350</v>
      </c>
      <c r="N289" s="16">
        <v>2397</v>
      </c>
      <c r="O289" s="16">
        <v>2462</v>
      </c>
      <c r="P289" s="16">
        <v>2421</v>
      </c>
      <c r="Q289" s="16">
        <v>2442</v>
      </c>
      <c r="R289" s="16">
        <v>2496</v>
      </c>
    </row>
    <row r="290" spans="1:18" x14ac:dyDescent="0.25">
      <c r="A290" s="16" t="s">
        <v>1126</v>
      </c>
      <c r="B290" s="16" t="s">
        <v>1125</v>
      </c>
      <c r="C290" s="16" t="s">
        <v>1843</v>
      </c>
      <c r="D290" s="16">
        <v>77983</v>
      </c>
      <c r="E290" s="16">
        <v>81407</v>
      </c>
      <c r="F290" s="16">
        <v>82249</v>
      </c>
      <c r="G290" s="16">
        <v>85384</v>
      </c>
      <c r="H290" s="16">
        <v>86624</v>
      </c>
      <c r="I290" s="16">
        <v>87266</v>
      </c>
      <c r="J290" s="16">
        <v>89318</v>
      </c>
      <c r="K290" s="16">
        <v>91498</v>
      </c>
      <c r="L290" s="16">
        <v>94108</v>
      </c>
      <c r="M290" s="16">
        <v>95013</v>
      </c>
      <c r="N290" s="16">
        <v>97196</v>
      </c>
      <c r="O290" s="16">
        <v>97666</v>
      </c>
      <c r="P290" s="16">
        <v>97743</v>
      </c>
      <c r="Q290" s="16">
        <v>98194</v>
      </c>
      <c r="R290" s="16">
        <v>97350</v>
      </c>
    </row>
    <row r="291" spans="1:18" x14ac:dyDescent="0.25">
      <c r="A291" s="16" t="s">
        <v>1123</v>
      </c>
      <c r="B291" s="18" t="s">
        <v>1122</v>
      </c>
      <c r="C291" s="16" t="s">
        <v>1755</v>
      </c>
      <c r="D291" s="16">
        <v>253324</v>
      </c>
      <c r="E291" s="16">
        <v>252087</v>
      </c>
      <c r="F291" s="16">
        <v>252643</v>
      </c>
      <c r="G291" s="16">
        <v>254056</v>
      </c>
      <c r="H291" s="16">
        <v>257716</v>
      </c>
      <c r="I291" s="16">
        <v>259417</v>
      </c>
      <c r="J291" s="16">
        <v>259113</v>
      </c>
      <c r="K291" s="16">
        <v>261548</v>
      </c>
      <c r="L291" s="16">
        <v>264480</v>
      </c>
      <c r="M291" s="16">
        <v>266149</v>
      </c>
      <c r="N291" s="16">
        <v>266647</v>
      </c>
      <c r="O291" s="16">
        <v>272281</v>
      </c>
      <c r="P291" s="16">
        <v>275447</v>
      </c>
      <c r="Q291" s="16">
        <v>278939</v>
      </c>
      <c r="R291" s="16">
        <v>280976</v>
      </c>
    </row>
    <row r="292" spans="1:18" x14ac:dyDescent="0.25">
      <c r="A292" s="16" t="s">
        <v>1121</v>
      </c>
      <c r="B292" s="16" t="s">
        <v>1120</v>
      </c>
      <c r="C292" s="16" t="s">
        <v>1842</v>
      </c>
      <c r="D292" s="16">
        <v>170523</v>
      </c>
      <c r="E292" s="16">
        <v>169784</v>
      </c>
      <c r="F292" s="16">
        <v>170186</v>
      </c>
      <c r="G292" s="16">
        <v>171501</v>
      </c>
      <c r="H292" s="16">
        <v>175058</v>
      </c>
      <c r="I292" s="16">
        <v>175359</v>
      </c>
      <c r="J292" s="16">
        <v>173915</v>
      </c>
      <c r="K292" s="16">
        <v>175943</v>
      </c>
      <c r="L292" s="16">
        <v>178547</v>
      </c>
      <c r="M292" s="16">
        <v>179085</v>
      </c>
      <c r="N292" s="16">
        <v>178009</v>
      </c>
      <c r="O292" s="16">
        <v>181888</v>
      </c>
      <c r="P292" s="16">
        <v>183218</v>
      </c>
      <c r="Q292" s="16">
        <v>185186</v>
      </c>
      <c r="R292" s="16">
        <v>185561</v>
      </c>
    </row>
    <row r="293" spans="1:18" x14ac:dyDescent="0.25">
      <c r="A293" s="16" t="s">
        <v>1118</v>
      </c>
      <c r="B293" s="16" t="s">
        <v>1117</v>
      </c>
      <c r="C293" s="16" t="s">
        <v>1841</v>
      </c>
      <c r="D293" s="16">
        <v>106952</v>
      </c>
      <c r="E293" s="16">
        <v>105487</v>
      </c>
      <c r="F293" s="16">
        <v>105109</v>
      </c>
      <c r="G293" s="16">
        <v>105792</v>
      </c>
      <c r="H293" s="16">
        <v>108895</v>
      </c>
      <c r="I293" s="16">
        <v>108473</v>
      </c>
      <c r="J293" s="16">
        <v>106905</v>
      </c>
      <c r="K293" s="16">
        <v>108692</v>
      </c>
      <c r="L293" s="16">
        <v>111027</v>
      </c>
      <c r="M293" s="16">
        <v>111033</v>
      </c>
      <c r="N293" s="16">
        <v>109851</v>
      </c>
      <c r="O293" s="16">
        <v>113038</v>
      </c>
      <c r="P293" s="16">
        <v>114367</v>
      </c>
      <c r="Q293" s="16">
        <v>115821</v>
      </c>
      <c r="R293" s="16">
        <v>116590</v>
      </c>
    </row>
    <row r="294" spans="1:18" x14ac:dyDescent="0.25">
      <c r="A294" s="16" t="s">
        <v>1115</v>
      </c>
      <c r="B294" s="16" t="s">
        <v>1114</v>
      </c>
      <c r="C294" s="16" t="s">
        <v>1840</v>
      </c>
      <c r="D294" s="16">
        <v>63571</v>
      </c>
      <c r="E294" s="16">
        <v>64297</v>
      </c>
      <c r="F294" s="16">
        <v>65077</v>
      </c>
      <c r="G294" s="16">
        <v>65710</v>
      </c>
      <c r="H294" s="16">
        <v>66163</v>
      </c>
      <c r="I294" s="16">
        <v>66886</v>
      </c>
      <c r="J294" s="16">
        <v>67010</v>
      </c>
      <c r="K294" s="16">
        <v>67251</v>
      </c>
      <c r="L294" s="16">
        <v>67521</v>
      </c>
      <c r="M294" s="16">
        <v>68052</v>
      </c>
      <c r="N294" s="16">
        <v>68158</v>
      </c>
      <c r="O294" s="16">
        <v>68849</v>
      </c>
      <c r="P294" s="16">
        <v>68851</v>
      </c>
      <c r="Q294" s="16">
        <v>69364</v>
      </c>
      <c r="R294" s="16">
        <v>68972</v>
      </c>
    </row>
    <row r="295" spans="1:18" x14ac:dyDescent="0.25">
      <c r="A295" s="16" t="s">
        <v>1112</v>
      </c>
      <c r="B295" s="16" t="s">
        <v>1111</v>
      </c>
      <c r="C295" s="16" t="s">
        <v>1839</v>
      </c>
      <c r="D295" s="16">
        <v>37614</v>
      </c>
      <c r="E295" s="16">
        <v>37603</v>
      </c>
      <c r="F295" s="16">
        <v>37599</v>
      </c>
      <c r="G295" s="16">
        <v>37868</v>
      </c>
      <c r="H295" s="16">
        <v>38004</v>
      </c>
      <c r="I295" s="16">
        <v>38229</v>
      </c>
      <c r="J295" s="16">
        <v>38883</v>
      </c>
      <c r="K295" s="16">
        <v>38787</v>
      </c>
      <c r="L295" s="16">
        <v>38796</v>
      </c>
      <c r="M295" s="16">
        <v>39062</v>
      </c>
      <c r="N295" s="16">
        <v>39408</v>
      </c>
      <c r="O295" s="16">
        <v>39841</v>
      </c>
      <c r="P295" s="16">
        <v>40372</v>
      </c>
      <c r="Q295" s="16">
        <v>40784</v>
      </c>
      <c r="R295" s="16">
        <v>40992</v>
      </c>
    </row>
    <row r="296" spans="1:18" x14ac:dyDescent="0.25">
      <c r="A296" s="16" t="s">
        <v>1109</v>
      </c>
      <c r="B296" s="16" t="s">
        <v>1108</v>
      </c>
      <c r="C296" s="16" t="s">
        <v>1838</v>
      </c>
      <c r="D296" s="16">
        <v>26067</v>
      </c>
      <c r="E296" s="16">
        <v>26082</v>
      </c>
      <c r="F296" s="16">
        <v>26013</v>
      </c>
      <c r="G296" s="16">
        <v>26140</v>
      </c>
      <c r="H296" s="16">
        <v>26216</v>
      </c>
      <c r="I296" s="16">
        <v>26393</v>
      </c>
      <c r="J296" s="16">
        <v>26845</v>
      </c>
      <c r="K296" s="16">
        <v>26761</v>
      </c>
      <c r="L296" s="16">
        <v>26659</v>
      </c>
      <c r="M296" s="16">
        <v>26834</v>
      </c>
      <c r="N296" s="16">
        <v>27108</v>
      </c>
      <c r="O296" s="16">
        <v>27438</v>
      </c>
      <c r="P296" s="16">
        <v>27779</v>
      </c>
      <c r="Q296" s="16">
        <v>28098</v>
      </c>
      <c r="R296" s="16">
        <v>28217</v>
      </c>
    </row>
    <row r="297" spans="1:18" x14ac:dyDescent="0.25">
      <c r="A297" s="16" t="s">
        <v>1106</v>
      </c>
      <c r="B297" s="16" t="s">
        <v>1105</v>
      </c>
      <c r="C297" s="16" t="s">
        <v>1837</v>
      </c>
      <c r="D297" s="16">
        <v>11547</v>
      </c>
      <c r="E297" s="16">
        <v>11521</v>
      </c>
      <c r="F297" s="16">
        <v>11586</v>
      </c>
      <c r="G297" s="16">
        <v>11729</v>
      </c>
      <c r="H297" s="16">
        <v>11788</v>
      </c>
      <c r="I297" s="16">
        <v>11836</v>
      </c>
      <c r="J297" s="16">
        <v>12038</v>
      </c>
      <c r="K297" s="16">
        <v>12026</v>
      </c>
      <c r="L297" s="16">
        <v>12137</v>
      </c>
      <c r="M297" s="16">
        <v>12228</v>
      </c>
      <c r="N297" s="16">
        <v>12300</v>
      </c>
      <c r="O297" s="16">
        <v>12403</v>
      </c>
      <c r="P297" s="16">
        <v>12593</v>
      </c>
      <c r="Q297" s="16">
        <v>12686</v>
      </c>
      <c r="R297" s="16">
        <v>12775</v>
      </c>
    </row>
    <row r="298" spans="1:18" x14ac:dyDescent="0.25">
      <c r="A298" s="16" t="s">
        <v>1103</v>
      </c>
      <c r="B298" s="16" t="s">
        <v>1102</v>
      </c>
      <c r="C298" s="16" t="s">
        <v>1836</v>
      </c>
      <c r="D298" s="16">
        <v>45186</v>
      </c>
      <c r="E298" s="16">
        <v>44699</v>
      </c>
      <c r="F298" s="16">
        <v>44858</v>
      </c>
      <c r="G298" s="16">
        <v>44687</v>
      </c>
      <c r="H298" s="16">
        <v>44654</v>
      </c>
      <c r="I298" s="16">
        <v>45828</v>
      </c>
      <c r="J298" s="16">
        <v>46315</v>
      </c>
      <c r="K298" s="16">
        <v>46817</v>
      </c>
      <c r="L298" s="16">
        <v>47137</v>
      </c>
      <c r="M298" s="16">
        <v>48002</v>
      </c>
      <c r="N298" s="16">
        <v>49230</v>
      </c>
      <c r="O298" s="16">
        <v>50552</v>
      </c>
      <c r="P298" s="16">
        <v>51857</v>
      </c>
      <c r="Q298" s="16">
        <v>52969</v>
      </c>
      <c r="R298" s="16">
        <v>54423</v>
      </c>
    </row>
    <row r="299" spans="1:18" x14ac:dyDescent="0.25">
      <c r="A299" s="16" t="s">
        <v>1100</v>
      </c>
      <c r="B299" s="18" t="s">
        <v>1099</v>
      </c>
      <c r="C299" s="16" t="s">
        <v>1835</v>
      </c>
      <c r="D299" s="16">
        <v>170287</v>
      </c>
      <c r="E299" s="16">
        <v>170656</v>
      </c>
      <c r="F299" s="16">
        <v>170989</v>
      </c>
      <c r="G299" s="16">
        <v>170252</v>
      </c>
      <c r="H299" s="16">
        <v>169346</v>
      </c>
      <c r="I299" s="16">
        <v>172333</v>
      </c>
      <c r="J299" s="16">
        <v>173868</v>
      </c>
      <c r="K299" s="16">
        <v>177922</v>
      </c>
      <c r="L299" s="16">
        <v>177931</v>
      </c>
      <c r="M299" s="16">
        <v>179022</v>
      </c>
      <c r="N299" s="16">
        <v>179443</v>
      </c>
      <c r="O299" s="16">
        <v>181794</v>
      </c>
      <c r="P299" s="16">
        <v>183419</v>
      </c>
      <c r="Q299" s="16">
        <v>184306</v>
      </c>
      <c r="R299" s="16">
        <v>185821</v>
      </c>
    </row>
    <row r="300" spans="1:18" x14ac:dyDescent="0.25">
      <c r="A300" s="16" t="s">
        <v>1097</v>
      </c>
      <c r="B300" s="16" t="s">
        <v>1096</v>
      </c>
      <c r="C300" s="16" t="s">
        <v>1834</v>
      </c>
      <c r="D300" s="16">
        <v>96064</v>
      </c>
      <c r="E300" s="16">
        <v>96166</v>
      </c>
      <c r="F300" s="16">
        <v>95935</v>
      </c>
      <c r="G300" s="16">
        <v>94845</v>
      </c>
      <c r="H300" s="16">
        <v>93403</v>
      </c>
      <c r="I300" s="16">
        <v>94983</v>
      </c>
      <c r="J300" s="16">
        <v>95863</v>
      </c>
      <c r="K300" s="16">
        <v>98815</v>
      </c>
      <c r="L300" s="16">
        <v>97956</v>
      </c>
      <c r="M300" s="16">
        <v>97516</v>
      </c>
      <c r="N300" s="16">
        <v>97963</v>
      </c>
      <c r="O300" s="16">
        <v>98993</v>
      </c>
      <c r="P300" s="16">
        <v>99496</v>
      </c>
      <c r="Q300" s="16">
        <v>99965</v>
      </c>
      <c r="R300" s="16">
        <v>101157</v>
      </c>
    </row>
    <row r="301" spans="1:18" x14ac:dyDescent="0.25">
      <c r="A301" s="16" t="s">
        <v>1094</v>
      </c>
      <c r="B301" s="16" t="s">
        <v>1093</v>
      </c>
      <c r="C301" s="16" t="s">
        <v>1833</v>
      </c>
      <c r="D301" s="16">
        <v>28048</v>
      </c>
      <c r="E301" s="16">
        <v>28120</v>
      </c>
      <c r="F301" s="16">
        <v>28113</v>
      </c>
      <c r="G301" s="16">
        <v>28013</v>
      </c>
      <c r="H301" s="16">
        <v>28528</v>
      </c>
      <c r="I301" s="16">
        <v>29518</v>
      </c>
      <c r="J301" s="16">
        <v>29813</v>
      </c>
      <c r="K301" s="16">
        <v>30094</v>
      </c>
      <c r="L301" s="16">
        <v>30735</v>
      </c>
      <c r="M301" s="16">
        <v>31940</v>
      </c>
      <c r="N301" s="16">
        <v>31010</v>
      </c>
      <c r="O301" s="16">
        <v>32493</v>
      </c>
      <c r="P301" s="16">
        <v>33404</v>
      </c>
      <c r="Q301" s="16">
        <v>33611</v>
      </c>
      <c r="R301" s="16">
        <v>33698</v>
      </c>
    </row>
    <row r="302" spans="1:18" x14ac:dyDescent="0.25">
      <c r="A302" s="16" t="s">
        <v>1091</v>
      </c>
      <c r="B302" s="16" t="s">
        <v>1090</v>
      </c>
      <c r="C302" s="16" t="s">
        <v>1832</v>
      </c>
      <c r="D302" s="16">
        <v>20968</v>
      </c>
      <c r="E302" s="16">
        <v>20959</v>
      </c>
      <c r="F302" s="16">
        <v>20883</v>
      </c>
      <c r="G302" s="16">
        <v>20756</v>
      </c>
      <c r="H302" s="16">
        <v>21246</v>
      </c>
      <c r="I302" s="16">
        <v>22189</v>
      </c>
      <c r="J302" s="16">
        <v>22431</v>
      </c>
      <c r="K302" s="16">
        <v>22631</v>
      </c>
      <c r="L302" s="16">
        <v>23143</v>
      </c>
      <c r="M302" s="16">
        <v>24249</v>
      </c>
      <c r="N302" s="16">
        <v>23208</v>
      </c>
      <c r="O302" s="16">
        <v>24574</v>
      </c>
      <c r="P302" s="16">
        <v>25411</v>
      </c>
      <c r="Q302" s="16">
        <v>25550</v>
      </c>
      <c r="R302" s="16">
        <v>25534</v>
      </c>
    </row>
    <row r="303" spans="1:18" x14ac:dyDescent="0.25">
      <c r="A303" s="16" t="s">
        <v>1088</v>
      </c>
      <c r="B303" s="16" t="s">
        <v>1087</v>
      </c>
      <c r="C303" s="16" t="s">
        <v>1831</v>
      </c>
      <c r="D303" s="16">
        <v>909</v>
      </c>
      <c r="E303" s="16">
        <v>894</v>
      </c>
      <c r="F303" s="16">
        <v>886</v>
      </c>
      <c r="G303" s="16">
        <v>888</v>
      </c>
      <c r="H303" s="16">
        <v>903</v>
      </c>
      <c r="I303" s="16">
        <v>930</v>
      </c>
      <c r="J303" s="16">
        <v>946</v>
      </c>
      <c r="K303" s="16">
        <v>955</v>
      </c>
      <c r="L303" s="16">
        <v>972</v>
      </c>
      <c r="M303" s="16">
        <v>998</v>
      </c>
      <c r="N303" s="16">
        <v>1037</v>
      </c>
      <c r="O303" s="16">
        <v>1082</v>
      </c>
      <c r="P303" s="16">
        <v>1087</v>
      </c>
      <c r="Q303" s="16">
        <v>1103</v>
      </c>
      <c r="R303" s="16">
        <v>1129</v>
      </c>
    </row>
    <row r="304" spans="1:18" x14ac:dyDescent="0.25">
      <c r="A304" s="16" t="s">
        <v>1085</v>
      </c>
      <c r="B304" s="16" t="s">
        <v>1084</v>
      </c>
      <c r="C304" s="16" t="s">
        <v>1830</v>
      </c>
      <c r="D304" s="16">
        <v>6170</v>
      </c>
      <c r="E304" s="16">
        <v>6267</v>
      </c>
      <c r="F304" s="16">
        <v>6344</v>
      </c>
      <c r="G304" s="16">
        <v>6369</v>
      </c>
      <c r="H304" s="16">
        <v>6379</v>
      </c>
      <c r="I304" s="16">
        <v>6399</v>
      </c>
      <c r="J304" s="16">
        <v>6436</v>
      </c>
      <c r="K304" s="16">
        <v>6508</v>
      </c>
      <c r="L304" s="16">
        <v>6620</v>
      </c>
      <c r="M304" s="16">
        <v>6693</v>
      </c>
      <c r="N304" s="16">
        <v>6764</v>
      </c>
      <c r="O304" s="16">
        <v>6837</v>
      </c>
      <c r="P304" s="16">
        <v>6906</v>
      </c>
      <c r="Q304" s="16">
        <v>6959</v>
      </c>
      <c r="R304" s="16">
        <v>7035</v>
      </c>
    </row>
    <row r="305" spans="1:18" x14ac:dyDescent="0.25">
      <c r="A305" s="16" t="s">
        <v>1082</v>
      </c>
      <c r="B305" s="16" t="s">
        <v>1081</v>
      </c>
      <c r="C305" s="16" t="s">
        <v>1829</v>
      </c>
      <c r="D305" s="16">
        <v>12425</v>
      </c>
      <c r="E305" s="16">
        <v>12419</v>
      </c>
      <c r="F305" s="16">
        <v>12412</v>
      </c>
      <c r="G305" s="16">
        <v>12432</v>
      </c>
      <c r="H305" s="16">
        <v>12473</v>
      </c>
      <c r="I305" s="16">
        <v>12489</v>
      </c>
      <c r="J305" s="16">
        <v>12497</v>
      </c>
      <c r="K305" s="16">
        <v>12527</v>
      </c>
      <c r="L305" s="16">
        <v>12647</v>
      </c>
      <c r="M305" s="16">
        <v>12748</v>
      </c>
      <c r="N305" s="16">
        <v>12862</v>
      </c>
      <c r="O305" s="16">
        <v>12759</v>
      </c>
      <c r="P305" s="16">
        <v>12621</v>
      </c>
      <c r="Q305" s="16">
        <v>12605</v>
      </c>
      <c r="R305" s="16">
        <v>12498</v>
      </c>
    </row>
    <row r="306" spans="1:18" x14ac:dyDescent="0.25">
      <c r="A306" s="16" t="s">
        <v>1079</v>
      </c>
      <c r="B306" s="16" t="s">
        <v>1078</v>
      </c>
      <c r="C306" s="16" t="s">
        <v>1828</v>
      </c>
      <c r="D306" s="16">
        <v>8576</v>
      </c>
      <c r="E306" s="16">
        <v>8422</v>
      </c>
      <c r="F306" s="16">
        <v>8685</v>
      </c>
      <c r="G306" s="16">
        <v>8946</v>
      </c>
      <c r="H306" s="16">
        <v>8760</v>
      </c>
      <c r="I306" s="16">
        <v>9005</v>
      </c>
      <c r="J306" s="16">
        <v>8814</v>
      </c>
      <c r="K306" s="16">
        <v>9016</v>
      </c>
      <c r="L306" s="16">
        <v>8927</v>
      </c>
      <c r="M306" s="16">
        <v>9160</v>
      </c>
      <c r="N306" s="16">
        <v>9561</v>
      </c>
      <c r="O306" s="16">
        <v>9713</v>
      </c>
      <c r="P306" s="16">
        <v>9809</v>
      </c>
      <c r="Q306" s="16">
        <v>9732</v>
      </c>
      <c r="R306" s="16">
        <v>9945</v>
      </c>
    </row>
    <row r="307" spans="1:18" x14ac:dyDescent="0.25">
      <c r="A307" s="16" t="s">
        <v>1076</v>
      </c>
      <c r="B307" s="16" t="s">
        <v>1075</v>
      </c>
      <c r="C307" s="16" t="s">
        <v>1827</v>
      </c>
      <c r="D307" s="16">
        <v>25174</v>
      </c>
      <c r="E307" s="16">
        <v>25529</v>
      </c>
      <c r="F307" s="16">
        <v>25844</v>
      </c>
      <c r="G307" s="16">
        <v>26017</v>
      </c>
      <c r="H307" s="16">
        <v>26183</v>
      </c>
      <c r="I307" s="16">
        <v>26339</v>
      </c>
      <c r="J307" s="16">
        <v>26881</v>
      </c>
      <c r="K307" s="16">
        <v>27470</v>
      </c>
      <c r="L307" s="16">
        <v>27667</v>
      </c>
      <c r="M307" s="16">
        <v>27658</v>
      </c>
      <c r="N307" s="16">
        <v>28048</v>
      </c>
      <c r="O307" s="16">
        <v>27836</v>
      </c>
      <c r="P307" s="16">
        <v>28089</v>
      </c>
      <c r="Q307" s="16">
        <v>28392</v>
      </c>
      <c r="R307" s="16">
        <v>28523</v>
      </c>
    </row>
    <row r="308" spans="1:18" x14ac:dyDescent="0.25">
      <c r="A308" s="16" t="s">
        <v>1073</v>
      </c>
      <c r="B308" s="18" t="s">
        <v>1072</v>
      </c>
      <c r="C308" s="16" t="s">
        <v>1753</v>
      </c>
      <c r="D308" s="16">
        <v>123867</v>
      </c>
      <c r="E308" s="16">
        <v>125960</v>
      </c>
      <c r="F308" s="16">
        <v>126724</v>
      </c>
      <c r="G308" s="16">
        <v>128889</v>
      </c>
      <c r="H308" s="16">
        <v>130143</v>
      </c>
      <c r="I308" s="16">
        <v>130744</v>
      </c>
      <c r="J308" s="16">
        <v>133087</v>
      </c>
      <c r="K308" s="16">
        <v>135432</v>
      </c>
      <c r="L308" s="16">
        <v>138635</v>
      </c>
      <c r="M308" s="16">
        <v>141098</v>
      </c>
      <c r="N308" s="16">
        <v>143319</v>
      </c>
      <c r="O308" s="16">
        <v>145527</v>
      </c>
      <c r="P308" s="16">
        <v>146893</v>
      </c>
      <c r="Q308" s="16">
        <v>149787</v>
      </c>
      <c r="R308" s="16">
        <v>151652</v>
      </c>
    </row>
    <row r="309" spans="1:18" x14ac:dyDescent="0.25">
      <c r="A309" s="16" t="s">
        <v>1071</v>
      </c>
      <c r="B309" s="16" t="s">
        <v>1070</v>
      </c>
      <c r="C309" s="16" t="s">
        <v>1826</v>
      </c>
      <c r="D309" s="16">
        <v>107808</v>
      </c>
      <c r="E309" s="16">
        <v>110308</v>
      </c>
      <c r="F309" s="16">
        <v>111094</v>
      </c>
      <c r="G309" s="16">
        <v>113059</v>
      </c>
      <c r="H309" s="16">
        <v>114227</v>
      </c>
      <c r="I309" s="16">
        <v>114512</v>
      </c>
      <c r="J309" s="16">
        <v>116822</v>
      </c>
      <c r="K309" s="16">
        <v>119428</v>
      </c>
      <c r="L309" s="16">
        <v>122120</v>
      </c>
      <c r="M309" s="16">
        <v>124454</v>
      </c>
      <c r="N309" s="16">
        <v>126277</v>
      </c>
      <c r="O309" s="16">
        <v>128363</v>
      </c>
      <c r="P309" s="16">
        <v>129659</v>
      </c>
      <c r="Q309" s="16">
        <v>132393</v>
      </c>
      <c r="R309" s="16">
        <v>134118</v>
      </c>
    </row>
    <row r="310" spans="1:18" x14ac:dyDescent="0.25">
      <c r="A310" s="16" t="s">
        <v>1068</v>
      </c>
      <c r="B310" s="16" t="s">
        <v>1067</v>
      </c>
      <c r="C310" s="16" t="s">
        <v>1825</v>
      </c>
      <c r="D310" s="16">
        <v>59217</v>
      </c>
      <c r="E310" s="16">
        <v>60739</v>
      </c>
      <c r="F310" s="16">
        <v>61950</v>
      </c>
      <c r="G310" s="16">
        <v>62593</v>
      </c>
      <c r="H310" s="16">
        <v>63477</v>
      </c>
      <c r="I310" s="16">
        <v>63394</v>
      </c>
      <c r="J310" s="16">
        <v>63702</v>
      </c>
      <c r="K310" s="16">
        <v>65117</v>
      </c>
      <c r="L310" s="16">
        <v>65820</v>
      </c>
      <c r="M310" s="16">
        <v>66077</v>
      </c>
      <c r="N310" s="16">
        <v>66505</v>
      </c>
      <c r="O310" s="16">
        <v>66778</v>
      </c>
      <c r="P310" s="16">
        <v>67080</v>
      </c>
      <c r="Q310" s="16">
        <v>68522</v>
      </c>
      <c r="R310" s="16">
        <v>69717</v>
      </c>
    </row>
    <row r="311" spans="1:18" x14ac:dyDescent="0.25">
      <c r="A311" s="16" t="s">
        <v>1065</v>
      </c>
      <c r="B311" s="16" t="s">
        <v>1064</v>
      </c>
      <c r="C311" s="16" t="s">
        <v>1824</v>
      </c>
      <c r="D311" s="16">
        <v>48591</v>
      </c>
      <c r="E311" s="16">
        <v>49569</v>
      </c>
      <c r="F311" s="16">
        <v>49144</v>
      </c>
      <c r="G311" s="16">
        <v>50466</v>
      </c>
      <c r="H311" s="16">
        <v>50750</v>
      </c>
      <c r="I311" s="16">
        <v>51118</v>
      </c>
      <c r="J311" s="16">
        <v>53120</v>
      </c>
      <c r="K311" s="16">
        <v>54311</v>
      </c>
      <c r="L311" s="16">
        <v>56300</v>
      </c>
      <c r="M311" s="16">
        <v>58376</v>
      </c>
      <c r="N311" s="16">
        <v>59772</v>
      </c>
      <c r="O311" s="16">
        <v>61585</v>
      </c>
      <c r="P311" s="16">
        <v>62579</v>
      </c>
      <c r="Q311" s="16">
        <v>63871</v>
      </c>
      <c r="R311" s="16">
        <v>64400</v>
      </c>
    </row>
    <row r="312" spans="1:18" x14ac:dyDescent="0.25">
      <c r="A312" s="16" t="s">
        <v>1062</v>
      </c>
      <c r="B312" s="16" t="s">
        <v>1061</v>
      </c>
      <c r="C312" s="16" t="s">
        <v>1823</v>
      </c>
      <c r="D312" s="16">
        <v>16059</v>
      </c>
      <c r="E312" s="16">
        <v>15652</v>
      </c>
      <c r="F312" s="16">
        <v>15630</v>
      </c>
      <c r="G312" s="16">
        <v>15829</v>
      </c>
      <c r="H312" s="16">
        <v>15916</v>
      </c>
      <c r="I312" s="16">
        <v>16232</v>
      </c>
      <c r="J312" s="16">
        <v>16264</v>
      </c>
      <c r="K312" s="16">
        <v>16004</v>
      </c>
      <c r="L312" s="16">
        <v>16516</v>
      </c>
      <c r="M312" s="16">
        <v>16645</v>
      </c>
      <c r="N312" s="16">
        <v>17041</v>
      </c>
      <c r="O312" s="16">
        <v>17164</v>
      </c>
      <c r="P312" s="16">
        <v>17234</v>
      </c>
      <c r="Q312" s="16">
        <v>17394</v>
      </c>
      <c r="R312" s="16">
        <v>17534</v>
      </c>
    </row>
    <row r="313" spans="1:18" x14ac:dyDescent="0.25">
      <c r="A313" s="16" t="s">
        <v>1059</v>
      </c>
      <c r="B313" s="16" t="s">
        <v>1058</v>
      </c>
      <c r="C313" s="16" t="s">
        <v>1822</v>
      </c>
      <c r="D313" s="16">
        <v>11515</v>
      </c>
      <c r="E313" s="16">
        <v>11192</v>
      </c>
      <c r="F313" s="16">
        <v>11155</v>
      </c>
      <c r="G313" s="16">
        <v>11284</v>
      </c>
      <c r="H313" s="16">
        <v>11326</v>
      </c>
      <c r="I313" s="16">
        <v>11550</v>
      </c>
      <c r="J313" s="16">
        <v>11573</v>
      </c>
      <c r="K313" s="16">
        <v>11388</v>
      </c>
      <c r="L313" s="16">
        <v>11778</v>
      </c>
      <c r="M313" s="16">
        <v>11884</v>
      </c>
      <c r="N313" s="16">
        <v>12184</v>
      </c>
      <c r="O313" s="16">
        <v>12277</v>
      </c>
      <c r="P313" s="16">
        <v>12326</v>
      </c>
      <c r="Q313" s="16">
        <v>12443</v>
      </c>
      <c r="R313" s="16">
        <v>12558</v>
      </c>
    </row>
    <row r="314" spans="1:18" x14ac:dyDescent="0.25">
      <c r="A314" s="16" t="s">
        <v>1056</v>
      </c>
      <c r="B314" s="16" t="s">
        <v>1055</v>
      </c>
      <c r="C314" s="16" t="s">
        <v>1821</v>
      </c>
      <c r="D314" s="16">
        <v>4056</v>
      </c>
      <c r="E314" s="16">
        <v>3967</v>
      </c>
      <c r="F314" s="16">
        <v>3976</v>
      </c>
      <c r="G314" s="16">
        <v>4040</v>
      </c>
      <c r="H314" s="16">
        <v>4069</v>
      </c>
      <c r="I314" s="16">
        <v>4155</v>
      </c>
      <c r="J314" s="16">
        <v>4160</v>
      </c>
      <c r="K314" s="16">
        <v>4083</v>
      </c>
      <c r="L314" s="16">
        <v>4203</v>
      </c>
      <c r="M314" s="16">
        <v>4225</v>
      </c>
      <c r="N314" s="16">
        <v>4321</v>
      </c>
      <c r="O314" s="16">
        <v>4348</v>
      </c>
      <c r="P314" s="16">
        <v>4365</v>
      </c>
      <c r="Q314" s="16">
        <v>4407</v>
      </c>
      <c r="R314" s="16">
        <v>4431</v>
      </c>
    </row>
    <row r="315" spans="1:18" x14ac:dyDescent="0.25">
      <c r="A315" s="16" t="s">
        <v>1053</v>
      </c>
      <c r="B315" s="16" t="s">
        <v>1052</v>
      </c>
      <c r="C315" s="16" t="s">
        <v>1820</v>
      </c>
      <c r="D315" s="16">
        <v>488</v>
      </c>
      <c r="E315" s="16">
        <v>492</v>
      </c>
      <c r="F315" s="16">
        <v>498</v>
      </c>
      <c r="G315" s="16">
        <v>506</v>
      </c>
      <c r="H315" s="16">
        <v>522</v>
      </c>
      <c r="I315" s="16">
        <v>528</v>
      </c>
      <c r="J315" s="16">
        <v>531</v>
      </c>
      <c r="K315" s="16">
        <v>532</v>
      </c>
      <c r="L315" s="16">
        <v>535</v>
      </c>
      <c r="M315" s="16">
        <v>536</v>
      </c>
      <c r="N315" s="16">
        <v>537</v>
      </c>
      <c r="O315" s="16">
        <v>540</v>
      </c>
      <c r="P315" s="16">
        <v>543</v>
      </c>
      <c r="Q315" s="16">
        <v>544</v>
      </c>
      <c r="R315" s="16">
        <v>545</v>
      </c>
    </row>
    <row r="316" spans="1:18" x14ac:dyDescent="0.25">
      <c r="A316" s="16" t="s">
        <v>1050</v>
      </c>
      <c r="B316" s="18" t="s">
        <v>1049</v>
      </c>
      <c r="C316" s="16" t="s">
        <v>1819</v>
      </c>
      <c r="D316" s="16">
        <v>145990</v>
      </c>
      <c r="E316" s="16">
        <v>145987</v>
      </c>
      <c r="F316" s="16">
        <v>147343</v>
      </c>
      <c r="G316" s="16">
        <v>149279</v>
      </c>
      <c r="H316" s="16">
        <v>151353</v>
      </c>
      <c r="I316" s="16">
        <v>152996</v>
      </c>
      <c r="J316" s="16">
        <v>154397</v>
      </c>
      <c r="K316" s="16">
        <v>155412</v>
      </c>
      <c r="L316" s="16">
        <v>157302</v>
      </c>
      <c r="M316" s="16">
        <v>159378</v>
      </c>
      <c r="N316" s="16">
        <v>162576</v>
      </c>
      <c r="O316" s="16">
        <v>165347</v>
      </c>
      <c r="P316" s="16">
        <v>167908</v>
      </c>
      <c r="Q316" s="16">
        <v>169850</v>
      </c>
      <c r="R316" s="16">
        <v>171752</v>
      </c>
    </row>
    <row r="317" spans="1:18" x14ac:dyDescent="0.25">
      <c r="A317" s="16" t="s">
        <v>1047</v>
      </c>
      <c r="B317" s="16" t="s">
        <v>1046</v>
      </c>
      <c r="C317" s="16" t="s">
        <v>1752</v>
      </c>
      <c r="D317" s="16">
        <v>32019</v>
      </c>
      <c r="E317" s="16">
        <v>32073</v>
      </c>
      <c r="F317" s="16">
        <v>32317</v>
      </c>
      <c r="G317" s="16">
        <v>32714</v>
      </c>
      <c r="H317" s="16">
        <v>32807</v>
      </c>
      <c r="I317" s="16">
        <v>32907</v>
      </c>
      <c r="J317" s="16">
        <v>33430</v>
      </c>
      <c r="K317" s="16">
        <v>33379</v>
      </c>
      <c r="L317" s="16">
        <v>33681</v>
      </c>
      <c r="M317" s="16">
        <v>33926</v>
      </c>
      <c r="N317" s="16">
        <v>34136</v>
      </c>
      <c r="O317" s="16">
        <v>34435</v>
      </c>
      <c r="P317" s="16">
        <v>34981</v>
      </c>
      <c r="Q317" s="16">
        <v>35252</v>
      </c>
      <c r="R317" s="16">
        <v>35475</v>
      </c>
    </row>
    <row r="318" spans="1:18" x14ac:dyDescent="0.25">
      <c r="A318" s="16" t="s">
        <v>1045</v>
      </c>
      <c r="B318" s="16" t="s">
        <v>1044</v>
      </c>
      <c r="C318" s="16" t="s">
        <v>1818</v>
      </c>
      <c r="D318" s="16">
        <v>92621</v>
      </c>
      <c r="E318" s="16">
        <v>92771</v>
      </c>
      <c r="F318" s="16">
        <v>93310</v>
      </c>
      <c r="G318" s="16">
        <v>94147</v>
      </c>
      <c r="H318" s="16">
        <v>96152</v>
      </c>
      <c r="I318" s="16">
        <v>96993</v>
      </c>
      <c r="J318" s="16">
        <v>98139</v>
      </c>
      <c r="K318" s="16">
        <v>98779</v>
      </c>
      <c r="L318" s="16">
        <v>100603</v>
      </c>
      <c r="M318" s="16">
        <v>102056</v>
      </c>
      <c r="N318" s="16">
        <v>104304</v>
      </c>
      <c r="O318" s="16">
        <v>106496</v>
      </c>
      <c r="P318" s="16">
        <v>108297</v>
      </c>
      <c r="Q318" s="16">
        <v>110056</v>
      </c>
      <c r="R318" s="16">
        <v>111920</v>
      </c>
    </row>
    <row r="319" spans="1:18" x14ac:dyDescent="0.25">
      <c r="A319" s="16" t="s">
        <v>1042</v>
      </c>
      <c r="B319" s="16" t="s">
        <v>1041</v>
      </c>
      <c r="C319" s="16" t="s">
        <v>1817</v>
      </c>
      <c r="D319" s="16">
        <v>18996</v>
      </c>
      <c r="E319" s="16">
        <v>19317</v>
      </c>
      <c r="F319" s="16">
        <v>19681</v>
      </c>
      <c r="G319" s="16">
        <v>20070</v>
      </c>
      <c r="H319" s="16">
        <v>20539</v>
      </c>
      <c r="I319" s="16">
        <v>20812</v>
      </c>
      <c r="J319" s="16">
        <v>20951</v>
      </c>
      <c r="K319" s="16">
        <v>21153</v>
      </c>
      <c r="L319" s="16">
        <v>21357</v>
      </c>
      <c r="M319" s="16">
        <v>21658</v>
      </c>
      <c r="N319" s="16">
        <v>21910</v>
      </c>
      <c r="O319" s="16">
        <v>22256</v>
      </c>
      <c r="P319" s="16">
        <v>22896</v>
      </c>
      <c r="Q319" s="16">
        <v>23505</v>
      </c>
      <c r="R319" s="16">
        <v>24235</v>
      </c>
    </row>
    <row r="320" spans="1:18" x14ac:dyDescent="0.25">
      <c r="A320" s="16" t="s">
        <v>1039</v>
      </c>
      <c r="B320" s="16" t="s">
        <v>1038</v>
      </c>
      <c r="C320" s="16" t="s">
        <v>1816</v>
      </c>
      <c r="D320" s="16">
        <v>7644</v>
      </c>
      <c r="E320" s="16">
        <v>7704</v>
      </c>
      <c r="F320" s="16">
        <v>7775</v>
      </c>
      <c r="G320" s="16">
        <v>7840</v>
      </c>
      <c r="H320" s="16">
        <v>7948</v>
      </c>
      <c r="I320" s="16">
        <v>8040</v>
      </c>
      <c r="J320" s="16">
        <v>8151</v>
      </c>
      <c r="K320" s="16">
        <v>8350</v>
      </c>
      <c r="L320" s="16">
        <v>8608</v>
      </c>
      <c r="M320" s="16">
        <v>8836</v>
      </c>
      <c r="N320" s="16">
        <v>9045</v>
      </c>
      <c r="O320" s="16">
        <v>9215</v>
      </c>
      <c r="P320" s="16">
        <v>9421</v>
      </c>
      <c r="Q320" s="16">
        <v>9645</v>
      </c>
      <c r="R320" s="16">
        <v>9760</v>
      </c>
    </row>
    <row r="321" spans="1:18" x14ac:dyDescent="0.25">
      <c r="A321" s="16" t="s">
        <v>1036</v>
      </c>
      <c r="B321" s="16" t="s">
        <v>1035</v>
      </c>
      <c r="C321" s="16" t="s">
        <v>1815</v>
      </c>
      <c r="D321" s="16">
        <v>42881</v>
      </c>
      <c r="E321" s="16">
        <v>42642</v>
      </c>
      <c r="F321" s="16">
        <v>42583</v>
      </c>
      <c r="G321" s="16">
        <v>42612</v>
      </c>
      <c r="H321" s="16">
        <v>43948</v>
      </c>
      <c r="I321" s="16">
        <v>44396</v>
      </c>
      <c r="J321" s="16">
        <v>45305</v>
      </c>
      <c r="K321" s="16">
        <v>45474</v>
      </c>
      <c r="L321" s="16">
        <v>46581</v>
      </c>
      <c r="M321" s="16">
        <v>47173</v>
      </c>
      <c r="N321" s="16">
        <v>48476</v>
      </c>
      <c r="O321" s="16">
        <v>50317</v>
      </c>
      <c r="P321" s="16">
        <v>50360</v>
      </c>
      <c r="Q321" s="16">
        <v>51247</v>
      </c>
      <c r="R321" s="16">
        <v>52425</v>
      </c>
    </row>
    <row r="322" spans="1:18" x14ac:dyDescent="0.25">
      <c r="A322" s="16" t="s">
        <v>1033</v>
      </c>
      <c r="B322" s="16" t="s">
        <v>1032</v>
      </c>
      <c r="C322" s="16" t="s">
        <v>1814</v>
      </c>
      <c r="D322" s="16">
        <v>9327</v>
      </c>
      <c r="E322" s="16">
        <v>9122</v>
      </c>
      <c r="F322" s="16">
        <v>9111</v>
      </c>
      <c r="G322" s="16">
        <v>9134</v>
      </c>
      <c r="H322" s="16">
        <v>9094</v>
      </c>
      <c r="I322" s="16">
        <v>9072</v>
      </c>
      <c r="J322" s="16">
        <v>9166</v>
      </c>
      <c r="K322" s="16">
        <v>9211</v>
      </c>
      <c r="L322" s="16">
        <v>9160</v>
      </c>
      <c r="M322" s="16">
        <v>9246</v>
      </c>
      <c r="N322" s="16">
        <v>9297</v>
      </c>
      <c r="O322" s="16">
        <v>9403</v>
      </c>
      <c r="P322" s="16">
        <v>9624</v>
      </c>
      <c r="Q322" s="16">
        <v>9709</v>
      </c>
      <c r="R322" s="16">
        <v>9660</v>
      </c>
    </row>
    <row r="323" spans="1:18" x14ac:dyDescent="0.25">
      <c r="A323" s="16" t="s">
        <v>1030</v>
      </c>
      <c r="B323" s="16" t="s">
        <v>1029</v>
      </c>
      <c r="C323" s="16" t="s">
        <v>1813</v>
      </c>
      <c r="D323" s="16">
        <v>8281</v>
      </c>
      <c r="E323" s="16">
        <v>8433</v>
      </c>
      <c r="F323" s="16">
        <v>8565</v>
      </c>
      <c r="G323" s="16">
        <v>8857</v>
      </c>
      <c r="H323" s="16">
        <v>8931</v>
      </c>
      <c r="I323" s="16">
        <v>8932</v>
      </c>
      <c r="J323" s="16">
        <v>8807</v>
      </c>
      <c r="K323" s="16">
        <v>8790</v>
      </c>
      <c r="L323" s="16">
        <v>9025</v>
      </c>
      <c r="M323" s="16">
        <v>9180</v>
      </c>
      <c r="N323" s="16">
        <v>9539</v>
      </c>
      <c r="O323" s="16">
        <v>9226</v>
      </c>
      <c r="P323" s="16">
        <v>9948</v>
      </c>
      <c r="Q323" s="16">
        <v>9927</v>
      </c>
      <c r="R323" s="16">
        <v>9781</v>
      </c>
    </row>
    <row r="324" spans="1:18" x14ac:dyDescent="0.25">
      <c r="A324" s="16" t="s">
        <v>1027</v>
      </c>
      <c r="B324" s="16" t="s">
        <v>1026</v>
      </c>
      <c r="C324" s="16" t="s">
        <v>1812</v>
      </c>
      <c r="D324" s="16">
        <v>5491</v>
      </c>
      <c r="E324" s="16">
        <v>5554</v>
      </c>
      <c r="F324" s="16">
        <v>5595</v>
      </c>
      <c r="G324" s="16">
        <v>5634</v>
      </c>
      <c r="H324" s="16">
        <v>5692</v>
      </c>
      <c r="I324" s="16">
        <v>5741</v>
      </c>
      <c r="J324" s="16">
        <v>5759</v>
      </c>
      <c r="K324" s="16">
        <v>5801</v>
      </c>
      <c r="L324" s="16">
        <v>5873</v>
      </c>
      <c r="M324" s="16">
        <v>5963</v>
      </c>
      <c r="N324" s="16">
        <v>6037</v>
      </c>
      <c r="O324" s="16">
        <v>6079</v>
      </c>
      <c r="P324" s="16">
        <v>6048</v>
      </c>
      <c r="Q324" s="16">
        <v>6022</v>
      </c>
      <c r="R324" s="16">
        <v>6059</v>
      </c>
    </row>
    <row r="325" spans="1:18" x14ac:dyDescent="0.25">
      <c r="A325" s="16" t="s">
        <v>1024</v>
      </c>
      <c r="B325" s="16" t="s">
        <v>1023</v>
      </c>
      <c r="C325" s="16" t="s">
        <v>1811</v>
      </c>
      <c r="D325" s="16">
        <v>14420</v>
      </c>
      <c r="E325" s="16">
        <v>14103</v>
      </c>
      <c r="F325" s="16">
        <v>14553</v>
      </c>
      <c r="G325" s="16">
        <v>15077</v>
      </c>
      <c r="H325" s="16">
        <v>14939</v>
      </c>
      <c r="I325" s="16">
        <v>15481</v>
      </c>
      <c r="J325" s="16">
        <v>15208</v>
      </c>
      <c r="K325" s="16">
        <v>15538</v>
      </c>
      <c r="L325" s="16">
        <v>15294</v>
      </c>
      <c r="M325" s="16">
        <v>15624</v>
      </c>
      <c r="N325" s="16">
        <v>16258</v>
      </c>
      <c r="O325" s="16">
        <v>16493</v>
      </c>
      <c r="P325" s="16">
        <v>16655</v>
      </c>
      <c r="Q325" s="16">
        <v>16526</v>
      </c>
      <c r="R325" s="16">
        <v>16295</v>
      </c>
    </row>
    <row r="326" spans="1:18" x14ac:dyDescent="0.25">
      <c r="A326" s="16" t="s">
        <v>1021</v>
      </c>
      <c r="B326" s="16" t="s">
        <v>1020</v>
      </c>
      <c r="C326" s="16" t="s">
        <v>1782</v>
      </c>
      <c r="D326" s="16">
        <v>5738</v>
      </c>
      <c r="E326" s="16">
        <v>5885</v>
      </c>
      <c r="F326" s="16">
        <v>5971</v>
      </c>
      <c r="G326" s="16">
        <v>6091</v>
      </c>
      <c r="H326" s="16">
        <v>6187</v>
      </c>
      <c r="I326" s="16">
        <v>6277</v>
      </c>
      <c r="J326" s="16">
        <v>6290</v>
      </c>
      <c r="K326" s="16">
        <v>6351</v>
      </c>
      <c r="L326" s="16">
        <v>6385</v>
      </c>
      <c r="M326" s="16">
        <v>6406</v>
      </c>
      <c r="N326" s="16">
        <v>6458</v>
      </c>
      <c r="O326" s="16">
        <v>6484</v>
      </c>
      <c r="P326" s="16">
        <v>6522</v>
      </c>
      <c r="Q326" s="16">
        <v>6576</v>
      </c>
      <c r="R326" s="16">
        <v>6602</v>
      </c>
    </row>
    <row r="327" spans="1:18" x14ac:dyDescent="0.25">
      <c r="A327" s="16" t="s">
        <v>1019</v>
      </c>
      <c r="B327" s="16" t="s">
        <v>1018</v>
      </c>
      <c r="C327" s="16" t="s">
        <v>1781</v>
      </c>
      <c r="D327" s="16">
        <v>1192</v>
      </c>
      <c r="E327" s="16">
        <v>1155</v>
      </c>
      <c r="F327" s="16">
        <v>1192</v>
      </c>
      <c r="G327" s="16">
        <v>1250</v>
      </c>
      <c r="H327" s="16">
        <v>1268</v>
      </c>
      <c r="I327" s="16">
        <v>1338</v>
      </c>
      <c r="J327" s="16">
        <v>1330</v>
      </c>
      <c r="K327" s="16">
        <v>1365</v>
      </c>
      <c r="L327" s="16">
        <v>1339</v>
      </c>
      <c r="M327" s="16">
        <v>1365</v>
      </c>
      <c r="N327" s="16">
        <v>1419</v>
      </c>
      <c r="O327" s="16">
        <v>1438</v>
      </c>
      <c r="P327" s="16">
        <v>1453</v>
      </c>
      <c r="Q327" s="16">
        <v>1441</v>
      </c>
      <c r="R327" s="16">
        <v>1460</v>
      </c>
    </row>
    <row r="328" spans="1:18" x14ac:dyDescent="0.25">
      <c r="A328" s="16" t="s">
        <v>1017</v>
      </c>
      <c r="B328" s="18" t="s">
        <v>1016</v>
      </c>
      <c r="C328" s="16" t="s">
        <v>1810</v>
      </c>
      <c r="D328" s="16">
        <v>63736</v>
      </c>
      <c r="E328" s="16">
        <v>64236</v>
      </c>
      <c r="F328" s="16">
        <v>64955</v>
      </c>
      <c r="G328" s="16">
        <v>66642</v>
      </c>
      <c r="H328" s="16">
        <v>66709</v>
      </c>
      <c r="I328" s="16">
        <v>67769</v>
      </c>
      <c r="J328" s="16">
        <v>68656</v>
      </c>
      <c r="K328" s="16">
        <v>69636</v>
      </c>
      <c r="L328" s="16">
        <v>70839</v>
      </c>
      <c r="M328" s="16">
        <v>72591</v>
      </c>
      <c r="N328" s="16">
        <v>73812</v>
      </c>
      <c r="O328" s="16">
        <v>74940</v>
      </c>
      <c r="P328" s="16">
        <v>74809</v>
      </c>
      <c r="Q328" s="16">
        <v>75876</v>
      </c>
      <c r="R328" s="16">
        <v>76940</v>
      </c>
    </row>
    <row r="329" spans="1:18" x14ac:dyDescent="0.25">
      <c r="A329" s="16" t="s">
        <v>1014</v>
      </c>
      <c r="B329" s="16" t="s">
        <v>1013</v>
      </c>
      <c r="C329" s="16" t="s">
        <v>1809</v>
      </c>
      <c r="D329" s="16">
        <v>24704</v>
      </c>
      <c r="E329" s="16">
        <v>24971</v>
      </c>
      <c r="F329" s="16">
        <v>25155</v>
      </c>
      <c r="G329" s="16">
        <v>25235</v>
      </c>
      <c r="H329" s="16">
        <v>25272</v>
      </c>
      <c r="I329" s="16">
        <v>25507</v>
      </c>
      <c r="J329" s="16">
        <v>26022</v>
      </c>
      <c r="K329" s="16">
        <v>26840</v>
      </c>
      <c r="L329" s="16">
        <v>27891</v>
      </c>
      <c r="M329" s="16">
        <v>28807</v>
      </c>
      <c r="N329" s="16">
        <v>29515</v>
      </c>
      <c r="O329" s="16">
        <v>30020</v>
      </c>
      <c r="P329" s="16">
        <v>30306</v>
      </c>
      <c r="Q329" s="16">
        <v>30567</v>
      </c>
      <c r="R329" s="16">
        <v>30828</v>
      </c>
    </row>
    <row r="330" spans="1:18" x14ac:dyDescent="0.25">
      <c r="A330" s="16" t="s">
        <v>1011</v>
      </c>
      <c r="B330" s="16" t="s">
        <v>1010</v>
      </c>
      <c r="C330" s="16" t="s">
        <v>1808</v>
      </c>
      <c r="D330" s="16">
        <v>13773</v>
      </c>
      <c r="E330" s="16">
        <v>13836</v>
      </c>
      <c r="F330" s="16">
        <v>13971</v>
      </c>
      <c r="G330" s="16">
        <v>14460</v>
      </c>
      <c r="H330" s="16">
        <v>14835</v>
      </c>
      <c r="I330" s="16">
        <v>15117</v>
      </c>
      <c r="J330" s="16">
        <v>15299</v>
      </c>
      <c r="K330" s="16">
        <v>15178</v>
      </c>
      <c r="L330" s="16">
        <v>15184</v>
      </c>
      <c r="M330" s="16">
        <v>15223</v>
      </c>
      <c r="N330" s="16">
        <v>15448</v>
      </c>
      <c r="O330" s="16">
        <v>15758</v>
      </c>
      <c r="P330" s="16">
        <v>15208</v>
      </c>
      <c r="Q330" s="16">
        <v>15225</v>
      </c>
      <c r="R330" s="16">
        <v>15599</v>
      </c>
    </row>
    <row r="331" spans="1:18" x14ac:dyDescent="0.25">
      <c r="A331" s="16" t="s">
        <v>1008</v>
      </c>
      <c r="B331" s="16" t="s">
        <v>1007</v>
      </c>
      <c r="C331" s="16" t="s">
        <v>1807</v>
      </c>
      <c r="D331" s="16">
        <v>1126</v>
      </c>
      <c r="E331" s="16">
        <v>1047</v>
      </c>
      <c r="F331" s="16">
        <v>1081</v>
      </c>
      <c r="G331" s="16">
        <v>1320</v>
      </c>
      <c r="H331" s="16">
        <v>1177</v>
      </c>
      <c r="I331" s="16">
        <v>1299</v>
      </c>
      <c r="J331" s="16">
        <v>1269</v>
      </c>
      <c r="K331" s="16">
        <v>1275</v>
      </c>
      <c r="L331" s="16">
        <v>1280</v>
      </c>
      <c r="M331" s="16">
        <v>1391</v>
      </c>
      <c r="N331" s="16">
        <v>1368</v>
      </c>
      <c r="O331" s="16">
        <v>1387</v>
      </c>
      <c r="P331" s="16">
        <v>1383</v>
      </c>
      <c r="Q331" s="16">
        <v>1485</v>
      </c>
      <c r="R331" s="16">
        <v>1522</v>
      </c>
    </row>
    <row r="332" spans="1:18" x14ac:dyDescent="0.25">
      <c r="A332" s="16" t="s">
        <v>1005</v>
      </c>
      <c r="B332" s="16" t="s">
        <v>1004</v>
      </c>
      <c r="C332" s="16" t="s">
        <v>1806</v>
      </c>
      <c r="D332" s="16">
        <v>4925</v>
      </c>
      <c r="E332" s="16">
        <v>4742</v>
      </c>
      <c r="F332" s="16">
        <v>4808</v>
      </c>
      <c r="G332" s="16">
        <v>5444</v>
      </c>
      <c r="H332" s="16">
        <v>4965</v>
      </c>
      <c r="I332" s="16">
        <v>5227</v>
      </c>
      <c r="J332" s="16">
        <v>5113</v>
      </c>
      <c r="K332" s="16">
        <v>5092</v>
      </c>
      <c r="L332" s="16">
        <v>5113</v>
      </c>
      <c r="M332" s="16">
        <v>5397</v>
      </c>
      <c r="N332" s="16">
        <v>5349</v>
      </c>
      <c r="O332" s="16">
        <v>5387</v>
      </c>
      <c r="P332" s="16">
        <v>5367</v>
      </c>
      <c r="Q332" s="16">
        <v>5634</v>
      </c>
      <c r="R332" s="16">
        <v>5738</v>
      </c>
    </row>
    <row r="333" spans="1:18" x14ac:dyDescent="0.25">
      <c r="A333" s="16" t="s">
        <v>1002</v>
      </c>
      <c r="B333" s="16" t="s">
        <v>1001</v>
      </c>
      <c r="C333" s="16" t="s">
        <v>1805</v>
      </c>
      <c r="D333" s="16">
        <v>19208</v>
      </c>
      <c r="E333" s="16">
        <v>19640</v>
      </c>
      <c r="F333" s="16">
        <v>19941</v>
      </c>
      <c r="G333" s="16">
        <v>20183</v>
      </c>
      <c r="H333" s="16">
        <v>20461</v>
      </c>
      <c r="I333" s="16">
        <v>20620</v>
      </c>
      <c r="J333" s="16">
        <v>20953</v>
      </c>
      <c r="K333" s="16">
        <v>21251</v>
      </c>
      <c r="L333" s="16">
        <v>21371</v>
      </c>
      <c r="M333" s="16">
        <v>21774</v>
      </c>
      <c r="N333" s="16">
        <v>22134</v>
      </c>
      <c r="O333" s="16">
        <v>22389</v>
      </c>
      <c r="P333" s="16">
        <v>22546</v>
      </c>
      <c r="Q333" s="16">
        <v>22965</v>
      </c>
      <c r="R333" s="16">
        <v>23254</v>
      </c>
    </row>
    <row r="334" spans="1:18" x14ac:dyDescent="0.25">
      <c r="A334" s="16" t="s">
        <v>236</v>
      </c>
      <c r="B334" s="18" t="s">
        <v>237</v>
      </c>
      <c r="C334" s="16" t="s">
        <v>238</v>
      </c>
      <c r="D334" s="16">
        <v>-33966</v>
      </c>
      <c r="E334" s="16">
        <v>-38974</v>
      </c>
      <c r="F334" s="16">
        <v>-40399</v>
      </c>
      <c r="G334" s="16">
        <v>-40043</v>
      </c>
      <c r="H334" s="16">
        <v>-46375</v>
      </c>
      <c r="I334" s="16">
        <v>-44094</v>
      </c>
      <c r="J334" s="16">
        <v>-47575</v>
      </c>
      <c r="K334" s="16">
        <v>-44159</v>
      </c>
      <c r="L334" s="16">
        <v>-44895</v>
      </c>
      <c r="M334" s="16">
        <v>-40249</v>
      </c>
      <c r="N334" s="16">
        <v>-36207</v>
      </c>
      <c r="O334" s="16">
        <v>-34963</v>
      </c>
      <c r="P334" s="16">
        <v>-37950</v>
      </c>
      <c r="Q334" s="16">
        <v>-35386</v>
      </c>
      <c r="R334" s="16">
        <v>-32560</v>
      </c>
    </row>
    <row r="335" spans="1:18" x14ac:dyDescent="0.25">
      <c r="A335" s="16" t="s">
        <v>239</v>
      </c>
      <c r="B335" s="16" t="s">
        <v>240</v>
      </c>
      <c r="C335" s="16" t="s">
        <v>241</v>
      </c>
      <c r="D335" s="16">
        <v>124456</v>
      </c>
      <c r="E335" s="16">
        <v>125118</v>
      </c>
      <c r="F335" s="16">
        <v>126296</v>
      </c>
      <c r="G335" s="16">
        <v>127094</v>
      </c>
      <c r="H335" s="16">
        <v>127863</v>
      </c>
      <c r="I335" s="16">
        <v>128319</v>
      </c>
      <c r="J335" s="16">
        <v>129856</v>
      </c>
      <c r="K335" s="16">
        <v>133689</v>
      </c>
      <c r="L335" s="16">
        <v>134692</v>
      </c>
      <c r="M335" s="16">
        <v>142312</v>
      </c>
      <c r="N335" s="16">
        <v>140976</v>
      </c>
      <c r="O335" s="16">
        <v>145224</v>
      </c>
      <c r="P335" s="16">
        <v>146741</v>
      </c>
      <c r="Q335" s="16">
        <v>151182</v>
      </c>
      <c r="R335" s="16">
        <v>155335</v>
      </c>
    </row>
    <row r="336" spans="1:18" x14ac:dyDescent="0.25">
      <c r="A336" s="16" t="s">
        <v>242</v>
      </c>
      <c r="B336" s="16" t="s">
        <v>243</v>
      </c>
      <c r="C336" s="16" t="s">
        <v>244</v>
      </c>
      <c r="D336" s="16">
        <v>43670</v>
      </c>
      <c r="E336" s="16">
        <v>43179</v>
      </c>
      <c r="F336" s="16">
        <v>43555</v>
      </c>
      <c r="G336" s="16">
        <v>42323</v>
      </c>
      <c r="H336" s="16">
        <v>44658</v>
      </c>
      <c r="I336" s="16">
        <v>43467</v>
      </c>
      <c r="J336" s="16">
        <v>44420</v>
      </c>
      <c r="K336" s="16">
        <v>45112</v>
      </c>
      <c r="L336" s="16">
        <v>45108</v>
      </c>
      <c r="M336" s="16">
        <v>46616</v>
      </c>
      <c r="N336" s="16">
        <v>45269</v>
      </c>
      <c r="O336" s="16">
        <v>45746</v>
      </c>
      <c r="P336" s="16">
        <v>46319</v>
      </c>
      <c r="Q336" s="16">
        <v>47601</v>
      </c>
      <c r="R336" s="16">
        <v>48524</v>
      </c>
    </row>
    <row r="337" spans="1:18" x14ac:dyDescent="0.25">
      <c r="A337" s="16" t="s">
        <v>245</v>
      </c>
      <c r="B337" s="16" t="s">
        <v>246</v>
      </c>
      <c r="C337" s="16" t="s">
        <v>247</v>
      </c>
      <c r="D337" s="16">
        <v>74822</v>
      </c>
      <c r="E337" s="16">
        <v>75876</v>
      </c>
      <c r="F337" s="16">
        <v>76667</v>
      </c>
      <c r="G337" s="16">
        <v>78556</v>
      </c>
      <c r="H337" s="16">
        <v>76886</v>
      </c>
      <c r="I337" s="16">
        <v>78388</v>
      </c>
      <c r="J337" s="16">
        <v>78866</v>
      </c>
      <c r="K337" s="16">
        <v>81973</v>
      </c>
      <c r="L337" s="16">
        <v>82926</v>
      </c>
      <c r="M337" s="16">
        <v>88927</v>
      </c>
      <c r="N337" s="16">
        <v>88789</v>
      </c>
      <c r="O337" s="16">
        <v>92525</v>
      </c>
      <c r="P337" s="16">
        <v>93385</v>
      </c>
      <c r="Q337" s="16">
        <v>96445</v>
      </c>
      <c r="R337" s="16">
        <v>99494</v>
      </c>
    </row>
    <row r="338" spans="1:18" x14ac:dyDescent="0.25">
      <c r="A338" s="16" t="s">
        <v>248</v>
      </c>
      <c r="B338" s="16" t="s">
        <v>249</v>
      </c>
      <c r="C338" s="16" t="s">
        <v>250</v>
      </c>
      <c r="D338" s="16">
        <v>5964</v>
      </c>
      <c r="E338" s="16">
        <v>6064</v>
      </c>
      <c r="F338" s="16">
        <v>6074</v>
      </c>
      <c r="G338" s="16">
        <v>6215</v>
      </c>
      <c r="H338" s="16">
        <v>6318</v>
      </c>
      <c r="I338" s="16">
        <v>6465</v>
      </c>
      <c r="J338" s="16">
        <v>6570</v>
      </c>
      <c r="K338" s="16">
        <v>6604</v>
      </c>
      <c r="L338" s="16">
        <v>6657</v>
      </c>
      <c r="M338" s="16">
        <v>6768</v>
      </c>
      <c r="N338" s="16">
        <v>6918</v>
      </c>
      <c r="O338" s="16">
        <v>6952</v>
      </c>
      <c r="P338" s="16">
        <v>7038</v>
      </c>
      <c r="Q338" s="16">
        <v>7137</v>
      </c>
      <c r="R338" s="16">
        <v>7317</v>
      </c>
    </row>
    <row r="339" spans="1:18" x14ac:dyDescent="0.25">
      <c r="A339" s="16" t="s">
        <v>251</v>
      </c>
      <c r="B339" s="16" t="s">
        <v>252</v>
      </c>
      <c r="C339" s="16" t="s">
        <v>253</v>
      </c>
      <c r="D339" s="16">
        <v>158422</v>
      </c>
      <c r="E339" s="16">
        <v>164093</v>
      </c>
      <c r="F339" s="16">
        <v>166695</v>
      </c>
      <c r="G339" s="16">
        <v>167137</v>
      </c>
      <c r="H339" s="16">
        <v>174238</v>
      </c>
      <c r="I339" s="16">
        <v>172414</v>
      </c>
      <c r="J339" s="16">
        <v>177431</v>
      </c>
      <c r="K339" s="16">
        <v>177848</v>
      </c>
      <c r="L339" s="16">
        <v>179587</v>
      </c>
      <c r="M339" s="16">
        <v>182560</v>
      </c>
      <c r="N339" s="16">
        <v>177183</v>
      </c>
      <c r="O339" s="16">
        <v>180186</v>
      </c>
      <c r="P339" s="16">
        <v>184691</v>
      </c>
      <c r="Q339" s="16">
        <v>186568</v>
      </c>
      <c r="R339" s="16">
        <v>187894</v>
      </c>
    </row>
    <row r="340" spans="1:18" x14ac:dyDescent="0.25">
      <c r="A340" s="16" t="s">
        <v>254</v>
      </c>
      <c r="B340" s="16" t="s">
        <v>255</v>
      </c>
      <c r="C340" s="16" t="s">
        <v>256</v>
      </c>
      <c r="D340" s="16">
        <v>131360</v>
      </c>
      <c r="E340" s="16">
        <v>136411</v>
      </c>
      <c r="F340" s="16">
        <v>138388</v>
      </c>
      <c r="G340" s="16">
        <v>138051</v>
      </c>
      <c r="H340" s="16">
        <v>144546</v>
      </c>
      <c r="I340" s="16">
        <v>142126</v>
      </c>
      <c r="J340" s="16">
        <v>146416</v>
      </c>
      <c r="K340" s="16">
        <v>145955</v>
      </c>
      <c r="L340" s="16">
        <v>146806</v>
      </c>
      <c r="M340" s="16">
        <v>148865</v>
      </c>
      <c r="N340" s="16">
        <v>142320</v>
      </c>
      <c r="O340" s="16">
        <v>144473</v>
      </c>
      <c r="P340" s="16">
        <v>148079</v>
      </c>
      <c r="Q340" s="16">
        <v>148994</v>
      </c>
      <c r="R340" s="16">
        <v>149280</v>
      </c>
    </row>
    <row r="341" spans="1:18" x14ac:dyDescent="0.25">
      <c r="A341" s="16" t="s">
        <v>257</v>
      </c>
      <c r="B341" s="16" t="s">
        <v>258</v>
      </c>
      <c r="C341" s="16" t="s">
        <v>259</v>
      </c>
      <c r="D341" s="16">
        <v>3117</v>
      </c>
      <c r="E341" s="16">
        <v>3162</v>
      </c>
      <c r="F341" s="16">
        <v>3199</v>
      </c>
      <c r="G341" s="16">
        <v>3227</v>
      </c>
      <c r="H341" s="16">
        <v>3269</v>
      </c>
      <c r="I341" s="16">
        <v>3272</v>
      </c>
      <c r="J341" s="16">
        <v>3341</v>
      </c>
      <c r="K341" s="16">
        <v>3366</v>
      </c>
      <c r="L341" s="16">
        <v>3414</v>
      </c>
      <c r="M341" s="16">
        <v>3463</v>
      </c>
      <c r="N341" s="16">
        <v>3484</v>
      </c>
      <c r="O341" s="16">
        <v>3511</v>
      </c>
      <c r="P341" s="16">
        <v>3535</v>
      </c>
      <c r="Q341" s="16">
        <v>3600</v>
      </c>
      <c r="R341" s="16">
        <v>3635</v>
      </c>
    </row>
    <row r="342" spans="1:18" x14ac:dyDescent="0.25">
      <c r="A342" s="16" t="s">
        <v>260</v>
      </c>
      <c r="B342" s="16" t="s">
        <v>261</v>
      </c>
      <c r="C342" s="16" t="s">
        <v>262</v>
      </c>
      <c r="D342" s="16">
        <v>23945</v>
      </c>
      <c r="E342" s="16">
        <v>24520</v>
      </c>
      <c r="F342" s="16">
        <v>25108</v>
      </c>
      <c r="G342" s="16">
        <v>25859</v>
      </c>
      <c r="H342" s="16">
        <v>26423</v>
      </c>
      <c r="I342" s="16">
        <v>27016</v>
      </c>
      <c r="J342" s="16">
        <v>27673</v>
      </c>
      <c r="K342" s="16">
        <v>28527</v>
      </c>
      <c r="L342" s="16">
        <v>29367</v>
      </c>
      <c r="M342" s="16">
        <v>30233</v>
      </c>
      <c r="N342" s="16">
        <v>31378</v>
      </c>
      <c r="O342" s="16">
        <v>32202</v>
      </c>
      <c r="P342" s="16">
        <v>33078</v>
      </c>
      <c r="Q342" s="16">
        <v>33974</v>
      </c>
      <c r="R342" s="16">
        <v>34979</v>
      </c>
    </row>
    <row r="343" spans="1:18" x14ac:dyDescent="0.25">
      <c r="A343" s="16" t="s">
        <v>997</v>
      </c>
      <c r="B343" s="18" t="s">
        <v>996</v>
      </c>
      <c r="C343" s="16" t="s">
        <v>1804</v>
      </c>
      <c r="D343" s="16">
        <v>279993</v>
      </c>
      <c r="E343" s="16">
        <v>293538</v>
      </c>
      <c r="F343" s="16">
        <v>292291</v>
      </c>
      <c r="G343" s="16">
        <v>305660</v>
      </c>
      <c r="H343" s="16">
        <v>297339</v>
      </c>
      <c r="I343" s="16">
        <v>301165</v>
      </c>
      <c r="J343" s="16">
        <v>305236</v>
      </c>
      <c r="K343" s="16">
        <v>311912</v>
      </c>
      <c r="L343" s="16">
        <v>315360</v>
      </c>
      <c r="M343" s="16">
        <v>319460</v>
      </c>
      <c r="N343" s="16">
        <v>325599</v>
      </c>
      <c r="O343" s="16">
        <v>328964</v>
      </c>
      <c r="P343" s="16">
        <v>325946</v>
      </c>
      <c r="Q343" s="16">
        <v>328992</v>
      </c>
      <c r="R343" s="16">
        <v>331812</v>
      </c>
    </row>
    <row r="344" spans="1:18" x14ac:dyDescent="0.25">
      <c r="A344" s="16" t="s">
        <v>994</v>
      </c>
      <c r="B344" s="18" t="s">
        <v>993</v>
      </c>
      <c r="C344" s="16" t="s">
        <v>1803</v>
      </c>
      <c r="D344" s="16">
        <v>1176096</v>
      </c>
      <c r="E344" s="16">
        <v>1185831</v>
      </c>
      <c r="F344" s="16">
        <v>1200392</v>
      </c>
      <c r="G344" s="16">
        <v>1209668</v>
      </c>
      <c r="H344" s="16">
        <v>1210445</v>
      </c>
      <c r="I344" s="16">
        <v>1228246</v>
      </c>
      <c r="J344" s="16">
        <v>1236871</v>
      </c>
      <c r="K344" s="16">
        <v>1257296</v>
      </c>
      <c r="L344" s="16">
        <v>1246858</v>
      </c>
      <c r="M344" s="16">
        <v>1269400</v>
      </c>
      <c r="N344" s="16">
        <v>1287220</v>
      </c>
      <c r="O344" s="16">
        <v>1309900</v>
      </c>
      <c r="P344" s="16">
        <v>1319038</v>
      </c>
      <c r="Q344" s="16">
        <v>1330232</v>
      </c>
      <c r="R344" s="16">
        <v>1345956</v>
      </c>
    </row>
    <row r="345" spans="1:18" x14ac:dyDescent="0.25">
      <c r="A345" s="16" t="s">
        <v>991</v>
      </c>
      <c r="B345" s="16" t="s">
        <v>990</v>
      </c>
      <c r="C345" s="16" t="s">
        <v>1802</v>
      </c>
      <c r="D345" s="16">
        <v>687166</v>
      </c>
      <c r="E345" s="16">
        <v>692822</v>
      </c>
      <c r="F345" s="16">
        <v>704651</v>
      </c>
      <c r="G345" s="16">
        <v>702981</v>
      </c>
      <c r="H345" s="16">
        <v>710341</v>
      </c>
      <c r="I345" s="16">
        <v>725285</v>
      </c>
      <c r="J345" s="16">
        <v>730939</v>
      </c>
      <c r="K345" s="16">
        <v>748954</v>
      </c>
      <c r="L345" s="16">
        <v>733235</v>
      </c>
      <c r="M345" s="16">
        <v>748198</v>
      </c>
      <c r="N345" s="16">
        <v>758566</v>
      </c>
      <c r="O345" s="16">
        <v>776512</v>
      </c>
      <c r="P345" s="16">
        <v>788140</v>
      </c>
      <c r="Q345" s="16">
        <v>796190</v>
      </c>
      <c r="R345" s="16">
        <v>809444</v>
      </c>
    </row>
    <row r="346" spans="1:18" x14ac:dyDescent="0.25">
      <c r="A346" s="16" t="s">
        <v>988</v>
      </c>
      <c r="B346" s="16" t="s">
        <v>987</v>
      </c>
      <c r="C346" s="16" t="s">
        <v>1801</v>
      </c>
      <c r="D346" s="16">
        <v>73288</v>
      </c>
      <c r="E346" s="16">
        <v>73546</v>
      </c>
      <c r="F346" s="16">
        <v>74515</v>
      </c>
      <c r="G346" s="16">
        <v>75991</v>
      </c>
      <c r="H346" s="16">
        <v>78122</v>
      </c>
      <c r="I346" s="16">
        <v>79290</v>
      </c>
      <c r="J346" s="16">
        <v>79949</v>
      </c>
      <c r="K346" s="16">
        <v>79856</v>
      </c>
      <c r="L346" s="16">
        <v>79610</v>
      </c>
      <c r="M346" s="16">
        <v>80458</v>
      </c>
      <c r="N346" s="16">
        <v>81272</v>
      </c>
      <c r="O346" s="16">
        <v>81876</v>
      </c>
      <c r="P346" s="16">
        <v>82461</v>
      </c>
      <c r="Q346" s="16">
        <v>83897</v>
      </c>
      <c r="R346" s="16">
        <v>85136</v>
      </c>
    </row>
    <row r="347" spans="1:18" x14ac:dyDescent="0.25">
      <c r="A347" s="16" t="s">
        <v>985</v>
      </c>
      <c r="B347" s="16" t="s">
        <v>984</v>
      </c>
      <c r="C347" s="16" t="s">
        <v>1800</v>
      </c>
      <c r="D347" s="16">
        <v>553964</v>
      </c>
      <c r="E347" s="16">
        <v>559897</v>
      </c>
      <c r="F347" s="16">
        <v>569217</v>
      </c>
      <c r="G347" s="16">
        <v>568219</v>
      </c>
      <c r="H347" s="16">
        <v>572244</v>
      </c>
      <c r="I347" s="16">
        <v>586152</v>
      </c>
      <c r="J347" s="16">
        <v>590850</v>
      </c>
      <c r="K347" s="16">
        <v>608540</v>
      </c>
      <c r="L347" s="16">
        <v>593451</v>
      </c>
      <c r="M347" s="16">
        <v>607009</v>
      </c>
      <c r="N347" s="16">
        <v>615947</v>
      </c>
      <c r="O347" s="16">
        <v>632498</v>
      </c>
      <c r="P347" s="16">
        <v>643138</v>
      </c>
      <c r="Q347" s="16">
        <v>649991</v>
      </c>
      <c r="R347" s="16">
        <v>661790</v>
      </c>
    </row>
    <row r="348" spans="1:18" x14ac:dyDescent="0.25">
      <c r="A348" s="16" t="s">
        <v>982</v>
      </c>
      <c r="B348" s="16" t="s">
        <v>981</v>
      </c>
      <c r="C348" s="16" t="s">
        <v>1799</v>
      </c>
      <c r="D348" s="16">
        <v>59915</v>
      </c>
      <c r="E348" s="16">
        <v>59379</v>
      </c>
      <c r="F348" s="16">
        <v>60919</v>
      </c>
      <c r="G348" s="16">
        <v>58771</v>
      </c>
      <c r="H348" s="16">
        <v>59975</v>
      </c>
      <c r="I348" s="16">
        <v>59843</v>
      </c>
      <c r="J348" s="16">
        <v>60141</v>
      </c>
      <c r="K348" s="16">
        <v>60558</v>
      </c>
      <c r="L348" s="16">
        <v>60175</v>
      </c>
      <c r="M348" s="16">
        <v>60731</v>
      </c>
      <c r="N348" s="16">
        <v>61347</v>
      </c>
      <c r="O348" s="16">
        <v>62138</v>
      </c>
      <c r="P348" s="16">
        <v>62541</v>
      </c>
      <c r="Q348" s="16">
        <v>62301</v>
      </c>
      <c r="R348" s="16">
        <v>62518</v>
      </c>
    </row>
    <row r="349" spans="1:18" x14ac:dyDescent="0.25">
      <c r="A349" s="16" t="s">
        <v>979</v>
      </c>
      <c r="B349" s="16" t="s">
        <v>978</v>
      </c>
      <c r="C349" s="16" t="s">
        <v>1798</v>
      </c>
      <c r="D349" s="16">
        <v>40681</v>
      </c>
      <c r="E349" s="16">
        <v>41116</v>
      </c>
      <c r="F349" s="16">
        <v>41137</v>
      </c>
      <c r="G349" s="16">
        <v>41328</v>
      </c>
      <c r="H349" s="16">
        <v>41811</v>
      </c>
      <c r="I349" s="16">
        <v>41525</v>
      </c>
      <c r="J349" s="16">
        <v>42963</v>
      </c>
      <c r="K349" s="16">
        <v>43774</v>
      </c>
      <c r="L349" s="16">
        <v>42867</v>
      </c>
      <c r="M349" s="16">
        <v>43542</v>
      </c>
      <c r="N349" s="16">
        <v>43610</v>
      </c>
      <c r="O349" s="16">
        <v>44333</v>
      </c>
      <c r="P349" s="16">
        <v>44699</v>
      </c>
      <c r="Q349" s="16">
        <v>44113</v>
      </c>
      <c r="R349" s="16">
        <v>43555</v>
      </c>
    </row>
    <row r="350" spans="1:18" x14ac:dyDescent="0.25">
      <c r="A350" s="16" t="s">
        <v>976</v>
      </c>
      <c r="B350" s="16" t="s">
        <v>975</v>
      </c>
      <c r="C350" s="16" t="s">
        <v>1797</v>
      </c>
      <c r="D350" s="16">
        <v>162139</v>
      </c>
      <c r="E350" s="16">
        <v>162183</v>
      </c>
      <c r="F350" s="16">
        <v>162785</v>
      </c>
      <c r="G350" s="16">
        <v>164342</v>
      </c>
      <c r="H350" s="16">
        <v>165454</v>
      </c>
      <c r="I350" s="16">
        <v>167696</v>
      </c>
      <c r="J350" s="16">
        <v>169316</v>
      </c>
      <c r="K350" s="16">
        <v>170607</v>
      </c>
      <c r="L350" s="16">
        <v>172191</v>
      </c>
      <c r="M350" s="16">
        <v>174245</v>
      </c>
      <c r="N350" s="16">
        <v>174986</v>
      </c>
      <c r="O350" s="16">
        <v>176348</v>
      </c>
      <c r="P350" s="16">
        <v>177003</v>
      </c>
      <c r="Q350" s="16">
        <v>178720</v>
      </c>
      <c r="R350" s="16">
        <v>179480</v>
      </c>
    </row>
    <row r="351" spans="1:18" x14ac:dyDescent="0.25">
      <c r="A351" s="16" t="s">
        <v>973</v>
      </c>
      <c r="B351" s="16" t="s">
        <v>972</v>
      </c>
      <c r="C351" s="16" t="s">
        <v>1796</v>
      </c>
      <c r="D351" s="16">
        <v>114881</v>
      </c>
      <c r="E351" s="16">
        <v>115127</v>
      </c>
      <c r="F351" s="16">
        <v>114192</v>
      </c>
      <c r="G351" s="16">
        <v>116613</v>
      </c>
      <c r="H351" s="16">
        <v>116857</v>
      </c>
      <c r="I351" s="16">
        <v>116634</v>
      </c>
      <c r="J351" s="16">
        <v>115983</v>
      </c>
      <c r="K351" s="16">
        <v>114831</v>
      </c>
      <c r="L351" s="16">
        <v>115830</v>
      </c>
      <c r="M351" s="16">
        <v>116537</v>
      </c>
      <c r="N351" s="16">
        <v>118904</v>
      </c>
      <c r="O351" s="16">
        <v>119782</v>
      </c>
      <c r="P351" s="16">
        <v>120780</v>
      </c>
      <c r="Q351" s="16">
        <v>122766</v>
      </c>
      <c r="R351" s="16">
        <v>124139</v>
      </c>
    </row>
    <row r="352" spans="1:18" x14ac:dyDescent="0.25">
      <c r="A352" s="16" t="s">
        <v>970</v>
      </c>
      <c r="B352" s="16" t="s">
        <v>969</v>
      </c>
      <c r="C352" s="16" t="s">
        <v>1795</v>
      </c>
      <c r="D352" s="16">
        <v>73697</v>
      </c>
      <c r="E352" s="16">
        <v>75573</v>
      </c>
      <c r="F352" s="16">
        <v>76681</v>
      </c>
      <c r="G352" s="16">
        <v>78218</v>
      </c>
      <c r="H352" s="16">
        <v>79460</v>
      </c>
      <c r="I352" s="16">
        <v>80613</v>
      </c>
      <c r="J352" s="16">
        <v>80779</v>
      </c>
      <c r="K352" s="16">
        <v>81567</v>
      </c>
      <c r="L352" s="16">
        <v>82002</v>
      </c>
      <c r="M352" s="16">
        <v>82269</v>
      </c>
      <c r="N352" s="16">
        <v>82935</v>
      </c>
      <c r="O352" s="16">
        <v>83273</v>
      </c>
      <c r="P352" s="16">
        <v>83761</v>
      </c>
      <c r="Q352" s="16">
        <v>84447</v>
      </c>
      <c r="R352" s="16">
        <v>84792</v>
      </c>
    </row>
    <row r="353" spans="1:18" x14ac:dyDescent="0.25">
      <c r="A353" s="16" t="s">
        <v>967</v>
      </c>
      <c r="B353" s="16" t="s">
        <v>966</v>
      </c>
      <c r="C353" s="16" t="s">
        <v>1794</v>
      </c>
      <c r="D353" s="16">
        <v>28552</v>
      </c>
      <c r="E353" s="16">
        <v>28204</v>
      </c>
      <c r="F353" s="16">
        <v>28070</v>
      </c>
      <c r="G353" s="16">
        <v>29165</v>
      </c>
      <c r="H353" s="16">
        <v>29367</v>
      </c>
      <c r="I353" s="16">
        <v>30588</v>
      </c>
      <c r="J353" s="16">
        <v>31196</v>
      </c>
      <c r="K353" s="16">
        <v>31671</v>
      </c>
      <c r="L353" s="16">
        <v>31975</v>
      </c>
      <c r="M353" s="16">
        <v>32084</v>
      </c>
      <c r="N353" s="16">
        <v>32406</v>
      </c>
      <c r="O353" s="16">
        <v>32712</v>
      </c>
      <c r="P353" s="16">
        <v>33187</v>
      </c>
      <c r="Q353" s="16">
        <v>33734</v>
      </c>
      <c r="R353" s="16">
        <v>34413</v>
      </c>
    </row>
    <row r="354" spans="1:18" x14ac:dyDescent="0.25">
      <c r="A354" s="16" t="s">
        <v>964</v>
      </c>
      <c r="B354" s="16" t="s">
        <v>963</v>
      </c>
      <c r="C354" s="16" t="s">
        <v>1793</v>
      </c>
      <c r="D354" s="16">
        <v>19380</v>
      </c>
      <c r="E354" s="16">
        <v>19189</v>
      </c>
      <c r="F354" s="16">
        <v>19026</v>
      </c>
      <c r="G354" s="16">
        <v>19573</v>
      </c>
      <c r="H354" s="16">
        <v>19396</v>
      </c>
      <c r="I354" s="16">
        <v>19977</v>
      </c>
      <c r="J354" s="16">
        <v>20245</v>
      </c>
      <c r="K354" s="16">
        <v>20520</v>
      </c>
      <c r="L354" s="16">
        <v>20783</v>
      </c>
      <c r="M354" s="16">
        <v>20904</v>
      </c>
      <c r="N354" s="16">
        <v>21147</v>
      </c>
      <c r="O354" s="16">
        <v>21364</v>
      </c>
      <c r="P354" s="16">
        <v>21674</v>
      </c>
      <c r="Q354" s="16">
        <v>22032</v>
      </c>
      <c r="R354" s="16">
        <v>22425</v>
      </c>
    </row>
    <row r="355" spans="1:18" x14ac:dyDescent="0.25">
      <c r="A355" s="16" t="s">
        <v>961</v>
      </c>
      <c r="B355" s="16" t="s">
        <v>960</v>
      </c>
      <c r="C355" s="16" t="s">
        <v>1792</v>
      </c>
      <c r="D355" s="16">
        <v>9659</v>
      </c>
      <c r="E355" s="16">
        <v>9575</v>
      </c>
      <c r="F355" s="16">
        <v>9492</v>
      </c>
      <c r="G355" s="16">
        <v>9750</v>
      </c>
      <c r="H355" s="16">
        <v>9633</v>
      </c>
      <c r="I355" s="16">
        <v>9882</v>
      </c>
      <c r="J355" s="16">
        <v>9964</v>
      </c>
      <c r="K355" s="16">
        <v>10039</v>
      </c>
      <c r="L355" s="16">
        <v>10097</v>
      </c>
      <c r="M355" s="16">
        <v>10102</v>
      </c>
      <c r="N355" s="16">
        <v>10183</v>
      </c>
      <c r="O355" s="16">
        <v>10269</v>
      </c>
      <c r="P355" s="16">
        <v>10418</v>
      </c>
      <c r="Q355" s="16">
        <v>10590</v>
      </c>
      <c r="R355" s="16">
        <v>10564</v>
      </c>
    </row>
    <row r="356" spans="1:18" x14ac:dyDescent="0.25">
      <c r="A356" s="16" t="s">
        <v>958</v>
      </c>
      <c r="B356" s="16" t="s">
        <v>957</v>
      </c>
      <c r="C356" s="16" t="s">
        <v>1791</v>
      </c>
      <c r="D356" s="16">
        <v>39940</v>
      </c>
      <c r="E356" s="16">
        <v>42040</v>
      </c>
      <c r="F356" s="16">
        <v>44359</v>
      </c>
      <c r="G356" s="16">
        <v>47699</v>
      </c>
      <c r="H356" s="16">
        <v>38126</v>
      </c>
      <c r="I356" s="16">
        <v>36047</v>
      </c>
      <c r="J356" s="16">
        <v>35486</v>
      </c>
      <c r="K356" s="16">
        <v>35332</v>
      </c>
      <c r="L356" s="16">
        <v>37877</v>
      </c>
      <c r="M356" s="16">
        <v>41518</v>
      </c>
      <c r="N356" s="16">
        <v>44482</v>
      </c>
      <c r="O356" s="16">
        <v>45306</v>
      </c>
      <c r="P356" s="16">
        <v>39376</v>
      </c>
      <c r="Q356" s="16">
        <v>37641</v>
      </c>
      <c r="R356" s="16">
        <v>37144</v>
      </c>
    </row>
    <row r="357" spans="1:18" x14ac:dyDescent="0.25">
      <c r="A357" s="16" t="s">
        <v>955</v>
      </c>
      <c r="B357" s="18" t="s">
        <v>954</v>
      </c>
      <c r="C357" s="16" t="s">
        <v>1790</v>
      </c>
      <c r="D357" s="16">
        <v>896103</v>
      </c>
      <c r="E357" s="16">
        <v>892293</v>
      </c>
      <c r="F357" s="16">
        <v>908102</v>
      </c>
      <c r="G357" s="16">
        <v>904009</v>
      </c>
      <c r="H357" s="16">
        <v>913105</v>
      </c>
      <c r="I357" s="16">
        <v>927081</v>
      </c>
      <c r="J357" s="16">
        <v>931635</v>
      </c>
      <c r="K357" s="16">
        <v>945384</v>
      </c>
      <c r="L357" s="16">
        <v>931498</v>
      </c>
      <c r="M357" s="16">
        <v>949939</v>
      </c>
      <c r="N357" s="16">
        <v>961621</v>
      </c>
      <c r="O357" s="16">
        <v>980935</v>
      </c>
      <c r="P357" s="16">
        <v>993092</v>
      </c>
      <c r="Q357" s="16">
        <v>1001240</v>
      </c>
      <c r="R357" s="16">
        <v>1014144</v>
      </c>
    </row>
    <row r="358" spans="1:18" x14ac:dyDescent="0.25">
      <c r="A358" s="16" t="s">
        <v>952</v>
      </c>
      <c r="B358" s="16" t="s">
        <v>951</v>
      </c>
      <c r="C358" s="16" t="s">
        <v>1789</v>
      </c>
      <c r="D358" s="16">
        <v>680204</v>
      </c>
      <c r="E358" s="16">
        <v>677175</v>
      </c>
      <c r="F358" s="16">
        <v>691442</v>
      </c>
      <c r="G358" s="16">
        <v>685533</v>
      </c>
      <c r="H358" s="16">
        <v>693974</v>
      </c>
      <c r="I358" s="16">
        <v>704670</v>
      </c>
      <c r="J358" s="16">
        <v>708279</v>
      </c>
      <c r="K358" s="16">
        <v>721640</v>
      </c>
      <c r="L358" s="16">
        <v>707415</v>
      </c>
      <c r="M358" s="16">
        <v>723614</v>
      </c>
      <c r="N358" s="16">
        <v>732730</v>
      </c>
      <c r="O358" s="16">
        <v>749691</v>
      </c>
      <c r="P358" s="16">
        <v>760580</v>
      </c>
      <c r="Q358" s="16">
        <v>766768</v>
      </c>
      <c r="R358" s="16">
        <v>779083</v>
      </c>
    </row>
    <row r="359" spans="1:18" x14ac:dyDescent="0.25">
      <c r="A359" s="16" t="s">
        <v>949</v>
      </c>
      <c r="B359" s="16" t="s">
        <v>948</v>
      </c>
      <c r="C359" s="16" t="s">
        <v>1788</v>
      </c>
      <c r="D359" s="16">
        <v>62169</v>
      </c>
      <c r="E359" s="16">
        <v>62105</v>
      </c>
      <c r="F359" s="16">
        <v>63185</v>
      </c>
      <c r="G359" s="16">
        <v>64156</v>
      </c>
      <c r="H359" s="16">
        <v>65157</v>
      </c>
      <c r="I359" s="16">
        <v>66014</v>
      </c>
      <c r="J359" s="16">
        <v>66956</v>
      </c>
      <c r="K359" s="16">
        <v>66682</v>
      </c>
      <c r="L359" s="16">
        <v>66944</v>
      </c>
      <c r="M359" s="16">
        <v>67689</v>
      </c>
      <c r="N359" s="16">
        <v>67905</v>
      </c>
      <c r="O359" s="16">
        <v>69353</v>
      </c>
      <c r="P359" s="16">
        <v>68390</v>
      </c>
      <c r="Q359" s="16">
        <v>70113</v>
      </c>
      <c r="R359" s="16">
        <v>71292</v>
      </c>
    </row>
    <row r="360" spans="1:18" x14ac:dyDescent="0.25">
      <c r="A360" s="16" t="s">
        <v>946</v>
      </c>
      <c r="B360" s="16" t="s">
        <v>945</v>
      </c>
      <c r="C360" s="16" t="s">
        <v>1787</v>
      </c>
      <c r="D360" s="16">
        <v>564229</v>
      </c>
      <c r="E360" s="16">
        <v>561920</v>
      </c>
      <c r="F360" s="16">
        <v>573536</v>
      </c>
      <c r="G360" s="16">
        <v>568986</v>
      </c>
      <c r="H360" s="16">
        <v>575354</v>
      </c>
      <c r="I360" s="16">
        <v>585177</v>
      </c>
      <c r="J360" s="16">
        <v>587282</v>
      </c>
      <c r="K360" s="16">
        <v>600673</v>
      </c>
      <c r="L360" s="16">
        <v>587371</v>
      </c>
      <c r="M360" s="16">
        <v>602095</v>
      </c>
      <c r="N360" s="16">
        <v>610931</v>
      </c>
      <c r="O360" s="16">
        <v>625279</v>
      </c>
      <c r="P360" s="16">
        <v>637297</v>
      </c>
      <c r="Q360" s="16">
        <v>641822</v>
      </c>
      <c r="R360" s="16">
        <v>652682</v>
      </c>
    </row>
    <row r="361" spans="1:18" x14ac:dyDescent="0.25">
      <c r="A361" s="16" t="s">
        <v>943</v>
      </c>
      <c r="B361" s="16" t="s">
        <v>942</v>
      </c>
      <c r="C361" s="16" t="s">
        <v>1786</v>
      </c>
      <c r="D361" s="16">
        <v>53806</v>
      </c>
      <c r="E361" s="16">
        <v>53150</v>
      </c>
      <c r="F361" s="16">
        <v>54721</v>
      </c>
      <c r="G361" s="16">
        <v>52392</v>
      </c>
      <c r="H361" s="16">
        <v>53462</v>
      </c>
      <c r="I361" s="16">
        <v>53480</v>
      </c>
      <c r="J361" s="16">
        <v>54042</v>
      </c>
      <c r="K361" s="16">
        <v>54286</v>
      </c>
      <c r="L361" s="16">
        <v>53100</v>
      </c>
      <c r="M361" s="16">
        <v>53830</v>
      </c>
      <c r="N361" s="16">
        <v>53895</v>
      </c>
      <c r="O361" s="16">
        <v>55058</v>
      </c>
      <c r="P361" s="16">
        <v>54893</v>
      </c>
      <c r="Q361" s="16">
        <v>54833</v>
      </c>
      <c r="R361" s="16">
        <v>55109</v>
      </c>
    </row>
    <row r="362" spans="1:18" x14ac:dyDescent="0.25">
      <c r="A362" s="16" t="s">
        <v>940</v>
      </c>
      <c r="B362" s="16" t="s">
        <v>939</v>
      </c>
      <c r="C362" s="16" t="s">
        <v>1785</v>
      </c>
      <c r="D362" s="16">
        <v>18882</v>
      </c>
      <c r="E362" s="16">
        <v>18284</v>
      </c>
      <c r="F362" s="16">
        <v>18440</v>
      </c>
      <c r="G362" s="16">
        <v>18152</v>
      </c>
      <c r="H362" s="16">
        <v>17995</v>
      </c>
      <c r="I362" s="16">
        <v>18783</v>
      </c>
      <c r="J362" s="16">
        <v>19516</v>
      </c>
      <c r="K362" s="16">
        <v>19668</v>
      </c>
      <c r="L362" s="16">
        <v>18989</v>
      </c>
      <c r="M362" s="16">
        <v>20013</v>
      </c>
      <c r="N362" s="16">
        <v>20060</v>
      </c>
      <c r="O362" s="16">
        <v>20116</v>
      </c>
      <c r="P362" s="16">
        <v>20039</v>
      </c>
      <c r="Q362" s="16">
        <v>20211</v>
      </c>
      <c r="R362" s="16">
        <v>20192</v>
      </c>
    </row>
    <row r="363" spans="1:18" x14ac:dyDescent="0.25">
      <c r="A363" s="16" t="s">
        <v>937</v>
      </c>
      <c r="B363" s="16" t="s">
        <v>936</v>
      </c>
      <c r="C363" s="16" t="s">
        <v>1784</v>
      </c>
      <c r="D363" s="16">
        <v>97821</v>
      </c>
      <c r="E363" s="16">
        <v>98564</v>
      </c>
      <c r="F363" s="16">
        <v>99193</v>
      </c>
      <c r="G363" s="16">
        <v>100051</v>
      </c>
      <c r="H363" s="16">
        <v>100509</v>
      </c>
      <c r="I363" s="16">
        <v>101680</v>
      </c>
      <c r="J363" s="16">
        <v>102252</v>
      </c>
      <c r="K363" s="16">
        <v>102435</v>
      </c>
      <c r="L363" s="16">
        <v>102662</v>
      </c>
      <c r="M363" s="16">
        <v>103485</v>
      </c>
      <c r="N363" s="16">
        <v>103895</v>
      </c>
      <c r="O363" s="16">
        <v>104996</v>
      </c>
      <c r="P363" s="16">
        <v>105506</v>
      </c>
      <c r="Q363" s="16">
        <v>106412</v>
      </c>
      <c r="R363" s="16">
        <v>106334</v>
      </c>
    </row>
    <row r="364" spans="1:18" x14ac:dyDescent="0.25">
      <c r="A364" s="16" t="s">
        <v>934</v>
      </c>
      <c r="B364" s="16" t="s">
        <v>933</v>
      </c>
      <c r="C364" s="16" t="s">
        <v>1783</v>
      </c>
      <c r="D364" s="16">
        <v>53803</v>
      </c>
      <c r="E364" s="16">
        <v>53236</v>
      </c>
      <c r="F364" s="16">
        <v>53137</v>
      </c>
      <c r="G364" s="16">
        <v>53375</v>
      </c>
      <c r="H364" s="16">
        <v>53858</v>
      </c>
      <c r="I364" s="16">
        <v>54105</v>
      </c>
      <c r="J364" s="16">
        <v>54141</v>
      </c>
      <c r="K364" s="16">
        <v>53437</v>
      </c>
      <c r="L364" s="16">
        <v>54502</v>
      </c>
      <c r="M364" s="16">
        <v>54226</v>
      </c>
      <c r="N364" s="16">
        <v>55085</v>
      </c>
      <c r="O364" s="16">
        <v>55928</v>
      </c>
      <c r="P364" s="16">
        <v>56574</v>
      </c>
      <c r="Q364" s="16">
        <v>57620</v>
      </c>
      <c r="R364" s="16">
        <v>58344</v>
      </c>
    </row>
    <row r="365" spans="1:18" x14ac:dyDescent="0.25">
      <c r="A365" s="16" t="s">
        <v>931</v>
      </c>
      <c r="B365" s="16" t="s">
        <v>930</v>
      </c>
      <c r="C365" s="16" t="s">
        <v>1782</v>
      </c>
      <c r="D365" s="16">
        <v>5738</v>
      </c>
      <c r="E365" s="16">
        <v>5885</v>
      </c>
      <c r="F365" s="16">
        <v>5971</v>
      </c>
      <c r="G365" s="16">
        <v>6091</v>
      </c>
      <c r="H365" s="16">
        <v>6187</v>
      </c>
      <c r="I365" s="16">
        <v>6277</v>
      </c>
      <c r="J365" s="16">
        <v>6290</v>
      </c>
      <c r="K365" s="16">
        <v>6351</v>
      </c>
      <c r="L365" s="16">
        <v>6385</v>
      </c>
      <c r="M365" s="16">
        <v>6406</v>
      </c>
      <c r="N365" s="16">
        <v>6458</v>
      </c>
      <c r="O365" s="16">
        <v>6484</v>
      </c>
      <c r="P365" s="16">
        <v>6522</v>
      </c>
      <c r="Q365" s="16">
        <v>6576</v>
      </c>
      <c r="R365" s="16">
        <v>6602</v>
      </c>
    </row>
    <row r="366" spans="1:18" x14ac:dyDescent="0.25">
      <c r="A366" s="16" t="s">
        <v>928</v>
      </c>
      <c r="B366" s="16" t="s">
        <v>927</v>
      </c>
      <c r="C366" s="16" t="s">
        <v>1781</v>
      </c>
      <c r="D366" s="16">
        <v>1192</v>
      </c>
      <c r="E366" s="16">
        <v>1155</v>
      </c>
      <c r="F366" s="16">
        <v>1192</v>
      </c>
      <c r="G366" s="16">
        <v>1250</v>
      </c>
      <c r="H366" s="16">
        <v>1268</v>
      </c>
      <c r="I366" s="16">
        <v>1338</v>
      </c>
      <c r="J366" s="16">
        <v>1330</v>
      </c>
      <c r="K366" s="16">
        <v>1365</v>
      </c>
      <c r="L366" s="16">
        <v>1339</v>
      </c>
      <c r="M366" s="16">
        <v>1365</v>
      </c>
      <c r="N366" s="16">
        <v>1419</v>
      </c>
      <c r="O366" s="16">
        <v>1438</v>
      </c>
      <c r="P366" s="16">
        <v>1453</v>
      </c>
      <c r="Q366" s="16">
        <v>1441</v>
      </c>
      <c r="R366" s="16">
        <v>1460</v>
      </c>
    </row>
    <row r="367" spans="1:18" x14ac:dyDescent="0.25">
      <c r="A367" s="16" t="s">
        <v>925</v>
      </c>
      <c r="B367" s="16" t="s">
        <v>924</v>
      </c>
      <c r="C367" s="16" t="s">
        <v>1780</v>
      </c>
      <c r="D367" s="16">
        <v>3179</v>
      </c>
      <c r="E367" s="16">
        <v>3073</v>
      </c>
      <c r="F367" s="16">
        <v>3139</v>
      </c>
      <c r="G367" s="16">
        <v>3224</v>
      </c>
      <c r="H367" s="16">
        <v>3172</v>
      </c>
      <c r="I367" s="16">
        <v>3286</v>
      </c>
      <c r="J367" s="16">
        <v>3249</v>
      </c>
      <c r="K367" s="16">
        <v>3366</v>
      </c>
      <c r="L367" s="16">
        <v>3381</v>
      </c>
      <c r="M367" s="16">
        <v>3507</v>
      </c>
      <c r="N367" s="16">
        <v>3686</v>
      </c>
      <c r="O367" s="16">
        <v>3757</v>
      </c>
      <c r="P367" s="16">
        <v>3794</v>
      </c>
      <c r="Q367" s="16">
        <v>3765</v>
      </c>
      <c r="R367" s="16">
        <v>3807</v>
      </c>
    </row>
    <row r="368" spans="1:18" x14ac:dyDescent="0.25">
      <c r="A368" s="16" t="s">
        <v>922</v>
      </c>
      <c r="B368" s="16" t="s">
        <v>921</v>
      </c>
      <c r="C368" s="16" t="s">
        <v>1779</v>
      </c>
      <c r="D368" s="16">
        <v>6193</v>
      </c>
      <c r="E368" s="16">
        <v>6064</v>
      </c>
      <c r="F368" s="16">
        <v>6265</v>
      </c>
      <c r="G368" s="16">
        <v>6499</v>
      </c>
      <c r="H368" s="16">
        <v>6447</v>
      </c>
      <c r="I368" s="16">
        <v>6679</v>
      </c>
      <c r="J368" s="16">
        <v>6545</v>
      </c>
      <c r="K368" s="16">
        <v>6658</v>
      </c>
      <c r="L368" s="16">
        <v>6512</v>
      </c>
      <c r="M368" s="16">
        <v>6622</v>
      </c>
      <c r="N368" s="16">
        <v>6869</v>
      </c>
      <c r="O368" s="16">
        <v>6957</v>
      </c>
      <c r="P368" s="16">
        <v>7025</v>
      </c>
      <c r="Q368" s="16">
        <v>6970</v>
      </c>
      <c r="R368" s="16">
        <v>6908</v>
      </c>
    </row>
    <row r="369" spans="1:18" x14ac:dyDescent="0.25">
      <c r="A369" s="16" t="s">
        <v>919</v>
      </c>
      <c r="B369" s="16" t="s">
        <v>918</v>
      </c>
      <c r="C369" s="16" t="s">
        <v>1778</v>
      </c>
      <c r="D369" s="16">
        <v>29091</v>
      </c>
      <c r="E369" s="16">
        <v>28858</v>
      </c>
      <c r="F369" s="16">
        <v>29322</v>
      </c>
      <c r="G369" s="16">
        <v>29834</v>
      </c>
      <c r="H369" s="16">
        <v>29694</v>
      </c>
      <c r="I369" s="16">
        <v>30263</v>
      </c>
      <c r="J369" s="16">
        <v>30033</v>
      </c>
      <c r="K369" s="16">
        <v>30462</v>
      </c>
      <c r="L369" s="16">
        <v>30312</v>
      </c>
      <c r="M369" s="16">
        <v>30700</v>
      </c>
      <c r="N369" s="16">
        <v>31419</v>
      </c>
      <c r="O369" s="16">
        <v>31569</v>
      </c>
      <c r="P369" s="16">
        <v>31600</v>
      </c>
      <c r="Q369" s="16">
        <v>31478</v>
      </c>
      <c r="R369" s="16">
        <v>31413</v>
      </c>
    </row>
    <row r="370" spans="1:18" x14ac:dyDescent="0.25">
      <c r="A370" s="16" t="s">
        <v>5</v>
      </c>
      <c r="B370" s="18" t="s">
        <v>916</v>
      </c>
      <c r="C370" s="16" t="s">
        <v>845</v>
      </c>
      <c r="D370" s="16" t="s">
        <v>844</v>
      </c>
      <c r="E370" s="16" t="s">
        <v>844</v>
      </c>
      <c r="F370" s="16" t="s">
        <v>844</v>
      </c>
      <c r="G370" s="16" t="s">
        <v>844</v>
      </c>
      <c r="H370" s="16" t="s">
        <v>844</v>
      </c>
      <c r="I370" s="16" t="s">
        <v>844</v>
      </c>
      <c r="J370" s="16" t="s">
        <v>844</v>
      </c>
      <c r="K370" s="16" t="s">
        <v>844</v>
      </c>
      <c r="L370" s="16" t="s">
        <v>844</v>
      </c>
      <c r="M370" s="16" t="s">
        <v>844</v>
      </c>
      <c r="N370" s="16" t="s">
        <v>844</v>
      </c>
      <c r="O370" s="16" t="s">
        <v>844</v>
      </c>
      <c r="P370" s="16" t="s">
        <v>844</v>
      </c>
      <c r="Q370" s="16" t="s">
        <v>844</v>
      </c>
      <c r="R370" s="16" t="s">
        <v>844</v>
      </c>
    </row>
    <row r="371" spans="1:18" x14ac:dyDescent="0.25">
      <c r="A371" s="16" t="s">
        <v>915</v>
      </c>
      <c r="B371" s="16" t="s">
        <v>1777</v>
      </c>
      <c r="C371" s="16" t="s">
        <v>1776</v>
      </c>
      <c r="D371" s="16">
        <v>2889360</v>
      </c>
      <c r="E371" s="16">
        <v>2892913</v>
      </c>
      <c r="F371" s="16">
        <v>2913919</v>
      </c>
      <c r="G371" s="16">
        <v>2933667</v>
      </c>
      <c r="H371" s="16">
        <v>2975872</v>
      </c>
      <c r="I371" s="16">
        <v>2977289</v>
      </c>
      <c r="J371" s="16">
        <v>3000413</v>
      </c>
      <c r="K371" s="16">
        <v>3024542</v>
      </c>
      <c r="L371" s="16">
        <v>3037309</v>
      </c>
      <c r="M371" s="16">
        <v>3091074</v>
      </c>
      <c r="N371" s="16">
        <v>3122694</v>
      </c>
      <c r="O371" s="16">
        <v>3146086</v>
      </c>
      <c r="P371" s="16">
        <v>3148894</v>
      </c>
      <c r="Q371" s="16">
        <v>3183264</v>
      </c>
      <c r="R371" s="16">
        <v>3218918</v>
      </c>
    </row>
    <row r="372" spans="1:18" x14ac:dyDescent="0.25">
      <c r="A372" s="16" t="s">
        <v>912</v>
      </c>
      <c r="B372" s="16" t="s">
        <v>911</v>
      </c>
      <c r="C372" s="16" t="s">
        <v>1775</v>
      </c>
      <c r="D372" s="16">
        <v>1453067</v>
      </c>
      <c r="E372" s="16">
        <v>1470696</v>
      </c>
      <c r="F372" s="16">
        <v>1484310</v>
      </c>
      <c r="G372" s="16">
        <v>1484845</v>
      </c>
      <c r="H372" s="16">
        <v>1505464</v>
      </c>
      <c r="I372" s="16">
        <v>1486248</v>
      </c>
      <c r="J372" s="16">
        <v>1496217</v>
      </c>
      <c r="K372" s="16">
        <v>1507671</v>
      </c>
      <c r="L372" s="16">
        <v>1534972</v>
      </c>
      <c r="M372" s="16">
        <v>1531198</v>
      </c>
      <c r="N372" s="16">
        <v>1518467</v>
      </c>
      <c r="O372" s="16">
        <v>1490657</v>
      </c>
      <c r="P372" s="16">
        <v>1425443</v>
      </c>
      <c r="Q372" s="16">
        <v>1439525</v>
      </c>
      <c r="R372" s="16">
        <v>1444600</v>
      </c>
    </row>
    <row r="373" spans="1:18" x14ac:dyDescent="0.25">
      <c r="A373" s="16" t="s">
        <v>909</v>
      </c>
      <c r="B373" s="16" t="s">
        <v>908</v>
      </c>
      <c r="C373" s="16" t="s">
        <v>1774</v>
      </c>
      <c r="D373" s="16">
        <v>608099</v>
      </c>
      <c r="E373" s="16">
        <v>623386</v>
      </c>
      <c r="F373" s="16">
        <v>635413</v>
      </c>
      <c r="G373" s="16">
        <v>630866</v>
      </c>
      <c r="H373" s="16">
        <v>641953</v>
      </c>
      <c r="I373" s="16">
        <v>625451</v>
      </c>
      <c r="J373" s="16">
        <v>628653</v>
      </c>
      <c r="K373" s="16">
        <v>635602</v>
      </c>
      <c r="L373" s="16">
        <v>658275</v>
      </c>
      <c r="M373" s="16">
        <v>645879</v>
      </c>
      <c r="N373" s="16">
        <v>628131</v>
      </c>
      <c r="O373" s="16">
        <v>596865</v>
      </c>
      <c r="P373" s="16">
        <v>533977</v>
      </c>
      <c r="Q373" s="16">
        <v>544429</v>
      </c>
      <c r="R373" s="16">
        <v>543614</v>
      </c>
    </row>
    <row r="374" spans="1:18" x14ac:dyDescent="0.25">
      <c r="A374" s="16" t="s">
        <v>906</v>
      </c>
      <c r="B374" s="16" t="s">
        <v>905</v>
      </c>
      <c r="C374" s="16" t="s">
        <v>1773</v>
      </c>
      <c r="D374" s="16">
        <v>10111262</v>
      </c>
      <c r="E374" s="16">
        <v>10161037</v>
      </c>
      <c r="F374" s="16">
        <v>10224705</v>
      </c>
      <c r="G374" s="16">
        <v>10310349</v>
      </c>
      <c r="H374" s="16">
        <v>10408270</v>
      </c>
      <c r="I374" s="16">
        <v>10462023</v>
      </c>
      <c r="J374" s="16">
        <v>10550108</v>
      </c>
      <c r="K374" s="16">
        <v>10684814</v>
      </c>
      <c r="L374" s="16">
        <v>10763597</v>
      </c>
      <c r="M374" s="16">
        <v>10927682</v>
      </c>
      <c r="N374" s="16">
        <v>11058728</v>
      </c>
      <c r="O374" s="16">
        <v>11167612</v>
      </c>
      <c r="P374" s="16">
        <v>11163992</v>
      </c>
      <c r="Q374" s="16">
        <v>11333267</v>
      </c>
      <c r="R374" s="16">
        <v>11457598</v>
      </c>
    </row>
    <row r="375" spans="1:18" x14ac:dyDescent="0.25">
      <c r="A375" s="16" t="s">
        <v>903</v>
      </c>
      <c r="B375" s="16" t="s">
        <v>902</v>
      </c>
      <c r="C375" s="16" t="s">
        <v>1772</v>
      </c>
      <c r="D375" s="16">
        <v>10348131</v>
      </c>
      <c r="E375" s="16">
        <v>10384960</v>
      </c>
      <c r="F375" s="16">
        <v>10438190</v>
      </c>
      <c r="G375" s="16">
        <v>10533463</v>
      </c>
      <c r="H375" s="16">
        <v>10629828</v>
      </c>
      <c r="I375" s="16">
        <v>10697368</v>
      </c>
      <c r="J375" s="16">
        <v>10789019</v>
      </c>
      <c r="K375" s="16">
        <v>10921279</v>
      </c>
      <c r="L375" s="16">
        <v>10982020</v>
      </c>
      <c r="M375" s="16">
        <v>11167121</v>
      </c>
      <c r="N375" s="16">
        <v>11320933</v>
      </c>
      <c r="O375" s="16">
        <v>11464540</v>
      </c>
      <c r="P375" s="16">
        <v>11521481</v>
      </c>
      <c r="Q375" s="16">
        <v>11683934</v>
      </c>
      <c r="R375" s="16">
        <v>11814971</v>
      </c>
    </row>
    <row r="376" spans="1:18" x14ac:dyDescent="0.25">
      <c r="A376" s="16" t="s">
        <v>900</v>
      </c>
      <c r="B376" s="16" t="s">
        <v>899</v>
      </c>
      <c r="C376" s="16" t="s">
        <v>1771</v>
      </c>
      <c r="D376" s="16">
        <v>9503164</v>
      </c>
      <c r="E376" s="16">
        <v>9537651</v>
      </c>
      <c r="F376" s="16">
        <v>9589292</v>
      </c>
      <c r="G376" s="16">
        <v>9679483</v>
      </c>
      <c r="H376" s="16">
        <v>9766318</v>
      </c>
      <c r="I376" s="16">
        <v>9836572</v>
      </c>
      <c r="J376" s="16">
        <v>9921455</v>
      </c>
      <c r="K376" s="16">
        <v>10049211</v>
      </c>
      <c r="L376" s="16">
        <v>10105322</v>
      </c>
      <c r="M376" s="16">
        <v>10281803</v>
      </c>
      <c r="N376" s="16">
        <v>10430597</v>
      </c>
      <c r="O376" s="16">
        <v>10570748</v>
      </c>
      <c r="P376" s="16">
        <v>10630014</v>
      </c>
      <c r="Q376" s="16">
        <v>10788838</v>
      </c>
      <c r="R376" s="16">
        <v>10913984</v>
      </c>
    </row>
    <row r="377" spans="1:18" x14ac:dyDescent="0.25">
      <c r="A377" s="16" t="s">
        <v>5</v>
      </c>
      <c r="B377" s="18" t="s">
        <v>897</v>
      </c>
      <c r="C377" s="16" t="s">
        <v>845</v>
      </c>
      <c r="D377" s="16" t="s">
        <v>844</v>
      </c>
      <c r="E377" s="16" t="s">
        <v>844</v>
      </c>
      <c r="F377" s="16" t="s">
        <v>844</v>
      </c>
      <c r="G377" s="16" t="s">
        <v>844</v>
      </c>
      <c r="H377" s="16" t="s">
        <v>844</v>
      </c>
      <c r="I377" s="16" t="s">
        <v>844</v>
      </c>
      <c r="J377" s="16" t="s">
        <v>844</v>
      </c>
      <c r="K377" s="16" t="s">
        <v>844</v>
      </c>
      <c r="L377" s="16" t="s">
        <v>844</v>
      </c>
      <c r="M377" s="16" t="s">
        <v>844</v>
      </c>
      <c r="N377" s="16" t="s">
        <v>844</v>
      </c>
      <c r="O377" s="16" t="s">
        <v>844</v>
      </c>
      <c r="P377" s="16" t="s">
        <v>844</v>
      </c>
      <c r="Q377" s="16" t="s">
        <v>844</v>
      </c>
      <c r="R377" s="16" t="s">
        <v>844</v>
      </c>
    </row>
    <row r="378" spans="1:18" x14ac:dyDescent="0.25">
      <c r="A378" s="16" t="s">
        <v>896</v>
      </c>
      <c r="B378" s="18" t="s">
        <v>895</v>
      </c>
      <c r="C378" s="16" t="s">
        <v>1770</v>
      </c>
      <c r="D378" s="16">
        <v>9708271</v>
      </c>
      <c r="E378" s="16">
        <v>9772676</v>
      </c>
      <c r="F378" s="16">
        <v>9834695</v>
      </c>
      <c r="G378" s="16">
        <v>9902846</v>
      </c>
      <c r="H378" s="16">
        <v>9995565</v>
      </c>
      <c r="I378" s="16">
        <v>10020681</v>
      </c>
      <c r="J378" s="16">
        <v>10105286</v>
      </c>
      <c r="K378" s="16">
        <v>10207571</v>
      </c>
      <c r="L378" s="16">
        <v>10286293</v>
      </c>
      <c r="M378" s="16">
        <v>10431738</v>
      </c>
      <c r="N378" s="16">
        <v>10540917</v>
      </c>
      <c r="O378" s="16">
        <v>10637560</v>
      </c>
      <c r="P378" s="16">
        <v>10625589</v>
      </c>
      <c r="Q378" s="16">
        <v>10774517</v>
      </c>
      <c r="R378" s="16">
        <v>10888968</v>
      </c>
    </row>
    <row r="379" spans="1:18" x14ac:dyDescent="0.25">
      <c r="A379" s="16" t="s">
        <v>5</v>
      </c>
      <c r="B379" s="18" t="s">
        <v>893</v>
      </c>
      <c r="C379" s="16" t="s">
        <v>845</v>
      </c>
      <c r="D379" s="16" t="s">
        <v>844</v>
      </c>
      <c r="E379" s="16" t="s">
        <v>844</v>
      </c>
      <c r="F379" s="16" t="s">
        <v>844</v>
      </c>
      <c r="G379" s="16" t="s">
        <v>844</v>
      </c>
      <c r="H379" s="16" t="s">
        <v>844</v>
      </c>
      <c r="I379" s="16" t="s">
        <v>844</v>
      </c>
      <c r="J379" s="16" t="s">
        <v>844</v>
      </c>
      <c r="K379" s="16" t="s">
        <v>844</v>
      </c>
      <c r="L379" s="16" t="s">
        <v>844</v>
      </c>
      <c r="M379" s="16" t="s">
        <v>844</v>
      </c>
      <c r="N379" s="16" t="s">
        <v>844</v>
      </c>
      <c r="O379" s="16" t="s">
        <v>844</v>
      </c>
      <c r="P379" s="16" t="s">
        <v>844</v>
      </c>
      <c r="Q379" s="16" t="s">
        <v>844</v>
      </c>
      <c r="R379" s="16" t="s">
        <v>844</v>
      </c>
    </row>
    <row r="380" spans="1:18" x14ac:dyDescent="0.25">
      <c r="A380" s="16" t="s">
        <v>892</v>
      </c>
      <c r="B380" s="16" t="s">
        <v>891</v>
      </c>
      <c r="C380" s="16" t="s">
        <v>1769</v>
      </c>
      <c r="D380" s="16">
        <v>350508</v>
      </c>
      <c r="E380" s="16">
        <v>353546</v>
      </c>
      <c r="F380" s="16">
        <v>358390</v>
      </c>
      <c r="G380" s="16">
        <v>367276</v>
      </c>
      <c r="H380" s="16">
        <v>375817</v>
      </c>
      <c r="I380" s="16">
        <v>375903</v>
      </c>
      <c r="J380" s="16">
        <v>376247</v>
      </c>
      <c r="K380" s="16">
        <v>379238</v>
      </c>
      <c r="L380" s="16">
        <v>382685</v>
      </c>
      <c r="M380" s="16">
        <v>398583</v>
      </c>
      <c r="N380" s="16">
        <v>405207</v>
      </c>
      <c r="O380" s="16">
        <v>408440</v>
      </c>
      <c r="P380" s="16">
        <v>405345</v>
      </c>
      <c r="Q380" s="16">
        <v>416572</v>
      </c>
      <c r="R380" s="16">
        <v>420183</v>
      </c>
    </row>
    <row r="381" spans="1:18" x14ac:dyDescent="0.25">
      <c r="A381" s="16" t="s">
        <v>889</v>
      </c>
      <c r="B381" s="16" t="s">
        <v>888</v>
      </c>
      <c r="C381" s="16" t="s">
        <v>1768</v>
      </c>
      <c r="D381" s="16">
        <v>791062</v>
      </c>
      <c r="E381" s="16">
        <v>790437</v>
      </c>
      <c r="F381" s="16">
        <v>797000</v>
      </c>
      <c r="G381" s="16">
        <v>805890</v>
      </c>
      <c r="H381" s="16">
        <v>818090</v>
      </c>
      <c r="I381" s="16">
        <v>819407</v>
      </c>
      <c r="J381" s="16">
        <v>822234</v>
      </c>
      <c r="K381" s="16">
        <v>824815</v>
      </c>
      <c r="L381" s="16">
        <v>821495</v>
      </c>
      <c r="M381" s="16">
        <v>839210</v>
      </c>
      <c r="N381" s="16">
        <v>847450</v>
      </c>
      <c r="O381" s="16">
        <v>851967</v>
      </c>
      <c r="P381" s="16">
        <v>853985</v>
      </c>
      <c r="Q381" s="16">
        <v>865937</v>
      </c>
      <c r="R381" s="16">
        <v>876564</v>
      </c>
    </row>
    <row r="382" spans="1:18" x14ac:dyDescent="0.25">
      <c r="A382" s="16" t="s">
        <v>5</v>
      </c>
      <c r="B382" s="18" t="s">
        <v>886</v>
      </c>
      <c r="C382" s="16" t="s">
        <v>845</v>
      </c>
      <c r="D382" s="16" t="s">
        <v>844</v>
      </c>
      <c r="E382" s="16" t="s">
        <v>844</v>
      </c>
      <c r="F382" s="16" t="s">
        <v>844</v>
      </c>
      <c r="G382" s="16" t="s">
        <v>844</v>
      </c>
      <c r="H382" s="16" t="s">
        <v>844</v>
      </c>
      <c r="I382" s="16" t="s">
        <v>844</v>
      </c>
      <c r="J382" s="16" t="s">
        <v>844</v>
      </c>
      <c r="K382" s="16" t="s">
        <v>844</v>
      </c>
      <c r="L382" s="16" t="s">
        <v>844</v>
      </c>
      <c r="M382" s="16" t="s">
        <v>844</v>
      </c>
      <c r="N382" s="16" t="s">
        <v>844</v>
      </c>
      <c r="O382" s="16" t="s">
        <v>844</v>
      </c>
      <c r="P382" s="16" t="s">
        <v>844</v>
      </c>
      <c r="Q382" s="16" t="s">
        <v>844</v>
      </c>
      <c r="R382" s="16" t="s">
        <v>844</v>
      </c>
    </row>
    <row r="383" spans="1:18" x14ac:dyDescent="0.25">
      <c r="A383" s="16" t="s">
        <v>885</v>
      </c>
      <c r="B383" s="16" t="s">
        <v>884</v>
      </c>
      <c r="C383" s="16" t="s">
        <v>1767</v>
      </c>
      <c r="D383" s="16">
        <v>844621</v>
      </c>
      <c r="E383" s="16">
        <v>846972</v>
      </c>
      <c r="F383" s="16">
        <v>848517</v>
      </c>
      <c r="G383" s="16">
        <v>853503</v>
      </c>
      <c r="H383" s="16">
        <v>862901</v>
      </c>
      <c r="I383" s="16">
        <v>860081</v>
      </c>
      <c r="J383" s="16">
        <v>866785</v>
      </c>
      <c r="K383" s="16">
        <v>871267</v>
      </c>
      <c r="L383" s="16">
        <v>875909</v>
      </c>
      <c r="M383" s="16">
        <v>884546</v>
      </c>
      <c r="N383" s="16">
        <v>889576</v>
      </c>
      <c r="O383" s="16">
        <v>893038</v>
      </c>
      <c r="P383" s="16">
        <v>890717</v>
      </c>
      <c r="Q383" s="16">
        <v>894361</v>
      </c>
      <c r="R383" s="16">
        <v>900275</v>
      </c>
    </row>
    <row r="384" spans="1:18" x14ac:dyDescent="0.25">
      <c r="A384" s="16" t="s">
        <v>882</v>
      </c>
      <c r="B384" s="16" t="s">
        <v>881</v>
      </c>
      <c r="C384" s="16" t="s">
        <v>1766</v>
      </c>
      <c r="D384" s="16">
        <v>352935</v>
      </c>
      <c r="E384" s="16">
        <v>351227</v>
      </c>
      <c r="F384" s="16">
        <v>355848</v>
      </c>
      <c r="G384" s="16">
        <v>355730</v>
      </c>
      <c r="H384" s="16">
        <v>362050</v>
      </c>
      <c r="I384" s="16">
        <v>361900</v>
      </c>
      <c r="J384" s="16">
        <v>362024</v>
      </c>
      <c r="K384" s="16">
        <v>362533</v>
      </c>
      <c r="L384" s="16">
        <v>361101</v>
      </c>
      <c r="M384" s="16">
        <v>368466</v>
      </c>
      <c r="N384" s="16">
        <v>370908</v>
      </c>
      <c r="O384" s="16">
        <v>373654</v>
      </c>
      <c r="P384" s="16">
        <v>371937</v>
      </c>
      <c r="Q384" s="16">
        <v>377089</v>
      </c>
      <c r="R384" s="16">
        <v>379258</v>
      </c>
    </row>
    <row r="385" spans="1:18" x14ac:dyDescent="0.25">
      <c r="A385" s="16" t="s">
        <v>879</v>
      </c>
      <c r="B385" s="16" t="s">
        <v>878</v>
      </c>
      <c r="C385" s="16" t="s">
        <v>25</v>
      </c>
      <c r="D385" s="16">
        <v>414264</v>
      </c>
      <c r="E385" s="16">
        <v>412874</v>
      </c>
      <c r="F385" s="16">
        <v>418062</v>
      </c>
      <c r="G385" s="16">
        <v>422342</v>
      </c>
      <c r="H385" s="16">
        <v>421255</v>
      </c>
      <c r="I385" s="16">
        <v>402342</v>
      </c>
      <c r="J385" s="16">
        <v>414827</v>
      </c>
      <c r="K385" s="16">
        <v>413538</v>
      </c>
      <c r="L385" s="16">
        <v>413117</v>
      </c>
      <c r="M385" s="16">
        <v>413439</v>
      </c>
      <c r="N385" s="16">
        <v>406627</v>
      </c>
      <c r="O385" s="16">
        <v>371372</v>
      </c>
      <c r="P385" s="16">
        <v>293701</v>
      </c>
      <c r="Q385" s="16">
        <v>317575</v>
      </c>
      <c r="R385" s="16">
        <v>318776</v>
      </c>
    </row>
    <row r="386" spans="1:18" x14ac:dyDescent="0.25">
      <c r="A386" s="16" t="s">
        <v>877</v>
      </c>
      <c r="B386" s="16" t="s">
        <v>876</v>
      </c>
      <c r="C386" s="16" t="s">
        <v>1765</v>
      </c>
      <c r="D386" s="16">
        <v>916150</v>
      </c>
      <c r="E386" s="16">
        <v>917291</v>
      </c>
      <c r="F386" s="16">
        <v>920750</v>
      </c>
      <c r="G386" s="16">
        <v>928554</v>
      </c>
      <c r="H386" s="16">
        <v>939318</v>
      </c>
      <c r="I386" s="16">
        <v>943868</v>
      </c>
      <c r="J386" s="16">
        <v>956171</v>
      </c>
      <c r="K386" s="16">
        <v>967620</v>
      </c>
      <c r="L386" s="16">
        <v>974451</v>
      </c>
      <c r="M386" s="16">
        <v>998848</v>
      </c>
      <c r="N386" s="16">
        <v>1018211</v>
      </c>
      <c r="O386" s="16">
        <v>1032433</v>
      </c>
      <c r="P386" s="16">
        <v>1037081</v>
      </c>
      <c r="Q386" s="16">
        <v>1056873</v>
      </c>
      <c r="R386" s="16">
        <v>1079069</v>
      </c>
    </row>
    <row r="387" spans="1:18" x14ac:dyDescent="0.25">
      <c r="A387" s="16" t="s">
        <v>5</v>
      </c>
      <c r="B387" s="18" t="s">
        <v>874</v>
      </c>
      <c r="C387" s="16" t="s">
        <v>845</v>
      </c>
      <c r="D387" s="16" t="s">
        <v>844</v>
      </c>
      <c r="E387" s="16" t="s">
        <v>844</v>
      </c>
      <c r="F387" s="16" t="s">
        <v>844</v>
      </c>
      <c r="G387" s="16" t="s">
        <v>844</v>
      </c>
      <c r="H387" s="16" t="s">
        <v>844</v>
      </c>
      <c r="I387" s="16" t="s">
        <v>844</v>
      </c>
      <c r="J387" s="16" t="s">
        <v>844</v>
      </c>
      <c r="K387" s="16" t="s">
        <v>844</v>
      </c>
      <c r="L387" s="16" t="s">
        <v>844</v>
      </c>
      <c r="M387" s="16" t="s">
        <v>844</v>
      </c>
      <c r="N387" s="16" t="s">
        <v>844</v>
      </c>
      <c r="O387" s="16" t="s">
        <v>844</v>
      </c>
      <c r="P387" s="16" t="s">
        <v>844</v>
      </c>
      <c r="Q387" s="16" t="s">
        <v>844</v>
      </c>
      <c r="R387" s="16" t="s">
        <v>844</v>
      </c>
    </row>
    <row r="388" spans="1:18" x14ac:dyDescent="0.25">
      <c r="A388" s="16" t="s">
        <v>873</v>
      </c>
      <c r="B388" s="16" t="s">
        <v>872</v>
      </c>
      <c r="C388" s="16" t="s">
        <v>1764</v>
      </c>
      <c r="D388" s="16">
        <v>6038731</v>
      </c>
      <c r="E388" s="16">
        <v>6100329</v>
      </c>
      <c r="F388" s="16">
        <v>6136127</v>
      </c>
      <c r="G388" s="16">
        <v>6169551</v>
      </c>
      <c r="H388" s="16">
        <v>6216135</v>
      </c>
      <c r="I388" s="16">
        <v>6257181</v>
      </c>
      <c r="J388" s="16">
        <v>6306998</v>
      </c>
      <c r="K388" s="16">
        <v>6388558</v>
      </c>
      <c r="L388" s="16">
        <v>6457535</v>
      </c>
      <c r="M388" s="16">
        <v>6528646</v>
      </c>
      <c r="N388" s="16">
        <v>6602938</v>
      </c>
      <c r="O388" s="16">
        <v>6706656</v>
      </c>
      <c r="P388" s="16">
        <v>6772824</v>
      </c>
      <c r="Q388" s="16">
        <v>6846111</v>
      </c>
      <c r="R388" s="16">
        <v>6914844</v>
      </c>
    </row>
    <row r="389" spans="1:18" x14ac:dyDescent="0.25">
      <c r="A389" s="16" t="s">
        <v>5</v>
      </c>
      <c r="B389" s="18" t="s">
        <v>870</v>
      </c>
      <c r="C389" s="16" t="s">
        <v>845</v>
      </c>
      <c r="D389" s="16" t="s">
        <v>844</v>
      </c>
      <c r="E389" s="16" t="s">
        <v>844</v>
      </c>
      <c r="F389" s="16" t="s">
        <v>844</v>
      </c>
      <c r="G389" s="16" t="s">
        <v>844</v>
      </c>
      <c r="H389" s="16" t="s">
        <v>844</v>
      </c>
      <c r="I389" s="16" t="s">
        <v>844</v>
      </c>
      <c r="J389" s="16" t="s">
        <v>844</v>
      </c>
      <c r="K389" s="16" t="s">
        <v>844</v>
      </c>
      <c r="L389" s="16" t="s">
        <v>844</v>
      </c>
      <c r="M389" s="16" t="s">
        <v>844</v>
      </c>
      <c r="N389" s="16" t="s">
        <v>844</v>
      </c>
      <c r="O389" s="16" t="s">
        <v>844</v>
      </c>
      <c r="P389" s="16" t="s">
        <v>844</v>
      </c>
      <c r="Q389" s="16" t="s">
        <v>844</v>
      </c>
      <c r="R389" s="16" t="s">
        <v>844</v>
      </c>
    </row>
    <row r="390" spans="1:18" x14ac:dyDescent="0.25">
      <c r="A390" s="16" t="s">
        <v>869</v>
      </c>
      <c r="B390" s="16" t="s">
        <v>868</v>
      </c>
      <c r="C390" s="16" t="s">
        <v>1763</v>
      </c>
      <c r="D390" s="16">
        <v>1670533</v>
      </c>
      <c r="E390" s="16">
        <v>1680098</v>
      </c>
      <c r="F390" s="16">
        <v>1689396</v>
      </c>
      <c r="G390" s="16">
        <v>1699659</v>
      </c>
      <c r="H390" s="16">
        <v>1709005</v>
      </c>
      <c r="I390" s="16">
        <v>1721096</v>
      </c>
      <c r="J390" s="16">
        <v>1735714</v>
      </c>
      <c r="K390" s="16">
        <v>1753471</v>
      </c>
      <c r="L390" s="16">
        <v>1773220</v>
      </c>
      <c r="M390" s="16">
        <v>1792883</v>
      </c>
      <c r="N390" s="16">
        <v>1811574</v>
      </c>
      <c r="O390" s="16">
        <v>1828565</v>
      </c>
      <c r="P390" s="16">
        <v>1845319</v>
      </c>
      <c r="Q390" s="16">
        <v>1865020</v>
      </c>
      <c r="R390" s="16">
        <v>1886102</v>
      </c>
    </row>
    <row r="391" spans="1:18" x14ac:dyDescent="0.25">
      <c r="A391" s="16" t="s">
        <v>866</v>
      </c>
      <c r="B391" s="16" t="s">
        <v>865</v>
      </c>
      <c r="C391" s="16" t="s">
        <v>1762</v>
      </c>
      <c r="D391" s="16">
        <v>275914</v>
      </c>
      <c r="E391" s="16">
        <v>293406</v>
      </c>
      <c r="F391" s="16">
        <v>300895</v>
      </c>
      <c r="G391" s="16">
        <v>292455</v>
      </c>
      <c r="H391" s="16">
        <v>305109</v>
      </c>
      <c r="I391" s="16">
        <v>307947</v>
      </c>
      <c r="J391" s="16">
        <v>298921</v>
      </c>
      <c r="K391" s="16">
        <v>307551</v>
      </c>
      <c r="L391" s="16">
        <v>330693</v>
      </c>
      <c r="M391" s="16">
        <v>318395</v>
      </c>
      <c r="N391" s="16">
        <v>308213</v>
      </c>
      <c r="O391" s="16">
        <v>313639</v>
      </c>
      <c r="P391" s="16">
        <v>328843</v>
      </c>
      <c r="Q391" s="16">
        <v>315930</v>
      </c>
      <c r="R391" s="16">
        <v>314882</v>
      </c>
    </row>
    <row r="392" spans="1:18" x14ac:dyDescent="0.25">
      <c r="A392" s="16" t="s">
        <v>863</v>
      </c>
      <c r="B392" s="16" t="s">
        <v>862</v>
      </c>
      <c r="C392" s="16" t="s">
        <v>1761</v>
      </c>
      <c r="D392" s="16">
        <v>1824460</v>
      </c>
      <c r="E392" s="16">
        <v>1828824</v>
      </c>
      <c r="F392" s="16">
        <v>1842674</v>
      </c>
      <c r="G392" s="16">
        <v>1847464</v>
      </c>
      <c r="H392" s="16">
        <v>1853493</v>
      </c>
      <c r="I392" s="16">
        <v>1870827</v>
      </c>
      <c r="J392" s="16">
        <v>1886662</v>
      </c>
      <c r="K392" s="16">
        <v>1911870</v>
      </c>
      <c r="L392" s="16">
        <v>1905008</v>
      </c>
      <c r="M392" s="16">
        <v>1938738</v>
      </c>
      <c r="N392" s="16">
        <v>1968632</v>
      </c>
      <c r="O392" s="16">
        <v>2003543</v>
      </c>
      <c r="P392" s="16">
        <v>2023754</v>
      </c>
      <c r="Q392" s="16">
        <v>2049035</v>
      </c>
      <c r="R392" s="16">
        <v>2074429</v>
      </c>
    </row>
    <row r="393" spans="1:18" x14ac:dyDescent="0.25">
      <c r="A393" s="16" t="s">
        <v>860</v>
      </c>
      <c r="B393" s="16" t="s">
        <v>859</v>
      </c>
      <c r="C393" s="16" t="s">
        <v>58</v>
      </c>
      <c r="D393" s="16">
        <v>312624</v>
      </c>
      <c r="E393" s="16">
        <v>320604</v>
      </c>
      <c r="F393" s="16">
        <v>322494</v>
      </c>
      <c r="G393" s="16">
        <v>322225</v>
      </c>
      <c r="H393" s="16">
        <v>328208</v>
      </c>
      <c r="I393" s="16">
        <v>331257</v>
      </c>
      <c r="J393" s="16">
        <v>337363</v>
      </c>
      <c r="K393" s="16">
        <v>338582</v>
      </c>
      <c r="L393" s="16">
        <v>345751</v>
      </c>
      <c r="M393" s="16">
        <v>350873</v>
      </c>
      <c r="N393" s="16">
        <v>357414</v>
      </c>
      <c r="O393" s="16">
        <v>364134</v>
      </c>
      <c r="P393" s="16">
        <v>366203</v>
      </c>
      <c r="Q393" s="16">
        <v>373674</v>
      </c>
      <c r="R393" s="16">
        <v>379180</v>
      </c>
    </row>
    <row r="394" spans="1:18" x14ac:dyDescent="0.25">
      <c r="A394" s="16" t="s">
        <v>858</v>
      </c>
      <c r="B394" s="16" t="s">
        <v>857</v>
      </c>
      <c r="C394" s="16" t="s">
        <v>1760</v>
      </c>
      <c r="D394" s="16">
        <v>297786</v>
      </c>
      <c r="E394" s="16">
        <v>305395</v>
      </c>
      <c r="F394" s="16">
        <v>306189</v>
      </c>
      <c r="G394" s="16">
        <v>312725</v>
      </c>
      <c r="H394" s="16">
        <v>313300</v>
      </c>
      <c r="I394" s="16">
        <v>312124</v>
      </c>
      <c r="J394" s="16">
        <v>319221</v>
      </c>
      <c r="K394" s="16">
        <v>321659</v>
      </c>
      <c r="L394" s="16">
        <v>330265</v>
      </c>
      <c r="M394" s="16">
        <v>328171</v>
      </c>
      <c r="N394" s="16">
        <v>333287</v>
      </c>
      <c r="O394" s="16">
        <v>337146</v>
      </c>
      <c r="P394" s="16">
        <v>335975</v>
      </c>
      <c r="Q394" s="16">
        <v>340815</v>
      </c>
      <c r="R394" s="16">
        <v>342324</v>
      </c>
    </row>
    <row r="395" spans="1:18" x14ac:dyDescent="0.25">
      <c r="A395" s="16" t="s">
        <v>855</v>
      </c>
      <c r="B395" s="16" t="s">
        <v>854</v>
      </c>
      <c r="C395" s="16" t="s">
        <v>1759</v>
      </c>
      <c r="D395" s="16">
        <v>655953</v>
      </c>
      <c r="E395" s="16">
        <v>664824</v>
      </c>
      <c r="F395" s="16">
        <v>671637</v>
      </c>
      <c r="G395" s="16">
        <v>679564</v>
      </c>
      <c r="H395" s="16">
        <v>687959</v>
      </c>
      <c r="I395" s="16">
        <v>686807</v>
      </c>
      <c r="J395" s="16">
        <v>691846</v>
      </c>
      <c r="K395" s="16">
        <v>704743</v>
      </c>
      <c r="L395" s="16">
        <v>708136</v>
      </c>
      <c r="M395" s="16">
        <v>726608</v>
      </c>
      <c r="N395" s="16">
        <v>739252</v>
      </c>
      <c r="O395" s="16">
        <v>757952</v>
      </c>
      <c r="P395" s="16">
        <v>768727</v>
      </c>
      <c r="Q395" s="16">
        <v>784849</v>
      </c>
      <c r="R395" s="16">
        <v>791638</v>
      </c>
    </row>
    <row r="396" spans="1:18" x14ac:dyDescent="0.25">
      <c r="A396" s="16" t="s">
        <v>852</v>
      </c>
      <c r="B396" s="16" t="s">
        <v>851</v>
      </c>
      <c r="C396" s="16" t="s">
        <v>1758</v>
      </c>
      <c r="D396" s="16">
        <v>126660</v>
      </c>
      <c r="E396" s="16">
        <v>127134</v>
      </c>
      <c r="F396" s="16">
        <v>119857</v>
      </c>
      <c r="G396" s="16">
        <v>122320</v>
      </c>
      <c r="H396" s="16">
        <v>124383</v>
      </c>
      <c r="I396" s="16">
        <v>125333</v>
      </c>
      <c r="J396" s="16">
        <v>126768</v>
      </c>
      <c r="K396" s="16">
        <v>127726</v>
      </c>
      <c r="L396" s="16">
        <v>127497</v>
      </c>
      <c r="M396" s="16">
        <v>127703</v>
      </c>
      <c r="N396" s="16">
        <v>130656</v>
      </c>
      <c r="O396" s="16">
        <v>131093</v>
      </c>
      <c r="P396" s="16">
        <v>129036</v>
      </c>
      <c r="Q396" s="16">
        <v>131318</v>
      </c>
      <c r="R396" s="16">
        <v>135334</v>
      </c>
    </row>
    <row r="397" spans="1:18" x14ac:dyDescent="0.25">
      <c r="A397" s="16" t="s">
        <v>849</v>
      </c>
      <c r="B397" s="16" t="s">
        <v>848</v>
      </c>
      <c r="C397" s="16" t="s">
        <v>1757</v>
      </c>
      <c r="D397" s="16">
        <v>874801</v>
      </c>
      <c r="E397" s="16">
        <v>880045</v>
      </c>
      <c r="F397" s="16">
        <v>882985</v>
      </c>
      <c r="G397" s="16">
        <v>893139</v>
      </c>
      <c r="H397" s="16">
        <v>894679</v>
      </c>
      <c r="I397" s="16">
        <v>901792</v>
      </c>
      <c r="J397" s="16">
        <v>910502</v>
      </c>
      <c r="K397" s="16">
        <v>922955</v>
      </c>
      <c r="L397" s="16">
        <v>936965</v>
      </c>
      <c r="M397" s="16">
        <v>945275</v>
      </c>
      <c r="N397" s="16">
        <v>953910</v>
      </c>
      <c r="O397" s="16">
        <v>970585</v>
      </c>
      <c r="P397" s="16">
        <v>974966</v>
      </c>
      <c r="Q397" s="16">
        <v>985469</v>
      </c>
      <c r="R397" s="16">
        <v>990954</v>
      </c>
    </row>
    <row r="398" spans="1:18" x14ac:dyDescent="0.25">
      <c r="A398" s="16" t="s">
        <v>5</v>
      </c>
      <c r="B398" s="18" t="s">
        <v>846</v>
      </c>
      <c r="C398" s="16" t="s">
        <v>845</v>
      </c>
      <c r="D398" s="16" t="s">
        <v>844</v>
      </c>
      <c r="E398" s="16" t="s">
        <v>844</v>
      </c>
      <c r="F398" s="16" t="s">
        <v>844</v>
      </c>
      <c r="G398" s="16" t="s">
        <v>844</v>
      </c>
      <c r="H398" s="16" t="s">
        <v>844</v>
      </c>
      <c r="I398" s="16" t="s">
        <v>844</v>
      </c>
      <c r="J398" s="16" t="s">
        <v>844</v>
      </c>
      <c r="K398" s="16" t="s">
        <v>844</v>
      </c>
      <c r="L398" s="16" t="s">
        <v>844</v>
      </c>
      <c r="M398" s="16" t="s">
        <v>844</v>
      </c>
      <c r="N398" s="16" t="s">
        <v>844</v>
      </c>
      <c r="O398" s="16" t="s">
        <v>844</v>
      </c>
      <c r="P398" s="16" t="s">
        <v>844</v>
      </c>
      <c r="Q398" s="16" t="s">
        <v>844</v>
      </c>
      <c r="R398" s="16" t="s">
        <v>844</v>
      </c>
    </row>
    <row r="399" spans="1:18" x14ac:dyDescent="0.25">
      <c r="A399" s="16" t="s">
        <v>843</v>
      </c>
      <c r="B399" s="16" t="s">
        <v>842</v>
      </c>
      <c r="C399" s="16" t="s">
        <v>1756</v>
      </c>
      <c r="D399" s="16">
        <v>246070</v>
      </c>
      <c r="E399" s="16">
        <v>249512</v>
      </c>
      <c r="F399" s="16">
        <v>249826</v>
      </c>
      <c r="G399" s="16">
        <v>255082</v>
      </c>
      <c r="H399" s="16">
        <v>252520</v>
      </c>
      <c r="I399" s="16">
        <v>253244</v>
      </c>
      <c r="J399" s="16">
        <v>257041</v>
      </c>
      <c r="K399" s="16">
        <v>259844</v>
      </c>
      <c r="L399" s="16">
        <v>266423</v>
      </c>
      <c r="M399" s="16">
        <v>267701</v>
      </c>
      <c r="N399" s="16">
        <v>271944</v>
      </c>
      <c r="O399" s="16">
        <v>276943</v>
      </c>
      <c r="P399" s="16">
        <v>274640</v>
      </c>
      <c r="Q399" s="16">
        <v>276539</v>
      </c>
      <c r="R399" s="16">
        <v>275233</v>
      </c>
    </row>
    <row r="400" spans="1:18" x14ac:dyDescent="0.25">
      <c r="A400" s="16" t="s">
        <v>840</v>
      </c>
      <c r="B400" s="16" t="s">
        <v>839</v>
      </c>
      <c r="C400" s="16" t="s">
        <v>1755</v>
      </c>
      <c r="D400" s="16">
        <v>253324</v>
      </c>
      <c r="E400" s="16">
        <v>252087</v>
      </c>
      <c r="F400" s="16">
        <v>252643</v>
      </c>
      <c r="G400" s="16">
        <v>254056</v>
      </c>
      <c r="H400" s="16">
        <v>257716</v>
      </c>
      <c r="I400" s="16">
        <v>259417</v>
      </c>
      <c r="J400" s="16">
        <v>259113</v>
      </c>
      <c r="K400" s="16">
        <v>261548</v>
      </c>
      <c r="L400" s="16">
        <v>264480</v>
      </c>
      <c r="M400" s="16">
        <v>266149</v>
      </c>
      <c r="N400" s="16">
        <v>266647</v>
      </c>
      <c r="O400" s="16">
        <v>272281</v>
      </c>
      <c r="P400" s="16">
        <v>275447</v>
      </c>
      <c r="Q400" s="16">
        <v>278939</v>
      </c>
      <c r="R400" s="16">
        <v>280976</v>
      </c>
    </row>
    <row r="401" spans="1:18" x14ac:dyDescent="0.25">
      <c r="A401" s="16" t="s">
        <v>837</v>
      </c>
      <c r="B401" s="16" t="s">
        <v>836</v>
      </c>
      <c r="C401" s="16" t="s">
        <v>1754</v>
      </c>
      <c r="D401" s="16">
        <v>157862</v>
      </c>
      <c r="E401" s="16">
        <v>158237</v>
      </c>
      <c r="F401" s="16">
        <v>158577</v>
      </c>
      <c r="G401" s="16">
        <v>157820</v>
      </c>
      <c r="H401" s="16">
        <v>156873</v>
      </c>
      <c r="I401" s="16">
        <v>159844</v>
      </c>
      <c r="J401" s="16">
        <v>161371</v>
      </c>
      <c r="K401" s="16">
        <v>165395</v>
      </c>
      <c r="L401" s="16">
        <v>165285</v>
      </c>
      <c r="M401" s="16">
        <v>166274</v>
      </c>
      <c r="N401" s="16">
        <v>166581</v>
      </c>
      <c r="O401" s="16">
        <v>169035</v>
      </c>
      <c r="P401" s="16">
        <v>170797</v>
      </c>
      <c r="Q401" s="16">
        <v>171701</v>
      </c>
      <c r="R401" s="16">
        <v>173323</v>
      </c>
    </row>
    <row r="402" spans="1:18" x14ac:dyDescent="0.25">
      <c r="A402" s="16" t="s">
        <v>834</v>
      </c>
      <c r="B402" s="16" t="s">
        <v>833</v>
      </c>
      <c r="C402" s="16" t="s">
        <v>1753</v>
      </c>
      <c r="D402" s="16">
        <v>123867</v>
      </c>
      <c r="E402" s="16">
        <v>125960</v>
      </c>
      <c r="F402" s="16">
        <v>126724</v>
      </c>
      <c r="G402" s="16">
        <v>128889</v>
      </c>
      <c r="H402" s="16">
        <v>130143</v>
      </c>
      <c r="I402" s="16">
        <v>130744</v>
      </c>
      <c r="J402" s="16">
        <v>133087</v>
      </c>
      <c r="K402" s="16">
        <v>135432</v>
      </c>
      <c r="L402" s="16">
        <v>138635</v>
      </c>
      <c r="M402" s="16">
        <v>141098</v>
      </c>
      <c r="N402" s="16">
        <v>143319</v>
      </c>
      <c r="O402" s="16">
        <v>145527</v>
      </c>
      <c r="P402" s="16">
        <v>146893</v>
      </c>
      <c r="Q402" s="16">
        <v>149787</v>
      </c>
      <c r="R402" s="16">
        <v>151652</v>
      </c>
    </row>
    <row r="403" spans="1:18" x14ac:dyDescent="0.25">
      <c r="A403" s="16" t="s">
        <v>831</v>
      </c>
      <c r="B403" s="16" t="s">
        <v>830</v>
      </c>
      <c r="C403" s="16" t="s">
        <v>1752</v>
      </c>
      <c r="D403" s="16">
        <v>32019</v>
      </c>
      <c r="E403" s="16">
        <v>32073</v>
      </c>
      <c r="F403" s="16">
        <v>32317</v>
      </c>
      <c r="G403" s="16">
        <v>32714</v>
      </c>
      <c r="H403" s="16">
        <v>32807</v>
      </c>
      <c r="I403" s="16">
        <v>32907</v>
      </c>
      <c r="J403" s="16">
        <v>33430</v>
      </c>
      <c r="K403" s="16">
        <v>33379</v>
      </c>
      <c r="L403" s="16">
        <v>33681</v>
      </c>
      <c r="M403" s="16">
        <v>33926</v>
      </c>
      <c r="N403" s="16">
        <v>34136</v>
      </c>
      <c r="O403" s="16">
        <v>34435</v>
      </c>
      <c r="P403" s="16">
        <v>34981</v>
      </c>
      <c r="Q403" s="16">
        <v>35252</v>
      </c>
      <c r="R403" s="16">
        <v>35475</v>
      </c>
    </row>
    <row r="404" spans="1:18" x14ac:dyDescent="0.25">
      <c r="A404" s="16" t="s">
        <v>828</v>
      </c>
      <c r="B404" s="16" t="s">
        <v>827</v>
      </c>
      <c r="C404" s="16" t="s">
        <v>1751</v>
      </c>
      <c r="D404" s="16">
        <v>61660</v>
      </c>
      <c r="E404" s="16">
        <v>62177</v>
      </c>
      <c r="F404" s="16">
        <v>62900</v>
      </c>
      <c r="G404" s="16">
        <v>64577</v>
      </c>
      <c r="H404" s="16">
        <v>64619</v>
      </c>
      <c r="I404" s="16">
        <v>65636</v>
      </c>
      <c r="J404" s="16">
        <v>66460</v>
      </c>
      <c r="K404" s="16">
        <v>67357</v>
      </c>
      <c r="L404" s="16">
        <v>68461</v>
      </c>
      <c r="M404" s="16">
        <v>70127</v>
      </c>
      <c r="N404" s="16">
        <v>71282</v>
      </c>
      <c r="O404" s="16">
        <v>72365</v>
      </c>
      <c r="P404" s="16">
        <v>72207</v>
      </c>
      <c r="Q404" s="16">
        <v>73252</v>
      </c>
      <c r="R404" s="16">
        <v>74294</v>
      </c>
    </row>
    <row r="405" spans="1:18" x14ac:dyDescent="0.25">
      <c r="A405" s="16" t="s">
        <v>825</v>
      </c>
      <c r="B405" s="16" t="s">
        <v>824</v>
      </c>
      <c r="C405" s="16" t="s">
        <v>1750</v>
      </c>
      <c r="D405" s="16">
        <v>1452720</v>
      </c>
      <c r="E405" s="16">
        <v>1470358</v>
      </c>
      <c r="F405" s="16">
        <v>1483930</v>
      </c>
      <c r="G405" s="16">
        <v>1484369</v>
      </c>
      <c r="H405" s="16">
        <v>1504854</v>
      </c>
      <c r="I405" s="16">
        <v>1485532</v>
      </c>
      <c r="J405" s="16">
        <v>1495438</v>
      </c>
      <c r="K405" s="16">
        <v>1506870</v>
      </c>
      <c r="L405" s="16">
        <v>1534184</v>
      </c>
      <c r="M405" s="16">
        <v>1530425</v>
      </c>
      <c r="N405" s="16">
        <v>1517707</v>
      </c>
      <c r="O405" s="16">
        <v>1489903</v>
      </c>
      <c r="P405" s="16">
        <v>1424694</v>
      </c>
      <c r="Q405" s="16">
        <v>1438789</v>
      </c>
      <c r="R405" s="16">
        <v>1443889</v>
      </c>
    </row>
    <row r="406" spans="1:18" x14ac:dyDescent="0.25">
      <c r="A406" s="16" t="s">
        <v>822</v>
      </c>
      <c r="B406" s="16" t="s">
        <v>821</v>
      </c>
      <c r="C406" s="16" t="s">
        <v>1749</v>
      </c>
      <c r="D406" s="16">
        <v>8863650</v>
      </c>
      <c r="E406" s="16">
        <v>8925704</v>
      </c>
      <c r="F406" s="16">
        <v>8986178</v>
      </c>
      <c r="G406" s="16">
        <v>9049343</v>
      </c>
      <c r="H406" s="16">
        <v>9132664</v>
      </c>
      <c r="I406" s="16">
        <v>9160600</v>
      </c>
      <c r="J406" s="16">
        <v>9238501</v>
      </c>
      <c r="K406" s="16">
        <v>9336303</v>
      </c>
      <c r="L406" s="16">
        <v>9410384</v>
      </c>
      <c r="M406" s="16">
        <v>9547192</v>
      </c>
      <c r="N406" s="16">
        <v>9651341</v>
      </c>
      <c r="O406" s="16">
        <v>9744522</v>
      </c>
      <c r="P406" s="16">
        <v>9734872</v>
      </c>
      <c r="Q406" s="16">
        <v>9880157</v>
      </c>
      <c r="R406" s="16">
        <v>9988693</v>
      </c>
    </row>
    <row r="407" spans="1:18" x14ac:dyDescent="0.25">
      <c r="A407" s="16" t="s">
        <v>819</v>
      </c>
      <c r="B407" s="16" t="s">
        <v>818</v>
      </c>
      <c r="C407" s="16" t="s">
        <v>1748</v>
      </c>
      <c r="D407" s="16">
        <v>9100172</v>
      </c>
      <c r="E407" s="16">
        <v>9149290</v>
      </c>
      <c r="F407" s="16">
        <v>9199282</v>
      </c>
      <c r="G407" s="16">
        <v>9271980</v>
      </c>
      <c r="H407" s="16">
        <v>9353612</v>
      </c>
      <c r="I407" s="16">
        <v>9395230</v>
      </c>
      <c r="J407" s="16">
        <v>9476633</v>
      </c>
      <c r="K407" s="16">
        <v>9571968</v>
      </c>
      <c r="L407" s="16">
        <v>9628019</v>
      </c>
      <c r="M407" s="16">
        <v>9785858</v>
      </c>
      <c r="N407" s="16">
        <v>9912786</v>
      </c>
      <c r="O407" s="16">
        <v>10040696</v>
      </c>
      <c r="P407" s="16">
        <v>10091612</v>
      </c>
      <c r="Q407" s="16">
        <v>10230089</v>
      </c>
      <c r="R407" s="16">
        <v>10345354</v>
      </c>
    </row>
    <row r="408" spans="1:18" x14ac:dyDescent="0.25">
      <c r="A408" s="16" t="s">
        <v>816</v>
      </c>
      <c r="B408" s="16" t="s">
        <v>815</v>
      </c>
      <c r="C408" s="16" t="s">
        <v>1747</v>
      </c>
      <c r="D408" s="16">
        <v>8255551</v>
      </c>
      <c r="E408" s="16">
        <v>8302318</v>
      </c>
      <c r="F408" s="16">
        <v>8350765</v>
      </c>
      <c r="G408" s="16">
        <v>8418477</v>
      </c>
      <c r="H408" s="16">
        <v>8490711</v>
      </c>
      <c r="I408" s="16">
        <v>8535149</v>
      </c>
      <c r="J408" s="16">
        <v>8609848</v>
      </c>
      <c r="K408" s="16">
        <v>8700701</v>
      </c>
      <c r="L408" s="16">
        <v>8752109</v>
      </c>
      <c r="M408" s="16">
        <v>8901312</v>
      </c>
      <c r="N408" s="16">
        <v>9023211</v>
      </c>
      <c r="O408" s="16">
        <v>9147658</v>
      </c>
      <c r="P408" s="16">
        <v>9200895</v>
      </c>
      <c r="Q408" s="16">
        <v>9335728</v>
      </c>
      <c r="R408" s="16">
        <v>9445079</v>
      </c>
    </row>
    <row r="409" spans="1:18" ht="13.8" x14ac:dyDescent="0.3">
      <c r="A409" s="881" t="s">
        <v>813</v>
      </c>
      <c r="B409" s="879"/>
      <c r="C409" s="879"/>
      <c r="D409" s="879"/>
      <c r="E409" s="879"/>
      <c r="F409" s="879"/>
      <c r="G409" s="879"/>
      <c r="H409" s="879"/>
      <c r="I409" s="879"/>
      <c r="J409" s="879"/>
      <c r="K409" s="879"/>
      <c r="L409" s="879"/>
      <c r="M409" s="879"/>
      <c r="N409" s="879"/>
      <c r="O409" s="879"/>
      <c r="P409" s="879"/>
      <c r="Q409" s="879"/>
      <c r="R409" s="879"/>
    </row>
    <row r="410" spans="1:18" x14ac:dyDescent="0.25">
      <c r="A410" s="882" t="s">
        <v>812</v>
      </c>
      <c r="B410" s="879"/>
      <c r="C410" s="879"/>
      <c r="D410" s="879"/>
      <c r="E410" s="879"/>
      <c r="F410" s="879"/>
      <c r="G410" s="879"/>
      <c r="H410" s="879"/>
      <c r="I410" s="879"/>
      <c r="J410" s="879"/>
      <c r="K410" s="879"/>
      <c r="L410" s="879"/>
      <c r="M410" s="879"/>
      <c r="N410" s="879"/>
      <c r="O410" s="879"/>
      <c r="P410" s="879"/>
      <c r="Q410" s="879"/>
      <c r="R410" s="879"/>
    </row>
    <row r="411" spans="1:18" x14ac:dyDescent="0.25">
      <c r="A411" s="882" t="s">
        <v>811</v>
      </c>
      <c r="B411" s="879"/>
      <c r="C411" s="879"/>
      <c r="D411" s="879"/>
      <c r="E411" s="879"/>
      <c r="F411" s="879"/>
      <c r="G411" s="879"/>
      <c r="H411" s="879"/>
      <c r="I411" s="879"/>
      <c r="J411" s="879"/>
      <c r="K411" s="879"/>
      <c r="L411" s="879"/>
      <c r="M411" s="879"/>
      <c r="N411" s="879"/>
      <c r="O411" s="879"/>
      <c r="P411" s="879"/>
      <c r="Q411" s="879"/>
      <c r="R411" s="879"/>
    </row>
    <row r="412" spans="1:18" x14ac:dyDescent="0.25">
      <c r="A412" s="882" t="s">
        <v>810</v>
      </c>
      <c r="B412" s="879"/>
      <c r="C412" s="879"/>
      <c r="D412" s="879"/>
      <c r="E412" s="879"/>
      <c r="F412" s="879"/>
      <c r="G412" s="879"/>
      <c r="H412" s="879"/>
      <c r="I412" s="879"/>
      <c r="J412" s="879"/>
      <c r="K412" s="879"/>
      <c r="L412" s="879"/>
      <c r="M412" s="879"/>
      <c r="N412" s="879"/>
      <c r="O412" s="879"/>
      <c r="P412" s="879"/>
      <c r="Q412" s="879"/>
      <c r="R412" s="879"/>
    </row>
    <row r="413" spans="1:18" x14ac:dyDescent="0.25">
      <c r="A413" s="882" t="s">
        <v>1746</v>
      </c>
      <c r="B413" s="879"/>
      <c r="C413" s="879"/>
      <c r="D413" s="879"/>
      <c r="E413" s="879"/>
      <c r="F413" s="879"/>
      <c r="G413" s="879"/>
      <c r="H413" s="879"/>
      <c r="I413" s="879"/>
      <c r="J413" s="879"/>
      <c r="K413" s="879"/>
      <c r="L413" s="879"/>
      <c r="M413" s="879"/>
      <c r="N413" s="879"/>
      <c r="O413" s="879"/>
      <c r="P413" s="879"/>
      <c r="Q413" s="879"/>
      <c r="R413" s="879"/>
    </row>
  </sheetData>
  <mergeCells count="31">
    <mergeCell ref="M7"/>
    <mergeCell ref="N7"/>
    <mergeCell ref="O7"/>
    <mergeCell ref="P7"/>
    <mergeCell ref="Q7"/>
    <mergeCell ref="A409:R409"/>
    <mergeCell ref="A410:R410"/>
    <mergeCell ref="A411:R411"/>
    <mergeCell ref="A412:R412"/>
    <mergeCell ref="A413:R413"/>
    <mergeCell ref="G7"/>
    <mergeCell ref="H7"/>
    <mergeCell ref="I7"/>
    <mergeCell ref="J7"/>
    <mergeCell ref="K7"/>
    <mergeCell ref="L6:O6"/>
    <mergeCell ref="L7"/>
    <mergeCell ref="A1:R1"/>
    <mergeCell ref="A2:R2"/>
    <mergeCell ref="A3:R3"/>
    <mergeCell ref="A4:R4"/>
    <mergeCell ref="A6:A7"/>
    <mergeCell ref="B6:B7"/>
    <mergeCell ref="C6:C7"/>
    <mergeCell ref="D6:G6"/>
    <mergeCell ref="H6:K6"/>
    <mergeCell ref="R7"/>
    <mergeCell ref="P6:R6"/>
    <mergeCell ref="D7"/>
    <mergeCell ref="E7"/>
    <mergeCell ref="F7"/>
  </mergeCells>
  <pageMargins left="0.75" right="0.75" top="1" bottom="1" header="0.5" footer="0.5"/>
  <pageSetup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O90"/>
  <sheetViews>
    <sheetView workbookViewId="0">
      <selection activeCell="G1" sqref="G1:G1048576"/>
    </sheetView>
  </sheetViews>
  <sheetFormatPr defaultColWidth="8.6640625" defaultRowHeight="13.2" x14ac:dyDescent="0.25"/>
  <cols>
    <col min="1" max="1" width="4.6640625" style="10" customWidth="1"/>
    <col min="2" max="2" width="42.5546875" style="11" customWidth="1"/>
    <col min="3" max="3" width="0" style="10" hidden="1" customWidth="1"/>
    <col min="4" max="6" width="8.6640625" style="10"/>
    <col min="7" max="7" width="0" style="10" hidden="1" customWidth="1"/>
    <col min="8" max="8" width="8.6640625" style="10"/>
    <col min="9" max="9" width="5.6640625" style="10" hidden="1" customWidth="1"/>
    <col min="10" max="10" width="0" style="10" hidden="1" customWidth="1"/>
    <col min="11" max="16384" width="8.6640625" style="10"/>
  </cols>
  <sheetData>
    <row r="1" spans="1:15" x14ac:dyDescent="0.25">
      <c r="A1" s="227" t="s">
        <v>351</v>
      </c>
      <c r="B1" s="240"/>
      <c r="C1" s="227"/>
      <c r="D1" s="227"/>
      <c r="E1" s="227"/>
      <c r="F1" s="227"/>
      <c r="G1" s="228"/>
      <c r="H1" s="228"/>
      <c r="I1" s="228"/>
      <c r="J1" s="228"/>
      <c r="K1" s="227"/>
    </row>
    <row r="2" spans="1:15" x14ac:dyDescent="0.25">
      <c r="A2" s="883" t="s">
        <v>352</v>
      </c>
      <c r="B2" s="890"/>
      <c r="C2" s="885"/>
      <c r="D2" s="885"/>
      <c r="E2" s="885"/>
      <c r="F2" s="885"/>
      <c r="G2" s="234"/>
      <c r="H2" s="234"/>
      <c r="I2" s="234"/>
      <c r="J2" s="235"/>
      <c r="K2" s="883"/>
    </row>
    <row r="3" spans="1:15" x14ac:dyDescent="0.25">
      <c r="A3" s="883" t="s">
        <v>2</v>
      </c>
      <c r="B3" s="890"/>
      <c r="C3" s="883"/>
      <c r="D3" s="236"/>
      <c r="E3" s="236"/>
      <c r="F3" s="236"/>
      <c r="G3" s="236"/>
      <c r="H3" s="236"/>
      <c r="I3" s="236"/>
      <c r="J3" s="236"/>
      <c r="K3" s="883"/>
    </row>
    <row r="4" spans="1:15" x14ac:dyDescent="0.25">
      <c r="A4" s="229" t="s">
        <v>435</v>
      </c>
      <c r="B4" s="241"/>
      <c r="C4" s="229"/>
      <c r="D4" s="247"/>
      <c r="E4" s="248"/>
      <c r="F4" s="249"/>
      <c r="G4" s="231" t="s">
        <v>264</v>
      </c>
      <c r="H4" s="232"/>
      <c r="I4" s="233"/>
      <c r="J4" s="232" t="s">
        <v>437</v>
      </c>
      <c r="K4" s="229"/>
    </row>
    <row r="5" spans="1:15" x14ac:dyDescent="0.25">
      <c r="A5" s="224"/>
      <c r="B5" s="242"/>
      <c r="C5" s="224"/>
      <c r="D5" s="250"/>
      <c r="E5" s="251"/>
      <c r="F5" s="252"/>
      <c r="G5" s="221"/>
      <c r="H5" s="215"/>
      <c r="I5" s="216"/>
      <c r="J5" s="215"/>
      <c r="K5" s="224"/>
    </row>
    <row r="6" spans="1:15" x14ac:dyDescent="0.25">
      <c r="A6" s="238" t="s">
        <v>4</v>
      </c>
      <c r="B6" s="243" t="s">
        <v>5</v>
      </c>
      <c r="C6" s="225" t="s">
        <v>6</v>
      </c>
      <c r="D6" s="253" t="s">
        <v>7</v>
      </c>
      <c r="E6" s="254"/>
      <c r="F6" s="255"/>
      <c r="G6" s="222"/>
      <c r="H6" s="217" t="s">
        <v>440</v>
      </c>
      <c r="I6" s="218"/>
      <c r="J6" s="217"/>
      <c r="K6" s="238"/>
    </row>
    <row r="7" spans="1:15" x14ac:dyDescent="0.25">
      <c r="A7" s="239"/>
      <c r="B7" s="242"/>
      <c r="C7" s="224"/>
      <c r="D7" s="250" t="s">
        <v>8</v>
      </c>
      <c r="E7" s="251" t="s">
        <v>9</v>
      </c>
      <c r="F7" s="252" t="s">
        <v>436</v>
      </c>
      <c r="G7" s="221"/>
      <c r="H7" s="215" t="s">
        <v>438</v>
      </c>
      <c r="I7" s="216"/>
      <c r="J7" s="215"/>
      <c r="K7" s="239" t="s">
        <v>439</v>
      </c>
    </row>
    <row r="8" spans="1:15" x14ac:dyDescent="0.25">
      <c r="A8" s="224" t="s">
        <v>11</v>
      </c>
      <c r="B8" s="242" t="s">
        <v>12</v>
      </c>
      <c r="C8" s="224" t="s">
        <v>353</v>
      </c>
      <c r="D8" s="250">
        <v>108.795</v>
      </c>
      <c r="E8" s="251">
        <v>109.39100000000001</v>
      </c>
      <c r="F8" s="252">
        <v>109.733</v>
      </c>
      <c r="G8" s="221">
        <f t="shared" ref="G8:G39" si="0">(E8/D8)^4</f>
        <v>1.0220934938294357</v>
      </c>
      <c r="H8" s="215">
        <f>G8-1</f>
        <v>2.2093493829435706E-2</v>
      </c>
      <c r="I8" s="216"/>
      <c r="J8" s="215">
        <f t="shared" ref="J8:J39" si="1">(F8/E8)^4</f>
        <v>1.0125643677649603</v>
      </c>
      <c r="K8" s="224">
        <f>J8-1</f>
        <v>1.2564367764960283E-2</v>
      </c>
    </row>
    <row r="9" spans="1:15" x14ac:dyDescent="0.25">
      <c r="A9" s="224" t="s">
        <v>14</v>
      </c>
      <c r="B9" s="244" t="s">
        <v>15</v>
      </c>
      <c r="C9" s="224" t="s">
        <v>354</v>
      </c>
      <c r="D9" s="250">
        <v>71.138000000000005</v>
      </c>
      <c r="E9" s="251">
        <v>70.677999999999997</v>
      </c>
      <c r="F9" s="252">
        <v>70.150999999999996</v>
      </c>
      <c r="G9" s="221">
        <f t="shared" si="0"/>
        <v>0.97438457912610166</v>
      </c>
      <c r="H9" s="215">
        <f>G9-1</f>
        <v>-2.5615420873898342E-2</v>
      </c>
      <c r="I9" s="216"/>
      <c r="J9" s="215">
        <f t="shared" si="1"/>
        <v>0.9705065225750602</v>
      </c>
      <c r="K9" s="224">
        <f>J9-1</f>
        <v>-2.9493477424939796E-2</v>
      </c>
    </row>
    <row r="10" spans="1:15" x14ac:dyDescent="0.25">
      <c r="A10" s="225" t="s">
        <v>17</v>
      </c>
      <c r="B10" s="245" t="s">
        <v>18</v>
      </c>
      <c r="C10" s="225" t="s">
        <v>355</v>
      </c>
      <c r="D10" s="253">
        <v>108.417</v>
      </c>
      <c r="E10" s="254">
        <v>109.441</v>
      </c>
      <c r="F10" s="255">
        <v>109.66800000000001</v>
      </c>
      <c r="G10" s="222">
        <f t="shared" si="0"/>
        <v>1.0383186808453579</v>
      </c>
      <c r="H10" s="217">
        <f>G10-1</f>
        <v>3.8318680845357944E-2</v>
      </c>
      <c r="I10" s="218"/>
      <c r="J10" s="217">
        <f t="shared" si="1"/>
        <v>1.008322556788072</v>
      </c>
      <c r="K10" s="225">
        <f>J10-1</f>
        <v>8.322556788072033E-3</v>
      </c>
    </row>
    <row r="11" spans="1:15" x14ac:dyDescent="0.25">
      <c r="A11" s="224" t="s">
        <v>23</v>
      </c>
      <c r="B11" s="244" t="s">
        <v>24</v>
      </c>
      <c r="C11" s="224" t="s">
        <v>356</v>
      </c>
      <c r="D11" s="250">
        <v>103.071</v>
      </c>
      <c r="E11" s="251">
        <v>111.577</v>
      </c>
      <c r="F11" s="252">
        <v>111.18</v>
      </c>
      <c r="G11" s="221">
        <f t="shared" si="0"/>
        <v>1.3732599756602326</v>
      </c>
      <c r="H11" s="215">
        <f t="shared" ref="H11:H18" si="2">G11-1</f>
        <v>0.37325997566023261</v>
      </c>
      <c r="I11" s="216"/>
      <c r="J11" s="215">
        <f t="shared" si="1"/>
        <v>0.98584345575486143</v>
      </c>
      <c r="K11" s="224">
        <f t="shared" ref="K11:K18" si="3">J11-1</f>
        <v>-1.4156544245138569E-2</v>
      </c>
    </row>
    <row r="12" spans="1:15" ht="26.4" x14ac:dyDescent="0.25">
      <c r="A12" s="224" t="s">
        <v>26</v>
      </c>
      <c r="B12" s="244" t="s">
        <v>27</v>
      </c>
      <c r="C12" s="224" t="s">
        <v>357</v>
      </c>
      <c r="D12" s="250">
        <v>102.07899999999999</v>
      </c>
      <c r="E12" s="251">
        <v>111.55500000000001</v>
      </c>
      <c r="F12" s="252">
        <v>111.895</v>
      </c>
      <c r="G12" s="221">
        <f t="shared" si="0"/>
        <v>1.4262988582547902</v>
      </c>
      <c r="H12" s="215">
        <f t="shared" si="2"/>
        <v>0.42629885825479019</v>
      </c>
      <c r="I12" s="216"/>
      <c r="J12" s="215">
        <f t="shared" si="1"/>
        <v>1.0122471444921728</v>
      </c>
      <c r="K12" s="224">
        <f t="shared" si="3"/>
        <v>1.224714449217279E-2</v>
      </c>
    </row>
    <row r="13" spans="1:15" x14ac:dyDescent="0.25">
      <c r="A13" s="224" t="s">
        <v>29</v>
      </c>
      <c r="B13" s="244" t="s">
        <v>30</v>
      </c>
      <c r="C13" s="224" t="s">
        <v>358</v>
      </c>
      <c r="D13" s="250">
        <v>100.971</v>
      </c>
      <c r="E13" s="251">
        <v>110.78700000000001</v>
      </c>
      <c r="F13" s="252">
        <v>111.16200000000001</v>
      </c>
      <c r="G13" s="221">
        <f t="shared" si="0"/>
        <v>1.4493343296809971</v>
      </c>
      <c r="H13" s="215">
        <f t="shared" si="2"/>
        <v>0.44933432968099707</v>
      </c>
      <c r="I13" s="216"/>
      <c r="J13" s="215">
        <f t="shared" si="1"/>
        <v>1.0136083941831622</v>
      </c>
      <c r="K13" s="224">
        <f t="shared" si="3"/>
        <v>1.3608394183162176E-2</v>
      </c>
      <c r="N13" s="10">
        <f>(E13/D13)^4-1</f>
        <v>0.44933432968099707</v>
      </c>
      <c r="O13" s="13">
        <f>(F13/E13)^4-1</f>
        <v>1.3608394183162176E-2</v>
      </c>
    </row>
    <row r="14" spans="1:15" x14ac:dyDescent="0.25">
      <c r="A14" s="224" t="s">
        <v>32</v>
      </c>
      <c r="B14" s="244" t="s">
        <v>33</v>
      </c>
      <c r="C14" s="224" t="s">
        <v>359</v>
      </c>
      <c r="D14" s="250">
        <v>125.60899999999999</v>
      </c>
      <c r="E14" s="251">
        <v>125.952</v>
      </c>
      <c r="F14" s="252">
        <v>125.381</v>
      </c>
      <c r="G14" s="221">
        <f t="shared" si="0"/>
        <v>1.0109676059044044</v>
      </c>
      <c r="H14" s="215">
        <f t="shared" si="2"/>
        <v>1.0967605904404376E-2</v>
      </c>
      <c r="I14" s="216"/>
      <c r="J14" s="215">
        <f t="shared" si="1"/>
        <v>0.98198904971977752</v>
      </c>
      <c r="K14" s="224">
        <f t="shared" si="3"/>
        <v>-1.8010950280222482E-2</v>
      </c>
    </row>
    <row r="15" spans="1:15" x14ac:dyDescent="0.25">
      <c r="A15" s="224" t="s">
        <v>35</v>
      </c>
      <c r="B15" s="242" t="s">
        <v>36</v>
      </c>
      <c r="C15" s="224" t="s">
        <v>360</v>
      </c>
      <c r="D15" s="250">
        <v>116.745</v>
      </c>
      <c r="E15" s="251">
        <v>112.465</v>
      </c>
      <c r="F15" s="252">
        <v>101.99299999999999</v>
      </c>
      <c r="G15" s="221">
        <f t="shared" si="0"/>
        <v>0.86122453222316575</v>
      </c>
      <c r="H15" s="215">
        <f t="shared" si="2"/>
        <v>-0.13877546777683425</v>
      </c>
      <c r="I15" s="216"/>
      <c r="J15" s="215">
        <f t="shared" si="1"/>
        <v>0.67641295139690327</v>
      </c>
      <c r="K15" s="224">
        <f t="shared" si="3"/>
        <v>-0.32358704860309673</v>
      </c>
    </row>
    <row r="16" spans="1:15" x14ac:dyDescent="0.25">
      <c r="A16" s="224" t="s">
        <v>38</v>
      </c>
      <c r="B16" s="242" t="s">
        <v>39</v>
      </c>
      <c r="C16" s="224" t="s">
        <v>361</v>
      </c>
      <c r="D16" s="250">
        <v>117.77200000000001</v>
      </c>
      <c r="E16" s="251">
        <v>112.76900000000001</v>
      </c>
      <c r="F16" s="252">
        <v>101.14</v>
      </c>
      <c r="G16" s="221">
        <f t="shared" si="0"/>
        <v>0.84060257472213662</v>
      </c>
      <c r="H16" s="215">
        <f t="shared" si="2"/>
        <v>-0.15939742527786338</v>
      </c>
      <c r="I16" s="216"/>
      <c r="J16" s="215">
        <f t="shared" si="1"/>
        <v>0.64704260809696734</v>
      </c>
      <c r="K16" s="224">
        <f t="shared" si="3"/>
        <v>-0.35295739190303266</v>
      </c>
    </row>
    <row r="17" spans="1:11" x14ac:dyDescent="0.25">
      <c r="A17" s="224" t="s">
        <v>41</v>
      </c>
      <c r="B17" s="242" t="s">
        <v>42</v>
      </c>
      <c r="C17" s="224" t="s">
        <v>362</v>
      </c>
      <c r="D17" s="250">
        <v>105.396</v>
      </c>
      <c r="E17" s="251">
        <v>106.035</v>
      </c>
      <c r="F17" s="252">
        <v>102.617</v>
      </c>
      <c r="G17" s="221">
        <f t="shared" si="0"/>
        <v>1.0244728363320803</v>
      </c>
      <c r="H17" s="215">
        <f t="shared" si="2"/>
        <v>2.4472836332080306E-2</v>
      </c>
      <c r="I17" s="216"/>
      <c r="J17" s="215">
        <f t="shared" si="1"/>
        <v>0.87716297710840796</v>
      </c>
      <c r="K17" s="224">
        <f t="shared" si="3"/>
        <v>-0.12283702289159204</v>
      </c>
    </row>
    <row r="18" spans="1:11" x14ac:dyDescent="0.25">
      <c r="A18" s="224" t="s">
        <v>44</v>
      </c>
      <c r="B18" s="244" t="s">
        <v>45</v>
      </c>
      <c r="C18" s="224" t="s">
        <v>363</v>
      </c>
      <c r="D18" s="250">
        <v>112.051</v>
      </c>
      <c r="E18" s="251">
        <v>112.63200000000001</v>
      </c>
      <c r="F18" s="252">
        <v>113.187</v>
      </c>
      <c r="G18" s="221">
        <f t="shared" si="0"/>
        <v>1.0209024279794168</v>
      </c>
      <c r="H18" s="215">
        <f t="shared" si="2"/>
        <v>2.0902427979416771E-2</v>
      </c>
      <c r="I18" s="216"/>
      <c r="J18" s="215">
        <f t="shared" si="1"/>
        <v>1.0198563704522003</v>
      </c>
      <c r="K18" s="224">
        <f t="shared" si="3"/>
        <v>1.9856370452200345E-2</v>
      </c>
    </row>
    <row r="19" spans="1:11" ht="26.4" x14ac:dyDescent="0.25">
      <c r="A19" s="225" t="s">
        <v>47</v>
      </c>
      <c r="B19" s="243" t="s">
        <v>48</v>
      </c>
      <c r="C19" s="225" t="s">
        <v>364</v>
      </c>
      <c r="D19" s="253">
        <v>112.193</v>
      </c>
      <c r="E19" s="254">
        <v>112.77500000000001</v>
      </c>
      <c r="F19" s="255">
        <v>113.321</v>
      </c>
      <c r="G19" s="222">
        <f t="shared" si="0"/>
        <v>1.0209119770473374</v>
      </c>
      <c r="H19" s="217">
        <f t="shared" ref="H19:H48" si="4">G19-1</f>
        <v>2.0911977047337382E-2</v>
      </c>
      <c r="I19" s="218"/>
      <c r="J19" s="217">
        <f t="shared" si="1"/>
        <v>1.0195070893765368</v>
      </c>
      <c r="K19" s="225">
        <f t="shared" ref="K19:K48" si="5">J19-1</f>
        <v>1.9507089376536779E-2</v>
      </c>
    </row>
    <row r="20" spans="1:11" x14ac:dyDescent="0.25">
      <c r="A20" s="224" t="s">
        <v>50</v>
      </c>
      <c r="B20" s="244" t="s">
        <v>51</v>
      </c>
      <c r="C20" s="224" t="s">
        <v>365</v>
      </c>
      <c r="D20" s="250">
        <v>110.956</v>
      </c>
      <c r="E20" s="251">
        <v>111.52500000000001</v>
      </c>
      <c r="F20" s="252">
        <v>112.357</v>
      </c>
      <c r="G20" s="221">
        <f t="shared" si="0"/>
        <v>1.0206709638553411</v>
      </c>
      <c r="H20" s="215">
        <f t="shared" si="4"/>
        <v>2.0670963855341062E-2</v>
      </c>
      <c r="I20" s="216"/>
      <c r="J20" s="215">
        <f t="shared" si="1"/>
        <v>1.0301764352057441</v>
      </c>
      <c r="K20" s="224">
        <f t="shared" si="5"/>
        <v>3.017643520574409E-2</v>
      </c>
    </row>
    <row r="21" spans="1:11" x14ac:dyDescent="0.25">
      <c r="A21" s="224" t="s">
        <v>53</v>
      </c>
      <c r="B21" s="244" t="s">
        <v>54</v>
      </c>
      <c r="C21" s="224" t="s">
        <v>366</v>
      </c>
      <c r="D21" s="250">
        <v>110.895</v>
      </c>
      <c r="E21" s="251">
        <v>111.824</v>
      </c>
      <c r="F21" s="252">
        <v>112.82</v>
      </c>
      <c r="G21" s="221">
        <f t="shared" si="0"/>
        <v>1.033932606225447</v>
      </c>
      <c r="H21" s="215">
        <f t="shared" si="4"/>
        <v>3.3932606225447026E-2</v>
      </c>
      <c r="I21" s="216"/>
      <c r="J21" s="215">
        <f t="shared" si="1"/>
        <v>1.0361062394468246</v>
      </c>
      <c r="K21" s="224">
        <f t="shared" si="5"/>
        <v>3.6106239446824562E-2</v>
      </c>
    </row>
    <row r="22" spans="1:11" x14ac:dyDescent="0.25">
      <c r="A22" s="224" t="s">
        <v>56</v>
      </c>
      <c r="B22" s="244" t="s">
        <v>57</v>
      </c>
      <c r="C22" s="224" t="s">
        <v>367</v>
      </c>
      <c r="D22" s="250">
        <v>109.646</v>
      </c>
      <c r="E22" s="251">
        <v>109.985</v>
      </c>
      <c r="F22" s="252">
        <v>109.967</v>
      </c>
      <c r="G22" s="221">
        <f t="shared" si="0"/>
        <v>1.0124245447009834</v>
      </c>
      <c r="H22" s="215">
        <f t="shared" si="4"/>
        <v>1.242454470098342E-2</v>
      </c>
      <c r="I22" s="216"/>
      <c r="J22" s="215">
        <f t="shared" si="1"/>
        <v>0.99934552596453274</v>
      </c>
      <c r="K22" s="224">
        <f t="shared" si="5"/>
        <v>-6.5447403546725624E-4</v>
      </c>
    </row>
    <row r="23" spans="1:11" x14ac:dyDescent="0.25">
      <c r="A23" s="224" t="s">
        <v>59</v>
      </c>
      <c r="B23" s="244" t="s">
        <v>60</v>
      </c>
      <c r="C23" s="224" t="s">
        <v>368</v>
      </c>
      <c r="D23" s="250">
        <v>106.64400000000001</v>
      </c>
      <c r="E23" s="251">
        <v>106.901</v>
      </c>
      <c r="F23" s="252">
        <v>106.96</v>
      </c>
      <c r="G23" s="221">
        <f t="shared" si="0"/>
        <v>1.0096744497550167</v>
      </c>
      <c r="H23" s="215">
        <f t="shared" si="4"/>
        <v>9.6744497550167452E-3</v>
      </c>
      <c r="I23" s="216"/>
      <c r="J23" s="215">
        <f t="shared" si="1"/>
        <v>1.0022094783858737</v>
      </c>
      <c r="K23" s="224">
        <f t="shared" si="5"/>
        <v>2.2094783858737088E-3</v>
      </c>
    </row>
    <row r="24" spans="1:11" ht="26.4" x14ac:dyDescent="0.25">
      <c r="A24" s="224" t="s">
        <v>62</v>
      </c>
      <c r="B24" s="244" t="s">
        <v>63</v>
      </c>
      <c r="C24" s="224" t="s">
        <v>369</v>
      </c>
      <c r="D24" s="250">
        <v>110.54900000000001</v>
      </c>
      <c r="E24" s="251">
        <v>111.205</v>
      </c>
      <c r="F24" s="252">
        <v>111.401</v>
      </c>
      <c r="G24" s="221">
        <f t="shared" si="0"/>
        <v>1.0239481934568717</v>
      </c>
      <c r="H24" s="215">
        <f t="shared" si="4"/>
        <v>2.3948193456871714E-2</v>
      </c>
      <c r="I24" s="216"/>
      <c r="J24" s="215">
        <f t="shared" si="1"/>
        <v>1.007068703287469</v>
      </c>
      <c r="K24" s="224">
        <f t="shared" si="5"/>
        <v>7.0687032874690026E-3</v>
      </c>
    </row>
    <row r="25" spans="1:11" x14ac:dyDescent="0.25">
      <c r="A25" s="224" t="s">
        <v>65</v>
      </c>
      <c r="B25" s="244" t="s">
        <v>66</v>
      </c>
      <c r="C25" s="224" t="s">
        <v>370</v>
      </c>
      <c r="D25" s="250">
        <v>97.418000000000006</v>
      </c>
      <c r="E25" s="251">
        <v>96.876999999999995</v>
      </c>
      <c r="F25" s="252">
        <v>96.662000000000006</v>
      </c>
      <c r="G25" s="221">
        <f t="shared" si="0"/>
        <v>0.97797080266140757</v>
      </c>
      <c r="H25" s="215">
        <f t="shared" si="4"/>
        <v>-2.2029197338592432E-2</v>
      </c>
      <c r="I25" s="216"/>
      <c r="J25" s="215">
        <f t="shared" si="1"/>
        <v>0.99115227221322821</v>
      </c>
      <c r="K25" s="224">
        <f t="shared" si="5"/>
        <v>-8.8477277867717863E-3</v>
      </c>
    </row>
    <row r="26" spans="1:11" x14ac:dyDescent="0.25">
      <c r="A26" s="224" t="s">
        <v>68</v>
      </c>
      <c r="B26" s="244" t="s">
        <v>69</v>
      </c>
      <c r="C26" s="224" t="s">
        <v>371</v>
      </c>
      <c r="D26" s="250">
        <v>83.435000000000002</v>
      </c>
      <c r="E26" s="251">
        <v>82.373999999999995</v>
      </c>
      <c r="F26" s="252">
        <v>81.337999999999994</v>
      </c>
      <c r="G26" s="221">
        <f t="shared" si="0"/>
        <v>0.95009611119931037</v>
      </c>
      <c r="H26" s="215">
        <f t="shared" si="4"/>
        <v>-4.9903888800689633E-2</v>
      </c>
      <c r="I26" s="216"/>
      <c r="J26" s="215">
        <f t="shared" si="1"/>
        <v>0.95063398488185225</v>
      </c>
      <c r="K26" s="224">
        <f t="shared" si="5"/>
        <v>-4.9366015118147755E-2</v>
      </c>
    </row>
    <row r="27" spans="1:11" x14ac:dyDescent="0.25">
      <c r="A27" s="224" t="s">
        <v>71</v>
      </c>
      <c r="B27" s="244" t="s">
        <v>72</v>
      </c>
      <c r="C27" s="224" t="s">
        <v>372</v>
      </c>
      <c r="D27" s="250">
        <v>83.460999999999999</v>
      </c>
      <c r="E27" s="251">
        <v>82.400999999999996</v>
      </c>
      <c r="F27" s="252">
        <v>81.363</v>
      </c>
      <c r="G27" s="221">
        <f t="shared" si="0"/>
        <v>0.95015748308211778</v>
      </c>
      <c r="H27" s="215">
        <f t="shared" si="4"/>
        <v>-4.9842516917882218E-2</v>
      </c>
      <c r="I27" s="216"/>
      <c r="J27" s="215">
        <f t="shared" si="1"/>
        <v>0.95055638805531928</v>
      </c>
      <c r="K27" s="224">
        <f t="shared" si="5"/>
        <v>-4.9443611944680721E-2</v>
      </c>
    </row>
    <row r="28" spans="1:11" x14ac:dyDescent="0.25">
      <c r="A28" s="224" t="s">
        <v>74</v>
      </c>
      <c r="B28" s="244" t="s">
        <v>75</v>
      </c>
      <c r="C28" s="224" t="s">
        <v>373</v>
      </c>
      <c r="D28" s="250">
        <v>83.39</v>
      </c>
      <c r="E28" s="251">
        <v>82.325999999999993</v>
      </c>
      <c r="F28" s="252">
        <v>81.293999999999997</v>
      </c>
      <c r="G28" s="221">
        <f t="shared" si="0"/>
        <v>0.94993122501692229</v>
      </c>
      <c r="H28" s="215">
        <f t="shared" si="4"/>
        <v>-5.0068774983077713E-2</v>
      </c>
      <c r="I28" s="216"/>
      <c r="J28" s="215">
        <f t="shared" si="1"/>
        <v>0.95079286446019906</v>
      </c>
      <c r="K28" s="224">
        <f t="shared" si="5"/>
        <v>-4.9207135539800939E-2</v>
      </c>
    </row>
    <row r="29" spans="1:11" x14ac:dyDescent="0.25">
      <c r="A29" s="224" t="s">
        <v>77</v>
      </c>
      <c r="B29" s="244" t="s">
        <v>78</v>
      </c>
      <c r="C29" s="224" t="s">
        <v>374</v>
      </c>
      <c r="D29" s="250">
        <v>100.79</v>
      </c>
      <c r="E29" s="251">
        <v>100.88800000000001</v>
      </c>
      <c r="F29" s="252">
        <v>102.55</v>
      </c>
      <c r="G29" s="221">
        <f t="shared" si="0"/>
        <v>1.0038949508291846</v>
      </c>
      <c r="H29" s="215">
        <f t="shared" si="4"/>
        <v>3.8949508291845625E-3</v>
      </c>
      <c r="I29" s="216"/>
      <c r="J29" s="215">
        <f t="shared" si="1"/>
        <v>1.0675411095105243</v>
      </c>
      <c r="K29" s="224">
        <f t="shared" si="5"/>
        <v>6.7541109510524278E-2</v>
      </c>
    </row>
    <row r="30" spans="1:11" x14ac:dyDescent="0.25">
      <c r="A30" s="224" t="s">
        <v>80</v>
      </c>
      <c r="B30" s="244" t="s">
        <v>81</v>
      </c>
      <c r="C30" s="224" t="s">
        <v>375</v>
      </c>
      <c r="D30" s="250">
        <v>124.17</v>
      </c>
      <c r="E30" s="251">
        <v>124.684</v>
      </c>
      <c r="F30" s="252">
        <v>125.342</v>
      </c>
      <c r="G30" s="221">
        <f t="shared" si="0"/>
        <v>1.0166610408483099</v>
      </c>
      <c r="H30" s="215">
        <f t="shared" si="4"/>
        <v>1.6661040848309883E-2</v>
      </c>
      <c r="I30" s="216"/>
      <c r="J30" s="215">
        <f t="shared" si="1"/>
        <v>1.0212770551274573</v>
      </c>
      <c r="K30" s="224">
        <f t="shared" si="5"/>
        <v>2.1277055127457256E-2</v>
      </c>
    </row>
    <row r="31" spans="1:11" x14ac:dyDescent="0.25">
      <c r="A31" s="224" t="s">
        <v>83</v>
      </c>
      <c r="B31" s="244" t="s">
        <v>84</v>
      </c>
      <c r="C31" s="224" t="s">
        <v>376</v>
      </c>
      <c r="D31" s="250">
        <v>117.881</v>
      </c>
      <c r="E31" s="251">
        <v>118.459</v>
      </c>
      <c r="F31" s="252">
        <v>118.217</v>
      </c>
      <c r="G31" s="221">
        <f t="shared" si="0"/>
        <v>1.0197577228181449</v>
      </c>
      <c r="H31" s="215">
        <f t="shared" si="4"/>
        <v>1.9757722818144918E-2</v>
      </c>
      <c r="I31" s="216"/>
      <c r="J31" s="215">
        <f t="shared" si="1"/>
        <v>0.99185340290146073</v>
      </c>
      <c r="K31" s="224">
        <f t="shared" si="5"/>
        <v>-8.1465970985392655E-3</v>
      </c>
    </row>
    <row r="32" spans="1:11" x14ac:dyDescent="0.25">
      <c r="A32" s="224" t="s">
        <v>86</v>
      </c>
      <c r="B32" s="244" t="s">
        <v>87</v>
      </c>
      <c r="C32" s="224" t="s">
        <v>377</v>
      </c>
      <c r="D32" s="250">
        <v>113.42100000000001</v>
      </c>
      <c r="E32" s="251">
        <v>116.16800000000001</v>
      </c>
      <c r="F32" s="252">
        <v>117.485</v>
      </c>
      <c r="G32" s="221">
        <f t="shared" si="0"/>
        <v>1.1004546796939261</v>
      </c>
      <c r="H32" s="215">
        <f t="shared" si="4"/>
        <v>0.10045467969392607</v>
      </c>
      <c r="I32" s="216"/>
      <c r="J32" s="215">
        <f t="shared" si="1"/>
        <v>1.0461251309305311</v>
      </c>
      <c r="K32" s="224">
        <f t="shared" si="5"/>
        <v>4.6125130930531055E-2</v>
      </c>
    </row>
    <row r="33" spans="1:11" x14ac:dyDescent="0.25">
      <c r="A33" s="224" t="s">
        <v>89</v>
      </c>
      <c r="B33" s="244" t="s">
        <v>90</v>
      </c>
      <c r="C33" s="224" t="s">
        <v>378</v>
      </c>
      <c r="D33" s="250">
        <v>101.911</v>
      </c>
      <c r="E33" s="251">
        <v>105.029</v>
      </c>
      <c r="F33" s="252">
        <v>106.21299999999999</v>
      </c>
      <c r="G33" s="221">
        <f t="shared" si="0"/>
        <v>1.1281131705125056</v>
      </c>
      <c r="H33" s="215">
        <f t="shared" si="4"/>
        <v>0.12811317051250559</v>
      </c>
      <c r="I33" s="216"/>
      <c r="J33" s="215">
        <f t="shared" si="1"/>
        <v>1.0458605480061005</v>
      </c>
      <c r="K33" s="224">
        <f t="shared" si="5"/>
        <v>4.586054800610051E-2</v>
      </c>
    </row>
    <row r="34" spans="1:11" x14ac:dyDescent="0.25">
      <c r="A34" s="224" t="s">
        <v>92</v>
      </c>
      <c r="B34" s="244" t="s">
        <v>93</v>
      </c>
      <c r="C34" s="224" t="s">
        <v>379</v>
      </c>
      <c r="D34" s="250">
        <v>113.80800000000001</v>
      </c>
      <c r="E34" s="251">
        <v>116.54300000000001</v>
      </c>
      <c r="F34" s="252">
        <v>117.864</v>
      </c>
      <c r="G34" s="221">
        <f t="shared" si="0"/>
        <v>1.099647795371006</v>
      </c>
      <c r="H34" s="215">
        <f t="shared" si="4"/>
        <v>9.9647795371005987E-2</v>
      </c>
      <c r="I34" s="216"/>
      <c r="J34" s="215">
        <f t="shared" si="1"/>
        <v>1.0461162060771325</v>
      </c>
      <c r="K34" s="224">
        <f t="shared" si="5"/>
        <v>4.6116206077132516E-2</v>
      </c>
    </row>
    <row r="35" spans="1:11" x14ac:dyDescent="0.25">
      <c r="A35" s="224" t="s">
        <v>95</v>
      </c>
      <c r="B35" s="244" t="s">
        <v>96</v>
      </c>
      <c r="C35" s="224" t="s">
        <v>380</v>
      </c>
      <c r="D35" s="250">
        <v>104.92100000000001</v>
      </c>
      <c r="E35" s="251">
        <v>109.459</v>
      </c>
      <c r="F35" s="252">
        <v>112.43600000000001</v>
      </c>
      <c r="G35" s="221">
        <f t="shared" si="0"/>
        <v>1.1845576995277702</v>
      </c>
      <c r="H35" s="215">
        <f t="shared" si="4"/>
        <v>0.18455769952777024</v>
      </c>
      <c r="I35" s="216"/>
      <c r="J35" s="215">
        <f t="shared" si="1"/>
        <v>1.113308801882954</v>
      </c>
      <c r="K35" s="224">
        <f t="shared" si="5"/>
        <v>0.113308801882954</v>
      </c>
    </row>
    <row r="36" spans="1:11" x14ac:dyDescent="0.25">
      <c r="A36" s="225" t="s">
        <v>98</v>
      </c>
      <c r="B36" s="245" t="s">
        <v>99</v>
      </c>
      <c r="C36" s="225" t="s">
        <v>381</v>
      </c>
      <c r="D36" s="253">
        <v>119.675</v>
      </c>
      <c r="E36" s="254">
        <v>121.102</v>
      </c>
      <c r="F36" s="255">
        <v>121.286</v>
      </c>
      <c r="G36" s="222">
        <f t="shared" si="0"/>
        <v>1.0485557295947581</v>
      </c>
      <c r="H36" s="217">
        <f t="shared" si="4"/>
        <v>4.8555729594758068E-2</v>
      </c>
      <c r="I36" s="218"/>
      <c r="J36" s="217">
        <f t="shared" si="1"/>
        <v>1.0060913865636225</v>
      </c>
      <c r="K36" s="225">
        <f t="shared" si="5"/>
        <v>6.091386563622514E-3</v>
      </c>
    </row>
    <row r="37" spans="1:11" x14ac:dyDescent="0.25">
      <c r="A37" s="224" t="s">
        <v>101</v>
      </c>
      <c r="B37" s="244" t="s">
        <v>102</v>
      </c>
      <c r="C37" s="224" t="s">
        <v>382</v>
      </c>
      <c r="D37" s="250">
        <v>119.672</v>
      </c>
      <c r="E37" s="251">
        <v>121.1</v>
      </c>
      <c r="F37" s="252">
        <v>121.285</v>
      </c>
      <c r="G37" s="221">
        <f t="shared" si="0"/>
        <v>1.0485916036745224</v>
      </c>
      <c r="H37" s="215">
        <f t="shared" si="4"/>
        <v>4.8591603674522421E-2</v>
      </c>
      <c r="I37" s="216"/>
      <c r="J37" s="215">
        <f t="shared" si="1"/>
        <v>1.0061246691467047</v>
      </c>
      <c r="K37" s="224">
        <f t="shared" si="5"/>
        <v>6.1246691467047309E-3</v>
      </c>
    </row>
    <row r="38" spans="1:11" ht="26.4" x14ac:dyDescent="0.25">
      <c r="A38" s="225" t="s">
        <v>104</v>
      </c>
      <c r="B38" s="243" t="s">
        <v>105</v>
      </c>
      <c r="C38" s="225" t="s">
        <v>383</v>
      </c>
      <c r="D38" s="253">
        <v>104.899</v>
      </c>
      <c r="E38" s="254">
        <v>109.47799999999999</v>
      </c>
      <c r="F38" s="255">
        <v>112.44499999999999</v>
      </c>
      <c r="G38" s="222">
        <f t="shared" si="0"/>
        <v>1.1863751114874572</v>
      </c>
      <c r="H38" s="217">
        <f t="shared" si="4"/>
        <v>0.18637511148745722</v>
      </c>
      <c r="I38" s="218"/>
      <c r="J38" s="217">
        <f t="shared" si="1"/>
        <v>1.1128923972823861</v>
      </c>
      <c r="K38" s="225">
        <f t="shared" si="5"/>
        <v>0.11289239728238609</v>
      </c>
    </row>
    <row r="39" spans="1:11" x14ac:dyDescent="0.25">
      <c r="A39" s="224" t="s">
        <v>107</v>
      </c>
      <c r="B39" s="244" t="s">
        <v>108</v>
      </c>
      <c r="C39" s="224" t="s">
        <v>384</v>
      </c>
      <c r="D39" s="250">
        <v>123.39</v>
      </c>
      <c r="E39" s="251">
        <v>122.197</v>
      </c>
      <c r="F39" s="252">
        <v>120.10299999999999</v>
      </c>
      <c r="G39" s="221">
        <f t="shared" si="0"/>
        <v>0.96188315367494881</v>
      </c>
      <c r="H39" s="215">
        <f t="shared" si="4"/>
        <v>-3.811684632505119E-2</v>
      </c>
      <c r="I39" s="216"/>
      <c r="J39" s="215">
        <f t="shared" si="1"/>
        <v>0.93319681274937816</v>
      </c>
      <c r="K39" s="224">
        <f t="shared" si="5"/>
        <v>-6.6803187250621843E-2</v>
      </c>
    </row>
    <row r="40" spans="1:11" x14ac:dyDescent="0.25">
      <c r="A40" s="224" t="s">
        <v>110</v>
      </c>
      <c r="B40" s="244" t="s">
        <v>111</v>
      </c>
      <c r="C40" s="224" t="s">
        <v>385</v>
      </c>
      <c r="D40" s="250">
        <v>95.768000000000001</v>
      </c>
      <c r="E40" s="251">
        <v>93.704999999999998</v>
      </c>
      <c r="F40" s="252">
        <v>98.194999999999993</v>
      </c>
      <c r="G40" s="221">
        <f t="shared" ref="G40:G71" si="6">(E40/D40)^4</f>
        <v>0.91657791530731492</v>
      </c>
      <c r="H40" s="215">
        <f t="shared" si="4"/>
        <v>-8.3422084692685083E-2</v>
      </c>
      <c r="I40" s="216"/>
      <c r="J40" s="215">
        <f t="shared" ref="J40:J71" si="7">(F40/E40)^4</f>
        <v>1.2058865129120899</v>
      </c>
      <c r="K40" s="224">
        <f t="shared" si="5"/>
        <v>0.20588651291208993</v>
      </c>
    </row>
    <row r="41" spans="1:11" x14ac:dyDescent="0.25">
      <c r="A41" s="224" t="s">
        <v>113</v>
      </c>
      <c r="B41" s="244" t="s">
        <v>114</v>
      </c>
      <c r="C41" s="224" t="s">
        <v>386</v>
      </c>
      <c r="D41" s="250">
        <v>110.166</v>
      </c>
      <c r="E41" s="251">
        <v>111.137</v>
      </c>
      <c r="F41" s="252">
        <v>111.667</v>
      </c>
      <c r="G41" s="221">
        <f t="shared" si="6"/>
        <v>1.0357247480752174</v>
      </c>
      <c r="H41" s="215">
        <f t="shared" si="4"/>
        <v>3.5724748075217416E-2</v>
      </c>
      <c r="I41" s="216"/>
      <c r="J41" s="215">
        <f t="shared" si="7"/>
        <v>1.0192124435399434</v>
      </c>
      <c r="K41" s="224">
        <f t="shared" si="5"/>
        <v>1.9212443539943447E-2</v>
      </c>
    </row>
    <row r="42" spans="1:11" ht="26.4" x14ac:dyDescent="0.25">
      <c r="A42" s="224" t="s">
        <v>116</v>
      </c>
      <c r="B42" s="244" t="s">
        <v>117</v>
      </c>
      <c r="C42" s="224" t="s">
        <v>387</v>
      </c>
      <c r="D42" s="250">
        <v>107.42700000000001</v>
      </c>
      <c r="E42" s="251">
        <v>108.952</v>
      </c>
      <c r="F42" s="252">
        <v>109.64</v>
      </c>
      <c r="G42" s="221">
        <f t="shared" si="6"/>
        <v>1.0580033338887842</v>
      </c>
      <c r="H42" s="215">
        <f t="shared" si="4"/>
        <v>5.8003333888784203E-2</v>
      </c>
      <c r="I42" s="216"/>
      <c r="J42" s="215">
        <f t="shared" si="7"/>
        <v>1.0254990915524258</v>
      </c>
      <c r="K42" s="224">
        <f t="shared" si="5"/>
        <v>2.5499091552425801E-2</v>
      </c>
    </row>
    <row r="43" spans="1:11" ht="26.4" x14ac:dyDescent="0.25">
      <c r="A43" s="224" t="s">
        <v>119</v>
      </c>
      <c r="B43" s="244" t="s">
        <v>120</v>
      </c>
      <c r="C43" s="224" t="s">
        <v>388</v>
      </c>
      <c r="D43" s="250">
        <v>102.617</v>
      </c>
      <c r="E43" s="251">
        <v>103.453</v>
      </c>
      <c r="F43" s="252">
        <v>104.982</v>
      </c>
      <c r="G43" s="221">
        <f t="shared" si="6"/>
        <v>1.0329875823168131</v>
      </c>
      <c r="H43" s="215">
        <f t="shared" si="4"/>
        <v>3.2987582316813091E-2</v>
      </c>
      <c r="I43" s="216"/>
      <c r="J43" s="215">
        <f t="shared" si="7"/>
        <v>1.0604422248853891</v>
      </c>
      <c r="K43" s="224">
        <f t="shared" si="5"/>
        <v>6.0442224885389084E-2</v>
      </c>
    </row>
    <row r="44" spans="1:11" ht="26.4" x14ac:dyDescent="0.25">
      <c r="A44" s="224" t="s">
        <v>122</v>
      </c>
      <c r="B44" s="244" t="s">
        <v>123</v>
      </c>
      <c r="C44" s="224" t="s">
        <v>389</v>
      </c>
      <c r="D44" s="250">
        <v>106.63</v>
      </c>
      <c r="E44" s="251">
        <v>108.009</v>
      </c>
      <c r="F44" s="252">
        <v>108.821</v>
      </c>
      <c r="G44" s="221">
        <f t="shared" si="6"/>
        <v>1.0527424705082056</v>
      </c>
      <c r="H44" s="215">
        <f t="shared" si="4"/>
        <v>5.2742470508205574E-2</v>
      </c>
      <c r="I44" s="216"/>
      <c r="J44" s="215">
        <f t="shared" si="7"/>
        <v>1.0304123831136058</v>
      </c>
      <c r="K44" s="224">
        <f t="shared" si="5"/>
        <v>3.0412383113605834E-2</v>
      </c>
    </row>
    <row r="45" spans="1:11" ht="26.4" x14ac:dyDescent="0.25">
      <c r="A45" s="224" t="s">
        <v>125</v>
      </c>
      <c r="B45" s="244" t="s">
        <v>126</v>
      </c>
      <c r="C45" s="224" t="s">
        <v>390</v>
      </c>
      <c r="D45" s="250">
        <v>111.399</v>
      </c>
      <c r="E45" s="251">
        <v>113.553</v>
      </c>
      <c r="F45" s="252">
        <v>113.608</v>
      </c>
      <c r="G45" s="221">
        <f t="shared" si="6"/>
        <v>1.0796159218387642</v>
      </c>
      <c r="H45" s="215">
        <f t="shared" si="4"/>
        <v>7.9615921838764203E-2</v>
      </c>
      <c r="I45" s="216"/>
      <c r="J45" s="215">
        <f t="shared" si="7"/>
        <v>1.0019388293473084</v>
      </c>
      <c r="K45" s="224">
        <f t="shared" si="5"/>
        <v>1.9388293473083795E-3</v>
      </c>
    </row>
    <row r="46" spans="1:11" x14ac:dyDescent="0.25">
      <c r="A46" s="224" t="s">
        <v>128</v>
      </c>
      <c r="B46" s="244" t="s">
        <v>129</v>
      </c>
      <c r="C46" s="224" t="s">
        <v>391</v>
      </c>
      <c r="D46" s="250">
        <v>108.586</v>
      </c>
      <c r="E46" s="251">
        <v>110.255</v>
      </c>
      <c r="F46" s="252">
        <v>110.15</v>
      </c>
      <c r="G46" s="221">
        <f t="shared" si="6"/>
        <v>1.0629132805390102</v>
      </c>
      <c r="H46" s="215">
        <f t="shared" si="4"/>
        <v>6.2913280539010241E-2</v>
      </c>
      <c r="I46" s="216"/>
      <c r="J46" s="215">
        <f t="shared" si="7"/>
        <v>0.99619608717938657</v>
      </c>
      <c r="K46" s="224">
        <f t="shared" si="5"/>
        <v>-3.8039128206134309E-3</v>
      </c>
    </row>
    <row r="47" spans="1:11" x14ac:dyDescent="0.25">
      <c r="A47" s="224" t="s">
        <v>131</v>
      </c>
      <c r="B47" s="244" t="s">
        <v>132</v>
      </c>
      <c r="C47" s="224" t="s">
        <v>392</v>
      </c>
      <c r="D47" s="250">
        <v>108.67400000000001</v>
      </c>
      <c r="E47" s="251">
        <v>110.241</v>
      </c>
      <c r="F47" s="252">
        <v>110.14400000000001</v>
      </c>
      <c r="G47" s="221">
        <f t="shared" si="6"/>
        <v>1.0589366169461751</v>
      </c>
      <c r="H47" s="215">
        <f t="shared" si="4"/>
        <v>5.8936616946175135E-2</v>
      </c>
      <c r="I47" s="216"/>
      <c r="J47" s="215">
        <f t="shared" si="7"/>
        <v>0.99648508083108134</v>
      </c>
      <c r="K47" s="224">
        <f t="shared" si="5"/>
        <v>-3.5149191689186621E-3</v>
      </c>
    </row>
    <row r="48" spans="1:11" x14ac:dyDescent="0.25">
      <c r="A48" s="224" t="s">
        <v>134</v>
      </c>
      <c r="B48" s="244" t="s">
        <v>135</v>
      </c>
      <c r="C48" s="224" t="s">
        <v>393</v>
      </c>
      <c r="D48" s="250">
        <v>116.73699999999999</v>
      </c>
      <c r="E48" s="251">
        <v>119.995</v>
      </c>
      <c r="F48" s="252">
        <v>120.363</v>
      </c>
      <c r="G48" s="221">
        <f t="shared" si="6"/>
        <v>1.1163965537430576</v>
      </c>
      <c r="H48" s="215">
        <f t="shared" si="4"/>
        <v>0.11639655374305757</v>
      </c>
      <c r="I48" s="216"/>
      <c r="J48" s="215">
        <f t="shared" si="7"/>
        <v>1.0123237246323222</v>
      </c>
      <c r="K48" s="224">
        <f t="shared" si="5"/>
        <v>1.232372463232223E-2</v>
      </c>
    </row>
    <row r="49" spans="1:11" x14ac:dyDescent="0.25">
      <c r="A49" s="224" t="s">
        <v>137</v>
      </c>
      <c r="B49" s="244" t="s">
        <v>138</v>
      </c>
      <c r="C49" s="224" t="s">
        <v>394</v>
      </c>
      <c r="D49" s="250">
        <v>108.68300000000001</v>
      </c>
      <c r="E49" s="251">
        <v>110.253</v>
      </c>
      <c r="F49" s="252">
        <v>110.15600000000001</v>
      </c>
      <c r="G49" s="221">
        <f t="shared" si="6"/>
        <v>1.0590468937028632</v>
      </c>
      <c r="H49" s="215">
        <f t="shared" ref="H49:H81" si="8">G49-1</f>
        <v>5.9046893702863201E-2</v>
      </c>
      <c r="I49" s="216"/>
      <c r="J49" s="215">
        <f t="shared" si="7"/>
        <v>0.9964854628919646</v>
      </c>
      <c r="K49" s="224">
        <f t="shared" ref="K49:K81" si="9">J49-1</f>
        <v>-3.5145371080353982E-3</v>
      </c>
    </row>
    <row r="50" spans="1:11" ht="39.6" x14ac:dyDescent="0.25">
      <c r="A50" s="224" t="s">
        <v>140</v>
      </c>
      <c r="B50" s="244" t="s">
        <v>141</v>
      </c>
      <c r="C50" s="224" t="s">
        <v>395</v>
      </c>
      <c r="D50" s="250">
        <v>112.91</v>
      </c>
      <c r="E50" s="251">
        <v>113.125</v>
      </c>
      <c r="F50" s="252">
        <v>113.224</v>
      </c>
      <c r="G50" s="221">
        <f t="shared" si="6"/>
        <v>1.007638468700029</v>
      </c>
      <c r="H50" s="215">
        <f t="shared" si="8"/>
        <v>7.6384687000290441E-3</v>
      </c>
      <c r="I50" s="216"/>
      <c r="J50" s="215">
        <f t="shared" si="7"/>
        <v>1.0035051503681223</v>
      </c>
      <c r="K50" s="224">
        <f t="shared" si="9"/>
        <v>3.5051503681222673E-3</v>
      </c>
    </row>
    <row r="51" spans="1:11" ht="26.4" x14ac:dyDescent="0.25">
      <c r="A51" s="224" t="s">
        <v>143</v>
      </c>
      <c r="B51" s="244" t="s">
        <v>144</v>
      </c>
      <c r="C51" s="224" t="s">
        <v>396</v>
      </c>
      <c r="D51" s="250">
        <v>114.401</v>
      </c>
      <c r="E51" s="251">
        <v>114.64400000000001</v>
      </c>
      <c r="F51" s="252">
        <v>114.74299999999999</v>
      </c>
      <c r="G51" s="221">
        <f t="shared" si="6"/>
        <v>1.0085235385729376</v>
      </c>
      <c r="H51" s="215">
        <f t="shared" si="8"/>
        <v>8.5235385729376389E-3</v>
      </c>
      <c r="I51" s="216"/>
      <c r="J51" s="215">
        <f t="shared" si="7"/>
        <v>1.0034586479866594</v>
      </c>
      <c r="K51" s="224">
        <f t="shared" si="9"/>
        <v>3.4586479866594022E-3</v>
      </c>
    </row>
    <row r="52" spans="1:11" x14ac:dyDescent="0.25">
      <c r="A52" s="224" t="s">
        <v>146</v>
      </c>
      <c r="B52" s="244" t="s">
        <v>147</v>
      </c>
      <c r="C52" s="224" t="s">
        <v>397</v>
      </c>
      <c r="D52" s="250">
        <v>113.384</v>
      </c>
      <c r="E52" s="251">
        <v>112.73399999999999</v>
      </c>
      <c r="F52" s="252">
        <v>115.16</v>
      </c>
      <c r="G52" s="221">
        <f t="shared" si="6"/>
        <v>0.9772655077206186</v>
      </c>
      <c r="H52" s="215">
        <f t="shared" si="8"/>
        <v>-2.2734492279381402E-2</v>
      </c>
      <c r="I52" s="216"/>
      <c r="J52" s="215">
        <f t="shared" si="7"/>
        <v>1.0888973919223941</v>
      </c>
      <c r="K52" s="224">
        <f t="shared" si="9"/>
        <v>8.8897391922394098E-2</v>
      </c>
    </row>
    <row r="53" spans="1:11" x14ac:dyDescent="0.25">
      <c r="A53" s="224" t="s">
        <v>149</v>
      </c>
      <c r="B53" s="244" t="s">
        <v>150</v>
      </c>
      <c r="C53" s="224" t="s">
        <v>398</v>
      </c>
      <c r="D53" s="250">
        <v>107.434</v>
      </c>
      <c r="E53" s="251">
        <v>107.40300000000001</v>
      </c>
      <c r="F53" s="252">
        <v>106.673</v>
      </c>
      <c r="G53" s="221">
        <f t="shared" si="6"/>
        <v>0.99884630247255768</v>
      </c>
      <c r="H53" s="215">
        <f t="shared" si="8"/>
        <v>-1.1536975274423211E-3</v>
      </c>
      <c r="I53" s="216"/>
      <c r="J53" s="215">
        <f t="shared" si="7"/>
        <v>0.97308860508924744</v>
      </c>
      <c r="K53" s="224">
        <f t="shared" si="9"/>
        <v>-2.6911394910752562E-2</v>
      </c>
    </row>
    <row r="54" spans="1:11" ht="26.4" x14ac:dyDescent="0.25">
      <c r="A54" s="224" t="s">
        <v>152</v>
      </c>
      <c r="B54" s="244" t="s">
        <v>153</v>
      </c>
      <c r="C54" s="224" t="s">
        <v>399</v>
      </c>
      <c r="D54" s="250">
        <v>98.293000000000006</v>
      </c>
      <c r="E54" s="251">
        <v>98.25</v>
      </c>
      <c r="F54" s="252">
        <v>98.122</v>
      </c>
      <c r="G54" s="221">
        <f t="shared" si="6"/>
        <v>0.99825127764662835</v>
      </c>
      <c r="H54" s="215">
        <f t="shared" si="8"/>
        <v>-1.7487223533716456E-3</v>
      </c>
      <c r="I54" s="216"/>
      <c r="J54" s="215">
        <f t="shared" si="7"/>
        <v>0.99479897894036973</v>
      </c>
      <c r="K54" s="224">
        <f t="shared" si="9"/>
        <v>-5.2010210596302731E-3</v>
      </c>
    </row>
    <row r="55" spans="1:11" x14ac:dyDescent="0.25">
      <c r="A55" s="224" t="s">
        <v>155</v>
      </c>
      <c r="B55" s="244" t="s">
        <v>156</v>
      </c>
      <c r="C55" s="224" t="s">
        <v>400</v>
      </c>
      <c r="D55" s="250">
        <v>118.93899999999999</v>
      </c>
      <c r="E55" s="251">
        <v>120.217</v>
      </c>
      <c r="F55" s="252">
        <v>120.05</v>
      </c>
      <c r="G55" s="221">
        <f t="shared" si="6"/>
        <v>1.043677721190112</v>
      </c>
      <c r="H55" s="215">
        <f t="shared" si="8"/>
        <v>4.367772119011204E-2</v>
      </c>
      <c r="I55" s="216"/>
      <c r="J55" s="215">
        <f t="shared" si="7"/>
        <v>0.99445494933574774</v>
      </c>
      <c r="K55" s="224">
        <f t="shared" si="9"/>
        <v>-5.5450506642522601E-3</v>
      </c>
    </row>
    <row r="56" spans="1:11" x14ac:dyDescent="0.25">
      <c r="A56" s="224" t="s">
        <v>158</v>
      </c>
      <c r="B56" s="244" t="s">
        <v>159</v>
      </c>
      <c r="C56" s="224" t="s">
        <v>401</v>
      </c>
      <c r="D56" s="250">
        <v>109.62</v>
      </c>
      <c r="E56" s="251">
        <v>110.425</v>
      </c>
      <c r="F56" s="252">
        <v>110.86499999999999</v>
      </c>
      <c r="G56" s="221">
        <f t="shared" si="6"/>
        <v>1.0296993551793172</v>
      </c>
      <c r="H56" s="215">
        <f t="shared" si="8"/>
        <v>2.9699355179317211E-2</v>
      </c>
      <c r="I56" s="216"/>
      <c r="J56" s="215">
        <f t="shared" si="7"/>
        <v>1.0160339355084482</v>
      </c>
      <c r="K56" s="224">
        <f t="shared" si="9"/>
        <v>1.6033935508448227E-2</v>
      </c>
    </row>
    <row r="57" spans="1:11" x14ac:dyDescent="0.25">
      <c r="A57" s="224" t="s">
        <v>161</v>
      </c>
      <c r="B57" s="244" t="s">
        <v>162</v>
      </c>
      <c r="C57" s="224" t="s">
        <v>402</v>
      </c>
      <c r="D57" s="250">
        <v>109.61799999999999</v>
      </c>
      <c r="E57" s="251">
        <v>110.42400000000001</v>
      </c>
      <c r="F57" s="252">
        <v>110.86499999999999</v>
      </c>
      <c r="G57" s="221">
        <f t="shared" si="6"/>
        <v>1.0297372037142796</v>
      </c>
      <c r="H57" s="215">
        <f t="shared" si="8"/>
        <v>2.973720371427957E-2</v>
      </c>
      <c r="I57" s="216"/>
      <c r="J57" s="215">
        <f t="shared" si="7"/>
        <v>1.0160707408311098</v>
      </c>
      <c r="K57" s="224">
        <f t="shared" si="9"/>
        <v>1.607074083110982E-2</v>
      </c>
    </row>
    <row r="58" spans="1:11" x14ac:dyDescent="0.25">
      <c r="A58" s="224" t="s">
        <v>164</v>
      </c>
      <c r="B58" s="244" t="s">
        <v>165</v>
      </c>
      <c r="C58" s="224" t="s">
        <v>403</v>
      </c>
      <c r="D58" s="250">
        <v>109.60599999999999</v>
      </c>
      <c r="E58" s="251">
        <v>110.413</v>
      </c>
      <c r="F58" s="252">
        <v>110.84699999999999</v>
      </c>
      <c r="G58" s="221">
        <f t="shared" si="6"/>
        <v>1.0297778011918621</v>
      </c>
      <c r="H58" s="215">
        <f t="shared" si="8"/>
        <v>2.977780119186213E-2</v>
      </c>
      <c r="I58" s="216"/>
      <c r="J58" s="215">
        <f t="shared" si="7"/>
        <v>1.0158157316807648</v>
      </c>
      <c r="K58" s="224">
        <f t="shared" si="9"/>
        <v>1.5815731680764777E-2</v>
      </c>
    </row>
    <row r="59" spans="1:11" x14ac:dyDescent="0.25">
      <c r="A59" s="224" t="s">
        <v>167</v>
      </c>
      <c r="B59" s="244" t="s">
        <v>168</v>
      </c>
      <c r="C59" s="224" t="s">
        <v>404</v>
      </c>
      <c r="D59" s="250">
        <v>109.61</v>
      </c>
      <c r="E59" s="251">
        <v>110.42100000000001</v>
      </c>
      <c r="F59" s="252">
        <v>110.852</v>
      </c>
      <c r="G59" s="221">
        <f t="shared" si="6"/>
        <v>1.0299259306552231</v>
      </c>
      <c r="H59" s="215">
        <f t="shared" si="8"/>
        <v>2.9925930655223087E-2</v>
      </c>
      <c r="I59" s="216"/>
      <c r="J59" s="215">
        <f t="shared" si="7"/>
        <v>1.0157046221081703</v>
      </c>
      <c r="K59" s="224">
        <f t="shared" si="9"/>
        <v>1.5704622108170252E-2</v>
      </c>
    </row>
    <row r="60" spans="1:11" ht="26.4" x14ac:dyDescent="0.25">
      <c r="A60" s="224" t="s">
        <v>170</v>
      </c>
      <c r="B60" s="244" t="s">
        <v>171</v>
      </c>
      <c r="C60" s="224" t="s">
        <v>405</v>
      </c>
      <c r="D60" s="250">
        <v>114.81100000000001</v>
      </c>
      <c r="E60" s="251">
        <v>115.94499999999999</v>
      </c>
      <c r="F60" s="252">
        <v>117.101</v>
      </c>
      <c r="G60" s="221">
        <f t="shared" si="6"/>
        <v>1.0400976162253894</v>
      </c>
      <c r="H60" s="215">
        <f t="shared" si="8"/>
        <v>4.0097616225389432E-2</v>
      </c>
      <c r="I60" s="216"/>
      <c r="J60" s="215">
        <f t="shared" si="7"/>
        <v>1.0404813869848348</v>
      </c>
      <c r="K60" s="224">
        <f t="shared" si="9"/>
        <v>4.0481386984834833E-2</v>
      </c>
    </row>
    <row r="61" spans="1:11" ht="26.4" x14ac:dyDescent="0.25">
      <c r="A61" s="224" t="s">
        <v>173</v>
      </c>
      <c r="B61" s="242" t="s">
        <v>174</v>
      </c>
      <c r="C61" s="224" t="s">
        <v>406</v>
      </c>
      <c r="D61" s="250">
        <v>120.759</v>
      </c>
      <c r="E61" s="251">
        <v>122.003</v>
      </c>
      <c r="F61" s="252">
        <v>123.43</v>
      </c>
      <c r="G61" s="221">
        <f t="shared" si="6"/>
        <v>1.0418471491676569</v>
      </c>
      <c r="H61" s="215">
        <f t="shared" si="8"/>
        <v>4.1847149167656861E-2</v>
      </c>
      <c r="I61" s="216"/>
      <c r="J61" s="215">
        <f t="shared" si="7"/>
        <v>1.0476129934555201</v>
      </c>
      <c r="K61" s="224">
        <f t="shared" si="9"/>
        <v>4.7612993455520058E-2</v>
      </c>
    </row>
    <row r="62" spans="1:11" x14ac:dyDescent="0.25">
      <c r="A62" s="224" t="s">
        <v>176</v>
      </c>
      <c r="B62" s="244" t="s">
        <v>177</v>
      </c>
      <c r="C62" s="224" t="s">
        <v>407</v>
      </c>
      <c r="D62" s="250">
        <v>106.626</v>
      </c>
      <c r="E62" s="251">
        <v>108.018</v>
      </c>
      <c r="F62" s="252">
        <v>108.82</v>
      </c>
      <c r="G62" s="221">
        <f t="shared" si="6"/>
        <v>1.053251432433145</v>
      </c>
      <c r="H62" s="215">
        <f t="shared" si="8"/>
        <v>5.3251432433145007E-2</v>
      </c>
      <c r="I62" s="216"/>
      <c r="J62" s="215">
        <f t="shared" si="7"/>
        <v>1.0300311501176973</v>
      </c>
      <c r="K62" s="224">
        <f t="shared" si="9"/>
        <v>3.0031150117697303E-2</v>
      </c>
    </row>
    <row r="63" spans="1:11" ht="26.4" x14ac:dyDescent="0.25">
      <c r="A63" s="225" t="s">
        <v>179</v>
      </c>
      <c r="B63" s="245" t="s">
        <v>180</v>
      </c>
      <c r="C63" s="225" t="s">
        <v>408</v>
      </c>
      <c r="D63" s="253">
        <v>95.724999999999994</v>
      </c>
      <c r="E63" s="254">
        <v>95.671999999999997</v>
      </c>
      <c r="F63" s="255">
        <v>95.962000000000003</v>
      </c>
      <c r="G63" s="222">
        <f t="shared" si="6"/>
        <v>0.99778716115830401</v>
      </c>
      <c r="H63" s="217">
        <f t="shared" si="8"/>
        <v>-2.2128388416959854E-3</v>
      </c>
      <c r="I63" s="218"/>
      <c r="J63" s="217">
        <f t="shared" si="7"/>
        <v>1.0121799997565737</v>
      </c>
      <c r="K63" s="225">
        <f t="shared" si="9"/>
        <v>1.2179999756573689E-2</v>
      </c>
    </row>
    <row r="64" spans="1:11" x14ac:dyDescent="0.25">
      <c r="A64" s="224" t="s">
        <v>182</v>
      </c>
      <c r="B64" s="244" t="s">
        <v>183</v>
      </c>
      <c r="C64" s="224" t="s">
        <v>409</v>
      </c>
      <c r="D64" s="250">
        <v>114.20699999999999</v>
      </c>
      <c r="E64" s="251">
        <v>114.568</v>
      </c>
      <c r="F64" s="252">
        <v>115.083</v>
      </c>
      <c r="G64" s="221">
        <f t="shared" si="6"/>
        <v>1.0127037835434194</v>
      </c>
      <c r="H64" s="215">
        <f t="shared" si="8"/>
        <v>1.2703783543419389E-2</v>
      </c>
      <c r="I64" s="216"/>
      <c r="J64" s="215">
        <f t="shared" si="7"/>
        <v>1.0181021897566602</v>
      </c>
      <c r="K64" s="224">
        <f t="shared" si="9"/>
        <v>1.8102189756660225E-2</v>
      </c>
    </row>
    <row r="65" spans="1:11" x14ac:dyDescent="0.25">
      <c r="A65" s="225" t="s">
        <v>185</v>
      </c>
      <c r="B65" s="245" t="s">
        <v>186</v>
      </c>
      <c r="C65" s="225" t="s">
        <v>410</v>
      </c>
      <c r="D65" s="253">
        <v>113.88</v>
      </c>
      <c r="E65" s="254">
        <v>114.586</v>
      </c>
      <c r="F65" s="255">
        <v>115.063</v>
      </c>
      <c r="G65" s="222">
        <f t="shared" si="6"/>
        <v>1.0250295909951324</v>
      </c>
      <c r="H65" s="217">
        <f t="shared" si="8"/>
        <v>2.5029590995132356E-2</v>
      </c>
      <c r="I65" s="218"/>
      <c r="J65" s="217">
        <f t="shared" si="7"/>
        <v>1.016755511726561</v>
      </c>
      <c r="K65" s="225">
        <f t="shared" si="9"/>
        <v>1.6755511726560979E-2</v>
      </c>
    </row>
    <row r="66" spans="1:11" x14ac:dyDescent="0.25">
      <c r="A66" s="224" t="s">
        <v>188</v>
      </c>
      <c r="B66" s="244" t="s">
        <v>189</v>
      </c>
      <c r="C66" s="224" t="s">
        <v>411</v>
      </c>
      <c r="D66" s="250">
        <v>113.79600000000001</v>
      </c>
      <c r="E66" s="251">
        <v>114.501</v>
      </c>
      <c r="F66" s="252">
        <v>115.051</v>
      </c>
      <c r="G66" s="221">
        <f t="shared" si="6"/>
        <v>1.0250124302234214</v>
      </c>
      <c r="H66" s="215">
        <f t="shared" si="8"/>
        <v>2.5012430223421367E-2</v>
      </c>
      <c r="I66" s="216"/>
      <c r="J66" s="215">
        <f t="shared" si="7"/>
        <v>1.0193526887260635</v>
      </c>
      <c r="K66" s="224">
        <f t="shared" si="9"/>
        <v>1.9352688726063549E-2</v>
      </c>
    </row>
    <row r="67" spans="1:11" x14ac:dyDescent="0.25">
      <c r="A67" s="224" t="s">
        <v>191</v>
      </c>
      <c r="B67" s="244" t="s">
        <v>192</v>
      </c>
      <c r="C67" s="224" t="s">
        <v>412</v>
      </c>
      <c r="D67" s="250">
        <v>113.614</v>
      </c>
      <c r="E67" s="251">
        <v>114.30800000000001</v>
      </c>
      <c r="F67" s="252">
        <v>114.917</v>
      </c>
      <c r="G67" s="221">
        <f t="shared" si="6"/>
        <v>1.0246583970670287</v>
      </c>
      <c r="H67" s="215">
        <f t="shared" si="8"/>
        <v>2.4658397067028659E-2</v>
      </c>
      <c r="I67" s="216"/>
      <c r="J67" s="215">
        <f t="shared" si="7"/>
        <v>1.021481757121961</v>
      </c>
      <c r="K67" s="224">
        <f t="shared" si="9"/>
        <v>2.1481757121960987E-2</v>
      </c>
    </row>
    <row r="68" spans="1:11" x14ac:dyDescent="0.25">
      <c r="A68" s="224" t="s">
        <v>194</v>
      </c>
      <c r="B68" s="244" t="s">
        <v>195</v>
      </c>
      <c r="C68" s="224" t="s">
        <v>413</v>
      </c>
      <c r="D68" s="250">
        <v>116.65300000000001</v>
      </c>
      <c r="E68" s="251">
        <v>117.413</v>
      </c>
      <c r="F68" s="252">
        <v>115.175</v>
      </c>
      <c r="G68" s="221">
        <f t="shared" si="6"/>
        <v>1.0263159787455045</v>
      </c>
      <c r="H68" s="215">
        <f t="shared" si="8"/>
        <v>2.6315978745504509E-2</v>
      </c>
      <c r="I68" s="216"/>
      <c r="J68" s="215">
        <f t="shared" si="7"/>
        <v>0.92590865684282364</v>
      </c>
      <c r="K68" s="224">
        <f t="shared" si="9"/>
        <v>-7.4091343157176359E-2</v>
      </c>
    </row>
    <row r="69" spans="1:11" ht="26.4" x14ac:dyDescent="0.25">
      <c r="A69" s="224" t="s">
        <v>197</v>
      </c>
      <c r="B69" s="244" t="s">
        <v>198</v>
      </c>
      <c r="C69" s="224" t="s">
        <v>414</v>
      </c>
      <c r="D69" s="250">
        <v>116.65600000000001</v>
      </c>
      <c r="E69" s="251">
        <v>117.416</v>
      </c>
      <c r="F69" s="252">
        <v>115.17100000000001</v>
      </c>
      <c r="G69" s="221">
        <f t="shared" si="6"/>
        <v>1.0263152953807833</v>
      </c>
      <c r="H69" s="215">
        <f t="shared" si="8"/>
        <v>2.6315295380783255E-2</v>
      </c>
      <c r="I69" s="216"/>
      <c r="J69" s="215">
        <f t="shared" si="7"/>
        <v>0.92568542544282884</v>
      </c>
      <c r="K69" s="224">
        <f t="shared" si="9"/>
        <v>-7.4314574557171165E-2</v>
      </c>
    </row>
    <row r="70" spans="1:11" ht="26.4" x14ac:dyDescent="0.25">
      <c r="A70" s="224" t="s">
        <v>200</v>
      </c>
      <c r="B70" s="244" t="s">
        <v>201</v>
      </c>
      <c r="C70" s="224" t="s">
        <v>415</v>
      </c>
      <c r="D70" s="250">
        <v>116.64700000000001</v>
      </c>
      <c r="E70" s="251">
        <v>117.408</v>
      </c>
      <c r="F70" s="252">
        <v>115.172</v>
      </c>
      <c r="G70" s="221">
        <f t="shared" si="6"/>
        <v>1.0263523121663103</v>
      </c>
      <c r="H70" s="215">
        <f t="shared" si="8"/>
        <v>2.6352312166310288E-2</v>
      </c>
      <c r="I70" s="216"/>
      <c r="J70" s="215">
        <f t="shared" si="7"/>
        <v>0.92596990946909563</v>
      </c>
      <c r="K70" s="224">
        <f t="shared" si="9"/>
        <v>-7.4030090530904369E-2</v>
      </c>
    </row>
    <row r="71" spans="1:11" x14ac:dyDescent="0.25">
      <c r="A71" s="224" t="s">
        <v>203</v>
      </c>
      <c r="B71" s="244" t="s">
        <v>204</v>
      </c>
      <c r="C71" s="224" t="s">
        <v>416</v>
      </c>
      <c r="D71" s="250">
        <v>113.47</v>
      </c>
      <c r="E71" s="251">
        <v>114.161</v>
      </c>
      <c r="F71" s="252">
        <v>114.88200000000001</v>
      </c>
      <c r="G71" s="221">
        <f t="shared" si="6"/>
        <v>1.0245822738855259</v>
      </c>
      <c r="H71" s="215">
        <f t="shared" si="8"/>
        <v>2.4582273885525918E-2</v>
      </c>
      <c r="I71" s="216"/>
      <c r="J71" s="215">
        <f t="shared" si="7"/>
        <v>1.0255029010235535</v>
      </c>
      <c r="K71" s="224">
        <f t="shared" si="9"/>
        <v>2.5502901023553459E-2</v>
      </c>
    </row>
    <row r="72" spans="1:11" ht="26.4" x14ac:dyDescent="0.25">
      <c r="A72" s="224" t="s">
        <v>206</v>
      </c>
      <c r="B72" s="244" t="s">
        <v>207</v>
      </c>
      <c r="C72" s="224" t="s">
        <v>417</v>
      </c>
      <c r="D72" s="250">
        <v>113.495</v>
      </c>
      <c r="E72" s="251">
        <v>114.185</v>
      </c>
      <c r="F72" s="252">
        <v>114.791</v>
      </c>
      <c r="G72" s="221">
        <f t="shared" ref="G72:G81" si="10">(E72/D72)^4</f>
        <v>1.0245409186163921</v>
      </c>
      <c r="H72" s="215">
        <f t="shared" si="8"/>
        <v>2.4540918616392071E-2</v>
      </c>
      <c r="I72" s="216"/>
      <c r="J72" s="215">
        <f t="shared" ref="J72:J81" si="11">(F72/E72)^4</f>
        <v>1.0213983032856135</v>
      </c>
      <c r="K72" s="224">
        <f t="shared" si="9"/>
        <v>2.139830328561354E-2</v>
      </c>
    </row>
    <row r="73" spans="1:11" x14ac:dyDescent="0.25">
      <c r="A73" s="224" t="s">
        <v>209</v>
      </c>
      <c r="B73" s="244" t="s">
        <v>210</v>
      </c>
      <c r="C73" s="224" t="s">
        <v>418</v>
      </c>
      <c r="D73" s="250">
        <v>113.419</v>
      </c>
      <c r="E73" s="251">
        <v>114.111</v>
      </c>
      <c r="F73" s="252">
        <v>114.956</v>
      </c>
      <c r="G73" s="221">
        <f t="shared" si="10"/>
        <v>1.0246293449291271</v>
      </c>
      <c r="H73" s="215">
        <f t="shared" si="8"/>
        <v>2.4629344929127051E-2</v>
      </c>
      <c r="I73" s="216"/>
      <c r="J73" s="215">
        <f t="shared" si="11"/>
        <v>1.0299509196580086</v>
      </c>
      <c r="K73" s="224">
        <f t="shared" si="9"/>
        <v>2.9950919658008557E-2</v>
      </c>
    </row>
    <row r="74" spans="1:11" x14ac:dyDescent="0.25">
      <c r="A74" s="224" t="s">
        <v>212</v>
      </c>
      <c r="B74" s="244" t="s">
        <v>213</v>
      </c>
      <c r="C74" s="224" t="s">
        <v>419</v>
      </c>
      <c r="D74" s="250">
        <v>113.401</v>
      </c>
      <c r="E74" s="251">
        <v>114.093</v>
      </c>
      <c r="F74" s="252">
        <v>114.938</v>
      </c>
      <c r="G74" s="221">
        <f t="shared" si="10"/>
        <v>1.024633290061792</v>
      </c>
      <c r="H74" s="215">
        <f t="shared" si="8"/>
        <v>2.4633290061792046E-2</v>
      </c>
      <c r="I74" s="216"/>
      <c r="J74" s="215">
        <f t="shared" si="11"/>
        <v>1.0299556973246862</v>
      </c>
      <c r="K74" s="224">
        <f t="shared" si="9"/>
        <v>2.995569732468617E-2</v>
      </c>
    </row>
    <row r="75" spans="1:11" x14ac:dyDescent="0.25">
      <c r="A75" s="224" t="s">
        <v>215</v>
      </c>
      <c r="B75" s="244" t="s">
        <v>216</v>
      </c>
      <c r="C75" s="224" t="s">
        <v>420</v>
      </c>
      <c r="D75" s="250">
        <v>115.002</v>
      </c>
      <c r="E75" s="251">
        <v>115.783</v>
      </c>
      <c r="F75" s="252">
        <v>115.935</v>
      </c>
      <c r="G75" s="221">
        <f t="shared" si="10"/>
        <v>1.0274427211950867</v>
      </c>
      <c r="H75" s="215">
        <f t="shared" si="8"/>
        <v>2.7442721195086728E-2</v>
      </c>
      <c r="I75" s="216"/>
      <c r="J75" s="215">
        <f t="shared" si="11"/>
        <v>1.0052615524076078</v>
      </c>
      <c r="K75" s="224">
        <f t="shared" si="9"/>
        <v>5.261552407607839E-3</v>
      </c>
    </row>
    <row r="76" spans="1:11" ht="26.4" x14ac:dyDescent="0.25">
      <c r="A76" s="224" t="s">
        <v>218</v>
      </c>
      <c r="B76" s="244" t="s">
        <v>219</v>
      </c>
      <c r="C76" s="224" t="s">
        <v>421</v>
      </c>
      <c r="D76" s="250">
        <v>116.651</v>
      </c>
      <c r="E76" s="251">
        <v>117.41200000000001</v>
      </c>
      <c r="F76" s="252">
        <v>115.175</v>
      </c>
      <c r="G76" s="221">
        <f t="shared" si="10"/>
        <v>1.0263513997042757</v>
      </c>
      <c r="H76" s="215">
        <f t="shared" si="8"/>
        <v>2.6351399704275691E-2</v>
      </c>
      <c r="I76" s="216"/>
      <c r="J76" s="215">
        <f t="shared" si="11"/>
        <v>0.9259402011648985</v>
      </c>
      <c r="K76" s="224">
        <f t="shared" si="9"/>
        <v>-7.4059798835101498E-2</v>
      </c>
    </row>
    <row r="77" spans="1:11" x14ac:dyDescent="0.25">
      <c r="A77" s="225" t="s">
        <v>221</v>
      </c>
      <c r="B77" s="245" t="s">
        <v>222</v>
      </c>
      <c r="C77" s="225" t="s">
        <v>422</v>
      </c>
      <c r="D77" s="253">
        <v>116.648</v>
      </c>
      <c r="E77" s="254">
        <v>117.408</v>
      </c>
      <c r="F77" s="255">
        <v>115.172</v>
      </c>
      <c r="G77" s="222">
        <f t="shared" si="10"/>
        <v>1.0263171177655774</v>
      </c>
      <c r="H77" s="217">
        <f t="shared" si="8"/>
        <v>2.6317117765577436E-2</v>
      </c>
      <c r="I77" s="218"/>
      <c r="J77" s="217">
        <f t="shared" si="11"/>
        <v>0.92596990946909563</v>
      </c>
      <c r="K77" s="225">
        <f t="shared" si="9"/>
        <v>-7.4030090530904369E-2</v>
      </c>
    </row>
    <row r="78" spans="1:11" x14ac:dyDescent="0.25">
      <c r="A78" s="224" t="s">
        <v>224</v>
      </c>
      <c r="B78" s="244" t="s">
        <v>225</v>
      </c>
      <c r="C78" s="224" t="s">
        <v>423</v>
      </c>
      <c r="D78" s="250">
        <v>116.673</v>
      </c>
      <c r="E78" s="251">
        <v>117.434</v>
      </c>
      <c r="F78" s="252">
        <v>115.19</v>
      </c>
      <c r="G78" s="221">
        <f t="shared" si="10"/>
        <v>1.0263463822923142</v>
      </c>
      <c r="H78" s="215">
        <f t="shared" si="8"/>
        <v>2.634638229231423E-2</v>
      </c>
      <c r="I78" s="216"/>
      <c r="J78" s="215">
        <f t="shared" si="11"/>
        <v>0.92572863427983942</v>
      </c>
      <c r="K78" s="224">
        <f t="shared" si="9"/>
        <v>-7.4271365720160576E-2</v>
      </c>
    </row>
    <row r="79" spans="1:11" x14ac:dyDescent="0.25">
      <c r="A79" s="224" t="s">
        <v>227</v>
      </c>
      <c r="B79" s="242" t="s">
        <v>228</v>
      </c>
      <c r="C79" s="224" t="s">
        <v>424</v>
      </c>
      <c r="D79" s="250">
        <v>116.146</v>
      </c>
      <c r="E79" s="251">
        <v>114.441</v>
      </c>
      <c r="F79" s="252">
        <v>115.182</v>
      </c>
      <c r="G79" s="221">
        <f t="shared" si="10"/>
        <v>0.94256117349686419</v>
      </c>
      <c r="H79" s="215">
        <f t="shared" si="8"/>
        <v>-5.7438826503135809E-2</v>
      </c>
      <c r="I79" s="216"/>
      <c r="J79" s="215">
        <f t="shared" si="11"/>
        <v>1.0261524462750911</v>
      </c>
      <c r="K79" s="224">
        <f t="shared" si="9"/>
        <v>2.6152446275091057E-2</v>
      </c>
    </row>
    <row r="80" spans="1:11" x14ac:dyDescent="0.25">
      <c r="A80" s="224" t="s">
        <v>230</v>
      </c>
      <c r="B80" s="244" t="s">
        <v>231</v>
      </c>
      <c r="C80" s="224" t="s">
        <v>425</v>
      </c>
      <c r="D80" s="250">
        <v>114.334</v>
      </c>
      <c r="E80" s="251">
        <v>112.069</v>
      </c>
      <c r="F80" s="252">
        <v>112.8</v>
      </c>
      <c r="G80" s="221">
        <f t="shared" si="10"/>
        <v>0.92308224209532352</v>
      </c>
      <c r="H80" s="215">
        <f t="shared" si="8"/>
        <v>-7.6917757904676476E-2</v>
      </c>
      <c r="I80" s="216"/>
      <c r="J80" s="215">
        <f t="shared" si="11"/>
        <v>1.0263474597422528</v>
      </c>
      <c r="K80" s="224">
        <f t="shared" si="9"/>
        <v>2.6347459742252832E-2</v>
      </c>
    </row>
    <row r="81" spans="1:11" x14ac:dyDescent="0.25">
      <c r="A81" s="225" t="s">
        <v>233</v>
      </c>
      <c r="B81" s="245" t="s">
        <v>234</v>
      </c>
      <c r="C81" s="225" t="s">
        <v>426</v>
      </c>
      <c r="D81" s="253">
        <v>123.187</v>
      </c>
      <c r="E81" s="254">
        <v>123.973</v>
      </c>
      <c r="F81" s="255">
        <v>124.747</v>
      </c>
      <c r="G81" s="222">
        <f t="shared" si="10"/>
        <v>1.0257674823097211</v>
      </c>
      <c r="H81" s="217">
        <f t="shared" si="8"/>
        <v>2.5767482309721146E-2</v>
      </c>
      <c r="I81" s="218"/>
      <c r="J81" s="217">
        <f t="shared" si="11"/>
        <v>1.0252080269742299</v>
      </c>
      <c r="K81" s="225">
        <f t="shared" si="9"/>
        <v>2.5208026974229858E-2</v>
      </c>
    </row>
    <row r="82" spans="1:11" x14ac:dyDescent="0.25">
      <c r="A82" s="224" t="s">
        <v>236</v>
      </c>
      <c r="B82" s="244" t="s">
        <v>237</v>
      </c>
      <c r="C82" s="224"/>
      <c r="D82" s="250"/>
      <c r="E82" s="251"/>
      <c r="F82" s="252"/>
      <c r="G82" s="221"/>
      <c r="H82" s="215"/>
      <c r="I82" s="216"/>
      <c r="J82" s="215"/>
      <c r="K82" s="224"/>
    </row>
    <row r="83" spans="1:11" x14ac:dyDescent="0.25">
      <c r="A83" s="224" t="s">
        <v>239</v>
      </c>
      <c r="B83" s="244" t="s">
        <v>240</v>
      </c>
      <c r="C83" s="224" t="s">
        <v>427</v>
      </c>
      <c r="D83" s="250">
        <v>110.20099999999999</v>
      </c>
      <c r="E83" s="251">
        <v>107.883</v>
      </c>
      <c r="F83" s="252">
        <v>106.828</v>
      </c>
      <c r="G83" s="221">
        <f t="shared" ref="G83:G90" si="12">(E83/D83)^4</f>
        <v>0.91848045105653497</v>
      </c>
      <c r="H83" s="215">
        <f t="shared" ref="H83:H90" si="13">G83-1</f>
        <v>-8.1519548943465026E-2</v>
      </c>
      <c r="I83" s="216"/>
      <c r="J83" s="215">
        <f t="shared" ref="J83:J90" si="14">(F83/E83)^4</f>
        <v>0.9614536044243267</v>
      </c>
      <c r="K83" s="224">
        <f t="shared" ref="K83:K90" si="15">J83-1</f>
        <v>-3.8546395575673298E-2</v>
      </c>
    </row>
    <row r="84" spans="1:11" x14ac:dyDescent="0.25">
      <c r="A84" s="224" t="s">
        <v>242</v>
      </c>
      <c r="B84" s="244" t="s">
        <v>243</v>
      </c>
      <c r="C84" s="224" t="s">
        <v>428</v>
      </c>
      <c r="D84" s="250">
        <v>128.864</v>
      </c>
      <c r="E84" s="251">
        <v>121.508</v>
      </c>
      <c r="F84" s="252">
        <v>118.354</v>
      </c>
      <c r="G84" s="221">
        <f t="shared" si="12"/>
        <v>0.79048395348247269</v>
      </c>
      <c r="H84" s="215">
        <f t="shared" si="13"/>
        <v>-0.20951604651752731</v>
      </c>
      <c r="I84" s="216"/>
      <c r="J84" s="215">
        <f t="shared" si="14"/>
        <v>0.90014458086373117</v>
      </c>
      <c r="K84" s="224">
        <f t="shared" si="15"/>
        <v>-9.985541913626883E-2</v>
      </c>
    </row>
    <row r="85" spans="1:11" x14ac:dyDescent="0.25">
      <c r="A85" s="224" t="s">
        <v>245</v>
      </c>
      <c r="B85" s="244" t="s">
        <v>246</v>
      </c>
      <c r="C85" s="224" t="s">
        <v>429</v>
      </c>
      <c r="D85" s="250">
        <v>101.09099999999999</v>
      </c>
      <c r="E85" s="251">
        <v>100.69</v>
      </c>
      <c r="F85" s="252">
        <v>100.458</v>
      </c>
      <c r="G85" s="221">
        <f t="shared" si="12"/>
        <v>0.98422726772832725</v>
      </c>
      <c r="H85" s="215">
        <f t="shared" si="13"/>
        <v>-1.5772732271672751E-2</v>
      </c>
      <c r="I85" s="216"/>
      <c r="J85" s="215">
        <f t="shared" si="14"/>
        <v>0.99081539761403248</v>
      </c>
      <c r="K85" s="224">
        <f t="shared" si="15"/>
        <v>-9.1846023859675219E-3</v>
      </c>
    </row>
    <row r="86" spans="1:11" x14ac:dyDescent="0.25">
      <c r="A86" s="224" t="s">
        <v>248</v>
      </c>
      <c r="B86" s="244" t="s">
        <v>249</v>
      </c>
      <c r="C86" s="224" t="s">
        <v>430</v>
      </c>
      <c r="D86" s="250">
        <v>103.74</v>
      </c>
      <c r="E86" s="251">
        <v>103.327</v>
      </c>
      <c r="F86" s="252">
        <v>103.09</v>
      </c>
      <c r="G86" s="221">
        <f t="shared" si="12"/>
        <v>0.98417041667004768</v>
      </c>
      <c r="H86" s="215">
        <f t="shared" si="13"/>
        <v>-1.5829583329952324E-2</v>
      </c>
      <c r="I86" s="216"/>
      <c r="J86" s="215">
        <f t="shared" si="14"/>
        <v>0.99085676194156269</v>
      </c>
      <c r="K86" s="224">
        <f t="shared" si="15"/>
        <v>-9.1432380584373085E-3</v>
      </c>
    </row>
    <row r="87" spans="1:11" ht="26.4" x14ac:dyDescent="0.25">
      <c r="A87" s="224" t="s">
        <v>251</v>
      </c>
      <c r="B87" s="244" t="s">
        <v>252</v>
      </c>
      <c r="C87" s="224" t="s">
        <v>431</v>
      </c>
      <c r="D87" s="250">
        <v>114.146</v>
      </c>
      <c r="E87" s="251">
        <v>114.621</v>
      </c>
      <c r="F87" s="252">
        <v>114.807</v>
      </c>
      <c r="G87" s="221">
        <f t="shared" si="12"/>
        <v>1.016749537847409</v>
      </c>
      <c r="H87" s="215">
        <f t="shared" si="13"/>
        <v>1.6749537847408957E-2</v>
      </c>
      <c r="I87" s="216"/>
      <c r="J87" s="215">
        <f t="shared" si="14"/>
        <v>1.0065067739507012</v>
      </c>
      <c r="K87" s="224">
        <f t="shared" si="15"/>
        <v>6.5067739507012057E-3</v>
      </c>
    </row>
    <row r="88" spans="1:11" x14ac:dyDescent="0.25">
      <c r="A88" s="227" t="s">
        <v>254</v>
      </c>
      <c r="B88" s="240" t="s">
        <v>255</v>
      </c>
      <c r="C88" s="227" t="s">
        <v>432</v>
      </c>
      <c r="D88" s="227">
        <v>111.227</v>
      </c>
      <c r="E88" s="227">
        <v>111.49</v>
      </c>
      <c r="F88" s="227">
        <v>111.616</v>
      </c>
      <c r="G88" s="228">
        <f t="shared" si="12"/>
        <v>1.0094917341972056</v>
      </c>
      <c r="H88" s="228">
        <f t="shared" si="13"/>
        <v>9.4917341972056146E-3</v>
      </c>
      <c r="I88" s="228"/>
      <c r="J88" s="228">
        <f t="shared" si="14"/>
        <v>1.004528253963892</v>
      </c>
      <c r="K88" s="227">
        <f t="shared" si="15"/>
        <v>4.5282539638920039E-3</v>
      </c>
    </row>
    <row r="89" spans="1:11" x14ac:dyDescent="0.25">
      <c r="A89" s="883" t="s">
        <v>257</v>
      </c>
      <c r="B89" s="890" t="s">
        <v>258</v>
      </c>
      <c r="C89" s="885" t="s">
        <v>433</v>
      </c>
      <c r="D89" s="885">
        <v>131.74799999999999</v>
      </c>
      <c r="E89" s="885">
        <v>134.35</v>
      </c>
      <c r="F89" s="885">
        <v>134.05099999999999</v>
      </c>
      <c r="G89" s="234">
        <f t="shared" si="12"/>
        <v>1.0813706015866571</v>
      </c>
      <c r="H89" s="234">
        <f t="shared" si="13"/>
        <v>8.1370601586657099E-2</v>
      </c>
      <c r="I89" s="234"/>
      <c r="J89" s="235">
        <f t="shared" si="14"/>
        <v>0.9911275525190899</v>
      </c>
      <c r="K89" s="883">
        <f t="shared" si="15"/>
        <v>-8.8724474809100951E-3</v>
      </c>
    </row>
    <row r="90" spans="1:11" x14ac:dyDescent="0.25">
      <c r="A90" s="883" t="s">
        <v>260</v>
      </c>
      <c r="B90" s="890" t="s">
        <v>261</v>
      </c>
      <c r="C90" s="883" t="s">
        <v>434</v>
      </c>
      <c r="D90" s="236">
        <v>127.813</v>
      </c>
      <c r="E90" s="236">
        <v>129.15799999999999</v>
      </c>
      <c r="F90" s="236">
        <v>129.697</v>
      </c>
      <c r="G90" s="236">
        <f t="shared" si="12"/>
        <v>1.0427618430643844</v>
      </c>
      <c r="H90" s="236">
        <f t="shared" si="13"/>
        <v>4.2761843064384353E-2</v>
      </c>
      <c r="I90" s="236"/>
      <c r="J90" s="236">
        <f t="shared" si="14"/>
        <v>1.0167975166964254</v>
      </c>
      <c r="K90" s="883">
        <f t="shared" si="15"/>
        <v>1.6797516696425374E-2</v>
      </c>
    </row>
  </sheetData>
  <mergeCells count="10">
    <mergeCell ref="A2:A3"/>
    <mergeCell ref="B2:B3"/>
    <mergeCell ref="C2:C3"/>
    <mergeCell ref="D2:F2"/>
    <mergeCell ref="K2:K3"/>
    <mergeCell ref="A89:A90"/>
    <mergeCell ref="B89:B90"/>
    <mergeCell ref="C89:C90"/>
    <mergeCell ref="D89:F89"/>
    <mergeCell ref="K89:K90"/>
  </mergeCells>
  <pageMargins left="0.25" right="0.25" top="0.75" bottom="0.75" header="0.3" footer="0.3"/>
  <pageSetup paperSize="5" scale="77" fitToHeight="2"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Y144"/>
  <sheetViews>
    <sheetView topLeftCell="B1" workbookViewId="0">
      <pane xSplit="1" ySplit="2" topLeftCell="C90" activePane="bottomRight" state="frozen"/>
      <selection activeCell="D146" sqref="D146"/>
      <selection pane="topRight" activeCell="D146" sqref="D146"/>
      <selection pane="bottomLeft" activeCell="D146" sqref="D146"/>
      <selection pane="bottomRight" activeCell="D109" sqref="D109:I109"/>
    </sheetView>
  </sheetViews>
  <sheetFormatPr defaultRowHeight="13.2" x14ac:dyDescent="0.25"/>
  <cols>
    <col min="1" max="1" width="8.88671875" style="35"/>
    <col min="2" max="2" width="42.21875" style="35" bestFit="1" customWidth="1"/>
    <col min="3" max="3" width="11.44140625" style="35" bestFit="1" customWidth="1"/>
    <col min="4" max="4" width="14.21875" style="35" customWidth="1"/>
    <col min="5" max="9" width="10.33203125" style="35" customWidth="1"/>
    <col min="10" max="14" width="8.88671875" style="35"/>
    <col min="15" max="15" width="8.109375" style="35" customWidth="1"/>
    <col min="16" max="18" width="8.88671875" style="35"/>
    <col min="19" max="20" width="9.21875" style="35" bestFit="1" customWidth="1"/>
    <col min="21" max="16384" width="8.88671875" style="35"/>
  </cols>
  <sheetData>
    <row r="1" spans="1:22" x14ac:dyDescent="0.25">
      <c r="C1" s="407" t="s">
        <v>2637</v>
      </c>
      <c r="D1" s="407" t="s">
        <v>2638</v>
      </c>
      <c r="E1" s="407" t="s">
        <v>2639</v>
      </c>
      <c r="F1" s="407" t="s">
        <v>2640</v>
      </c>
      <c r="G1" s="407" t="s">
        <v>2641</v>
      </c>
      <c r="H1" s="407" t="s">
        <v>2642</v>
      </c>
      <c r="I1" s="407" t="s">
        <v>2643</v>
      </c>
      <c r="K1" s="35" t="str">
        <f>+F1</f>
        <v>2015q3</v>
      </c>
      <c r="L1" s="35" t="str">
        <f>+G1</f>
        <v>2015q4</v>
      </c>
      <c r="M1" s="35" t="str">
        <f>+H1</f>
        <v>2016q1</v>
      </c>
      <c r="N1" s="35" t="str">
        <f>+I1</f>
        <v>2016q2</v>
      </c>
    </row>
    <row r="3" spans="1:22" x14ac:dyDescent="0.25">
      <c r="B3" s="407" t="s">
        <v>2644</v>
      </c>
      <c r="P3" s="35" t="s">
        <v>2645</v>
      </c>
    </row>
    <row r="4" spans="1:22" ht="13.8" x14ac:dyDescent="0.3">
      <c r="A4" s="35">
        <v>1</v>
      </c>
      <c r="B4" s="479" t="s">
        <v>531</v>
      </c>
      <c r="C4" s="479">
        <v>166659.97</v>
      </c>
      <c r="D4" s="479">
        <v>171879.09</v>
      </c>
      <c r="E4" s="479">
        <v>174720.27</v>
      </c>
      <c r="F4" s="479">
        <v>178166.48</v>
      </c>
      <c r="G4" s="479">
        <v>179307.05</v>
      </c>
      <c r="H4" s="479">
        <v>179925.11548006197</v>
      </c>
      <c r="I4" s="479">
        <v>184089.69954809849</v>
      </c>
      <c r="K4" s="410">
        <f>+F4/E4-1</f>
        <v>1.9724156790737579E-2</v>
      </c>
      <c r="L4" s="410">
        <f>+G4/F4-1</f>
        <v>6.4017092328476632E-3</v>
      </c>
      <c r="M4" s="410">
        <f>+H4/G4-1</f>
        <v>3.4469669768253386E-3</v>
      </c>
      <c r="N4" s="410">
        <f>+I4/H4-1</f>
        <v>2.3146207559322063E-2</v>
      </c>
      <c r="P4" s="411">
        <f>(+F13*F21)/100-F4</f>
        <v>0</v>
      </c>
      <c r="Q4" s="411">
        <f>(+G13*G21)/100-G4</f>
        <v>0</v>
      </c>
      <c r="R4" s="411">
        <f>(+H13*H21)/100-H4</f>
        <v>0</v>
      </c>
      <c r="S4" s="411">
        <f>(+I13*I21)/100-I4</f>
        <v>0</v>
      </c>
    </row>
    <row r="5" spans="1:22" ht="13.8" x14ac:dyDescent="0.3">
      <c r="A5" s="35">
        <v>3</v>
      </c>
      <c r="B5" s="479" t="s">
        <v>533</v>
      </c>
      <c r="C5" s="479">
        <v>148585.95000000001</v>
      </c>
      <c r="D5" s="479">
        <v>147659.45000000001</v>
      </c>
      <c r="E5" s="479">
        <v>148944.07</v>
      </c>
      <c r="F5" s="479">
        <v>150745.69</v>
      </c>
      <c r="G5" s="479">
        <v>153077.96</v>
      </c>
      <c r="H5" s="479">
        <v>154946.27415713185</v>
      </c>
      <c r="I5" s="479">
        <v>153977.65377377966</v>
      </c>
      <c r="K5" s="410">
        <f t="shared" ref="K5:N9" si="0">+F5/E5-1</f>
        <v>1.2095949842111819E-2</v>
      </c>
      <c r="L5" s="410">
        <f t="shared" si="0"/>
        <v>1.5471553448725306E-2</v>
      </c>
      <c r="M5" s="410">
        <f t="shared" si="0"/>
        <v>1.2204984683176212E-2</v>
      </c>
      <c r="N5" s="410">
        <f t="shared" si="0"/>
        <v>-6.2513305894009719E-3</v>
      </c>
      <c r="P5" s="411">
        <f t="shared" ref="P5:S7" si="1">(+F14*F23)/100-F5</f>
        <v>103906.04658798693</v>
      </c>
      <c r="Q5" s="411">
        <f t="shared" si="1"/>
        <v>93279.281972093915</v>
      </c>
      <c r="R5" s="411">
        <f t="shared" si="1"/>
        <v>153186.89024547162</v>
      </c>
      <c r="S5" s="411">
        <f t="shared" si="1"/>
        <v>149539.97526482647</v>
      </c>
    </row>
    <row r="6" spans="1:22" ht="13.8" x14ac:dyDescent="0.3">
      <c r="A6" s="35">
        <v>4</v>
      </c>
      <c r="B6" s="479" t="s">
        <v>534</v>
      </c>
      <c r="C6" s="479">
        <v>234369.76</v>
      </c>
      <c r="D6" s="479">
        <v>212437.78</v>
      </c>
      <c r="E6" s="479">
        <v>221744.72</v>
      </c>
      <c r="F6" s="479">
        <v>224210.56</v>
      </c>
      <c r="G6" s="479">
        <v>215079.15</v>
      </c>
      <c r="H6" s="479">
        <v>204393.22475585158</v>
      </c>
      <c r="I6" s="479">
        <v>212510.10878636231</v>
      </c>
      <c r="K6" s="410">
        <f t="shared" si="0"/>
        <v>1.1120174586344067E-2</v>
      </c>
      <c r="L6" s="410">
        <f t="shared" si="0"/>
        <v>-4.072693989078835E-2</v>
      </c>
      <c r="M6" s="410">
        <f t="shared" si="0"/>
        <v>-4.9683687350207673E-2</v>
      </c>
      <c r="N6" s="410">
        <f t="shared" si="0"/>
        <v>3.9712099264573864E-2</v>
      </c>
      <c r="P6" s="411">
        <f t="shared" si="1"/>
        <v>-97752.997732800577</v>
      </c>
      <c r="Q6" s="411">
        <f t="shared" si="1"/>
        <v>-89923.295300570055</v>
      </c>
      <c r="R6" s="411">
        <f t="shared" si="1"/>
        <v>-107873.97348440117</v>
      </c>
      <c r="S6" s="411">
        <f t="shared" si="1"/>
        <v>-112408.76372311362</v>
      </c>
    </row>
    <row r="7" spans="1:22" ht="13.8" x14ac:dyDescent="0.3">
      <c r="A7" s="35">
        <v>5</v>
      </c>
      <c r="B7" s="479" t="s">
        <v>535</v>
      </c>
      <c r="C7" s="479">
        <v>134660.74</v>
      </c>
      <c r="D7" s="479">
        <v>135905.79</v>
      </c>
      <c r="E7" s="479">
        <v>138650.01999999999</v>
      </c>
      <c r="F7" s="479">
        <v>139683.31</v>
      </c>
      <c r="G7" s="479">
        <v>142385.23000000001</v>
      </c>
      <c r="H7" s="479">
        <v>144538.76873522415</v>
      </c>
      <c r="I7" s="479">
        <v>145905.66762688724</v>
      </c>
      <c r="K7" s="410">
        <f t="shared" si="0"/>
        <v>7.4525052358449528E-3</v>
      </c>
      <c r="L7" s="410">
        <f t="shared" si="0"/>
        <v>1.9343184235826039E-2</v>
      </c>
      <c r="M7" s="410">
        <f t="shared" si="0"/>
        <v>1.5124734041755072E-2</v>
      </c>
      <c r="N7" s="410">
        <f t="shared" si="0"/>
        <v>9.4569706357958694E-3</v>
      </c>
      <c r="P7" s="411">
        <f t="shared" si="1"/>
        <v>-42485.152005122538</v>
      </c>
      <c r="Q7" s="411">
        <f t="shared" si="1"/>
        <v>-42511.60532268371</v>
      </c>
      <c r="R7" s="411">
        <f t="shared" si="1"/>
        <v>-43904.742181645255</v>
      </c>
      <c r="S7" s="411">
        <f t="shared" si="1"/>
        <v>-45926.641774277989</v>
      </c>
    </row>
    <row r="8" spans="1:22" ht="13.8" x14ac:dyDescent="0.3">
      <c r="A8" s="35">
        <v>7</v>
      </c>
      <c r="B8" s="479" t="s">
        <v>537</v>
      </c>
      <c r="C8" s="479">
        <v>92811.61</v>
      </c>
      <c r="D8" s="479">
        <v>91894.48</v>
      </c>
      <c r="E8" s="479">
        <v>93234.03</v>
      </c>
      <c r="F8" s="479">
        <v>92301.1</v>
      </c>
      <c r="G8" s="479">
        <v>94499.53</v>
      </c>
      <c r="H8" s="479">
        <v>94941.480231642927</v>
      </c>
      <c r="I8" s="479">
        <v>94212.246846014401</v>
      </c>
      <c r="K8" s="410">
        <f t="shared" si="0"/>
        <v>-1.0006324943799938E-2</v>
      </c>
      <c r="L8" s="410">
        <f t="shared" si="0"/>
        <v>2.3818026004023718E-2</v>
      </c>
      <c r="M8" s="410">
        <f t="shared" si="0"/>
        <v>4.676745287970574E-3</v>
      </c>
      <c r="N8" s="410">
        <f t="shared" si="0"/>
        <v>-7.6808722999610612E-3</v>
      </c>
      <c r="P8" s="411" t="e">
        <f>(+F17*#REF!)/100-F8</f>
        <v>#REF!</v>
      </c>
      <c r="Q8" s="411" t="e">
        <f>(+G17*#REF!)/100-G8</f>
        <v>#REF!</v>
      </c>
      <c r="R8" s="411" t="e">
        <f>(+H17*#REF!)/100-H8</f>
        <v>#REF!</v>
      </c>
      <c r="S8" s="411" t="e">
        <f>(+I17*#REF!)/100-I8</f>
        <v>#REF!</v>
      </c>
    </row>
    <row r="9" spans="1:22" ht="13.8" x14ac:dyDescent="0.3">
      <c r="A9" s="35">
        <v>8</v>
      </c>
      <c r="B9" s="479" t="s">
        <v>538</v>
      </c>
      <c r="C9" s="479">
        <v>114736.73</v>
      </c>
      <c r="D9" s="479">
        <v>118172.61</v>
      </c>
      <c r="E9" s="479">
        <v>122037.52</v>
      </c>
      <c r="F9" s="479">
        <v>125240.23</v>
      </c>
      <c r="G9" s="479">
        <v>126502.75</v>
      </c>
      <c r="H9" s="479">
        <v>127161.71274485912</v>
      </c>
      <c r="I9" s="479">
        <v>129223.45703144492</v>
      </c>
      <c r="K9" s="410">
        <f t="shared" si="0"/>
        <v>2.6243650313444444E-2</v>
      </c>
      <c r="L9" s="410">
        <f t="shared" si="0"/>
        <v>1.0080786341577275E-2</v>
      </c>
      <c r="M9" s="410">
        <f t="shared" si="0"/>
        <v>5.2090784181302308E-3</v>
      </c>
      <c r="N9" s="410">
        <f t="shared" si="0"/>
        <v>1.6213561787442599E-2</v>
      </c>
      <c r="P9" s="411" t="e">
        <f>(+F18*#REF!)/100-F9</f>
        <v>#REF!</v>
      </c>
      <c r="Q9" s="411" t="e">
        <f>(+G18*#REF!)/100-G9</f>
        <v>#REF!</v>
      </c>
      <c r="R9" s="411" t="e">
        <f>(+H18*#REF!)/100-H9</f>
        <v>#REF!</v>
      </c>
      <c r="S9" s="411" t="e">
        <f>(+I18*#REF!)/100-I9</f>
        <v>#REF!</v>
      </c>
    </row>
    <row r="10" spans="1:22" x14ac:dyDescent="0.25">
      <c r="B10" s="412" t="s">
        <v>2646</v>
      </c>
      <c r="C10" s="413">
        <f>SUM(C4:C9)</f>
        <v>891824.76</v>
      </c>
      <c r="D10" s="413">
        <f t="shared" ref="D10:I10" si="2">SUM(D4:D9)</f>
        <v>877949.20000000007</v>
      </c>
      <c r="E10" s="413">
        <f t="shared" si="2"/>
        <v>899330.63</v>
      </c>
      <c r="F10" s="413">
        <f t="shared" si="2"/>
        <v>910347.37</v>
      </c>
      <c r="G10" s="413">
        <f t="shared" si="2"/>
        <v>910851.67</v>
      </c>
      <c r="H10" s="413">
        <f t="shared" si="2"/>
        <v>905906.5761047717</v>
      </c>
      <c r="I10" s="413">
        <f t="shared" si="2"/>
        <v>919918.83361258695</v>
      </c>
      <c r="N10" s="411"/>
    </row>
    <row r="11" spans="1:22" x14ac:dyDescent="0.25">
      <c r="B11" s="414"/>
      <c r="C11" s="409"/>
      <c r="D11" s="409"/>
      <c r="E11" s="409"/>
      <c r="F11" s="409"/>
      <c r="G11" s="409"/>
      <c r="H11" s="409"/>
      <c r="I11" s="409"/>
    </row>
    <row r="12" spans="1:22" x14ac:dyDescent="0.25">
      <c r="B12" s="407" t="s">
        <v>2647</v>
      </c>
    </row>
    <row r="13" spans="1:22" ht="14.4" x14ac:dyDescent="0.3">
      <c r="B13" s="479" t="s">
        <v>531</v>
      </c>
      <c r="C13" s="480">
        <v>111.74</v>
      </c>
      <c r="D13" s="480">
        <v>113.56</v>
      </c>
      <c r="E13" s="480">
        <v>111.34</v>
      </c>
      <c r="F13" s="480">
        <v>112.09</v>
      </c>
      <c r="G13" s="480">
        <v>113.85</v>
      </c>
      <c r="H13" s="480">
        <v>115.34285659570925</v>
      </c>
      <c r="I13" s="480">
        <v>114.32652802554125</v>
      </c>
      <c r="K13" s="410">
        <f>+F13/E13-1</f>
        <v>6.7361235854139778E-3</v>
      </c>
      <c r="L13" s="410">
        <f>+G13/F13-1</f>
        <v>1.5701668302257055E-2</v>
      </c>
      <c r="M13" s="410">
        <f>+H13/G13-1</f>
        <v>1.311248656749453E-2</v>
      </c>
      <c r="N13" s="410">
        <f>+I13/H13-1</f>
        <v>-8.8113698599502355E-3</v>
      </c>
      <c r="P13" s="408">
        <v>111.81215974475001</v>
      </c>
      <c r="Q13" s="408">
        <v>113.59949746986899</v>
      </c>
      <c r="R13" s="408">
        <v>111.34847993349</v>
      </c>
      <c r="S13" s="408">
        <v>112.074824564981</v>
      </c>
      <c r="T13" s="408">
        <v>113.83172319361201</v>
      </c>
      <c r="U13" s="408">
        <v>115.324340134943</v>
      </c>
      <c r="V13" s="408">
        <v>114.30817472016</v>
      </c>
    </row>
    <row r="14" spans="1:22" ht="14.4" x14ac:dyDescent="0.3">
      <c r="B14" s="479" t="s">
        <v>533</v>
      </c>
      <c r="C14" s="480">
        <v>126.22</v>
      </c>
      <c r="D14" s="480">
        <v>124.28</v>
      </c>
      <c r="E14" s="480">
        <v>120.74</v>
      </c>
      <c r="F14" s="480">
        <v>118.37</v>
      </c>
      <c r="G14" s="480">
        <v>116.57</v>
      </c>
      <c r="H14" s="480">
        <v>117.30464217328529</v>
      </c>
      <c r="I14" s="480">
        <v>114.93797818699937</v>
      </c>
      <c r="K14" s="410">
        <f t="shared" ref="K14:N18" si="3">+F14/E14-1</f>
        <v>-1.9628954778863617E-2</v>
      </c>
      <c r="L14" s="410">
        <f t="shared" si="3"/>
        <v>-1.5206555715130632E-2</v>
      </c>
      <c r="M14" s="410">
        <f t="shared" si="3"/>
        <v>6.3021546991961497E-3</v>
      </c>
      <c r="N14" s="410">
        <f t="shared" si="3"/>
        <v>-2.0175365121440136E-2</v>
      </c>
      <c r="P14" s="408">
        <v>125.73956375549101</v>
      </c>
      <c r="Q14" s="408">
        <v>124.526434343101</v>
      </c>
      <c r="R14" s="408">
        <v>123.323573086609</v>
      </c>
      <c r="S14" s="408">
        <v>121.420540753111</v>
      </c>
      <c r="T14" s="408">
        <v>119.321142775965</v>
      </c>
      <c r="U14" s="408">
        <v>120.874714287261</v>
      </c>
      <c r="V14" s="408">
        <v>118.19362535179</v>
      </c>
    </row>
    <row r="15" spans="1:22" ht="14.4" x14ac:dyDescent="0.3">
      <c r="B15" s="479" t="s">
        <v>534</v>
      </c>
      <c r="C15" s="480">
        <v>112.17</v>
      </c>
      <c r="D15" s="480">
        <v>101.01</v>
      </c>
      <c r="E15" s="480">
        <v>104.39</v>
      </c>
      <c r="F15" s="480">
        <v>104.22</v>
      </c>
      <c r="G15" s="480">
        <v>101.77</v>
      </c>
      <c r="H15" s="480">
        <v>77.811403842599375</v>
      </c>
      <c r="I15" s="480">
        <v>80.474673993637978</v>
      </c>
      <c r="K15" s="410">
        <f t="shared" si="3"/>
        <v>-1.628508477823587E-3</v>
      </c>
      <c r="L15" s="410">
        <f t="shared" si="3"/>
        <v>-2.3507963922471675E-2</v>
      </c>
      <c r="M15" s="410">
        <f t="shared" si="3"/>
        <v>-0.23541904448659356</v>
      </c>
      <c r="N15" s="410">
        <f t="shared" si="3"/>
        <v>3.4227247158090002E-2</v>
      </c>
      <c r="P15" s="408">
        <v>117.840249750307</v>
      </c>
      <c r="Q15" s="408">
        <v>115.724575468415</v>
      </c>
      <c r="R15" s="408">
        <v>109.11887969518099</v>
      </c>
      <c r="S15" s="408">
        <v>106.55694824405199</v>
      </c>
      <c r="T15" s="408">
        <v>105.28660717313301</v>
      </c>
      <c r="U15" s="408">
        <v>104.736939320498</v>
      </c>
      <c r="V15" s="408">
        <v>102.97109960085101</v>
      </c>
    </row>
    <row r="16" spans="1:22" ht="14.4" x14ac:dyDescent="0.3">
      <c r="B16" s="479" t="s">
        <v>535</v>
      </c>
      <c r="C16" s="480">
        <v>113.05</v>
      </c>
      <c r="D16" s="480">
        <v>113.77</v>
      </c>
      <c r="E16" s="480">
        <v>114.47</v>
      </c>
      <c r="F16" s="480">
        <v>115.12</v>
      </c>
      <c r="G16" s="480">
        <v>115.78</v>
      </c>
      <c r="H16" s="480">
        <v>116.52353656721023</v>
      </c>
      <c r="I16" s="480">
        <v>117.29823439114521</v>
      </c>
      <c r="K16" s="410">
        <f t="shared" si="3"/>
        <v>5.6783436708307544E-3</v>
      </c>
      <c r="L16" s="410">
        <f t="shared" si="3"/>
        <v>5.733148019458012E-3</v>
      </c>
      <c r="M16" s="410">
        <f t="shared" si="3"/>
        <v>6.4219776058924705E-3</v>
      </c>
      <c r="N16" s="410">
        <f t="shared" si="3"/>
        <v>6.6484235439261408E-3</v>
      </c>
      <c r="P16" s="408">
        <v>96.906746258664299</v>
      </c>
      <c r="Q16" s="408">
        <v>96.925957099275607</v>
      </c>
      <c r="R16" s="408">
        <v>96.670993904552006</v>
      </c>
      <c r="S16" s="408">
        <v>96.704360399658597</v>
      </c>
      <c r="T16" s="408">
        <v>97.841196182514295</v>
      </c>
      <c r="U16" s="408">
        <v>98.166854796704996</v>
      </c>
      <c r="V16" s="408">
        <v>99.228941234197606</v>
      </c>
    </row>
    <row r="17" spans="2:25" ht="14.4" x14ac:dyDescent="0.3">
      <c r="B17" s="479" t="s">
        <v>537</v>
      </c>
      <c r="C17" s="480">
        <v>108.13</v>
      </c>
      <c r="D17" s="480">
        <v>108.24</v>
      </c>
      <c r="E17" s="480">
        <v>109.04</v>
      </c>
      <c r="F17" s="480">
        <v>109.32</v>
      </c>
      <c r="G17" s="480">
        <v>109.55</v>
      </c>
      <c r="H17" s="480">
        <v>109.93217127833861</v>
      </c>
      <c r="I17" s="480">
        <v>110.53248537699992</v>
      </c>
      <c r="K17" s="410">
        <f t="shared" si="3"/>
        <v>2.5678650036682349E-3</v>
      </c>
      <c r="L17" s="410">
        <f t="shared" si="3"/>
        <v>2.1039151115989085E-3</v>
      </c>
      <c r="M17" s="410">
        <f t="shared" si="3"/>
        <v>3.488555712812591E-3</v>
      </c>
      <c r="N17" s="410">
        <f t="shared" si="3"/>
        <v>5.4607681416694032E-3</v>
      </c>
      <c r="P17" s="408">
        <v>115.957031516627</v>
      </c>
      <c r="Q17" s="408">
        <v>104.888482716588</v>
      </c>
      <c r="R17" s="408">
        <v>109.38141407061001</v>
      </c>
      <c r="S17" s="408">
        <v>112.44487808097701</v>
      </c>
      <c r="T17" s="408">
        <v>117.41671292359899</v>
      </c>
      <c r="U17" s="408">
        <v>118.768569953374</v>
      </c>
      <c r="V17" s="408">
        <v>115.686237985811</v>
      </c>
    </row>
    <row r="18" spans="2:25" ht="14.4" x14ac:dyDescent="0.3">
      <c r="B18" s="479" t="s">
        <v>538</v>
      </c>
      <c r="C18" s="480">
        <v>102.94</v>
      </c>
      <c r="D18" s="480">
        <v>106.28</v>
      </c>
      <c r="E18" s="480">
        <v>108.85</v>
      </c>
      <c r="F18" s="480">
        <v>110.79</v>
      </c>
      <c r="G18" s="480">
        <v>111.57</v>
      </c>
      <c r="H18" s="480">
        <v>111.65140146385663</v>
      </c>
      <c r="I18" s="480">
        <v>111.61077515198141</v>
      </c>
      <c r="K18" s="410">
        <f t="shared" si="3"/>
        <v>1.7822691777675814E-2</v>
      </c>
      <c r="L18" s="410">
        <f t="shared" si="3"/>
        <v>7.0403466016786265E-3</v>
      </c>
      <c r="M18" s="410">
        <f t="shared" si="3"/>
        <v>7.2959992701115972E-4</v>
      </c>
      <c r="N18" s="410">
        <f t="shared" si="3"/>
        <v>-3.6386746017125216E-4</v>
      </c>
      <c r="P18" s="408">
        <v>119.75529302444799</v>
      </c>
      <c r="Q18" s="408">
        <v>108.311486358476</v>
      </c>
      <c r="R18" s="408">
        <v>113.044773349802</v>
      </c>
      <c r="S18" s="408">
        <v>116.102502891048</v>
      </c>
      <c r="T18" s="408">
        <v>121.423748401959</v>
      </c>
      <c r="U18" s="408">
        <v>122.981811916407</v>
      </c>
      <c r="V18" s="408">
        <v>119.67640717647301</v>
      </c>
    </row>
    <row r="20" spans="2:25" x14ac:dyDescent="0.25">
      <c r="B20" s="407" t="s">
        <v>2648</v>
      </c>
    </row>
    <row r="21" spans="2:25" ht="13.8" x14ac:dyDescent="0.3">
      <c r="B21" s="479" t="s">
        <v>531</v>
      </c>
      <c r="C21" s="409">
        <f>(C4/C13)*100</f>
        <v>149149.78521567927</v>
      </c>
      <c r="D21" s="409">
        <f t="shared" ref="D21:I21" si="4">(D4/D13)*100</f>
        <v>151355.30996829868</v>
      </c>
      <c r="E21" s="409">
        <f t="shared" si="4"/>
        <v>156924.9775462547</v>
      </c>
      <c r="F21" s="409">
        <f t="shared" si="4"/>
        <v>158949.48701935945</v>
      </c>
      <c r="G21" s="409">
        <f t="shared" si="4"/>
        <v>157494.11506368028</v>
      </c>
      <c r="H21" s="409">
        <f t="shared" si="4"/>
        <v>155991.55490896275</v>
      </c>
      <c r="I21" s="409">
        <f t="shared" si="4"/>
        <v>161020.98325506019</v>
      </c>
      <c r="J21" s="411"/>
      <c r="K21" s="410">
        <f>+(F21/E21)-1</f>
        <v>1.2901129601933681E-2</v>
      </c>
      <c r="L21" s="410">
        <f t="shared" ref="L21:N26" si="5">+(G21/F21)-1</f>
        <v>-9.1561915862107268E-3</v>
      </c>
      <c r="M21" s="410">
        <f t="shared" si="5"/>
        <v>-9.5404209491255498E-3</v>
      </c>
      <c r="N21" s="410">
        <f t="shared" si="5"/>
        <v>3.224167070475481E-2</v>
      </c>
      <c r="O21" s="411"/>
      <c r="P21" s="411"/>
      <c r="Q21" s="411"/>
      <c r="S21" s="411"/>
      <c r="T21" s="411"/>
      <c r="U21" s="411"/>
      <c r="V21" s="411"/>
      <c r="W21" s="411"/>
      <c r="X21" s="411"/>
      <c r="Y21" s="411"/>
    </row>
    <row r="22" spans="2:25" ht="13.8" x14ac:dyDescent="0.3">
      <c r="B22" s="479" t="s">
        <v>533</v>
      </c>
      <c r="C22" s="409">
        <f t="shared" ref="C22:I26" si="6">(C5/C14)*100</f>
        <v>117719.81460941215</v>
      </c>
      <c r="D22" s="409">
        <f t="shared" si="6"/>
        <v>118811.91663984553</v>
      </c>
      <c r="E22" s="409">
        <f t="shared" si="6"/>
        <v>123359.34238860362</v>
      </c>
      <c r="F22" s="409">
        <f t="shared" si="6"/>
        <v>127351.26298893301</v>
      </c>
      <c r="G22" s="409">
        <f t="shared" si="6"/>
        <v>131318.4867461611</v>
      </c>
      <c r="H22" s="409">
        <f t="shared" si="6"/>
        <v>132088.78292151593</v>
      </c>
      <c r="I22" s="409">
        <f t="shared" si="6"/>
        <v>133965.86246128703</v>
      </c>
      <c r="J22" s="411"/>
      <c r="K22" s="410">
        <f t="shared" ref="K22:N27" si="7">+(F22/E22)-1</f>
        <v>3.2360099551715704E-2</v>
      </c>
      <c r="L22" s="410">
        <f t="shared" si="5"/>
        <v>3.1151821066531804E-2</v>
      </c>
      <c r="M22" s="410">
        <f t="shared" si="5"/>
        <v>5.8658624116176838E-3</v>
      </c>
      <c r="N22" s="410">
        <f t="shared" si="5"/>
        <v>1.4210741429016238E-2</v>
      </c>
      <c r="O22" s="411"/>
      <c r="P22" s="411"/>
      <c r="Q22" s="411"/>
      <c r="S22" s="411"/>
      <c r="T22" s="411"/>
      <c r="U22" s="411"/>
      <c r="V22" s="411"/>
      <c r="W22" s="411"/>
      <c r="X22" s="411"/>
      <c r="Y22" s="411"/>
    </row>
    <row r="23" spans="2:25" ht="13.8" x14ac:dyDescent="0.3">
      <c r="B23" s="479" t="s">
        <v>534</v>
      </c>
      <c r="C23" s="409">
        <f t="shared" si="6"/>
        <v>208941.57082999017</v>
      </c>
      <c r="D23" s="409">
        <f t="shared" si="6"/>
        <v>210313.61251361249</v>
      </c>
      <c r="E23" s="409">
        <f t="shared" si="6"/>
        <v>212419.50378388734</v>
      </c>
      <c r="F23" s="409">
        <f t="shared" si="6"/>
        <v>215131.99002110917</v>
      </c>
      <c r="G23" s="409">
        <f t="shared" si="6"/>
        <v>211338.45927090498</v>
      </c>
      <c r="H23" s="409">
        <f t="shared" si="6"/>
        <v>262677.72416663752</v>
      </c>
      <c r="I23" s="409">
        <f t="shared" si="6"/>
        <v>264070.79176631715</v>
      </c>
      <c r="J23" s="411"/>
      <c r="K23" s="410">
        <f t="shared" si="7"/>
        <v>1.2769478267784073E-2</v>
      </c>
      <c r="L23" s="410">
        <f t="shared" si="5"/>
        <v>-1.7633503738016643E-2</v>
      </c>
      <c r="M23" s="410">
        <f t="shared" si="5"/>
        <v>0.24292438334625643</v>
      </c>
      <c r="N23" s="410">
        <f t="shared" si="5"/>
        <v>5.3033335967076489E-3</v>
      </c>
      <c r="O23" s="411"/>
      <c r="P23" s="411"/>
      <c r="Q23" s="411"/>
      <c r="S23" s="411"/>
      <c r="T23" s="411"/>
      <c r="U23" s="411"/>
      <c r="V23" s="411"/>
      <c r="W23" s="411"/>
      <c r="X23" s="411"/>
      <c r="Y23" s="411"/>
    </row>
    <row r="24" spans="2:25" ht="13.8" x14ac:dyDescent="0.3">
      <c r="B24" s="479" t="s">
        <v>535</v>
      </c>
      <c r="C24" s="409">
        <f t="shared" si="6"/>
        <v>119116.09022556391</v>
      </c>
      <c r="D24" s="409">
        <f t="shared" si="6"/>
        <v>119456.61422167532</v>
      </c>
      <c r="E24" s="409">
        <f t="shared" si="6"/>
        <v>121123.45592731719</v>
      </c>
      <c r="F24" s="409">
        <f t="shared" si="6"/>
        <v>121337.13516330783</v>
      </c>
      <c r="G24" s="409">
        <f t="shared" si="6"/>
        <v>122979.124201071</v>
      </c>
      <c r="H24" s="409">
        <f t="shared" si="6"/>
        <v>124042.55225454376</v>
      </c>
      <c r="I24" s="409">
        <f t="shared" si="6"/>
        <v>124388.63072767752</v>
      </c>
      <c r="J24" s="411"/>
      <c r="K24" s="410">
        <f t="shared" si="7"/>
        <v>1.764144148255431E-3</v>
      </c>
      <c r="L24" s="410">
        <f t="shared" si="5"/>
        <v>1.3532452662189609E-2</v>
      </c>
      <c r="M24" s="410">
        <f t="shared" si="5"/>
        <v>8.6472241559798491E-3</v>
      </c>
      <c r="N24" s="410">
        <f t="shared" si="5"/>
        <v>2.789998003456029E-3</v>
      </c>
      <c r="O24" s="411"/>
      <c r="P24" s="411"/>
      <c r="Q24" s="411"/>
      <c r="S24" s="411"/>
      <c r="T24" s="411"/>
      <c r="U24" s="411"/>
      <c r="V24" s="411"/>
      <c r="W24" s="411"/>
      <c r="X24" s="411"/>
      <c r="Y24" s="411"/>
    </row>
    <row r="25" spans="2:25" ht="13.8" x14ac:dyDescent="0.3">
      <c r="B25" s="479" t="s">
        <v>537</v>
      </c>
      <c r="C25" s="409">
        <f t="shared" si="6"/>
        <v>85833.357995006023</v>
      </c>
      <c r="D25" s="409">
        <f t="shared" si="6"/>
        <v>84898.817442719883</v>
      </c>
      <c r="E25" s="409">
        <f t="shared" si="6"/>
        <v>85504.429567131316</v>
      </c>
      <c r="F25" s="409">
        <f t="shared" si="6"/>
        <v>84432.034394438364</v>
      </c>
      <c r="G25" s="409">
        <f t="shared" si="6"/>
        <v>86261.551802829767</v>
      </c>
      <c r="H25" s="409">
        <f t="shared" si="6"/>
        <v>86363.690562664706</v>
      </c>
      <c r="I25" s="409">
        <f t="shared" si="6"/>
        <v>85234.894089894864</v>
      </c>
      <c r="J25" s="411"/>
      <c r="K25" s="410">
        <f t="shared" si="7"/>
        <v>-1.254198382612437E-2</v>
      </c>
      <c r="L25" s="410">
        <f t="shared" si="5"/>
        <v>2.1668522161203629E-2</v>
      </c>
      <c r="M25" s="410">
        <f t="shared" si="5"/>
        <v>1.1840589196494555E-3</v>
      </c>
      <c r="N25" s="410">
        <f t="shared" si="5"/>
        <v>-1.307026674538414E-2</v>
      </c>
      <c r="O25" s="411"/>
      <c r="P25" s="411"/>
      <c r="Q25" s="411"/>
      <c r="S25" s="411"/>
      <c r="T25" s="411"/>
      <c r="U25" s="411"/>
      <c r="V25" s="411"/>
      <c r="W25" s="411"/>
      <c r="X25" s="411"/>
      <c r="Y25" s="411"/>
    </row>
    <row r="26" spans="2:25" ht="13.8" x14ac:dyDescent="0.3">
      <c r="B26" s="479" t="s">
        <v>538</v>
      </c>
      <c r="C26" s="409">
        <f t="shared" si="6"/>
        <v>111459.81154070332</v>
      </c>
      <c r="D26" s="409">
        <f t="shared" si="6"/>
        <v>111189.8852088822</v>
      </c>
      <c r="E26" s="409">
        <f t="shared" si="6"/>
        <v>112115.31465319247</v>
      </c>
      <c r="F26" s="409">
        <f t="shared" si="6"/>
        <v>113042.90098384328</v>
      </c>
      <c r="G26" s="409">
        <f t="shared" si="6"/>
        <v>113384.19826118133</v>
      </c>
      <c r="H26" s="409">
        <f t="shared" si="6"/>
        <v>113891.73004337383</v>
      </c>
      <c r="I26" s="409">
        <f t="shared" si="6"/>
        <v>115780.44938356547</v>
      </c>
      <c r="J26" s="411"/>
      <c r="K26" s="410">
        <f t="shared" si="7"/>
        <v>8.273502451650927E-3</v>
      </c>
      <c r="L26" s="410">
        <f t="shared" si="5"/>
        <v>3.0191836406145978E-3</v>
      </c>
      <c r="M26" s="410">
        <f t="shared" si="5"/>
        <v>4.4762126466988406E-3</v>
      </c>
      <c r="N26" s="410">
        <f t="shared" si="5"/>
        <v>1.6583463430333012E-2</v>
      </c>
      <c r="O26" s="411"/>
      <c r="P26" s="411"/>
      <c r="Q26" s="411"/>
      <c r="S26" s="411"/>
      <c r="T26" s="411"/>
      <c r="U26" s="411"/>
      <c r="V26" s="411"/>
      <c r="W26" s="411"/>
      <c r="X26" s="411"/>
      <c r="Y26" s="411"/>
    </row>
    <row r="27" spans="2:25" x14ac:dyDescent="0.25">
      <c r="B27" s="412" t="s">
        <v>2646</v>
      </c>
      <c r="C27" s="413">
        <f t="shared" ref="C27:I27" si="8">SUM(C21:C26)</f>
        <v>792220.43041635491</v>
      </c>
      <c r="D27" s="413">
        <f t="shared" si="8"/>
        <v>796026.15599503415</v>
      </c>
      <c r="E27" s="413">
        <f t="shared" si="8"/>
        <v>811447.02386638662</v>
      </c>
      <c r="F27" s="413">
        <f t="shared" si="8"/>
        <v>820244.81057099113</v>
      </c>
      <c r="G27" s="413">
        <f t="shared" si="8"/>
        <v>822775.93534582842</v>
      </c>
      <c r="H27" s="413">
        <f t="shared" si="8"/>
        <v>875056.03485769848</v>
      </c>
      <c r="I27" s="413">
        <f t="shared" si="8"/>
        <v>884461.6116838021</v>
      </c>
      <c r="J27" s="411"/>
      <c r="K27" s="410">
        <f t="shared" si="7"/>
        <v>1.0842096213114161E-2</v>
      </c>
      <c r="L27" s="410">
        <f t="shared" si="7"/>
        <v>3.0858162614588736E-3</v>
      </c>
      <c r="M27" s="410">
        <f t="shared" si="7"/>
        <v>6.3541114009242117E-2</v>
      </c>
      <c r="N27" s="410">
        <f t="shared" si="7"/>
        <v>1.0748542323501864E-2</v>
      </c>
      <c r="O27" s="411"/>
      <c r="P27" s="411"/>
      <c r="Q27" s="411"/>
    </row>
    <row r="29" spans="2:25" x14ac:dyDescent="0.25">
      <c r="B29" s="407" t="s">
        <v>2649</v>
      </c>
    </row>
    <row r="30" spans="2:25" x14ac:dyDescent="0.25">
      <c r="B30" s="481" t="s">
        <v>531</v>
      </c>
      <c r="C30" s="411">
        <f>C21*(C13/100)</f>
        <v>166659.97</v>
      </c>
      <c r="D30" s="411">
        <f t="shared" ref="D30:I30" si="9">D21*(D13/100)</f>
        <v>171879.08999999997</v>
      </c>
      <c r="E30" s="411">
        <f t="shared" si="9"/>
        <v>174720.26999999996</v>
      </c>
      <c r="F30" s="411">
        <f t="shared" si="9"/>
        <v>178166.48</v>
      </c>
      <c r="G30" s="411">
        <f t="shared" si="9"/>
        <v>179307.04999999996</v>
      </c>
      <c r="H30" s="411">
        <f t="shared" si="9"/>
        <v>179925.11548006194</v>
      </c>
      <c r="I30" s="411">
        <f t="shared" si="9"/>
        <v>184089.69954809846</v>
      </c>
    </row>
    <row r="31" spans="2:25" x14ac:dyDescent="0.25">
      <c r="B31" s="481" t="s">
        <v>533</v>
      </c>
      <c r="C31" s="411">
        <f t="shared" ref="C31:I35" si="10">C22*(C14/100)</f>
        <v>148585.95000000001</v>
      </c>
      <c r="D31" s="411">
        <f t="shared" si="10"/>
        <v>147659.45000000001</v>
      </c>
      <c r="E31" s="411">
        <f t="shared" si="10"/>
        <v>148944.07</v>
      </c>
      <c r="F31" s="411">
        <f t="shared" si="10"/>
        <v>150745.69</v>
      </c>
      <c r="G31" s="411">
        <f t="shared" si="10"/>
        <v>153077.96</v>
      </c>
      <c r="H31" s="411">
        <f t="shared" si="10"/>
        <v>154946.27415713182</v>
      </c>
      <c r="I31" s="411">
        <f t="shared" si="10"/>
        <v>153977.65377377969</v>
      </c>
    </row>
    <row r="32" spans="2:25" s="43" customFormat="1" x14ac:dyDescent="0.25">
      <c r="B32" s="481" t="s">
        <v>534</v>
      </c>
      <c r="C32" s="411">
        <f t="shared" si="10"/>
        <v>234369.75999999995</v>
      </c>
      <c r="D32" s="411">
        <f t="shared" si="10"/>
        <v>212437.77999999997</v>
      </c>
      <c r="E32" s="411">
        <f t="shared" si="10"/>
        <v>221744.72</v>
      </c>
      <c r="F32" s="411">
        <f t="shared" si="10"/>
        <v>224210.56</v>
      </c>
      <c r="G32" s="411">
        <f t="shared" si="10"/>
        <v>215079.15</v>
      </c>
      <c r="H32" s="411">
        <f t="shared" si="10"/>
        <v>204393.22475585158</v>
      </c>
      <c r="I32" s="411">
        <f t="shared" si="10"/>
        <v>212510.10878636234</v>
      </c>
    </row>
    <row r="33" spans="2:9" s="43" customFormat="1" x14ac:dyDescent="0.25">
      <c r="B33" s="481" t="s">
        <v>535</v>
      </c>
      <c r="C33" s="411">
        <f t="shared" si="10"/>
        <v>134660.74000000002</v>
      </c>
      <c r="D33" s="411">
        <f t="shared" si="10"/>
        <v>135905.79</v>
      </c>
      <c r="E33" s="411">
        <f t="shared" si="10"/>
        <v>138650.01999999999</v>
      </c>
      <c r="F33" s="411">
        <f t="shared" si="10"/>
        <v>139683.30999999997</v>
      </c>
      <c r="G33" s="411">
        <f t="shared" si="10"/>
        <v>142385.22999999998</v>
      </c>
      <c r="H33" s="411">
        <f t="shared" si="10"/>
        <v>144538.76873522418</v>
      </c>
      <c r="I33" s="411">
        <f t="shared" si="10"/>
        <v>145905.66762688727</v>
      </c>
    </row>
    <row r="34" spans="2:9" s="43" customFormat="1" x14ac:dyDescent="0.25">
      <c r="B34" s="481" t="s">
        <v>537</v>
      </c>
      <c r="C34" s="411">
        <f t="shared" si="10"/>
        <v>92811.61</v>
      </c>
      <c r="D34" s="411">
        <f t="shared" si="10"/>
        <v>91894.48000000001</v>
      </c>
      <c r="E34" s="411">
        <f t="shared" si="10"/>
        <v>93234.029999999984</v>
      </c>
      <c r="F34" s="411">
        <f t="shared" si="10"/>
        <v>92301.10000000002</v>
      </c>
      <c r="G34" s="411">
        <f t="shared" si="10"/>
        <v>94499.53</v>
      </c>
      <c r="H34" s="411">
        <f t="shared" si="10"/>
        <v>94941.480231642927</v>
      </c>
      <c r="I34" s="411">
        <f t="shared" si="10"/>
        <v>94212.246846014401</v>
      </c>
    </row>
    <row r="35" spans="2:9" s="43" customFormat="1" x14ac:dyDescent="0.25">
      <c r="B35" s="481" t="s">
        <v>538</v>
      </c>
      <c r="C35" s="411">
        <f t="shared" si="10"/>
        <v>114736.72999999998</v>
      </c>
      <c r="D35" s="411">
        <f t="shared" si="10"/>
        <v>118172.61</v>
      </c>
      <c r="E35" s="411">
        <f t="shared" si="10"/>
        <v>122037.52</v>
      </c>
      <c r="F35" s="411">
        <f t="shared" si="10"/>
        <v>125240.22999999998</v>
      </c>
      <c r="G35" s="411">
        <f t="shared" si="10"/>
        <v>126502.75</v>
      </c>
      <c r="H35" s="411">
        <f t="shared" si="10"/>
        <v>127161.71274485913</v>
      </c>
      <c r="I35" s="411">
        <f t="shared" si="10"/>
        <v>129223.45703144491</v>
      </c>
    </row>
    <row r="36" spans="2:9" x14ac:dyDescent="0.25">
      <c r="B36" s="412" t="s">
        <v>2646</v>
      </c>
      <c r="C36" s="424">
        <f t="shared" ref="C36:I36" si="11">SUM(C30:C35)</f>
        <v>891824.75999999989</v>
      </c>
      <c r="D36" s="424">
        <f t="shared" si="11"/>
        <v>877949.2</v>
      </c>
      <c r="E36" s="424">
        <f t="shared" si="11"/>
        <v>899330.63</v>
      </c>
      <c r="F36" s="424">
        <f t="shared" si="11"/>
        <v>910347.36999999988</v>
      </c>
      <c r="G36" s="424">
        <f t="shared" si="11"/>
        <v>910851.66999999993</v>
      </c>
      <c r="H36" s="424">
        <f t="shared" si="11"/>
        <v>905906.57610477158</v>
      </c>
      <c r="I36" s="424">
        <f t="shared" si="11"/>
        <v>919918.83361258707</v>
      </c>
    </row>
    <row r="38" spans="2:9" x14ac:dyDescent="0.25">
      <c r="B38" s="407" t="s">
        <v>2650</v>
      </c>
    </row>
    <row r="39" spans="2:9" x14ac:dyDescent="0.25">
      <c r="B39" s="481" t="s">
        <v>531</v>
      </c>
      <c r="D39" s="411">
        <f t="shared" ref="D39:I39" si="12">D13*(C21/100)</f>
        <v>169374.49609092539</v>
      </c>
      <c r="E39" s="411">
        <f t="shared" si="12"/>
        <v>168519.00211870376</v>
      </c>
      <c r="F39" s="411">
        <f t="shared" si="12"/>
        <v>175897.2073315969</v>
      </c>
      <c r="G39" s="411">
        <f t="shared" si="12"/>
        <v>180963.99097154074</v>
      </c>
      <c r="H39" s="411">
        <f t="shared" si="12"/>
        <v>181658.21128458207</v>
      </c>
      <c r="I39" s="411">
        <f t="shared" si="12"/>
        <v>178339.72874047284</v>
      </c>
    </row>
    <row r="40" spans="2:9" x14ac:dyDescent="0.25">
      <c r="B40" s="481" t="s">
        <v>533</v>
      </c>
      <c r="D40" s="411">
        <f t="shared" ref="D40:I44" si="13">D14*(C22/100)</f>
        <v>146302.18559657742</v>
      </c>
      <c r="E40" s="411">
        <f t="shared" si="13"/>
        <v>143453.50815094949</v>
      </c>
      <c r="F40" s="411">
        <f t="shared" si="13"/>
        <v>146020.45358539009</v>
      </c>
      <c r="G40" s="411">
        <f t="shared" si="13"/>
        <v>148453.3672661992</v>
      </c>
      <c r="H40" s="411">
        <f t="shared" si="13"/>
        <v>154042.68098495735</v>
      </c>
      <c r="I40" s="411">
        <f t="shared" si="13"/>
        <v>151820.17650180493</v>
      </c>
    </row>
    <row r="41" spans="2:9" x14ac:dyDescent="0.25">
      <c r="B41" s="481" t="s">
        <v>534</v>
      </c>
      <c r="D41" s="411">
        <f t="shared" si="13"/>
        <v>211051.88069537308</v>
      </c>
      <c r="E41" s="411">
        <f t="shared" si="13"/>
        <v>219546.3801029601</v>
      </c>
      <c r="F41" s="411">
        <f t="shared" si="13"/>
        <v>221383.60684356737</v>
      </c>
      <c r="G41" s="411">
        <f t="shared" si="13"/>
        <v>218939.8262444828</v>
      </c>
      <c r="H41" s="411">
        <f t="shared" si="13"/>
        <v>164445.42201801128</v>
      </c>
      <c r="I41" s="411">
        <f t="shared" si="13"/>
        <v>211389.04217700913</v>
      </c>
    </row>
    <row r="42" spans="2:9" x14ac:dyDescent="0.25">
      <c r="B42" s="481" t="s">
        <v>535</v>
      </c>
      <c r="D42" s="411">
        <f t="shared" si="13"/>
        <v>135518.37584962405</v>
      </c>
      <c r="E42" s="411">
        <f t="shared" si="13"/>
        <v>136741.98629955173</v>
      </c>
      <c r="F42" s="411">
        <f t="shared" si="13"/>
        <v>139437.32246352755</v>
      </c>
      <c r="G42" s="411">
        <f t="shared" si="13"/>
        <v>140484.13509207781</v>
      </c>
      <c r="H42" s="411">
        <f t="shared" si="13"/>
        <v>143299.62475846984</v>
      </c>
      <c r="I42" s="411">
        <f t="shared" si="13"/>
        <v>145499.72368829351</v>
      </c>
    </row>
    <row r="43" spans="2:9" x14ac:dyDescent="0.25">
      <c r="B43" s="481" t="s">
        <v>537</v>
      </c>
      <c r="D43" s="411">
        <f t="shared" si="13"/>
        <v>92906.026693794513</v>
      </c>
      <c r="E43" s="411">
        <f t="shared" si="13"/>
        <v>92573.670539541767</v>
      </c>
      <c r="F43" s="411">
        <f t="shared" si="13"/>
        <v>93473.442402787958</v>
      </c>
      <c r="G43" s="411">
        <f t="shared" si="13"/>
        <v>92495.293679107228</v>
      </c>
      <c r="H43" s="411">
        <f t="shared" si="13"/>
        <v>94829.196875239606</v>
      </c>
      <c r="I43" s="411">
        <f t="shared" si="13"/>
        <v>95459.933642214819</v>
      </c>
    </row>
    <row r="44" spans="2:9" x14ac:dyDescent="0.25">
      <c r="B44" s="481" t="s">
        <v>538</v>
      </c>
      <c r="D44" s="411">
        <f t="shared" si="13"/>
        <v>118459.4877054595</v>
      </c>
      <c r="E44" s="411">
        <f t="shared" si="13"/>
        <v>121030.19004986827</v>
      </c>
      <c r="F44" s="411">
        <f t="shared" si="13"/>
        <v>124212.55710427194</v>
      </c>
      <c r="G44" s="411">
        <f t="shared" si="13"/>
        <v>126121.96462767395</v>
      </c>
      <c r="H44" s="411">
        <f t="shared" si="13"/>
        <v>126595.04639716672</v>
      </c>
      <c r="I44" s="411">
        <f t="shared" si="13"/>
        <v>127115.44273541163</v>
      </c>
    </row>
    <row r="45" spans="2:9" x14ac:dyDescent="0.25">
      <c r="B45" s="412" t="s">
        <v>2646</v>
      </c>
      <c r="D45" s="424">
        <f t="shared" ref="D45:I45" si="14">SUM(D39:D44)</f>
        <v>873612.45263175387</v>
      </c>
      <c r="E45" s="424">
        <f t="shared" si="14"/>
        <v>881864.7372615753</v>
      </c>
      <c r="F45" s="424">
        <f t="shared" si="14"/>
        <v>900424.58973114181</v>
      </c>
      <c r="G45" s="424">
        <f t="shared" si="14"/>
        <v>907458.57788108173</v>
      </c>
      <c r="H45" s="424">
        <f t="shared" si="14"/>
        <v>864870.18231842679</v>
      </c>
      <c r="I45" s="424">
        <f t="shared" si="14"/>
        <v>909624.04748520697</v>
      </c>
    </row>
    <row r="47" spans="2:9" x14ac:dyDescent="0.25">
      <c r="B47" s="407" t="s">
        <v>2652</v>
      </c>
    </row>
    <row r="48" spans="2:9" x14ac:dyDescent="0.25">
      <c r="B48" s="481" t="s">
        <v>531</v>
      </c>
      <c r="D48" s="411">
        <f>+C13*D21/100</f>
        <v>169124.42335857693</v>
      </c>
      <c r="E48" s="411">
        <f t="shared" ref="E48:I48" si="15">+D13*E21/100</f>
        <v>178204.00450152683</v>
      </c>
      <c r="F48" s="411">
        <f t="shared" si="15"/>
        <v>176974.35884735483</v>
      </c>
      <c r="G48" s="411">
        <f t="shared" si="15"/>
        <v>176535.15357487925</v>
      </c>
      <c r="H48" s="411">
        <f t="shared" si="15"/>
        <v>177596.38526385408</v>
      </c>
      <c r="I48" s="411">
        <f t="shared" si="15"/>
        <v>185726.20180488509</v>
      </c>
    </row>
    <row r="49" spans="2:9" x14ac:dyDescent="0.25">
      <c r="B49" s="481" t="s">
        <v>533</v>
      </c>
      <c r="D49" s="411">
        <f t="shared" ref="D49:I53" si="16">+C14*D22/100</f>
        <v>149964.40118281302</v>
      </c>
      <c r="E49" s="411">
        <f t="shared" si="16"/>
        <v>153310.99072055658</v>
      </c>
      <c r="F49" s="411">
        <f t="shared" si="16"/>
        <v>153763.91493283771</v>
      </c>
      <c r="G49" s="411">
        <f t="shared" si="16"/>
        <v>155441.6927614309</v>
      </c>
      <c r="H49" s="411">
        <f t="shared" si="16"/>
        <v>153975.89425161111</v>
      </c>
      <c r="I49" s="411">
        <f t="shared" si="16"/>
        <v>157148.17559456828</v>
      </c>
    </row>
    <row r="50" spans="2:9" x14ac:dyDescent="0.25">
      <c r="B50" s="481" t="s">
        <v>534</v>
      </c>
      <c r="D50" s="411">
        <f t="shared" si="16"/>
        <v>235908.77915651913</v>
      </c>
      <c r="E50" s="411">
        <f t="shared" si="16"/>
        <v>214564.9407721046</v>
      </c>
      <c r="F50" s="411">
        <f t="shared" si="16"/>
        <v>224576.28438303585</v>
      </c>
      <c r="G50" s="411">
        <f t="shared" si="16"/>
        <v>220256.94225213717</v>
      </c>
      <c r="H50" s="411">
        <f t="shared" si="16"/>
        <v>267327.11988438701</v>
      </c>
      <c r="I50" s="411">
        <f t="shared" si="16"/>
        <v>205477.19021163869</v>
      </c>
    </row>
    <row r="51" spans="2:9" x14ac:dyDescent="0.25">
      <c r="B51" s="481" t="s">
        <v>535</v>
      </c>
      <c r="D51" s="411">
        <f t="shared" si="16"/>
        <v>135045.70237760394</v>
      </c>
      <c r="E51" s="411">
        <f t="shared" si="16"/>
        <v>137802.15580850877</v>
      </c>
      <c r="F51" s="411">
        <f t="shared" si="16"/>
        <v>138894.61862143848</v>
      </c>
      <c r="G51" s="411">
        <f t="shared" si="16"/>
        <v>141573.56778027295</v>
      </c>
      <c r="H51" s="411">
        <f t="shared" si="16"/>
        <v>143616.46700031075</v>
      </c>
      <c r="I51" s="411">
        <f t="shared" si="16"/>
        <v>144942.03161141742</v>
      </c>
    </row>
    <row r="52" spans="2:9" x14ac:dyDescent="0.25">
      <c r="B52" s="481" t="s">
        <v>537</v>
      </c>
      <c r="D52" s="411">
        <f t="shared" si="16"/>
        <v>91801.091300813001</v>
      </c>
      <c r="E52" s="411">
        <f t="shared" si="16"/>
        <v>92549.99456346294</v>
      </c>
      <c r="F52" s="411">
        <f t="shared" si="16"/>
        <v>92064.690303695592</v>
      </c>
      <c r="G52" s="411">
        <f t="shared" si="16"/>
        <v>94301.128430853481</v>
      </c>
      <c r="H52" s="411">
        <f t="shared" si="16"/>
        <v>94611.423011399194</v>
      </c>
      <c r="I52" s="411">
        <f t="shared" si="16"/>
        <v>93700.569759813734</v>
      </c>
    </row>
    <row r="53" spans="2:9" x14ac:dyDescent="0.25">
      <c r="B53" s="481" t="s">
        <v>538</v>
      </c>
      <c r="D53" s="411">
        <f t="shared" si="16"/>
        <v>114458.86783402333</v>
      </c>
      <c r="E53" s="411">
        <f t="shared" si="16"/>
        <v>119156.15641341297</v>
      </c>
      <c r="F53" s="411">
        <f t="shared" si="16"/>
        <v>123047.19772091341</v>
      </c>
      <c r="G53" s="411">
        <f t="shared" si="16"/>
        <v>125618.3532535628</v>
      </c>
      <c r="H53" s="411">
        <f t="shared" si="16"/>
        <v>127069.00320939216</v>
      </c>
      <c r="I53" s="411">
        <f t="shared" si="16"/>
        <v>129270.494357902</v>
      </c>
    </row>
    <row r="54" spans="2:9" x14ac:dyDescent="0.25">
      <c r="B54" s="412" t="s">
        <v>2646</v>
      </c>
      <c r="D54" s="424">
        <f t="shared" ref="D54:I54" si="17">SUM(D48:D53)</f>
        <v>896303.26521034935</v>
      </c>
      <c r="E54" s="424">
        <f t="shared" si="17"/>
        <v>895588.24277957273</v>
      </c>
      <c r="F54" s="424">
        <f t="shared" si="17"/>
        <v>909321.06480927602</v>
      </c>
      <c r="G54" s="424">
        <f t="shared" si="17"/>
        <v>913726.83805313648</v>
      </c>
      <c r="H54" s="424">
        <f t="shared" si="17"/>
        <v>964196.29262095434</v>
      </c>
      <c r="I54" s="424">
        <f t="shared" si="17"/>
        <v>916264.66334022512</v>
      </c>
    </row>
    <row r="56" spans="2:9" x14ac:dyDescent="0.25">
      <c r="B56" s="407" t="s">
        <v>2653</v>
      </c>
    </row>
    <row r="57" spans="2:9" x14ac:dyDescent="0.25">
      <c r="B57" s="481" t="s">
        <v>531</v>
      </c>
      <c r="D57" s="411">
        <f t="shared" ref="D57:I57" si="18">+C13*C21/100</f>
        <v>166659.97</v>
      </c>
      <c r="E57" s="411">
        <f t="shared" si="18"/>
        <v>171879.09</v>
      </c>
      <c r="F57" s="411">
        <f t="shared" si="18"/>
        <v>174720.27</v>
      </c>
      <c r="G57" s="411">
        <f t="shared" si="18"/>
        <v>178166.48</v>
      </c>
      <c r="H57" s="411">
        <f t="shared" si="18"/>
        <v>179307.05</v>
      </c>
      <c r="I57" s="411">
        <f t="shared" si="18"/>
        <v>179925.11548006197</v>
      </c>
    </row>
    <row r="58" spans="2:9" x14ac:dyDescent="0.25">
      <c r="B58" s="481" t="s">
        <v>533</v>
      </c>
      <c r="D58" s="411">
        <f t="shared" ref="D58:I62" si="19">+C14*C22/100</f>
        <v>148585.95000000001</v>
      </c>
      <c r="E58" s="411">
        <f t="shared" si="19"/>
        <v>147659.45000000001</v>
      </c>
      <c r="F58" s="411">
        <f t="shared" si="19"/>
        <v>148944.07</v>
      </c>
      <c r="G58" s="411">
        <f t="shared" si="19"/>
        <v>150745.69000000003</v>
      </c>
      <c r="H58" s="411">
        <f t="shared" si="19"/>
        <v>153077.96</v>
      </c>
      <c r="I58" s="411">
        <f t="shared" si="19"/>
        <v>154946.27415713185</v>
      </c>
    </row>
    <row r="59" spans="2:9" x14ac:dyDescent="0.25">
      <c r="B59" s="481" t="s">
        <v>534</v>
      </c>
      <c r="D59" s="411">
        <f t="shared" si="19"/>
        <v>234369.76</v>
      </c>
      <c r="E59" s="411">
        <f t="shared" si="19"/>
        <v>212437.78</v>
      </c>
      <c r="F59" s="411">
        <f t="shared" si="19"/>
        <v>221744.72</v>
      </c>
      <c r="G59" s="411">
        <f t="shared" si="19"/>
        <v>224210.55999999997</v>
      </c>
      <c r="H59" s="411">
        <f t="shared" si="19"/>
        <v>215079.15</v>
      </c>
      <c r="I59" s="411">
        <f t="shared" si="19"/>
        <v>204393.22475585158</v>
      </c>
    </row>
    <row r="60" spans="2:9" x14ac:dyDescent="0.25">
      <c r="B60" s="481" t="s">
        <v>535</v>
      </c>
      <c r="D60" s="411">
        <f t="shared" si="19"/>
        <v>134660.74</v>
      </c>
      <c r="E60" s="411">
        <f t="shared" si="19"/>
        <v>135905.79</v>
      </c>
      <c r="F60" s="411">
        <f t="shared" si="19"/>
        <v>138650.01999999999</v>
      </c>
      <c r="G60" s="411">
        <f t="shared" si="19"/>
        <v>139683.30999999997</v>
      </c>
      <c r="H60" s="411">
        <f t="shared" si="19"/>
        <v>142385.23000000001</v>
      </c>
      <c r="I60" s="411">
        <f t="shared" si="19"/>
        <v>144538.76873522415</v>
      </c>
    </row>
    <row r="61" spans="2:9" x14ac:dyDescent="0.25">
      <c r="B61" s="481" t="s">
        <v>537</v>
      </c>
      <c r="D61" s="411">
        <f t="shared" si="19"/>
        <v>92811.61</v>
      </c>
      <c r="E61" s="411">
        <f t="shared" si="19"/>
        <v>91894.48</v>
      </c>
      <c r="F61" s="411">
        <f t="shared" si="19"/>
        <v>93234.03</v>
      </c>
      <c r="G61" s="411">
        <f t="shared" si="19"/>
        <v>92301.10000000002</v>
      </c>
      <c r="H61" s="411">
        <f t="shared" si="19"/>
        <v>94499.53</v>
      </c>
      <c r="I61" s="411">
        <f t="shared" si="19"/>
        <v>94941.480231642927</v>
      </c>
    </row>
    <row r="62" spans="2:9" x14ac:dyDescent="0.25">
      <c r="B62" s="481" t="s">
        <v>538</v>
      </c>
      <c r="D62" s="411">
        <f t="shared" si="19"/>
        <v>114736.73</v>
      </c>
      <c r="E62" s="411">
        <f t="shared" si="19"/>
        <v>118172.61</v>
      </c>
      <c r="F62" s="411">
        <f t="shared" si="19"/>
        <v>122037.52</v>
      </c>
      <c r="G62" s="411">
        <f t="shared" si="19"/>
        <v>125240.22999999998</v>
      </c>
      <c r="H62" s="411">
        <f t="shared" si="19"/>
        <v>126502.75</v>
      </c>
      <c r="I62" s="411">
        <f t="shared" si="19"/>
        <v>127161.71274485912</v>
      </c>
    </row>
    <row r="63" spans="2:9" x14ac:dyDescent="0.25">
      <c r="B63" s="412" t="s">
        <v>2646</v>
      </c>
      <c r="D63" s="424">
        <f t="shared" ref="D63:I63" si="20">SUM(D57:D62)</f>
        <v>891824.76</v>
      </c>
      <c r="E63" s="424">
        <f t="shared" si="20"/>
        <v>877949.20000000007</v>
      </c>
      <c r="F63" s="424">
        <f t="shared" si="20"/>
        <v>899330.63</v>
      </c>
      <c r="G63" s="424">
        <f t="shared" si="20"/>
        <v>910347.36999999988</v>
      </c>
      <c r="H63" s="424">
        <f t="shared" si="20"/>
        <v>910851.67</v>
      </c>
      <c r="I63" s="424">
        <f t="shared" si="20"/>
        <v>905906.5761047717</v>
      </c>
    </row>
    <row r="65" spans="2:17" x14ac:dyDescent="0.25">
      <c r="B65" s="425" t="s">
        <v>2654</v>
      </c>
      <c r="C65" s="426"/>
      <c r="D65" s="426"/>
      <c r="E65" s="426"/>
      <c r="F65" s="426"/>
      <c r="G65" s="426"/>
      <c r="H65" s="426"/>
      <c r="I65" s="427"/>
    </row>
    <row r="66" spans="2:17" x14ac:dyDescent="0.25">
      <c r="B66" s="428" t="s">
        <v>2655</v>
      </c>
      <c r="C66" s="47"/>
      <c r="D66" s="429">
        <f t="shared" ref="D66:I66" si="21">+D54/D63</f>
        <v>1.0050217323079809</v>
      </c>
      <c r="E66" s="429">
        <f t="shared" si="21"/>
        <v>1.0200911883962906</v>
      </c>
      <c r="F66" s="429">
        <f t="shared" si="21"/>
        <v>1.0111087451889369</v>
      </c>
      <c r="G66" s="429">
        <f t="shared" si="21"/>
        <v>1.0037122840846309</v>
      </c>
      <c r="H66" s="429">
        <f t="shared" si="21"/>
        <v>1.0585656527598553</v>
      </c>
      <c r="I66" s="430">
        <f t="shared" si="21"/>
        <v>1.0114339464009536</v>
      </c>
    </row>
    <row r="67" spans="2:17" x14ac:dyDescent="0.25">
      <c r="B67" s="428" t="s">
        <v>2656</v>
      </c>
      <c r="C67" s="47"/>
      <c r="D67" s="429">
        <f t="shared" ref="D67:I67" si="22">+D36/D45</f>
        <v>1.0049641547063366</v>
      </c>
      <c r="E67" s="429">
        <f t="shared" si="22"/>
        <v>1.0198056368515891</v>
      </c>
      <c r="F67" s="429">
        <f t="shared" si="22"/>
        <v>1.011020112491398</v>
      </c>
      <c r="G67" s="429">
        <f t="shared" si="22"/>
        <v>1.0037391151526067</v>
      </c>
      <c r="H67" s="429">
        <f t="shared" si="22"/>
        <v>1.0474480385904159</v>
      </c>
      <c r="I67" s="430">
        <f t="shared" si="22"/>
        <v>1.0113176274921949</v>
      </c>
    </row>
    <row r="68" spans="2:17" x14ac:dyDescent="0.25">
      <c r="B68" s="428" t="s">
        <v>2657</v>
      </c>
      <c r="C68" s="47"/>
      <c r="D68" s="429">
        <f t="shared" ref="D68:I68" si="23">+(D67*D66)^0.5</f>
        <v>1.0049929430948201</v>
      </c>
      <c r="E68" s="429">
        <f t="shared" si="23"/>
        <v>1.0199484026308259</v>
      </c>
      <c r="F68" s="429">
        <f t="shared" si="23"/>
        <v>1.011064427868944</v>
      </c>
      <c r="G68" s="429">
        <f t="shared" si="23"/>
        <v>1.0037256995289645</v>
      </c>
      <c r="H68" s="429">
        <f t="shared" si="23"/>
        <v>1.0529921731439857</v>
      </c>
      <c r="I68" s="430">
        <f t="shared" si="23"/>
        <v>1.0113757852743364</v>
      </c>
    </row>
    <row r="69" spans="2:17" x14ac:dyDescent="0.25">
      <c r="B69" s="431"/>
      <c r="C69" s="47"/>
      <c r="D69" s="47"/>
      <c r="E69" s="47"/>
      <c r="F69" s="47"/>
      <c r="G69" s="47"/>
      <c r="H69" s="47"/>
      <c r="I69" s="432"/>
    </row>
    <row r="70" spans="2:17" x14ac:dyDescent="0.25">
      <c r="B70" s="433" t="s">
        <v>2658</v>
      </c>
      <c r="C70" s="434">
        <v>100</v>
      </c>
      <c r="D70" s="435">
        <f>C70*D68</f>
        <v>100.49929430948201</v>
      </c>
      <c r="E70" s="435">
        <f>D70*E68</f>
        <v>102.50409469648143</v>
      </c>
      <c r="F70" s="435">
        <f t="shared" ref="F70:I70" si="24">E70*F68</f>
        <v>103.63824385852206</v>
      </c>
      <c r="G70" s="435">
        <f t="shared" si="24"/>
        <v>104.02436881484846</v>
      </c>
      <c r="H70" s="435">
        <f t="shared" si="24"/>
        <v>109.53684617827874</v>
      </c>
      <c r="I70" s="436">
        <f t="shared" si="24"/>
        <v>110.78291382003084</v>
      </c>
      <c r="K70" s="410"/>
      <c r="L70" s="410"/>
      <c r="M70" s="410"/>
      <c r="N70" s="410"/>
    </row>
    <row r="71" spans="2:17" x14ac:dyDescent="0.25">
      <c r="B71" s="437" t="s">
        <v>2659</v>
      </c>
      <c r="C71" s="482">
        <v>792765.34</v>
      </c>
      <c r="D71" s="482">
        <f>C71*(D68)</f>
        <v>796723.57223016571</v>
      </c>
      <c r="E71" s="482">
        <v>812614.32</v>
      </c>
      <c r="F71" s="482">
        <v>821616.96</v>
      </c>
      <c r="G71" s="482">
        <v>824662.06</v>
      </c>
      <c r="H71" s="482">
        <v>876112.54617406172</v>
      </c>
      <c r="I71" s="482">
        <v>885850.80230015714</v>
      </c>
      <c r="J71" s="441"/>
      <c r="K71" s="442">
        <f>((F71/E71)-1)*100</f>
        <v>1.1078613529724723</v>
      </c>
      <c r="L71" s="442">
        <f t="shared" ref="L71:N71" si="25">((G71/F71)-1)*100</f>
        <v>0.37062282648110401</v>
      </c>
      <c r="M71" s="442">
        <f t="shared" si="25"/>
        <v>6.2389782032729491</v>
      </c>
      <c r="N71" s="442">
        <f t="shared" si="25"/>
        <v>1.1115302672723759</v>
      </c>
      <c r="P71" s="409"/>
      <c r="Q71" s="409"/>
    </row>
    <row r="73" spans="2:17" x14ac:dyDescent="0.25">
      <c r="B73" s="425" t="s">
        <v>2660</v>
      </c>
      <c r="C73" s="426"/>
      <c r="D73" s="426"/>
      <c r="E73" s="426"/>
      <c r="F73" s="426"/>
      <c r="G73" s="426"/>
      <c r="H73" s="426"/>
      <c r="I73" s="427"/>
    </row>
    <row r="74" spans="2:17" x14ac:dyDescent="0.25">
      <c r="B74" s="428" t="s">
        <v>2661</v>
      </c>
      <c r="C74" s="47"/>
      <c r="D74" s="443">
        <f t="shared" ref="D74:I74" si="26">+D45/D63</f>
        <v>0.97957860312350364</v>
      </c>
      <c r="E74" s="443">
        <f t="shared" si="26"/>
        <v>1.0044598676797873</v>
      </c>
      <c r="F74" s="429">
        <f t="shared" si="26"/>
        <v>1.001216415514661</v>
      </c>
      <c r="G74" s="429">
        <f t="shared" si="26"/>
        <v>0.99682671448930738</v>
      </c>
      <c r="H74" s="429">
        <f t="shared" si="26"/>
        <v>0.94951813868708912</v>
      </c>
      <c r="I74" s="430">
        <f t="shared" si="26"/>
        <v>1.0041035924437371</v>
      </c>
    </row>
    <row r="75" spans="2:17" x14ac:dyDescent="0.25">
      <c r="B75" s="428" t="s">
        <v>2662</v>
      </c>
      <c r="C75" s="47"/>
      <c r="D75" s="443">
        <f t="shared" ref="D75:I75" si="27">+D36/D54</f>
        <v>0.9795224831563657</v>
      </c>
      <c r="E75" s="443">
        <f t="shared" si="27"/>
        <v>1.0041786917711339</v>
      </c>
      <c r="F75" s="429">
        <f t="shared" si="27"/>
        <v>1.0011286499680276</v>
      </c>
      <c r="G75" s="429">
        <f t="shared" si="27"/>
        <v>0.99685336149339487</v>
      </c>
      <c r="H75" s="429">
        <f t="shared" si="27"/>
        <v>0.93954579895994517</v>
      </c>
      <c r="I75" s="430">
        <f t="shared" si="27"/>
        <v>1.0039881165547089</v>
      </c>
    </row>
    <row r="76" spans="2:17" x14ac:dyDescent="0.25">
      <c r="B76" s="428" t="s">
        <v>2657</v>
      </c>
      <c r="C76" s="47"/>
      <c r="D76" s="443">
        <f t="shared" ref="D76:I76" si="28">+(D75*D74)^0.5</f>
        <v>0.97955054273803466</v>
      </c>
      <c r="E76" s="443">
        <f t="shared" si="28"/>
        <v>1.0043192698854759</v>
      </c>
      <c r="F76" s="429">
        <f t="shared" si="28"/>
        <v>1.0011725317796232</v>
      </c>
      <c r="G76" s="429">
        <f t="shared" si="28"/>
        <v>0.9968400379023119</v>
      </c>
      <c r="H76" s="429">
        <f t="shared" si="28"/>
        <v>0.94451880777447794</v>
      </c>
      <c r="I76" s="430">
        <f t="shared" si="28"/>
        <v>1.0040458528391045</v>
      </c>
      <c r="L76" s="444"/>
    </row>
    <row r="77" spans="2:17" x14ac:dyDescent="0.25">
      <c r="B77" s="431"/>
      <c r="C77" s="47"/>
      <c r="D77" s="47"/>
      <c r="E77" s="47"/>
      <c r="F77" s="47"/>
      <c r="G77" s="47"/>
      <c r="H77" s="47"/>
      <c r="I77" s="432"/>
    </row>
    <row r="78" spans="2:17" x14ac:dyDescent="0.25">
      <c r="B78" s="437" t="s">
        <v>2663</v>
      </c>
      <c r="C78" s="438">
        <v>100</v>
      </c>
      <c r="D78" s="445">
        <f t="shared" ref="D78:I78" si="29">+D76*C78</f>
        <v>97.955054273803469</v>
      </c>
      <c r="E78" s="445">
        <f t="shared" si="29"/>
        <v>98.378148589858469</v>
      </c>
      <c r="F78" s="445">
        <f t="shared" si="29"/>
        <v>98.493500095500565</v>
      </c>
      <c r="G78" s="445">
        <f t="shared" si="29"/>
        <v>98.182264368330138</v>
      </c>
      <c r="H78" s="445">
        <f t="shared" si="29"/>
        <v>92.734995285773792</v>
      </c>
      <c r="I78" s="446">
        <f t="shared" si="29"/>
        <v>93.110187429735078</v>
      </c>
      <c r="K78" s="410"/>
      <c r="L78" s="447"/>
      <c r="M78" s="447"/>
      <c r="N78" s="447"/>
    </row>
    <row r="80" spans="2:17" ht="15.6" x14ac:dyDescent="0.3">
      <c r="B80" s="448" t="s">
        <v>2664</v>
      </c>
    </row>
    <row r="81" spans="2:9" x14ac:dyDescent="0.25">
      <c r="B81" s="449"/>
      <c r="C81" s="449"/>
    </row>
    <row r="82" spans="2:9" x14ac:dyDescent="0.25">
      <c r="B82" s="450" t="s">
        <v>2665</v>
      </c>
    </row>
    <row r="83" spans="2:9" ht="18" x14ac:dyDescent="0.4">
      <c r="B83" s="448" t="s">
        <v>2666</v>
      </c>
    </row>
    <row r="84" spans="2:9" x14ac:dyDescent="0.25">
      <c r="B84" s="481" t="s">
        <v>531</v>
      </c>
      <c r="D84" s="411">
        <f>+((D13/D$76)+C13)*C21</f>
        <v>33957039.034185462</v>
      </c>
      <c r="E84" s="411">
        <f t="shared" ref="E84:I84" si="30">+((E13/E$76)+D13)*D21</f>
        <v>33967334.345280908</v>
      </c>
      <c r="F84" s="411">
        <f t="shared" si="30"/>
        <v>35041147.381172739</v>
      </c>
      <c r="G84" s="411">
        <f t="shared" si="30"/>
        <v>35970412.304285981</v>
      </c>
      <c r="H84" s="411">
        <f t="shared" si="30"/>
        <v>37163589.489893235</v>
      </c>
      <c r="I84" s="411">
        <f t="shared" si="30"/>
        <v>35754621.538918264</v>
      </c>
    </row>
    <row r="85" spans="2:9" x14ac:dyDescent="0.25">
      <c r="B85" s="481" t="s">
        <v>533</v>
      </c>
      <c r="D85" s="411">
        <f t="shared" ref="D85:I89" si="31">+((D14/D$76)+C14)*C22</f>
        <v>29794239.381109148</v>
      </c>
      <c r="E85" s="411">
        <f t="shared" si="31"/>
        <v>29049600.850525271</v>
      </c>
      <c r="F85" s="411">
        <f t="shared" si="31"/>
        <v>29479351.048138544</v>
      </c>
      <c r="G85" s="411">
        <f t="shared" si="31"/>
        <v>29966965.133946951</v>
      </c>
      <c r="H85" s="411">
        <f t="shared" si="31"/>
        <v>31616913.374583606</v>
      </c>
      <c r="I85" s="411">
        <f t="shared" si="31"/>
        <v>30615468.36859481</v>
      </c>
    </row>
    <row r="86" spans="2:9" x14ac:dyDescent="0.25">
      <c r="B86" s="481" t="s">
        <v>534</v>
      </c>
      <c r="D86" s="411">
        <f t="shared" si="31"/>
        <v>44982763.73499956</v>
      </c>
      <c r="E86" s="411">
        <f t="shared" si="31"/>
        <v>43103995.829734094</v>
      </c>
      <c r="F86" s="411">
        <f t="shared" si="31"/>
        <v>44286905.153759159</v>
      </c>
      <c r="G86" s="411">
        <f t="shared" si="31"/>
        <v>44384442.092036001</v>
      </c>
      <c r="H86" s="411">
        <f t="shared" si="31"/>
        <v>38918412.352136984</v>
      </c>
      <c r="I86" s="411">
        <f t="shared" si="31"/>
        <v>41493046.424473733</v>
      </c>
    </row>
    <row r="87" spans="2:9" x14ac:dyDescent="0.25">
      <c r="B87" s="481" t="s">
        <v>535</v>
      </c>
      <c r="D87" s="411">
        <f t="shared" si="31"/>
        <v>27300824.72871929</v>
      </c>
      <c r="E87" s="411">
        <f t="shared" si="31"/>
        <v>27205969.085579522</v>
      </c>
      <c r="F87" s="411">
        <f t="shared" si="31"/>
        <v>27792403.924988121</v>
      </c>
      <c r="G87" s="411">
        <f t="shared" si="31"/>
        <v>28061277.686582118</v>
      </c>
      <c r="H87" s="411">
        <f t="shared" si="31"/>
        <v>29410229.860567395</v>
      </c>
      <c r="I87" s="411">
        <f t="shared" si="31"/>
        <v>28945219.403036296</v>
      </c>
    </row>
    <row r="88" spans="2:9" x14ac:dyDescent="0.25">
      <c r="B88" s="481" t="s">
        <v>537</v>
      </c>
      <c r="D88" s="411">
        <f t="shared" si="31"/>
        <v>18765717.706395578</v>
      </c>
      <c r="E88" s="411">
        <f t="shared" si="31"/>
        <v>18407001.950756922</v>
      </c>
      <c r="F88" s="411">
        <f t="shared" si="31"/>
        <v>18659800.01806793</v>
      </c>
      <c r="G88" s="411">
        <f t="shared" si="31"/>
        <v>18508960.182798494</v>
      </c>
      <c r="H88" s="411">
        <f t="shared" si="31"/>
        <v>19489900.970827695</v>
      </c>
      <c r="I88" s="411">
        <f t="shared" si="31"/>
        <v>19001675.331034366</v>
      </c>
    </row>
    <row r="89" spans="2:9" x14ac:dyDescent="0.25">
      <c r="B89" s="481" t="s">
        <v>538</v>
      </c>
      <c r="D89" s="411">
        <f t="shared" si="31"/>
        <v>23566922.152243044</v>
      </c>
      <c r="E89" s="411">
        <f t="shared" si="31"/>
        <v>23868228.623440057</v>
      </c>
      <c r="F89" s="411">
        <f t="shared" si="31"/>
        <v>24610460.450488478</v>
      </c>
      <c r="G89" s="411">
        <f t="shared" si="31"/>
        <v>25176199.862104889</v>
      </c>
      <c r="H89" s="411">
        <f t="shared" si="31"/>
        <v>26053401.052667629</v>
      </c>
      <c r="I89" s="411">
        <f t="shared" si="31"/>
        <v>25376493.746410061</v>
      </c>
    </row>
    <row r="90" spans="2:9" x14ac:dyDescent="0.25">
      <c r="B90" s="451" t="s">
        <v>2667</v>
      </c>
      <c r="D90" s="424">
        <f t="shared" ref="D90:I90" si="32">SUM(D84:D89)</f>
        <v>178367506.73765206</v>
      </c>
      <c r="E90" s="424">
        <f t="shared" si="32"/>
        <v>175602130.68531677</v>
      </c>
      <c r="F90" s="424">
        <f t="shared" si="32"/>
        <v>179870067.97661495</v>
      </c>
      <c r="G90" s="424">
        <f t="shared" si="32"/>
        <v>182068257.26175445</v>
      </c>
      <c r="H90" s="424">
        <f t="shared" si="32"/>
        <v>182652447.10067654</v>
      </c>
      <c r="I90" s="424">
        <f t="shared" si="32"/>
        <v>181186524.81246755</v>
      </c>
    </row>
    <row r="92" spans="2:9" x14ac:dyDescent="0.25">
      <c r="B92" s="407" t="s">
        <v>2668</v>
      </c>
    </row>
    <row r="93" spans="2:9" x14ac:dyDescent="0.25">
      <c r="B93" s="407" t="s">
        <v>2669</v>
      </c>
    </row>
    <row r="94" spans="2:9" x14ac:dyDescent="0.25">
      <c r="B94" s="481" t="s">
        <v>531</v>
      </c>
      <c r="D94" s="411">
        <f>+((D13/D$76)+C13)*(D21-C21)</f>
        <v>502133.40909113566</v>
      </c>
      <c r="E94" s="411">
        <f t="shared" ref="E94:I94" si="33">+((E13/E$76)+D13)*(E21-D21)</f>
        <v>1249951.2627084446</v>
      </c>
      <c r="F94" s="411">
        <f t="shared" si="33"/>
        <v>452070.38376496686</v>
      </c>
      <c r="G94" s="411">
        <f t="shared" si="33"/>
        <v>-329351.98649303557</v>
      </c>
      <c r="H94" s="411">
        <f t="shared" si="33"/>
        <v>-354556.28771408112</v>
      </c>
      <c r="I94" s="411">
        <f t="shared" si="33"/>
        <v>1152788.7338309328</v>
      </c>
    </row>
    <row r="95" spans="2:9" x14ac:dyDescent="0.25">
      <c r="B95" s="481" t="s">
        <v>533</v>
      </c>
      <c r="D95" s="411">
        <f t="shared" ref="D95:I99" si="34">+((D14/D$76)+C14)*(D22-C22)</f>
        <v>276405.03369197372</v>
      </c>
      <c r="E95" s="411">
        <f t="shared" si="34"/>
        <v>1111848.9343056465</v>
      </c>
      <c r="F95" s="411">
        <f t="shared" si="34"/>
        <v>953954.73463773774</v>
      </c>
      <c r="G95" s="411">
        <f t="shared" si="34"/>
        <v>933525.53575971525</v>
      </c>
      <c r="H95" s="411">
        <f t="shared" si="34"/>
        <v>185460.46373534441</v>
      </c>
      <c r="I95" s="411">
        <f t="shared" si="34"/>
        <v>435068.50471432309</v>
      </c>
    </row>
    <row r="96" spans="2:9" x14ac:dyDescent="0.25">
      <c r="B96" s="481" t="s">
        <v>534</v>
      </c>
      <c r="D96" s="411">
        <f t="shared" si="34"/>
        <v>295385.1004555336</v>
      </c>
      <c r="E96" s="411">
        <f t="shared" si="34"/>
        <v>431604.62818794162</v>
      </c>
      <c r="F96" s="411">
        <f t="shared" si="34"/>
        <v>565520.67290834372</v>
      </c>
      <c r="G96" s="411">
        <f t="shared" si="34"/>
        <v>-782653.22553970211</v>
      </c>
      <c r="H96" s="411">
        <f t="shared" si="34"/>
        <v>9454231.3214582093</v>
      </c>
      <c r="I96" s="411">
        <f t="shared" si="34"/>
        <v>220051.4671326619</v>
      </c>
    </row>
    <row r="97" spans="2:9" x14ac:dyDescent="0.25">
      <c r="B97" s="481" t="s">
        <v>535</v>
      </c>
      <c r="D97" s="411">
        <f t="shared" si="34"/>
        <v>78046.432821597133</v>
      </c>
      <c r="E97" s="411">
        <f t="shared" si="34"/>
        <v>379619.36398176407</v>
      </c>
      <c r="F97" s="411">
        <f t="shared" si="34"/>
        <v>49029.806750216361</v>
      </c>
      <c r="G97" s="411">
        <f t="shared" si="34"/>
        <v>379737.91193423048</v>
      </c>
      <c r="H97" s="411">
        <f t="shared" si="34"/>
        <v>254316.85008322098</v>
      </c>
      <c r="I97" s="411">
        <f t="shared" si="34"/>
        <v>80757.104344066902</v>
      </c>
    </row>
    <row r="98" spans="2:9" x14ac:dyDescent="0.25">
      <c r="B98" s="481" t="s">
        <v>537</v>
      </c>
      <c r="D98" s="411">
        <f t="shared" si="34"/>
        <v>-204318.28136563272</v>
      </c>
      <c r="E98" s="411">
        <f t="shared" si="34"/>
        <v>131303.40199337128</v>
      </c>
      <c r="F98" s="411">
        <f t="shared" si="34"/>
        <v>-234030.9100253233</v>
      </c>
      <c r="G98" s="411">
        <f t="shared" si="34"/>
        <v>401061.81390180648</v>
      </c>
      <c r="H98" s="411">
        <f t="shared" si="34"/>
        <v>23077.191087592008</v>
      </c>
      <c r="I98" s="411">
        <f t="shared" si="34"/>
        <v>-248356.96518580444</v>
      </c>
    </row>
    <row r="99" spans="2:9" x14ac:dyDescent="0.25">
      <c r="B99" s="481" t="s">
        <v>538</v>
      </c>
      <c r="D99" s="411">
        <f t="shared" si="34"/>
        <v>-57072.883588590223</v>
      </c>
      <c r="E99" s="411">
        <f t="shared" si="34"/>
        <v>198654.41456446546</v>
      </c>
      <c r="F99" s="411">
        <f t="shared" si="34"/>
        <v>203614.70487337632</v>
      </c>
      <c r="G99" s="411">
        <f t="shared" si="34"/>
        <v>76011.570756512956</v>
      </c>
      <c r="H99" s="411">
        <f t="shared" si="34"/>
        <v>116620.56328146535</v>
      </c>
      <c r="I99" s="411">
        <f t="shared" si="34"/>
        <v>420830.15603366459</v>
      </c>
    </row>
    <row r="101" spans="2:9" ht="15.6" x14ac:dyDescent="0.3">
      <c r="B101" s="448" t="s">
        <v>2670</v>
      </c>
      <c r="D101" s="407" t="s">
        <v>2671</v>
      </c>
    </row>
    <row r="103" spans="2:9" x14ac:dyDescent="0.25">
      <c r="B103" s="481" t="s">
        <v>531</v>
      </c>
      <c r="D103" s="442">
        <f t="shared" ref="D103:I108" si="35">(+D94/D$90)*100</f>
        <v>0.28151618995812255</v>
      </c>
      <c r="E103" s="442">
        <f t="shared" si="35"/>
        <v>0.71180871087970299</v>
      </c>
      <c r="F103" s="442">
        <f t="shared" si="35"/>
        <v>0.25133163558026833</v>
      </c>
      <c r="G103" s="442">
        <f t="shared" si="35"/>
        <v>-0.1808947871783797</v>
      </c>
      <c r="H103" s="442">
        <f t="shared" si="35"/>
        <v>-0.19411526828252818</v>
      </c>
      <c r="I103" s="442">
        <f t="shared" si="35"/>
        <v>0.63624418815035888</v>
      </c>
    </row>
    <row r="104" spans="2:9" x14ac:dyDescent="0.25">
      <c r="B104" s="481" t="s">
        <v>533</v>
      </c>
      <c r="D104" s="442">
        <f t="shared" si="35"/>
        <v>0.15496378165924471</v>
      </c>
      <c r="E104" s="442">
        <f t="shared" si="35"/>
        <v>0.63316369224363589</v>
      </c>
      <c r="F104" s="442">
        <f t="shared" si="35"/>
        <v>0.53035768839636066</v>
      </c>
      <c r="G104" s="442">
        <f t="shared" si="35"/>
        <v>0.51273382290775249</v>
      </c>
      <c r="H104" s="442">
        <f t="shared" si="35"/>
        <v>0.10153735505833116</v>
      </c>
      <c r="I104" s="442">
        <f t="shared" si="35"/>
        <v>0.2401218882941927</v>
      </c>
    </row>
    <row r="105" spans="2:9" x14ac:dyDescent="0.25">
      <c r="B105" s="481" t="s">
        <v>534</v>
      </c>
      <c r="D105" s="442">
        <f t="shared" si="35"/>
        <v>0.16560477065477755</v>
      </c>
      <c r="E105" s="442">
        <f t="shared" si="35"/>
        <v>0.24578553033697947</v>
      </c>
      <c r="F105" s="442">
        <f t="shared" si="35"/>
        <v>0.31440510323366727</v>
      </c>
      <c r="G105" s="442">
        <f t="shared" si="35"/>
        <v>-0.42986802714022981</v>
      </c>
      <c r="H105" s="442">
        <f t="shared" si="35"/>
        <v>5.1760770093855433</v>
      </c>
      <c r="I105" s="442">
        <f t="shared" si="35"/>
        <v>0.12145023884111718</v>
      </c>
    </row>
    <row r="106" spans="2:9" x14ac:dyDescent="0.25">
      <c r="B106" s="481" t="s">
        <v>535</v>
      </c>
      <c r="D106" s="442">
        <f t="shared" si="35"/>
        <v>4.3755970046937986E-2</v>
      </c>
      <c r="E106" s="442">
        <f t="shared" si="35"/>
        <v>0.21618152496227458</v>
      </c>
      <c r="F106" s="442">
        <f t="shared" si="35"/>
        <v>2.7258457897836989E-2</v>
      </c>
      <c r="G106" s="442">
        <f t="shared" si="35"/>
        <v>0.20856898266911617</v>
      </c>
      <c r="H106" s="442">
        <f t="shared" si="35"/>
        <v>0.13923539165234597</v>
      </c>
      <c r="I106" s="442">
        <f t="shared" si="35"/>
        <v>4.4571252982335455E-2</v>
      </c>
    </row>
    <row r="107" spans="2:9" x14ac:dyDescent="0.25">
      <c r="B107" s="481" t="s">
        <v>537</v>
      </c>
      <c r="D107" s="442">
        <f t="shared" si="35"/>
        <v>-0.11454904825582936</v>
      </c>
      <c r="E107" s="442">
        <f t="shared" si="35"/>
        <v>7.4773239641761594E-2</v>
      </c>
      <c r="F107" s="442">
        <f t="shared" si="35"/>
        <v>-0.13011109222227563</v>
      </c>
      <c r="G107" s="442">
        <f t="shared" si="35"/>
        <v>0.2202810198403839</v>
      </c>
      <c r="H107" s="442">
        <f t="shared" si="35"/>
        <v>1.2634482293506884E-2</v>
      </c>
      <c r="I107" s="442">
        <f t="shared" si="35"/>
        <v>-0.13707253640570674</v>
      </c>
    </row>
    <row r="108" spans="2:9" x14ac:dyDescent="0.25">
      <c r="B108" s="481" t="s">
        <v>538</v>
      </c>
      <c r="D108" s="442">
        <f t="shared" si="35"/>
        <v>-3.1997354581254883E-2</v>
      </c>
      <c r="E108" s="442">
        <f t="shared" si="35"/>
        <v>0.1131275650182508</v>
      </c>
      <c r="F108" s="442">
        <f t="shared" si="35"/>
        <v>0.11320099400854645</v>
      </c>
      <c r="G108" s="442">
        <f t="shared" si="35"/>
        <v>4.1748941797818843E-2</v>
      </c>
      <c r="H108" s="442">
        <f t="shared" si="35"/>
        <v>6.3848344291377077E-2</v>
      </c>
      <c r="I108" s="442">
        <f t="shared" si="35"/>
        <v>0.2322634955713368</v>
      </c>
    </row>
    <row r="109" spans="2:9" x14ac:dyDescent="0.25">
      <c r="B109" s="451" t="s">
        <v>2667</v>
      </c>
      <c r="D109" s="442">
        <f t="shared" ref="D109:I109" si="36">SUM(D103:D108)</f>
        <v>0.4992943094819986</v>
      </c>
      <c r="E109" s="442">
        <f t="shared" si="36"/>
        <v>1.9948402630826052</v>
      </c>
      <c r="F109" s="442">
        <f t="shared" si="36"/>
        <v>1.106442786894404</v>
      </c>
      <c r="G109" s="442">
        <f t="shared" si="36"/>
        <v>0.37256995289646189</v>
      </c>
      <c r="H109" s="442">
        <f t="shared" si="36"/>
        <v>5.2992173143985761</v>
      </c>
      <c r="I109" s="442">
        <f t="shared" si="36"/>
        <v>1.1375785274336343</v>
      </c>
    </row>
    <row r="115" spans="2:9" ht="15.6" x14ac:dyDescent="0.3">
      <c r="B115" s="448" t="s">
        <v>2688</v>
      </c>
    </row>
    <row r="116" spans="2:9" x14ac:dyDescent="0.25">
      <c r="B116" s="449"/>
      <c r="C116" s="449"/>
    </row>
    <row r="117" spans="2:9" x14ac:dyDescent="0.25">
      <c r="B117" s="450" t="s">
        <v>2665</v>
      </c>
    </row>
    <row r="118" spans="2:9" ht="18" x14ac:dyDescent="0.4">
      <c r="B118" s="448" t="s">
        <v>2689</v>
      </c>
    </row>
    <row r="119" spans="2:9" x14ac:dyDescent="0.25">
      <c r="B119" s="481" t="s">
        <v>531</v>
      </c>
      <c r="D119" s="35">
        <f t="shared" ref="D119:I119" si="37">+((D21/D$68)+C21)*C13</f>
        <v>33494415.99742775</v>
      </c>
      <c r="E119" s="35">
        <f t="shared" si="37"/>
        <v>34659773.65921928</v>
      </c>
      <c r="F119" s="35">
        <f t="shared" si="37"/>
        <v>34975793.720422544</v>
      </c>
      <c r="G119" s="35">
        <f t="shared" si="37"/>
        <v>35404635.799627416</v>
      </c>
      <c r="H119" s="35">
        <f t="shared" si="37"/>
        <v>34796583.948899806</v>
      </c>
      <c r="I119" s="35">
        <f t="shared" si="37"/>
        <v>36356230.010427825</v>
      </c>
    </row>
    <row r="120" spans="2:9" x14ac:dyDescent="0.25">
      <c r="B120" s="481" t="s">
        <v>533</v>
      </c>
      <c r="D120" s="35">
        <f t="shared" ref="D120:I124" si="38">+((D22/D$68)+C22)*C14</f>
        <v>29780530.742255658</v>
      </c>
      <c r="E120" s="35">
        <f t="shared" si="38"/>
        <v>29797194.651954018</v>
      </c>
      <c r="F120" s="35">
        <f t="shared" si="38"/>
        <v>30102529.320842732</v>
      </c>
      <c r="G120" s="35">
        <f t="shared" si="38"/>
        <v>30561040.337176852</v>
      </c>
      <c r="H120" s="35">
        <f t="shared" si="38"/>
        <v>29930496.735930022</v>
      </c>
      <c r="I120" s="35">
        <f t="shared" si="38"/>
        <v>31032687.341870271</v>
      </c>
    </row>
    <row r="121" spans="2:9" x14ac:dyDescent="0.25">
      <c r="B121" s="481" t="s">
        <v>534</v>
      </c>
      <c r="D121" s="35">
        <f t="shared" si="38"/>
        <v>46910651.191195987</v>
      </c>
      <c r="E121" s="35">
        <f t="shared" si="38"/>
        <v>42280620.669556804</v>
      </c>
      <c r="F121" s="35">
        <f t="shared" si="38"/>
        <v>44386338.839819811</v>
      </c>
      <c r="G121" s="35">
        <f t="shared" si="38"/>
        <v>44364993.706835732</v>
      </c>
      <c r="H121" s="35">
        <f t="shared" si="38"/>
        <v>46895294.574362025</v>
      </c>
      <c r="I121" s="35">
        <f t="shared" si="38"/>
        <v>40755924.198050052</v>
      </c>
    </row>
    <row r="122" spans="2:9" x14ac:dyDescent="0.25">
      <c r="B122" s="481" t="s">
        <v>535</v>
      </c>
      <c r="D122" s="35">
        <f t="shared" si="38"/>
        <v>26903551.676384293</v>
      </c>
      <c r="E122" s="35">
        <f t="shared" si="38"/>
        <v>27101277.722902633</v>
      </c>
      <c r="F122" s="35">
        <f t="shared" si="38"/>
        <v>27602466.675143551</v>
      </c>
      <c r="G122" s="35">
        <f t="shared" si="38"/>
        <v>28073137.507067773</v>
      </c>
      <c r="H122" s="35">
        <f t="shared" si="38"/>
        <v>27877415.164934706</v>
      </c>
      <c r="I122" s="35">
        <f t="shared" si="38"/>
        <v>28785051.667479124</v>
      </c>
    </row>
    <row r="123" spans="2:9" x14ac:dyDescent="0.25">
      <c r="B123" s="481" t="s">
        <v>537</v>
      </c>
      <c r="D123" s="35">
        <f t="shared" si="38"/>
        <v>18415662.085959531</v>
      </c>
      <c r="E123" s="35">
        <f t="shared" si="38"/>
        <v>18263435.892401431</v>
      </c>
      <c r="F123" s="35">
        <f t="shared" si="38"/>
        <v>18429122.454272918</v>
      </c>
      <c r="G123" s="35">
        <f t="shared" si="38"/>
        <v>18625219.488091003</v>
      </c>
      <c r="H123" s="35">
        <f t="shared" si="38"/>
        <v>18434960.241688401</v>
      </c>
      <c r="I123" s="35">
        <f t="shared" si="38"/>
        <v>18758812.169181731</v>
      </c>
    </row>
    <row r="124" spans="2:9" x14ac:dyDescent="0.25">
      <c r="B124" s="481" t="s">
        <v>538</v>
      </c>
      <c r="D124" s="35">
        <f t="shared" si="38"/>
        <v>22862695.044428848</v>
      </c>
      <c r="E124" s="35">
        <f t="shared" si="38"/>
        <v>23499828.089282651</v>
      </c>
      <c r="F124" s="35">
        <f t="shared" si="38"/>
        <v>24373816.966113415</v>
      </c>
      <c r="G124" s="35">
        <f t="shared" si="38"/>
        <v>25039230.422955681</v>
      </c>
      <c r="H124" s="35">
        <f t="shared" si="38"/>
        <v>24717696.434861585</v>
      </c>
      <c r="I124" s="35">
        <f t="shared" si="38"/>
        <v>25497819.425458532</v>
      </c>
    </row>
    <row r="125" spans="2:9" x14ac:dyDescent="0.25">
      <c r="B125" s="451" t="s">
        <v>2667</v>
      </c>
      <c r="D125" s="407">
        <f t="shared" ref="D125:I125" si="39">SUM(D119:D124)</f>
        <v>178367506.73765206</v>
      </c>
      <c r="E125" s="407">
        <f t="shared" si="39"/>
        <v>175602130.68531683</v>
      </c>
      <c r="F125" s="407">
        <f t="shared" si="39"/>
        <v>179870067.97661498</v>
      </c>
      <c r="G125" s="407">
        <f t="shared" si="39"/>
        <v>182068257.26175445</v>
      </c>
      <c r="H125" s="407">
        <f t="shared" si="39"/>
        <v>182652447.10067654</v>
      </c>
      <c r="I125" s="407">
        <f t="shared" si="39"/>
        <v>181186524.81246752</v>
      </c>
    </row>
    <row r="127" spans="2:9" x14ac:dyDescent="0.25">
      <c r="B127" s="407" t="s">
        <v>2668</v>
      </c>
    </row>
    <row r="128" spans="2:9" x14ac:dyDescent="0.25">
      <c r="B128" s="407" t="s">
        <v>2690</v>
      </c>
    </row>
    <row r="129" spans="2:9" x14ac:dyDescent="0.25">
      <c r="B129" s="481" t="s">
        <v>531</v>
      </c>
      <c r="D129" s="35">
        <f t="shared" ref="D129:I129" si="40">+((D21/D$68)+C21)*(D13-C13)</f>
        <v>545550.71697976335</v>
      </c>
      <c r="E129" s="35">
        <f t="shared" si="40"/>
        <v>-677568.66434894991</v>
      </c>
      <c r="F129" s="35">
        <f t="shared" si="40"/>
        <v>235601.26899871483</v>
      </c>
      <c r="G129" s="35">
        <f t="shared" si="40"/>
        <v>555911.84768796444</v>
      </c>
      <c r="H129" s="35">
        <f t="shared" si="40"/>
        <v>456269.73962464562</v>
      </c>
      <c r="I129" s="35">
        <f t="shared" si="40"/>
        <v>-320348.18933530356</v>
      </c>
    </row>
    <row r="130" spans="2:9" x14ac:dyDescent="0.25">
      <c r="B130" s="481" t="s">
        <v>533</v>
      </c>
      <c r="D130" s="35">
        <f t="shared" ref="D130:I134" si="41">+((D22/D$68)+C22)*(D14-C14)</f>
        <v>-457726.42719042872</v>
      </c>
      <c r="E130" s="35">
        <f t="shared" si="41"/>
        <v>-848745.3256189042</v>
      </c>
      <c r="F130" s="35">
        <f t="shared" si="41"/>
        <v>-590881.18676823738</v>
      </c>
      <c r="G130" s="35">
        <f t="shared" si="41"/>
        <v>-464728.16259963403</v>
      </c>
      <c r="H130" s="35">
        <f t="shared" si="41"/>
        <v>188626.62065361626</v>
      </c>
      <c r="I130" s="35">
        <f t="shared" si="41"/>
        <v>-626095.79782172595</v>
      </c>
    </row>
    <row r="131" spans="2:9" x14ac:dyDescent="0.25">
      <c r="B131" s="481" t="s">
        <v>534</v>
      </c>
      <c r="D131" s="35">
        <f t="shared" si="41"/>
        <v>-4667227.1310844878</v>
      </c>
      <c r="E131" s="35">
        <f t="shared" si="41"/>
        <v>1414795.5436402513</v>
      </c>
      <c r="F131" s="35">
        <f t="shared" si="41"/>
        <v>-72283.529100195839</v>
      </c>
      <c r="G131" s="35">
        <f t="shared" si="41"/>
        <v>-1042930.6714809793</v>
      </c>
      <c r="H131" s="35">
        <f t="shared" si="41"/>
        <v>-11040045.43961364</v>
      </c>
      <c r="I131" s="35">
        <f t="shared" si="41"/>
        <v>1394963.0906830402</v>
      </c>
    </row>
    <row r="132" spans="2:9" x14ac:dyDescent="0.25">
      <c r="B132" s="481" t="s">
        <v>535</v>
      </c>
      <c r="D132" s="35">
        <f t="shared" si="41"/>
        <v>171345.04384782538</v>
      </c>
      <c r="E132" s="35">
        <f t="shared" si="41"/>
        <v>166747.77538922316</v>
      </c>
      <c r="F132" s="35">
        <f t="shared" si="41"/>
        <v>156736.29194412043</v>
      </c>
      <c r="G132" s="35">
        <f t="shared" si="41"/>
        <v>160947.45269861567</v>
      </c>
      <c r="H132" s="35">
        <f t="shared" si="41"/>
        <v>179028.13589937726</v>
      </c>
      <c r="I132" s="35">
        <f t="shared" si="41"/>
        <v>191375.21521920027</v>
      </c>
    </row>
    <row r="133" spans="2:9" x14ac:dyDescent="0.25">
      <c r="B133" s="481" t="s">
        <v>537</v>
      </c>
      <c r="D133" s="35">
        <f t="shared" si="41"/>
        <v>18734.142508605735</v>
      </c>
      <c r="E133" s="35">
        <f t="shared" si="41"/>
        <v>134984.74421582921</v>
      </c>
      <c r="F133" s="35">
        <f t="shared" si="41"/>
        <v>47323.498598644306</v>
      </c>
      <c r="G133" s="35">
        <f t="shared" si="41"/>
        <v>39185.880737843072</v>
      </c>
      <c r="H133" s="35">
        <f t="shared" si="41"/>
        <v>64311.38586661475</v>
      </c>
      <c r="I133" s="35">
        <f t="shared" si="41"/>
        <v>102437.52386902871</v>
      </c>
    </row>
    <row r="134" spans="2:9" x14ac:dyDescent="0.25">
      <c r="B134" s="481" t="s">
        <v>538</v>
      </c>
      <c r="D134" s="35">
        <f t="shared" si="41"/>
        <v>741804.94898380048</v>
      </c>
      <c r="E134" s="35">
        <f t="shared" si="41"/>
        <v>568258.92161701398</v>
      </c>
      <c r="F134" s="35">
        <f t="shared" si="41"/>
        <v>434407.02723252476</v>
      </c>
      <c r="G134" s="35">
        <f t="shared" si="41"/>
        <v>176284.86081690679</v>
      </c>
      <c r="H134" s="35">
        <f t="shared" si="41"/>
        <v>18034.029514759281</v>
      </c>
      <c r="I134" s="35">
        <f t="shared" si="41"/>
        <v>-9277.826794246972</v>
      </c>
    </row>
    <row r="136" spans="2:9" ht="15.6" x14ac:dyDescent="0.3">
      <c r="B136" s="448" t="s">
        <v>2670</v>
      </c>
      <c r="D136" s="407" t="s">
        <v>2671</v>
      </c>
    </row>
    <row r="138" spans="2:9" x14ac:dyDescent="0.25">
      <c r="B138" s="481" t="s">
        <v>531</v>
      </c>
      <c r="D138" s="452">
        <f t="shared" ref="D138:I143" si="42">(+D129/D$90)*100</f>
        <v>0.30585767943831532</v>
      </c>
      <c r="E138" s="452">
        <f t="shared" si="42"/>
        <v>-0.38585446640346821</v>
      </c>
      <c r="F138" s="452">
        <f t="shared" si="42"/>
        <v>0.13098414408190781</v>
      </c>
      <c r="G138" s="452">
        <f t="shared" si="42"/>
        <v>0.30533155864107903</v>
      </c>
      <c r="H138" s="452">
        <f t="shared" si="42"/>
        <v>0.24980214985740293</v>
      </c>
      <c r="I138" s="452">
        <f t="shared" si="42"/>
        <v>-0.17680574737380261</v>
      </c>
    </row>
    <row r="139" spans="2:9" x14ac:dyDescent="0.25">
      <c r="B139" s="481" t="s">
        <v>533</v>
      </c>
      <c r="D139" s="452">
        <f t="shared" si="42"/>
        <v>-0.25661984941218335</v>
      </c>
      <c r="E139" s="452">
        <f t="shared" si="42"/>
        <v>-0.48333429799885297</v>
      </c>
      <c r="F139" s="452">
        <f t="shared" si="42"/>
        <v>-0.32850445514095111</v>
      </c>
      <c r="G139" s="452">
        <f t="shared" si="42"/>
        <v>-0.25524941557028652</v>
      </c>
      <c r="H139" s="452">
        <f t="shared" si="42"/>
        <v>0.10327078757923611</v>
      </c>
      <c r="I139" s="452">
        <f t="shared" si="42"/>
        <v>-0.34555317977964989</v>
      </c>
    </row>
    <row r="140" spans="2:9" x14ac:dyDescent="0.25">
      <c r="B140" s="481" t="s">
        <v>534</v>
      </c>
      <c r="D140" s="452">
        <f t="shared" si="42"/>
        <v>-2.6166352921831084</v>
      </c>
      <c r="E140" s="452">
        <f t="shared" si="42"/>
        <v>0.8056824470857924</v>
      </c>
      <c r="F140" s="452">
        <f t="shared" si="42"/>
        <v>-4.018652459151429E-2</v>
      </c>
      <c r="G140" s="452">
        <f t="shared" si="42"/>
        <v>-0.57282399862903455</v>
      </c>
      <c r="H140" s="452">
        <f t="shared" si="42"/>
        <v>-6.044291009979438</v>
      </c>
      <c r="I140" s="452">
        <f t="shared" si="42"/>
        <v>0.76990443529222774</v>
      </c>
    </row>
    <row r="141" spans="2:9" x14ac:dyDescent="0.25">
      <c r="B141" s="481" t="s">
        <v>535</v>
      </c>
      <c r="D141" s="452">
        <f t="shared" si="42"/>
        <v>9.6062924790356843E-2</v>
      </c>
      <c r="E141" s="452">
        <f t="shared" si="42"/>
        <v>9.4957717619064172E-2</v>
      </c>
      <c r="F141" s="452">
        <f t="shared" si="42"/>
        <v>8.7138618285560354E-2</v>
      </c>
      <c r="G141" s="452">
        <f t="shared" si="42"/>
        <v>8.8399512973437219E-2</v>
      </c>
      <c r="H141" s="452">
        <f t="shared" si="42"/>
        <v>9.8015733564576005E-2</v>
      </c>
      <c r="I141" s="452">
        <f t="shared" si="42"/>
        <v>0.10562331576108007</v>
      </c>
    </row>
    <row r="142" spans="2:9" x14ac:dyDescent="0.25">
      <c r="B142" s="481" t="s">
        <v>537</v>
      </c>
      <c r="D142" s="452">
        <f t="shared" si="42"/>
        <v>1.0503113964675436E-2</v>
      </c>
      <c r="E142" s="452">
        <f t="shared" si="42"/>
        <v>7.6869650549813151E-2</v>
      </c>
      <c r="F142" s="452">
        <f t="shared" si="42"/>
        <v>2.63098241586237E-2</v>
      </c>
      <c r="G142" s="452">
        <f t="shared" si="42"/>
        <v>2.1522631856417798E-2</v>
      </c>
      <c r="H142" s="452">
        <f t="shared" si="42"/>
        <v>3.5209703941807495E-2</v>
      </c>
      <c r="I142" s="452">
        <f t="shared" si="42"/>
        <v>5.6537054273243577E-2</v>
      </c>
    </row>
    <row r="143" spans="2:9" x14ac:dyDescent="0.25">
      <c r="B143" s="481" t="s">
        <v>538</v>
      </c>
      <c r="D143" s="452">
        <f t="shared" si="42"/>
        <v>0.41588569720541529</v>
      </c>
      <c r="E143" s="452">
        <f t="shared" si="42"/>
        <v>0.32360593769522511</v>
      </c>
      <c r="F143" s="452">
        <f t="shared" si="42"/>
        <v>0.24151157116869626</v>
      </c>
      <c r="G143" s="452">
        <f t="shared" si="42"/>
        <v>9.6823500959569778E-2</v>
      </c>
      <c r="H143" s="452">
        <f t="shared" si="42"/>
        <v>9.8734124842132943E-3</v>
      </c>
      <c r="I143" s="452">
        <f t="shared" si="42"/>
        <v>-5.1205942626526713E-3</v>
      </c>
    </row>
    <row r="144" spans="2:9" x14ac:dyDescent="0.25">
      <c r="B144" s="451" t="s">
        <v>2667</v>
      </c>
      <c r="D144" s="442">
        <f t="shared" ref="D144:I144" si="43">SUM(D138:D143)</f>
        <v>-2.0449457261965285</v>
      </c>
      <c r="E144" s="442">
        <f t="shared" si="43"/>
        <v>0.43192698854757366</v>
      </c>
      <c r="F144" s="442">
        <f t="shared" si="43"/>
        <v>0.11725317796232274</v>
      </c>
      <c r="G144" s="442">
        <f t="shared" si="43"/>
        <v>-0.31599620976881726</v>
      </c>
      <c r="H144" s="442">
        <f t="shared" si="43"/>
        <v>-5.5481192225522022</v>
      </c>
      <c r="I144" s="442">
        <f t="shared" si="43"/>
        <v>0.40458528391044618</v>
      </c>
    </row>
  </sheetData>
  <pageMargins left="0.7" right="0.7" top="0.75" bottom="0.75" header="0.3" footer="0.3"/>
  <pageSetup orientation="portrait" r:id="rId1"/>
  <customProperties>
    <customPr name="SourceTableID" r:id="rId2"/>
  </customProperties>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269"/>
  <sheetViews>
    <sheetView zoomScale="90" zoomScaleNormal="90" workbookViewId="0">
      <pane ySplit="7" topLeftCell="A8" activePane="bottomLeft" state="frozen"/>
      <selection activeCell="J1" sqref="J1:K1048576"/>
      <selection pane="bottomLeft" activeCell="J1" sqref="J1:K1048576"/>
    </sheetView>
  </sheetViews>
  <sheetFormatPr defaultColWidth="8.6640625" defaultRowHeight="13.2" x14ac:dyDescent="0.25"/>
  <cols>
    <col min="1" max="1" width="5.33203125" style="28" customWidth="1"/>
    <col min="2" max="2" width="56.33203125" style="28" customWidth="1"/>
    <col min="3" max="3" width="0" style="28" hidden="1" customWidth="1"/>
    <col min="4" max="6" width="8.6640625" style="28" customWidth="1"/>
    <col min="7" max="8" width="9.33203125" style="29" customWidth="1"/>
    <col min="9" max="16384" width="8.6640625" style="28"/>
  </cols>
  <sheetData>
    <row r="1" spans="1:8" ht="17.399999999999999" x14ac:dyDescent="0.3">
      <c r="A1" s="878" t="s">
        <v>351</v>
      </c>
      <c r="B1" s="879"/>
      <c r="C1" s="879"/>
      <c r="D1" s="879"/>
      <c r="E1" s="879"/>
      <c r="F1" s="879"/>
      <c r="G1" s="28"/>
      <c r="H1" s="28"/>
    </row>
    <row r="2" spans="1:8" ht="16.8" x14ac:dyDescent="0.3">
      <c r="A2" s="880" t="s">
        <v>352</v>
      </c>
      <c r="B2" s="879"/>
      <c r="C2" s="879"/>
      <c r="D2" s="879"/>
      <c r="E2" s="879"/>
      <c r="F2" s="879"/>
      <c r="G2" s="28"/>
      <c r="H2" s="28"/>
    </row>
    <row r="3" spans="1:8" x14ac:dyDescent="0.25">
      <c r="A3" s="879" t="s">
        <v>2</v>
      </c>
      <c r="B3" s="879"/>
      <c r="C3" s="879"/>
      <c r="D3" s="879"/>
      <c r="E3" s="879"/>
      <c r="F3" s="879"/>
      <c r="G3" s="28"/>
      <c r="H3" s="28"/>
    </row>
    <row r="4" spans="1:8" x14ac:dyDescent="0.25">
      <c r="A4" s="879" t="s">
        <v>435</v>
      </c>
      <c r="B4" s="879"/>
      <c r="C4" s="879"/>
      <c r="D4" s="879"/>
      <c r="E4" s="879"/>
      <c r="F4" s="879"/>
      <c r="G4" s="28"/>
      <c r="H4" s="28"/>
    </row>
    <row r="5" spans="1:8" x14ac:dyDescent="0.25">
      <c r="G5" s="28"/>
      <c r="H5" s="28"/>
    </row>
    <row r="6" spans="1:8" x14ac:dyDescent="0.25">
      <c r="A6" s="894" t="s">
        <v>4</v>
      </c>
      <c r="B6" s="896" t="s">
        <v>5</v>
      </c>
      <c r="C6" s="894" t="s">
        <v>6</v>
      </c>
      <c r="D6" s="891" t="s">
        <v>7</v>
      </c>
      <c r="E6" s="892"/>
      <c r="F6" s="893"/>
      <c r="G6" s="891" t="s">
        <v>440</v>
      </c>
      <c r="H6" s="892"/>
    </row>
    <row r="7" spans="1:8" x14ac:dyDescent="0.25">
      <c r="A7" s="895"/>
      <c r="B7" s="891"/>
      <c r="C7" s="895"/>
      <c r="D7" s="294" t="s">
        <v>8</v>
      </c>
      <c r="E7" s="295" t="s">
        <v>9</v>
      </c>
      <c r="F7" s="296" t="s">
        <v>436</v>
      </c>
      <c r="G7" s="295" t="s">
        <v>438</v>
      </c>
      <c r="H7" s="293" t="s">
        <v>439</v>
      </c>
    </row>
    <row r="8" spans="1:8" x14ac:dyDescent="0.25">
      <c r="A8" s="280" t="s">
        <v>11</v>
      </c>
      <c r="B8" s="265" t="s">
        <v>12</v>
      </c>
      <c r="C8" s="264" t="s">
        <v>353</v>
      </c>
      <c r="D8" s="281">
        <v>108.795</v>
      </c>
      <c r="E8" s="282">
        <v>109.39100000000001</v>
      </c>
      <c r="F8" s="283">
        <v>109.733</v>
      </c>
      <c r="G8" s="274">
        <f>(E8/D8)^4-1</f>
        <v>2.2093493829435706E-2</v>
      </c>
      <c r="H8" s="275">
        <f>(F8/E8)^4-1</f>
        <v>1.2564367764960283E-2</v>
      </c>
    </row>
    <row r="9" spans="1:8" x14ac:dyDescent="0.25">
      <c r="A9" s="280" t="s">
        <v>14</v>
      </c>
      <c r="B9" s="265" t="s">
        <v>15</v>
      </c>
      <c r="C9" s="264" t="s">
        <v>354</v>
      </c>
      <c r="D9" s="281">
        <v>71.138000000000005</v>
      </c>
      <c r="E9" s="282">
        <v>70.677999999999997</v>
      </c>
      <c r="F9" s="283">
        <v>70.150999999999996</v>
      </c>
      <c r="G9" s="274">
        <f t="shared" ref="G9:H38" si="0">(E9/D9)^4-1</f>
        <v>-2.5615420873898342E-2</v>
      </c>
      <c r="H9" s="275">
        <f t="shared" si="0"/>
        <v>-2.9493477424939796E-2</v>
      </c>
    </row>
    <row r="10" spans="1:8" hidden="1" x14ac:dyDescent="0.25">
      <c r="A10" s="280" t="s">
        <v>1640</v>
      </c>
      <c r="B10" s="264" t="s">
        <v>1639</v>
      </c>
      <c r="C10" s="264" t="s">
        <v>1638</v>
      </c>
      <c r="D10" s="281">
        <v>59.835999999999999</v>
      </c>
      <c r="E10" s="282">
        <v>59.344000000000001</v>
      </c>
      <c r="F10" s="283">
        <v>58.680999999999997</v>
      </c>
      <c r="G10" s="274">
        <f t="shared" si="0"/>
        <v>-3.2486463595118087E-2</v>
      </c>
      <c r="H10" s="275">
        <f t="shared" si="0"/>
        <v>-4.3945256165300983E-2</v>
      </c>
    </row>
    <row r="11" spans="1:8" hidden="1" x14ac:dyDescent="0.25">
      <c r="A11" s="280" t="s">
        <v>1637</v>
      </c>
      <c r="B11" s="264" t="s">
        <v>1636</v>
      </c>
      <c r="C11" s="264" t="s">
        <v>1635</v>
      </c>
      <c r="D11" s="281">
        <v>54.59</v>
      </c>
      <c r="E11" s="282">
        <v>53.959000000000003</v>
      </c>
      <c r="F11" s="283">
        <v>53.32</v>
      </c>
      <c r="G11" s="274">
        <f t="shared" si="0"/>
        <v>-4.5440085750049874E-2</v>
      </c>
      <c r="H11" s="275">
        <f t="shared" si="0"/>
        <v>-4.6534478416415115E-2</v>
      </c>
    </row>
    <row r="12" spans="1:8" hidden="1" x14ac:dyDescent="0.25">
      <c r="A12" s="280" t="s">
        <v>1634</v>
      </c>
      <c r="B12" s="264" t="s">
        <v>1633</v>
      </c>
      <c r="C12" s="264" t="s">
        <v>1632</v>
      </c>
      <c r="D12" s="281">
        <v>33.591999999999999</v>
      </c>
      <c r="E12" s="282">
        <v>32.645000000000003</v>
      </c>
      <c r="F12" s="283">
        <v>31.812000000000001</v>
      </c>
      <c r="G12" s="274">
        <f t="shared" si="0"/>
        <v>-0.10808545715155016</v>
      </c>
      <c r="H12" s="275">
        <f t="shared" si="0"/>
        <v>-9.8227051050905012E-2</v>
      </c>
    </row>
    <row r="13" spans="1:8" hidden="1" x14ac:dyDescent="0.25">
      <c r="A13" s="280" t="s">
        <v>1631</v>
      </c>
      <c r="B13" s="264" t="s">
        <v>1630</v>
      </c>
      <c r="C13" s="264" t="s">
        <v>1629</v>
      </c>
      <c r="D13" s="281">
        <v>59.021999999999998</v>
      </c>
      <c r="E13" s="282">
        <v>59.042999999999999</v>
      </c>
      <c r="F13" s="283">
        <v>58.43</v>
      </c>
      <c r="G13" s="274">
        <f t="shared" si="0"/>
        <v>1.4239578695376398E-3</v>
      </c>
      <c r="H13" s="275">
        <f t="shared" si="0"/>
        <v>-4.0886771545066813E-2</v>
      </c>
    </row>
    <row r="14" spans="1:8" hidden="1" x14ac:dyDescent="0.25">
      <c r="A14" s="280" t="s">
        <v>1628</v>
      </c>
      <c r="B14" s="264" t="s">
        <v>1627</v>
      </c>
      <c r="C14" s="264" t="s">
        <v>1626</v>
      </c>
      <c r="D14" s="281">
        <v>73.745999999999995</v>
      </c>
      <c r="E14" s="282">
        <v>73.772999999999996</v>
      </c>
      <c r="F14" s="283">
        <v>73.02</v>
      </c>
      <c r="G14" s="274">
        <f t="shared" si="0"/>
        <v>1.4652906756931205E-3</v>
      </c>
      <c r="H14" s="275">
        <f t="shared" si="0"/>
        <v>-4.0207092473959816E-2</v>
      </c>
    </row>
    <row r="15" spans="1:8" hidden="1" x14ac:dyDescent="0.25">
      <c r="A15" s="280" t="s">
        <v>1625</v>
      </c>
      <c r="B15" s="264" t="s">
        <v>1624</v>
      </c>
      <c r="C15" s="264" t="s">
        <v>1623</v>
      </c>
      <c r="D15" s="281">
        <v>80.584000000000003</v>
      </c>
      <c r="E15" s="282">
        <v>80.069000000000003</v>
      </c>
      <c r="F15" s="283">
        <v>80.343000000000004</v>
      </c>
      <c r="G15" s="274">
        <f t="shared" si="0"/>
        <v>-2.5319372149898656E-2</v>
      </c>
      <c r="H15" s="275">
        <f t="shared" si="0"/>
        <v>1.3758616859237405E-2</v>
      </c>
    </row>
    <row r="16" spans="1:8" hidden="1" x14ac:dyDescent="0.25">
      <c r="A16" s="280" t="s">
        <v>1622</v>
      </c>
      <c r="B16" s="264" t="s">
        <v>1621</v>
      </c>
      <c r="C16" s="264" t="s">
        <v>1620</v>
      </c>
      <c r="D16" s="281">
        <v>88.67</v>
      </c>
      <c r="E16" s="282">
        <v>88.275999999999996</v>
      </c>
      <c r="F16" s="283">
        <v>87.826999999999998</v>
      </c>
      <c r="G16" s="274">
        <f t="shared" si="0"/>
        <v>-1.7655653382484982E-2</v>
      </c>
      <c r="H16" s="275">
        <f t="shared" si="0"/>
        <v>-2.0190582469208462E-2</v>
      </c>
    </row>
    <row r="17" spans="1:8" hidden="1" x14ac:dyDescent="0.25">
      <c r="A17" s="280" t="s">
        <v>1619</v>
      </c>
      <c r="B17" s="264" t="s">
        <v>1618</v>
      </c>
      <c r="C17" s="264" t="s">
        <v>1617</v>
      </c>
      <c r="D17" s="281">
        <v>71.317999999999998</v>
      </c>
      <c r="E17" s="282">
        <v>70.662999999999997</v>
      </c>
      <c r="F17" s="283">
        <v>71.8</v>
      </c>
      <c r="G17" s="274">
        <f t="shared" si="0"/>
        <v>-3.6233861237033649E-2</v>
      </c>
      <c r="H17" s="275">
        <f t="shared" si="0"/>
        <v>6.5931977525095498E-2</v>
      </c>
    </row>
    <row r="18" spans="1:8" hidden="1" x14ac:dyDescent="0.25">
      <c r="A18" s="280" t="s">
        <v>1616</v>
      </c>
      <c r="B18" s="264" t="s">
        <v>1615</v>
      </c>
      <c r="C18" s="264" t="s">
        <v>1614</v>
      </c>
      <c r="D18" s="281">
        <v>67.298000000000002</v>
      </c>
      <c r="E18" s="282">
        <v>64.620999999999995</v>
      </c>
      <c r="F18" s="283">
        <v>64.734999999999999</v>
      </c>
      <c r="G18" s="274">
        <f t="shared" si="0"/>
        <v>-0.14986858253099777</v>
      </c>
      <c r="H18" s="275">
        <f t="shared" si="0"/>
        <v>7.0752245606813258E-3</v>
      </c>
    </row>
    <row r="19" spans="1:8" hidden="1" x14ac:dyDescent="0.25">
      <c r="A19" s="280" t="s">
        <v>1613</v>
      </c>
      <c r="B19" s="264" t="s">
        <v>1612</v>
      </c>
      <c r="C19" s="264" t="s">
        <v>1611</v>
      </c>
      <c r="D19" s="281">
        <v>65.796000000000006</v>
      </c>
      <c r="E19" s="282">
        <v>65.563000000000002</v>
      </c>
      <c r="F19" s="283">
        <v>64.838999999999999</v>
      </c>
      <c r="G19" s="274">
        <f t="shared" si="0"/>
        <v>-1.4089929656075251E-2</v>
      </c>
      <c r="H19" s="275">
        <f t="shared" si="0"/>
        <v>-4.3444964248899209E-2</v>
      </c>
    </row>
    <row r="20" spans="1:8" hidden="1" x14ac:dyDescent="0.25">
      <c r="A20" s="280" t="s">
        <v>1610</v>
      </c>
      <c r="B20" s="264" t="s">
        <v>1609</v>
      </c>
      <c r="C20" s="264" t="s">
        <v>1608</v>
      </c>
      <c r="D20" s="281">
        <v>59.412999999999997</v>
      </c>
      <c r="E20" s="282">
        <v>58.676000000000002</v>
      </c>
      <c r="F20" s="283">
        <v>57.936999999999998</v>
      </c>
      <c r="G20" s="274">
        <f t="shared" si="0"/>
        <v>-4.8703123395106518E-2</v>
      </c>
      <c r="H20" s="275">
        <f t="shared" si="0"/>
        <v>-4.9434573169854445E-2</v>
      </c>
    </row>
    <row r="21" spans="1:8" hidden="1" x14ac:dyDescent="0.25">
      <c r="A21" s="280" t="s">
        <v>1607</v>
      </c>
      <c r="B21" s="264" t="s">
        <v>1606</v>
      </c>
      <c r="C21" s="264" t="s">
        <v>1605</v>
      </c>
      <c r="D21" s="281">
        <v>73.531000000000006</v>
      </c>
      <c r="E21" s="282">
        <v>74.113</v>
      </c>
      <c r="F21" s="283">
        <v>73.497</v>
      </c>
      <c r="G21" s="274">
        <f t="shared" si="0"/>
        <v>3.2037989606979345E-2</v>
      </c>
      <c r="H21" s="275">
        <f t="shared" si="0"/>
        <v>-3.2834321571480696E-2</v>
      </c>
    </row>
    <row r="22" spans="1:8" hidden="1" x14ac:dyDescent="0.25">
      <c r="A22" s="280" t="s">
        <v>1604</v>
      </c>
      <c r="B22" s="264" t="s">
        <v>1603</v>
      </c>
      <c r="C22" s="264" t="s">
        <v>1602</v>
      </c>
      <c r="D22" s="281">
        <v>72.576999999999998</v>
      </c>
      <c r="E22" s="282">
        <v>69.061999999999998</v>
      </c>
      <c r="F22" s="283">
        <v>66.323999999999998</v>
      </c>
      <c r="G22" s="274">
        <f t="shared" si="0"/>
        <v>-0.18010062646258462</v>
      </c>
      <c r="H22" s="275">
        <f t="shared" si="0"/>
        <v>-0.14939831644686385</v>
      </c>
    </row>
    <row r="23" spans="1:8" hidden="1" x14ac:dyDescent="0.25">
      <c r="A23" s="280" t="s">
        <v>1601</v>
      </c>
      <c r="B23" s="264" t="s">
        <v>1600</v>
      </c>
      <c r="C23" s="264" t="s">
        <v>1599</v>
      </c>
      <c r="D23" s="281">
        <v>85.573999999999998</v>
      </c>
      <c r="E23" s="282">
        <v>83.677999999999997</v>
      </c>
      <c r="F23" s="283">
        <v>84.236999999999995</v>
      </c>
      <c r="G23" s="274">
        <f t="shared" si="0"/>
        <v>-8.5722914930034255E-2</v>
      </c>
      <c r="H23" s="275">
        <f t="shared" si="0"/>
        <v>2.6990438518343929E-2</v>
      </c>
    </row>
    <row r="24" spans="1:8" hidden="1" x14ac:dyDescent="0.25">
      <c r="A24" s="280" t="s">
        <v>1598</v>
      </c>
      <c r="B24" s="264" t="s">
        <v>1597</v>
      </c>
      <c r="C24" s="264" t="s">
        <v>1596</v>
      </c>
      <c r="D24" s="281">
        <v>104.395</v>
      </c>
      <c r="E24" s="282">
        <v>105.843</v>
      </c>
      <c r="F24" s="283">
        <v>103.97199999999999</v>
      </c>
      <c r="G24" s="274">
        <f t="shared" si="0"/>
        <v>5.664662269144749E-2</v>
      </c>
      <c r="H24" s="275">
        <f t="shared" si="0"/>
        <v>-6.8855615011294113E-2</v>
      </c>
    </row>
    <row r="25" spans="1:8" hidden="1" x14ac:dyDescent="0.25">
      <c r="A25" s="280" t="s">
        <v>1595</v>
      </c>
      <c r="B25" s="264" t="s">
        <v>1594</v>
      </c>
      <c r="C25" s="264" t="s">
        <v>1593</v>
      </c>
      <c r="D25" s="281">
        <v>98.97</v>
      </c>
      <c r="E25" s="282">
        <v>100.36499999999999</v>
      </c>
      <c r="F25" s="283">
        <v>92.340999999999994</v>
      </c>
      <c r="G25" s="274">
        <f t="shared" si="0"/>
        <v>5.7584006947644761E-2</v>
      </c>
      <c r="H25" s="275">
        <f t="shared" si="0"/>
        <v>-0.2834456482931621</v>
      </c>
    </row>
    <row r="26" spans="1:8" hidden="1" x14ac:dyDescent="0.25">
      <c r="A26" s="280" t="s">
        <v>1592</v>
      </c>
      <c r="B26" s="264" t="s">
        <v>1591</v>
      </c>
      <c r="C26" s="264" t="s">
        <v>1590</v>
      </c>
      <c r="D26" s="281">
        <v>106.181</v>
      </c>
      <c r="E26" s="282">
        <v>107.637</v>
      </c>
      <c r="F26" s="283">
        <v>107.928</v>
      </c>
      <c r="G26" s="274">
        <f t="shared" si="0"/>
        <v>5.5988271658517608E-2</v>
      </c>
      <c r="H26" s="275">
        <f t="shared" si="0"/>
        <v>1.0858058838454143E-2</v>
      </c>
    </row>
    <row r="27" spans="1:8" hidden="1" x14ac:dyDescent="0.25">
      <c r="A27" s="280" t="s">
        <v>1589</v>
      </c>
      <c r="B27" s="264" t="s">
        <v>1588</v>
      </c>
      <c r="C27" s="264" t="s">
        <v>1587</v>
      </c>
      <c r="D27" s="281">
        <v>106.167</v>
      </c>
      <c r="E27" s="282">
        <v>107.63200000000001</v>
      </c>
      <c r="F27" s="283">
        <v>107.916</v>
      </c>
      <c r="G27" s="274">
        <f t="shared" si="0"/>
        <v>5.6349082182751253E-2</v>
      </c>
      <c r="H27" s="275">
        <f t="shared" si="0"/>
        <v>1.0596329378962155E-2</v>
      </c>
    </row>
    <row r="28" spans="1:8" hidden="1" x14ac:dyDescent="0.25">
      <c r="A28" s="280" t="s">
        <v>1586</v>
      </c>
      <c r="B28" s="264" t="s">
        <v>1585</v>
      </c>
      <c r="C28" s="264" t="s">
        <v>1584</v>
      </c>
      <c r="D28" s="281">
        <v>106.191</v>
      </c>
      <c r="E28" s="282">
        <v>107.66</v>
      </c>
      <c r="F28" s="283">
        <v>107.932</v>
      </c>
      <c r="G28" s="274">
        <f t="shared" si="0"/>
        <v>5.6493086964113148E-2</v>
      </c>
      <c r="H28" s="275">
        <f t="shared" si="0"/>
        <v>1.0144251828282602E-2</v>
      </c>
    </row>
    <row r="29" spans="1:8" hidden="1" x14ac:dyDescent="0.25">
      <c r="A29" s="280" t="s">
        <v>1583</v>
      </c>
      <c r="B29" s="264" t="s">
        <v>1582</v>
      </c>
      <c r="C29" s="264" t="s">
        <v>1581</v>
      </c>
      <c r="D29" s="281">
        <v>106.20099999999999</v>
      </c>
      <c r="E29" s="282">
        <v>107.631</v>
      </c>
      <c r="F29" s="283">
        <v>107.92</v>
      </c>
      <c r="G29" s="274">
        <f t="shared" si="0"/>
        <v>5.4957773970074841E-2</v>
      </c>
      <c r="H29" s="275">
        <f t="shared" si="0"/>
        <v>1.0783736130950627E-2</v>
      </c>
    </row>
    <row r="30" spans="1:8" hidden="1" x14ac:dyDescent="0.25">
      <c r="A30" s="280" t="s">
        <v>1580</v>
      </c>
      <c r="B30" s="264" t="s">
        <v>1579</v>
      </c>
      <c r="C30" s="264" t="s">
        <v>1578</v>
      </c>
      <c r="D30" s="281">
        <v>106.179</v>
      </c>
      <c r="E30" s="282">
        <v>107.646</v>
      </c>
      <c r="F30" s="283">
        <v>107.93899999999999</v>
      </c>
      <c r="G30" s="274">
        <f t="shared" si="0"/>
        <v>5.6421090870607093E-2</v>
      </c>
      <c r="H30" s="275">
        <f t="shared" si="0"/>
        <v>1.0932071439250013E-2</v>
      </c>
    </row>
    <row r="31" spans="1:8" hidden="1" x14ac:dyDescent="0.25">
      <c r="A31" s="280" t="s">
        <v>1577</v>
      </c>
      <c r="B31" s="264" t="s">
        <v>1576</v>
      </c>
      <c r="C31" s="264" t="s">
        <v>1575</v>
      </c>
      <c r="D31" s="281">
        <v>93.373000000000005</v>
      </c>
      <c r="E31" s="282">
        <v>93.856999999999999</v>
      </c>
      <c r="F31" s="283">
        <v>94.007999999999996</v>
      </c>
      <c r="G31" s="274">
        <f t="shared" si="0"/>
        <v>2.0895815730255007E-2</v>
      </c>
      <c r="H31" s="275">
        <f t="shared" si="0"/>
        <v>6.45086849542853E-3</v>
      </c>
    </row>
    <row r="32" spans="1:8" hidden="1" x14ac:dyDescent="0.25">
      <c r="A32" s="280" t="s">
        <v>1574</v>
      </c>
      <c r="B32" s="264" t="s">
        <v>1573</v>
      </c>
      <c r="C32" s="264" t="s">
        <v>1572</v>
      </c>
      <c r="D32" s="281">
        <v>100.755</v>
      </c>
      <c r="E32" s="282">
        <v>101.227</v>
      </c>
      <c r="F32" s="283">
        <v>102.789</v>
      </c>
      <c r="G32" s="274">
        <f t="shared" si="0"/>
        <v>1.8870610463284754E-2</v>
      </c>
      <c r="H32" s="275">
        <f t="shared" si="0"/>
        <v>6.3166048791718943E-2</v>
      </c>
    </row>
    <row r="33" spans="1:8" hidden="1" x14ac:dyDescent="0.25">
      <c r="A33" s="280" t="s">
        <v>1571</v>
      </c>
      <c r="B33" s="265" t="s">
        <v>1570</v>
      </c>
      <c r="C33" s="264" t="s">
        <v>1569</v>
      </c>
      <c r="D33" s="281">
        <v>100.866</v>
      </c>
      <c r="E33" s="282">
        <v>100.149</v>
      </c>
      <c r="F33" s="283">
        <v>99.74</v>
      </c>
      <c r="G33" s="274">
        <f t="shared" si="0"/>
        <v>-2.8132018217705723E-2</v>
      </c>
      <c r="H33" s="275">
        <f t="shared" si="0"/>
        <v>-1.6235861871939483E-2</v>
      </c>
    </row>
    <row r="34" spans="1:8" hidden="1" x14ac:dyDescent="0.25">
      <c r="A34" s="280" t="s">
        <v>1568</v>
      </c>
      <c r="B34" s="264" t="s">
        <v>1567</v>
      </c>
      <c r="C34" s="264" t="s">
        <v>1566</v>
      </c>
      <c r="D34" s="281">
        <v>106.535</v>
      </c>
      <c r="E34" s="282">
        <v>105.691</v>
      </c>
      <c r="F34" s="283">
        <v>106.108</v>
      </c>
      <c r="G34" s="274">
        <f t="shared" si="0"/>
        <v>-3.1314526168744306E-2</v>
      </c>
      <c r="H34" s="275">
        <f t="shared" si="0"/>
        <v>1.5875500666319375E-2</v>
      </c>
    </row>
    <row r="35" spans="1:8" hidden="1" x14ac:dyDescent="0.25">
      <c r="A35" s="280" t="s">
        <v>1565</v>
      </c>
      <c r="B35" s="264" t="s">
        <v>1564</v>
      </c>
      <c r="C35" s="264" t="s">
        <v>1563</v>
      </c>
      <c r="D35" s="281">
        <v>106.627</v>
      </c>
      <c r="E35" s="282">
        <v>105.70399999999999</v>
      </c>
      <c r="F35" s="283">
        <v>106.10599999999999</v>
      </c>
      <c r="G35" s="274">
        <f t="shared" si="0"/>
        <v>-3.4178371499027804E-2</v>
      </c>
      <c r="H35" s="275">
        <f t="shared" si="0"/>
        <v>1.5299291328868092E-2</v>
      </c>
    </row>
    <row r="36" spans="1:8" hidden="1" x14ac:dyDescent="0.25">
      <c r="A36" s="280" t="s">
        <v>1562</v>
      </c>
      <c r="B36" s="264" t="s">
        <v>1561</v>
      </c>
      <c r="C36" s="264" t="s">
        <v>1560</v>
      </c>
      <c r="D36" s="281">
        <v>105.866</v>
      </c>
      <c r="E36" s="282">
        <v>105.624</v>
      </c>
      <c r="F36" s="283">
        <v>106.15600000000001</v>
      </c>
      <c r="G36" s="274">
        <f t="shared" si="0"/>
        <v>-9.1123298885963377E-3</v>
      </c>
      <c r="H36" s="275">
        <f t="shared" si="0"/>
        <v>2.0299660188200175E-2</v>
      </c>
    </row>
    <row r="37" spans="1:8" hidden="1" x14ac:dyDescent="0.25">
      <c r="A37" s="280" t="s">
        <v>1559</v>
      </c>
      <c r="B37" s="264" t="s">
        <v>1558</v>
      </c>
      <c r="C37" s="264" t="s">
        <v>1557</v>
      </c>
      <c r="D37" s="281">
        <v>101.751</v>
      </c>
      <c r="E37" s="282">
        <v>102.17100000000001</v>
      </c>
      <c r="F37" s="283">
        <v>101.72799999999999</v>
      </c>
      <c r="G37" s="274">
        <f t="shared" si="0"/>
        <v>1.6613404457168857E-2</v>
      </c>
      <c r="H37" s="275">
        <f t="shared" si="0"/>
        <v>-1.7231000373043814E-2</v>
      </c>
    </row>
    <row r="38" spans="1:8" hidden="1" x14ac:dyDescent="0.25">
      <c r="A38" s="280" t="s">
        <v>1556</v>
      </c>
      <c r="B38" s="264" t="s">
        <v>1555</v>
      </c>
      <c r="C38" s="264" t="s">
        <v>1554</v>
      </c>
      <c r="D38" s="281">
        <v>98.46</v>
      </c>
      <c r="E38" s="282">
        <v>99.116</v>
      </c>
      <c r="F38" s="283">
        <v>98.495999999999995</v>
      </c>
      <c r="G38" s="274">
        <f t="shared" si="0"/>
        <v>2.6917943163674574E-2</v>
      </c>
      <c r="H38" s="275">
        <f t="shared" si="0"/>
        <v>-2.4787392381994677E-2</v>
      </c>
    </row>
    <row r="39" spans="1:8" hidden="1" x14ac:dyDescent="0.25">
      <c r="A39" s="280" t="s">
        <v>1553</v>
      </c>
      <c r="B39" s="264" t="s">
        <v>1552</v>
      </c>
      <c r="C39" s="264" t="s">
        <v>1551</v>
      </c>
      <c r="D39" s="281">
        <v>104.774</v>
      </c>
      <c r="E39" s="282">
        <v>104.959</v>
      </c>
      <c r="F39" s="283">
        <v>104.69199999999999</v>
      </c>
      <c r="G39" s="274">
        <f t="shared" ref="G39:H63" si="1">(E39/D39)^4-1</f>
        <v>7.0815492482418918E-3</v>
      </c>
      <c r="H39" s="275">
        <f t="shared" si="1"/>
        <v>-1.0136640577649292E-2</v>
      </c>
    </row>
    <row r="40" spans="1:8" hidden="1" x14ac:dyDescent="0.25">
      <c r="A40" s="280" t="s">
        <v>1550</v>
      </c>
      <c r="B40" s="264" t="s">
        <v>1549</v>
      </c>
      <c r="C40" s="264" t="s">
        <v>1548</v>
      </c>
      <c r="D40" s="281">
        <v>132.88200000000001</v>
      </c>
      <c r="E40" s="282">
        <v>133.96199999999999</v>
      </c>
      <c r="F40" s="283">
        <v>134.964</v>
      </c>
      <c r="G40" s="274">
        <f t="shared" si="1"/>
        <v>3.2908537040456487E-2</v>
      </c>
      <c r="H40" s="275">
        <f t="shared" si="1"/>
        <v>3.0256287661033943E-2</v>
      </c>
    </row>
    <row r="41" spans="1:8" hidden="1" x14ac:dyDescent="0.25">
      <c r="A41" s="280" t="s">
        <v>1547</v>
      </c>
      <c r="B41" s="264" t="s">
        <v>1546</v>
      </c>
      <c r="C41" s="264" t="s">
        <v>1545</v>
      </c>
      <c r="D41" s="281">
        <v>93.680999999999997</v>
      </c>
      <c r="E41" s="282">
        <v>92.551000000000002</v>
      </c>
      <c r="F41" s="283">
        <v>91.8</v>
      </c>
      <c r="G41" s="274">
        <f t="shared" si="1"/>
        <v>-4.7382861749881156E-2</v>
      </c>
      <c r="H41" s="275">
        <f t="shared" si="1"/>
        <v>-3.2064847549673536E-2</v>
      </c>
    </row>
    <row r="42" spans="1:8" hidden="1" x14ac:dyDescent="0.25">
      <c r="A42" s="280" t="s">
        <v>1544</v>
      </c>
      <c r="B42" s="264" t="s">
        <v>1543</v>
      </c>
      <c r="C42" s="264" t="s">
        <v>1542</v>
      </c>
      <c r="D42" s="281">
        <v>72.569999999999993</v>
      </c>
      <c r="E42" s="282">
        <v>69.052999999999997</v>
      </c>
      <c r="F42" s="283">
        <v>66.283000000000001</v>
      </c>
      <c r="G42" s="274">
        <f t="shared" si="1"/>
        <v>-0.18021170624348948</v>
      </c>
      <c r="H42" s="275">
        <f t="shared" si="1"/>
        <v>-0.15105721545859208</v>
      </c>
    </row>
    <row r="43" spans="1:8" x14ac:dyDescent="0.25">
      <c r="A43" s="284" t="s">
        <v>17</v>
      </c>
      <c r="B43" s="268" t="s">
        <v>18</v>
      </c>
      <c r="C43" s="267" t="s">
        <v>355</v>
      </c>
      <c r="D43" s="285">
        <v>108.417</v>
      </c>
      <c r="E43" s="286">
        <v>109.441</v>
      </c>
      <c r="F43" s="287">
        <v>109.66800000000001</v>
      </c>
      <c r="G43" s="276">
        <f t="shared" si="1"/>
        <v>3.8318680845357944E-2</v>
      </c>
      <c r="H43" s="277">
        <f t="shared" si="1"/>
        <v>8.322556788072033E-3</v>
      </c>
    </row>
    <row r="44" spans="1:8" x14ac:dyDescent="0.25">
      <c r="A44" s="280" t="s">
        <v>20</v>
      </c>
      <c r="B44" s="297" t="s">
        <v>2543</v>
      </c>
      <c r="C44" s="264" t="s">
        <v>1541</v>
      </c>
      <c r="D44" s="281">
        <v>110.866</v>
      </c>
      <c r="E44" s="282">
        <v>110.571</v>
      </c>
      <c r="F44" s="283">
        <v>111.184</v>
      </c>
      <c r="G44" s="274">
        <f t="shared" si="1"/>
        <v>-1.0601073452873089E-2</v>
      </c>
      <c r="H44" s="275">
        <f t="shared" si="1"/>
        <v>2.2360891305220676E-2</v>
      </c>
    </row>
    <row r="45" spans="1:8" x14ac:dyDescent="0.25">
      <c r="A45" s="280" t="s">
        <v>23</v>
      </c>
      <c r="B45" s="265" t="s">
        <v>24</v>
      </c>
      <c r="C45" s="264" t="s">
        <v>356</v>
      </c>
      <c r="D45" s="281">
        <v>103.071</v>
      </c>
      <c r="E45" s="282">
        <v>111.577</v>
      </c>
      <c r="F45" s="283">
        <v>111.18</v>
      </c>
      <c r="G45" s="274">
        <f t="shared" si="1"/>
        <v>0.37325997566023261</v>
      </c>
      <c r="H45" s="275">
        <f t="shared" si="1"/>
        <v>-1.4156544245138569E-2</v>
      </c>
    </row>
    <row r="46" spans="1:8" x14ac:dyDescent="0.25">
      <c r="A46" s="280" t="s">
        <v>26</v>
      </c>
      <c r="B46" s="264" t="s">
        <v>27</v>
      </c>
      <c r="C46" s="264" t="s">
        <v>357</v>
      </c>
      <c r="D46" s="281">
        <v>102.07899999999999</v>
      </c>
      <c r="E46" s="282">
        <v>111.55500000000001</v>
      </c>
      <c r="F46" s="283">
        <v>111.895</v>
      </c>
      <c r="G46" s="274">
        <f t="shared" si="1"/>
        <v>0.42629885825479019</v>
      </c>
      <c r="H46" s="275">
        <f t="shared" si="1"/>
        <v>1.224714449217279E-2</v>
      </c>
    </row>
    <row r="47" spans="1:8" x14ac:dyDescent="0.25">
      <c r="A47" s="284" t="s">
        <v>29</v>
      </c>
      <c r="B47" s="267" t="s">
        <v>30</v>
      </c>
      <c r="C47" s="267" t="s">
        <v>358</v>
      </c>
      <c r="D47" s="285">
        <v>100.971</v>
      </c>
      <c r="E47" s="286">
        <v>110.78700000000001</v>
      </c>
      <c r="F47" s="287">
        <v>111.16200000000001</v>
      </c>
      <c r="G47" s="276">
        <f t="shared" si="1"/>
        <v>0.44933432968099707</v>
      </c>
      <c r="H47" s="277">
        <f t="shared" si="1"/>
        <v>1.3608394183162176E-2</v>
      </c>
    </row>
    <row r="48" spans="1:8" x14ac:dyDescent="0.25">
      <c r="A48" s="280" t="s">
        <v>32</v>
      </c>
      <c r="B48" s="264" t="s">
        <v>33</v>
      </c>
      <c r="C48" s="264" t="s">
        <v>359</v>
      </c>
      <c r="D48" s="281">
        <v>125.60899999999999</v>
      </c>
      <c r="E48" s="282">
        <v>125.952</v>
      </c>
      <c r="F48" s="283">
        <v>125.381</v>
      </c>
      <c r="G48" s="274">
        <f t="shared" si="1"/>
        <v>1.0967605904404376E-2</v>
      </c>
      <c r="H48" s="275">
        <f t="shared" si="1"/>
        <v>-1.8010950280222482E-2</v>
      </c>
    </row>
    <row r="49" spans="1:8" x14ac:dyDescent="0.25">
      <c r="A49" s="280" t="s">
        <v>35</v>
      </c>
      <c r="B49" s="264" t="s">
        <v>36</v>
      </c>
      <c r="C49" s="264" t="s">
        <v>360</v>
      </c>
      <c r="D49" s="281">
        <v>116.745</v>
      </c>
      <c r="E49" s="282">
        <v>112.465</v>
      </c>
      <c r="F49" s="283">
        <v>101.99299999999999</v>
      </c>
      <c r="G49" s="274">
        <f t="shared" si="1"/>
        <v>-0.13877546777683425</v>
      </c>
      <c r="H49" s="275">
        <f t="shared" si="1"/>
        <v>-0.32358704860309673</v>
      </c>
    </row>
    <row r="50" spans="1:8" x14ac:dyDescent="0.25">
      <c r="A50" s="280" t="s">
        <v>38</v>
      </c>
      <c r="B50" s="264" t="s">
        <v>39</v>
      </c>
      <c r="C50" s="264" t="s">
        <v>361</v>
      </c>
      <c r="D50" s="281">
        <v>117.77200000000001</v>
      </c>
      <c r="E50" s="282">
        <v>112.76900000000001</v>
      </c>
      <c r="F50" s="283">
        <v>101.14</v>
      </c>
      <c r="G50" s="274">
        <f t="shared" si="1"/>
        <v>-0.15939742527786338</v>
      </c>
      <c r="H50" s="275">
        <f t="shared" si="1"/>
        <v>-0.35295739190303266</v>
      </c>
    </row>
    <row r="51" spans="1:8" x14ac:dyDescent="0.25">
      <c r="A51" s="280" t="s">
        <v>41</v>
      </c>
      <c r="B51" s="264" t="s">
        <v>42</v>
      </c>
      <c r="C51" s="264" t="s">
        <v>362</v>
      </c>
      <c r="D51" s="281">
        <v>105.396</v>
      </c>
      <c r="E51" s="282">
        <v>106.035</v>
      </c>
      <c r="F51" s="283">
        <v>102.617</v>
      </c>
      <c r="G51" s="274">
        <f t="shared" si="1"/>
        <v>2.4472836332080306E-2</v>
      </c>
      <c r="H51" s="275">
        <f t="shared" si="1"/>
        <v>-0.12283702289159204</v>
      </c>
    </row>
    <row r="52" spans="1:8" hidden="1" x14ac:dyDescent="0.25">
      <c r="A52" s="280" t="s">
        <v>1423</v>
      </c>
      <c r="B52" s="265" t="s">
        <v>1422</v>
      </c>
      <c r="C52" s="264" t="s">
        <v>1421</v>
      </c>
      <c r="D52" s="281">
        <v>108.117</v>
      </c>
      <c r="E52" s="282">
        <v>108.491</v>
      </c>
      <c r="F52" s="283">
        <v>108.61199999999999</v>
      </c>
      <c r="G52" s="274">
        <f t="shared" si="1"/>
        <v>1.3908824665964881E-2</v>
      </c>
      <c r="H52" s="275">
        <f t="shared" si="1"/>
        <v>4.4686684603341131E-3</v>
      </c>
    </row>
    <row r="53" spans="1:8" hidden="1" x14ac:dyDescent="0.25">
      <c r="A53" s="280" t="s">
        <v>1420</v>
      </c>
      <c r="B53" s="264" t="s">
        <v>1419</v>
      </c>
      <c r="C53" s="264" t="s">
        <v>1418</v>
      </c>
      <c r="D53" s="281">
        <v>117.84699999999999</v>
      </c>
      <c r="E53" s="282">
        <v>118.929</v>
      </c>
      <c r="F53" s="283">
        <v>119.596</v>
      </c>
      <c r="G53" s="274">
        <f t="shared" si="1"/>
        <v>3.7234476088343849E-2</v>
      </c>
      <c r="H53" s="275">
        <f t="shared" si="1"/>
        <v>2.2622983515811157E-2</v>
      </c>
    </row>
    <row r="54" spans="1:8" hidden="1" x14ac:dyDescent="0.25">
      <c r="A54" s="280" t="s">
        <v>1417</v>
      </c>
      <c r="B54" s="264" t="s">
        <v>1416</v>
      </c>
      <c r="C54" s="264" t="s">
        <v>1415</v>
      </c>
      <c r="D54" s="281">
        <v>118.09699999999999</v>
      </c>
      <c r="E54" s="282">
        <v>119.184</v>
      </c>
      <c r="F54" s="283">
        <v>119.86799999999999</v>
      </c>
      <c r="G54" s="274">
        <f t="shared" si="1"/>
        <v>3.7328633571540815E-2</v>
      </c>
      <c r="H54" s="275">
        <f t="shared" si="1"/>
        <v>2.3154477139921248E-2</v>
      </c>
    </row>
    <row r="55" spans="1:8" hidden="1" x14ac:dyDescent="0.25">
      <c r="A55" s="280" t="s">
        <v>1414</v>
      </c>
      <c r="B55" s="264" t="s">
        <v>1413</v>
      </c>
      <c r="C55" s="264" t="s">
        <v>1412</v>
      </c>
      <c r="D55" s="281">
        <v>121.235</v>
      </c>
      <c r="E55" s="282">
        <v>122.48</v>
      </c>
      <c r="F55" s="283">
        <v>123.277</v>
      </c>
      <c r="G55" s="274">
        <f t="shared" si="1"/>
        <v>4.1714342319563169E-2</v>
      </c>
      <c r="H55" s="275">
        <f t="shared" si="1"/>
        <v>2.6283904053494789E-2</v>
      </c>
    </row>
    <row r="56" spans="1:8" hidden="1" x14ac:dyDescent="0.25">
      <c r="A56" s="280" t="s">
        <v>1411</v>
      </c>
      <c r="B56" s="264" t="s">
        <v>1410</v>
      </c>
      <c r="C56" s="264" t="s">
        <v>1409</v>
      </c>
      <c r="D56" s="281">
        <v>97.575000000000003</v>
      </c>
      <c r="E56" s="282">
        <v>97.635000000000005</v>
      </c>
      <c r="F56" s="283">
        <v>97.581999999999994</v>
      </c>
      <c r="G56" s="274">
        <f t="shared" si="1"/>
        <v>2.4619160537047158E-3</v>
      </c>
      <c r="H56" s="275">
        <f t="shared" si="1"/>
        <v>-2.1695850866967348E-3</v>
      </c>
    </row>
    <row r="57" spans="1:8" hidden="1" x14ac:dyDescent="0.25">
      <c r="A57" s="280" t="s">
        <v>1408</v>
      </c>
      <c r="B57" s="264" t="s">
        <v>1407</v>
      </c>
      <c r="C57" s="264" t="s">
        <v>1406</v>
      </c>
      <c r="D57" s="281">
        <v>98.46</v>
      </c>
      <c r="E57" s="282">
        <v>99.114999999999995</v>
      </c>
      <c r="F57" s="283">
        <v>98.495999999999995</v>
      </c>
      <c r="G57" s="274">
        <f t="shared" si="1"/>
        <v>2.6876500716354945E-2</v>
      </c>
      <c r="H57" s="275">
        <f t="shared" si="1"/>
        <v>-2.4748034974275135E-2</v>
      </c>
    </row>
    <row r="58" spans="1:8" hidden="1" x14ac:dyDescent="0.25">
      <c r="A58" s="280" t="s">
        <v>1405</v>
      </c>
      <c r="B58" s="264" t="s">
        <v>1404</v>
      </c>
      <c r="C58" s="264" t="s">
        <v>1403</v>
      </c>
      <c r="D58" s="281">
        <v>88.058999999999997</v>
      </c>
      <c r="E58" s="282">
        <v>87.495000000000005</v>
      </c>
      <c r="F58" s="283">
        <v>86.594999999999999</v>
      </c>
      <c r="G58" s="274">
        <f t="shared" si="1"/>
        <v>-2.5374107857558892E-2</v>
      </c>
      <c r="H58" s="275">
        <f t="shared" si="1"/>
        <v>-4.0514702532712832E-2</v>
      </c>
    </row>
    <row r="59" spans="1:8" hidden="1" x14ac:dyDescent="0.25">
      <c r="A59" s="280" t="s">
        <v>1402</v>
      </c>
      <c r="B59" s="264" t="s">
        <v>1401</v>
      </c>
      <c r="C59" s="264" t="s">
        <v>1400</v>
      </c>
      <c r="D59" s="281">
        <v>71.073999999999998</v>
      </c>
      <c r="E59" s="282">
        <v>70.063000000000002</v>
      </c>
      <c r="F59" s="283">
        <v>68.793000000000006</v>
      </c>
      <c r="G59" s="274">
        <f t="shared" si="1"/>
        <v>-5.5695878396750054E-2</v>
      </c>
      <c r="H59" s="275">
        <f t="shared" si="1"/>
        <v>-7.0558459101545234E-2</v>
      </c>
    </row>
    <row r="60" spans="1:8" hidden="1" x14ac:dyDescent="0.25">
      <c r="A60" s="280" t="s">
        <v>1399</v>
      </c>
      <c r="B60" s="264" t="s">
        <v>1398</v>
      </c>
      <c r="C60" s="264" t="s">
        <v>1397</v>
      </c>
      <c r="D60" s="281">
        <v>102.212</v>
      </c>
      <c r="E60" s="282">
        <v>102.03700000000001</v>
      </c>
      <c r="F60" s="283">
        <v>101.34699999999999</v>
      </c>
      <c r="G60" s="274">
        <f t="shared" si="1"/>
        <v>-6.830942716778976E-3</v>
      </c>
      <c r="H60" s="275">
        <f t="shared" si="1"/>
        <v>-2.6775878054554059E-2</v>
      </c>
    </row>
    <row r="61" spans="1:8" hidden="1" x14ac:dyDescent="0.25">
      <c r="A61" s="280" t="s">
        <v>1396</v>
      </c>
      <c r="B61" s="264" t="s">
        <v>1395</v>
      </c>
      <c r="C61" s="264" t="s">
        <v>1394</v>
      </c>
      <c r="D61" s="281">
        <v>100.264</v>
      </c>
      <c r="E61" s="282">
        <v>100.37</v>
      </c>
      <c r="F61" s="283">
        <v>100.265</v>
      </c>
      <c r="G61" s="274">
        <f t="shared" si="1"/>
        <v>4.2355467458909946E-3</v>
      </c>
      <c r="H61" s="275">
        <f t="shared" si="1"/>
        <v>-4.1779555449796835E-3</v>
      </c>
    </row>
    <row r="62" spans="1:8" hidden="1" x14ac:dyDescent="0.25">
      <c r="A62" s="280" t="s">
        <v>1393</v>
      </c>
      <c r="B62" s="264" t="s">
        <v>1392</v>
      </c>
      <c r="C62" s="264" t="s">
        <v>1391</v>
      </c>
      <c r="D62" s="281">
        <v>145.03899999999999</v>
      </c>
      <c r="E62" s="282">
        <v>142.77099999999999</v>
      </c>
      <c r="F62" s="283">
        <v>141.166</v>
      </c>
      <c r="G62" s="274">
        <f t="shared" si="1"/>
        <v>-6.109680132923101E-2</v>
      </c>
      <c r="H62" s="275">
        <f t="shared" si="1"/>
        <v>-4.4214516492283584E-2</v>
      </c>
    </row>
    <row r="63" spans="1:8" hidden="1" x14ac:dyDescent="0.25">
      <c r="A63" s="280" t="s">
        <v>1390</v>
      </c>
      <c r="B63" s="264" t="s">
        <v>1389</v>
      </c>
      <c r="C63" s="264" t="s">
        <v>1388</v>
      </c>
      <c r="D63" s="281">
        <v>94.841999999999999</v>
      </c>
      <c r="E63" s="282">
        <v>95.153999999999996</v>
      </c>
      <c r="F63" s="283">
        <v>94.754999999999995</v>
      </c>
      <c r="G63" s="274">
        <f t="shared" si="1"/>
        <v>1.3223801704684623E-2</v>
      </c>
      <c r="H63" s="275">
        <f t="shared" si="1"/>
        <v>-1.6667607309706955E-2</v>
      </c>
    </row>
    <row r="64" spans="1:8" hidden="1" x14ac:dyDescent="0.25">
      <c r="A64" s="280" t="s">
        <v>1387</v>
      </c>
      <c r="B64" s="264" t="s">
        <v>1386</v>
      </c>
      <c r="C64" s="264" t="s">
        <v>1385</v>
      </c>
      <c r="D64" s="281">
        <v>97.938999999999993</v>
      </c>
      <c r="E64" s="282">
        <v>98.897999999999996</v>
      </c>
      <c r="F64" s="283">
        <v>98.718999999999994</v>
      </c>
      <c r="G64" s="274">
        <f t="shared" ref="G64:H127" si="2">(E64/D64)^4-1</f>
        <v>3.974627844139822E-2</v>
      </c>
      <c r="H64" s="275">
        <f t="shared" si="2"/>
        <v>-7.2201506897038303E-3</v>
      </c>
    </row>
    <row r="65" spans="1:8" hidden="1" x14ac:dyDescent="0.25">
      <c r="A65" s="280" t="s">
        <v>1384</v>
      </c>
      <c r="B65" s="264" t="s">
        <v>1383</v>
      </c>
      <c r="C65" s="264" t="s">
        <v>1382</v>
      </c>
      <c r="D65" s="281">
        <v>108.20099999999999</v>
      </c>
      <c r="E65" s="282">
        <v>108.56</v>
      </c>
      <c r="F65" s="283">
        <v>108.262</v>
      </c>
      <c r="G65" s="274">
        <f t="shared" si="2"/>
        <v>1.3337793328195735E-2</v>
      </c>
      <c r="H65" s="275">
        <f t="shared" si="2"/>
        <v>-1.0934974849284074E-2</v>
      </c>
    </row>
    <row r="66" spans="1:8" hidden="1" x14ac:dyDescent="0.25">
      <c r="A66" s="280" t="s">
        <v>1381</v>
      </c>
      <c r="B66" s="264" t="s">
        <v>1380</v>
      </c>
      <c r="C66" s="264" t="s">
        <v>1379</v>
      </c>
      <c r="D66" s="281">
        <v>77.373999999999995</v>
      </c>
      <c r="E66" s="282">
        <v>77.183000000000007</v>
      </c>
      <c r="F66" s="283">
        <v>76.638000000000005</v>
      </c>
      <c r="G66" s="274">
        <f t="shared" si="2"/>
        <v>-9.8376162261460953E-3</v>
      </c>
      <c r="H66" s="275">
        <f t="shared" si="2"/>
        <v>-2.7946809182705423E-2</v>
      </c>
    </row>
    <row r="67" spans="1:8" hidden="1" x14ac:dyDescent="0.25">
      <c r="A67" s="280" t="s">
        <v>1378</v>
      </c>
      <c r="B67" s="264" t="s">
        <v>1377</v>
      </c>
      <c r="C67" s="264" t="s">
        <v>1376</v>
      </c>
      <c r="D67" s="281">
        <v>106.05200000000001</v>
      </c>
      <c r="E67" s="282">
        <v>106.979</v>
      </c>
      <c r="F67" s="283">
        <v>106.001</v>
      </c>
      <c r="G67" s="274">
        <f t="shared" si="2"/>
        <v>3.5425087154566492E-2</v>
      </c>
      <c r="H67" s="275">
        <f t="shared" si="2"/>
        <v>-3.606951884066889E-2</v>
      </c>
    </row>
    <row r="68" spans="1:8" hidden="1" x14ac:dyDescent="0.25">
      <c r="A68" s="280" t="s">
        <v>1375</v>
      </c>
      <c r="B68" s="264" t="s">
        <v>1374</v>
      </c>
      <c r="C68" s="264" t="s">
        <v>1373</v>
      </c>
      <c r="D68" s="281">
        <v>102.35299999999999</v>
      </c>
      <c r="E68" s="282">
        <v>102.31100000000001</v>
      </c>
      <c r="F68" s="283">
        <v>101.613</v>
      </c>
      <c r="G68" s="274">
        <f t="shared" si="2"/>
        <v>-1.6403683472706598E-3</v>
      </c>
      <c r="H68" s="275">
        <f t="shared" si="2"/>
        <v>-2.7011345676775322E-2</v>
      </c>
    </row>
    <row r="69" spans="1:8" hidden="1" x14ac:dyDescent="0.25">
      <c r="A69" s="280" t="s">
        <v>1372</v>
      </c>
      <c r="B69" s="264" t="s">
        <v>1371</v>
      </c>
      <c r="C69" s="264" t="s">
        <v>1370</v>
      </c>
      <c r="D69" s="281">
        <v>100.791</v>
      </c>
      <c r="E69" s="282">
        <v>99.963999999999999</v>
      </c>
      <c r="F69" s="283">
        <v>99.402000000000001</v>
      </c>
      <c r="G69" s="274">
        <f t="shared" si="2"/>
        <v>-3.241865399741739E-2</v>
      </c>
      <c r="H69" s="275">
        <f t="shared" si="2"/>
        <v>-2.2299162581804755E-2</v>
      </c>
    </row>
    <row r="70" spans="1:8" hidden="1" x14ac:dyDescent="0.25">
      <c r="A70" s="280" t="s">
        <v>1369</v>
      </c>
      <c r="B70" s="264" t="s">
        <v>1368</v>
      </c>
      <c r="C70" s="264" t="s">
        <v>1367</v>
      </c>
      <c r="D70" s="281">
        <v>99.244</v>
      </c>
      <c r="E70" s="282">
        <v>98.665999999999997</v>
      </c>
      <c r="F70" s="283">
        <v>97.858000000000004</v>
      </c>
      <c r="G70" s="274">
        <f t="shared" si="2"/>
        <v>-2.3093391765885096E-2</v>
      </c>
      <c r="H70" s="275">
        <f t="shared" si="2"/>
        <v>-3.2356788040104889E-2</v>
      </c>
    </row>
    <row r="71" spans="1:8" hidden="1" x14ac:dyDescent="0.25">
      <c r="A71" s="280" t="s">
        <v>1366</v>
      </c>
      <c r="B71" s="264" t="s">
        <v>1365</v>
      </c>
      <c r="C71" s="264" t="s">
        <v>1364</v>
      </c>
      <c r="D71" s="281">
        <v>103.158</v>
      </c>
      <c r="E71" s="282">
        <v>101.95099999999999</v>
      </c>
      <c r="F71" s="283">
        <v>101.765</v>
      </c>
      <c r="G71" s="274">
        <f t="shared" si="2"/>
        <v>-4.5986971629784046E-2</v>
      </c>
      <c r="H71" s="275">
        <f t="shared" si="2"/>
        <v>-7.2776769067743885E-3</v>
      </c>
    </row>
    <row r="72" spans="1:8" hidden="1" x14ac:dyDescent="0.25">
      <c r="A72" s="280" t="s">
        <v>1363</v>
      </c>
      <c r="B72" s="264" t="s">
        <v>1362</v>
      </c>
      <c r="C72" s="264" t="s">
        <v>1361</v>
      </c>
      <c r="D72" s="281">
        <v>99.245000000000005</v>
      </c>
      <c r="E72" s="282">
        <v>98.668999999999997</v>
      </c>
      <c r="F72" s="283">
        <v>97.858999999999995</v>
      </c>
      <c r="G72" s="274">
        <f t="shared" si="2"/>
        <v>-2.3013950306479791E-2</v>
      </c>
      <c r="H72" s="275">
        <f t="shared" si="2"/>
        <v>-3.2434917477773495E-2</v>
      </c>
    </row>
    <row r="73" spans="1:8" hidden="1" x14ac:dyDescent="0.25">
      <c r="A73" s="280" t="s">
        <v>1360</v>
      </c>
      <c r="B73" s="264" t="s">
        <v>1359</v>
      </c>
      <c r="C73" s="264" t="s">
        <v>1358</v>
      </c>
      <c r="D73" s="281">
        <v>126.336</v>
      </c>
      <c r="E73" s="282">
        <v>127.455</v>
      </c>
      <c r="F73" s="283">
        <v>128.679</v>
      </c>
      <c r="G73" s="274">
        <f t="shared" si="2"/>
        <v>3.5902831044699601E-2</v>
      </c>
      <c r="H73" s="275">
        <f t="shared" si="2"/>
        <v>3.8970459456932671E-2</v>
      </c>
    </row>
    <row r="74" spans="1:8" hidden="1" x14ac:dyDescent="0.25">
      <c r="A74" s="280" t="s">
        <v>1357</v>
      </c>
      <c r="B74" s="264" t="s">
        <v>1356</v>
      </c>
      <c r="C74" s="264" t="s">
        <v>1355</v>
      </c>
      <c r="D74" s="281">
        <v>112.867</v>
      </c>
      <c r="E74" s="282">
        <v>113.249</v>
      </c>
      <c r="F74" s="283">
        <v>113.712</v>
      </c>
      <c r="G74" s="274">
        <f t="shared" si="2"/>
        <v>1.3606942908281905E-2</v>
      </c>
      <c r="H74" s="275">
        <f t="shared" si="2"/>
        <v>1.6453905863900387E-2</v>
      </c>
    </row>
    <row r="75" spans="1:8" hidden="1" x14ac:dyDescent="0.25">
      <c r="A75" s="280" t="s">
        <v>1354</v>
      </c>
      <c r="B75" s="264" t="s">
        <v>1353</v>
      </c>
      <c r="C75" s="264" t="s">
        <v>1352</v>
      </c>
      <c r="D75" s="281">
        <v>121.652</v>
      </c>
      <c r="E75" s="282">
        <v>122.75700000000001</v>
      </c>
      <c r="F75" s="283">
        <v>123.929</v>
      </c>
      <c r="G75" s="274">
        <f t="shared" si="2"/>
        <v>3.6831188112310009E-2</v>
      </c>
      <c r="H75" s="275">
        <f t="shared" si="2"/>
        <v>3.873966511564042E-2</v>
      </c>
    </row>
    <row r="76" spans="1:8" hidden="1" x14ac:dyDescent="0.25">
      <c r="A76" s="280" t="s">
        <v>1351</v>
      </c>
      <c r="B76" s="264" t="s">
        <v>1350</v>
      </c>
      <c r="C76" s="264" t="s">
        <v>1349</v>
      </c>
      <c r="D76" s="281">
        <v>98.019000000000005</v>
      </c>
      <c r="E76" s="282">
        <v>97.218000000000004</v>
      </c>
      <c r="F76" s="283">
        <v>96.525999999999996</v>
      </c>
      <c r="G76" s="274">
        <f t="shared" si="2"/>
        <v>-3.2289040344642861E-2</v>
      </c>
      <c r="H76" s="275">
        <f t="shared" si="2"/>
        <v>-2.8169536108859305E-2</v>
      </c>
    </row>
    <row r="77" spans="1:8" hidden="1" x14ac:dyDescent="0.25">
      <c r="A77" s="280" t="s">
        <v>1348</v>
      </c>
      <c r="B77" s="264" t="s">
        <v>1347</v>
      </c>
      <c r="C77" s="264" t="s">
        <v>999</v>
      </c>
      <c r="D77" s="281"/>
      <c r="E77" s="282"/>
      <c r="F77" s="283"/>
      <c r="G77" s="274"/>
      <c r="H77" s="275"/>
    </row>
    <row r="78" spans="1:8" hidden="1" x14ac:dyDescent="0.25">
      <c r="A78" s="280" t="s">
        <v>1346</v>
      </c>
      <c r="B78" s="264" t="s">
        <v>1345</v>
      </c>
      <c r="C78" s="264" t="s">
        <v>1344</v>
      </c>
      <c r="D78" s="281">
        <v>92.855000000000004</v>
      </c>
      <c r="E78" s="282">
        <v>91.646000000000001</v>
      </c>
      <c r="F78" s="283">
        <v>91.864000000000004</v>
      </c>
      <c r="G78" s="274">
        <f t="shared" si="2"/>
        <v>-5.107283302200738E-2</v>
      </c>
      <c r="H78" s="275">
        <f t="shared" si="2"/>
        <v>9.5488761130968491E-3</v>
      </c>
    </row>
    <row r="79" spans="1:8" hidden="1" x14ac:dyDescent="0.25">
      <c r="A79" s="280" t="s">
        <v>1343</v>
      </c>
      <c r="B79" s="264" t="s">
        <v>1342</v>
      </c>
      <c r="C79" s="264" t="s">
        <v>1341</v>
      </c>
      <c r="D79" s="281">
        <v>92.876999999999995</v>
      </c>
      <c r="E79" s="282">
        <v>91.668999999999997</v>
      </c>
      <c r="F79" s="283">
        <v>91.887</v>
      </c>
      <c r="G79" s="274">
        <f t="shared" si="2"/>
        <v>-5.1019563673931123E-2</v>
      </c>
      <c r="H79" s="275">
        <f t="shared" si="2"/>
        <v>9.5464717312674363E-3</v>
      </c>
    </row>
    <row r="80" spans="1:8" hidden="1" x14ac:dyDescent="0.25">
      <c r="A80" s="280" t="s">
        <v>1340</v>
      </c>
      <c r="B80" s="264" t="s">
        <v>1339</v>
      </c>
      <c r="C80" s="264" t="s">
        <v>1338</v>
      </c>
      <c r="D80" s="281">
        <v>92.870999999999995</v>
      </c>
      <c r="E80" s="282">
        <v>91.662000000000006</v>
      </c>
      <c r="F80" s="283">
        <v>91.88</v>
      </c>
      <c r="G80" s="274">
        <f t="shared" si="2"/>
        <v>-5.1064206276240309E-2</v>
      </c>
      <c r="H80" s="275">
        <f t="shared" si="2"/>
        <v>9.5472033714618654E-3</v>
      </c>
    </row>
    <row r="81" spans="1:8" hidden="1" x14ac:dyDescent="0.25">
      <c r="A81" s="280" t="s">
        <v>1337</v>
      </c>
      <c r="B81" s="264" t="s">
        <v>1336</v>
      </c>
      <c r="C81" s="264" t="s">
        <v>1335</v>
      </c>
      <c r="D81" s="281">
        <v>106.58199999999999</v>
      </c>
      <c r="E81" s="282">
        <v>107.667</v>
      </c>
      <c r="F81" s="283">
        <v>107.755</v>
      </c>
      <c r="G81" s="274">
        <f t="shared" si="2"/>
        <v>4.1345840897769381E-2</v>
      </c>
      <c r="H81" s="275">
        <f t="shared" si="2"/>
        <v>3.2733501262254272E-3</v>
      </c>
    </row>
    <row r="82" spans="1:8" x14ac:dyDescent="0.25">
      <c r="A82" s="280" t="s">
        <v>44</v>
      </c>
      <c r="B82" s="265" t="s">
        <v>45</v>
      </c>
      <c r="C82" s="264" t="s">
        <v>363</v>
      </c>
      <c r="D82" s="281">
        <v>112.051</v>
      </c>
      <c r="E82" s="282">
        <v>112.63200000000001</v>
      </c>
      <c r="F82" s="283">
        <v>113.187</v>
      </c>
      <c r="G82" s="274">
        <f t="shared" si="2"/>
        <v>2.0902427979416771E-2</v>
      </c>
      <c r="H82" s="275">
        <f t="shared" si="2"/>
        <v>1.9856370452200345E-2</v>
      </c>
    </row>
    <row r="83" spans="1:8" x14ac:dyDescent="0.25">
      <c r="A83" s="280" t="s">
        <v>47</v>
      </c>
      <c r="B83" s="265" t="s">
        <v>48</v>
      </c>
      <c r="C83" s="264" t="s">
        <v>364</v>
      </c>
      <c r="D83" s="281">
        <v>112.193</v>
      </c>
      <c r="E83" s="282">
        <v>112.77500000000001</v>
      </c>
      <c r="F83" s="283">
        <v>113.321</v>
      </c>
      <c r="G83" s="274">
        <f t="shared" si="2"/>
        <v>2.0911977047337382E-2</v>
      </c>
      <c r="H83" s="275">
        <f t="shared" si="2"/>
        <v>1.9507089376536779E-2</v>
      </c>
    </row>
    <row r="84" spans="1:8" x14ac:dyDescent="0.25">
      <c r="A84" s="280" t="s">
        <v>50</v>
      </c>
      <c r="B84" s="265" t="s">
        <v>51</v>
      </c>
      <c r="C84" s="264" t="s">
        <v>365</v>
      </c>
      <c r="D84" s="281">
        <v>110.956</v>
      </c>
      <c r="E84" s="282">
        <v>111.52500000000001</v>
      </c>
      <c r="F84" s="283">
        <v>112.357</v>
      </c>
      <c r="G84" s="274">
        <f t="shared" si="2"/>
        <v>2.0670963855341062E-2</v>
      </c>
      <c r="H84" s="275">
        <f t="shared" si="2"/>
        <v>3.017643520574409E-2</v>
      </c>
    </row>
    <row r="85" spans="1:8" hidden="1" x14ac:dyDescent="0.25">
      <c r="A85" s="280" t="s">
        <v>53</v>
      </c>
      <c r="B85" s="264" t="s">
        <v>54</v>
      </c>
      <c r="C85" s="264" t="s">
        <v>366</v>
      </c>
      <c r="D85" s="281">
        <v>110.895</v>
      </c>
      <c r="E85" s="282">
        <v>111.824</v>
      </c>
      <c r="F85" s="283">
        <v>112.82</v>
      </c>
      <c r="G85" s="274">
        <f t="shared" si="2"/>
        <v>3.3932606225447026E-2</v>
      </c>
      <c r="H85" s="275">
        <f t="shared" si="2"/>
        <v>3.6106239446824562E-2</v>
      </c>
    </row>
    <row r="86" spans="1:8" hidden="1" x14ac:dyDescent="0.25">
      <c r="A86" s="280" t="s">
        <v>1334</v>
      </c>
      <c r="B86" s="264" t="s">
        <v>1333</v>
      </c>
      <c r="C86" s="264" t="s">
        <v>1332</v>
      </c>
      <c r="D86" s="281">
        <v>112.82</v>
      </c>
      <c r="E86" s="282">
        <v>113.819</v>
      </c>
      <c r="F86" s="283">
        <v>114.95</v>
      </c>
      <c r="G86" s="274">
        <f t="shared" si="2"/>
        <v>3.5892481473077886E-2</v>
      </c>
      <c r="H86" s="275">
        <f t="shared" si="2"/>
        <v>4.0343696019682351E-2</v>
      </c>
    </row>
    <row r="87" spans="1:8" hidden="1" x14ac:dyDescent="0.25">
      <c r="A87" s="280" t="s">
        <v>1331</v>
      </c>
      <c r="B87" s="264" t="s">
        <v>1330</v>
      </c>
      <c r="C87" s="264" t="s">
        <v>1329</v>
      </c>
      <c r="D87" s="281">
        <v>113.337</v>
      </c>
      <c r="E87" s="282">
        <v>114.36199999999999</v>
      </c>
      <c r="F87" s="283">
        <v>115.54</v>
      </c>
      <c r="G87" s="274">
        <f t="shared" si="2"/>
        <v>3.6669010335826924E-2</v>
      </c>
      <c r="H87" s="275">
        <f t="shared" si="2"/>
        <v>4.1843497463651902E-2</v>
      </c>
    </row>
    <row r="88" spans="1:8" hidden="1" x14ac:dyDescent="0.25">
      <c r="A88" s="280" t="s">
        <v>1328</v>
      </c>
      <c r="B88" s="264" t="s">
        <v>1327</v>
      </c>
      <c r="C88" s="264" t="s">
        <v>1326</v>
      </c>
      <c r="D88" s="281">
        <v>113.336</v>
      </c>
      <c r="E88" s="282">
        <v>114.361</v>
      </c>
      <c r="F88" s="283">
        <v>115.539</v>
      </c>
      <c r="G88" s="274">
        <f t="shared" si="2"/>
        <v>3.6669338260732598E-2</v>
      </c>
      <c r="H88" s="275">
        <f t="shared" si="2"/>
        <v>4.184386899675685E-2</v>
      </c>
    </row>
    <row r="89" spans="1:8" hidden="1" x14ac:dyDescent="0.25">
      <c r="A89" s="280" t="s">
        <v>1325</v>
      </c>
      <c r="B89" s="264" t="s">
        <v>1324</v>
      </c>
      <c r="C89" s="264" t="s">
        <v>1323</v>
      </c>
      <c r="D89" s="281">
        <v>87.358000000000004</v>
      </c>
      <c r="E89" s="282">
        <v>87.132999999999996</v>
      </c>
      <c r="F89" s="283">
        <v>85.932000000000002</v>
      </c>
      <c r="G89" s="274">
        <f t="shared" si="2"/>
        <v>-1.0262699411353604E-2</v>
      </c>
      <c r="H89" s="275">
        <f t="shared" si="2"/>
        <v>-5.400463033559455E-2</v>
      </c>
    </row>
    <row r="90" spans="1:8" hidden="1" x14ac:dyDescent="0.25">
      <c r="A90" s="280" t="s">
        <v>1322</v>
      </c>
      <c r="B90" s="264" t="s">
        <v>1321</v>
      </c>
      <c r="C90" s="264" t="s">
        <v>1320</v>
      </c>
      <c r="D90" s="281">
        <v>110.065</v>
      </c>
      <c r="E90" s="282">
        <v>110.968</v>
      </c>
      <c r="F90" s="283">
        <v>111.92</v>
      </c>
      <c r="G90" s="274">
        <f t="shared" si="2"/>
        <v>3.3223042831336258E-2</v>
      </c>
      <c r="H90" s="275">
        <f t="shared" si="2"/>
        <v>3.4760330931668193E-2</v>
      </c>
    </row>
    <row r="91" spans="1:8" hidden="1" x14ac:dyDescent="0.25">
      <c r="A91" s="280" t="s">
        <v>1319</v>
      </c>
      <c r="B91" s="264" t="s">
        <v>1318</v>
      </c>
      <c r="C91" s="264" t="s">
        <v>1317</v>
      </c>
      <c r="D91" s="281">
        <v>110.063</v>
      </c>
      <c r="E91" s="282">
        <v>110.967</v>
      </c>
      <c r="F91" s="283">
        <v>111.91800000000001</v>
      </c>
      <c r="G91" s="274">
        <f t="shared" si="2"/>
        <v>3.3260899156797308E-2</v>
      </c>
      <c r="H91" s="275">
        <f t="shared" si="2"/>
        <v>3.4723666218161586E-2</v>
      </c>
    </row>
    <row r="92" spans="1:8" hidden="1" x14ac:dyDescent="0.25">
      <c r="A92" s="280" t="s">
        <v>1316</v>
      </c>
      <c r="B92" s="264" t="s">
        <v>1315</v>
      </c>
      <c r="C92" s="264" t="s">
        <v>1314</v>
      </c>
      <c r="D92" s="281">
        <v>110.063</v>
      </c>
      <c r="E92" s="282">
        <v>110.96599999999999</v>
      </c>
      <c r="F92" s="283">
        <v>111.91800000000001</v>
      </c>
      <c r="G92" s="274">
        <f t="shared" si="2"/>
        <v>3.3223653960221089E-2</v>
      </c>
      <c r="H92" s="275">
        <f t="shared" si="2"/>
        <v>3.4760965486526185E-2</v>
      </c>
    </row>
    <row r="93" spans="1:8" hidden="1" x14ac:dyDescent="0.25">
      <c r="A93" s="280" t="s">
        <v>1313</v>
      </c>
      <c r="B93" s="264" t="s">
        <v>1312</v>
      </c>
      <c r="C93" s="264" t="s">
        <v>1311</v>
      </c>
      <c r="D93" s="281">
        <v>123.99</v>
      </c>
      <c r="E93" s="282">
        <v>125.008</v>
      </c>
      <c r="F93" s="283">
        <v>126.07899999999999</v>
      </c>
      <c r="G93" s="274">
        <f t="shared" si="2"/>
        <v>3.3248034595924292E-2</v>
      </c>
      <c r="H93" s="275">
        <f t="shared" si="2"/>
        <v>3.4712734936071188E-2</v>
      </c>
    </row>
    <row r="94" spans="1:8" hidden="1" x14ac:dyDescent="0.25">
      <c r="A94" s="280" t="s">
        <v>1310</v>
      </c>
      <c r="B94" s="264" t="s">
        <v>1309</v>
      </c>
      <c r="C94" s="264" t="s">
        <v>1308</v>
      </c>
      <c r="D94" s="281">
        <v>113.33799999999999</v>
      </c>
      <c r="E94" s="282">
        <v>114.36199999999999</v>
      </c>
      <c r="F94" s="283">
        <v>115.541</v>
      </c>
      <c r="G94" s="274">
        <f t="shared" si="2"/>
        <v>3.6632424008546272E-2</v>
      </c>
      <c r="H94" s="275">
        <f t="shared" si="2"/>
        <v>4.1879566600687257E-2</v>
      </c>
    </row>
    <row r="95" spans="1:8" hidden="1" x14ac:dyDescent="0.25">
      <c r="A95" s="280" t="s">
        <v>1307</v>
      </c>
      <c r="B95" s="264" t="s">
        <v>1306</v>
      </c>
      <c r="C95" s="264" t="s">
        <v>864</v>
      </c>
      <c r="D95" s="281">
        <v>111.24299999999999</v>
      </c>
      <c r="E95" s="282">
        <v>109.733</v>
      </c>
      <c r="F95" s="283">
        <v>109.596</v>
      </c>
      <c r="G95" s="274">
        <f t="shared" si="2"/>
        <v>-5.320001863191437E-2</v>
      </c>
      <c r="H95" s="275">
        <f t="shared" si="2"/>
        <v>-4.9845953293246037E-3</v>
      </c>
    </row>
    <row r="96" spans="1:8" hidden="1" x14ac:dyDescent="0.25">
      <c r="A96" s="280" t="s">
        <v>1305</v>
      </c>
      <c r="B96" s="264" t="s">
        <v>1304</v>
      </c>
      <c r="C96" s="264" t="s">
        <v>1303</v>
      </c>
      <c r="D96" s="281">
        <v>131.60900000000001</v>
      </c>
      <c r="E96" s="282">
        <v>132.90700000000001</v>
      </c>
      <c r="F96" s="283">
        <v>134.417</v>
      </c>
      <c r="G96" s="274">
        <f t="shared" si="2"/>
        <v>4.0037655398408312E-2</v>
      </c>
      <c r="H96" s="275">
        <f t="shared" si="2"/>
        <v>4.6225672737611356E-2</v>
      </c>
    </row>
    <row r="97" spans="1:8" hidden="1" x14ac:dyDescent="0.25">
      <c r="A97" s="280" t="s">
        <v>1302</v>
      </c>
      <c r="B97" s="264" t="s">
        <v>1301</v>
      </c>
      <c r="C97" s="264" t="s">
        <v>1300</v>
      </c>
      <c r="D97" s="281">
        <v>136.78800000000001</v>
      </c>
      <c r="E97" s="282">
        <v>138.31200000000001</v>
      </c>
      <c r="F97" s="283">
        <v>140.09299999999999</v>
      </c>
      <c r="G97" s="274">
        <f t="shared" si="2"/>
        <v>4.5315635173710289E-2</v>
      </c>
      <c r="H97" s="275">
        <f t="shared" si="2"/>
        <v>5.251016019958743E-2</v>
      </c>
    </row>
    <row r="98" spans="1:8" hidden="1" x14ac:dyDescent="0.25">
      <c r="A98" s="280" t="s">
        <v>1299</v>
      </c>
      <c r="B98" s="264" t="s">
        <v>1298</v>
      </c>
      <c r="C98" s="264" t="s">
        <v>1297</v>
      </c>
      <c r="D98" s="281">
        <v>113.922</v>
      </c>
      <c r="E98" s="282">
        <v>114.422</v>
      </c>
      <c r="F98" s="283">
        <v>114.97</v>
      </c>
      <c r="G98" s="274">
        <f t="shared" si="2"/>
        <v>1.7671788346602213E-2</v>
      </c>
      <c r="H98" s="275">
        <f t="shared" si="2"/>
        <v>1.9295218753549559E-2</v>
      </c>
    </row>
    <row r="99" spans="1:8" hidden="1" x14ac:dyDescent="0.25">
      <c r="A99" s="280" t="s">
        <v>1296</v>
      </c>
      <c r="B99" s="264" t="s">
        <v>1295</v>
      </c>
      <c r="C99" s="264" t="s">
        <v>1294</v>
      </c>
      <c r="D99" s="281">
        <v>104.53</v>
      </c>
      <c r="E99" s="282">
        <v>102.193</v>
      </c>
      <c r="F99" s="283">
        <v>101.56</v>
      </c>
      <c r="G99" s="274">
        <f t="shared" si="2"/>
        <v>-8.6474251654659828E-2</v>
      </c>
      <c r="H99" s="275">
        <f t="shared" si="2"/>
        <v>-2.4547391397249707E-2</v>
      </c>
    </row>
    <row r="100" spans="1:8" hidden="1" x14ac:dyDescent="0.25">
      <c r="A100" s="280" t="s">
        <v>1293</v>
      </c>
      <c r="B100" s="264" t="s">
        <v>1292</v>
      </c>
      <c r="C100" s="264" t="s">
        <v>1291</v>
      </c>
      <c r="D100" s="281">
        <v>109.747</v>
      </c>
      <c r="E100" s="282">
        <v>108.22</v>
      </c>
      <c r="F100" s="283">
        <v>107.517</v>
      </c>
      <c r="G100" s="274">
        <f t="shared" si="2"/>
        <v>-5.4504450625360468E-2</v>
      </c>
      <c r="H100" s="275">
        <f t="shared" si="2"/>
        <v>-2.5732010985348164E-2</v>
      </c>
    </row>
    <row r="101" spans="1:8" hidden="1" x14ac:dyDescent="0.25">
      <c r="A101" s="280" t="s">
        <v>1290</v>
      </c>
      <c r="B101" s="264" t="s">
        <v>1289</v>
      </c>
      <c r="C101" s="264" t="s">
        <v>1288</v>
      </c>
      <c r="D101" s="281">
        <v>88.722999999999999</v>
      </c>
      <c r="E101" s="282">
        <v>84.31</v>
      </c>
      <c r="F101" s="283">
        <v>83.875</v>
      </c>
      <c r="G101" s="274">
        <f t="shared" si="2"/>
        <v>-0.18459854086864624</v>
      </c>
      <c r="H101" s="275">
        <f t="shared" si="2"/>
        <v>-2.0478945395173254E-2</v>
      </c>
    </row>
    <row r="102" spans="1:8" hidden="1" x14ac:dyDescent="0.25">
      <c r="A102" s="280" t="s">
        <v>1287</v>
      </c>
      <c r="B102" s="265" t="s">
        <v>1286</v>
      </c>
      <c r="C102" s="264" t="s">
        <v>861</v>
      </c>
      <c r="D102" s="281">
        <v>109.175</v>
      </c>
      <c r="E102" s="282">
        <v>109.723</v>
      </c>
      <c r="F102" s="283">
        <v>110.069</v>
      </c>
      <c r="G102" s="274">
        <f t="shared" si="2"/>
        <v>2.0229533271867162E-2</v>
      </c>
      <c r="H102" s="275">
        <f t="shared" si="2"/>
        <v>1.2673370414544749E-2</v>
      </c>
    </row>
    <row r="103" spans="1:8" hidden="1" x14ac:dyDescent="0.25">
      <c r="A103" s="280" t="s">
        <v>1285</v>
      </c>
      <c r="B103" s="264" t="s">
        <v>1284</v>
      </c>
      <c r="C103" s="264" t="s">
        <v>1283</v>
      </c>
      <c r="D103" s="281">
        <v>106.458</v>
      </c>
      <c r="E103" s="282">
        <v>106.68899999999999</v>
      </c>
      <c r="F103" s="283">
        <v>106.976</v>
      </c>
      <c r="G103" s="274">
        <f t="shared" si="2"/>
        <v>8.707770129206871E-3</v>
      </c>
      <c r="H103" s="275">
        <f t="shared" si="2"/>
        <v>1.0803743585338532E-2</v>
      </c>
    </row>
    <row r="104" spans="1:8" hidden="1" x14ac:dyDescent="0.25">
      <c r="A104" s="280" t="s">
        <v>1282</v>
      </c>
      <c r="B104" s="264" t="s">
        <v>1281</v>
      </c>
      <c r="C104" s="264" t="s">
        <v>1280</v>
      </c>
      <c r="D104" s="281">
        <v>104.69499999999999</v>
      </c>
      <c r="E104" s="282">
        <v>104.792</v>
      </c>
      <c r="F104" s="283">
        <v>105.004</v>
      </c>
      <c r="G104" s="274">
        <f t="shared" si="2"/>
        <v>3.7111567562577719E-3</v>
      </c>
      <c r="H104" s="275">
        <f t="shared" si="2"/>
        <v>8.1168104303515065E-3</v>
      </c>
    </row>
    <row r="105" spans="1:8" hidden="1" x14ac:dyDescent="0.25">
      <c r="A105" s="280" t="s">
        <v>1279</v>
      </c>
      <c r="B105" s="264" t="s">
        <v>1278</v>
      </c>
      <c r="C105" s="264" t="s">
        <v>1277</v>
      </c>
      <c r="D105" s="281">
        <v>115.34099999999999</v>
      </c>
      <c r="E105" s="282">
        <v>116.142</v>
      </c>
      <c r="F105" s="283">
        <v>116.887</v>
      </c>
      <c r="G105" s="274">
        <f t="shared" si="2"/>
        <v>2.8069209199496292E-2</v>
      </c>
      <c r="H105" s="275">
        <f t="shared" si="2"/>
        <v>2.5906182977189829E-2</v>
      </c>
    </row>
    <row r="106" spans="1:8" hidden="1" x14ac:dyDescent="0.25">
      <c r="A106" s="280" t="s">
        <v>1276</v>
      </c>
      <c r="B106" s="264" t="s">
        <v>1275</v>
      </c>
      <c r="C106" s="264" t="s">
        <v>1274</v>
      </c>
      <c r="D106" s="281">
        <v>105.80500000000001</v>
      </c>
      <c r="E106" s="282">
        <v>106.041</v>
      </c>
      <c r="F106" s="283">
        <v>106.28700000000001</v>
      </c>
      <c r="G106" s="274">
        <f t="shared" si="2"/>
        <v>8.9519693141433265E-3</v>
      </c>
      <c r="H106" s="275">
        <f t="shared" si="2"/>
        <v>9.3117700535121362E-3</v>
      </c>
    </row>
    <row r="107" spans="1:8" hidden="1" x14ac:dyDescent="0.25">
      <c r="A107" s="280" t="s">
        <v>1273</v>
      </c>
      <c r="B107" s="264" t="s">
        <v>1272</v>
      </c>
      <c r="C107" s="264" t="s">
        <v>1271</v>
      </c>
      <c r="D107" s="281">
        <v>103.471</v>
      </c>
      <c r="E107" s="282">
        <v>103.812</v>
      </c>
      <c r="F107" s="283">
        <v>103.901</v>
      </c>
      <c r="G107" s="274">
        <f t="shared" si="2"/>
        <v>1.3247747131988064E-2</v>
      </c>
      <c r="H107" s="275">
        <f t="shared" si="2"/>
        <v>3.4336884951688962E-3</v>
      </c>
    </row>
    <row r="108" spans="1:8" hidden="1" x14ac:dyDescent="0.25">
      <c r="A108" s="280" t="s">
        <v>1270</v>
      </c>
      <c r="B108" s="264" t="s">
        <v>1269</v>
      </c>
      <c r="C108" s="264" t="s">
        <v>1268</v>
      </c>
      <c r="D108" s="281">
        <v>98.644999999999996</v>
      </c>
      <c r="E108" s="282">
        <v>98.861999999999995</v>
      </c>
      <c r="F108" s="283">
        <v>98.742999999999995</v>
      </c>
      <c r="G108" s="274">
        <f t="shared" si="2"/>
        <v>8.8283070800994068E-3</v>
      </c>
      <c r="H108" s="275">
        <f t="shared" si="2"/>
        <v>-4.806105976326025E-3</v>
      </c>
    </row>
    <row r="109" spans="1:8" hidden="1" x14ac:dyDescent="0.25">
      <c r="A109" s="280" t="s">
        <v>1267</v>
      </c>
      <c r="B109" s="264" t="s">
        <v>1266</v>
      </c>
      <c r="C109" s="264" t="s">
        <v>1265</v>
      </c>
      <c r="D109" s="281">
        <v>108.533</v>
      </c>
      <c r="E109" s="282">
        <v>108.71899999999999</v>
      </c>
      <c r="F109" s="283">
        <v>109.11799999999999</v>
      </c>
      <c r="G109" s="274">
        <f t="shared" si="2"/>
        <v>6.8726999826069779E-3</v>
      </c>
      <c r="H109" s="275">
        <f t="shared" si="2"/>
        <v>1.4761058547170247E-2</v>
      </c>
    </row>
    <row r="110" spans="1:8" hidden="1" x14ac:dyDescent="0.25">
      <c r="A110" s="280" t="s">
        <v>1264</v>
      </c>
      <c r="B110" s="264" t="s">
        <v>1263</v>
      </c>
      <c r="C110" s="264" t="s">
        <v>1262</v>
      </c>
      <c r="D110" s="281">
        <v>108.535</v>
      </c>
      <c r="E110" s="282">
        <v>108.721</v>
      </c>
      <c r="F110" s="283">
        <v>109.12</v>
      </c>
      <c r="G110" s="274">
        <f t="shared" si="2"/>
        <v>6.872573012286276E-3</v>
      </c>
      <c r="H110" s="275">
        <f t="shared" si="2"/>
        <v>1.4760785513130203E-2</v>
      </c>
    </row>
    <row r="111" spans="1:8" hidden="1" x14ac:dyDescent="0.25">
      <c r="A111" s="280" t="s">
        <v>1261</v>
      </c>
      <c r="B111" s="264" t="s">
        <v>1260</v>
      </c>
      <c r="C111" s="264" t="s">
        <v>1259</v>
      </c>
      <c r="D111" s="281">
        <v>108.52800000000001</v>
      </c>
      <c r="E111" s="282">
        <v>108.714</v>
      </c>
      <c r="F111" s="283">
        <v>109.113</v>
      </c>
      <c r="G111" s="274">
        <f t="shared" si="2"/>
        <v>6.8730174289346468E-3</v>
      </c>
      <c r="H111" s="275">
        <f t="shared" si="2"/>
        <v>1.4761741176464449E-2</v>
      </c>
    </row>
    <row r="112" spans="1:8" hidden="1" x14ac:dyDescent="0.25">
      <c r="A112" s="280" t="s">
        <v>1258</v>
      </c>
      <c r="B112" s="264" t="s">
        <v>1257</v>
      </c>
      <c r="C112" s="264" t="s">
        <v>1256</v>
      </c>
      <c r="D112" s="281">
        <v>111.455</v>
      </c>
      <c r="E112" s="282">
        <v>112.27200000000001</v>
      </c>
      <c r="F112" s="283">
        <v>112.667</v>
      </c>
      <c r="G112" s="274">
        <f t="shared" si="2"/>
        <v>2.9645230053356508E-2</v>
      </c>
      <c r="H112" s="275">
        <f t="shared" si="2"/>
        <v>1.4147408139412176E-2</v>
      </c>
    </row>
    <row r="113" spans="1:8" hidden="1" x14ac:dyDescent="0.25">
      <c r="A113" s="280" t="s">
        <v>1255</v>
      </c>
      <c r="B113" s="264" t="s">
        <v>1254</v>
      </c>
      <c r="C113" s="264" t="s">
        <v>1253</v>
      </c>
      <c r="D113" s="281">
        <v>111.866</v>
      </c>
      <c r="E113" s="282">
        <v>112.745</v>
      </c>
      <c r="F113" s="283">
        <v>113.129</v>
      </c>
      <c r="G113" s="274">
        <f t="shared" si="2"/>
        <v>3.1802858555318947E-2</v>
      </c>
      <c r="H113" s="275">
        <f t="shared" si="2"/>
        <v>1.369342377624494E-2</v>
      </c>
    </row>
    <row r="114" spans="1:8" hidden="1" x14ac:dyDescent="0.25">
      <c r="A114" s="280" t="s">
        <v>1252</v>
      </c>
      <c r="B114" s="264" t="s">
        <v>1251</v>
      </c>
      <c r="C114" s="264" t="s">
        <v>944</v>
      </c>
      <c r="D114" s="281">
        <v>111.86499999999999</v>
      </c>
      <c r="E114" s="282">
        <v>112.74299999999999</v>
      </c>
      <c r="F114" s="283">
        <v>113.128</v>
      </c>
      <c r="G114" s="274">
        <f t="shared" si="2"/>
        <v>3.1766539747851485E-2</v>
      </c>
      <c r="H114" s="275">
        <f t="shared" si="2"/>
        <v>1.3729511084115797E-2</v>
      </c>
    </row>
    <row r="115" spans="1:8" hidden="1" x14ac:dyDescent="0.25">
      <c r="A115" s="280" t="s">
        <v>1250</v>
      </c>
      <c r="B115" s="264" t="s">
        <v>1249</v>
      </c>
      <c r="C115" s="264" t="s">
        <v>1248</v>
      </c>
      <c r="D115" s="281">
        <v>111.857</v>
      </c>
      <c r="E115" s="282">
        <v>112.736</v>
      </c>
      <c r="F115" s="283">
        <v>113.121</v>
      </c>
      <c r="G115" s="274">
        <f t="shared" si="2"/>
        <v>3.1805447531488173E-2</v>
      </c>
      <c r="H115" s="275">
        <f t="shared" si="2"/>
        <v>1.3730367940934185E-2</v>
      </c>
    </row>
    <row r="116" spans="1:8" hidden="1" x14ac:dyDescent="0.25">
      <c r="A116" s="280" t="s">
        <v>1247</v>
      </c>
      <c r="B116" s="264" t="s">
        <v>1246</v>
      </c>
      <c r="C116" s="264" t="s">
        <v>1245</v>
      </c>
      <c r="D116" s="281">
        <v>111.87</v>
      </c>
      <c r="E116" s="282">
        <v>112.748</v>
      </c>
      <c r="F116" s="283">
        <v>113.133</v>
      </c>
      <c r="G116" s="274">
        <f t="shared" si="2"/>
        <v>3.1765103258207805E-2</v>
      </c>
      <c r="H116" s="275">
        <f t="shared" si="2"/>
        <v>1.37288991090041E-2</v>
      </c>
    </row>
    <row r="117" spans="1:8" hidden="1" x14ac:dyDescent="0.25">
      <c r="A117" s="280" t="s">
        <v>1244</v>
      </c>
      <c r="B117" s="264" t="s">
        <v>1243</v>
      </c>
      <c r="C117" s="264" t="s">
        <v>1242</v>
      </c>
      <c r="D117" s="281">
        <v>109.367</v>
      </c>
      <c r="E117" s="282">
        <v>109.857</v>
      </c>
      <c r="F117" s="283">
        <v>110.307</v>
      </c>
      <c r="G117" s="274">
        <f t="shared" si="2"/>
        <v>1.8042110977324555E-2</v>
      </c>
      <c r="H117" s="275">
        <f t="shared" si="2"/>
        <v>1.6485886795550408E-2</v>
      </c>
    </row>
    <row r="118" spans="1:8" hidden="1" x14ac:dyDescent="0.25">
      <c r="A118" s="280" t="s">
        <v>1241</v>
      </c>
      <c r="B118" s="264" t="s">
        <v>1240</v>
      </c>
      <c r="C118" s="264" t="s">
        <v>941</v>
      </c>
      <c r="D118" s="281">
        <v>109.34699999999999</v>
      </c>
      <c r="E118" s="282">
        <v>109.83799999999999</v>
      </c>
      <c r="F118" s="283">
        <v>110.288</v>
      </c>
      <c r="G118" s="274">
        <f t="shared" si="2"/>
        <v>1.808250839414316E-2</v>
      </c>
      <c r="H118" s="275">
        <f t="shared" si="2"/>
        <v>1.6488756070913269E-2</v>
      </c>
    </row>
    <row r="119" spans="1:8" hidden="1" x14ac:dyDescent="0.25">
      <c r="A119" s="280" t="s">
        <v>1239</v>
      </c>
      <c r="B119" s="264" t="s">
        <v>1238</v>
      </c>
      <c r="C119" s="264" t="s">
        <v>1237</v>
      </c>
      <c r="D119" s="281">
        <v>109.358</v>
      </c>
      <c r="E119" s="282">
        <v>109.849</v>
      </c>
      <c r="F119" s="283">
        <v>110.29900000000001</v>
      </c>
      <c r="G119" s="274">
        <f t="shared" si="2"/>
        <v>1.8080677287339419E-2</v>
      </c>
      <c r="H119" s="275">
        <f t="shared" si="2"/>
        <v>1.6487094789774615E-2</v>
      </c>
    </row>
    <row r="120" spans="1:8" x14ac:dyDescent="0.25">
      <c r="A120" s="284" t="s">
        <v>56</v>
      </c>
      <c r="B120" s="268" t="s">
        <v>57</v>
      </c>
      <c r="C120" s="267" t="s">
        <v>367</v>
      </c>
      <c r="D120" s="285">
        <v>109.646</v>
      </c>
      <c r="E120" s="286">
        <v>109.985</v>
      </c>
      <c r="F120" s="287">
        <v>109.967</v>
      </c>
      <c r="G120" s="276">
        <f t="shared" si="2"/>
        <v>1.242454470098342E-2</v>
      </c>
      <c r="H120" s="277">
        <f t="shared" si="2"/>
        <v>-6.5447403546725624E-4</v>
      </c>
    </row>
    <row r="121" spans="1:8" x14ac:dyDescent="0.25">
      <c r="A121" s="280" t="s">
        <v>59</v>
      </c>
      <c r="B121" s="264" t="s">
        <v>60</v>
      </c>
      <c r="C121" s="264" t="s">
        <v>368</v>
      </c>
      <c r="D121" s="281">
        <v>106.64400000000001</v>
      </c>
      <c r="E121" s="282">
        <v>106.901</v>
      </c>
      <c r="F121" s="283">
        <v>106.96</v>
      </c>
      <c r="G121" s="274">
        <f t="shared" si="2"/>
        <v>9.6744497550167452E-3</v>
      </c>
      <c r="H121" s="275">
        <f t="shared" si="2"/>
        <v>2.2094783858737088E-3</v>
      </c>
    </row>
    <row r="122" spans="1:8" x14ac:dyDescent="0.25">
      <c r="A122" s="280" t="s">
        <v>62</v>
      </c>
      <c r="B122" s="264" t="s">
        <v>63</v>
      </c>
      <c r="C122" s="264" t="s">
        <v>369</v>
      </c>
      <c r="D122" s="281">
        <v>110.54900000000001</v>
      </c>
      <c r="E122" s="282">
        <v>111.205</v>
      </c>
      <c r="F122" s="283">
        <v>111.401</v>
      </c>
      <c r="G122" s="274">
        <f t="shared" si="2"/>
        <v>2.3948193456871714E-2</v>
      </c>
      <c r="H122" s="275">
        <f t="shared" si="2"/>
        <v>7.0687032874690026E-3</v>
      </c>
    </row>
    <row r="123" spans="1:8" x14ac:dyDescent="0.25">
      <c r="A123" s="280" t="s">
        <v>65</v>
      </c>
      <c r="B123" s="264" t="s">
        <v>66</v>
      </c>
      <c r="C123" s="264" t="s">
        <v>370</v>
      </c>
      <c r="D123" s="281">
        <v>97.418000000000006</v>
      </c>
      <c r="E123" s="282">
        <v>96.876999999999995</v>
      </c>
      <c r="F123" s="283">
        <v>96.662000000000006</v>
      </c>
      <c r="G123" s="274">
        <f t="shared" si="2"/>
        <v>-2.2029197338592432E-2</v>
      </c>
      <c r="H123" s="275">
        <f t="shared" si="2"/>
        <v>-8.8477277867717863E-3</v>
      </c>
    </row>
    <row r="124" spans="1:8" x14ac:dyDescent="0.25">
      <c r="A124" s="280" t="s">
        <v>68</v>
      </c>
      <c r="B124" s="264" t="s">
        <v>69</v>
      </c>
      <c r="C124" s="264" t="s">
        <v>371</v>
      </c>
      <c r="D124" s="281">
        <v>83.435000000000002</v>
      </c>
      <c r="E124" s="282">
        <v>82.373999999999995</v>
      </c>
      <c r="F124" s="283">
        <v>81.337999999999994</v>
      </c>
      <c r="G124" s="274">
        <f t="shared" si="2"/>
        <v>-4.9903888800689633E-2</v>
      </c>
      <c r="H124" s="275">
        <f t="shared" si="2"/>
        <v>-4.9366015118147755E-2</v>
      </c>
    </row>
    <row r="125" spans="1:8" x14ac:dyDescent="0.25">
      <c r="A125" s="280" t="s">
        <v>71</v>
      </c>
      <c r="B125" s="264" t="s">
        <v>72</v>
      </c>
      <c r="C125" s="264" t="s">
        <v>372</v>
      </c>
      <c r="D125" s="281">
        <v>83.460999999999999</v>
      </c>
      <c r="E125" s="282">
        <v>82.400999999999996</v>
      </c>
      <c r="F125" s="283">
        <v>81.363</v>
      </c>
      <c r="G125" s="274">
        <f t="shared" si="2"/>
        <v>-4.9842516917882218E-2</v>
      </c>
      <c r="H125" s="275">
        <f t="shared" si="2"/>
        <v>-4.9443611944680721E-2</v>
      </c>
    </row>
    <row r="126" spans="1:8" x14ac:dyDescent="0.25">
      <c r="A126" s="280" t="s">
        <v>74</v>
      </c>
      <c r="B126" s="264" t="s">
        <v>75</v>
      </c>
      <c r="C126" s="264" t="s">
        <v>373</v>
      </c>
      <c r="D126" s="281">
        <v>83.39</v>
      </c>
      <c r="E126" s="282">
        <v>82.325999999999993</v>
      </c>
      <c r="F126" s="283">
        <v>81.293999999999997</v>
      </c>
      <c r="G126" s="274">
        <f t="shared" si="2"/>
        <v>-5.0068774983077713E-2</v>
      </c>
      <c r="H126" s="275">
        <f t="shared" si="2"/>
        <v>-4.9207135539800939E-2</v>
      </c>
    </row>
    <row r="127" spans="1:8" x14ac:dyDescent="0.25">
      <c r="A127" s="280" t="s">
        <v>77</v>
      </c>
      <c r="B127" s="264" t="s">
        <v>78</v>
      </c>
      <c r="C127" s="264" t="s">
        <v>374</v>
      </c>
      <c r="D127" s="281">
        <v>100.79</v>
      </c>
      <c r="E127" s="282">
        <v>100.88800000000001</v>
      </c>
      <c r="F127" s="283">
        <v>102.55</v>
      </c>
      <c r="G127" s="274">
        <f t="shared" si="2"/>
        <v>3.8949508291845625E-3</v>
      </c>
      <c r="H127" s="275">
        <f t="shared" si="2"/>
        <v>6.7541109510524278E-2</v>
      </c>
    </row>
    <row r="128" spans="1:8" x14ac:dyDescent="0.25">
      <c r="A128" s="280" t="s">
        <v>80</v>
      </c>
      <c r="B128" s="264" t="s">
        <v>81</v>
      </c>
      <c r="C128" s="264" t="s">
        <v>375</v>
      </c>
      <c r="D128" s="281">
        <v>124.17</v>
      </c>
      <c r="E128" s="282">
        <v>124.684</v>
      </c>
      <c r="F128" s="283">
        <v>125.342</v>
      </c>
      <c r="G128" s="274">
        <f t="shared" ref="G128:H191" si="3">(E128/D128)^4-1</f>
        <v>1.6661040848309883E-2</v>
      </c>
      <c r="H128" s="275">
        <f t="shared" si="3"/>
        <v>2.1277055127457256E-2</v>
      </c>
    </row>
    <row r="129" spans="1:8" x14ac:dyDescent="0.25">
      <c r="A129" s="280" t="s">
        <v>83</v>
      </c>
      <c r="B129" s="264" t="s">
        <v>84</v>
      </c>
      <c r="C129" s="264" t="s">
        <v>376</v>
      </c>
      <c r="D129" s="281">
        <v>117.881</v>
      </c>
      <c r="E129" s="282">
        <v>118.459</v>
      </c>
      <c r="F129" s="283">
        <v>118.217</v>
      </c>
      <c r="G129" s="274">
        <f t="shared" si="3"/>
        <v>1.9757722818144918E-2</v>
      </c>
      <c r="H129" s="275">
        <f t="shared" si="3"/>
        <v>-8.1465970985392655E-3</v>
      </c>
    </row>
    <row r="130" spans="1:8" x14ac:dyDescent="0.25">
      <c r="A130" s="280" t="s">
        <v>86</v>
      </c>
      <c r="B130" s="264" t="s">
        <v>87</v>
      </c>
      <c r="C130" s="264" t="s">
        <v>377</v>
      </c>
      <c r="D130" s="281">
        <v>113.42100000000001</v>
      </c>
      <c r="E130" s="282">
        <v>116.16800000000001</v>
      </c>
      <c r="F130" s="283">
        <v>117.485</v>
      </c>
      <c r="G130" s="274">
        <f t="shared" si="3"/>
        <v>0.10045467969392607</v>
      </c>
      <c r="H130" s="275">
        <f t="shared" si="3"/>
        <v>4.6125130930531055E-2</v>
      </c>
    </row>
    <row r="131" spans="1:8" x14ac:dyDescent="0.25">
      <c r="A131" s="280" t="s">
        <v>89</v>
      </c>
      <c r="B131" s="264" t="s">
        <v>90</v>
      </c>
      <c r="C131" s="264" t="s">
        <v>378</v>
      </c>
      <c r="D131" s="281">
        <v>101.911</v>
      </c>
      <c r="E131" s="282">
        <v>105.029</v>
      </c>
      <c r="F131" s="283">
        <v>106.21299999999999</v>
      </c>
      <c r="G131" s="274">
        <f t="shared" si="3"/>
        <v>0.12811317051250559</v>
      </c>
      <c r="H131" s="275">
        <f t="shared" si="3"/>
        <v>4.586054800610051E-2</v>
      </c>
    </row>
    <row r="132" spans="1:8" x14ac:dyDescent="0.25">
      <c r="A132" s="280" t="s">
        <v>92</v>
      </c>
      <c r="B132" s="264" t="s">
        <v>93</v>
      </c>
      <c r="C132" s="264" t="s">
        <v>379</v>
      </c>
      <c r="D132" s="281">
        <v>113.80800000000001</v>
      </c>
      <c r="E132" s="282">
        <v>116.54300000000001</v>
      </c>
      <c r="F132" s="283">
        <v>117.864</v>
      </c>
      <c r="G132" s="274">
        <f t="shared" si="3"/>
        <v>9.9647795371005987E-2</v>
      </c>
      <c r="H132" s="275">
        <f t="shared" si="3"/>
        <v>4.6116206077132516E-2</v>
      </c>
    </row>
    <row r="133" spans="1:8" x14ac:dyDescent="0.25">
      <c r="A133" s="280" t="s">
        <v>95</v>
      </c>
      <c r="B133" s="264" t="s">
        <v>96</v>
      </c>
      <c r="C133" s="264" t="s">
        <v>380</v>
      </c>
      <c r="D133" s="281">
        <v>104.92100000000001</v>
      </c>
      <c r="E133" s="282">
        <v>109.459</v>
      </c>
      <c r="F133" s="283">
        <v>112.43600000000001</v>
      </c>
      <c r="G133" s="274">
        <f t="shared" si="3"/>
        <v>0.18455769952777024</v>
      </c>
      <c r="H133" s="275">
        <f t="shared" si="3"/>
        <v>0.113308801882954</v>
      </c>
    </row>
    <row r="134" spans="1:8" x14ac:dyDescent="0.25">
      <c r="A134" s="280" t="s">
        <v>98</v>
      </c>
      <c r="B134" s="264" t="s">
        <v>99</v>
      </c>
      <c r="C134" s="264" t="s">
        <v>381</v>
      </c>
      <c r="D134" s="281">
        <v>119.675</v>
      </c>
      <c r="E134" s="282">
        <v>121.102</v>
      </c>
      <c r="F134" s="283">
        <v>121.286</v>
      </c>
      <c r="G134" s="274">
        <f t="shared" si="3"/>
        <v>4.8555729594758068E-2</v>
      </c>
      <c r="H134" s="275">
        <f t="shared" si="3"/>
        <v>6.091386563622514E-3</v>
      </c>
    </row>
    <row r="135" spans="1:8" x14ac:dyDescent="0.25">
      <c r="A135" s="280" t="s">
        <v>101</v>
      </c>
      <c r="B135" s="264" t="s">
        <v>102</v>
      </c>
      <c r="C135" s="264" t="s">
        <v>382</v>
      </c>
      <c r="D135" s="281">
        <v>119.672</v>
      </c>
      <c r="E135" s="282">
        <v>121.1</v>
      </c>
      <c r="F135" s="283">
        <v>121.285</v>
      </c>
      <c r="G135" s="274">
        <f t="shared" si="3"/>
        <v>4.8591603674522421E-2</v>
      </c>
      <c r="H135" s="275">
        <f t="shared" si="3"/>
        <v>6.1246691467047309E-3</v>
      </c>
    </row>
    <row r="136" spans="1:8" x14ac:dyDescent="0.25">
      <c r="A136" s="280" t="s">
        <v>104</v>
      </c>
      <c r="B136" s="264" t="s">
        <v>105</v>
      </c>
      <c r="C136" s="264" t="s">
        <v>383</v>
      </c>
      <c r="D136" s="281">
        <v>104.899</v>
      </c>
      <c r="E136" s="282">
        <v>109.47799999999999</v>
      </c>
      <c r="F136" s="283">
        <v>112.44499999999999</v>
      </c>
      <c r="G136" s="274">
        <f t="shared" si="3"/>
        <v>0.18637511148745722</v>
      </c>
      <c r="H136" s="275">
        <f t="shared" si="3"/>
        <v>0.11289239728238609</v>
      </c>
    </row>
    <row r="137" spans="1:8" x14ac:dyDescent="0.25">
      <c r="A137" s="284" t="s">
        <v>107</v>
      </c>
      <c r="B137" s="267" t="s">
        <v>108</v>
      </c>
      <c r="C137" s="267" t="s">
        <v>384</v>
      </c>
      <c r="D137" s="285">
        <v>123.39</v>
      </c>
      <c r="E137" s="286">
        <v>122.197</v>
      </c>
      <c r="F137" s="287">
        <v>120.10299999999999</v>
      </c>
      <c r="G137" s="276">
        <f t="shared" si="3"/>
        <v>-3.811684632505119E-2</v>
      </c>
      <c r="H137" s="277">
        <f t="shared" si="3"/>
        <v>-6.6803187250621843E-2</v>
      </c>
    </row>
    <row r="138" spans="1:8" x14ac:dyDescent="0.25">
      <c r="A138" s="280" t="s">
        <v>110</v>
      </c>
      <c r="B138" s="264" t="s">
        <v>111</v>
      </c>
      <c r="C138" s="264" t="s">
        <v>385</v>
      </c>
      <c r="D138" s="281">
        <v>95.768000000000001</v>
      </c>
      <c r="E138" s="282">
        <v>93.704999999999998</v>
      </c>
      <c r="F138" s="283">
        <v>98.194999999999993</v>
      </c>
      <c r="G138" s="274">
        <f t="shared" si="3"/>
        <v>-8.3422084692685083E-2</v>
      </c>
      <c r="H138" s="275">
        <f t="shared" si="3"/>
        <v>0.20588651291208993</v>
      </c>
    </row>
    <row r="139" spans="1:8" x14ac:dyDescent="0.25">
      <c r="A139" s="284" t="s">
        <v>113</v>
      </c>
      <c r="B139" s="268" t="s">
        <v>114</v>
      </c>
      <c r="C139" s="267" t="s">
        <v>386</v>
      </c>
      <c r="D139" s="285">
        <v>110.166</v>
      </c>
      <c r="E139" s="286">
        <v>111.137</v>
      </c>
      <c r="F139" s="287">
        <v>111.667</v>
      </c>
      <c r="G139" s="276">
        <f t="shared" si="3"/>
        <v>3.5724748075217416E-2</v>
      </c>
      <c r="H139" s="277">
        <f t="shared" si="3"/>
        <v>1.9212443539943447E-2</v>
      </c>
    </row>
    <row r="140" spans="1:8" x14ac:dyDescent="0.25">
      <c r="A140" s="280" t="s">
        <v>116</v>
      </c>
      <c r="B140" s="264" t="s">
        <v>117</v>
      </c>
      <c r="C140" s="264" t="s">
        <v>387</v>
      </c>
      <c r="D140" s="281">
        <v>107.42700000000001</v>
      </c>
      <c r="E140" s="282">
        <v>108.952</v>
      </c>
      <c r="F140" s="283">
        <v>109.64</v>
      </c>
      <c r="G140" s="274">
        <f t="shared" si="3"/>
        <v>5.8003333888784203E-2</v>
      </c>
      <c r="H140" s="275">
        <f t="shared" si="3"/>
        <v>2.5499091552425801E-2</v>
      </c>
    </row>
    <row r="141" spans="1:8" x14ac:dyDescent="0.25">
      <c r="A141" s="280" t="s">
        <v>119</v>
      </c>
      <c r="B141" s="264" t="s">
        <v>120</v>
      </c>
      <c r="C141" s="264" t="s">
        <v>388</v>
      </c>
      <c r="D141" s="281">
        <v>102.617</v>
      </c>
      <c r="E141" s="282">
        <v>103.453</v>
      </c>
      <c r="F141" s="283">
        <v>104.982</v>
      </c>
      <c r="G141" s="274">
        <f t="shared" si="3"/>
        <v>3.2987582316813091E-2</v>
      </c>
      <c r="H141" s="275">
        <f t="shared" si="3"/>
        <v>6.0442224885389084E-2</v>
      </c>
    </row>
    <row r="142" spans="1:8" x14ac:dyDescent="0.25">
      <c r="A142" s="280" t="s">
        <v>122</v>
      </c>
      <c r="B142" s="264" t="s">
        <v>123</v>
      </c>
      <c r="C142" s="264" t="s">
        <v>389</v>
      </c>
      <c r="D142" s="281">
        <v>106.63</v>
      </c>
      <c r="E142" s="282">
        <v>108.009</v>
      </c>
      <c r="F142" s="283">
        <v>108.821</v>
      </c>
      <c r="G142" s="274">
        <f t="shared" si="3"/>
        <v>5.2742470508205574E-2</v>
      </c>
      <c r="H142" s="275">
        <f t="shared" si="3"/>
        <v>3.0412383113605834E-2</v>
      </c>
    </row>
    <row r="143" spans="1:8" x14ac:dyDescent="0.25">
      <c r="A143" s="280" t="s">
        <v>125</v>
      </c>
      <c r="B143" s="264" t="s">
        <v>126</v>
      </c>
      <c r="C143" s="264" t="s">
        <v>390</v>
      </c>
      <c r="D143" s="281">
        <v>111.399</v>
      </c>
      <c r="E143" s="282">
        <v>113.553</v>
      </c>
      <c r="F143" s="283">
        <v>113.608</v>
      </c>
      <c r="G143" s="274">
        <f t="shared" si="3"/>
        <v>7.9615921838764203E-2</v>
      </c>
      <c r="H143" s="275">
        <f t="shared" si="3"/>
        <v>1.9388293473083795E-3</v>
      </c>
    </row>
    <row r="144" spans="1:8" x14ac:dyDescent="0.25">
      <c r="A144" s="280" t="s">
        <v>128</v>
      </c>
      <c r="B144" s="264" t="s">
        <v>129</v>
      </c>
      <c r="C144" s="264" t="s">
        <v>391</v>
      </c>
      <c r="D144" s="281">
        <v>108.586</v>
      </c>
      <c r="E144" s="282">
        <v>110.255</v>
      </c>
      <c r="F144" s="283">
        <v>110.15</v>
      </c>
      <c r="G144" s="274">
        <f t="shared" si="3"/>
        <v>6.2913280539010241E-2</v>
      </c>
      <c r="H144" s="275">
        <f t="shared" si="3"/>
        <v>-3.8039128206134309E-3</v>
      </c>
    </row>
    <row r="145" spans="1:8" x14ac:dyDescent="0.25">
      <c r="A145" s="280" t="s">
        <v>131</v>
      </c>
      <c r="B145" s="264" t="s">
        <v>132</v>
      </c>
      <c r="C145" s="264" t="s">
        <v>392</v>
      </c>
      <c r="D145" s="281">
        <v>108.67400000000001</v>
      </c>
      <c r="E145" s="282">
        <v>110.241</v>
      </c>
      <c r="F145" s="283">
        <v>110.14400000000001</v>
      </c>
      <c r="G145" s="274">
        <f t="shared" si="3"/>
        <v>5.8936616946175135E-2</v>
      </c>
      <c r="H145" s="275">
        <f t="shared" si="3"/>
        <v>-3.5149191689186621E-3</v>
      </c>
    </row>
    <row r="146" spans="1:8" x14ac:dyDescent="0.25">
      <c r="A146" s="280" t="s">
        <v>134</v>
      </c>
      <c r="B146" s="264" t="s">
        <v>135</v>
      </c>
      <c r="C146" s="264" t="s">
        <v>393</v>
      </c>
      <c r="D146" s="281">
        <v>116.73699999999999</v>
      </c>
      <c r="E146" s="282">
        <v>119.995</v>
      </c>
      <c r="F146" s="283">
        <v>120.363</v>
      </c>
      <c r="G146" s="274">
        <f t="shared" si="3"/>
        <v>0.11639655374305757</v>
      </c>
      <c r="H146" s="275">
        <f t="shared" si="3"/>
        <v>1.232372463232223E-2</v>
      </c>
    </row>
    <row r="147" spans="1:8" x14ac:dyDescent="0.25">
      <c r="A147" s="280" t="s">
        <v>137</v>
      </c>
      <c r="B147" s="264" t="s">
        <v>138</v>
      </c>
      <c r="C147" s="264" t="s">
        <v>394</v>
      </c>
      <c r="D147" s="281">
        <v>108.68300000000001</v>
      </c>
      <c r="E147" s="282">
        <v>110.253</v>
      </c>
      <c r="F147" s="283">
        <v>110.15600000000001</v>
      </c>
      <c r="G147" s="274">
        <f t="shared" si="3"/>
        <v>5.9046893702863201E-2</v>
      </c>
      <c r="H147" s="275">
        <f t="shared" si="3"/>
        <v>-3.5145371080353982E-3</v>
      </c>
    </row>
    <row r="148" spans="1:8" x14ac:dyDescent="0.25">
      <c r="A148" s="280" t="s">
        <v>140</v>
      </c>
      <c r="B148" s="264" t="s">
        <v>141</v>
      </c>
      <c r="C148" s="264" t="s">
        <v>395</v>
      </c>
      <c r="D148" s="281">
        <v>112.91</v>
      </c>
      <c r="E148" s="282">
        <v>113.125</v>
      </c>
      <c r="F148" s="283">
        <v>113.224</v>
      </c>
      <c r="G148" s="274">
        <f t="shared" si="3"/>
        <v>7.6384687000290441E-3</v>
      </c>
      <c r="H148" s="275">
        <f t="shared" si="3"/>
        <v>3.5051503681222673E-3</v>
      </c>
    </row>
    <row r="149" spans="1:8" x14ac:dyDescent="0.25">
      <c r="A149" s="280" t="s">
        <v>143</v>
      </c>
      <c r="B149" s="264" t="s">
        <v>144</v>
      </c>
      <c r="C149" s="264" t="s">
        <v>396</v>
      </c>
      <c r="D149" s="281">
        <v>114.401</v>
      </c>
      <c r="E149" s="282">
        <v>114.64400000000001</v>
      </c>
      <c r="F149" s="283">
        <v>114.74299999999999</v>
      </c>
      <c r="G149" s="274">
        <f t="shared" si="3"/>
        <v>8.5235385729376389E-3</v>
      </c>
      <c r="H149" s="275">
        <f t="shared" si="3"/>
        <v>3.4586479866594022E-3</v>
      </c>
    </row>
    <row r="150" spans="1:8" x14ac:dyDescent="0.25">
      <c r="A150" s="280" t="s">
        <v>146</v>
      </c>
      <c r="B150" s="264" t="s">
        <v>147</v>
      </c>
      <c r="C150" s="264" t="s">
        <v>397</v>
      </c>
      <c r="D150" s="281">
        <v>113.384</v>
      </c>
      <c r="E150" s="282">
        <v>112.73399999999999</v>
      </c>
      <c r="F150" s="283">
        <v>115.16</v>
      </c>
      <c r="G150" s="274">
        <f t="shared" si="3"/>
        <v>-2.2734492279381402E-2</v>
      </c>
      <c r="H150" s="275">
        <f t="shared" si="3"/>
        <v>8.8897391922394098E-2</v>
      </c>
    </row>
    <row r="151" spans="1:8" x14ac:dyDescent="0.25">
      <c r="A151" s="280" t="s">
        <v>149</v>
      </c>
      <c r="B151" s="264" t="s">
        <v>150</v>
      </c>
      <c r="C151" s="264" t="s">
        <v>398</v>
      </c>
      <c r="D151" s="281">
        <v>107.434</v>
      </c>
      <c r="E151" s="282">
        <v>107.40300000000001</v>
      </c>
      <c r="F151" s="283">
        <v>106.673</v>
      </c>
      <c r="G151" s="274">
        <f t="shared" si="3"/>
        <v>-1.1536975274423211E-3</v>
      </c>
      <c r="H151" s="275">
        <f t="shared" si="3"/>
        <v>-2.6911394910752562E-2</v>
      </c>
    </row>
    <row r="152" spans="1:8" x14ac:dyDescent="0.25">
      <c r="A152" s="280" t="s">
        <v>152</v>
      </c>
      <c r="B152" s="264" t="s">
        <v>153</v>
      </c>
      <c r="C152" s="264" t="s">
        <v>399</v>
      </c>
      <c r="D152" s="281">
        <v>98.293000000000006</v>
      </c>
      <c r="E152" s="282">
        <v>98.25</v>
      </c>
      <c r="F152" s="283">
        <v>98.122</v>
      </c>
      <c r="G152" s="274">
        <f t="shared" si="3"/>
        <v>-1.7487223533716456E-3</v>
      </c>
      <c r="H152" s="275">
        <f t="shared" si="3"/>
        <v>-5.2010210596302731E-3</v>
      </c>
    </row>
    <row r="153" spans="1:8" x14ac:dyDescent="0.25">
      <c r="A153" s="280" t="s">
        <v>155</v>
      </c>
      <c r="B153" s="264" t="s">
        <v>156</v>
      </c>
      <c r="C153" s="264" t="s">
        <v>400</v>
      </c>
      <c r="D153" s="281">
        <v>118.93899999999999</v>
      </c>
      <c r="E153" s="282">
        <v>120.217</v>
      </c>
      <c r="F153" s="283">
        <v>120.05</v>
      </c>
      <c r="G153" s="274">
        <f t="shared" si="3"/>
        <v>4.367772119011204E-2</v>
      </c>
      <c r="H153" s="275">
        <f t="shared" si="3"/>
        <v>-5.5450506642522601E-3</v>
      </c>
    </row>
    <row r="154" spans="1:8" x14ac:dyDescent="0.25">
      <c r="A154" s="280" t="s">
        <v>158</v>
      </c>
      <c r="B154" s="264" t="s">
        <v>159</v>
      </c>
      <c r="C154" s="264" t="s">
        <v>401</v>
      </c>
      <c r="D154" s="281">
        <v>109.62</v>
      </c>
      <c r="E154" s="282">
        <v>110.425</v>
      </c>
      <c r="F154" s="283">
        <v>110.86499999999999</v>
      </c>
      <c r="G154" s="274">
        <f t="shared" si="3"/>
        <v>2.9699355179317211E-2</v>
      </c>
      <c r="H154" s="275">
        <f t="shared" si="3"/>
        <v>1.6033935508448227E-2</v>
      </c>
    </row>
    <row r="155" spans="1:8" x14ac:dyDescent="0.25">
      <c r="A155" s="280" t="s">
        <v>161</v>
      </c>
      <c r="B155" s="264" t="s">
        <v>162</v>
      </c>
      <c r="C155" s="264" t="s">
        <v>402</v>
      </c>
      <c r="D155" s="281">
        <v>109.61799999999999</v>
      </c>
      <c r="E155" s="282">
        <v>110.42400000000001</v>
      </c>
      <c r="F155" s="283">
        <v>110.86499999999999</v>
      </c>
      <c r="G155" s="274">
        <f t="shared" si="3"/>
        <v>2.973720371427957E-2</v>
      </c>
      <c r="H155" s="275">
        <f t="shared" si="3"/>
        <v>1.607074083110982E-2</v>
      </c>
    </row>
    <row r="156" spans="1:8" x14ac:dyDescent="0.25">
      <c r="A156" s="280" t="s">
        <v>164</v>
      </c>
      <c r="B156" s="264" t="s">
        <v>165</v>
      </c>
      <c r="C156" s="264" t="s">
        <v>403</v>
      </c>
      <c r="D156" s="281">
        <v>109.60599999999999</v>
      </c>
      <c r="E156" s="282">
        <v>110.413</v>
      </c>
      <c r="F156" s="283">
        <v>110.84699999999999</v>
      </c>
      <c r="G156" s="274">
        <f t="shared" si="3"/>
        <v>2.977780119186213E-2</v>
      </c>
      <c r="H156" s="275">
        <f t="shared" si="3"/>
        <v>1.5815731680764777E-2</v>
      </c>
    </row>
    <row r="157" spans="1:8" x14ac:dyDescent="0.25">
      <c r="A157" s="280" t="s">
        <v>167</v>
      </c>
      <c r="B157" s="264" t="s">
        <v>168</v>
      </c>
      <c r="C157" s="264" t="s">
        <v>404</v>
      </c>
      <c r="D157" s="281">
        <v>109.61</v>
      </c>
      <c r="E157" s="282">
        <v>110.42100000000001</v>
      </c>
      <c r="F157" s="283">
        <v>110.852</v>
      </c>
      <c r="G157" s="274">
        <f t="shared" si="3"/>
        <v>2.9925930655223087E-2</v>
      </c>
      <c r="H157" s="275">
        <f t="shared" si="3"/>
        <v>1.5704622108170252E-2</v>
      </c>
    </row>
    <row r="158" spans="1:8" x14ac:dyDescent="0.25">
      <c r="A158" s="280" t="s">
        <v>170</v>
      </c>
      <c r="B158" s="264" t="s">
        <v>171</v>
      </c>
      <c r="C158" s="264" t="s">
        <v>405</v>
      </c>
      <c r="D158" s="281">
        <v>114.81100000000001</v>
      </c>
      <c r="E158" s="282">
        <v>115.94499999999999</v>
      </c>
      <c r="F158" s="283">
        <v>117.101</v>
      </c>
      <c r="G158" s="274">
        <f t="shared" si="3"/>
        <v>4.0097616225389432E-2</v>
      </c>
      <c r="H158" s="275">
        <f t="shared" si="3"/>
        <v>4.0481386984834833E-2</v>
      </c>
    </row>
    <row r="159" spans="1:8" x14ac:dyDescent="0.25">
      <c r="A159" s="280" t="s">
        <v>173</v>
      </c>
      <c r="B159" s="264" t="s">
        <v>174</v>
      </c>
      <c r="C159" s="264" t="s">
        <v>406</v>
      </c>
      <c r="D159" s="281">
        <v>120.759</v>
      </c>
      <c r="E159" s="282">
        <v>122.003</v>
      </c>
      <c r="F159" s="283">
        <v>123.43</v>
      </c>
      <c r="G159" s="274">
        <f t="shared" si="3"/>
        <v>4.1847149167656861E-2</v>
      </c>
      <c r="H159" s="275">
        <f t="shared" si="3"/>
        <v>4.7612993455520058E-2</v>
      </c>
    </row>
    <row r="160" spans="1:8" x14ac:dyDescent="0.25">
      <c r="A160" s="280" t="s">
        <v>176</v>
      </c>
      <c r="B160" s="264" t="s">
        <v>177</v>
      </c>
      <c r="C160" s="264" t="s">
        <v>407</v>
      </c>
      <c r="D160" s="281">
        <v>106.626</v>
      </c>
      <c r="E160" s="282">
        <v>108.018</v>
      </c>
      <c r="F160" s="283">
        <v>108.82</v>
      </c>
      <c r="G160" s="274">
        <f t="shared" si="3"/>
        <v>5.3251432433145007E-2</v>
      </c>
      <c r="H160" s="275">
        <f t="shared" si="3"/>
        <v>3.0031150117697303E-2</v>
      </c>
    </row>
    <row r="161" spans="1:8" x14ac:dyDescent="0.25">
      <c r="A161" s="280" t="s">
        <v>179</v>
      </c>
      <c r="B161" s="264" t="s">
        <v>180</v>
      </c>
      <c r="C161" s="264" t="s">
        <v>408</v>
      </c>
      <c r="D161" s="281">
        <v>95.724999999999994</v>
      </c>
      <c r="E161" s="282">
        <v>95.671999999999997</v>
      </c>
      <c r="F161" s="283">
        <v>95.962000000000003</v>
      </c>
      <c r="G161" s="274">
        <f t="shared" si="3"/>
        <v>-2.2128388416959854E-3</v>
      </c>
      <c r="H161" s="275">
        <f t="shared" si="3"/>
        <v>1.2179999756573689E-2</v>
      </c>
    </row>
    <row r="162" spans="1:8" x14ac:dyDescent="0.25">
      <c r="A162" s="280" t="s">
        <v>182</v>
      </c>
      <c r="B162" s="265" t="s">
        <v>183</v>
      </c>
      <c r="C162" s="264" t="s">
        <v>409</v>
      </c>
      <c r="D162" s="281">
        <v>114.20699999999999</v>
      </c>
      <c r="E162" s="282">
        <v>114.568</v>
      </c>
      <c r="F162" s="283">
        <v>115.083</v>
      </c>
      <c r="G162" s="274">
        <f t="shared" si="3"/>
        <v>1.2703783543419389E-2</v>
      </c>
      <c r="H162" s="275">
        <f t="shared" si="3"/>
        <v>1.8102189756660225E-2</v>
      </c>
    </row>
    <row r="163" spans="1:8" x14ac:dyDescent="0.25">
      <c r="A163" s="280" t="s">
        <v>185</v>
      </c>
      <c r="B163" s="264" t="s">
        <v>186</v>
      </c>
      <c r="C163" s="264" t="s">
        <v>410</v>
      </c>
      <c r="D163" s="281">
        <v>113.88</v>
      </c>
      <c r="E163" s="282">
        <v>114.586</v>
      </c>
      <c r="F163" s="283">
        <v>115.063</v>
      </c>
      <c r="G163" s="274">
        <f t="shared" si="3"/>
        <v>2.5029590995132356E-2</v>
      </c>
      <c r="H163" s="275">
        <f t="shared" si="3"/>
        <v>1.6755511726560979E-2</v>
      </c>
    </row>
    <row r="164" spans="1:8" x14ac:dyDescent="0.25">
      <c r="A164" s="284" t="s">
        <v>188</v>
      </c>
      <c r="B164" s="267" t="s">
        <v>189</v>
      </c>
      <c r="C164" s="267" t="s">
        <v>411</v>
      </c>
      <c r="D164" s="285">
        <v>113.79600000000001</v>
      </c>
      <c r="E164" s="286">
        <v>114.501</v>
      </c>
      <c r="F164" s="287">
        <v>115.051</v>
      </c>
      <c r="G164" s="276">
        <f t="shared" si="3"/>
        <v>2.5012430223421367E-2</v>
      </c>
      <c r="H164" s="277">
        <f t="shared" si="3"/>
        <v>1.9352688726063549E-2</v>
      </c>
    </row>
    <row r="165" spans="1:8" x14ac:dyDescent="0.25">
      <c r="A165" s="280" t="s">
        <v>191</v>
      </c>
      <c r="B165" s="264" t="s">
        <v>192</v>
      </c>
      <c r="C165" s="264" t="s">
        <v>412</v>
      </c>
      <c r="D165" s="281">
        <v>113.614</v>
      </c>
      <c r="E165" s="282">
        <v>114.30800000000001</v>
      </c>
      <c r="F165" s="283">
        <v>114.917</v>
      </c>
      <c r="G165" s="274">
        <f t="shared" si="3"/>
        <v>2.4658397067028659E-2</v>
      </c>
      <c r="H165" s="275">
        <f t="shared" si="3"/>
        <v>2.1481757121960987E-2</v>
      </c>
    </row>
    <row r="166" spans="1:8" x14ac:dyDescent="0.25">
      <c r="A166" s="288" t="s">
        <v>194</v>
      </c>
      <c r="B166" s="289" t="s">
        <v>195</v>
      </c>
      <c r="C166" s="289" t="s">
        <v>413</v>
      </c>
      <c r="D166" s="290">
        <v>116.65300000000001</v>
      </c>
      <c r="E166" s="291">
        <v>117.413</v>
      </c>
      <c r="F166" s="292">
        <v>115.175</v>
      </c>
      <c r="G166" s="274">
        <f t="shared" si="3"/>
        <v>2.6315978745504509E-2</v>
      </c>
      <c r="H166" s="275">
        <f t="shared" si="3"/>
        <v>-7.4091343157176359E-2</v>
      </c>
    </row>
    <row r="167" spans="1:8" hidden="1" x14ac:dyDescent="0.25">
      <c r="A167" s="280" t="s">
        <v>197</v>
      </c>
      <c r="B167" s="264" t="s">
        <v>198</v>
      </c>
      <c r="C167" s="264" t="s">
        <v>414</v>
      </c>
      <c r="D167" s="281">
        <v>116.65600000000001</v>
      </c>
      <c r="E167" s="282">
        <v>117.416</v>
      </c>
      <c r="F167" s="283">
        <v>115.17100000000001</v>
      </c>
      <c r="G167" s="274">
        <f t="shared" si="3"/>
        <v>2.6315295380783255E-2</v>
      </c>
      <c r="H167" s="275">
        <f t="shared" si="3"/>
        <v>-7.4314574557171165E-2</v>
      </c>
    </row>
    <row r="168" spans="1:8" hidden="1" x14ac:dyDescent="0.25">
      <c r="A168" s="280" t="s">
        <v>200</v>
      </c>
      <c r="B168" s="264" t="s">
        <v>201</v>
      </c>
      <c r="C168" s="264" t="s">
        <v>415</v>
      </c>
      <c r="D168" s="281">
        <v>116.64700000000001</v>
      </c>
      <c r="E168" s="282">
        <v>117.408</v>
      </c>
      <c r="F168" s="283">
        <v>115.172</v>
      </c>
      <c r="G168" s="274">
        <f t="shared" si="3"/>
        <v>2.6352312166310288E-2</v>
      </c>
      <c r="H168" s="275">
        <f t="shared" si="3"/>
        <v>-7.4030090530904369E-2</v>
      </c>
    </row>
    <row r="169" spans="1:8" hidden="1" x14ac:dyDescent="0.25">
      <c r="A169" s="280" t="s">
        <v>203</v>
      </c>
      <c r="B169" s="264" t="s">
        <v>204</v>
      </c>
      <c r="C169" s="264" t="s">
        <v>416</v>
      </c>
      <c r="D169" s="281">
        <v>113.47</v>
      </c>
      <c r="E169" s="282">
        <v>114.161</v>
      </c>
      <c r="F169" s="283">
        <v>114.88200000000001</v>
      </c>
      <c r="G169" s="274">
        <f t="shared" si="3"/>
        <v>2.4582273885525918E-2</v>
      </c>
      <c r="H169" s="275">
        <f t="shared" si="3"/>
        <v>2.5502901023553459E-2</v>
      </c>
    </row>
    <row r="170" spans="1:8" hidden="1" x14ac:dyDescent="0.25">
      <c r="A170" s="280" t="s">
        <v>206</v>
      </c>
      <c r="B170" s="264" t="s">
        <v>207</v>
      </c>
      <c r="C170" s="264" t="s">
        <v>417</v>
      </c>
      <c r="D170" s="281">
        <v>113.495</v>
      </c>
      <c r="E170" s="282">
        <v>114.185</v>
      </c>
      <c r="F170" s="283">
        <v>114.791</v>
      </c>
      <c r="G170" s="274">
        <f t="shared" si="3"/>
        <v>2.4540918616392071E-2</v>
      </c>
      <c r="H170" s="275">
        <f t="shared" si="3"/>
        <v>2.139830328561354E-2</v>
      </c>
    </row>
    <row r="171" spans="1:8" hidden="1" x14ac:dyDescent="0.25">
      <c r="A171" s="280" t="s">
        <v>209</v>
      </c>
      <c r="B171" s="264" t="s">
        <v>210</v>
      </c>
      <c r="C171" s="264" t="s">
        <v>418</v>
      </c>
      <c r="D171" s="281">
        <v>113.419</v>
      </c>
      <c r="E171" s="282">
        <v>114.111</v>
      </c>
      <c r="F171" s="283">
        <v>114.956</v>
      </c>
      <c r="G171" s="274">
        <f t="shared" si="3"/>
        <v>2.4629344929127051E-2</v>
      </c>
      <c r="H171" s="275">
        <f t="shared" si="3"/>
        <v>2.9950919658008557E-2</v>
      </c>
    </row>
    <row r="172" spans="1:8" hidden="1" x14ac:dyDescent="0.25">
      <c r="A172" s="280" t="s">
        <v>212</v>
      </c>
      <c r="B172" s="264" t="s">
        <v>213</v>
      </c>
      <c r="C172" s="264" t="s">
        <v>419</v>
      </c>
      <c r="D172" s="281">
        <v>113.401</v>
      </c>
      <c r="E172" s="282">
        <v>114.093</v>
      </c>
      <c r="F172" s="283">
        <v>114.938</v>
      </c>
      <c r="G172" s="274">
        <f t="shared" si="3"/>
        <v>2.4633290061792046E-2</v>
      </c>
      <c r="H172" s="275">
        <f t="shared" si="3"/>
        <v>2.995569732468617E-2</v>
      </c>
    </row>
    <row r="173" spans="1:8" hidden="1" x14ac:dyDescent="0.25">
      <c r="A173" s="280" t="s">
        <v>215</v>
      </c>
      <c r="B173" s="264" t="s">
        <v>216</v>
      </c>
      <c r="C173" s="264" t="s">
        <v>420</v>
      </c>
      <c r="D173" s="281">
        <v>115.002</v>
      </c>
      <c r="E173" s="282">
        <v>115.783</v>
      </c>
      <c r="F173" s="283">
        <v>115.935</v>
      </c>
      <c r="G173" s="274">
        <f t="shared" si="3"/>
        <v>2.7442721195086728E-2</v>
      </c>
      <c r="H173" s="275">
        <f t="shared" si="3"/>
        <v>5.261552407607839E-3</v>
      </c>
    </row>
    <row r="174" spans="1:8" hidden="1" x14ac:dyDescent="0.25">
      <c r="A174" s="280" t="s">
        <v>218</v>
      </c>
      <c r="B174" s="264" t="s">
        <v>219</v>
      </c>
      <c r="C174" s="264" t="s">
        <v>421</v>
      </c>
      <c r="D174" s="281">
        <v>116.651</v>
      </c>
      <c r="E174" s="282">
        <v>117.41200000000001</v>
      </c>
      <c r="F174" s="283">
        <v>115.175</v>
      </c>
      <c r="G174" s="274">
        <f t="shared" si="3"/>
        <v>2.6351399704275691E-2</v>
      </c>
      <c r="H174" s="275">
        <f t="shared" si="3"/>
        <v>-7.4059798835101498E-2</v>
      </c>
    </row>
    <row r="175" spans="1:8" hidden="1" x14ac:dyDescent="0.25">
      <c r="A175" s="280" t="s">
        <v>221</v>
      </c>
      <c r="B175" s="264" t="s">
        <v>222</v>
      </c>
      <c r="C175" s="264" t="s">
        <v>422</v>
      </c>
      <c r="D175" s="281">
        <v>116.648</v>
      </c>
      <c r="E175" s="282">
        <v>117.408</v>
      </c>
      <c r="F175" s="283">
        <v>115.172</v>
      </c>
      <c r="G175" s="274">
        <f t="shared" si="3"/>
        <v>2.6317117765577436E-2</v>
      </c>
      <c r="H175" s="275">
        <f t="shared" si="3"/>
        <v>-7.4030090530904369E-2</v>
      </c>
    </row>
    <row r="176" spans="1:8" hidden="1" x14ac:dyDescent="0.25">
      <c r="A176" s="280" t="s">
        <v>224</v>
      </c>
      <c r="B176" s="264" t="s">
        <v>225</v>
      </c>
      <c r="C176" s="264" t="s">
        <v>423</v>
      </c>
      <c r="D176" s="281">
        <v>116.673</v>
      </c>
      <c r="E176" s="282">
        <v>117.434</v>
      </c>
      <c r="F176" s="283">
        <v>115.19</v>
      </c>
      <c r="G176" s="274">
        <f t="shared" si="3"/>
        <v>2.634638229231423E-2</v>
      </c>
      <c r="H176" s="275">
        <f t="shared" si="3"/>
        <v>-7.4271365720160576E-2</v>
      </c>
    </row>
    <row r="177" spans="1:8" x14ac:dyDescent="0.25">
      <c r="A177" s="280" t="s">
        <v>227</v>
      </c>
      <c r="B177" s="264" t="s">
        <v>228</v>
      </c>
      <c r="C177" s="264" t="s">
        <v>424</v>
      </c>
      <c r="D177" s="281">
        <v>116.146</v>
      </c>
      <c r="E177" s="282">
        <v>114.441</v>
      </c>
      <c r="F177" s="283">
        <v>115.182</v>
      </c>
      <c r="G177" s="274">
        <f t="shared" si="3"/>
        <v>-5.7438826503135809E-2</v>
      </c>
      <c r="H177" s="275">
        <f t="shared" si="3"/>
        <v>2.6152446275091057E-2</v>
      </c>
    </row>
    <row r="178" spans="1:8" x14ac:dyDescent="0.25">
      <c r="A178" s="284" t="s">
        <v>230</v>
      </c>
      <c r="B178" s="267" t="s">
        <v>231</v>
      </c>
      <c r="C178" s="267" t="s">
        <v>425</v>
      </c>
      <c r="D178" s="285">
        <v>114.334</v>
      </c>
      <c r="E178" s="286">
        <v>112.069</v>
      </c>
      <c r="F178" s="287">
        <v>112.8</v>
      </c>
      <c r="G178" s="276">
        <f t="shared" si="3"/>
        <v>-7.6917757904676476E-2</v>
      </c>
      <c r="H178" s="277">
        <f t="shared" si="3"/>
        <v>2.6347459742252832E-2</v>
      </c>
    </row>
    <row r="179" spans="1:8" x14ac:dyDescent="0.25">
      <c r="A179" s="280" t="s">
        <v>233</v>
      </c>
      <c r="B179" s="264" t="s">
        <v>234</v>
      </c>
      <c r="C179" s="264" t="s">
        <v>426</v>
      </c>
      <c r="D179" s="281">
        <v>123.187</v>
      </c>
      <c r="E179" s="282">
        <v>123.973</v>
      </c>
      <c r="F179" s="283">
        <v>124.747</v>
      </c>
      <c r="G179" s="274">
        <f t="shared" si="3"/>
        <v>2.5767482309721146E-2</v>
      </c>
      <c r="H179" s="275">
        <f t="shared" si="3"/>
        <v>2.5208026974229858E-2</v>
      </c>
    </row>
    <row r="180" spans="1:8" hidden="1" x14ac:dyDescent="0.25">
      <c r="A180" s="280" t="s">
        <v>1236</v>
      </c>
      <c r="B180" s="265" t="s">
        <v>1235</v>
      </c>
      <c r="C180" s="264" t="s">
        <v>1234</v>
      </c>
      <c r="D180" s="281">
        <v>124.389</v>
      </c>
      <c r="E180" s="282">
        <v>125.84699999999999</v>
      </c>
      <c r="F180" s="283">
        <v>126.74299999999999</v>
      </c>
      <c r="G180" s="274">
        <f t="shared" si="3"/>
        <v>4.771596745786244E-2</v>
      </c>
      <c r="H180" s="275">
        <f t="shared" si="3"/>
        <v>2.8784617915252442E-2</v>
      </c>
    </row>
    <row r="181" spans="1:8" hidden="1" x14ac:dyDescent="0.25">
      <c r="A181" s="280" t="s">
        <v>1233</v>
      </c>
      <c r="B181" s="264" t="s">
        <v>1232</v>
      </c>
      <c r="C181" s="264" t="s">
        <v>1231</v>
      </c>
      <c r="D181" s="281">
        <v>130.85400000000001</v>
      </c>
      <c r="E181" s="282">
        <v>132.95699999999999</v>
      </c>
      <c r="F181" s="283">
        <v>134.13300000000001</v>
      </c>
      <c r="G181" s="274">
        <f t="shared" si="3"/>
        <v>6.5851786742469054E-2</v>
      </c>
      <c r="H181" s="275">
        <f t="shared" si="3"/>
        <v>3.5852034087126894E-2</v>
      </c>
    </row>
    <row r="182" spans="1:8" hidden="1" x14ac:dyDescent="0.25">
      <c r="A182" s="280" t="s">
        <v>1230</v>
      </c>
      <c r="B182" s="264" t="s">
        <v>1229</v>
      </c>
      <c r="C182" s="264" t="s">
        <v>1228</v>
      </c>
      <c r="D182" s="281">
        <v>130.60300000000001</v>
      </c>
      <c r="E182" s="282">
        <v>132.161</v>
      </c>
      <c r="F182" s="283">
        <v>134.44800000000001</v>
      </c>
      <c r="G182" s="274">
        <f t="shared" si="3"/>
        <v>4.8577784842766203E-2</v>
      </c>
      <c r="H182" s="275">
        <f t="shared" si="3"/>
        <v>7.1036127536176608E-2</v>
      </c>
    </row>
    <row r="183" spans="1:8" hidden="1" x14ac:dyDescent="0.25">
      <c r="A183" s="280" t="s">
        <v>1227</v>
      </c>
      <c r="B183" s="264" t="s">
        <v>1226</v>
      </c>
      <c r="C183" s="264" t="s">
        <v>1225</v>
      </c>
      <c r="D183" s="281">
        <v>138.57300000000001</v>
      </c>
      <c r="E183" s="282">
        <v>141.435</v>
      </c>
      <c r="F183" s="283">
        <v>144.37899999999999</v>
      </c>
      <c r="G183" s="274">
        <f t="shared" si="3"/>
        <v>8.5208289011025062E-2</v>
      </c>
      <c r="H183" s="275">
        <f t="shared" si="3"/>
        <v>8.5896763475703519E-2</v>
      </c>
    </row>
    <row r="184" spans="1:8" hidden="1" x14ac:dyDescent="0.25">
      <c r="A184" s="280" t="s">
        <v>1224</v>
      </c>
      <c r="B184" s="264" t="s">
        <v>1223</v>
      </c>
      <c r="C184" s="264" t="s">
        <v>1222</v>
      </c>
      <c r="D184" s="281">
        <v>124.161</v>
      </c>
      <c r="E184" s="282">
        <v>124.97</v>
      </c>
      <c r="F184" s="283">
        <v>127.351</v>
      </c>
      <c r="G184" s="274">
        <f t="shared" si="3"/>
        <v>2.631877142085437E-2</v>
      </c>
      <c r="H184" s="275">
        <f t="shared" si="3"/>
        <v>7.8416089754471674E-2</v>
      </c>
    </row>
    <row r="185" spans="1:8" hidden="1" x14ac:dyDescent="0.25">
      <c r="A185" s="280" t="s">
        <v>1221</v>
      </c>
      <c r="B185" s="264" t="s">
        <v>1220</v>
      </c>
      <c r="C185" s="264" t="s">
        <v>1219</v>
      </c>
      <c r="D185" s="281">
        <v>139.89400000000001</v>
      </c>
      <c r="E185" s="282">
        <v>141.90700000000001</v>
      </c>
      <c r="F185" s="283">
        <v>142.27099999999999</v>
      </c>
      <c r="G185" s="274">
        <f t="shared" si="3"/>
        <v>5.8812166301453139E-2</v>
      </c>
      <c r="H185" s="275">
        <f t="shared" si="3"/>
        <v>1.029978561631939E-2</v>
      </c>
    </row>
    <row r="186" spans="1:8" hidden="1" x14ac:dyDescent="0.25">
      <c r="A186" s="280" t="s">
        <v>1218</v>
      </c>
      <c r="B186" s="264" t="s">
        <v>1217</v>
      </c>
      <c r="C186" s="264" t="s">
        <v>1216</v>
      </c>
      <c r="D186" s="281">
        <v>131.15700000000001</v>
      </c>
      <c r="E186" s="282">
        <v>133.947</v>
      </c>
      <c r="F186" s="283">
        <v>133.73400000000001</v>
      </c>
      <c r="G186" s="274">
        <f t="shared" si="3"/>
        <v>8.7842614023737609E-2</v>
      </c>
      <c r="H186" s="275">
        <f t="shared" si="3"/>
        <v>-6.3455687847687736E-3</v>
      </c>
    </row>
    <row r="187" spans="1:8" hidden="1" x14ac:dyDescent="0.25">
      <c r="A187" s="280" t="s">
        <v>1215</v>
      </c>
      <c r="B187" s="264" t="s">
        <v>1214</v>
      </c>
      <c r="C187" s="264" t="s">
        <v>1213</v>
      </c>
      <c r="D187" s="281">
        <v>120.279</v>
      </c>
      <c r="E187" s="282">
        <v>122.36499999999999</v>
      </c>
      <c r="F187" s="283">
        <v>121.756</v>
      </c>
      <c r="G187" s="274">
        <f t="shared" si="3"/>
        <v>7.1197679674671166E-2</v>
      </c>
      <c r="H187" s="275">
        <f t="shared" si="3"/>
        <v>-1.9759527826688439E-2</v>
      </c>
    </row>
    <row r="188" spans="1:8" hidden="1" x14ac:dyDescent="0.25">
      <c r="A188" s="280" t="s">
        <v>1212</v>
      </c>
      <c r="B188" s="264" t="s">
        <v>1211</v>
      </c>
      <c r="C188" s="264" t="s">
        <v>1210</v>
      </c>
      <c r="D188" s="281">
        <v>98.537999999999997</v>
      </c>
      <c r="E188" s="282">
        <v>99.936000000000007</v>
      </c>
      <c r="F188" s="283">
        <v>99.727000000000004</v>
      </c>
      <c r="G188" s="274">
        <f t="shared" si="3"/>
        <v>5.796884091218435E-2</v>
      </c>
      <c r="H188" s="275">
        <f t="shared" si="3"/>
        <v>-8.3391482155983354E-3</v>
      </c>
    </row>
    <row r="189" spans="1:8" hidden="1" x14ac:dyDescent="0.25">
      <c r="A189" s="280" t="s">
        <v>1209</v>
      </c>
      <c r="B189" s="264" t="s">
        <v>1208</v>
      </c>
      <c r="C189" s="264" t="s">
        <v>1207</v>
      </c>
      <c r="D189" s="281">
        <v>96.951999999999998</v>
      </c>
      <c r="E189" s="282">
        <v>96.763000000000005</v>
      </c>
      <c r="F189" s="283">
        <v>96.132000000000005</v>
      </c>
      <c r="G189" s="274">
        <f t="shared" si="3"/>
        <v>-7.7749013043365567E-3</v>
      </c>
      <c r="H189" s="275">
        <f t="shared" si="3"/>
        <v>-2.5830310339622908E-2</v>
      </c>
    </row>
    <row r="190" spans="1:8" hidden="1" x14ac:dyDescent="0.25">
      <c r="A190" s="280" t="s">
        <v>1206</v>
      </c>
      <c r="B190" s="264" t="s">
        <v>1205</v>
      </c>
      <c r="C190" s="264" t="s">
        <v>1204</v>
      </c>
      <c r="D190" s="281">
        <v>97.369</v>
      </c>
      <c r="E190" s="282">
        <v>100.286</v>
      </c>
      <c r="F190" s="283">
        <v>100.04900000000001</v>
      </c>
      <c r="G190" s="274">
        <f t="shared" si="3"/>
        <v>0.12532611825338957</v>
      </c>
      <c r="H190" s="275">
        <f t="shared" si="3"/>
        <v>-9.4195078323789927E-3</v>
      </c>
    </row>
    <row r="191" spans="1:8" hidden="1" x14ac:dyDescent="0.25">
      <c r="A191" s="280" t="s">
        <v>1203</v>
      </c>
      <c r="B191" s="264" t="s">
        <v>1202</v>
      </c>
      <c r="C191" s="264" t="s">
        <v>1201</v>
      </c>
      <c r="D191" s="281">
        <v>97.111999999999995</v>
      </c>
      <c r="E191" s="282">
        <v>96.406000000000006</v>
      </c>
      <c r="F191" s="283">
        <v>95.715000000000003</v>
      </c>
      <c r="G191" s="274">
        <f t="shared" si="3"/>
        <v>-2.8764245906536146E-2</v>
      </c>
      <c r="H191" s="275">
        <f t="shared" si="3"/>
        <v>-2.836363773982542E-2</v>
      </c>
    </row>
    <row r="192" spans="1:8" hidden="1" x14ac:dyDescent="0.25">
      <c r="A192" s="280" t="s">
        <v>1200</v>
      </c>
      <c r="B192" s="264" t="s">
        <v>1199</v>
      </c>
      <c r="C192" s="264" t="s">
        <v>1198</v>
      </c>
      <c r="D192" s="281">
        <v>90.236999999999995</v>
      </c>
      <c r="E192" s="282">
        <v>90.759</v>
      </c>
      <c r="F192" s="283">
        <v>90.192999999999998</v>
      </c>
      <c r="G192" s="274">
        <f t="shared" ref="G192:H255" si="4">(E192/D192)^4-1</f>
        <v>2.3340623718090869E-2</v>
      </c>
      <c r="H192" s="275">
        <f t="shared" si="4"/>
        <v>-2.471280480380722E-2</v>
      </c>
    </row>
    <row r="193" spans="1:8" hidden="1" x14ac:dyDescent="0.25">
      <c r="A193" s="280" t="s">
        <v>1197</v>
      </c>
      <c r="B193" s="264" t="s">
        <v>1196</v>
      </c>
      <c r="C193" s="264" t="s">
        <v>1195</v>
      </c>
      <c r="D193" s="281">
        <v>92.733000000000004</v>
      </c>
      <c r="E193" s="282">
        <v>93.31</v>
      </c>
      <c r="F193" s="283">
        <v>97.158000000000001</v>
      </c>
      <c r="G193" s="274">
        <f t="shared" si="4"/>
        <v>2.5121915911374693E-2</v>
      </c>
      <c r="H193" s="275">
        <f t="shared" si="4"/>
        <v>0.17544281954104068</v>
      </c>
    </row>
    <row r="194" spans="1:8" hidden="1" x14ac:dyDescent="0.25">
      <c r="A194" s="280" t="s">
        <v>1194</v>
      </c>
      <c r="B194" s="264" t="s">
        <v>1193</v>
      </c>
      <c r="C194" s="264" t="s">
        <v>1192</v>
      </c>
      <c r="D194" s="281">
        <v>90.867999999999995</v>
      </c>
      <c r="E194" s="282">
        <v>91.391000000000005</v>
      </c>
      <c r="F194" s="283">
        <v>90.457999999999998</v>
      </c>
      <c r="G194" s="274">
        <f t="shared" si="4"/>
        <v>2.3221931581001609E-2</v>
      </c>
      <c r="H194" s="275">
        <f t="shared" si="4"/>
        <v>-4.0214448202977593E-2</v>
      </c>
    </row>
    <row r="195" spans="1:8" hidden="1" x14ac:dyDescent="0.25">
      <c r="A195" s="280" t="s">
        <v>1191</v>
      </c>
      <c r="B195" s="264" t="s">
        <v>1190</v>
      </c>
      <c r="C195" s="264" t="s">
        <v>1189</v>
      </c>
      <c r="D195" s="281">
        <v>118.426</v>
      </c>
      <c r="E195" s="282">
        <v>123.05500000000001</v>
      </c>
      <c r="F195" s="283">
        <v>123.925</v>
      </c>
      <c r="G195" s="274">
        <f t="shared" si="4"/>
        <v>0.16575910587894049</v>
      </c>
      <c r="H195" s="275">
        <f t="shared" si="4"/>
        <v>2.8581363651604796E-2</v>
      </c>
    </row>
    <row r="196" spans="1:8" hidden="1" x14ac:dyDescent="0.25">
      <c r="A196" s="280" t="s">
        <v>1188</v>
      </c>
      <c r="B196" s="264" t="s">
        <v>1187</v>
      </c>
      <c r="C196" s="264" t="s">
        <v>1186</v>
      </c>
      <c r="D196" s="281">
        <v>157.071</v>
      </c>
      <c r="E196" s="282">
        <v>162.01400000000001</v>
      </c>
      <c r="F196" s="283">
        <v>162.42699999999999</v>
      </c>
      <c r="G196" s="274">
        <f t="shared" si="4"/>
        <v>0.13194713177877793</v>
      </c>
      <c r="H196" s="275">
        <f t="shared" si="4"/>
        <v>1.0235705348843993E-2</v>
      </c>
    </row>
    <row r="197" spans="1:8" hidden="1" x14ac:dyDescent="0.25">
      <c r="A197" s="280" t="s">
        <v>1185</v>
      </c>
      <c r="B197" s="264" t="s">
        <v>1184</v>
      </c>
      <c r="C197" s="264" t="s">
        <v>1183</v>
      </c>
      <c r="D197" s="281">
        <v>94.828999999999994</v>
      </c>
      <c r="E197" s="282">
        <v>91.409000000000006</v>
      </c>
      <c r="F197" s="283">
        <v>90.143000000000001</v>
      </c>
      <c r="G197" s="274">
        <f t="shared" si="4"/>
        <v>-0.13664154168142695</v>
      </c>
      <c r="H197" s="275">
        <f t="shared" si="4"/>
        <v>-5.425904036518947E-2</v>
      </c>
    </row>
    <row r="198" spans="1:8" hidden="1" x14ac:dyDescent="0.25">
      <c r="A198" s="280" t="s">
        <v>1182</v>
      </c>
      <c r="B198" s="264" t="s">
        <v>1181</v>
      </c>
      <c r="C198" s="264" t="s">
        <v>1180</v>
      </c>
      <c r="D198" s="281">
        <v>114.04</v>
      </c>
      <c r="E198" s="282">
        <v>114.506</v>
      </c>
      <c r="F198" s="283">
        <v>114.974</v>
      </c>
      <c r="G198" s="274">
        <f t="shared" si="4"/>
        <v>1.6445601636795315E-2</v>
      </c>
      <c r="H198" s="275">
        <f t="shared" si="4"/>
        <v>1.6448989063279962E-2</v>
      </c>
    </row>
    <row r="199" spans="1:8" hidden="1" x14ac:dyDescent="0.25">
      <c r="A199" s="280" t="s">
        <v>1179</v>
      </c>
      <c r="B199" s="264" t="s">
        <v>1178</v>
      </c>
      <c r="C199" s="264" t="s">
        <v>1177</v>
      </c>
      <c r="D199" s="281">
        <v>112.79600000000001</v>
      </c>
      <c r="E199" s="282">
        <v>113.191</v>
      </c>
      <c r="F199" s="283">
        <v>113.86499999999999</v>
      </c>
      <c r="G199" s="274">
        <f t="shared" si="4"/>
        <v>1.4081340556298727E-2</v>
      </c>
      <c r="H199" s="275">
        <f t="shared" si="4"/>
        <v>2.403173291841787E-2</v>
      </c>
    </row>
    <row r="200" spans="1:8" hidden="1" x14ac:dyDescent="0.25">
      <c r="A200" s="280" t="s">
        <v>1176</v>
      </c>
      <c r="B200" s="264" t="s">
        <v>1175</v>
      </c>
      <c r="C200" s="264" t="s">
        <v>1174</v>
      </c>
      <c r="D200" s="281">
        <v>118.08799999999999</v>
      </c>
      <c r="E200" s="282">
        <v>118.73099999999999</v>
      </c>
      <c r="F200" s="283">
        <v>119.711</v>
      </c>
      <c r="G200" s="274">
        <f t="shared" si="4"/>
        <v>2.195890797750133E-2</v>
      </c>
      <c r="H200" s="275">
        <f t="shared" si="4"/>
        <v>3.342682914124584E-2</v>
      </c>
    </row>
    <row r="201" spans="1:8" hidden="1" x14ac:dyDescent="0.25">
      <c r="A201" s="280" t="s">
        <v>1173</v>
      </c>
      <c r="B201" s="264" t="s">
        <v>1172</v>
      </c>
      <c r="C201" s="264" t="s">
        <v>1171</v>
      </c>
      <c r="D201" s="281">
        <v>118.05</v>
      </c>
      <c r="E201" s="282">
        <v>118.69199999999999</v>
      </c>
      <c r="F201" s="283">
        <v>119.672</v>
      </c>
      <c r="G201" s="274">
        <f t="shared" si="4"/>
        <v>2.193159397869926E-2</v>
      </c>
      <c r="H201" s="275">
        <f t="shared" si="4"/>
        <v>3.3437948420873553E-2</v>
      </c>
    </row>
    <row r="202" spans="1:8" hidden="1" x14ac:dyDescent="0.25">
      <c r="A202" s="280" t="s">
        <v>1170</v>
      </c>
      <c r="B202" s="264" t="s">
        <v>1169</v>
      </c>
      <c r="C202" s="264" t="s">
        <v>1168</v>
      </c>
      <c r="D202" s="281">
        <v>118.032</v>
      </c>
      <c r="E202" s="282">
        <v>118.67400000000001</v>
      </c>
      <c r="F202" s="283">
        <v>119.654</v>
      </c>
      <c r="G202" s="274">
        <f t="shared" si="4"/>
        <v>2.1934965832018483E-2</v>
      </c>
      <c r="H202" s="275">
        <f t="shared" si="4"/>
        <v>3.3443082891293718E-2</v>
      </c>
    </row>
    <row r="203" spans="1:8" hidden="1" x14ac:dyDescent="0.25">
      <c r="A203" s="280" t="s">
        <v>1167</v>
      </c>
      <c r="B203" s="264" t="s">
        <v>1166</v>
      </c>
      <c r="C203" s="264" t="s">
        <v>1165</v>
      </c>
      <c r="D203" s="281">
        <v>113.15</v>
      </c>
      <c r="E203" s="282">
        <v>113.52</v>
      </c>
      <c r="F203" s="283">
        <v>113.792</v>
      </c>
      <c r="G203" s="274">
        <f t="shared" si="4"/>
        <v>1.3144279527852021E-2</v>
      </c>
      <c r="H203" s="275">
        <f t="shared" si="4"/>
        <v>9.6187157279485902E-3</v>
      </c>
    </row>
    <row r="204" spans="1:8" hidden="1" x14ac:dyDescent="0.25">
      <c r="A204" s="280" t="s">
        <v>1164</v>
      </c>
      <c r="B204" s="264" t="s">
        <v>1163</v>
      </c>
      <c r="C204" s="264" t="s">
        <v>1162</v>
      </c>
      <c r="D204" s="281">
        <v>116.066</v>
      </c>
      <c r="E204" s="282">
        <v>116.462</v>
      </c>
      <c r="F204" s="283">
        <v>116.78400000000001</v>
      </c>
      <c r="G204" s="274">
        <f t="shared" si="4"/>
        <v>1.3717410910255801E-2</v>
      </c>
      <c r="H204" s="275">
        <f t="shared" si="4"/>
        <v>1.1105352335022856E-2</v>
      </c>
    </row>
    <row r="205" spans="1:8" hidden="1" x14ac:dyDescent="0.25">
      <c r="A205" s="280" t="s">
        <v>1161</v>
      </c>
      <c r="B205" s="264" t="s">
        <v>1160</v>
      </c>
      <c r="C205" s="264" t="s">
        <v>1159</v>
      </c>
      <c r="D205" s="281">
        <v>109.613</v>
      </c>
      <c r="E205" s="282">
        <v>110.42100000000001</v>
      </c>
      <c r="F205" s="283">
        <v>110.855</v>
      </c>
      <c r="G205" s="274">
        <f t="shared" si="4"/>
        <v>2.9813183045066083E-2</v>
      </c>
      <c r="H205" s="275">
        <f t="shared" si="4"/>
        <v>1.5814579080173807E-2</v>
      </c>
    </row>
    <row r="206" spans="1:8" hidden="1" x14ac:dyDescent="0.25">
      <c r="A206" s="280" t="s">
        <v>1158</v>
      </c>
      <c r="B206" s="264" t="s">
        <v>1157</v>
      </c>
      <c r="C206" s="264" t="s">
        <v>1156</v>
      </c>
      <c r="D206" s="281">
        <v>96.519000000000005</v>
      </c>
      <c r="E206" s="282">
        <v>96.703000000000003</v>
      </c>
      <c r="F206" s="283">
        <v>96.706000000000003</v>
      </c>
      <c r="G206" s="274">
        <f t="shared" si="4"/>
        <v>7.647274608535648E-3</v>
      </c>
      <c r="H206" s="275">
        <f t="shared" si="4"/>
        <v>1.2409706443827773E-4</v>
      </c>
    </row>
    <row r="207" spans="1:8" hidden="1" x14ac:dyDescent="0.25">
      <c r="A207" s="280" t="s">
        <v>1155</v>
      </c>
      <c r="B207" s="264" t="s">
        <v>1154</v>
      </c>
      <c r="C207" s="264" t="s">
        <v>1153</v>
      </c>
      <c r="D207" s="281">
        <v>117.691</v>
      </c>
      <c r="E207" s="282">
        <v>118.47799999999999</v>
      </c>
      <c r="F207" s="283">
        <v>119.056</v>
      </c>
      <c r="G207" s="274">
        <f t="shared" si="4"/>
        <v>2.7017503688911759E-2</v>
      </c>
      <c r="H207" s="275">
        <f t="shared" si="4"/>
        <v>1.9657437496740426E-2</v>
      </c>
    </row>
    <row r="208" spans="1:8" hidden="1" x14ac:dyDescent="0.25">
      <c r="A208" s="280" t="s">
        <v>1152</v>
      </c>
      <c r="B208" s="265" t="s">
        <v>1151</v>
      </c>
      <c r="C208" s="264" t="s">
        <v>1150</v>
      </c>
      <c r="D208" s="281">
        <v>111.375</v>
      </c>
      <c r="E208" s="282">
        <v>111.46299999999999</v>
      </c>
      <c r="F208" s="283">
        <v>111.78100000000001</v>
      </c>
      <c r="G208" s="274">
        <f t="shared" si="4"/>
        <v>3.1642415710921856E-3</v>
      </c>
      <c r="H208" s="275">
        <f t="shared" si="4"/>
        <v>1.1460788039830971E-2</v>
      </c>
    </row>
    <row r="209" spans="1:8" hidden="1" x14ac:dyDescent="0.25">
      <c r="A209" s="280" t="s">
        <v>1149</v>
      </c>
      <c r="B209" s="265" t="s">
        <v>1148</v>
      </c>
      <c r="C209" s="264" t="s">
        <v>841</v>
      </c>
      <c r="D209" s="281">
        <v>97.930999999999997</v>
      </c>
      <c r="E209" s="282">
        <v>97.227000000000004</v>
      </c>
      <c r="F209" s="283">
        <v>97.049000000000007</v>
      </c>
      <c r="G209" s="274">
        <f t="shared" si="4"/>
        <v>-2.8446355568033654E-2</v>
      </c>
      <c r="H209" s="275">
        <f t="shared" si="4"/>
        <v>-7.3029829778006317E-3</v>
      </c>
    </row>
    <row r="210" spans="1:8" hidden="1" x14ac:dyDescent="0.25">
      <c r="A210" s="280" t="s">
        <v>1147</v>
      </c>
      <c r="B210" s="264" t="s">
        <v>1146</v>
      </c>
      <c r="C210" s="264" t="s">
        <v>1145</v>
      </c>
      <c r="D210" s="281">
        <v>94.248999999999995</v>
      </c>
      <c r="E210" s="282">
        <v>93.543000000000006</v>
      </c>
      <c r="F210" s="283">
        <v>94.203000000000003</v>
      </c>
      <c r="G210" s="274">
        <f t="shared" si="4"/>
        <v>-2.9628188661801946E-2</v>
      </c>
      <c r="H210" s="275">
        <f t="shared" si="4"/>
        <v>2.8522409436109619E-2</v>
      </c>
    </row>
    <row r="211" spans="1:8" hidden="1" x14ac:dyDescent="0.25">
      <c r="A211" s="280" t="s">
        <v>1144</v>
      </c>
      <c r="B211" s="264" t="s">
        <v>1143</v>
      </c>
      <c r="C211" s="264" t="s">
        <v>1142</v>
      </c>
      <c r="D211" s="281">
        <v>114.304</v>
      </c>
      <c r="E211" s="282">
        <v>114.87</v>
      </c>
      <c r="F211" s="283">
        <v>115.416</v>
      </c>
      <c r="G211" s="274">
        <f t="shared" si="4"/>
        <v>1.9954433616520495E-2</v>
      </c>
      <c r="H211" s="275">
        <f t="shared" si="4"/>
        <v>1.9148784559408716E-2</v>
      </c>
    </row>
    <row r="212" spans="1:8" hidden="1" x14ac:dyDescent="0.25">
      <c r="A212" s="280" t="s">
        <v>1141</v>
      </c>
      <c r="B212" s="264" t="s">
        <v>1140</v>
      </c>
      <c r="C212" s="264" t="s">
        <v>1139</v>
      </c>
      <c r="D212" s="281">
        <v>114.004</v>
      </c>
      <c r="E212" s="282">
        <v>114.571</v>
      </c>
      <c r="F212" s="283">
        <v>115.11499999999999</v>
      </c>
      <c r="G212" s="274">
        <f t="shared" si="4"/>
        <v>2.0042946304955622E-2</v>
      </c>
      <c r="H212" s="275">
        <f t="shared" si="4"/>
        <v>1.9128287866727156E-2</v>
      </c>
    </row>
    <row r="213" spans="1:8" hidden="1" x14ac:dyDescent="0.25">
      <c r="A213" s="280" t="s">
        <v>1138</v>
      </c>
      <c r="B213" s="264" t="s">
        <v>1137</v>
      </c>
      <c r="C213" s="264" t="s">
        <v>1136</v>
      </c>
      <c r="D213" s="281">
        <v>86.114999999999995</v>
      </c>
      <c r="E213" s="282">
        <v>85.073999999999998</v>
      </c>
      <c r="F213" s="283">
        <v>85.748000000000005</v>
      </c>
      <c r="G213" s="274">
        <f t="shared" si="4"/>
        <v>-4.7484200975933977E-2</v>
      </c>
      <c r="H213" s="275">
        <f t="shared" si="4"/>
        <v>3.2068648489977702E-2</v>
      </c>
    </row>
    <row r="214" spans="1:8" hidden="1" x14ac:dyDescent="0.25">
      <c r="A214" s="280" t="s">
        <v>1135</v>
      </c>
      <c r="B214" s="264" t="s">
        <v>1134</v>
      </c>
      <c r="C214" s="264" t="s">
        <v>1133</v>
      </c>
      <c r="D214" s="281">
        <v>124.371</v>
      </c>
      <c r="E214" s="282">
        <v>123.999</v>
      </c>
      <c r="F214" s="283">
        <v>125.529</v>
      </c>
      <c r="G214" s="274">
        <f t="shared" si="4"/>
        <v>-1.1910632514864572E-2</v>
      </c>
      <c r="H214" s="275">
        <f t="shared" si="4"/>
        <v>5.0276251334995692E-2</v>
      </c>
    </row>
    <row r="215" spans="1:8" hidden="1" x14ac:dyDescent="0.25">
      <c r="A215" s="280" t="s">
        <v>1132</v>
      </c>
      <c r="B215" s="264" t="s">
        <v>1131</v>
      </c>
      <c r="C215" s="264" t="s">
        <v>1130</v>
      </c>
      <c r="D215" s="281">
        <v>121.791</v>
      </c>
      <c r="E215" s="282">
        <v>121.464</v>
      </c>
      <c r="F215" s="283">
        <v>122.82899999999999</v>
      </c>
      <c r="G215" s="274">
        <f t="shared" si="4"/>
        <v>-1.0696534186890649E-2</v>
      </c>
      <c r="H215" s="275">
        <f t="shared" si="4"/>
        <v>4.571502555718876E-2</v>
      </c>
    </row>
    <row r="216" spans="1:8" hidden="1" x14ac:dyDescent="0.25">
      <c r="A216" s="280" t="s">
        <v>1129</v>
      </c>
      <c r="B216" s="264" t="s">
        <v>1128</v>
      </c>
      <c r="C216" s="264" t="s">
        <v>1127</v>
      </c>
      <c r="D216" s="281">
        <v>139.256</v>
      </c>
      <c r="E216" s="282">
        <v>138.69499999999999</v>
      </c>
      <c r="F216" s="283">
        <v>140.90899999999999</v>
      </c>
      <c r="G216" s="274">
        <f t="shared" si="4"/>
        <v>-1.6017092811667522E-2</v>
      </c>
      <c r="H216" s="275">
        <f t="shared" si="4"/>
        <v>6.5397594047846619E-2</v>
      </c>
    </row>
    <row r="217" spans="1:8" hidden="1" x14ac:dyDescent="0.25">
      <c r="A217" s="280" t="s">
        <v>1126</v>
      </c>
      <c r="B217" s="264" t="s">
        <v>1125</v>
      </c>
      <c r="C217" s="264" t="s">
        <v>1124</v>
      </c>
      <c r="D217" s="281">
        <v>101.877</v>
      </c>
      <c r="E217" s="282">
        <v>101.15300000000001</v>
      </c>
      <c r="F217" s="283">
        <v>99.292000000000002</v>
      </c>
      <c r="G217" s="274">
        <f t="shared" si="4"/>
        <v>-2.8124845550388633E-2</v>
      </c>
      <c r="H217" s="275">
        <f t="shared" si="4"/>
        <v>-7.1585394641020206E-2</v>
      </c>
    </row>
    <row r="218" spans="1:8" hidden="1" x14ac:dyDescent="0.25">
      <c r="A218" s="280" t="s">
        <v>1123</v>
      </c>
      <c r="B218" s="265" t="s">
        <v>1122</v>
      </c>
      <c r="C218" s="264" t="s">
        <v>838</v>
      </c>
      <c r="D218" s="281">
        <v>125.40300000000001</v>
      </c>
      <c r="E218" s="282">
        <v>126.52800000000001</v>
      </c>
      <c r="F218" s="283">
        <v>127.08199999999999</v>
      </c>
      <c r="G218" s="274">
        <f t="shared" si="4"/>
        <v>3.6370084804047353E-2</v>
      </c>
      <c r="H218" s="275">
        <f t="shared" si="4"/>
        <v>1.7629272483274061E-2</v>
      </c>
    </row>
    <row r="219" spans="1:8" hidden="1" x14ac:dyDescent="0.25">
      <c r="A219" s="280" t="s">
        <v>1121</v>
      </c>
      <c r="B219" s="264" t="s">
        <v>1120</v>
      </c>
      <c r="C219" s="264" t="s">
        <v>1119</v>
      </c>
      <c r="D219" s="281">
        <v>127.78400000000001</v>
      </c>
      <c r="E219" s="282">
        <v>129.12899999999999</v>
      </c>
      <c r="F219" s="283">
        <v>129.66999999999999</v>
      </c>
      <c r="G219" s="274">
        <f t="shared" si="4"/>
        <v>4.2771700618140951E-2</v>
      </c>
      <c r="H219" s="275">
        <f t="shared" si="4"/>
        <v>1.6864046762456564E-2</v>
      </c>
    </row>
    <row r="220" spans="1:8" hidden="1" x14ac:dyDescent="0.25">
      <c r="A220" s="280" t="s">
        <v>1118</v>
      </c>
      <c r="B220" s="264" t="s">
        <v>1117</v>
      </c>
      <c r="C220" s="264" t="s">
        <v>1116</v>
      </c>
      <c r="D220" s="281">
        <v>127.77200000000001</v>
      </c>
      <c r="E220" s="282">
        <v>129.11699999999999</v>
      </c>
      <c r="F220" s="283">
        <v>129.65700000000001</v>
      </c>
      <c r="G220" s="274">
        <f t="shared" si="4"/>
        <v>4.2775780935236041E-2</v>
      </c>
      <c r="H220" s="275">
        <f t="shared" si="4"/>
        <v>1.6834253593992932E-2</v>
      </c>
    </row>
    <row r="221" spans="1:8" hidden="1" x14ac:dyDescent="0.25">
      <c r="A221" s="280" t="s">
        <v>1115</v>
      </c>
      <c r="B221" s="264" t="s">
        <v>1114</v>
      </c>
      <c r="C221" s="264" t="s">
        <v>1113</v>
      </c>
      <c r="D221" s="281">
        <v>127.809</v>
      </c>
      <c r="E221" s="282">
        <v>129.154</v>
      </c>
      <c r="F221" s="283">
        <v>129.69499999999999</v>
      </c>
      <c r="G221" s="274">
        <f t="shared" si="4"/>
        <v>4.2763202456861826E-2</v>
      </c>
      <c r="H221" s="275">
        <f t="shared" si="4"/>
        <v>1.6860761937290913E-2</v>
      </c>
    </row>
    <row r="222" spans="1:8" hidden="1" x14ac:dyDescent="0.25">
      <c r="A222" s="280" t="s">
        <v>1112</v>
      </c>
      <c r="B222" s="264" t="s">
        <v>1111</v>
      </c>
      <c r="C222" s="264" t="s">
        <v>1110</v>
      </c>
      <c r="D222" s="281">
        <v>121.042</v>
      </c>
      <c r="E222" s="282">
        <v>122.642</v>
      </c>
      <c r="F222" s="283">
        <v>123.468</v>
      </c>
      <c r="G222" s="274">
        <f t="shared" si="4"/>
        <v>5.3931858939551214E-2</v>
      </c>
      <c r="H222" s="275">
        <f t="shared" si="4"/>
        <v>2.721358941041907E-2</v>
      </c>
    </row>
    <row r="223" spans="1:8" hidden="1" x14ac:dyDescent="0.25">
      <c r="A223" s="280" t="s">
        <v>1109</v>
      </c>
      <c r="B223" s="264" t="s">
        <v>1108</v>
      </c>
      <c r="C223" s="264" t="s">
        <v>1107</v>
      </c>
      <c r="D223" s="281">
        <v>123.307</v>
      </c>
      <c r="E223" s="282">
        <v>124.63500000000001</v>
      </c>
      <c r="F223" s="283">
        <v>125.43</v>
      </c>
      <c r="G223" s="274">
        <f t="shared" si="4"/>
        <v>4.3780418783210484E-2</v>
      </c>
      <c r="H223" s="275">
        <f t="shared" si="4"/>
        <v>2.5759663293623447E-2</v>
      </c>
    </row>
    <row r="224" spans="1:8" hidden="1" x14ac:dyDescent="0.25">
      <c r="A224" s="280" t="s">
        <v>1106</v>
      </c>
      <c r="B224" s="264" t="s">
        <v>1105</v>
      </c>
      <c r="C224" s="264" t="s">
        <v>1104</v>
      </c>
      <c r="D224" s="281">
        <v>116.042</v>
      </c>
      <c r="E224" s="282">
        <v>118.20699999999999</v>
      </c>
      <c r="F224" s="283">
        <v>119.096</v>
      </c>
      <c r="G224" s="274">
        <f t="shared" si="4"/>
        <v>7.6742760379075126E-2</v>
      </c>
      <c r="H224" s="275">
        <f t="shared" si="4"/>
        <v>3.0423891568668759E-2</v>
      </c>
    </row>
    <row r="225" spans="1:8" hidden="1" x14ac:dyDescent="0.25">
      <c r="A225" s="280" t="s">
        <v>1103</v>
      </c>
      <c r="B225" s="264" t="s">
        <v>1102</v>
      </c>
      <c r="C225" s="264" t="s">
        <v>1101</v>
      </c>
      <c r="D225" s="281">
        <v>120.398</v>
      </c>
      <c r="E225" s="282">
        <v>120.43300000000001</v>
      </c>
      <c r="F225" s="283">
        <v>120.82599999999999</v>
      </c>
      <c r="G225" s="274">
        <f t="shared" si="4"/>
        <v>1.1633171594020997E-3</v>
      </c>
      <c r="H225" s="275">
        <f t="shared" si="4"/>
        <v>1.3116931724094005E-2</v>
      </c>
    </row>
    <row r="226" spans="1:8" hidden="1" x14ac:dyDescent="0.25">
      <c r="A226" s="280" t="s">
        <v>1100</v>
      </c>
      <c r="B226" s="265" t="s">
        <v>1099</v>
      </c>
      <c r="C226" s="264" t="s">
        <v>1098</v>
      </c>
      <c r="D226" s="281">
        <v>115.715</v>
      </c>
      <c r="E226" s="282">
        <v>116.33199999999999</v>
      </c>
      <c r="F226" s="283">
        <v>117.249</v>
      </c>
      <c r="G226" s="274">
        <f t="shared" si="4"/>
        <v>2.1499456153847518E-2</v>
      </c>
      <c r="H226" s="275">
        <f t="shared" si="4"/>
        <v>3.1905223779553404E-2</v>
      </c>
    </row>
    <row r="227" spans="1:8" hidden="1" x14ac:dyDescent="0.25">
      <c r="A227" s="280" t="s">
        <v>1097</v>
      </c>
      <c r="B227" s="264" t="s">
        <v>1096</v>
      </c>
      <c r="C227" s="264" t="s">
        <v>1095</v>
      </c>
      <c r="D227" s="281">
        <v>114.96299999999999</v>
      </c>
      <c r="E227" s="282">
        <v>115.614</v>
      </c>
      <c r="F227" s="283">
        <v>116.855</v>
      </c>
      <c r="G227" s="274">
        <f t="shared" si="4"/>
        <v>2.2843889696401609E-2</v>
      </c>
      <c r="H227" s="275">
        <f t="shared" si="4"/>
        <v>4.3632248694439379E-2</v>
      </c>
    </row>
    <row r="228" spans="1:8" hidden="1" x14ac:dyDescent="0.25">
      <c r="A228" s="280" t="s">
        <v>1094</v>
      </c>
      <c r="B228" s="264" t="s">
        <v>1093</v>
      </c>
      <c r="C228" s="264" t="s">
        <v>1092</v>
      </c>
      <c r="D228" s="281">
        <v>122.18600000000001</v>
      </c>
      <c r="E228" s="282">
        <v>122.89100000000001</v>
      </c>
      <c r="F228" s="283">
        <v>123.003</v>
      </c>
      <c r="G228" s="274">
        <f t="shared" si="4"/>
        <v>2.328008659103431E-2</v>
      </c>
      <c r="H228" s="275">
        <f t="shared" si="4"/>
        <v>3.6504936681445166E-3</v>
      </c>
    </row>
    <row r="229" spans="1:8" hidden="1" x14ac:dyDescent="0.25">
      <c r="A229" s="280" t="s">
        <v>1091</v>
      </c>
      <c r="B229" s="264" t="s">
        <v>1090</v>
      </c>
      <c r="C229" s="264" t="s">
        <v>1089</v>
      </c>
      <c r="D229" s="281">
        <v>124.73099999999999</v>
      </c>
      <c r="E229" s="282">
        <v>125.453</v>
      </c>
      <c r="F229" s="283">
        <v>125.383</v>
      </c>
      <c r="G229" s="274">
        <f t="shared" si="4"/>
        <v>2.3355641345841782E-2</v>
      </c>
      <c r="H229" s="275">
        <f t="shared" si="4"/>
        <v>-2.2300442113769581E-3</v>
      </c>
    </row>
    <row r="230" spans="1:8" hidden="1" x14ac:dyDescent="0.25">
      <c r="A230" s="280" t="s">
        <v>1088</v>
      </c>
      <c r="B230" s="264" t="s">
        <v>1087</v>
      </c>
      <c r="C230" s="264" t="s">
        <v>1086</v>
      </c>
      <c r="D230" s="281">
        <v>114.468</v>
      </c>
      <c r="E230" s="282">
        <v>115.797</v>
      </c>
      <c r="F230" s="283">
        <v>114.84699999999999</v>
      </c>
      <c r="G230" s="274">
        <f t="shared" si="4"/>
        <v>4.7255989890159888E-2</v>
      </c>
      <c r="H230" s="275">
        <f t="shared" si="4"/>
        <v>-3.2414418059430239E-2</v>
      </c>
    </row>
    <row r="231" spans="1:8" hidden="1" x14ac:dyDescent="0.25">
      <c r="A231" s="280" t="s">
        <v>1085</v>
      </c>
      <c r="B231" s="264" t="s">
        <v>1084</v>
      </c>
      <c r="C231" s="264" t="s">
        <v>1083</v>
      </c>
      <c r="D231" s="281">
        <v>114.816</v>
      </c>
      <c r="E231" s="282">
        <v>115.36199999999999</v>
      </c>
      <c r="F231" s="283">
        <v>116.25700000000001</v>
      </c>
      <c r="G231" s="274">
        <f t="shared" si="4"/>
        <v>1.9157854762316573E-2</v>
      </c>
      <c r="H231" s="275">
        <f t="shared" si="4"/>
        <v>3.1395757371397881E-2</v>
      </c>
    </row>
    <row r="232" spans="1:8" hidden="1" x14ac:dyDescent="0.25">
      <c r="A232" s="280" t="s">
        <v>1082</v>
      </c>
      <c r="B232" s="264" t="s">
        <v>1081</v>
      </c>
      <c r="C232" s="264" t="s">
        <v>1080</v>
      </c>
      <c r="D232" s="281">
        <v>113.568</v>
      </c>
      <c r="E232" s="282">
        <v>113.23699999999999</v>
      </c>
      <c r="F232" s="283">
        <v>113.419</v>
      </c>
      <c r="G232" s="274">
        <f t="shared" si="4"/>
        <v>-1.1607344812278542E-2</v>
      </c>
      <c r="H232" s="275">
        <f t="shared" si="4"/>
        <v>6.4445101577887964E-3</v>
      </c>
    </row>
    <row r="233" spans="1:8" hidden="1" x14ac:dyDescent="0.25">
      <c r="A233" s="280" t="s">
        <v>1079</v>
      </c>
      <c r="B233" s="264" t="s">
        <v>1078</v>
      </c>
      <c r="C233" s="264" t="s">
        <v>1077</v>
      </c>
      <c r="D233" s="281">
        <v>114.96299999999999</v>
      </c>
      <c r="E233" s="282">
        <v>115.61199999999999</v>
      </c>
      <c r="F233" s="283">
        <v>116.85599999999999</v>
      </c>
      <c r="G233" s="274">
        <f t="shared" si="4"/>
        <v>2.2773115060192639E-2</v>
      </c>
      <c r="H233" s="275">
        <f t="shared" si="4"/>
        <v>4.3740193695931184E-2</v>
      </c>
    </row>
    <row r="234" spans="1:8" hidden="1" x14ac:dyDescent="0.25">
      <c r="A234" s="280" t="s">
        <v>1076</v>
      </c>
      <c r="B234" s="264" t="s">
        <v>1075</v>
      </c>
      <c r="C234" s="264" t="s">
        <v>1074</v>
      </c>
      <c r="D234" s="281">
        <v>112.533</v>
      </c>
      <c r="E234" s="282">
        <v>113.349</v>
      </c>
      <c r="F234" s="283">
        <v>114.238</v>
      </c>
      <c r="G234" s="274">
        <f t="shared" si="4"/>
        <v>2.9321833047369683E-2</v>
      </c>
      <c r="H234" s="275">
        <f t="shared" si="4"/>
        <v>3.1743146478893536E-2</v>
      </c>
    </row>
    <row r="235" spans="1:8" hidden="1" x14ac:dyDescent="0.25">
      <c r="A235" s="280" t="s">
        <v>1073</v>
      </c>
      <c r="B235" s="265" t="s">
        <v>1072</v>
      </c>
      <c r="C235" s="264" t="s">
        <v>832</v>
      </c>
      <c r="D235" s="281">
        <v>112.03100000000001</v>
      </c>
      <c r="E235" s="282">
        <v>112.828</v>
      </c>
      <c r="F235" s="283">
        <v>113.68600000000001</v>
      </c>
      <c r="G235" s="274">
        <f t="shared" si="4"/>
        <v>2.8761514853045789E-2</v>
      </c>
      <c r="H235" s="275">
        <f t="shared" si="4"/>
        <v>3.0766713813994429E-2</v>
      </c>
    </row>
    <row r="236" spans="1:8" hidden="1" x14ac:dyDescent="0.25">
      <c r="A236" s="280" t="s">
        <v>1071</v>
      </c>
      <c r="B236" s="264" t="s">
        <v>1070</v>
      </c>
      <c r="C236" s="264" t="s">
        <v>1069</v>
      </c>
      <c r="D236" s="281">
        <v>111.91500000000001</v>
      </c>
      <c r="E236" s="282">
        <v>112.71599999999999</v>
      </c>
      <c r="F236" s="283">
        <v>113.598</v>
      </c>
      <c r="G236" s="274">
        <f t="shared" si="4"/>
        <v>2.8937693861166069E-2</v>
      </c>
      <c r="H236" s="275">
        <f t="shared" si="4"/>
        <v>3.1669205934794276E-2</v>
      </c>
    </row>
    <row r="237" spans="1:8" hidden="1" x14ac:dyDescent="0.25">
      <c r="A237" s="280" t="s">
        <v>1068</v>
      </c>
      <c r="B237" s="264" t="s">
        <v>1067</v>
      </c>
      <c r="C237" s="264" t="s">
        <v>1066</v>
      </c>
      <c r="D237" s="281">
        <v>107.005</v>
      </c>
      <c r="E237" s="282">
        <v>108.044</v>
      </c>
      <c r="F237" s="283">
        <v>109.431</v>
      </c>
      <c r="G237" s="274">
        <f t="shared" si="4"/>
        <v>3.9408661662320821E-2</v>
      </c>
      <c r="H237" s="275">
        <f t="shared" si="4"/>
        <v>5.2346726927089637E-2</v>
      </c>
    </row>
    <row r="238" spans="1:8" hidden="1" x14ac:dyDescent="0.25">
      <c r="A238" s="280" t="s">
        <v>1065</v>
      </c>
      <c r="B238" s="264" t="s">
        <v>1064</v>
      </c>
      <c r="C238" s="264" t="s">
        <v>1063</v>
      </c>
      <c r="D238" s="281">
        <v>118.40600000000001</v>
      </c>
      <c r="E238" s="282">
        <v>118.93300000000001</v>
      </c>
      <c r="F238" s="283">
        <v>119.224</v>
      </c>
      <c r="G238" s="274">
        <f t="shared" si="4"/>
        <v>1.7922362012652515E-2</v>
      </c>
      <c r="H238" s="275">
        <f t="shared" si="4"/>
        <v>9.8230012544586742E-3</v>
      </c>
    </row>
    <row r="239" spans="1:8" hidden="1" x14ac:dyDescent="0.25">
      <c r="A239" s="280" t="s">
        <v>1062</v>
      </c>
      <c r="B239" s="264" t="s">
        <v>1061</v>
      </c>
      <c r="C239" s="264" t="s">
        <v>1060</v>
      </c>
      <c r="D239" s="281">
        <v>112.79900000000001</v>
      </c>
      <c r="E239" s="282">
        <v>113.559</v>
      </c>
      <c r="F239" s="283">
        <v>114.236</v>
      </c>
      <c r="G239" s="274">
        <f t="shared" si="4"/>
        <v>2.7224194475453212E-2</v>
      </c>
      <c r="H239" s="275">
        <f t="shared" si="4"/>
        <v>2.4060731840863658E-2</v>
      </c>
    </row>
    <row r="240" spans="1:8" hidden="1" x14ac:dyDescent="0.25">
      <c r="A240" s="280" t="s">
        <v>1059</v>
      </c>
      <c r="B240" s="264" t="s">
        <v>1058</v>
      </c>
      <c r="C240" s="264" t="s">
        <v>1057</v>
      </c>
      <c r="D240" s="281">
        <v>110.663</v>
      </c>
      <c r="E240" s="282">
        <v>111.51</v>
      </c>
      <c r="F240" s="283">
        <v>112.33</v>
      </c>
      <c r="G240" s="274">
        <f t="shared" si="4"/>
        <v>3.0968759314231153E-2</v>
      </c>
      <c r="H240" s="275">
        <f t="shared" si="4"/>
        <v>2.9740448465105151E-2</v>
      </c>
    </row>
    <row r="241" spans="1:8" hidden="1" x14ac:dyDescent="0.25">
      <c r="A241" s="280" t="s">
        <v>1056</v>
      </c>
      <c r="B241" s="264" t="s">
        <v>1055</v>
      </c>
      <c r="C241" s="264" t="s">
        <v>1054</v>
      </c>
      <c r="D241" s="281">
        <v>118.399</v>
      </c>
      <c r="E241" s="282">
        <v>118.925</v>
      </c>
      <c r="F241" s="283">
        <v>119.21599999999999</v>
      </c>
      <c r="G241" s="274">
        <f t="shared" si="4"/>
        <v>1.7889191917876524E-2</v>
      </c>
      <c r="H241" s="275">
        <f t="shared" si="4"/>
        <v>9.8236644650977478E-3</v>
      </c>
    </row>
    <row r="242" spans="1:8" hidden="1" x14ac:dyDescent="0.25">
      <c r="A242" s="280" t="s">
        <v>1053</v>
      </c>
      <c r="B242" s="264" t="s">
        <v>1052</v>
      </c>
      <c r="C242" s="264" t="s">
        <v>1051</v>
      </c>
      <c r="D242" s="281">
        <v>118.386</v>
      </c>
      <c r="E242" s="282">
        <v>118.91200000000001</v>
      </c>
      <c r="F242" s="283">
        <v>119.203</v>
      </c>
      <c r="G242" s="274">
        <f t="shared" si="4"/>
        <v>1.7891169417457276E-2</v>
      </c>
      <c r="H242" s="275">
        <f t="shared" si="4"/>
        <v>9.8247423734092454E-3</v>
      </c>
    </row>
    <row r="243" spans="1:8" hidden="1" x14ac:dyDescent="0.25">
      <c r="A243" s="280" t="s">
        <v>1050</v>
      </c>
      <c r="B243" s="265" t="s">
        <v>1049</v>
      </c>
      <c r="C243" s="264" t="s">
        <v>1048</v>
      </c>
      <c r="D243" s="281">
        <v>112.27800000000001</v>
      </c>
      <c r="E243" s="282">
        <v>113.324</v>
      </c>
      <c r="F243" s="283">
        <v>113.976</v>
      </c>
      <c r="G243" s="274">
        <f t="shared" si="4"/>
        <v>3.7788633653841108E-2</v>
      </c>
      <c r="H243" s="275">
        <f t="shared" si="4"/>
        <v>2.32130335414793E-2</v>
      </c>
    </row>
    <row r="244" spans="1:8" hidden="1" x14ac:dyDescent="0.25">
      <c r="A244" s="280" t="s">
        <v>1047</v>
      </c>
      <c r="B244" s="264" t="s">
        <v>1046</v>
      </c>
      <c r="C244" s="264" t="s">
        <v>829</v>
      </c>
      <c r="D244" s="281">
        <v>116.032</v>
      </c>
      <c r="E244" s="282">
        <v>118.2</v>
      </c>
      <c r="F244" s="283">
        <v>119.089</v>
      </c>
      <c r="G244" s="274">
        <f t="shared" si="4"/>
        <v>7.6858880441651012E-2</v>
      </c>
      <c r="H244" s="275">
        <f t="shared" si="4"/>
        <v>3.0425713623105199E-2</v>
      </c>
    </row>
    <row r="245" spans="1:8" hidden="1" x14ac:dyDescent="0.25">
      <c r="A245" s="280" t="s">
        <v>1045</v>
      </c>
      <c r="B245" s="264" t="s">
        <v>1044</v>
      </c>
      <c r="C245" s="264" t="s">
        <v>1043</v>
      </c>
      <c r="D245" s="281">
        <v>110.48699999999999</v>
      </c>
      <c r="E245" s="282">
        <v>111.345</v>
      </c>
      <c r="F245" s="283">
        <v>111.98</v>
      </c>
      <c r="G245" s="274">
        <f t="shared" si="4"/>
        <v>3.1426183869085911E-2</v>
      </c>
      <c r="H245" s="275">
        <f t="shared" si="4"/>
        <v>2.3007868703831535E-2</v>
      </c>
    </row>
    <row r="246" spans="1:8" hidden="1" x14ac:dyDescent="0.25">
      <c r="A246" s="280" t="s">
        <v>1042</v>
      </c>
      <c r="B246" s="264" t="s">
        <v>1041</v>
      </c>
      <c r="C246" s="264" t="s">
        <v>1040</v>
      </c>
      <c r="D246" s="281">
        <v>111.121</v>
      </c>
      <c r="E246" s="282">
        <v>111.92400000000001</v>
      </c>
      <c r="F246" s="283">
        <v>112.90600000000001</v>
      </c>
      <c r="G246" s="274">
        <f t="shared" si="4"/>
        <v>2.9220260992387947E-2</v>
      </c>
      <c r="H246" s="275">
        <f t="shared" si="4"/>
        <v>3.555982928562762E-2</v>
      </c>
    </row>
    <row r="247" spans="1:8" hidden="1" x14ac:dyDescent="0.25">
      <c r="A247" s="280" t="s">
        <v>1039</v>
      </c>
      <c r="B247" s="264" t="s">
        <v>1038</v>
      </c>
      <c r="C247" s="264" t="s">
        <v>1037</v>
      </c>
      <c r="D247" s="281">
        <v>110.767</v>
      </c>
      <c r="E247" s="282">
        <v>111.901</v>
      </c>
      <c r="F247" s="283">
        <v>112.31399999999999</v>
      </c>
      <c r="G247" s="274">
        <f t="shared" si="4"/>
        <v>4.1583991537500475E-2</v>
      </c>
      <c r="H247" s="275">
        <f t="shared" si="4"/>
        <v>1.4844981126261869E-2</v>
      </c>
    </row>
    <row r="248" spans="1:8" hidden="1" x14ac:dyDescent="0.25">
      <c r="A248" s="280" t="s">
        <v>1036</v>
      </c>
      <c r="B248" s="264" t="s">
        <v>1035</v>
      </c>
      <c r="C248" s="264" t="s">
        <v>1034</v>
      </c>
      <c r="D248" s="281">
        <v>109.455</v>
      </c>
      <c r="E248" s="282">
        <v>110.193</v>
      </c>
      <c r="F248" s="283">
        <v>110.762</v>
      </c>
      <c r="G248" s="274">
        <f t="shared" si="4"/>
        <v>2.7243983410655703E-2</v>
      </c>
      <c r="H248" s="275">
        <f t="shared" si="4"/>
        <v>2.081520173536533E-2</v>
      </c>
    </row>
    <row r="249" spans="1:8" hidden="1" x14ac:dyDescent="0.25">
      <c r="A249" s="280" t="s">
        <v>1033</v>
      </c>
      <c r="B249" s="264" t="s">
        <v>1032</v>
      </c>
      <c r="C249" s="264" t="s">
        <v>1031</v>
      </c>
      <c r="D249" s="281">
        <v>112.32599999999999</v>
      </c>
      <c r="E249" s="282">
        <v>112.583</v>
      </c>
      <c r="F249" s="283">
        <v>113.098</v>
      </c>
      <c r="G249" s="274">
        <f t="shared" si="4"/>
        <v>9.1833899061946056E-3</v>
      </c>
      <c r="H249" s="275">
        <f t="shared" si="4"/>
        <v>1.8423545828798904E-2</v>
      </c>
    </row>
    <row r="250" spans="1:8" hidden="1" x14ac:dyDescent="0.25">
      <c r="A250" s="280" t="s">
        <v>1030</v>
      </c>
      <c r="B250" s="264" t="s">
        <v>1029</v>
      </c>
      <c r="C250" s="264" t="s">
        <v>1028</v>
      </c>
      <c r="D250" s="281">
        <v>113.116</v>
      </c>
      <c r="E250" s="282">
        <v>114.708</v>
      </c>
      <c r="F250" s="283">
        <v>115.795</v>
      </c>
      <c r="G250" s="274">
        <f t="shared" si="4"/>
        <v>5.7495854781206113E-2</v>
      </c>
      <c r="H250" s="275">
        <f t="shared" si="4"/>
        <v>3.8447147347110411E-2</v>
      </c>
    </row>
    <row r="251" spans="1:8" hidden="1" x14ac:dyDescent="0.25">
      <c r="A251" s="280" t="s">
        <v>1027</v>
      </c>
      <c r="B251" s="264" t="s">
        <v>1026</v>
      </c>
      <c r="C251" s="264" t="s">
        <v>1025</v>
      </c>
      <c r="D251" s="281">
        <v>108.702</v>
      </c>
      <c r="E251" s="282">
        <v>110.13</v>
      </c>
      <c r="F251" s="283">
        <v>109.812</v>
      </c>
      <c r="G251" s="274">
        <f t="shared" si="4"/>
        <v>5.3591887703971164E-2</v>
      </c>
      <c r="H251" s="275">
        <f t="shared" si="4"/>
        <v>-1.1500056790291424E-2</v>
      </c>
    </row>
    <row r="252" spans="1:8" hidden="1" x14ac:dyDescent="0.25">
      <c r="A252" s="280" t="s">
        <v>1024</v>
      </c>
      <c r="B252" s="264" t="s">
        <v>1023</v>
      </c>
      <c r="C252" s="264" t="s">
        <v>1022</v>
      </c>
      <c r="D252" s="281">
        <v>111.898</v>
      </c>
      <c r="E252" s="282">
        <v>111.822</v>
      </c>
      <c r="F252" s="283">
        <v>112.042</v>
      </c>
      <c r="G252" s="274">
        <f t="shared" si="4"/>
        <v>-2.7139933652232662E-3</v>
      </c>
      <c r="H252" s="275">
        <f t="shared" si="4"/>
        <v>7.8929047271116826E-3</v>
      </c>
    </row>
    <row r="253" spans="1:8" hidden="1" x14ac:dyDescent="0.25">
      <c r="A253" s="280" t="s">
        <v>1021</v>
      </c>
      <c r="B253" s="264" t="s">
        <v>1020</v>
      </c>
      <c r="C253" s="264" t="s">
        <v>929</v>
      </c>
      <c r="D253" s="281">
        <v>119.521</v>
      </c>
      <c r="E253" s="282">
        <v>120.449</v>
      </c>
      <c r="F253" s="283">
        <v>120.85899999999999</v>
      </c>
      <c r="G253" s="274">
        <f t="shared" si="4"/>
        <v>3.1420888196974861E-2</v>
      </c>
      <c r="H253" s="275">
        <f t="shared" si="4"/>
        <v>1.3685399521375263E-2</v>
      </c>
    </row>
    <row r="254" spans="1:8" hidden="1" x14ac:dyDescent="0.25">
      <c r="A254" s="280" t="s">
        <v>1019</v>
      </c>
      <c r="B254" s="264" t="s">
        <v>1018</v>
      </c>
      <c r="C254" s="264" t="s">
        <v>926</v>
      </c>
      <c r="D254" s="281">
        <v>121.27500000000001</v>
      </c>
      <c r="E254" s="282">
        <v>123.953</v>
      </c>
      <c r="F254" s="283">
        <v>126.446</v>
      </c>
      <c r="G254" s="274">
        <f t="shared" si="4"/>
        <v>9.1297188075281976E-2</v>
      </c>
      <c r="H254" s="275">
        <f t="shared" si="4"/>
        <v>8.290962117588796E-2</v>
      </c>
    </row>
    <row r="255" spans="1:8" hidden="1" x14ac:dyDescent="0.25">
      <c r="A255" s="280" t="s">
        <v>1017</v>
      </c>
      <c r="B255" s="265" t="s">
        <v>1016</v>
      </c>
      <c r="C255" s="264" t="s">
        <v>1015</v>
      </c>
      <c r="D255" s="281">
        <v>109.774</v>
      </c>
      <c r="E255" s="282">
        <v>110.82299999999999</v>
      </c>
      <c r="F255" s="283">
        <v>111.79600000000001</v>
      </c>
      <c r="G255" s="274">
        <f t="shared" si="4"/>
        <v>3.8775388763387486E-2</v>
      </c>
      <c r="H255" s="275">
        <f t="shared" si="4"/>
        <v>3.558428254137036E-2</v>
      </c>
    </row>
    <row r="256" spans="1:8" hidden="1" x14ac:dyDescent="0.25">
      <c r="A256" s="280" t="s">
        <v>1014</v>
      </c>
      <c r="B256" s="264" t="s">
        <v>1013</v>
      </c>
      <c r="C256" s="264" t="s">
        <v>1012</v>
      </c>
      <c r="D256" s="281">
        <v>108.511</v>
      </c>
      <c r="E256" s="282">
        <v>108.65600000000001</v>
      </c>
      <c r="F256" s="283">
        <v>108.94799999999999</v>
      </c>
      <c r="G256" s="274">
        <f t="shared" ref="G256:H269" si="5">(E256/D256)^4-1</f>
        <v>5.3558034757090756E-3</v>
      </c>
      <c r="H256" s="275">
        <f t="shared" si="5"/>
        <v>1.0792931189836485E-2</v>
      </c>
    </row>
    <row r="257" spans="1:8" hidden="1" x14ac:dyDescent="0.25">
      <c r="A257" s="280" t="s">
        <v>1011</v>
      </c>
      <c r="B257" s="264" t="s">
        <v>1010</v>
      </c>
      <c r="C257" s="264" t="s">
        <v>1009</v>
      </c>
      <c r="D257" s="281">
        <v>106.738</v>
      </c>
      <c r="E257" s="282">
        <v>109.093</v>
      </c>
      <c r="F257" s="283">
        <v>111.874</v>
      </c>
      <c r="G257" s="274">
        <f t="shared" si="5"/>
        <v>9.1217432373154717E-2</v>
      </c>
      <c r="H257" s="275">
        <f t="shared" si="5"/>
        <v>0.10593378696468658</v>
      </c>
    </row>
    <row r="258" spans="1:8" hidden="1" x14ac:dyDescent="0.25">
      <c r="A258" s="280" t="s">
        <v>1008</v>
      </c>
      <c r="B258" s="264" t="s">
        <v>1007</v>
      </c>
      <c r="C258" s="264" t="s">
        <v>1006</v>
      </c>
      <c r="D258" s="281">
        <v>124.02200000000001</v>
      </c>
      <c r="E258" s="282">
        <v>124.682</v>
      </c>
      <c r="F258" s="283">
        <v>125.148</v>
      </c>
      <c r="G258" s="274">
        <f t="shared" si="5"/>
        <v>2.145706845764761E-2</v>
      </c>
      <c r="H258" s="275">
        <f t="shared" si="5"/>
        <v>1.5034055721522721E-2</v>
      </c>
    </row>
    <row r="259" spans="1:8" hidden="1" x14ac:dyDescent="0.25">
      <c r="A259" s="280" t="s">
        <v>1005</v>
      </c>
      <c r="B259" s="264" t="s">
        <v>1004</v>
      </c>
      <c r="C259" s="264" t="s">
        <v>1003</v>
      </c>
      <c r="D259" s="281">
        <v>124.009</v>
      </c>
      <c r="E259" s="282">
        <v>124.66500000000001</v>
      </c>
      <c r="F259" s="283">
        <v>125.136</v>
      </c>
      <c r="G259" s="274">
        <f t="shared" si="5"/>
        <v>2.1328248144443895E-2</v>
      </c>
      <c r="H259" s="275">
        <f t="shared" si="5"/>
        <v>1.5198362815268318E-2</v>
      </c>
    </row>
    <row r="260" spans="1:8" hidden="1" x14ac:dyDescent="0.25">
      <c r="A260" s="280" t="s">
        <v>1002</v>
      </c>
      <c r="B260" s="264" t="s">
        <v>1001</v>
      </c>
      <c r="C260" s="264" t="s">
        <v>1000</v>
      </c>
      <c r="D260" s="281">
        <v>109.45699999999999</v>
      </c>
      <c r="E260" s="282">
        <v>110.946</v>
      </c>
      <c r="F260" s="283">
        <v>111.76600000000001</v>
      </c>
      <c r="G260" s="274">
        <f t="shared" si="5"/>
        <v>5.5534499827125661E-2</v>
      </c>
      <c r="H260" s="275">
        <f t="shared" si="5"/>
        <v>2.9893309743295626E-2</v>
      </c>
    </row>
    <row r="261" spans="1:8" x14ac:dyDescent="0.25">
      <c r="A261" s="280" t="s">
        <v>236</v>
      </c>
      <c r="B261" s="265" t="s">
        <v>237</v>
      </c>
      <c r="C261" s="264" t="s">
        <v>999</v>
      </c>
      <c r="D261" s="281"/>
      <c r="E261" s="282"/>
      <c r="F261" s="283"/>
      <c r="G261" s="274"/>
      <c r="H261" s="275"/>
    </row>
    <row r="262" spans="1:8" x14ac:dyDescent="0.25">
      <c r="A262" s="280" t="s">
        <v>239</v>
      </c>
      <c r="B262" s="264" t="s">
        <v>240</v>
      </c>
      <c r="C262" s="264" t="s">
        <v>427</v>
      </c>
      <c r="D262" s="281">
        <v>110.20099999999999</v>
      </c>
      <c r="E262" s="282">
        <v>107.883</v>
      </c>
      <c r="F262" s="283">
        <v>106.828</v>
      </c>
      <c r="G262" s="274">
        <f t="shared" si="5"/>
        <v>-8.1519548943465026E-2</v>
      </c>
      <c r="H262" s="275">
        <f t="shared" si="5"/>
        <v>-3.8546395575673298E-2</v>
      </c>
    </row>
    <row r="263" spans="1:8" x14ac:dyDescent="0.25">
      <c r="A263" s="284" t="s">
        <v>242</v>
      </c>
      <c r="B263" s="267" t="s">
        <v>243</v>
      </c>
      <c r="C263" s="267" t="s">
        <v>428</v>
      </c>
      <c r="D263" s="285">
        <v>128.864</v>
      </c>
      <c r="E263" s="286">
        <v>121.508</v>
      </c>
      <c r="F263" s="287">
        <v>118.354</v>
      </c>
      <c r="G263" s="276">
        <f t="shared" si="5"/>
        <v>-0.20951604651752731</v>
      </c>
      <c r="H263" s="277">
        <f t="shared" si="5"/>
        <v>-9.985541913626883E-2</v>
      </c>
    </row>
    <row r="264" spans="1:8" x14ac:dyDescent="0.25">
      <c r="A264" s="280" t="s">
        <v>245</v>
      </c>
      <c r="B264" s="264" t="s">
        <v>246</v>
      </c>
      <c r="C264" s="264" t="s">
        <v>429</v>
      </c>
      <c r="D264" s="281">
        <v>101.09099999999999</v>
      </c>
      <c r="E264" s="282">
        <v>100.69</v>
      </c>
      <c r="F264" s="283">
        <v>100.458</v>
      </c>
      <c r="G264" s="274">
        <f t="shared" si="5"/>
        <v>-1.5772732271672751E-2</v>
      </c>
      <c r="H264" s="275">
        <f t="shared" si="5"/>
        <v>-9.1846023859675219E-3</v>
      </c>
    </row>
    <row r="265" spans="1:8" x14ac:dyDescent="0.25">
      <c r="A265" s="280" t="s">
        <v>248</v>
      </c>
      <c r="B265" s="264" t="s">
        <v>249</v>
      </c>
      <c r="C265" s="264" t="s">
        <v>430</v>
      </c>
      <c r="D265" s="281">
        <v>103.74</v>
      </c>
      <c r="E265" s="282">
        <v>103.327</v>
      </c>
      <c r="F265" s="283">
        <v>103.09</v>
      </c>
      <c r="G265" s="274">
        <f t="shared" si="5"/>
        <v>-1.5829583329952324E-2</v>
      </c>
      <c r="H265" s="275">
        <f t="shared" si="5"/>
        <v>-9.1432380584373085E-3</v>
      </c>
    </row>
    <row r="266" spans="1:8" x14ac:dyDescent="0.25">
      <c r="A266" s="280" t="s">
        <v>251</v>
      </c>
      <c r="B266" s="264" t="s">
        <v>252</v>
      </c>
      <c r="C266" s="264" t="s">
        <v>431</v>
      </c>
      <c r="D266" s="281">
        <v>114.146</v>
      </c>
      <c r="E266" s="282">
        <v>114.621</v>
      </c>
      <c r="F266" s="283">
        <v>114.807</v>
      </c>
      <c r="G266" s="274">
        <f t="shared" si="5"/>
        <v>1.6749537847408957E-2</v>
      </c>
      <c r="H266" s="275">
        <f t="shared" si="5"/>
        <v>6.5067739507012057E-3</v>
      </c>
    </row>
    <row r="267" spans="1:8" x14ac:dyDescent="0.25">
      <c r="A267" s="280" t="s">
        <v>254</v>
      </c>
      <c r="B267" s="264" t="s">
        <v>255</v>
      </c>
      <c r="C267" s="264" t="s">
        <v>432</v>
      </c>
      <c r="D267" s="281">
        <v>111.227</v>
      </c>
      <c r="E267" s="282">
        <v>111.49</v>
      </c>
      <c r="F267" s="283">
        <v>111.616</v>
      </c>
      <c r="G267" s="274">
        <f t="shared" si="5"/>
        <v>9.4917341972056146E-3</v>
      </c>
      <c r="H267" s="275">
        <f t="shared" si="5"/>
        <v>4.5282539638920039E-3</v>
      </c>
    </row>
    <row r="268" spans="1:8" x14ac:dyDescent="0.25">
      <c r="A268" s="280" t="s">
        <v>257</v>
      </c>
      <c r="B268" s="264" t="s">
        <v>258</v>
      </c>
      <c r="C268" s="264" t="s">
        <v>433</v>
      </c>
      <c r="D268" s="281">
        <v>131.74799999999999</v>
      </c>
      <c r="E268" s="282">
        <v>134.35</v>
      </c>
      <c r="F268" s="283">
        <v>134.05099999999999</v>
      </c>
      <c r="G268" s="274">
        <f t="shared" si="5"/>
        <v>8.1370601586657099E-2</v>
      </c>
      <c r="H268" s="275">
        <f t="shared" si="5"/>
        <v>-8.8724474809100951E-3</v>
      </c>
    </row>
    <row r="269" spans="1:8" x14ac:dyDescent="0.25">
      <c r="A269" s="280" t="s">
        <v>260</v>
      </c>
      <c r="B269" s="264" t="s">
        <v>261</v>
      </c>
      <c r="C269" s="264" t="s">
        <v>434</v>
      </c>
      <c r="D269" s="281">
        <v>127.813</v>
      </c>
      <c r="E269" s="282">
        <v>129.15799999999999</v>
      </c>
      <c r="F269" s="283">
        <v>129.697</v>
      </c>
      <c r="G269" s="274">
        <f t="shared" si="5"/>
        <v>4.2761843064384353E-2</v>
      </c>
      <c r="H269" s="275">
        <f t="shared" si="5"/>
        <v>1.6797516696425374E-2</v>
      </c>
    </row>
  </sheetData>
  <mergeCells count="9">
    <mergeCell ref="G6:H6"/>
    <mergeCell ref="D6:F6"/>
    <mergeCell ref="A1:F1"/>
    <mergeCell ref="A2:F2"/>
    <mergeCell ref="A3:F3"/>
    <mergeCell ref="A4:F4"/>
    <mergeCell ref="A6:A7"/>
    <mergeCell ref="B6:B7"/>
    <mergeCell ref="C6:C7"/>
  </mergeCells>
  <pageMargins left="0.75" right="0.75" top="1" bottom="1" header="0.5" footer="0.5"/>
  <pageSetup paperSize="5" scale="61" fitToWidth="0" orientation="portrait" horizontalDpi="4294967295" verticalDpi="4294967295"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R413"/>
  <sheetViews>
    <sheetView zoomScale="90" zoomScaleNormal="90" workbookViewId="0">
      <pane ySplit="7" topLeftCell="A8" activePane="bottomLeft" state="frozen"/>
      <selection pane="bottomLeft" activeCell="C5" sqref="A1:R65536"/>
    </sheetView>
  </sheetViews>
  <sheetFormatPr defaultColWidth="8.6640625" defaultRowHeight="13.2" x14ac:dyDescent="0.25"/>
  <cols>
    <col min="1" max="1" width="0" style="16" hidden="1" customWidth="1"/>
    <col min="2" max="2" width="43.6640625" style="16" customWidth="1"/>
    <col min="3" max="3" width="0" style="16" hidden="1" customWidth="1"/>
    <col min="4" max="16384" width="8.6640625" style="16"/>
  </cols>
  <sheetData>
    <row r="1" spans="1:18" ht="17.399999999999999" x14ac:dyDescent="0.3">
      <c r="A1" s="878" t="s">
        <v>351</v>
      </c>
      <c r="B1" s="879"/>
      <c r="C1" s="879"/>
      <c r="D1" s="879"/>
      <c r="E1" s="879"/>
      <c r="F1" s="879"/>
      <c r="G1" s="879"/>
      <c r="H1" s="879"/>
      <c r="I1" s="879"/>
      <c r="J1" s="879"/>
      <c r="K1" s="879"/>
      <c r="L1" s="879"/>
      <c r="M1" s="879"/>
      <c r="N1" s="879"/>
      <c r="O1" s="879"/>
      <c r="P1" s="879"/>
      <c r="Q1" s="879"/>
      <c r="R1" s="879"/>
    </row>
    <row r="2" spans="1:18" ht="16.8" x14ac:dyDescent="0.3">
      <c r="A2" s="880" t="s">
        <v>352</v>
      </c>
      <c r="B2" s="879"/>
      <c r="C2" s="879"/>
      <c r="D2" s="879"/>
      <c r="E2" s="879"/>
      <c r="F2" s="879"/>
      <c r="G2" s="879"/>
      <c r="H2" s="879"/>
      <c r="I2" s="879"/>
      <c r="J2" s="879"/>
      <c r="K2" s="879"/>
      <c r="L2" s="879"/>
      <c r="M2" s="879"/>
      <c r="N2" s="879"/>
      <c r="O2" s="879"/>
      <c r="P2" s="879"/>
      <c r="Q2" s="879"/>
      <c r="R2" s="879"/>
    </row>
    <row r="3" spans="1:18" x14ac:dyDescent="0.25">
      <c r="A3" s="879" t="s">
        <v>2</v>
      </c>
      <c r="B3" s="879"/>
      <c r="C3" s="879"/>
      <c r="D3" s="879"/>
      <c r="E3" s="879"/>
      <c r="F3" s="879"/>
      <c r="G3" s="879"/>
      <c r="H3" s="879"/>
      <c r="I3" s="879"/>
      <c r="J3" s="879"/>
      <c r="K3" s="879"/>
      <c r="L3" s="879"/>
      <c r="M3" s="879"/>
      <c r="N3" s="879"/>
      <c r="O3" s="879"/>
      <c r="P3" s="879"/>
      <c r="Q3" s="879"/>
      <c r="R3" s="879"/>
    </row>
    <row r="4" spans="1:18" x14ac:dyDescent="0.25">
      <c r="A4" s="879" t="s">
        <v>435</v>
      </c>
      <c r="B4" s="879"/>
      <c r="C4" s="879"/>
      <c r="D4" s="879"/>
      <c r="E4" s="879"/>
      <c r="F4" s="879"/>
      <c r="G4" s="879"/>
      <c r="H4" s="879"/>
      <c r="I4" s="879"/>
      <c r="J4" s="879"/>
      <c r="K4" s="879"/>
      <c r="L4" s="879"/>
      <c r="M4" s="879"/>
      <c r="N4" s="879"/>
      <c r="O4" s="879"/>
      <c r="P4" s="879"/>
      <c r="Q4" s="879"/>
      <c r="R4" s="879"/>
    </row>
    <row r="6" spans="1:18" x14ac:dyDescent="0.25">
      <c r="A6" s="877" t="s">
        <v>4</v>
      </c>
      <c r="B6" s="877" t="s">
        <v>5</v>
      </c>
      <c r="C6" s="877" t="s">
        <v>6</v>
      </c>
      <c r="D6" s="877" t="s">
        <v>1745</v>
      </c>
      <c r="E6" s="877"/>
      <c r="F6" s="877"/>
      <c r="G6" s="877"/>
      <c r="H6" s="877" t="s">
        <v>1744</v>
      </c>
      <c r="I6" s="877"/>
      <c r="J6" s="877"/>
      <c r="K6" s="877"/>
      <c r="L6" s="877" t="s">
        <v>1743</v>
      </c>
      <c r="M6" s="877"/>
      <c r="N6" s="877"/>
      <c r="O6" s="877"/>
      <c r="P6" s="877" t="s">
        <v>7</v>
      </c>
      <c r="Q6" s="877"/>
      <c r="R6" s="877"/>
    </row>
    <row r="7" spans="1:18" x14ac:dyDescent="0.25">
      <c r="A7" s="877"/>
      <c r="B7" s="877"/>
      <c r="C7" s="877"/>
      <c r="D7" s="877" t="s">
        <v>8</v>
      </c>
      <c r="E7" s="877" t="s">
        <v>9</v>
      </c>
      <c r="F7" s="877" t="s">
        <v>436</v>
      </c>
      <c r="G7" s="877" t="s">
        <v>10</v>
      </c>
      <c r="H7" s="877" t="s">
        <v>8</v>
      </c>
      <c r="I7" s="877" t="s">
        <v>9</v>
      </c>
      <c r="J7" s="877" t="s">
        <v>436</v>
      </c>
      <c r="K7" s="877" t="s">
        <v>10</v>
      </c>
      <c r="L7" s="877" t="s">
        <v>8</v>
      </c>
      <c r="M7" s="877" t="s">
        <v>9</v>
      </c>
      <c r="N7" s="877" t="s">
        <v>436</v>
      </c>
      <c r="O7" s="877" t="s">
        <v>10</v>
      </c>
      <c r="P7" s="877" t="s">
        <v>8</v>
      </c>
      <c r="Q7" s="877" t="s">
        <v>9</v>
      </c>
      <c r="R7" s="877" t="s">
        <v>436</v>
      </c>
    </row>
    <row r="8" spans="1:18" x14ac:dyDescent="0.25">
      <c r="A8" s="16" t="s">
        <v>11</v>
      </c>
      <c r="B8" s="18" t="s">
        <v>12</v>
      </c>
      <c r="C8" s="16" t="s">
        <v>353</v>
      </c>
      <c r="D8" s="16">
        <v>105.563</v>
      </c>
      <c r="E8" s="16">
        <v>105.88500000000001</v>
      </c>
      <c r="F8" s="16">
        <v>106.232</v>
      </c>
      <c r="G8" s="16">
        <v>106.804</v>
      </c>
      <c r="H8" s="16">
        <v>107.166</v>
      </c>
      <c r="I8" s="16">
        <v>107.28400000000001</v>
      </c>
      <c r="J8" s="16">
        <v>107.72799999999999</v>
      </c>
      <c r="K8" s="16">
        <v>108.108</v>
      </c>
      <c r="L8" s="16">
        <v>108.54</v>
      </c>
      <c r="M8" s="16">
        <v>109.117</v>
      </c>
      <c r="N8" s="16">
        <v>109.441</v>
      </c>
      <c r="O8" s="16">
        <v>109.322</v>
      </c>
      <c r="P8" s="16">
        <v>108.795</v>
      </c>
      <c r="Q8" s="16">
        <v>109.39100000000001</v>
      </c>
      <c r="R8" s="16">
        <v>109.733</v>
      </c>
    </row>
    <row r="9" spans="1:18" x14ac:dyDescent="0.25">
      <c r="A9" s="16" t="s">
        <v>1742</v>
      </c>
      <c r="B9" s="18" t="s">
        <v>1741</v>
      </c>
      <c r="C9" s="16" t="s">
        <v>1740</v>
      </c>
      <c r="D9" s="16">
        <v>106.733</v>
      </c>
      <c r="E9" s="16">
        <v>106.517</v>
      </c>
      <c r="F9" s="16">
        <v>106.581</v>
      </c>
      <c r="G9" s="16">
        <v>106.973</v>
      </c>
      <c r="H9" s="16">
        <v>106.74</v>
      </c>
      <c r="I9" s="16">
        <v>105.941</v>
      </c>
      <c r="J9" s="16">
        <v>106.179</v>
      </c>
      <c r="K9" s="16">
        <v>105.93899999999999</v>
      </c>
      <c r="L9" s="16">
        <v>105.91200000000001</v>
      </c>
      <c r="M9" s="16">
        <v>106.276</v>
      </c>
      <c r="N9" s="16">
        <v>106.179</v>
      </c>
      <c r="O9" s="16">
        <v>104.92400000000001</v>
      </c>
      <c r="P9" s="16">
        <v>102.56699999999999</v>
      </c>
      <c r="Q9" s="16">
        <v>103.191</v>
      </c>
      <c r="R9" s="16">
        <v>103.13</v>
      </c>
    </row>
    <row r="10" spans="1:18" x14ac:dyDescent="0.25">
      <c r="A10" s="16" t="s">
        <v>1739</v>
      </c>
      <c r="B10" s="18" t="s">
        <v>1738</v>
      </c>
      <c r="C10" s="16" t="s">
        <v>1737</v>
      </c>
      <c r="D10" s="16">
        <v>97.105000000000004</v>
      </c>
      <c r="E10" s="16">
        <v>96.676000000000002</v>
      </c>
      <c r="F10" s="16">
        <v>96.122</v>
      </c>
      <c r="G10" s="16">
        <v>95.748999999999995</v>
      </c>
      <c r="H10" s="16">
        <v>95.494</v>
      </c>
      <c r="I10" s="16">
        <v>94.983000000000004</v>
      </c>
      <c r="J10" s="16">
        <v>94.37</v>
      </c>
      <c r="K10" s="16">
        <v>93.814999999999998</v>
      </c>
      <c r="L10" s="16">
        <v>93.228999999999999</v>
      </c>
      <c r="M10" s="16">
        <v>92.86</v>
      </c>
      <c r="N10" s="16">
        <v>92.331000000000003</v>
      </c>
      <c r="O10" s="16">
        <v>91.558000000000007</v>
      </c>
      <c r="P10" s="16">
        <v>90.992999999999995</v>
      </c>
      <c r="Q10" s="16">
        <v>90.938999999999993</v>
      </c>
      <c r="R10" s="16">
        <v>90.402000000000001</v>
      </c>
    </row>
    <row r="11" spans="1:18" x14ac:dyDescent="0.25">
      <c r="A11" s="16" t="s">
        <v>1736</v>
      </c>
      <c r="B11" s="18" t="s">
        <v>1735</v>
      </c>
      <c r="C11" s="16" t="s">
        <v>1734</v>
      </c>
      <c r="D11" s="16">
        <v>109.818</v>
      </c>
      <c r="E11" s="16">
        <v>110.23099999999999</v>
      </c>
      <c r="F11" s="16">
        <v>110.24299999999999</v>
      </c>
      <c r="G11" s="16">
        <v>110.53</v>
      </c>
      <c r="H11" s="16">
        <v>110.768</v>
      </c>
      <c r="I11" s="16">
        <v>110.733</v>
      </c>
      <c r="J11" s="16">
        <v>110.964</v>
      </c>
      <c r="K11" s="16">
        <v>111.063</v>
      </c>
      <c r="L11" s="16">
        <v>110.91200000000001</v>
      </c>
      <c r="M11" s="16">
        <v>111.101</v>
      </c>
      <c r="N11" s="16">
        <v>111.038</v>
      </c>
      <c r="O11" s="16">
        <v>110.764</v>
      </c>
      <c r="P11" s="16">
        <v>110.82299999999999</v>
      </c>
      <c r="Q11" s="16">
        <v>111.325</v>
      </c>
      <c r="R11" s="16">
        <v>111.09099999999999</v>
      </c>
    </row>
    <row r="12" spans="1:18" x14ac:dyDescent="0.25">
      <c r="A12" s="16" t="s">
        <v>1733</v>
      </c>
      <c r="B12" s="16" t="s">
        <v>1732</v>
      </c>
      <c r="C12" s="16" t="s">
        <v>1731</v>
      </c>
      <c r="D12" s="16">
        <v>105.896</v>
      </c>
      <c r="E12" s="16">
        <v>106.31</v>
      </c>
      <c r="F12" s="16">
        <v>106.631</v>
      </c>
      <c r="G12" s="16">
        <v>107.06399999999999</v>
      </c>
      <c r="H12" s="16">
        <v>107.35</v>
      </c>
      <c r="I12" s="16">
        <v>107.652</v>
      </c>
      <c r="J12" s="16">
        <v>108.02</v>
      </c>
      <c r="K12" s="16">
        <v>107.979</v>
      </c>
      <c r="L12" s="16">
        <v>107.863</v>
      </c>
      <c r="M12" s="16">
        <v>108.211</v>
      </c>
      <c r="N12" s="16">
        <v>108.634</v>
      </c>
      <c r="O12" s="16">
        <v>108.9</v>
      </c>
      <c r="P12" s="16">
        <v>108.77200000000001</v>
      </c>
      <c r="Q12" s="16">
        <v>109.46</v>
      </c>
      <c r="R12" s="16">
        <v>109.54</v>
      </c>
    </row>
    <row r="13" spans="1:18" x14ac:dyDescent="0.25">
      <c r="A13" s="16" t="s">
        <v>1730</v>
      </c>
      <c r="B13" s="16" t="s">
        <v>1729</v>
      </c>
      <c r="C13" s="16" t="s">
        <v>1728</v>
      </c>
      <c r="D13" s="16">
        <v>104.788</v>
      </c>
      <c r="E13" s="16">
        <v>105.099</v>
      </c>
      <c r="F13" s="16">
        <v>105.12</v>
      </c>
      <c r="G13" s="16">
        <v>105.566</v>
      </c>
      <c r="H13" s="16">
        <v>105.989</v>
      </c>
      <c r="I13" s="16">
        <v>105.762</v>
      </c>
      <c r="J13" s="16">
        <v>105.64400000000001</v>
      </c>
      <c r="K13" s="16">
        <v>105.349</v>
      </c>
      <c r="L13" s="16">
        <v>105.339</v>
      </c>
      <c r="M13" s="16">
        <v>105.411</v>
      </c>
      <c r="N13" s="16">
        <v>105.30800000000001</v>
      </c>
      <c r="O13" s="16">
        <v>105.355</v>
      </c>
      <c r="P13" s="16">
        <v>105.405</v>
      </c>
      <c r="Q13" s="16">
        <v>105.654</v>
      </c>
      <c r="R13" s="16">
        <v>105.31100000000001</v>
      </c>
    </row>
    <row r="14" spans="1:18" x14ac:dyDescent="0.25">
      <c r="A14" s="16" t="s">
        <v>1727</v>
      </c>
      <c r="B14" s="16" t="s">
        <v>1726</v>
      </c>
      <c r="C14" s="16" t="s">
        <v>1725</v>
      </c>
      <c r="D14" s="16">
        <v>104.798</v>
      </c>
      <c r="E14" s="16">
        <v>105.102</v>
      </c>
      <c r="F14" s="16">
        <v>105.12</v>
      </c>
      <c r="G14" s="16">
        <v>105.56399999999999</v>
      </c>
      <c r="H14" s="16">
        <v>105.99</v>
      </c>
      <c r="I14" s="16">
        <v>105.764</v>
      </c>
      <c r="J14" s="16">
        <v>105.64700000000001</v>
      </c>
      <c r="K14" s="16">
        <v>105.352</v>
      </c>
      <c r="L14" s="16">
        <v>105.342</v>
      </c>
      <c r="M14" s="16">
        <v>105.413</v>
      </c>
      <c r="N14" s="16">
        <v>105.31</v>
      </c>
      <c r="O14" s="16">
        <v>105.357</v>
      </c>
      <c r="P14" s="16">
        <v>105.404</v>
      </c>
      <c r="Q14" s="16">
        <v>105.655</v>
      </c>
      <c r="R14" s="16">
        <v>105.313</v>
      </c>
    </row>
    <row r="15" spans="1:18" x14ac:dyDescent="0.25">
      <c r="A15" s="16" t="s">
        <v>1724</v>
      </c>
      <c r="B15" s="16" t="s">
        <v>1723</v>
      </c>
      <c r="C15" s="16" t="s">
        <v>1722</v>
      </c>
      <c r="D15" s="16">
        <v>104.79300000000001</v>
      </c>
      <c r="E15" s="16">
        <v>105.096</v>
      </c>
      <c r="F15" s="16">
        <v>105.113</v>
      </c>
      <c r="G15" s="16">
        <v>105.56</v>
      </c>
      <c r="H15" s="16">
        <v>105.983</v>
      </c>
      <c r="I15" s="16">
        <v>105.759</v>
      </c>
      <c r="J15" s="16">
        <v>105.642</v>
      </c>
      <c r="K15" s="16">
        <v>105.346</v>
      </c>
      <c r="L15" s="16">
        <v>105.337</v>
      </c>
      <c r="M15" s="16">
        <v>105.407</v>
      </c>
      <c r="N15" s="16">
        <v>105.306</v>
      </c>
      <c r="O15" s="16">
        <v>105.35</v>
      </c>
      <c r="P15" s="16">
        <v>105.407</v>
      </c>
      <c r="Q15" s="16">
        <v>105.651</v>
      </c>
      <c r="R15" s="16">
        <v>105.30800000000001</v>
      </c>
    </row>
    <row r="16" spans="1:18" x14ac:dyDescent="0.25">
      <c r="A16" s="16" t="s">
        <v>1721</v>
      </c>
      <c r="B16" s="16" t="s">
        <v>1720</v>
      </c>
      <c r="C16" s="16" t="s">
        <v>1719</v>
      </c>
      <c r="D16" s="16">
        <v>106.646</v>
      </c>
      <c r="E16" s="16">
        <v>107.128</v>
      </c>
      <c r="F16" s="16">
        <v>107.652</v>
      </c>
      <c r="G16" s="16">
        <v>108.083</v>
      </c>
      <c r="H16" s="16">
        <v>108.291</v>
      </c>
      <c r="I16" s="16">
        <v>108.938</v>
      </c>
      <c r="J16" s="16">
        <v>109.613</v>
      </c>
      <c r="K16" s="16">
        <v>109.732</v>
      </c>
      <c r="L16" s="16">
        <v>109.54300000000001</v>
      </c>
      <c r="M16" s="16">
        <v>110.04600000000001</v>
      </c>
      <c r="N16" s="16">
        <v>110.76600000000001</v>
      </c>
      <c r="O16" s="16">
        <v>111.154</v>
      </c>
      <c r="P16" s="16">
        <v>110.931</v>
      </c>
      <c r="Q16" s="16">
        <v>111.83799999999999</v>
      </c>
      <c r="R16" s="16">
        <v>112.117</v>
      </c>
    </row>
    <row r="17" spans="1:18" x14ac:dyDescent="0.25">
      <c r="A17" s="16" t="s">
        <v>1718</v>
      </c>
      <c r="B17" s="16" t="s">
        <v>1717</v>
      </c>
      <c r="C17" s="16" t="s">
        <v>1716</v>
      </c>
      <c r="D17" s="16">
        <v>117.774</v>
      </c>
      <c r="E17" s="16">
        <v>118.316</v>
      </c>
      <c r="F17" s="16">
        <v>117.036</v>
      </c>
      <c r="G17" s="16">
        <v>116.977</v>
      </c>
      <c r="H17" s="16">
        <v>117.33199999999999</v>
      </c>
      <c r="I17" s="16">
        <v>116.501</v>
      </c>
      <c r="J17" s="16">
        <v>116.57899999999999</v>
      </c>
      <c r="K17" s="16">
        <v>117.19499999999999</v>
      </c>
      <c r="L17" s="16">
        <v>116.88</v>
      </c>
      <c r="M17" s="16">
        <v>116.82</v>
      </c>
      <c r="N17" s="16">
        <v>115.389</v>
      </c>
      <c r="O17" s="16">
        <v>113.611</v>
      </c>
      <c r="P17" s="16">
        <v>113.96299999999999</v>
      </c>
      <c r="Q17" s="16">
        <v>114.324</v>
      </c>
      <c r="R17" s="16">
        <v>113.13200000000001</v>
      </c>
    </row>
    <row r="18" spans="1:18" x14ac:dyDescent="0.25">
      <c r="A18" s="16" t="s">
        <v>1715</v>
      </c>
      <c r="B18" s="16" t="s">
        <v>1714</v>
      </c>
      <c r="C18" s="16" t="s">
        <v>1713</v>
      </c>
      <c r="D18" s="16">
        <v>117.578</v>
      </c>
      <c r="E18" s="16">
        <v>117.873</v>
      </c>
      <c r="F18" s="16">
        <v>116.517</v>
      </c>
      <c r="G18" s="16">
        <v>117.002</v>
      </c>
      <c r="H18" s="16">
        <v>117.038</v>
      </c>
      <c r="I18" s="16">
        <v>116.03100000000001</v>
      </c>
      <c r="J18" s="16">
        <v>116.255</v>
      </c>
      <c r="K18" s="16">
        <v>116.51</v>
      </c>
      <c r="L18" s="16">
        <v>116.102</v>
      </c>
      <c r="M18" s="16">
        <v>116.35899999999999</v>
      </c>
      <c r="N18" s="16">
        <v>114.691</v>
      </c>
      <c r="O18" s="16">
        <v>112.874</v>
      </c>
      <c r="P18" s="16">
        <v>113.28700000000001</v>
      </c>
      <c r="Q18" s="16">
        <v>113.318</v>
      </c>
      <c r="R18" s="16">
        <v>112.188</v>
      </c>
    </row>
    <row r="19" spans="1:18" x14ac:dyDescent="0.25">
      <c r="A19" s="16" t="s">
        <v>1712</v>
      </c>
      <c r="B19" s="16" t="s">
        <v>1711</v>
      </c>
      <c r="C19" s="16" t="s">
        <v>1710</v>
      </c>
      <c r="D19" s="16">
        <v>117.514</v>
      </c>
      <c r="E19" s="16">
        <v>118.554</v>
      </c>
      <c r="F19" s="16">
        <v>117.381</v>
      </c>
      <c r="G19" s="16">
        <v>115.977</v>
      </c>
      <c r="H19" s="16">
        <v>116.98399999999999</v>
      </c>
      <c r="I19" s="16">
        <v>116.685</v>
      </c>
      <c r="J19" s="16">
        <v>116.384</v>
      </c>
      <c r="K19" s="16">
        <v>118.10299999999999</v>
      </c>
      <c r="L19" s="16">
        <v>117.83</v>
      </c>
      <c r="M19" s="16">
        <v>116.82599999999999</v>
      </c>
      <c r="N19" s="16">
        <v>116.36799999999999</v>
      </c>
      <c r="O19" s="16">
        <v>114.586</v>
      </c>
      <c r="P19" s="16">
        <v>114.629</v>
      </c>
      <c r="Q19" s="16">
        <v>116.206</v>
      </c>
      <c r="R19" s="16">
        <v>114.657</v>
      </c>
    </row>
    <row r="20" spans="1:18" x14ac:dyDescent="0.25">
      <c r="A20" s="16" t="s">
        <v>1709</v>
      </c>
      <c r="B20" s="16" t="s">
        <v>1708</v>
      </c>
      <c r="C20" s="16" t="s">
        <v>1707</v>
      </c>
      <c r="D20" s="16">
        <v>116.508</v>
      </c>
      <c r="E20" s="16">
        <v>116.349</v>
      </c>
      <c r="F20" s="16">
        <v>114.92700000000001</v>
      </c>
      <c r="G20" s="16">
        <v>116.78</v>
      </c>
      <c r="H20" s="16">
        <v>116.32</v>
      </c>
      <c r="I20" s="16">
        <v>114.643</v>
      </c>
      <c r="J20" s="16">
        <v>115.30200000000001</v>
      </c>
      <c r="K20" s="16">
        <v>114.28100000000001</v>
      </c>
      <c r="L20" s="16">
        <v>114.179</v>
      </c>
      <c r="M20" s="16">
        <v>115.53700000000001</v>
      </c>
      <c r="N20" s="16">
        <v>112.577</v>
      </c>
      <c r="O20" s="16">
        <v>110.965</v>
      </c>
      <c r="P20" s="16">
        <v>111.839</v>
      </c>
      <c r="Q20" s="16">
        <v>110.33499999999999</v>
      </c>
      <c r="R20" s="16">
        <v>109.81</v>
      </c>
    </row>
    <row r="21" spans="1:18" x14ac:dyDescent="0.25">
      <c r="A21" s="16" t="s">
        <v>1706</v>
      </c>
      <c r="B21" s="16" t="s">
        <v>1705</v>
      </c>
      <c r="C21" s="16" t="s">
        <v>1704</v>
      </c>
      <c r="D21" s="16">
        <v>94.87</v>
      </c>
      <c r="E21" s="16">
        <v>97.343000000000004</v>
      </c>
      <c r="F21" s="16">
        <v>97.504999999999995</v>
      </c>
      <c r="G21" s="16">
        <v>96.799000000000007</v>
      </c>
      <c r="H21" s="16">
        <v>100.256</v>
      </c>
      <c r="I21" s="16">
        <v>97.924000000000007</v>
      </c>
      <c r="J21" s="16">
        <v>97.647999999999996</v>
      </c>
      <c r="K21" s="16">
        <v>97.751000000000005</v>
      </c>
      <c r="L21" s="16">
        <v>102.236</v>
      </c>
      <c r="M21" s="16">
        <v>100.78100000000001</v>
      </c>
      <c r="N21" s="16">
        <v>97.796999999999997</v>
      </c>
      <c r="O21" s="16">
        <v>99.221000000000004</v>
      </c>
      <c r="P21" s="16">
        <v>100.788</v>
      </c>
      <c r="Q21" s="16">
        <v>100.88800000000001</v>
      </c>
      <c r="R21" s="16">
        <v>102.542</v>
      </c>
    </row>
    <row r="22" spans="1:18" x14ac:dyDescent="0.25">
      <c r="A22" s="16" t="s">
        <v>1703</v>
      </c>
      <c r="B22" s="16" t="s">
        <v>1702</v>
      </c>
      <c r="C22" s="16" t="s">
        <v>1701</v>
      </c>
      <c r="D22" s="16">
        <v>117.977</v>
      </c>
      <c r="E22" s="16">
        <v>118.71599999999999</v>
      </c>
      <c r="F22" s="16">
        <v>117.492</v>
      </c>
      <c r="G22" s="16">
        <v>117.00700000000001</v>
      </c>
      <c r="H22" s="16">
        <v>117.61199999999999</v>
      </c>
      <c r="I22" s="16">
        <v>116.92100000000001</v>
      </c>
      <c r="J22" s="16">
        <v>116.881</v>
      </c>
      <c r="K22" s="16">
        <v>117.79300000000001</v>
      </c>
      <c r="L22" s="16">
        <v>117.553</v>
      </c>
      <c r="M22" s="16">
        <v>117.23099999999999</v>
      </c>
      <c r="N22" s="16">
        <v>115.999</v>
      </c>
      <c r="O22" s="16">
        <v>114.252</v>
      </c>
      <c r="P22" s="16">
        <v>114.553</v>
      </c>
      <c r="Q22" s="16">
        <v>115.188</v>
      </c>
      <c r="R22" s="16">
        <v>113.94499999999999</v>
      </c>
    </row>
    <row r="23" spans="1:18" x14ac:dyDescent="0.25">
      <c r="A23" s="16" t="s">
        <v>1700</v>
      </c>
      <c r="B23" s="16" t="s">
        <v>1699</v>
      </c>
      <c r="C23" s="16" t="s">
        <v>1698</v>
      </c>
      <c r="D23" s="16">
        <v>117.73</v>
      </c>
      <c r="E23" s="16">
        <v>118.782</v>
      </c>
      <c r="F23" s="16">
        <v>117.60299999999999</v>
      </c>
      <c r="G23" s="16">
        <v>116.19199999999999</v>
      </c>
      <c r="H23" s="16">
        <v>117.199</v>
      </c>
      <c r="I23" s="16">
        <v>116.905</v>
      </c>
      <c r="J23" s="16">
        <v>116.59699999999999</v>
      </c>
      <c r="K23" s="16">
        <v>118.319</v>
      </c>
      <c r="L23" s="16">
        <v>118.051</v>
      </c>
      <c r="M23" s="16">
        <v>117.045</v>
      </c>
      <c r="N23" s="16">
        <v>116.583</v>
      </c>
      <c r="O23" s="16">
        <v>114.798</v>
      </c>
      <c r="P23" s="16">
        <v>114.84399999999999</v>
      </c>
      <c r="Q23" s="16">
        <v>116.423</v>
      </c>
      <c r="R23" s="16">
        <v>114.86799999999999</v>
      </c>
    </row>
    <row r="24" spans="1:18" x14ac:dyDescent="0.25">
      <c r="A24" s="16" t="s">
        <v>1697</v>
      </c>
      <c r="B24" s="16" t="s">
        <v>1696</v>
      </c>
      <c r="C24" s="16" t="s">
        <v>1695</v>
      </c>
      <c r="D24" s="16">
        <v>119.45</v>
      </c>
      <c r="E24" s="16">
        <v>119.259</v>
      </c>
      <c r="F24" s="16">
        <v>117.828</v>
      </c>
      <c r="G24" s="16">
        <v>119.72799999999999</v>
      </c>
      <c r="H24" s="16">
        <v>119.254</v>
      </c>
      <c r="I24" s="16">
        <v>117.53700000000001</v>
      </c>
      <c r="J24" s="16">
        <v>118.215</v>
      </c>
      <c r="K24" s="16">
        <v>117.15900000000001</v>
      </c>
      <c r="L24" s="16">
        <v>117.066</v>
      </c>
      <c r="M24" s="16">
        <v>118.45099999999999</v>
      </c>
      <c r="N24" s="16">
        <v>115.414</v>
      </c>
      <c r="O24" s="16">
        <v>113.765</v>
      </c>
      <c r="P24" s="16">
        <v>114.66200000000001</v>
      </c>
      <c r="Q24" s="16">
        <v>113.121</v>
      </c>
      <c r="R24" s="16">
        <v>112.583</v>
      </c>
    </row>
    <row r="25" spans="1:18" x14ac:dyDescent="0.25">
      <c r="A25" s="16" t="s">
        <v>1694</v>
      </c>
      <c r="B25" s="16" t="s">
        <v>1693</v>
      </c>
      <c r="C25" s="16" t="s">
        <v>1692</v>
      </c>
      <c r="D25" s="16">
        <v>107.67100000000001</v>
      </c>
      <c r="E25" s="16">
        <v>107.943</v>
      </c>
      <c r="F25" s="16">
        <v>108.648</v>
      </c>
      <c r="G25" s="16">
        <v>108.867</v>
      </c>
      <c r="H25" s="16">
        <v>108.69799999999999</v>
      </c>
      <c r="I25" s="16">
        <v>108.53100000000001</v>
      </c>
      <c r="J25" s="16">
        <v>108.419</v>
      </c>
      <c r="K25" s="16">
        <v>108.295</v>
      </c>
      <c r="L25" s="16">
        <v>108.245</v>
      </c>
      <c r="M25" s="16">
        <v>108.157</v>
      </c>
      <c r="N25" s="16">
        <v>108.255</v>
      </c>
      <c r="O25" s="16">
        <v>108.223</v>
      </c>
      <c r="P25" s="16">
        <v>108.56399999999999</v>
      </c>
      <c r="Q25" s="16">
        <v>108.508</v>
      </c>
      <c r="R25" s="16">
        <v>108.548</v>
      </c>
    </row>
    <row r="26" spans="1:18" x14ac:dyDescent="0.25">
      <c r="A26" s="16" t="s">
        <v>1691</v>
      </c>
      <c r="B26" s="16" t="s">
        <v>1690</v>
      </c>
      <c r="C26" s="16" t="s">
        <v>1689</v>
      </c>
      <c r="D26" s="16">
        <v>111.90300000000001</v>
      </c>
      <c r="E26" s="16">
        <v>111.849</v>
      </c>
      <c r="F26" s="16">
        <v>111.89</v>
      </c>
      <c r="G26" s="16">
        <v>111.452</v>
      </c>
      <c r="H26" s="16">
        <v>110.292</v>
      </c>
      <c r="I26" s="16">
        <v>108.899</v>
      </c>
      <c r="J26" s="16">
        <v>107.46299999999999</v>
      </c>
      <c r="K26" s="16">
        <v>106.90600000000001</v>
      </c>
      <c r="L26" s="16">
        <v>106.68600000000001</v>
      </c>
      <c r="M26" s="16">
        <v>106.25</v>
      </c>
      <c r="N26" s="16">
        <v>105.60599999999999</v>
      </c>
      <c r="O26" s="16">
        <v>104.996</v>
      </c>
      <c r="P26" s="16">
        <v>105.33199999999999</v>
      </c>
      <c r="Q26" s="16">
        <v>104.669</v>
      </c>
      <c r="R26" s="16">
        <v>104.407</v>
      </c>
    </row>
    <row r="27" spans="1:18" x14ac:dyDescent="0.25">
      <c r="A27" s="16" t="s">
        <v>1688</v>
      </c>
      <c r="B27" s="16" t="s">
        <v>1687</v>
      </c>
      <c r="C27" s="16" t="s">
        <v>1686</v>
      </c>
      <c r="D27" s="16">
        <v>104.804</v>
      </c>
      <c r="E27" s="16">
        <v>105.292</v>
      </c>
      <c r="F27" s="16">
        <v>106.441</v>
      </c>
      <c r="G27" s="16">
        <v>107.099</v>
      </c>
      <c r="H27" s="16">
        <v>107.596</v>
      </c>
      <c r="I27" s="16">
        <v>108.252</v>
      </c>
      <c r="J27" s="16">
        <v>109.03700000000001</v>
      </c>
      <c r="K27" s="16">
        <v>109.21</v>
      </c>
      <c r="L27" s="16">
        <v>109.26900000000001</v>
      </c>
      <c r="M27" s="16">
        <v>109.417</v>
      </c>
      <c r="N27" s="16">
        <v>110.02200000000001</v>
      </c>
      <c r="O27" s="16">
        <v>110.387</v>
      </c>
      <c r="P27" s="16">
        <v>110.733</v>
      </c>
      <c r="Q27" s="16">
        <v>111.08499999999999</v>
      </c>
      <c r="R27" s="16">
        <v>111.328</v>
      </c>
    </row>
    <row r="28" spans="1:18" x14ac:dyDescent="0.25">
      <c r="A28" s="16" t="s">
        <v>1685</v>
      </c>
      <c r="B28" s="18" t="s">
        <v>1684</v>
      </c>
      <c r="C28" s="16" t="s">
        <v>1683</v>
      </c>
      <c r="D28" s="16">
        <v>94.244</v>
      </c>
      <c r="E28" s="16">
        <v>94.231999999999999</v>
      </c>
      <c r="F28" s="16">
        <v>93.988</v>
      </c>
      <c r="G28" s="16">
        <v>93.486000000000004</v>
      </c>
      <c r="H28" s="16">
        <v>93.338999999999999</v>
      </c>
      <c r="I28" s="16">
        <v>92.832999999999998</v>
      </c>
      <c r="J28" s="16">
        <v>91.519000000000005</v>
      </c>
      <c r="K28" s="16">
        <v>90.677999999999997</v>
      </c>
      <c r="L28" s="16">
        <v>89.986000000000004</v>
      </c>
      <c r="M28" s="16">
        <v>89.116</v>
      </c>
      <c r="N28" s="16">
        <v>88.557000000000002</v>
      </c>
      <c r="O28" s="16">
        <v>87.887</v>
      </c>
      <c r="P28" s="16">
        <v>87.239000000000004</v>
      </c>
      <c r="Q28" s="16">
        <v>87.519000000000005</v>
      </c>
      <c r="R28" s="16">
        <v>86.552000000000007</v>
      </c>
    </row>
    <row r="29" spans="1:18" x14ac:dyDescent="0.25">
      <c r="A29" s="16" t="s">
        <v>1682</v>
      </c>
      <c r="B29" s="16" t="s">
        <v>1681</v>
      </c>
      <c r="C29" s="16" t="s">
        <v>1680</v>
      </c>
      <c r="D29" s="16">
        <v>92.953999999999994</v>
      </c>
      <c r="E29" s="16">
        <v>93.039000000000001</v>
      </c>
      <c r="F29" s="16">
        <v>92.981999999999999</v>
      </c>
      <c r="G29" s="16">
        <v>92.122</v>
      </c>
      <c r="H29" s="16">
        <v>91.567999999999998</v>
      </c>
      <c r="I29" s="16">
        <v>91.042000000000002</v>
      </c>
      <c r="J29" s="16">
        <v>90.114000000000004</v>
      </c>
      <c r="K29" s="16">
        <v>89.016999999999996</v>
      </c>
      <c r="L29" s="16">
        <v>88.111000000000004</v>
      </c>
      <c r="M29" s="16">
        <v>88.275000000000006</v>
      </c>
      <c r="N29" s="16">
        <v>87.316000000000003</v>
      </c>
      <c r="O29" s="16">
        <v>86.963999999999999</v>
      </c>
      <c r="P29" s="16">
        <v>86.337000000000003</v>
      </c>
      <c r="Q29" s="16">
        <v>86.756</v>
      </c>
      <c r="R29" s="16">
        <v>85.477000000000004</v>
      </c>
    </row>
    <row r="30" spans="1:18" x14ac:dyDescent="0.25">
      <c r="A30" s="16" t="s">
        <v>1679</v>
      </c>
      <c r="B30" s="16" t="s">
        <v>1678</v>
      </c>
      <c r="C30" s="16" t="s">
        <v>1677</v>
      </c>
      <c r="D30" s="16">
        <v>96.004999999999995</v>
      </c>
      <c r="E30" s="16">
        <v>96.534000000000006</v>
      </c>
      <c r="F30" s="16">
        <v>96.661000000000001</v>
      </c>
      <c r="G30" s="16">
        <v>96.230999999999995</v>
      </c>
      <c r="H30" s="16">
        <v>95.634</v>
      </c>
      <c r="I30" s="16">
        <v>95.944999999999993</v>
      </c>
      <c r="J30" s="16">
        <v>95.057000000000002</v>
      </c>
      <c r="K30" s="16">
        <v>94.015000000000001</v>
      </c>
      <c r="L30" s="16">
        <v>93.082999999999998</v>
      </c>
      <c r="M30" s="16">
        <v>93.52</v>
      </c>
      <c r="N30" s="16">
        <v>91.831000000000003</v>
      </c>
      <c r="O30" s="16">
        <v>91.962999999999994</v>
      </c>
      <c r="P30" s="16">
        <v>91.742999999999995</v>
      </c>
      <c r="Q30" s="16">
        <v>92.924000000000007</v>
      </c>
      <c r="R30" s="16">
        <v>91.522999999999996</v>
      </c>
    </row>
    <row r="31" spans="1:18" x14ac:dyDescent="0.25">
      <c r="A31" s="16" t="s">
        <v>1676</v>
      </c>
      <c r="B31" s="16" t="s">
        <v>1675</v>
      </c>
      <c r="C31" s="16" t="s">
        <v>1674</v>
      </c>
      <c r="D31" s="16">
        <v>84.847999999999999</v>
      </c>
      <c r="E31" s="16">
        <v>83.927999999999997</v>
      </c>
      <c r="F31" s="16">
        <v>83.62</v>
      </c>
      <c r="G31" s="16">
        <v>81.649000000000001</v>
      </c>
      <c r="H31" s="16">
        <v>80.924999999999997</v>
      </c>
      <c r="I31" s="16">
        <v>79.494</v>
      </c>
      <c r="J31" s="16">
        <v>77.888000000000005</v>
      </c>
      <c r="K31" s="16">
        <v>75.995999999999995</v>
      </c>
      <c r="L31" s="16">
        <v>74.373999999999995</v>
      </c>
      <c r="M31" s="16">
        <v>74.012</v>
      </c>
      <c r="N31" s="16">
        <v>73.644000000000005</v>
      </c>
      <c r="O31" s="16">
        <v>72.311000000000007</v>
      </c>
      <c r="P31" s="16">
        <v>71.378</v>
      </c>
      <c r="Q31" s="16">
        <v>70.78</v>
      </c>
      <c r="R31" s="16">
        <v>69.858000000000004</v>
      </c>
    </row>
    <row r="32" spans="1:18" x14ac:dyDescent="0.25">
      <c r="A32" s="16" t="s">
        <v>1673</v>
      </c>
      <c r="B32" s="16" t="s">
        <v>1672</v>
      </c>
      <c r="C32" s="16" t="s">
        <v>1671</v>
      </c>
      <c r="D32" s="16">
        <v>95.605999999999995</v>
      </c>
      <c r="E32" s="16">
        <v>95.635999999999996</v>
      </c>
      <c r="F32" s="16">
        <v>94.953000000000003</v>
      </c>
      <c r="G32" s="16">
        <v>93.536000000000001</v>
      </c>
      <c r="H32" s="16">
        <v>92.878</v>
      </c>
      <c r="I32" s="16">
        <v>90.697000000000003</v>
      </c>
      <c r="J32" s="16">
        <v>90.563000000000002</v>
      </c>
      <c r="K32" s="16">
        <v>90.311999999999998</v>
      </c>
      <c r="L32" s="16">
        <v>90.320999999999998</v>
      </c>
      <c r="M32" s="16">
        <v>90.787000000000006</v>
      </c>
      <c r="N32" s="16">
        <v>92.314999999999998</v>
      </c>
      <c r="O32" s="16">
        <v>91.12</v>
      </c>
      <c r="P32" s="16">
        <v>91.343999999999994</v>
      </c>
      <c r="Q32" s="16">
        <v>91.72</v>
      </c>
      <c r="R32" s="16">
        <v>91.213999999999999</v>
      </c>
    </row>
    <row r="33" spans="1:18" x14ac:dyDescent="0.25">
      <c r="A33" s="16" t="s">
        <v>1670</v>
      </c>
      <c r="B33" s="16" t="s">
        <v>1669</v>
      </c>
      <c r="C33" s="16" t="s">
        <v>1668</v>
      </c>
      <c r="D33" s="16">
        <v>90.2</v>
      </c>
      <c r="E33" s="16">
        <v>90.263999999999996</v>
      </c>
      <c r="F33" s="16">
        <v>90.614999999999995</v>
      </c>
      <c r="G33" s="16">
        <v>91.010999999999996</v>
      </c>
      <c r="H33" s="16">
        <v>91.47</v>
      </c>
      <c r="I33" s="16">
        <v>90.728999999999999</v>
      </c>
      <c r="J33" s="16">
        <v>90.406000000000006</v>
      </c>
      <c r="K33" s="16">
        <v>90.100999999999999</v>
      </c>
      <c r="L33" s="16">
        <v>90.197000000000003</v>
      </c>
      <c r="M33" s="16">
        <v>89.697000000000003</v>
      </c>
      <c r="N33" s="16">
        <v>88.165000000000006</v>
      </c>
      <c r="O33" s="16">
        <v>88.861999999999995</v>
      </c>
      <c r="P33" s="16">
        <v>85.391999999999996</v>
      </c>
      <c r="Q33" s="16">
        <v>84.15</v>
      </c>
      <c r="R33" s="16">
        <v>81.643000000000001</v>
      </c>
    </row>
    <row r="34" spans="1:18" x14ac:dyDescent="0.25">
      <c r="A34" s="16" t="s">
        <v>1667</v>
      </c>
      <c r="B34" s="16" t="s">
        <v>1666</v>
      </c>
      <c r="C34" s="16" t="s">
        <v>1665</v>
      </c>
      <c r="D34" s="16">
        <v>98.305999999999997</v>
      </c>
      <c r="E34" s="16">
        <v>98.903000000000006</v>
      </c>
      <c r="F34" s="16">
        <v>98.358000000000004</v>
      </c>
      <c r="G34" s="16">
        <v>98.864999999999995</v>
      </c>
      <c r="H34" s="16">
        <v>98.045000000000002</v>
      </c>
      <c r="I34" s="16">
        <v>97.325000000000003</v>
      </c>
      <c r="J34" s="16">
        <v>95.7</v>
      </c>
      <c r="K34" s="16">
        <v>94.676000000000002</v>
      </c>
      <c r="L34" s="16">
        <v>93.887</v>
      </c>
      <c r="M34" s="16">
        <v>91.188000000000002</v>
      </c>
      <c r="N34" s="16">
        <v>90.224999999999994</v>
      </c>
      <c r="O34" s="16">
        <v>88.593000000000004</v>
      </c>
      <c r="P34" s="16">
        <v>87.494</v>
      </c>
      <c r="Q34" s="16">
        <v>87.286000000000001</v>
      </c>
      <c r="R34" s="16">
        <v>86.123999999999995</v>
      </c>
    </row>
    <row r="35" spans="1:18" x14ac:dyDescent="0.25">
      <c r="A35" s="16" t="s">
        <v>1664</v>
      </c>
      <c r="B35" s="16" t="s">
        <v>1663</v>
      </c>
      <c r="C35" s="16" t="s">
        <v>1662</v>
      </c>
      <c r="D35" s="16">
        <v>98.977999999999994</v>
      </c>
      <c r="E35" s="16">
        <v>99.813999999999993</v>
      </c>
      <c r="F35" s="16">
        <v>99.230999999999995</v>
      </c>
      <c r="G35" s="16">
        <v>99.960999999999999</v>
      </c>
      <c r="H35" s="16">
        <v>98.91</v>
      </c>
      <c r="I35" s="16">
        <v>98.277000000000001</v>
      </c>
      <c r="J35" s="16">
        <v>96.409000000000006</v>
      </c>
      <c r="K35" s="16">
        <v>95.302000000000007</v>
      </c>
      <c r="L35" s="16">
        <v>94.497</v>
      </c>
      <c r="M35" s="16">
        <v>91.525999999999996</v>
      </c>
      <c r="N35" s="16">
        <v>90.403000000000006</v>
      </c>
      <c r="O35" s="16">
        <v>88.563999999999993</v>
      </c>
      <c r="P35" s="16">
        <v>87.376999999999995</v>
      </c>
      <c r="Q35" s="16">
        <v>87.153000000000006</v>
      </c>
      <c r="R35" s="16">
        <v>85.947999999999993</v>
      </c>
    </row>
    <row r="36" spans="1:18" x14ac:dyDescent="0.25">
      <c r="A36" s="16" t="s">
        <v>1661</v>
      </c>
      <c r="B36" s="16" t="s">
        <v>1660</v>
      </c>
      <c r="C36" s="16" t="s">
        <v>1659</v>
      </c>
      <c r="D36" s="16">
        <v>93.811000000000007</v>
      </c>
      <c r="E36" s="16">
        <v>92.957999999999998</v>
      </c>
      <c r="F36" s="16">
        <v>92.692999999999998</v>
      </c>
      <c r="G36" s="16">
        <v>91.837000000000003</v>
      </c>
      <c r="H36" s="16">
        <v>92.438000000000002</v>
      </c>
      <c r="I36" s="16">
        <v>91.194000000000003</v>
      </c>
      <c r="J36" s="16">
        <v>91.141999999999996</v>
      </c>
      <c r="K36" s="16">
        <v>90.713999999999999</v>
      </c>
      <c r="L36" s="16">
        <v>90.13</v>
      </c>
      <c r="M36" s="16">
        <v>89.204999999999998</v>
      </c>
      <c r="N36" s="16">
        <v>89.299000000000007</v>
      </c>
      <c r="O36" s="16">
        <v>89.009</v>
      </c>
      <c r="P36" s="16">
        <v>88.468000000000004</v>
      </c>
      <c r="Q36" s="16">
        <v>88.361999999999995</v>
      </c>
      <c r="R36" s="16">
        <v>87.474000000000004</v>
      </c>
    </row>
    <row r="37" spans="1:18" x14ac:dyDescent="0.25">
      <c r="A37" s="16" t="s">
        <v>1658</v>
      </c>
      <c r="B37" s="16" t="s">
        <v>1657</v>
      </c>
      <c r="C37" s="16" t="s">
        <v>1656</v>
      </c>
      <c r="D37" s="16">
        <v>92.825999999999993</v>
      </c>
      <c r="E37" s="16">
        <v>91.870999999999995</v>
      </c>
      <c r="F37" s="16">
        <v>91.254999999999995</v>
      </c>
      <c r="G37" s="16">
        <v>90.850999999999999</v>
      </c>
      <c r="H37" s="16">
        <v>92.477000000000004</v>
      </c>
      <c r="I37" s="16">
        <v>91.777000000000001</v>
      </c>
      <c r="J37" s="16">
        <v>88.941000000000003</v>
      </c>
      <c r="K37" s="16">
        <v>89.001000000000005</v>
      </c>
      <c r="L37" s="16">
        <v>88.853999999999999</v>
      </c>
      <c r="M37" s="16">
        <v>86.149000000000001</v>
      </c>
      <c r="N37" s="16">
        <v>86.989000000000004</v>
      </c>
      <c r="O37" s="16">
        <v>85.584999999999994</v>
      </c>
      <c r="P37" s="16">
        <v>85.016999999999996</v>
      </c>
      <c r="Q37" s="16">
        <v>85.415999999999997</v>
      </c>
      <c r="R37" s="16">
        <v>85.638000000000005</v>
      </c>
    </row>
    <row r="38" spans="1:18" x14ac:dyDescent="0.25">
      <c r="A38" s="16" t="s">
        <v>1655</v>
      </c>
      <c r="B38" s="16" t="s">
        <v>1654</v>
      </c>
      <c r="C38" s="16" t="s">
        <v>1653</v>
      </c>
      <c r="D38" s="16">
        <v>85.031000000000006</v>
      </c>
      <c r="E38" s="16">
        <v>82.683999999999997</v>
      </c>
      <c r="F38" s="16">
        <v>81.506</v>
      </c>
      <c r="G38" s="16">
        <v>80.757000000000005</v>
      </c>
      <c r="H38" s="16">
        <v>83.789000000000001</v>
      </c>
      <c r="I38" s="16">
        <v>82.703000000000003</v>
      </c>
      <c r="J38" s="16">
        <v>77.932000000000002</v>
      </c>
      <c r="K38" s="16">
        <v>78.721000000000004</v>
      </c>
      <c r="L38" s="16">
        <v>79.855000000000004</v>
      </c>
      <c r="M38" s="16">
        <v>75.959000000000003</v>
      </c>
      <c r="N38" s="16">
        <v>78.63</v>
      </c>
      <c r="O38" s="16">
        <v>75.403999999999996</v>
      </c>
      <c r="P38" s="16">
        <v>75.923000000000002</v>
      </c>
      <c r="Q38" s="16">
        <v>76.847999999999999</v>
      </c>
      <c r="R38" s="16">
        <v>77.652000000000001</v>
      </c>
    </row>
    <row r="39" spans="1:18" x14ac:dyDescent="0.25">
      <c r="A39" s="16" t="s">
        <v>1652</v>
      </c>
      <c r="B39" s="16" t="s">
        <v>1651</v>
      </c>
      <c r="C39" s="16" t="s">
        <v>1650</v>
      </c>
      <c r="D39" s="16">
        <v>100.252</v>
      </c>
      <c r="E39" s="16">
        <v>100.746</v>
      </c>
      <c r="F39" s="16">
        <v>100.739</v>
      </c>
      <c r="G39" s="16">
        <v>100.72499999999999</v>
      </c>
      <c r="H39" s="16">
        <v>100.854</v>
      </c>
      <c r="I39" s="16">
        <v>100.583</v>
      </c>
      <c r="J39" s="16">
        <v>99.888000000000005</v>
      </c>
      <c r="K39" s="16">
        <v>99.146000000000001</v>
      </c>
      <c r="L39" s="16">
        <v>97.611000000000004</v>
      </c>
      <c r="M39" s="16">
        <v>96.222999999999999</v>
      </c>
      <c r="N39" s="16">
        <v>95.082999999999998</v>
      </c>
      <c r="O39" s="16">
        <v>95.650999999999996</v>
      </c>
      <c r="P39" s="16">
        <v>93.91</v>
      </c>
      <c r="Q39" s="16">
        <v>93.744</v>
      </c>
      <c r="R39" s="16">
        <v>93.353999999999999</v>
      </c>
    </row>
    <row r="40" spans="1:18" x14ac:dyDescent="0.25">
      <c r="A40" s="16" t="s">
        <v>1649</v>
      </c>
      <c r="B40" s="16" t="s">
        <v>1648</v>
      </c>
      <c r="C40" s="16" t="s">
        <v>1647</v>
      </c>
      <c r="D40" s="16">
        <v>99.566999999999993</v>
      </c>
      <c r="E40" s="16">
        <v>99.774000000000001</v>
      </c>
      <c r="F40" s="16">
        <v>99.575999999999993</v>
      </c>
      <c r="G40" s="16">
        <v>99.676000000000002</v>
      </c>
      <c r="H40" s="16">
        <v>100.01300000000001</v>
      </c>
      <c r="I40" s="16">
        <v>100.724</v>
      </c>
      <c r="J40" s="16">
        <v>100.762</v>
      </c>
      <c r="K40" s="16">
        <v>100.267</v>
      </c>
      <c r="L40" s="16">
        <v>100.27800000000001</v>
      </c>
      <c r="M40" s="16">
        <v>99.344999999999999</v>
      </c>
      <c r="N40" s="16">
        <v>99.566000000000003</v>
      </c>
      <c r="O40" s="16">
        <v>100.309</v>
      </c>
      <c r="P40" s="16">
        <v>100.36</v>
      </c>
      <c r="Q40" s="16">
        <v>100.205</v>
      </c>
      <c r="R40" s="16">
        <v>99.343999999999994</v>
      </c>
    </row>
    <row r="41" spans="1:18" x14ac:dyDescent="0.25">
      <c r="A41" s="16" t="s">
        <v>1646</v>
      </c>
      <c r="B41" s="16" t="s">
        <v>1645</v>
      </c>
      <c r="C41" s="16" t="s">
        <v>1644</v>
      </c>
      <c r="D41" s="16">
        <v>100.23099999999999</v>
      </c>
      <c r="E41" s="16">
        <v>100.46899999999999</v>
      </c>
      <c r="F41" s="16">
        <v>100.36799999999999</v>
      </c>
      <c r="G41" s="16">
        <v>100.44199999999999</v>
      </c>
      <c r="H41" s="16">
        <v>100.905</v>
      </c>
      <c r="I41" s="16">
        <v>101.807</v>
      </c>
      <c r="J41" s="16">
        <v>101.747</v>
      </c>
      <c r="K41" s="16">
        <v>101.369</v>
      </c>
      <c r="L41" s="16">
        <v>101.31699999999999</v>
      </c>
      <c r="M41" s="16">
        <v>100.381</v>
      </c>
      <c r="N41" s="16">
        <v>100.732</v>
      </c>
      <c r="O41" s="16">
        <v>101.505</v>
      </c>
      <c r="P41" s="16">
        <v>101.72499999999999</v>
      </c>
      <c r="Q41" s="16">
        <v>101.43</v>
      </c>
      <c r="R41" s="16">
        <v>100.455</v>
      </c>
    </row>
    <row r="42" spans="1:18" x14ac:dyDescent="0.25">
      <c r="A42" s="16" t="s">
        <v>1643</v>
      </c>
      <c r="B42" s="16" t="s">
        <v>1642</v>
      </c>
      <c r="C42" s="16" t="s">
        <v>1641</v>
      </c>
      <c r="D42" s="16">
        <v>96.667000000000002</v>
      </c>
      <c r="E42" s="16">
        <v>96.775000000000006</v>
      </c>
      <c r="F42" s="16">
        <v>96.185000000000002</v>
      </c>
      <c r="G42" s="16">
        <v>96.391999999999996</v>
      </c>
      <c r="H42" s="16">
        <v>96.191000000000003</v>
      </c>
      <c r="I42" s="16">
        <v>96.105999999999995</v>
      </c>
      <c r="J42" s="16">
        <v>96.545000000000002</v>
      </c>
      <c r="K42" s="16">
        <v>95.570999999999998</v>
      </c>
      <c r="L42" s="16">
        <v>95.844999999999999</v>
      </c>
      <c r="M42" s="16">
        <v>94.933999999999997</v>
      </c>
      <c r="N42" s="16">
        <v>94.62</v>
      </c>
      <c r="O42" s="16">
        <v>95.234999999999999</v>
      </c>
      <c r="P42" s="16">
        <v>94.587999999999994</v>
      </c>
      <c r="Q42" s="16">
        <v>95.012</v>
      </c>
      <c r="R42" s="16">
        <v>94.623000000000005</v>
      </c>
    </row>
    <row r="43" spans="1:18" x14ac:dyDescent="0.25">
      <c r="A43" s="16" t="s">
        <v>14</v>
      </c>
      <c r="B43" s="18" t="s">
        <v>15</v>
      </c>
      <c r="C43" s="16" t="s">
        <v>354</v>
      </c>
      <c r="D43" s="16">
        <v>83.350999999999999</v>
      </c>
      <c r="E43" s="16">
        <v>82.024000000000001</v>
      </c>
      <c r="F43" s="16">
        <v>80.781999999999996</v>
      </c>
      <c r="G43" s="16">
        <v>79.649000000000001</v>
      </c>
      <c r="H43" s="16">
        <v>78.691000000000003</v>
      </c>
      <c r="I43" s="16">
        <v>77.494</v>
      </c>
      <c r="J43" s="16">
        <v>76.566000000000003</v>
      </c>
      <c r="K43" s="16">
        <v>75.72</v>
      </c>
      <c r="L43" s="16">
        <v>74.840999999999994</v>
      </c>
      <c r="M43" s="16">
        <v>74.314999999999998</v>
      </c>
      <c r="N43" s="16">
        <v>73.236000000000004</v>
      </c>
      <c r="O43" s="16">
        <v>72.12</v>
      </c>
      <c r="P43" s="16">
        <v>71.138000000000005</v>
      </c>
      <c r="Q43" s="16">
        <v>70.677999999999997</v>
      </c>
      <c r="R43" s="16">
        <v>70.150999999999996</v>
      </c>
    </row>
    <row r="44" spans="1:18" x14ac:dyDescent="0.25">
      <c r="A44" s="16" t="s">
        <v>1640</v>
      </c>
      <c r="B44" s="16" t="s">
        <v>1639</v>
      </c>
      <c r="C44" s="16" t="s">
        <v>1638</v>
      </c>
      <c r="D44" s="16">
        <v>76.236999999999995</v>
      </c>
      <c r="E44" s="16">
        <v>74.17</v>
      </c>
      <c r="F44" s="16">
        <v>72.400999999999996</v>
      </c>
      <c r="G44" s="16">
        <v>70.81</v>
      </c>
      <c r="H44" s="16">
        <v>69.570999999999998</v>
      </c>
      <c r="I44" s="16">
        <v>67.941999999999993</v>
      </c>
      <c r="J44" s="16">
        <v>66.775000000000006</v>
      </c>
      <c r="K44" s="16">
        <v>65.676000000000002</v>
      </c>
      <c r="L44" s="16">
        <v>64.478999999999999</v>
      </c>
      <c r="M44" s="16">
        <v>63.853999999999999</v>
      </c>
      <c r="N44" s="16">
        <v>62.621000000000002</v>
      </c>
      <c r="O44" s="16">
        <v>61.113999999999997</v>
      </c>
      <c r="P44" s="16">
        <v>59.835999999999999</v>
      </c>
      <c r="Q44" s="16">
        <v>59.344000000000001</v>
      </c>
      <c r="R44" s="16">
        <v>58.680999999999997</v>
      </c>
    </row>
    <row r="45" spans="1:18" x14ac:dyDescent="0.25">
      <c r="A45" s="16" t="s">
        <v>1637</v>
      </c>
      <c r="B45" s="16" t="s">
        <v>1636</v>
      </c>
      <c r="C45" s="16" t="s">
        <v>1635</v>
      </c>
      <c r="D45" s="16">
        <v>71.721000000000004</v>
      </c>
      <c r="E45" s="16">
        <v>69.295000000000002</v>
      </c>
      <c r="F45" s="16">
        <v>67.599999999999994</v>
      </c>
      <c r="G45" s="16">
        <v>65.995999999999995</v>
      </c>
      <c r="H45" s="16">
        <v>64.58</v>
      </c>
      <c r="I45" s="16">
        <v>63.252000000000002</v>
      </c>
      <c r="J45" s="16">
        <v>62.061</v>
      </c>
      <c r="K45" s="16">
        <v>60.691000000000003</v>
      </c>
      <c r="L45" s="16">
        <v>59.673999999999999</v>
      </c>
      <c r="M45" s="16">
        <v>59.247999999999998</v>
      </c>
      <c r="N45" s="16">
        <v>57.378999999999998</v>
      </c>
      <c r="O45" s="16">
        <v>55.656999999999996</v>
      </c>
      <c r="P45" s="16">
        <v>54.59</v>
      </c>
      <c r="Q45" s="16">
        <v>53.959000000000003</v>
      </c>
      <c r="R45" s="16">
        <v>53.32</v>
      </c>
    </row>
    <row r="46" spans="1:18" x14ac:dyDescent="0.25">
      <c r="A46" s="16" t="s">
        <v>1634</v>
      </c>
      <c r="B46" s="16" t="s">
        <v>1633</v>
      </c>
      <c r="C46" s="16" t="s">
        <v>1632</v>
      </c>
      <c r="D46" s="16">
        <v>55.664000000000001</v>
      </c>
      <c r="E46" s="16">
        <v>52.372999999999998</v>
      </c>
      <c r="F46" s="16">
        <v>50.17</v>
      </c>
      <c r="G46" s="16">
        <v>48.054000000000002</v>
      </c>
      <c r="H46" s="16">
        <v>46.04</v>
      </c>
      <c r="I46" s="16">
        <v>44.112000000000002</v>
      </c>
      <c r="J46" s="16">
        <v>42.576000000000001</v>
      </c>
      <c r="K46" s="16">
        <v>41.320999999999998</v>
      </c>
      <c r="L46" s="16">
        <v>40.020000000000003</v>
      </c>
      <c r="M46" s="16">
        <v>38.148000000000003</v>
      </c>
      <c r="N46" s="16">
        <v>36.499000000000002</v>
      </c>
      <c r="O46" s="16">
        <v>34.828000000000003</v>
      </c>
      <c r="P46" s="16">
        <v>33.591999999999999</v>
      </c>
      <c r="Q46" s="16">
        <v>32.645000000000003</v>
      </c>
      <c r="R46" s="16">
        <v>31.812000000000001</v>
      </c>
    </row>
    <row r="47" spans="1:18" x14ac:dyDescent="0.25">
      <c r="A47" s="16" t="s">
        <v>1631</v>
      </c>
      <c r="B47" s="16" t="s">
        <v>1630</v>
      </c>
      <c r="C47" s="16" t="s">
        <v>1629</v>
      </c>
      <c r="D47" s="16">
        <v>70.744</v>
      </c>
      <c r="E47" s="16">
        <v>68.182000000000002</v>
      </c>
      <c r="F47" s="16">
        <v>66.846000000000004</v>
      </c>
      <c r="G47" s="16">
        <v>64.64</v>
      </c>
      <c r="H47" s="16">
        <v>63.296999999999997</v>
      </c>
      <c r="I47" s="16">
        <v>63.715000000000003</v>
      </c>
      <c r="J47" s="16">
        <v>61.335999999999999</v>
      </c>
      <c r="K47" s="16">
        <v>59.459000000000003</v>
      </c>
      <c r="L47" s="16">
        <v>59.218000000000004</v>
      </c>
      <c r="M47" s="16">
        <v>62.213000000000001</v>
      </c>
      <c r="N47" s="16">
        <v>62.146999999999998</v>
      </c>
      <c r="O47" s="16">
        <v>60.398000000000003</v>
      </c>
      <c r="P47" s="16">
        <v>59.021999999999998</v>
      </c>
      <c r="Q47" s="16">
        <v>59.042999999999999</v>
      </c>
      <c r="R47" s="16">
        <v>58.43</v>
      </c>
    </row>
    <row r="48" spans="1:18" x14ac:dyDescent="0.25">
      <c r="A48" s="16" t="s">
        <v>1628</v>
      </c>
      <c r="B48" s="16" t="s">
        <v>1627</v>
      </c>
      <c r="C48" s="16" t="s">
        <v>1626</v>
      </c>
      <c r="D48" s="16">
        <v>88.045000000000002</v>
      </c>
      <c r="E48" s="16">
        <v>85.625</v>
      </c>
      <c r="F48" s="16">
        <v>85.192999999999998</v>
      </c>
      <c r="G48" s="16">
        <v>83.878</v>
      </c>
      <c r="H48" s="16">
        <v>83.206999999999994</v>
      </c>
      <c r="I48" s="16">
        <v>81.004000000000005</v>
      </c>
      <c r="J48" s="16">
        <v>80.897000000000006</v>
      </c>
      <c r="K48" s="16">
        <v>80.525000000000006</v>
      </c>
      <c r="L48" s="16">
        <v>80.084000000000003</v>
      </c>
      <c r="M48" s="16">
        <v>79.117000000000004</v>
      </c>
      <c r="N48" s="16">
        <v>76.055999999999997</v>
      </c>
      <c r="O48" s="16">
        <v>74.733000000000004</v>
      </c>
      <c r="P48" s="16">
        <v>73.745999999999995</v>
      </c>
      <c r="Q48" s="16">
        <v>73.772999999999996</v>
      </c>
      <c r="R48" s="16">
        <v>73.02</v>
      </c>
    </row>
    <row r="49" spans="1:18" x14ac:dyDescent="0.25">
      <c r="A49" s="16" t="s">
        <v>1625</v>
      </c>
      <c r="B49" s="16" t="s">
        <v>1624</v>
      </c>
      <c r="C49" s="16" t="s">
        <v>1623</v>
      </c>
      <c r="D49" s="16">
        <v>89.055000000000007</v>
      </c>
      <c r="E49" s="16">
        <v>88.82</v>
      </c>
      <c r="F49" s="16">
        <v>87.186999999999998</v>
      </c>
      <c r="G49" s="16">
        <v>87.275999999999996</v>
      </c>
      <c r="H49" s="16">
        <v>86.858999999999995</v>
      </c>
      <c r="I49" s="16">
        <v>86.233999999999995</v>
      </c>
      <c r="J49" s="16">
        <v>86.543999999999997</v>
      </c>
      <c r="K49" s="16">
        <v>85.018000000000001</v>
      </c>
      <c r="L49" s="16">
        <v>83.933000000000007</v>
      </c>
      <c r="M49" s="16">
        <v>84.820999999999998</v>
      </c>
      <c r="N49" s="16">
        <v>82.116</v>
      </c>
      <c r="O49" s="16">
        <v>80.555999999999997</v>
      </c>
      <c r="P49" s="16">
        <v>80.584000000000003</v>
      </c>
      <c r="Q49" s="16">
        <v>80.069000000000003</v>
      </c>
      <c r="R49" s="16">
        <v>80.343000000000004</v>
      </c>
    </row>
    <row r="50" spans="1:18" x14ac:dyDescent="0.25">
      <c r="A50" s="16" t="s">
        <v>1622</v>
      </c>
      <c r="B50" s="16" t="s">
        <v>1621</v>
      </c>
      <c r="C50" s="16" t="s">
        <v>1620</v>
      </c>
      <c r="D50" s="16">
        <v>90.81</v>
      </c>
      <c r="E50" s="16">
        <v>89.744</v>
      </c>
      <c r="F50" s="16">
        <v>88.834999999999994</v>
      </c>
      <c r="G50" s="16">
        <v>90.019000000000005</v>
      </c>
      <c r="H50" s="16">
        <v>89.372</v>
      </c>
      <c r="I50" s="16">
        <v>89.525000000000006</v>
      </c>
      <c r="J50" s="16">
        <v>90.945999999999998</v>
      </c>
      <c r="K50" s="16">
        <v>91.209000000000003</v>
      </c>
      <c r="L50" s="16">
        <v>91.391000000000005</v>
      </c>
      <c r="M50" s="16">
        <v>92.034999999999997</v>
      </c>
      <c r="N50" s="16">
        <v>89.885000000000005</v>
      </c>
      <c r="O50" s="16">
        <v>88.111000000000004</v>
      </c>
      <c r="P50" s="16">
        <v>88.67</v>
      </c>
      <c r="Q50" s="16">
        <v>88.275999999999996</v>
      </c>
      <c r="R50" s="16">
        <v>87.826999999999998</v>
      </c>
    </row>
    <row r="51" spans="1:18" x14ac:dyDescent="0.25">
      <c r="A51" s="16" t="s">
        <v>1619</v>
      </c>
      <c r="B51" s="16" t="s">
        <v>1618</v>
      </c>
      <c r="C51" s="16" t="s">
        <v>1617</v>
      </c>
      <c r="D51" s="16">
        <v>87.081000000000003</v>
      </c>
      <c r="E51" s="16">
        <v>87.843000000000004</v>
      </c>
      <c r="F51" s="16">
        <v>85.343000000000004</v>
      </c>
      <c r="G51" s="16">
        <v>84.102000000000004</v>
      </c>
      <c r="H51" s="16">
        <v>83.984999999999999</v>
      </c>
      <c r="I51" s="16">
        <v>82.433999999999997</v>
      </c>
      <c r="J51" s="16">
        <v>81.433000000000007</v>
      </c>
      <c r="K51" s="16">
        <v>77.846999999999994</v>
      </c>
      <c r="L51" s="16">
        <v>75.346999999999994</v>
      </c>
      <c r="M51" s="16">
        <v>76.525999999999996</v>
      </c>
      <c r="N51" s="16">
        <v>73.209000000000003</v>
      </c>
      <c r="O51" s="16">
        <v>71.897999999999996</v>
      </c>
      <c r="P51" s="16">
        <v>71.317999999999998</v>
      </c>
      <c r="Q51" s="16">
        <v>70.662999999999997</v>
      </c>
      <c r="R51" s="16">
        <v>71.8</v>
      </c>
    </row>
    <row r="52" spans="1:18" x14ac:dyDescent="0.25">
      <c r="A52" s="16" t="s">
        <v>1616</v>
      </c>
      <c r="B52" s="16" t="s">
        <v>1615</v>
      </c>
      <c r="C52" s="16" t="s">
        <v>1614</v>
      </c>
      <c r="D52" s="16">
        <v>83.498000000000005</v>
      </c>
      <c r="E52" s="16">
        <v>81.718000000000004</v>
      </c>
      <c r="F52" s="16">
        <v>81.343999999999994</v>
      </c>
      <c r="G52" s="16">
        <v>78.724999999999994</v>
      </c>
      <c r="H52" s="16">
        <v>78.286000000000001</v>
      </c>
      <c r="I52" s="16">
        <v>76.602999999999994</v>
      </c>
      <c r="J52" s="16">
        <v>74.180999999999997</v>
      </c>
      <c r="K52" s="16">
        <v>73.412999999999997</v>
      </c>
      <c r="L52" s="16">
        <v>71.912000000000006</v>
      </c>
      <c r="M52" s="16">
        <v>71.680999999999997</v>
      </c>
      <c r="N52" s="16">
        <v>70.727000000000004</v>
      </c>
      <c r="O52" s="16">
        <v>69.864000000000004</v>
      </c>
      <c r="P52" s="16">
        <v>67.298000000000002</v>
      </c>
      <c r="Q52" s="16">
        <v>64.620999999999995</v>
      </c>
      <c r="R52" s="16">
        <v>64.734999999999999</v>
      </c>
    </row>
    <row r="53" spans="1:18" x14ac:dyDescent="0.25">
      <c r="A53" s="16" t="s">
        <v>1613</v>
      </c>
      <c r="B53" s="16" t="s">
        <v>1612</v>
      </c>
      <c r="C53" s="16" t="s">
        <v>1611</v>
      </c>
      <c r="D53" s="16">
        <v>81.341999999999999</v>
      </c>
      <c r="E53" s="16">
        <v>79.691000000000003</v>
      </c>
      <c r="F53" s="16">
        <v>77.77</v>
      </c>
      <c r="G53" s="16">
        <v>76.236000000000004</v>
      </c>
      <c r="H53" s="16">
        <v>75.173000000000002</v>
      </c>
      <c r="I53" s="16">
        <v>73.191000000000003</v>
      </c>
      <c r="J53" s="16">
        <v>72.105999999999995</v>
      </c>
      <c r="K53" s="16">
        <v>71.311000000000007</v>
      </c>
      <c r="L53" s="16">
        <v>69.912000000000006</v>
      </c>
      <c r="M53" s="16">
        <v>69.033000000000001</v>
      </c>
      <c r="N53" s="16">
        <v>68.546000000000006</v>
      </c>
      <c r="O53" s="16">
        <v>67.274000000000001</v>
      </c>
      <c r="P53" s="16">
        <v>65.796000000000006</v>
      </c>
      <c r="Q53" s="16">
        <v>65.563000000000002</v>
      </c>
      <c r="R53" s="16">
        <v>64.838999999999999</v>
      </c>
    </row>
    <row r="54" spans="1:18" x14ac:dyDescent="0.25">
      <c r="A54" s="16" t="s">
        <v>1610</v>
      </c>
      <c r="B54" s="16" t="s">
        <v>1609</v>
      </c>
      <c r="C54" s="16" t="s">
        <v>1608</v>
      </c>
      <c r="D54" s="16">
        <v>78.075999999999993</v>
      </c>
      <c r="E54" s="16">
        <v>76.616</v>
      </c>
      <c r="F54" s="16">
        <v>75.644999999999996</v>
      </c>
      <c r="G54" s="16">
        <v>73.045000000000002</v>
      </c>
      <c r="H54" s="16">
        <v>71.375</v>
      </c>
      <c r="I54" s="16">
        <v>69.472999999999999</v>
      </c>
      <c r="J54" s="16">
        <v>68.171999999999997</v>
      </c>
      <c r="K54" s="16">
        <v>67.272000000000006</v>
      </c>
      <c r="L54" s="16">
        <v>66.14</v>
      </c>
      <c r="M54" s="16">
        <v>65.028999999999996</v>
      </c>
      <c r="N54" s="16">
        <v>63.402000000000001</v>
      </c>
      <c r="O54" s="16">
        <v>61.427999999999997</v>
      </c>
      <c r="P54" s="16">
        <v>59.412999999999997</v>
      </c>
      <c r="Q54" s="16">
        <v>58.676000000000002</v>
      </c>
      <c r="R54" s="16">
        <v>57.936999999999998</v>
      </c>
    </row>
    <row r="55" spans="1:18" x14ac:dyDescent="0.25">
      <c r="A55" s="16" t="s">
        <v>1607</v>
      </c>
      <c r="B55" s="16" t="s">
        <v>1606</v>
      </c>
      <c r="C55" s="16" t="s">
        <v>1605</v>
      </c>
      <c r="D55" s="16">
        <v>85.111000000000004</v>
      </c>
      <c r="E55" s="16">
        <v>83.221999999999994</v>
      </c>
      <c r="F55" s="16">
        <v>80.146000000000001</v>
      </c>
      <c r="G55" s="16">
        <v>79.811999999999998</v>
      </c>
      <c r="H55" s="16">
        <v>79.388000000000005</v>
      </c>
      <c r="I55" s="16">
        <v>77.260000000000005</v>
      </c>
      <c r="J55" s="16">
        <v>76.456000000000003</v>
      </c>
      <c r="K55" s="16">
        <v>75.822999999999993</v>
      </c>
      <c r="L55" s="16">
        <v>74.093999999999994</v>
      </c>
      <c r="M55" s="16">
        <v>73.548000000000002</v>
      </c>
      <c r="N55" s="16">
        <v>74.543999999999997</v>
      </c>
      <c r="O55" s="16">
        <v>74.269000000000005</v>
      </c>
      <c r="P55" s="16">
        <v>73.531000000000006</v>
      </c>
      <c r="Q55" s="16">
        <v>74.113</v>
      </c>
      <c r="R55" s="16">
        <v>73.497</v>
      </c>
    </row>
    <row r="56" spans="1:18" x14ac:dyDescent="0.25">
      <c r="A56" s="16" t="s">
        <v>1604</v>
      </c>
      <c r="B56" s="16" t="s">
        <v>1603</v>
      </c>
      <c r="C56" s="16" t="s">
        <v>1602</v>
      </c>
      <c r="D56" s="16">
        <v>90.516999999999996</v>
      </c>
      <c r="E56" s="16">
        <v>88.935000000000002</v>
      </c>
      <c r="F56" s="16">
        <v>86.858000000000004</v>
      </c>
      <c r="G56" s="16">
        <v>86.043000000000006</v>
      </c>
      <c r="H56" s="16">
        <v>86.268000000000001</v>
      </c>
      <c r="I56" s="16">
        <v>84.572999999999993</v>
      </c>
      <c r="J56" s="16">
        <v>82.759</v>
      </c>
      <c r="K56" s="16">
        <v>81.311000000000007</v>
      </c>
      <c r="L56" s="16">
        <v>81.066999999999993</v>
      </c>
      <c r="M56" s="16">
        <v>79.405000000000001</v>
      </c>
      <c r="N56" s="16">
        <v>77.635000000000005</v>
      </c>
      <c r="O56" s="16">
        <v>74.162000000000006</v>
      </c>
      <c r="P56" s="16">
        <v>72.576999999999998</v>
      </c>
      <c r="Q56" s="16">
        <v>69.061999999999998</v>
      </c>
      <c r="R56" s="16">
        <v>66.323999999999998</v>
      </c>
    </row>
    <row r="57" spans="1:18" x14ac:dyDescent="0.25">
      <c r="A57" s="16" t="s">
        <v>1601</v>
      </c>
      <c r="B57" s="16" t="s">
        <v>1600</v>
      </c>
      <c r="C57" s="16" t="s">
        <v>1599</v>
      </c>
      <c r="D57" s="16">
        <v>91.378</v>
      </c>
      <c r="E57" s="16">
        <v>92.021000000000001</v>
      </c>
      <c r="F57" s="16">
        <v>91.411000000000001</v>
      </c>
      <c r="G57" s="16">
        <v>91.212000000000003</v>
      </c>
      <c r="H57" s="16">
        <v>90.197999999999993</v>
      </c>
      <c r="I57" s="16">
        <v>89.22</v>
      </c>
      <c r="J57" s="16">
        <v>88.813000000000002</v>
      </c>
      <c r="K57" s="16">
        <v>88.722999999999999</v>
      </c>
      <c r="L57" s="16">
        <v>87.994</v>
      </c>
      <c r="M57" s="16">
        <v>87.430999999999997</v>
      </c>
      <c r="N57" s="16">
        <v>86.747</v>
      </c>
      <c r="O57" s="16">
        <v>86.344999999999999</v>
      </c>
      <c r="P57" s="16">
        <v>85.573999999999998</v>
      </c>
      <c r="Q57" s="16">
        <v>83.677999999999997</v>
      </c>
      <c r="R57" s="16">
        <v>84.236999999999995</v>
      </c>
    </row>
    <row r="58" spans="1:18" x14ac:dyDescent="0.25">
      <c r="A58" s="16" t="s">
        <v>1598</v>
      </c>
      <c r="B58" s="16" t="s">
        <v>1597</v>
      </c>
      <c r="C58" s="16" t="s">
        <v>1596</v>
      </c>
      <c r="D58" s="16">
        <v>104.015</v>
      </c>
      <c r="E58" s="16">
        <v>103.732</v>
      </c>
      <c r="F58" s="16">
        <v>104.592</v>
      </c>
      <c r="G58" s="16">
        <v>105.13800000000001</v>
      </c>
      <c r="H58" s="16">
        <v>104.922</v>
      </c>
      <c r="I58" s="16">
        <v>105.214</v>
      </c>
      <c r="J58" s="16">
        <v>104.83</v>
      </c>
      <c r="K58" s="16">
        <v>104.51</v>
      </c>
      <c r="L58" s="16">
        <v>105.08</v>
      </c>
      <c r="M58" s="16">
        <v>104.895</v>
      </c>
      <c r="N58" s="16">
        <v>104.517</v>
      </c>
      <c r="O58" s="16">
        <v>103.989</v>
      </c>
      <c r="P58" s="16">
        <v>104.395</v>
      </c>
      <c r="Q58" s="16">
        <v>105.843</v>
      </c>
      <c r="R58" s="16">
        <v>103.97199999999999</v>
      </c>
    </row>
    <row r="59" spans="1:18" x14ac:dyDescent="0.25">
      <c r="A59" s="16" t="s">
        <v>1595</v>
      </c>
      <c r="B59" s="16" t="s">
        <v>1594</v>
      </c>
      <c r="C59" s="16" t="s">
        <v>1593</v>
      </c>
      <c r="D59" s="16">
        <v>98.995000000000005</v>
      </c>
      <c r="E59" s="16">
        <v>99.894999999999996</v>
      </c>
      <c r="F59" s="16">
        <v>99.789000000000001</v>
      </c>
      <c r="G59" s="16">
        <v>99.417000000000002</v>
      </c>
      <c r="H59" s="16">
        <v>97.897000000000006</v>
      </c>
      <c r="I59" s="16">
        <v>97.942999999999998</v>
      </c>
      <c r="J59" s="16">
        <v>98.123999999999995</v>
      </c>
      <c r="K59" s="16">
        <v>98.096000000000004</v>
      </c>
      <c r="L59" s="16">
        <v>97.921999999999997</v>
      </c>
      <c r="M59" s="16">
        <v>97.992000000000004</v>
      </c>
      <c r="N59" s="16">
        <v>98.149000000000001</v>
      </c>
      <c r="O59" s="16">
        <v>98.152000000000001</v>
      </c>
      <c r="P59" s="16">
        <v>98.97</v>
      </c>
      <c r="Q59" s="16">
        <v>100.36499999999999</v>
      </c>
      <c r="R59" s="16">
        <v>92.340999999999994</v>
      </c>
    </row>
    <row r="60" spans="1:18" x14ac:dyDescent="0.25">
      <c r="A60" s="16" t="s">
        <v>1592</v>
      </c>
      <c r="B60" s="16" t="s">
        <v>1591</v>
      </c>
      <c r="C60" s="16" t="s">
        <v>1590</v>
      </c>
      <c r="D60" s="16">
        <v>105.643</v>
      </c>
      <c r="E60" s="16">
        <v>104.96899999999999</v>
      </c>
      <c r="F60" s="16">
        <v>106.139</v>
      </c>
      <c r="G60" s="16">
        <v>106.983</v>
      </c>
      <c r="H60" s="16">
        <v>107.20699999999999</v>
      </c>
      <c r="I60" s="16">
        <v>107.57899999999999</v>
      </c>
      <c r="J60" s="16">
        <v>107.029</v>
      </c>
      <c r="K60" s="16">
        <v>106.59399999999999</v>
      </c>
      <c r="L60" s="16">
        <v>107.413</v>
      </c>
      <c r="M60" s="16">
        <v>107.15</v>
      </c>
      <c r="N60" s="16">
        <v>106.6</v>
      </c>
      <c r="O60" s="16">
        <v>105.904</v>
      </c>
      <c r="P60" s="16">
        <v>106.181</v>
      </c>
      <c r="Q60" s="16">
        <v>107.637</v>
      </c>
      <c r="R60" s="16">
        <v>107.928</v>
      </c>
    </row>
    <row r="61" spans="1:18" x14ac:dyDescent="0.25">
      <c r="A61" s="16" t="s">
        <v>1589</v>
      </c>
      <c r="B61" s="16" t="s">
        <v>1588</v>
      </c>
      <c r="C61" s="16" t="s">
        <v>1587</v>
      </c>
      <c r="D61" s="16">
        <v>105.648</v>
      </c>
      <c r="E61" s="16">
        <v>104.979</v>
      </c>
      <c r="F61" s="16">
        <v>106.146</v>
      </c>
      <c r="G61" s="16">
        <v>106.991</v>
      </c>
      <c r="H61" s="16">
        <v>107.21</v>
      </c>
      <c r="I61" s="16">
        <v>107.58</v>
      </c>
      <c r="J61" s="16">
        <v>107.009</v>
      </c>
      <c r="K61" s="16">
        <v>106.592</v>
      </c>
      <c r="L61" s="16">
        <v>107.40900000000001</v>
      </c>
      <c r="M61" s="16">
        <v>107.137</v>
      </c>
      <c r="N61" s="16">
        <v>106.59</v>
      </c>
      <c r="O61" s="16">
        <v>105.89400000000001</v>
      </c>
      <c r="P61" s="16">
        <v>106.167</v>
      </c>
      <c r="Q61" s="16">
        <v>107.63200000000001</v>
      </c>
      <c r="R61" s="16">
        <v>107.916</v>
      </c>
    </row>
    <row r="62" spans="1:18" x14ac:dyDescent="0.25">
      <c r="A62" s="16" t="s">
        <v>1586</v>
      </c>
      <c r="B62" s="16" t="s">
        <v>1585</v>
      </c>
      <c r="C62" s="16" t="s">
        <v>1584</v>
      </c>
      <c r="D62" s="16">
        <v>105.649</v>
      </c>
      <c r="E62" s="16">
        <v>104.985</v>
      </c>
      <c r="F62" s="16">
        <v>106.15900000000001</v>
      </c>
      <c r="G62" s="16">
        <v>106.994</v>
      </c>
      <c r="H62" s="16">
        <v>107.21899999999999</v>
      </c>
      <c r="I62" s="16">
        <v>107.584</v>
      </c>
      <c r="J62" s="16">
        <v>107.026</v>
      </c>
      <c r="K62" s="16">
        <v>106.604</v>
      </c>
      <c r="L62" s="16">
        <v>107.414</v>
      </c>
      <c r="M62" s="16">
        <v>107.16200000000001</v>
      </c>
      <c r="N62" s="16">
        <v>106.611</v>
      </c>
      <c r="O62" s="16">
        <v>105.92400000000001</v>
      </c>
      <c r="P62" s="16">
        <v>106.191</v>
      </c>
      <c r="Q62" s="16">
        <v>107.66</v>
      </c>
      <c r="R62" s="16">
        <v>107.932</v>
      </c>
    </row>
    <row r="63" spans="1:18" x14ac:dyDescent="0.25">
      <c r="A63" s="16" t="s">
        <v>1583</v>
      </c>
      <c r="B63" s="16" t="s">
        <v>1582</v>
      </c>
      <c r="C63" s="16" t="s">
        <v>1581</v>
      </c>
      <c r="D63" s="16">
        <v>105.655</v>
      </c>
      <c r="E63" s="16">
        <v>104.995</v>
      </c>
      <c r="F63" s="16">
        <v>106.155</v>
      </c>
      <c r="G63" s="16">
        <v>106.983</v>
      </c>
      <c r="H63" s="16">
        <v>107.21299999999999</v>
      </c>
      <c r="I63" s="16">
        <v>107.604</v>
      </c>
      <c r="J63" s="16">
        <v>107.01300000000001</v>
      </c>
      <c r="K63" s="16">
        <v>106.64400000000001</v>
      </c>
      <c r="L63" s="16">
        <v>107.447</v>
      </c>
      <c r="M63" s="16">
        <v>107.136</v>
      </c>
      <c r="N63" s="16">
        <v>106.629</v>
      </c>
      <c r="O63" s="16">
        <v>105.904</v>
      </c>
      <c r="P63" s="16">
        <v>106.20099999999999</v>
      </c>
      <c r="Q63" s="16">
        <v>107.631</v>
      </c>
      <c r="R63" s="16">
        <v>107.92</v>
      </c>
    </row>
    <row r="64" spans="1:18" x14ac:dyDescent="0.25">
      <c r="A64" s="16" t="s">
        <v>1580</v>
      </c>
      <c r="B64" s="16" t="s">
        <v>1579</v>
      </c>
      <c r="C64" s="16" t="s">
        <v>1578</v>
      </c>
      <c r="D64" s="16">
        <v>105.643</v>
      </c>
      <c r="E64" s="16">
        <v>104.971</v>
      </c>
      <c r="F64" s="16">
        <v>106.133</v>
      </c>
      <c r="G64" s="16">
        <v>106.992</v>
      </c>
      <c r="H64" s="16">
        <v>107.20699999999999</v>
      </c>
      <c r="I64" s="16">
        <v>107.581</v>
      </c>
      <c r="J64" s="16">
        <v>107.005</v>
      </c>
      <c r="K64" s="16">
        <v>106.595</v>
      </c>
      <c r="L64" s="16">
        <v>107.429</v>
      </c>
      <c r="M64" s="16">
        <v>107.14700000000001</v>
      </c>
      <c r="N64" s="16">
        <v>106.604</v>
      </c>
      <c r="O64" s="16">
        <v>105.905</v>
      </c>
      <c r="P64" s="16">
        <v>106.179</v>
      </c>
      <c r="Q64" s="16">
        <v>107.646</v>
      </c>
      <c r="R64" s="16">
        <v>107.93899999999999</v>
      </c>
    </row>
    <row r="65" spans="1:18" x14ac:dyDescent="0.25">
      <c r="A65" s="16" t="s">
        <v>1577</v>
      </c>
      <c r="B65" s="16" t="s">
        <v>1576</v>
      </c>
      <c r="C65" s="16" t="s">
        <v>1575</v>
      </c>
      <c r="D65" s="16">
        <v>95.423000000000002</v>
      </c>
      <c r="E65" s="16">
        <v>95.183999999999997</v>
      </c>
      <c r="F65" s="16">
        <v>94.727000000000004</v>
      </c>
      <c r="G65" s="16">
        <v>93.713999999999999</v>
      </c>
      <c r="H65" s="16">
        <v>94.608000000000004</v>
      </c>
      <c r="I65" s="16">
        <v>95.012</v>
      </c>
      <c r="J65" s="16">
        <v>94.456999999999994</v>
      </c>
      <c r="K65" s="16">
        <v>93.923000000000002</v>
      </c>
      <c r="L65" s="16">
        <v>94.106999999999999</v>
      </c>
      <c r="M65" s="16">
        <v>94.212000000000003</v>
      </c>
      <c r="N65" s="16">
        <v>92.850999999999999</v>
      </c>
      <c r="O65" s="16">
        <v>93.293999999999997</v>
      </c>
      <c r="P65" s="16">
        <v>93.373000000000005</v>
      </c>
      <c r="Q65" s="16">
        <v>93.856999999999999</v>
      </c>
      <c r="R65" s="16">
        <v>94.007999999999996</v>
      </c>
    </row>
    <row r="66" spans="1:18" x14ac:dyDescent="0.25">
      <c r="A66" s="16" t="s">
        <v>1574</v>
      </c>
      <c r="B66" s="16" t="s">
        <v>1573</v>
      </c>
      <c r="C66" s="16" t="s">
        <v>1572</v>
      </c>
      <c r="D66" s="16">
        <v>97.686999999999998</v>
      </c>
      <c r="E66" s="16">
        <v>97.853999999999999</v>
      </c>
      <c r="F66" s="16">
        <v>98.507999999999996</v>
      </c>
      <c r="G66" s="16">
        <v>99.039000000000001</v>
      </c>
      <c r="H66" s="16">
        <v>99.397000000000006</v>
      </c>
      <c r="I66" s="16">
        <v>100.815</v>
      </c>
      <c r="J66" s="16">
        <v>101.485</v>
      </c>
      <c r="K66" s="16">
        <v>100.623</v>
      </c>
      <c r="L66" s="16">
        <v>100.467</v>
      </c>
      <c r="M66" s="16">
        <v>101.116</v>
      </c>
      <c r="N66" s="16">
        <v>101.117</v>
      </c>
      <c r="O66" s="16">
        <v>102.58499999999999</v>
      </c>
      <c r="P66" s="16">
        <v>100.755</v>
      </c>
      <c r="Q66" s="16">
        <v>101.227</v>
      </c>
      <c r="R66" s="16">
        <v>102.789</v>
      </c>
    </row>
    <row r="67" spans="1:18" x14ac:dyDescent="0.25">
      <c r="A67" s="16" t="s">
        <v>1571</v>
      </c>
      <c r="B67" s="18" t="s">
        <v>1570</v>
      </c>
      <c r="C67" s="16" t="s">
        <v>1569</v>
      </c>
      <c r="D67" s="16">
        <v>104.991</v>
      </c>
      <c r="E67" s="16">
        <v>104.27</v>
      </c>
      <c r="F67" s="16">
        <v>103.703</v>
      </c>
      <c r="G67" s="16">
        <v>103.997</v>
      </c>
      <c r="H67" s="16">
        <v>104.24299999999999</v>
      </c>
      <c r="I67" s="16">
        <v>104.426</v>
      </c>
      <c r="J67" s="16">
        <v>104.053</v>
      </c>
      <c r="K67" s="16">
        <v>103.389</v>
      </c>
      <c r="L67" s="16">
        <v>102.848</v>
      </c>
      <c r="M67" s="16">
        <v>102.575</v>
      </c>
      <c r="N67" s="16">
        <v>102.532</v>
      </c>
      <c r="O67" s="16">
        <v>101.464</v>
      </c>
      <c r="P67" s="16">
        <v>100.866</v>
      </c>
      <c r="Q67" s="16">
        <v>100.149</v>
      </c>
      <c r="R67" s="16">
        <v>99.74</v>
      </c>
    </row>
    <row r="68" spans="1:18" x14ac:dyDescent="0.25">
      <c r="A68" s="16" t="s">
        <v>1568</v>
      </c>
      <c r="B68" s="16" t="s">
        <v>1567</v>
      </c>
      <c r="C68" s="16" t="s">
        <v>1566</v>
      </c>
      <c r="D68" s="16">
        <v>114.511</v>
      </c>
      <c r="E68" s="16">
        <v>111.98099999999999</v>
      </c>
      <c r="F68" s="16">
        <v>111.015</v>
      </c>
      <c r="G68" s="16">
        <v>111.819</v>
      </c>
      <c r="H68" s="16">
        <v>111.997</v>
      </c>
      <c r="I68" s="16">
        <v>112.786</v>
      </c>
      <c r="J68" s="16">
        <v>113.101</v>
      </c>
      <c r="K68" s="16">
        <v>111.542</v>
      </c>
      <c r="L68" s="16">
        <v>109.944</v>
      </c>
      <c r="M68" s="16">
        <v>108.711</v>
      </c>
      <c r="N68" s="16">
        <v>108.73699999999999</v>
      </c>
      <c r="O68" s="16">
        <v>106.65300000000001</v>
      </c>
      <c r="P68" s="16">
        <v>106.535</v>
      </c>
      <c r="Q68" s="16">
        <v>105.691</v>
      </c>
      <c r="R68" s="16">
        <v>106.108</v>
      </c>
    </row>
    <row r="69" spans="1:18" x14ac:dyDescent="0.25">
      <c r="A69" s="16" t="s">
        <v>1565</v>
      </c>
      <c r="B69" s="16" t="s">
        <v>1564</v>
      </c>
      <c r="C69" s="16" t="s">
        <v>1563</v>
      </c>
      <c r="D69" s="16">
        <v>116.56399999999999</v>
      </c>
      <c r="E69" s="16">
        <v>113.592</v>
      </c>
      <c r="F69" s="16">
        <v>112.188</v>
      </c>
      <c r="G69" s="16">
        <v>113.181</v>
      </c>
      <c r="H69" s="16">
        <v>113.084</v>
      </c>
      <c r="I69" s="16">
        <v>113.886</v>
      </c>
      <c r="J69" s="16">
        <v>114.346</v>
      </c>
      <c r="K69" s="16">
        <v>112.584</v>
      </c>
      <c r="L69" s="16">
        <v>110.684</v>
      </c>
      <c r="M69" s="16">
        <v>109.331</v>
      </c>
      <c r="N69" s="16">
        <v>109.08499999999999</v>
      </c>
      <c r="O69" s="16">
        <v>106.943</v>
      </c>
      <c r="P69" s="16">
        <v>106.627</v>
      </c>
      <c r="Q69" s="16">
        <v>105.70399999999999</v>
      </c>
      <c r="R69" s="16">
        <v>106.10599999999999</v>
      </c>
    </row>
    <row r="70" spans="1:18" x14ac:dyDescent="0.25">
      <c r="A70" s="16" t="s">
        <v>1562</v>
      </c>
      <c r="B70" s="16" t="s">
        <v>1561</v>
      </c>
      <c r="C70" s="16" t="s">
        <v>1560</v>
      </c>
      <c r="D70" s="16">
        <v>100.249</v>
      </c>
      <c r="E70" s="16">
        <v>100.726</v>
      </c>
      <c r="F70" s="16">
        <v>102.76600000000001</v>
      </c>
      <c r="G70" s="16">
        <v>102.239</v>
      </c>
      <c r="H70" s="16">
        <v>104.202</v>
      </c>
      <c r="I70" s="16">
        <v>104.834</v>
      </c>
      <c r="J70" s="16">
        <v>104.117</v>
      </c>
      <c r="K70" s="16">
        <v>103.96299999999999</v>
      </c>
      <c r="L70" s="16">
        <v>104.503</v>
      </c>
      <c r="M70" s="16">
        <v>104.146</v>
      </c>
      <c r="N70" s="16">
        <v>106.15600000000001</v>
      </c>
      <c r="O70" s="16">
        <v>104.502</v>
      </c>
      <c r="P70" s="16">
        <v>105.866</v>
      </c>
      <c r="Q70" s="16">
        <v>105.624</v>
      </c>
      <c r="R70" s="16">
        <v>106.15600000000001</v>
      </c>
    </row>
    <row r="71" spans="1:18" x14ac:dyDescent="0.25">
      <c r="A71" s="16" t="s">
        <v>1559</v>
      </c>
      <c r="B71" s="16" t="s">
        <v>1558</v>
      </c>
      <c r="C71" s="16" t="s">
        <v>1557</v>
      </c>
      <c r="D71" s="16">
        <v>100.521</v>
      </c>
      <c r="E71" s="16">
        <v>101.581</v>
      </c>
      <c r="F71" s="16">
        <v>100.94</v>
      </c>
      <c r="G71" s="16">
        <v>101.111</v>
      </c>
      <c r="H71" s="16">
        <v>101.536</v>
      </c>
      <c r="I71" s="16">
        <v>101.705</v>
      </c>
      <c r="J71" s="16">
        <v>101.51600000000001</v>
      </c>
      <c r="K71" s="16">
        <v>101.318</v>
      </c>
      <c r="L71" s="16">
        <v>101.569</v>
      </c>
      <c r="M71" s="16">
        <v>102.28400000000001</v>
      </c>
      <c r="N71" s="16">
        <v>102.229</v>
      </c>
      <c r="O71" s="16">
        <v>102.64100000000001</v>
      </c>
      <c r="P71" s="16">
        <v>101.751</v>
      </c>
      <c r="Q71" s="16">
        <v>102.17100000000001</v>
      </c>
      <c r="R71" s="16">
        <v>101.72799999999999</v>
      </c>
    </row>
    <row r="72" spans="1:18" x14ac:dyDescent="0.25">
      <c r="A72" s="16" t="s">
        <v>1556</v>
      </c>
      <c r="B72" s="16" t="s">
        <v>1555</v>
      </c>
      <c r="C72" s="16" t="s">
        <v>1554</v>
      </c>
      <c r="D72" s="16">
        <v>98.858000000000004</v>
      </c>
      <c r="E72" s="16">
        <v>99.561999999999998</v>
      </c>
      <c r="F72" s="16">
        <v>99.113</v>
      </c>
      <c r="G72" s="16">
        <v>100.04</v>
      </c>
      <c r="H72" s="16">
        <v>100.364</v>
      </c>
      <c r="I72" s="16">
        <v>100.256</v>
      </c>
      <c r="J72" s="16">
        <v>99.322000000000003</v>
      </c>
      <c r="K72" s="16">
        <v>99.355000000000004</v>
      </c>
      <c r="L72" s="16">
        <v>98.903999999999996</v>
      </c>
      <c r="M72" s="16">
        <v>99.218999999999994</v>
      </c>
      <c r="N72" s="16">
        <v>99.322000000000003</v>
      </c>
      <c r="O72" s="16">
        <v>99.686000000000007</v>
      </c>
      <c r="P72" s="16">
        <v>98.46</v>
      </c>
      <c r="Q72" s="16">
        <v>99.116</v>
      </c>
      <c r="R72" s="16">
        <v>98.495999999999995</v>
      </c>
    </row>
    <row r="73" spans="1:18" x14ac:dyDescent="0.25">
      <c r="A73" s="16" t="s">
        <v>1553</v>
      </c>
      <c r="B73" s="16" t="s">
        <v>1552</v>
      </c>
      <c r="C73" s="16" t="s">
        <v>1551</v>
      </c>
      <c r="D73" s="16">
        <v>101.999</v>
      </c>
      <c r="E73" s="16">
        <v>103.39</v>
      </c>
      <c r="F73" s="16">
        <v>102.571</v>
      </c>
      <c r="G73" s="16">
        <v>102.029</v>
      </c>
      <c r="H73" s="16">
        <v>102.556</v>
      </c>
      <c r="I73" s="16">
        <v>102.98399999999999</v>
      </c>
      <c r="J73" s="16">
        <v>103.488</v>
      </c>
      <c r="K73" s="16">
        <v>103.074</v>
      </c>
      <c r="L73" s="16">
        <v>103.98699999999999</v>
      </c>
      <c r="M73" s="16">
        <v>105.08499999999999</v>
      </c>
      <c r="N73" s="16">
        <v>104.874</v>
      </c>
      <c r="O73" s="16">
        <v>105.331</v>
      </c>
      <c r="P73" s="16">
        <v>104.774</v>
      </c>
      <c r="Q73" s="16">
        <v>104.959</v>
      </c>
      <c r="R73" s="16">
        <v>104.69199999999999</v>
      </c>
    </row>
    <row r="74" spans="1:18" x14ac:dyDescent="0.25">
      <c r="A74" s="16" t="s">
        <v>1550</v>
      </c>
      <c r="B74" s="16" t="s">
        <v>1549</v>
      </c>
      <c r="C74" s="16" t="s">
        <v>1548</v>
      </c>
      <c r="D74" s="16">
        <v>113.71</v>
      </c>
      <c r="E74" s="16">
        <v>115.59</v>
      </c>
      <c r="F74" s="16">
        <v>118.19799999999999</v>
      </c>
      <c r="G74" s="16">
        <v>119.85599999999999</v>
      </c>
      <c r="H74" s="16">
        <v>121.67100000000001</v>
      </c>
      <c r="I74" s="16">
        <v>123.3</v>
      </c>
      <c r="J74" s="16">
        <v>123.664</v>
      </c>
      <c r="K74" s="16">
        <v>125.456</v>
      </c>
      <c r="L74" s="16">
        <v>124.93899999999999</v>
      </c>
      <c r="M74" s="16">
        <v>126.755</v>
      </c>
      <c r="N74" s="16">
        <v>128.715</v>
      </c>
      <c r="O74" s="16">
        <v>130.904</v>
      </c>
      <c r="P74" s="16">
        <v>132.88200000000001</v>
      </c>
      <c r="Q74" s="16">
        <v>133.96199999999999</v>
      </c>
      <c r="R74" s="16">
        <v>134.964</v>
      </c>
    </row>
    <row r="75" spans="1:18" x14ac:dyDescent="0.25">
      <c r="A75" s="16" t="s">
        <v>1547</v>
      </c>
      <c r="B75" s="16" t="s">
        <v>1546</v>
      </c>
      <c r="C75" s="16" t="s">
        <v>1545</v>
      </c>
      <c r="D75" s="16">
        <v>97.433999999999997</v>
      </c>
      <c r="E75" s="16">
        <v>96.691000000000003</v>
      </c>
      <c r="F75" s="16">
        <v>97.052999999999997</v>
      </c>
      <c r="G75" s="16">
        <v>96.787000000000006</v>
      </c>
      <c r="H75" s="16">
        <v>96.486000000000004</v>
      </c>
      <c r="I75" s="16">
        <v>96.174999999999997</v>
      </c>
      <c r="J75" s="16">
        <v>94.793000000000006</v>
      </c>
      <c r="K75" s="16">
        <v>94.888000000000005</v>
      </c>
      <c r="L75" s="16">
        <v>94.819000000000003</v>
      </c>
      <c r="M75" s="16">
        <v>95.02</v>
      </c>
      <c r="N75" s="16">
        <v>95.507000000000005</v>
      </c>
      <c r="O75" s="16">
        <v>94.593999999999994</v>
      </c>
      <c r="P75" s="16">
        <v>93.680999999999997</v>
      </c>
      <c r="Q75" s="16">
        <v>92.551000000000002</v>
      </c>
      <c r="R75" s="16">
        <v>91.8</v>
      </c>
    </row>
    <row r="76" spans="1:18" x14ac:dyDescent="0.25">
      <c r="A76" s="16" t="s">
        <v>1544</v>
      </c>
      <c r="B76" s="16" t="s">
        <v>1543</v>
      </c>
      <c r="C76" s="16" t="s">
        <v>1542</v>
      </c>
      <c r="D76" s="16">
        <v>90.498999999999995</v>
      </c>
      <c r="E76" s="16">
        <v>88.92</v>
      </c>
      <c r="F76" s="16">
        <v>86.844999999999999</v>
      </c>
      <c r="G76" s="16">
        <v>86.022999999999996</v>
      </c>
      <c r="H76" s="16">
        <v>86.254000000000005</v>
      </c>
      <c r="I76" s="16">
        <v>84.554000000000002</v>
      </c>
      <c r="J76" s="16">
        <v>82.745000000000005</v>
      </c>
      <c r="K76" s="16">
        <v>81.290999999999997</v>
      </c>
      <c r="L76" s="16">
        <v>81.051000000000002</v>
      </c>
      <c r="M76" s="16">
        <v>79.394999999999996</v>
      </c>
      <c r="N76" s="16">
        <v>77.611000000000004</v>
      </c>
      <c r="O76" s="16">
        <v>74.155000000000001</v>
      </c>
      <c r="P76" s="16">
        <v>72.569999999999993</v>
      </c>
      <c r="Q76" s="16">
        <v>69.052999999999997</v>
      </c>
      <c r="R76" s="16">
        <v>66.283000000000001</v>
      </c>
    </row>
    <row r="77" spans="1:18" x14ac:dyDescent="0.25">
      <c r="A77" s="16" t="s">
        <v>17</v>
      </c>
      <c r="B77" s="18" t="s">
        <v>18</v>
      </c>
      <c r="C77" s="16" t="s">
        <v>355</v>
      </c>
      <c r="D77" s="16">
        <v>111.511</v>
      </c>
      <c r="E77" s="16">
        <v>111.413</v>
      </c>
      <c r="F77" s="16">
        <v>111.81399999999999</v>
      </c>
      <c r="G77" s="16">
        <v>112.625</v>
      </c>
      <c r="H77" s="16">
        <v>112.404</v>
      </c>
      <c r="I77" s="16">
        <v>111.449</v>
      </c>
      <c r="J77" s="16">
        <v>112.166</v>
      </c>
      <c r="K77" s="16">
        <v>112.107</v>
      </c>
      <c r="L77" s="16">
        <v>112.4</v>
      </c>
      <c r="M77" s="16">
        <v>113.187</v>
      </c>
      <c r="N77" s="16">
        <v>113.346</v>
      </c>
      <c r="O77" s="16">
        <v>111.818</v>
      </c>
      <c r="P77" s="16">
        <v>108.417</v>
      </c>
      <c r="Q77" s="16">
        <v>109.441</v>
      </c>
      <c r="R77" s="16">
        <v>109.66800000000001</v>
      </c>
    </row>
    <row r="78" spans="1:18" x14ac:dyDescent="0.25">
      <c r="A78" s="16" t="s">
        <v>20</v>
      </c>
      <c r="B78" s="18" t="s">
        <v>21</v>
      </c>
      <c r="C78" s="16" t="s">
        <v>1541</v>
      </c>
      <c r="D78" s="16">
        <v>106.342</v>
      </c>
      <c r="E78" s="16">
        <v>106.556</v>
      </c>
      <c r="F78" s="16">
        <v>106.66</v>
      </c>
      <c r="G78" s="16">
        <v>107.15</v>
      </c>
      <c r="H78" s="16">
        <v>107.56100000000001</v>
      </c>
      <c r="I78" s="16">
        <v>107.685</v>
      </c>
      <c r="J78" s="16">
        <v>107.932</v>
      </c>
      <c r="K78" s="16">
        <v>107.96</v>
      </c>
      <c r="L78" s="16">
        <v>108.39</v>
      </c>
      <c r="M78" s="16">
        <v>109.5</v>
      </c>
      <c r="N78" s="16">
        <v>110.30800000000001</v>
      </c>
      <c r="O78" s="16">
        <v>110.935</v>
      </c>
      <c r="P78" s="16">
        <v>110.866</v>
      </c>
      <c r="Q78" s="16">
        <v>110.571</v>
      </c>
      <c r="R78" s="16">
        <v>111.184</v>
      </c>
    </row>
    <row r="79" spans="1:18" x14ac:dyDescent="0.25">
      <c r="A79" s="16" t="s">
        <v>1540</v>
      </c>
      <c r="B79" s="16" t="s">
        <v>1539</v>
      </c>
      <c r="C79" s="16" t="s">
        <v>1538</v>
      </c>
      <c r="D79" s="16">
        <v>107.086</v>
      </c>
      <c r="E79" s="16">
        <v>107.325</v>
      </c>
      <c r="F79" s="16">
        <v>107.447</v>
      </c>
      <c r="G79" s="16">
        <v>108.011</v>
      </c>
      <c r="H79" s="16">
        <v>108.376</v>
      </c>
      <c r="I79" s="16">
        <v>108.434</v>
      </c>
      <c r="J79" s="16">
        <v>108.682</v>
      </c>
      <c r="K79" s="16">
        <v>108.688</v>
      </c>
      <c r="L79" s="16">
        <v>109.17100000000001</v>
      </c>
      <c r="M79" s="16">
        <v>110.47</v>
      </c>
      <c r="N79" s="16">
        <v>111.361</v>
      </c>
      <c r="O79" s="16">
        <v>112.005</v>
      </c>
      <c r="P79" s="16">
        <v>112.033</v>
      </c>
      <c r="Q79" s="16">
        <v>111.681</v>
      </c>
      <c r="R79" s="16">
        <v>112.414</v>
      </c>
    </row>
    <row r="80" spans="1:18" x14ac:dyDescent="0.25">
      <c r="A80" s="16" t="s">
        <v>1537</v>
      </c>
      <c r="B80" s="16" t="s">
        <v>1536</v>
      </c>
      <c r="C80" s="16" t="s">
        <v>1535</v>
      </c>
      <c r="D80" s="16">
        <v>107.71299999999999</v>
      </c>
      <c r="E80" s="16">
        <v>107.997</v>
      </c>
      <c r="F80" s="16">
        <v>108.13200000000001</v>
      </c>
      <c r="G80" s="16">
        <v>108.759</v>
      </c>
      <c r="H80" s="16">
        <v>109.20399999999999</v>
      </c>
      <c r="I80" s="16">
        <v>109.298</v>
      </c>
      <c r="J80" s="16">
        <v>109.672</v>
      </c>
      <c r="K80" s="16">
        <v>109.7</v>
      </c>
      <c r="L80" s="16">
        <v>110.29600000000001</v>
      </c>
      <c r="M80" s="16">
        <v>111.791</v>
      </c>
      <c r="N80" s="16">
        <v>112.754</v>
      </c>
      <c r="O80" s="16">
        <v>113.389</v>
      </c>
      <c r="P80" s="16">
        <v>113.43</v>
      </c>
      <c r="Q80" s="16">
        <v>112.98</v>
      </c>
      <c r="R80" s="16">
        <v>113.746</v>
      </c>
    </row>
    <row r="81" spans="1:18" x14ac:dyDescent="0.25">
      <c r="A81" s="16" t="s">
        <v>1534</v>
      </c>
      <c r="B81" s="16" t="s">
        <v>1533</v>
      </c>
      <c r="C81" s="16" t="s">
        <v>1532</v>
      </c>
      <c r="D81" s="16">
        <v>105.839</v>
      </c>
      <c r="E81" s="16">
        <v>106.06100000000001</v>
      </c>
      <c r="F81" s="16">
        <v>106.015</v>
      </c>
      <c r="G81" s="16">
        <v>106.527</v>
      </c>
      <c r="H81" s="16">
        <v>106.824</v>
      </c>
      <c r="I81" s="16">
        <v>107.521</v>
      </c>
      <c r="J81" s="16">
        <v>107.5</v>
      </c>
      <c r="K81" s="16">
        <v>107.315</v>
      </c>
      <c r="L81" s="16">
        <v>107.456</v>
      </c>
      <c r="M81" s="16">
        <v>107.425</v>
      </c>
      <c r="N81" s="16">
        <v>107.687</v>
      </c>
      <c r="O81" s="16">
        <v>107.733</v>
      </c>
      <c r="P81" s="16">
        <v>108.524</v>
      </c>
      <c r="Q81" s="16">
        <v>108.51300000000001</v>
      </c>
      <c r="R81" s="16">
        <v>108.907</v>
      </c>
    </row>
    <row r="82" spans="1:18" x14ac:dyDescent="0.25">
      <c r="A82" s="16" t="s">
        <v>1531</v>
      </c>
      <c r="B82" s="16" t="s">
        <v>1530</v>
      </c>
      <c r="C82" s="16" t="s">
        <v>1529</v>
      </c>
      <c r="D82" s="16">
        <v>105.366</v>
      </c>
      <c r="E82" s="16">
        <v>105.404</v>
      </c>
      <c r="F82" s="16">
        <v>104.559</v>
      </c>
      <c r="G82" s="16">
        <v>104.642</v>
      </c>
      <c r="H82" s="16">
        <v>104.655</v>
      </c>
      <c r="I82" s="16">
        <v>105.128</v>
      </c>
      <c r="J82" s="16">
        <v>104.849</v>
      </c>
      <c r="K82" s="16">
        <v>104.916</v>
      </c>
      <c r="L82" s="16">
        <v>105.18600000000001</v>
      </c>
      <c r="M82" s="16">
        <v>104.88</v>
      </c>
      <c r="N82" s="16">
        <v>105.02200000000001</v>
      </c>
      <c r="O82" s="16">
        <v>104.761</v>
      </c>
      <c r="P82" s="16">
        <v>105.596</v>
      </c>
      <c r="Q82" s="16">
        <v>105.93</v>
      </c>
      <c r="R82" s="16">
        <v>105.169</v>
      </c>
    </row>
    <row r="83" spans="1:18" x14ac:dyDescent="0.25">
      <c r="A83" s="16" t="s">
        <v>1528</v>
      </c>
      <c r="B83" s="16" t="s">
        <v>1527</v>
      </c>
      <c r="C83" s="16" t="s">
        <v>1526</v>
      </c>
      <c r="D83" s="16">
        <v>106.096</v>
      </c>
      <c r="E83" s="16">
        <v>106.402</v>
      </c>
      <c r="F83" s="16">
        <v>106.749</v>
      </c>
      <c r="G83" s="16">
        <v>107.476</v>
      </c>
      <c r="H83" s="16">
        <v>107.92</v>
      </c>
      <c r="I83" s="16">
        <v>108.733</v>
      </c>
      <c r="J83" s="16">
        <v>108.846</v>
      </c>
      <c r="K83" s="16">
        <v>108.53</v>
      </c>
      <c r="L83" s="16">
        <v>108.604</v>
      </c>
      <c r="M83" s="16">
        <v>108.712</v>
      </c>
      <c r="N83" s="16">
        <v>109.035</v>
      </c>
      <c r="O83" s="16">
        <v>109.235</v>
      </c>
      <c r="P83" s="16">
        <v>110.004</v>
      </c>
      <c r="Q83" s="16">
        <v>109.815</v>
      </c>
      <c r="R83" s="16">
        <v>110.806</v>
      </c>
    </row>
    <row r="84" spans="1:18" x14ac:dyDescent="0.25">
      <c r="A84" s="16" t="s">
        <v>1525</v>
      </c>
      <c r="B84" s="16" t="s">
        <v>1524</v>
      </c>
      <c r="C84" s="16" t="s">
        <v>1523</v>
      </c>
      <c r="D84" s="16">
        <v>112.029</v>
      </c>
      <c r="E84" s="16">
        <v>112.19799999999999</v>
      </c>
      <c r="F84" s="16">
        <v>112.401</v>
      </c>
      <c r="G84" s="16">
        <v>113.21</v>
      </c>
      <c r="H84" s="16">
        <v>114.125</v>
      </c>
      <c r="I84" s="16">
        <v>114.379</v>
      </c>
      <c r="J84" s="16">
        <v>115.256</v>
      </c>
      <c r="K84" s="16">
        <v>116.142</v>
      </c>
      <c r="L84" s="16">
        <v>117.752</v>
      </c>
      <c r="M84" s="16">
        <v>121.373</v>
      </c>
      <c r="N84" s="16">
        <v>123.999</v>
      </c>
      <c r="O84" s="16">
        <v>125.657</v>
      </c>
      <c r="P84" s="16">
        <v>126.345</v>
      </c>
      <c r="Q84" s="16">
        <v>124.697</v>
      </c>
      <c r="R84" s="16">
        <v>124.26600000000001</v>
      </c>
    </row>
    <row r="85" spans="1:18" x14ac:dyDescent="0.25">
      <c r="A85" s="16" t="s">
        <v>1522</v>
      </c>
      <c r="B85" s="16" t="s">
        <v>1521</v>
      </c>
      <c r="C85" s="16" t="s">
        <v>1520</v>
      </c>
      <c r="D85" s="16">
        <v>118.60299999999999</v>
      </c>
      <c r="E85" s="16">
        <v>120.40300000000001</v>
      </c>
      <c r="F85" s="16">
        <v>121.405</v>
      </c>
      <c r="G85" s="16">
        <v>121.845</v>
      </c>
      <c r="H85" s="16">
        <v>122.303</v>
      </c>
      <c r="I85" s="16">
        <v>122.4</v>
      </c>
      <c r="J85" s="16">
        <v>123.28400000000001</v>
      </c>
      <c r="K85" s="16">
        <v>123.879</v>
      </c>
      <c r="L85" s="16">
        <v>128.17699999999999</v>
      </c>
      <c r="M85" s="16">
        <v>135.56800000000001</v>
      </c>
      <c r="N85" s="16">
        <v>140.96700000000001</v>
      </c>
      <c r="O85" s="16">
        <v>146.38999999999999</v>
      </c>
      <c r="P85" s="16">
        <v>148.33699999999999</v>
      </c>
      <c r="Q85" s="16">
        <v>149.68</v>
      </c>
      <c r="R85" s="16">
        <v>149.04300000000001</v>
      </c>
    </row>
    <row r="86" spans="1:18" x14ac:dyDescent="0.25">
      <c r="A86" s="16" t="s">
        <v>1519</v>
      </c>
      <c r="B86" s="16" t="s">
        <v>1518</v>
      </c>
      <c r="C86" s="16" t="s">
        <v>1517</v>
      </c>
      <c r="D86" s="16">
        <v>115.64400000000001</v>
      </c>
      <c r="E86" s="16">
        <v>113.66</v>
      </c>
      <c r="F86" s="16">
        <v>112.404</v>
      </c>
      <c r="G86" s="16">
        <v>112.715</v>
      </c>
      <c r="H86" s="16">
        <v>113.613</v>
      </c>
      <c r="I86" s="16">
        <v>113.155</v>
      </c>
      <c r="J86" s="16">
        <v>114.873</v>
      </c>
      <c r="K86" s="16">
        <v>117.02</v>
      </c>
      <c r="L86" s="16">
        <v>118.96599999999999</v>
      </c>
      <c r="M86" s="16">
        <v>125.768</v>
      </c>
      <c r="N86" s="16">
        <v>127.81</v>
      </c>
      <c r="O86" s="16">
        <v>127.959</v>
      </c>
      <c r="P86" s="16">
        <v>125.039</v>
      </c>
      <c r="Q86" s="16">
        <v>118.38800000000001</v>
      </c>
      <c r="R86" s="16">
        <v>118.29600000000001</v>
      </c>
    </row>
    <row r="87" spans="1:18" x14ac:dyDescent="0.25">
      <c r="A87" s="16" t="s">
        <v>1516</v>
      </c>
      <c r="B87" s="16" t="s">
        <v>1515</v>
      </c>
      <c r="C87" s="16" t="s">
        <v>1514</v>
      </c>
      <c r="D87" s="16">
        <v>109.264</v>
      </c>
      <c r="E87" s="16">
        <v>108.637</v>
      </c>
      <c r="F87" s="16">
        <v>107.666</v>
      </c>
      <c r="G87" s="16">
        <v>107.563</v>
      </c>
      <c r="H87" s="16">
        <v>108.28</v>
      </c>
      <c r="I87" s="16">
        <v>108.178</v>
      </c>
      <c r="J87" s="16">
        <v>108.038</v>
      </c>
      <c r="K87" s="16">
        <v>108.307</v>
      </c>
      <c r="L87" s="16">
        <v>108.929</v>
      </c>
      <c r="M87" s="16">
        <v>111.401</v>
      </c>
      <c r="N87" s="16">
        <v>113.93899999999999</v>
      </c>
      <c r="O87" s="16">
        <v>115.48699999999999</v>
      </c>
      <c r="P87" s="16">
        <v>117.2</v>
      </c>
      <c r="Q87" s="16">
        <v>116.105</v>
      </c>
      <c r="R87" s="16">
        <v>116.967</v>
      </c>
    </row>
    <row r="88" spans="1:18" x14ac:dyDescent="0.25">
      <c r="A88" s="16" t="s">
        <v>1513</v>
      </c>
      <c r="B88" s="16" t="s">
        <v>1512</v>
      </c>
      <c r="C88" s="16" t="s">
        <v>1511</v>
      </c>
      <c r="D88" s="16">
        <v>106.788</v>
      </c>
      <c r="E88" s="16">
        <v>107.48</v>
      </c>
      <c r="F88" s="16">
        <v>108.669</v>
      </c>
      <c r="G88" s="16">
        <v>110.59399999999999</v>
      </c>
      <c r="H88" s="16">
        <v>111.953</v>
      </c>
      <c r="I88" s="16">
        <v>112.974</v>
      </c>
      <c r="J88" s="16">
        <v>114.038</v>
      </c>
      <c r="K88" s="16">
        <v>114.84699999999999</v>
      </c>
      <c r="L88" s="16">
        <v>115.04600000000001</v>
      </c>
      <c r="M88" s="16">
        <v>115.072</v>
      </c>
      <c r="N88" s="16">
        <v>116.255</v>
      </c>
      <c r="O88" s="16">
        <v>116.396</v>
      </c>
      <c r="P88" s="16">
        <v>117.63</v>
      </c>
      <c r="Q88" s="16">
        <v>116.669</v>
      </c>
      <c r="R88" s="16">
        <v>115.364</v>
      </c>
    </row>
    <row r="89" spans="1:18" x14ac:dyDescent="0.25">
      <c r="A89" s="16" t="s">
        <v>1510</v>
      </c>
      <c r="B89" s="16" t="s">
        <v>1509</v>
      </c>
      <c r="C89" s="16" t="s">
        <v>1508</v>
      </c>
      <c r="D89" s="16">
        <v>110.637</v>
      </c>
      <c r="E89" s="16">
        <v>110.756</v>
      </c>
      <c r="F89" s="16">
        <v>110.825</v>
      </c>
      <c r="G89" s="16">
        <v>111.039</v>
      </c>
      <c r="H89" s="16">
        <v>111.191</v>
      </c>
      <c r="I89" s="16">
        <v>112.76600000000001</v>
      </c>
      <c r="J89" s="16">
        <v>113.911</v>
      </c>
      <c r="K89" s="16">
        <v>116.34699999999999</v>
      </c>
      <c r="L89" s="16">
        <v>118.28100000000001</v>
      </c>
      <c r="M89" s="16">
        <v>119.708</v>
      </c>
      <c r="N89" s="16">
        <v>121.19199999999999</v>
      </c>
      <c r="O89" s="16">
        <v>121.209</v>
      </c>
      <c r="P89" s="16">
        <v>120.6</v>
      </c>
      <c r="Q89" s="16">
        <v>119.387</v>
      </c>
      <c r="R89" s="16">
        <v>118.581</v>
      </c>
    </row>
    <row r="90" spans="1:18" x14ac:dyDescent="0.25">
      <c r="A90" s="16" t="s">
        <v>1507</v>
      </c>
      <c r="B90" s="16" t="s">
        <v>1506</v>
      </c>
      <c r="C90" s="16" t="s">
        <v>1505</v>
      </c>
      <c r="D90" s="16">
        <v>111.48399999999999</v>
      </c>
      <c r="E90" s="16">
        <v>110.40300000000001</v>
      </c>
      <c r="F90" s="16">
        <v>110.581</v>
      </c>
      <c r="G90" s="16">
        <v>111.938</v>
      </c>
      <c r="H90" s="16">
        <v>111.761</v>
      </c>
      <c r="I90" s="16">
        <v>111.63500000000001</v>
      </c>
      <c r="J90" s="16">
        <v>111.82299999999999</v>
      </c>
      <c r="K90" s="16">
        <v>112.02</v>
      </c>
      <c r="L90" s="16">
        <v>113.92700000000001</v>
      </c>
      <c r="M90" s="16">
        <v>117.116</v>
      </c>
      <c r="N90" s="16">
        <v>118.101</v>
      </c>
      <c r="O90" s="16">
        <v>118.819</v>
      </c>
      <c r="P90" s="16">
        <v>117.084</v>
      </c>
      <c r="Q90" s="16">
        <v>116.11499999999999</v>
      </c>
      <c r="R90" s="16">
        <v>119.854</v>
      </c>
    </row>
    <row r="91" spans="1:18" x14ac:dyDescent="0.25">
      <c r="A91" s="16" t="s">
        <v>1504</v>
      </c>
      <c r="B91" s="16" t="s">
        <v>1503</v>
      </c>
      <c r="C91" s="16" t="s">
        <v>1502</v>
      </c>
      <c r="D91" s="16">
        <v>115.065</v>
      </c>
      <c r="E91" s="16">
        <v>113.13500000000001</v>
      </c>
      <c r="F91" s="16">
        <v>113.184</v>
      </c>
      <c r="G91" s="16">
        <v>116.297</v>
      </c>
      <c r="H91" s="16">
        <v>116.39400000000001</v>
      </c>
      <c r="I91" s="16">
        <v>114.96</v>
      </c>
      <c r="J91" s="16">
        <v>115.14700000000001</v>
      </c>
      <c r="K91" s="16">
        <v>116.562</v>
      </c>
      <c r="L91" s="16">
        <v>119.843</v>
      </c>
      <c r="M91" s="16">
        <v>121.831</v>
      </c>
      <c r="N91" s="16">
        <v>122.1</v>
      </c>
      <c r="O91" s="16">
        <v>122.245</v>
      </c>
      <c r="P91" s="16">
        <v>117.377</v>
      </c>
      <c r="Q91" s="16">
        <v>113.75</v>
      </c>
      <c r="R91" s="16">
        <v>113.797</v>
      </c>
    </row>
    <row r="92" spans="1:18" x14ac:dyDescent="0.25">
      <c r="A92" s="16" t="s">
        <v>1501</v>
      </c>
      <c r="B92" s="16" t="s">
        <v>1500</v>
      </c>
      <c r="C92" s="16" t="s">
        <v>1499</v>
      </c>
      <c r="D92" s="16">
        <v>109.366</v>
      </c>
      <c r="E92" s="16">
        <v>108.42100000000001</v>
      </c>
      <c r="F92" s="16">
        <v>107.777</v>
      </c>
      <c r="G92" s="16">
        <v>108.494</v>
      </c>
      <c r="H92" s="16">
        <v>108.289</v>
      </c>
      <c r="I92" s="16">
        <v>108.256</v>
      </c>
      <c r="J92" s="16">
        <v>108.384</v>
      </c>
      <c r="K92" s="16">
        <v>107.523</v>
      </c>
      <c r="L92" s="16">
        <v>108.244</v>
      </c>
      <c r="M92" s="16">
        <v>111.86</v>
      </c>
      <c r="N92" s="16">
        <v>113.297</v>
      </c>
      <c r="O92" s="16">
        <v>114.261</v>
      </c>
      <c r="P92" s="16">
        <v>113.136</v>
      </c>
      <c r="Q92" s="16">
        <v>112.242</v>
      </c>
      <c r="R92" s="16">
        <v>112.822</v>
      </c>
    </row>
    <row r="93" spans="1:18" x14ac:dyDescent="0.25">
      <c r="A93" s="16" t="s">
        <v>1498</v>
      </c>
      <c r="B93" s="16" t="s">
        <v>1497</v>
      </c>
      <c r="C93" s="16" t="s">
        <v>1496</v>
      </c>
      <c r="D93" s="16">
        <v>111.886</v>
      </c>
      <c r="E93" s="16">
        <v>112.01300000000001</v>
      </c>
      <c r="F93" s="16">
        <v>115.717</v>
      </c>
      <c r="G93" s="16">
        <v>115.70099999999999</v>
      </c>
      <c r="H93" s="16">
        <v>115.05500000000001</v>
      </c>
      <c r="I93" s="16">
        <v>117.518</v>
      </c>
      <c r="J93" s="16">
        <v>117.982</v>
      </c>
      <c r="K93" s="16">
        <v>119.877</v>
      </c>
      <c r="L93" s="16">
        <v>123.77800000000001</v>
      </c>
      <c r="M93" s="16">
        <v>127.88200000000001</v>
      </c>
      <c r="N93" s="16">
        <v>128.57900000000001</v>
      </c>
      <c r="O93" s="16">
        <v>129.578</v>
      </c>
      <c r="P93" s="16">
        <v>132.82900000000001</v>
      </c>
      <c r="Q93" s="16">
        <v>138.51300000000001</v>
      </c>
      <c r="R93" s="16">
        <v>169.697</v>
      </c>
    </row>
    <row r="94" spans="1:18" x14ac:dyDescent="0.25">
      <c r="A94" s="16" t="s">
        <v>1495</v>
      </c>
      <c r="B94" s="16" t="s">
        <v>1494</v>
      </c>
      <c r="C94" s="16" t="s">
        <v>1493</v>
      </c>
      <c r="D94" s="16">
        <v>115.974</v>
      </c>
      <c r="E94" s="16">
        <v>116.13500000000001</v>
      </c>
      <c r="F94" s="16">
        <v>115.524</v>
      </c>
      <c r="G94" s="16">
        <v>116.117</v>
      </c>
      <c r="H94" s="16">
        <v>115.24</v>
      </c>
      <c r="I94" s="16">
        <v>114.753</v>
      </c>
      <c r="J94" s="16">
        <v>113.697</v>
      </c>
      <c r="K94" s="16">
        <v>113.515</v>
      </c>
      <c r="L94" s="16">
        <v>113.49299999999999</v>
      </c>
      <c r="M94" s="16">
        <v>114.00700000000001</v>
      </c>
      <c r="N94" s="16">
        <v>115.209</v>
      </c>
      <c r="O94" s="16">
        <v>115.191</v>
      </c>
      <c r="P94" s="16">
        <v>113.494</v>
      </c>
      <c r="Q94" s="16">
        <v>113.009</v>
      </c>
      <c r="R94" s="16">
        <v>112.85899999999999</v>
      </c>
    </row>
    <row r="95" spans="1:18" x14ac:dyDescent="0.25">
      <c r="A95" s="16" t="s">
        <v>1492</v>
      </c>
      <c r="B95" s="16" t="s">
        <v>1491</v>
      </c>
      <c r="C95" s="16" t="s">
        <v>1490</v>
      </c>
      <c r="D95" s="16">
        <v>101.443</v>
      </c>
      <c r="E95" s="16">
        <v>102.485</v>
      </c>
      <c r="F95" s="16">
        <v>103.261</v>
      </c>
      <c r="G95" s="16">
        <v>104.13</v>
      </c>
      <c r="H95" s="16">
        <v>106.533</v>
      </c>
      <c r="I95" s="16">
        <v>104.97499999999999</v>
      </c>
      <c r="J95" s="16">
        <v>107.54900000000001</v>
      </c>
      <c r="K95" s="16">
        <v>106.687</v>
      </c>
      <c r="L95" s="16">
        <v>105.601</v>
      </c>
      <c r="M95" s="16">
        <v>108.074</v>
      </c>
      <c r="N95" s="16">
        <v>108.154</v>
      </c>
      <c r="O95" s="16">
        <v>109.227</v>
      </c>
      <c r="P95" s="16">
        <v>107.11799999999999</v>
      </c>
      <c r="Q95" s="16">
        <v>106.003</v>
      </c>
      <c r="R95" s="16">
        <v>107.56699999999999</v>
      </c>
    </row>
    <row r="96" spans="1:18" x14ac:dyDescent="0.25">
      <c r="A96" s="16" t="s">
        <v>1489</v>
      </c>
      <c r="B96" s="16" t="s">
        <v>1488</v>
      </c>
      <c r="C96" s="16" t="s">
        <v>1487</v>
      </c>
      <c r="D96" s="16">
        <v>101.07</v>
      </c>
      <c r="E96" s="16">
        <v>102.97499999999999</v>
      </c>
      <c r="F96" s="16">
        <v>103.50700000000001</v>
      </c>
      <c r="G96" s="16">
        <v>105.56100000000001</v>
      </c>
      <c r="H96" s="16">
        <v>105.967</v>
      </c>
      <c r="I96" s="16">
        <v>104.373</v>
      </c>
      <c r="J96" s="16">
        <v>105.249</v>
      </c>
      <c r="K96" s="16">
        <v>105.604</v>
      </c>
      <c r="L96" s="16">
        <v>108.33499999999999</v>
      </c>
      <c r="M96" s="16">
        <v>111.596</v>
      </c>
      <c r="N96" s="16">
        <v>110.999</v>
      </c>
      <c r="O96" s="16">
        <v>110.515</v>
      </c>
      <c r="P96" s="16">
        <v>107.331</v>
      </c>
      <c r="Q96" s="16">
        <v>105.744</v>
      </c>
      <c r="R96" s="16">
        <v>108.078</v>
      </c>
    </row>
    <row r="97" spans="1:18" x14ac:dyDescent="0.25">
      <c r="A97" s="16" t="s">
        <v>1486</v>
      </c>
      <c r="B97" s="16" t="s">
        <v>1485</v>
      </c>
      <c r="C97" s="16" t="s">
        <v>1484</v>
      </c>
      <c r="D97" s="16">
        <v>101.73099999999999</v>
      </c>
      <c r="E97" s="16">
        <v>102.121</v>
      </c>
      <c r="F97" s="16">
        <v>103.072</v>
      </c>
      <c r="G97" s="16">
        <v>103.07299999999999</v>
      </c>
      <c r="H97" s="16">
        <v>106.95699999999999</v>
      </c>
      <c r="I97" s="16">
        <v>105.43300000000001</v>
      </c>
      <c r="J97" s="16">
        <v>109.304</v>
      </c>
      <c r="K97" s="16">
        <v>107.515</v>
      </c>
      <c r="L97" s="16">
        <v>103.626</v>
      </c>
      <c r="M97" s="16">
        <v>105.542</v>
      </c>
      <c r="N97" s="16">
        <v>106.102</v>
      </c>
      <c r="O97" s="16">
        <v>108.297</v>
      </c>
      <c r="P97" s="16">
        <v>106.97799999999999</v>
      </c>
      <c r="Q97" s="16">
        <v>106.215</v>
      </c>
      <c r="R97" s="16">
        <v>107.206</v>
      </c>
    </row>
    <row r="98" spans="1:18" x14ac:dyDescent="0.25">
      <c r="A98" s="16" t="s">
        <v>1483</v>
      </c>
      <c r="B98" s="16" t="s">
        <v>1482</v>
      </c>
      <c r="C98" s="16" t="s">
        <v>1481</v>
      </c>
      <c r="D98" s="16">
        <v>104.974</v>
      </c>
      <c r="E98" s="16">
        <v>105.76600000000001</v>
      </c>
      <c r="F98" s="16">
        <v>104.979</v>
      </c>
      <c r="G98" s="16">
        <v>105.669</v>
      </c>
      <c r="H98" s="16">
        <v>105.536</v>
      </c>
      <c r="I98" s="16">
        <v>105.83199999999999</v>
      </c>
      <c r="J98" s="16">
        <v>106.01600000000001</v>
      </c>
      <c r="K98" s="16">
        <v>105.282</v>
      </c>
      <c r="L98" s="16">
        <v>106.063</v>
      </c>
      <c r="M98" s="16">
        <v>105.724</v>
      </c>
      <c r="N98" s="16">
        <v>105.541</v>
      </c>
      <c r="O98" s="16">
        <v>105.80200000000001</v>
      </c>
      <c r="P98" s="16">
        <v>106.10599999999999</v>
      </c>
      <c r="Q98" s="16">
        <v>106.785</v>
      </c>
      <c r="R98" s="16">
        <v>107.15900000000001</v>
      </c>
    </row>
    <row r="99" spans="1:18" x14ac:dyDescent="0.25">
      <c r="A99" s="16" t="s">
        <v>1480</v>
      </c>
      <c r="B99" s="16" t="s">
        <v>1479</v>
      </c>
      <c r="C99" s="16" t="s">
        <v>1478</v>
      </c>
      <c r="D99" s="16">
        <v>108.78</v>
      </c>
      <c r="E99" s="16">
        <v>109.352</v>
      </c>
      <c r="F99" s="16">
        <v>109.496</v>
      </c>
      <c r="G99" s="16">
        <v>108.41</v>
      </c>
      <c r="H99" s="16">
        <v>108.146</v>
      </c>
      <c r="I99" s="16">
        <v>107.548</v>
      </c>
      <c r="J99" s="16">
        <v>106.64700000000001</v>
      </c>
      <c r="K99" s="16">
        <v>106.214</v>
      </c>
      <c r="L99" s="16">
        <v>106.77</v>
      </c>
      <c r="M99" s="16">
        <v>105.896</v>
      </c>
      <c r="N99" s="16">
        <v>106.139</v>
      </c>
      <c r="O99" s="16">
        <v>106.351</v>
      </c>
      <c r="P99" s="16">
        <v>109.494</v>
      </c>
      <c r="Q99" s="16">
        <v>109.429</v>
      </c>
      <c r="R99" s="16">
        <v>110.41500000000001</v>
      </c>
    </row>
    <row r="100" spans="1:18" x14ac:dyDescent="0.25">
      <c r="A100" s="16" t="s">
        <v>1477</v>
      </c>
      <c r="B100" s="16" t="s">
        <v>1476</v>
      </c>
      <c r="C100" s="16" t="s">
        <v>1475</v>
      </c>
      <c r="D100" s="16">
        <v>105.342</v>
      </c>
      <c r="E100" s="16">
        <v>105.983</v>
      </c>
      <c r="F100" s="16">
        <v>106.108</v>
      </c>
      <c r="G100" s="16">
        <v>106.633</v>
      </c>
      <c r="H100" s="16">
        <v>106.42400000000001</v>
      </c>
      <c r="I100" s="16">
        <v>106.974</v>
      </c>
      <c r="J100" s="16">
        <v>106.523</v>
      </c>
      <c r="K100" s="16">
        <v>106.43</v>
      </c>
      <c r="L100" s="16">
        <v>106.628</v>
      </c>
      <c r="M100" s="16">
        <v>107.121</v>
      </c>
      <c r="N100" s="16">
        <v>107.99</v>
      </c>
      <c r="O100" s="16">
        <v>108.203</v>
      </c>
      <c r="P100" s="16">
        <v>108.4</v>
      </c>
      <c r="Q100" s="16">
        <v>109.19</v>
      </c>
      <c r="R100" s="16">
        <v>109.64100000000001</v>
      </c>
    </row>
    <row r="101" spans="1:18" x14ac:dyDescent="0.25">
      <c r="A101" s="16" t="s">
        <v>1474</v>
      </c>
      <c r="B101" s="16" t="s">
        <v>1473</v>
      </c>
      <c r="C101" s="16" t="s">
        <v>1472</v>
      </c>
      <c r="D101" s="16">
        <v>102.568</v>
      </c>
      <c r="E101" s="16">
        <v>102.491</v>
      </c>
      <c r="F101" s="16">
        <v>102.51900000000001</v>
      </c>
      <c r="G101" s="16">
        <v>102.636</v>
      </c>
      <c r="H101" s="16">
        <v>102.417</v>
      </c>
      <c r="I101" s="16">
        <v>102.212</v>
      </c>
      <c r="J101" s="16">
        <v>101.548</v>
      </c>
      <c r="K101" s="16">
        <v>101.392</v>
      </c>
      <c r="L101" s="16">
        <v>101.05500000000001</v>
      </c>
      <c r="M101" s="16">
        <v>100.931</v>
      </c>
      <c r="N101" s="16">
        <v>101.309</v>
      </c>
      <c r="O101" s="16">
        <v>102.011</v>
      </c>
      <c r="P101" s="16">
        <v>101.95</v>
      </c>
      <c r="Q101" s="16">
        <v>102.30500000000001</v>
      </c>
      <c r="R101" s="16">
        <v>102.797</v>
      </c>
    </row>
    <row r="102" spans="1:18" x14ac:dyDescent="0.25">
      <c r="A102" s="16" t="s">
        <v>1471</v>
      </c>
      <c r="B102" s="16" t="s">
        <v>1470</v>
      </c>
      <c r="C102" s="16" t="s">
        <v>1469</v>
      </c>
      <c r="D102" s="16">
        <v>110.47799999999999</v>
      </c>
      <c r="E102" s="16">
        <v>109.809</v>
      </c>
      <c r="F102" s="16">
        <v>108.864</v>
      </c>
      <c r="G102" s="16">
        <v>108.22199999999999</v>
      </c>
      <c r="H102" s="16">
        <v>107.839</v>
      </c>
      <c r="I102" s="16">
        <v>106.45399999999999</v>
      </c>
      <c r="J102" s="16">
        <v>105.128</v>
      </c>
      <c r="K102" s="16">
        <v>104.29</v>
      </c>
      <c r="L102" s="16">
        <v>103.488</v>
      </c>
      <c r="M102" s="16">
        <v>104.491</v>
      </c>
      <c r="N102" s="16">
        <v>105.947</v>
      </c>
      <c r="O102" s="16">
        <v>106.477</v>
      </c>
      <c r="P102" s="16">
        <v>107.092</v>
      </c>
      <c r="Q102" s="16">
        <v>106.633</v>
      </c>
      <c r="R102" s="16">
        <v>106.58499999999999</v>
      </c>
    </row>
    <row r="103" spans="1:18" x14ac:dyDescent="0.25">
      <c r="A103" s="16" t="s">
        <v>1468</v>
      </c>
      <c r="B103" s="16" t="s">
        <v>1467</v>
      </c>
      <c r="C103" s="16" t="s">
        <v>1466</v>
      </c>
      <c r="D103" s="16">
        <v>101.533</v>
      </c>
      <c r="E103" s="16">
        <v>101.53</v>
      </c>
      <c r="F103" s="16">
        <v>101.681</v>
      </c>
      <c r="G103" s="16">
        <v>101.898</v>
      </c>
      <c r="H103" s="16">
        <v>101.7</v>
      </c>
      <c r="I103" s="16">
        <v>101.657</v>
      </c>
      <c r="J103" s="16">
        <v>101.08499999999999</v>
      </c>
      <c r="K103" s="16">
        <v>101.024</v>
      </c>
      <c r="L103" s="16">
        <v>100.752</v>
      </c>
      <c r="M103" s="16">
        <v>100.46899999999999</v>
      </c>
      <c r="N103" s="16">
        <v>100.699</v>
      </c>
      <c r="O103" s="16">
        <v>101.423</v>
      </c>
      <c r="P103" s="16">
        <v>101.27</v>
      </c>
      <c r="Q103" s="16">
        <v>101.736</v>
      </c>
      <c r="R103" s="16">
        <v>102.303</v>
      </c>
    </row>
    <row r="104" spans="1:18" x14ac:dyDescent="0.25">
      <c r="A104" s="16" t="s">
        <v>1465</v>
      </c>
      <c r="B104" s="16" t="s">
        <v>1464</v>
      </c>
      <c r="C104" s="16" t="s">
        <v>1463</v>
      </c>
      <c r="D104" s="16">
        <v>101.88200000000001</v>
      </c>
      <c r="E104" s="16">
        <v>101.956</v>
      </c>
      <c r="F104" s="16">
        <v>101.95099999999999</v>
      </c>
      <c r="G104" s="16">
        <v>102.006</v>
      </c>
      <c r="H104" s="16">
        <v>102.67100000000001</v>
      </c>
      <c r="I104" s="16">
        <v>103.178</v>
      </c>
      <c r="J104" s="16">
        <v>103.42100000000001</v>
      </c>
      <c r="K104" s="16">
        <v>103.571</v>
      </c>
      <c r="L104" s="16">
        <v>103.649</v>
      </c>
      <c r="M104" s="16">
        <v>103.66500000000001</v>
      </c>
      <c r="N104" s="16">
        <v>104.01</v>
      </c>
      <c r="O104" s="16">
        <v>104.55500000000001</v>
      </c>
      <c r="P104" s="16">
        <v>103.998</v>
      </c>
      <c r="Q104" s="16">
        <v>104.01300000000001</v>
      </c>
      <c r="R104" s="16">
        <v>103.983</v>
      </c>
    </row>
    <row r="105" spans="1:18" x14ac:dyDescent="0.25">
      <c r="A105" s="16" t="s">
        <v>1462</v>
      </c>
      <c r="B105" s="16" t="s">
        <v>1461</v>
      </c>
      <c r="C105" s="16" t="s">
        <v>1460</v>
      </c>
      <c r="D105" s="16">
        <v>100.10599999999999</v>
      </c>
      <c r="E105" s="16">
        <v>99.858000000000004</v>
      </c>
      <c r="F105" s="16">
        <v>99.894000000000005</v>
      </c>
      <c r="G105" s="16">
        <v>99.783000000000001</v>
      </c>
      <c r="H105" s="16">
        <v>100.643</v>
      </c>
      <c r="I105" s="16">
        <v>100.908</v>
      </c>
      <c r="J105" s="16">
        <v>101.11</v>
      </c>
      <c r="K105" s="16">
        <v>101.452</v>
      </c>
      <c r="L105" s="16">
        <v>101.384</v>
      </c>
      <c r="M105" s="16">
        <v>101.45</v>
      </c>
      <c r="N105" s="16">
        <v>101.71299999999999</v>
      </c>
      <c r="O105" s="16">
        <v>102.431</v>
      </c>
      <c r="P105" s="16">
        <v>102.20699999999999</v>
      </c>
      <c r="Q105" s="16">
        <v>101.944</v>
      </c>
      <c r="R105" s="16">
        <v>101.404</v>
      </c>
    </row>
    <row r="106" spans="1:18" x14ac:dyDescent="0.25">
      <c r="A106" s="16" t="s">
        <v>1459</v>
      </c>
      <c r="B106" s="16" t="s">
        <v>1458</v>
      </c>
      <c r="C106" s="16" t="s">
        <v>1457</v>
      </c>
      <c r="D106" s="16">
        <v>97.741</v>
      </c>
      <c r="E106" s="16">
        <v>97.971000000000004</v>
      </c>
      <c r="F106" s="16">
        <v>97.938999999999993</v>
      </c>
      <c r="G106" s="16">
        <v>97.771000000000001</v>
      </c>
      <c r="H106" s="16">
        <v>98.221000000000004</v>
      </c>
      <c r="I106" s="16">
        <v>98.688999999999993</v>
      </c>
      <c r="J106" s="16">
        <v>98.873999999999995</v>
      </c>
      <c r="K106" s="16">
        <v>98.006</v>
      </c>
      <c r="L106" s="16">
        <v>98.02</v>
      </c>
      <c r="M106" s="16">
        <v>97.869</v>
      </c>
      <c r="N106" s="16">
        <v>98.418000000000006</v>
      </c>
      <c r="O106" s="16">
        <v>98.882999999999996</v>
      </c>
      <c r="P106" s="16">
        <v>98.519000000000005</v>
      </c>
      <c r="Q106" s="16">
        <v>97.87</v>
      </c>
      <c r="R106" s="16">
        <v>97.41</v>
      </c>
    </row>
    <row r="107" spans="1:18" x14ac:dyDescent="0.25">
      <c r="A107" s="16" t="s">
        <v>1456</v>
      </c>
      <c r="B107" s="16" t="s">
        <v>1455</v>
      </c>
      <c r="C107" s="16" t="s">
        <v>1454</v>
      </c>
      <c r="D107" s="16">
        <v>105.274</v>
      </c>
      <c r="E107" s="16">
        <v>105.407</v>
      </c>
      <c r="F107" s="16">
        <v>105.4</v>
      </c>
      <c r="G107" s="16">
        <v>105.681</v>
      </c>
      <c r="H107" s="16">
        <v>106.38800000000001</v>
      </c>
      <c r="I107" s="16">
        <v>107.042</v>
      </c>
      <c r="J107" s="16">
        <v>107.34399999999999</v>
      </c>
      <c r="K107" s="16">
        <v>108.071</v>
      </c>
      <c r="L107" s="16">
        <v>108.264</v>
      </c>
      <c r="M107" s="16">
        <v>108.36499999999999</v>
      </c>
      <c r="N107" s="16">
        <v>108.61199999999999</v>
      </c>
      <c r="O107" s="16">
        <v>109.121</v>
      </c>
      <c r="P107" s="16">
        <v>108.267</v>
      </c>
      <c r="Q107" s="16">
        <v>108.871</v>
      </c>
      <c r="R107" s="16">
        <v>109.398</v>
      </c>
    </row>
    <row r="108" spans="1:18" x14ac:dyDescent="0.25">
      <c r="A108" s="16" t="s">
        <v>1453</v>
      </c>
      <c r="B108" s="16" t="s">
        <v>1452</v>
      </c>
      <c r="C108" s="16" t="s">
        <v>1451</v>
      </c>
      <c r="D108" s="16">
        <v>130.08799999999999</v>
      </c>
      <c r="E108" s="16">
        <v>130.00899999999999</v>
      </c>
      <c r="F108" s="16">
        <v>135.80600000000001</v>
      </c>
      <c r="G108" s="16">
        <v>141.28800000000001</v>
      </c>
      <c r="H108" s="16">
        <v>142.595</v>
      </c>
      <c r="I108" s="16">
        <v>140.72900000000001</v>
      </c>
      <c r="J108" s="16">
        <v>139.672</v>
      </c>
      <c r="K108" s="16">
        <v>141.131</v>
      </c>
      <c r="L108" s="16">
        <v>151.554</v>
      </c>
      <c r="M108" s="16">
        <v>157.97300000000001</v>
      </c>
      <c r="N108" s="16">
        <v>156.83000000000001</v>
      </c>
      <c r="O108" s="16">
        <v>153.441</v>
      </c>
      <c r="P108" s="16">
        <v>141.43100000000001</v>
      </c>
      <c r="Q108" s="16">
        <v>141.14500000000001</v>
      </c>
      <c r="R108" s="16">
        <v>137.452</v>
      </c>
    </row>
    <row r="109" spans="1:18" x14ac:dyDescent="0.25">
      <c r="A109" s="16" t="s">
        <v>1450</v>
      </c>
      <c r="B109" s="18" t="s">
        <v>1449</v>
      </c>
      <c r="C109" s="16" t="s">
        <v>1448</v>
      </c>
      <c r="D109" s="16">
        <v>103.608</v>
      </c>
      <c r="E109" s="16">
        <v>104.768</v>
      </c>
      <c r="F109" s="16">
        <v>104.44499999999999</v>
      </c>
      <c r="G109" s="16">
        <v>105.38200000000001</v>
      </c>
      <c r="H109" s="16">
        <v>105.79900000000001</v>
      </c>
      <c r="I109" s="16">
        <v>105.07599999999999</v>
      </c>
      <c r="J109" s="16">
        <v>105.751</v>
      </c>
      <c r="K109" s="16">
        <v>105.553</v>
      </c>
      <c r="L109" s="16">
        <v>105.905</v>
      </c>
      <c r="M109" s="16">
        <v>106.227</v>
      </c>
      <c r="N109" s="16">
        <v>106.22499999999999</v>
      </c>
      <c r="O109" s="16">
        <v>105.125</v>
      </c>
      <c r="P109" s="16">
        <v>104.929</v>
      </c>
      <c r="Q109" s="16">
        <v>104.708</v>
      </c>
      <c r="R109" s="16">
        <v>104.843</v>
      </c>
    </row>
    <row r="110" spans="1:18" x14ac:dyDescent="0.25">
      <c r="A110" s="16" t="s">
        <v>1447</v>
      </c>
      <c r="B110" s="16" t="s">
        <v>1446</v>
      </c>
      <c r="C110" s="16" t="s">
        <v>1445</v>
      </c>
      <c r="D110" s="16">
        <v>103.956</v>
      </c>
      <c r="E110" s="16">
        <v>104.96</v>
      </c>
      <c r="F110" s="16">
        <v>104.41800000000001</v>
      </c>
      <c r="G110" s="16">
        <v>105.247</v>
      </c>
      <c r="H110" s="16">
        <v>105.54</v>
      </c>
      <c r="I110" s="16">
        <v>104.509</v>
      </c>
      <c r="J110" s="16">
        <v>105.50700000000001</v>
      </c>
      <c r="K110" s="16">
        <v>105.535</v>
      </c>
      <c r="L110" s="16">
        <v>106.044</v>
      </c>
      <c r="M110" s="16">
        <v>106.241</v>
      </c>
      <c r="N110" s="16">
        <v>105.76900000000001</v>
      </c>
      <c r="O110" s="16">
        <v>104.354</v>
      </c>
      <c r="P110" s="16">
        <v>104.197</v>
      </c>
      <c r="Q110" s="16">
        <v>103.887</v>
      </c>
      <c r="R110" s="16">
        <v>103.97199999999999</v>
      </c>
    </row>
    <row r="111" spans="1:18" x14ac:dyDescent="0.25">
      <c r="A111" s="16" t="s">
        <v>1444</v>
      </c>
      <c r="B111" s="16" t="s">
        <v>1443</v>
      </c>
      <c r="C111" s="16" t="s">
        <v>1442</v>
      </c>
      <c r="D111" s="16">
        <v>103.78700000000001</v>
      </c>
      <c r="E111" s="16">
        <v>105.11</v>
      </c>
      <c r="F111" s="16">
        <v>103.55500000000001</v>
      </c>
      <c r="G111" s="16">
        <v>104.946</v>
      </c>
      <c r="H111" s="16">
        <v>105.161</v>
      </c>
      <c r="I111" s="16">
        <v>103.333</v>
      </c>
      <c r="J111" s="16">
        <v>105.235</v>
      </c>
      <c r="K111" s="16">
        <v>105.07899999999999</v>
      </c>
      <c r="L111" s="16">
        <v>106.08</v>
      </c>
      <c r="M111" s="16">
        <v>106.441</v>
      </c>
      <c r="N111" s="16">
        <v>105.81399999999999</v>
      </c>
      <c r="O111" s="16">
        <v>104.233</v>
      </c>
      <c r="P111" s="16">
        <v>103.36</v>
      </c>
      <c r="Q111" s="16">
        <v>103.16</v>
      </c>
      <c r="R111" s="16">
        <v>103.307</v>
      </c>
    </row>
    <row r="112" spans="1:18" x14ac:dyDescent="0.25">
      <c r="A112" s="16" t="s">
        <v>1441</v>
      </c>
      <c r="B112" s="16" t="s">
        <v>1440</v>
      </c>
      <c r="C112" s="16" t="s">
        <v>1439</v>
      </c>
      <c r="D112" s="16">
        <v>104.145</v>
      </c>
      <c r="E112" s="16">
        <v>104.78400000000001</v>
      </c>
      <c r="F112" s="16">
        <v>105.765</v>
      </c>
      <c r="G112" s="16">
        <v>105.77500000000001</v>
      </c>
      <c r="H112" s="16">
        <v>106.539</v>
      </c>
      <c r="I112" s="16">
        <v>107.21</v>
      </c>
      <c r="J112" s="16">
        <v>106.86</v>
      </c>
      <c r="K112" s="16">
        <v>107.13</v>
      </c>
      <c r="L112" s="16">
        <v>106.70699999999999</v>
      </c>
      <c r="M112" s="16">
        <v>106.479</v>
      </c>
      <c r="N112" s="16">
        <v>106.23699999999999</v>
      </c>
      <c r="O112" s="16">
        <v>104.85899999999999</v>
      </c>
      <c r="P112" s="16">
        <v>106.08</v>
      </c>
      <c r="Q112" s="16">
        <v>105.331</v>
      </c>
      <c r="R112" s="16">
        <v>104.505</v>
      </c>
    </row>
    <row r="113" spans="1:18" x14ac:dyDescent="0.25">
      <c r="A113" s="16" t="s">
        <v>1438</v>
      </c>
      <c r="B113" s="16" t="s">
        <v>1437</v>
      </c>
      <c r="C113" s="16" t="s">
        <v>1436</v>
      </c>
      <c r="D113" s="16">
        <v>104.649</v>
      </c>
      <c r="E113" s="16">
        <v>104.54</v>
      </c>
      <c r="F113" s="16">
        <v>105.57299999999999</v>
      </c>
      <c r="G113" s="16">
        <v>105.35599999999999</v>
      </c>
      <c r="H113" s="16">
        <v>104.06</v>
      </c>
      <c r="I113" s="16">
        <v>101.883</v>
      </c>
      <c r="J113" s="16">
        <v>101.378</v>
      </c>
      <c r="K113" s="16">
        <v>101.88500000000001</v>
      </c>
      <c r="L113" s="16">
        <v>102.64700000000001</v>
      </c>
      <c r="M113" s="16">
        <v>103.511</v>
      </c>
      <c r="N113" s="16">
        <v>103.31100000000001</v>
      </c>
      <c r="O113" s="16">
        <v>103.24299999999999</v>
      </c>
      <c r="P113" s="16">
        <v>102.73099999999999</v>
      </c>
      <c r="Q113" s="16">
        <v>103.621</v>
      </c>
      <c r="R113" s="16">
        <v>107.876</v>
      </c>
    </row>
    <row r="114" spans="1:18" x14ac:dyDescent="0.25">
      <c r="A114" s="16" t="s">
        <v>1435</v>
      </c>
      <c r="B114" s="16" t="s">
        <v>1434</v>
      </c>
      <c r="C114" s="16" t="s">
        <v>1433</v>
      </c>
      <c r="D114" s="16">
        <v>102.26600000000001</v>
      </c>
      <c r="E114" s="16">
        <v>104.032</v>
      </c>
      <c r="F114" s="16">
        <v>104.56100000000001</v>
      </c>
      <c r="G114" s="16">
        <v>105.90900000000001</v>
      </c>
      <c r="H114" s="16">
        <v>106.8</v>
      </c>
      <c r="I114" s="16">
        <v>107.26300000000001</v>
      </c>
      <c r="J114" s="16">
        <v>106.69</v>
      </c>
      <c r="K114" s="16">
        <v>105.629</v>
      </c>
      <c r="L114" s="16">
        <v>105.38800000000001</v>
      </c>
      <c r="M114" s="16">
        <v>106.176</v>
      </c>
      <c r="N114" s="16">
        <v>107.96899999999999</v>
      </c>
      <c r="O114" s="16">
        <v>108.1</v>
      </c>
      <c r="P114" s="16">
        <v>107.754</v>
      </c>
      <c r="Q114" s="16">
        <v>107.88500000000001</v>
      </c>
      <c r="R114" s="16">
        <v>108.22</v>
      </c>
    </row>
    <row r="115" spans="1:18" x14ac:dyDescent="0.25">
      <c r="A115" s="16" t="s">
        <v>1432</v>
      </c>
      <c r="B115" s="16" t="s">
        <v>1431</v>
      </c>
      <c r="C115" s="16" t="s">
        <v>1430</v>
      </c>
      <c r="D115" s="16">
        <v>107.16800000000001</v>
      </c>
      <c r="E115" s="16">
        <v>108.27200000000001</v>
      </c>
      <c r="F115" s="16">
        <v>110.81699999999999</v>
      </c>
      <c r="G115" s="16">
        <v>109.268</v>
      </c>
      <c r="H115" s="16">
        <v>107.798</v>
      </c>
      <c r="I115" s="16">
        <v>110.675</v>
      </c>
      <c r="J115" s="16">
        <v>110.509</v>
      </c>
      <c r="K115" s="16">
        <v>107.68</v>
      </c>
      <c r="L115" s="16">
        <v>108.911</v>
      </c>
      <c r="M115" s="16">
        <v>110.768</v>
      </c>
      <c r="N115" s="16">
        <v>109.31</v>
      </c>
      <c r="O115" s="16">
        <v>107.21899999999999</v>
      </c>
      <c r="P115" s="16">
        <v>106.05</v>
      </c>
      <c r="Q115" s="16">
        <v>106.973</v>
      </c>
      <c r="R115" s="16">
        <v>105.996</v>
      </c>
    </row>
    <row r="116" spans="1:18" x14ac:dyDescent="0.25">
      <c r="A116" s="16" t="s">
        <v>1429</v>
      </c>
      <c r="B116" s="16" t="s">
        <v>1428</v>
      </c>
      <c r="C116" s="16" t="s">
        <v>1427</v>
      </c>
      <c r="D116" s="16">
        <v>105.137</v>
      </c>
      <c r="E116" s="16">
        <v>105.499</v>
      </c>
      <c r="F116" s="16">
        <v>105.654</v>
      </c>
      <c r="G116" s="16">
        <v>106.81399999999999</v>
      </c>
      <c r="H116" s="16">
        <v>107.202</v>
      </c>
      <c r="I116" s="16">
        <v>107.01900000000001</v>
      </c>
      <c r="J116" s="16">
        <v>106.941</v>
      </c>
      <c r="K116" s="16">
        <v>107.122</v>
      </c>
      <c r="L116" s="16">
        <v>106.941</v>
      </c>
      <c r="M116" s="16">
        <v>106.917</v>
      </c>
      <c r="N116" s="16">
        <v>107.149</v>
      </c>
      <c r="O116" s="16">
        <v>107.042</v>
      </c>
      <c r="P116" s="16">
        <v>107.504</v>
      </c>
      <c r="Q116" s="16">
        <v>107.485</v>
      </c>
      <c r="R116" s="16">
        <v>107.768</v>
      </c>
    </row>
    <row r="117" spans="1:18" x14ac:dyDescent="0.25">
      <c r="A117" s="16" t="s">
        <v>1426</v>
      </c>
      <c r="B117" s="16" t="s">
        <v>1425</v>
      </c>
      <c r="C117" s="16" t="s">
        <v>1424</v>
      </c>
      <c r="D117" s="16">
        <v>101.97</v>
      </c>
      <c r="E117" s="16">
        <v>103.783</v>
      </c>
      <c r="F117" s="16">
        <v>104.20399999999999</v>
      </c>
      <c r="G117" s="16">
        <v>105.711</v>
      </c>
      <c r="H117" s="16">
        <v>106.735</v>
      </c>
      <c r="I117" s="16">
        <v>107.06100000000001</v>
      </c>
      <c r="J117" s="16">
        <v>106.461</v>
      </c>
      <c r="K117" s="16">
        <v>105.488</v>
      </c>
      <c r="L117" s="16">
        <v>105.172</v>
      </c>
      <c r="M117" s="16">
        <v>105.91</v>
      </c>
      <c r="N117" s="16">
        <v>107.88500000000001</v>
      </c>
      <c r="O117" s="16">
        <v>108.142</v>
      </c>
      <c r="P117" s="16">
        <v>107.839</v>
      </c>
      <c r="Q117" s="16">
        <v>107.925</v>
      </c>
      <c r="R117" s="16">
        <v>108.33799999999999</v>
      </c>
    </row>
    <row r="118" spans="1:18" x14ac:dyDescent="0.25">
      <c r="A118" s="16" t="s">
        <v>23</v>
      </c>
      <c r="B118" s="18" t="s">
        <v>24</v>
      </c>
      <c r="C118" s="16" t="s">
        <v>356</v>
      </c>
      <c r="D118" s="16">
        <v>155.078</v>
      </c>
      <c r="E118" s="16">
        <v>151.29</v>
      </c>
      <c r="F118" s="16">
        <v>153.482</v>
      </c>
      <c r="G118" s="16">
        <v>157.72900000000001</v>
      </c>
      <c r="H118" s="16">
        <v>154.76400000000001</v>
      </c>
      <c r="I118" s="16">
        <v>146.65100000000001</v>
      </c>
      <c r="J118" s="16">
        <v>150.42400000000001</v>
      </c>
      <c r="K118" s="16">
        <v>149.47200000000001</v>
      </c>
      <c r="L118" s="16">
        <v>149.48500000000001</v>
      </c>
      <c r="M118" s="16">
        <v>150.33600000000001</v>
      </c>
      <c r="N118" s="16">
        <v>147.726</v>
      </c>
      <c r="O118" s="16">
        <v>132.20500000000001</v>
      </c>
      <c r="P118" s="16">
        <v>103.071</v>
      </c>
      <c r="Q118" s="16">
        <v>111.577</v>
      </c>
      <c r="R118" s="16">
        <v>111.18</v>
      </c>
    </row>
    <row r="119" spans="1:18" x14ac:dyDescent="0.25">
      <c r="A119" s="16" t="s">
        <v>26</v>
      </c>
      <c r="B119" s="16" t="s">
        <v>27</v>
      </c>
      <c r="C119" s="16" t="s">
        <v>357</v>
      </c>
      <c r="D119" s="16">
        <v>155.14500000000001</v>
      </c>
      <c r="E119" s="16">
        <v>151.399</v>
      </c>
      <c r="F119" s="16">
        <v>154.04400000000001</v>
      </c>
      <c r="G119" s="16">
        <v>158.124</v>
      </c>
      <c r="H119" s="16">
        <v>154.85499999999999</v>
      </c>
      <c r="I119" s="16">
        <v>146.76400000000001</v>
      </c>
      <c r="J119" s="16">
        <v>150.691</v>
      </c>
      <c r="K119" s="16">
        <v>149.48500000000001</v>
      </c>
      <c r="L119" s="16">
        <v>148.59700000000001</v>
      </c>
      <c r="M119" s="16">
        <v>150.20400000000001</v>
      </c>
      <c r="N119" s="16">
        <v>147.756</v>
      </c>
      <c r="O119" s="16">
        <v>132.13399999999999</v>
      </c>
      <c r="P119" s="16">
        <v>102.07899999999999</v>
      </c>
      <c r="Q119" s="16">
        <v>111.55500000000001</v>
      </c>
      <c r="R119" s="16">
        <v>111.895</v>
      </c>
    </row>
    <row r="120" spans="1:18" x14ac:dyDescent="0.25">
      <c r="A120" s="16" t="s">
        <v>29</v>
      </c>
      <c r="B120" s="16" t="s">
        <v>30</v>
      </c>
      <c r="C120" s="16" t="s">
        <v>358</v>
      </c>
      <c r="D120" s="16">
        <v>156.17500000000001</v>
      </c>
      <c r="E120" s="16">
        <v>152.172</v>
      </c>
      <c r="F120" s="16">
        <v>154.92099999999999</v>
      </c>
      <c r="G120" s="16">
        <v>159.155</v>
      </c>
      <c r="H120" s="16">
        <v>155.738</v>
      </c>
      <c r="I120" s="16">
        <v>147.35400000000001</v>
      </c>
      <c r="J120" s="16">
        <v>151.471</v>
      </c>
      <c r="K120" s="16">
        <v>150.19499999999999</v>
      </c>
      <c r="L120" s="16">
        <v>149.28399999999999</v>
      </c>
      <c r="M120" s="16">
        <v>150.93</v>
      </c>
      <c r="N120" s="16">
        <v>148.38399999999999</v>
      </c>
      <c r="O120" s="16">
        <v>132.143</v>
      </c>
      <c r="P120" s="16">
        <v>100.971</v>
      </c>
      <c r="Q120" s="16">
        <v>110.78700000000001</v>
      </c>
      <c r="R120" s="16">
        <v>111.16200000000001</v>
      </c>
    </row>
    <row r="121" spans="1:18" x14ac:dyDescent="0.25">
      <c r="A121" s="16" t="s">
        <v>32</v>
      </c>
      <c r="B121" s="16" t="s">
        <v>33</v>
      </c>
      <c r="C121" s="16" t="s">
        <v>359</v>
      </c>
      <c r="D121" s="16">
        <v>120.792</v>
      </c>
      <c r="E121" s="16">
        <v>122.83499999999999</v>
      </c>
      <c r="F121" s="16">
        <v>122.423</v>
      </c>
      <c r="G121" s="16">
        <v>122.352</v>
      </c>
      <c r="H121" s="16">
        <v>122.788</v>
      </c>
      <c r="I121" s="16">
        <v>122.72499999999999</v>
      </c>
      <c r="J121" s="16">
        <v>121.735</v>
      </c>
      <c r="K121" s="16">
        <v>122.93899999999999</v>
      </c>
      <c r="L121" s="16">
        <v>123.35599999999999</v>
      </c>
      <c r="M121" s="16">
        <v>124.379</v>
      </c>
      <c r="N121" s="16">
        <v>124.9</v>
      </c>
      <c r="O121" s="16">
        <v>125.866</v>
      </c>
      <c r="P121" s="16">
        <v>125.60899999999999</v>
      </c>
      <c r="Q121" s="16">
        <v>125.952</v>
      </c>
      <c r="R121" s="16">
        <v>125.381</v>
      </c>
    </row>
    <row r="122" spans="1:18" x14ac:dyDescent="0.25">
      <c r="A122" s="16" t="s">
        <v>35</v>
      </c>
      <c r="B122" s="16" t="s">
        <v>36</v>
      </c>
      <c r="C122" s="16" t="s">
        <v>360</v>
      </c>
      <c r="D122" s="16">
        <v>154.50700000000001</v>
      </c>
      <c r="E122" s="16">
        <v>150.05500000000001</v>
      </c>
      <c r="F122" s="16">
        <v>145.97800000000001</v>
      </c>
      <c r="G122" s="16">
        <v>152.45400000000001</v>
      </c>
      <c r="H122" s="16">
        <v>153.75899999999999</v>
      </c>
      <c r="I122" s="16">
        <v>145.34</v>
      </c>
      <c r="J122" s="16">
        <v>147.029</v>
      </c>
      <c r="K122" s="16">
        <v>149.738</v>
      </c>
      <c r="L122" s="16">
        <v>161.285</v>
      </c>
      <c r="M122" s="16">
        <v>152.596</v>
      </c>
      <c r="N122" s="16">
        <v>147.81899999999999</v>
      </c>
      <c r="O122" s="16">
        <v>133.745</v>
      </c>
      <c r="P122" s="16">
        <v>116.745</v>
      </c>
      <c r="Q122" s="16">
        <v>112.465</v>
      </c>
      <c r="R122" s="16">
        <v>101.99299999999999</v>
      </c>
    </row>
    <row r="123" spans="1:18" x14ac:dyDescent="0.25">
      <c r="A123" s="16" t="s">
        <v>38</v>
      </c>
      <c r="B123" s="16" t="s">
        <v>39</v>
      </c>
      <c r="C123" s="16" t="s">
        <v>361</v>
      </c>
      <c r="D123" s="16">
        <v>160.28</v>
      </c>
      <c r="E123" s="16">
        <v>155.28100000000001</v>
      </c>
      <c r="F123" s="16">
        <v>151.547</v>
      </c>
      <c r="G123" s="16">
        <v>159.56200000000001</v>
      </c>
      <c r="H123" s="16">
        <v>161.376</v>
      </c>
      <c r="I123" s="16">
        <v>150.505</v>
      </c>
      <c r="J123" s="16">
        <v>151.696</v>
      </c>
      <c r="K123" s="16">
        <v>154.06899999999999</v>
      </c>
      <c r="L123" s="16">
        <v>165.142</v>
      </c>
      <c r="M123" s="16">
        <v>157.01400000000001</v>
      </c>
      <c r="N123" s="16">
        <v>151.1</v>
      </c>
      <c r="O123" s="16">
        <v>135.42400000000001</v>
      </c>
      <c r="P123" s="16">
        <v>117.77200000000001</v>
      </c>
      <c r="Q123" s="16">
        <v>112.76900000000001</v>
      </c>
      <c r="R123" s="16">
        <v>101.14</v>
      </c>
    </row>
    <row r="124" spans="1:18" x14ac:dyDescent="0.25">
      <c r="A124" s="16" t="s">
        <v>41</v>
      </c>
      <c r="B124" s="16" t="s">
        <v>42</v>
      </c>
      <c r="C124" s="16" t="s">
        <v>362</v>
      </c>
      <c r="D124" s="16">
        <v>116.283</v>
      </c>
      <c r="E124" s="16">
        <v>115.09099999999999</v>
      </c>
      <c r="F124" s="16">
        <v>109.09099999999999</v>
      </c>
      <c r="G124" s="16">
        <v>106.705</v>
      </c>
      <c r="H124" s="16">
        <v>105.14100000000001</v>
      </c>
      <c r="I124" s="16">
        <v>110.101</v>
      </c>
      <c r="J124" s="16">
        <v>113.982</v>
      </c>
      <c r="K124" s="16">
        <v>117.81399999999999</v>
      </c>
      <c r="L124" s="16">
        <v>131.38300000000001</v>
      </c>
      <c r="M124" s="16">
        <v>118.01600000000001</v>
      </c>
      <c r="N124" s="16">
        <v>120.363</v>
      </c>
      <c r="O124" s="16">
        <v>117.251</v>
      </c>
      <c r="P124" s="16">
        <v>105.396</v>
      </c>
      <c r="Q124" s="16">
        <v>106.035</v>
      </c>
      <c r="R124" s="16">
        <v>102.617</v>
      </c>
    </row>
    <row r="125" spans="1:18" x14ac:dyDescent="0.25">
      <c r="A125" s="16" t="s">
        <v>1423</v>
      </c>
      <c r="B125" s="18" t="s">
        <v>1422</v>
      </c>
      <c r="C125" s="16" t="s">
        <v>1421</v>
      </c>
      <c r="D125" s="16">
        <v>104.89100000000001</v>
      </c>
      <c r="E125" s="16">
        <v>105.163</v>
      </c>
      <c r="F125" s="16">
        <v>105.554</v>
      </c>
      <c r="G125" s="16">
        <v>105.551</v>
      </c>
      <c r="H125" s="16">
        <v>105.35599999999999</v>
      </c>
      <c r="I125" s="16">
        <v>105.54</v>
      </c>
      <c r="J125" s="16">
        <v>105.758</v>
      </c>
      <c r="K125" s="16">
        <v>105.949</v>
      </c>
      <c r="L125" s="16">
        <v>106.187</v>
      </c>
      <c r="M125" s="16">
        <v>106.84</v>
      </c>
      <c r="N125" s="16">
        <v>107.31</v>
      </c>
      <c r="O125" s="16">
        <v>107.89100000000001</v>
      </c>
      <c r="P125" s="16">
        <v>108.117</v>
      </c>
      <c r="Q125" s="16">
        <v>108.491</v>
      </c>
      <c r="R125" s="16">
        <v>108.61199999999999</v>
      </c>
    </row>
    <row r="126" spans="1:18" x14ac:dyDescent="0.25">
      <c r="A126" s="16" t="s">
        <v>1420</v>
      </c>
      <c r="B126" s="16" t="s">
        <v>1419</v>
      </c>
      <c r="C126" s="16" t="s">
        <v>1418</v>
      </c>
      <c r="D126" s="16">
        <v>109.62</v>
      </c>
      <c r="E126" s="16">
        <v>110.431</v>
      </c>
      <c r="F126" s="16">
        <v>111.509</v>
      </c>
      <c r="G126" s="16">
        <v>111.282</v>
      </c>
      <c r="H126" s="16">
        <v>110.676</v>
      </c>
      <c r="I126" s="16">
        <v>110.729</v>
      </c>
      <c r="J126" s="16">
        <v>111.592</v>
      </c>
      <c r="K126" s="16">
        <v>112.06100000000001</v>
      </c>
      <c r="L126" s="16">
        <v>112.49</v>
      </c>
      <c r="M126" s="16">
        <v>113.848</v>
      </c>
      <c r="N126" s="16">
        <v>115.301</v>
      </c>
      <c r="O126" s="16">
        <v>116.813</v>
      </c>
      <c r="P126" s="16">
        <v>117.84699999999999</v>
      </c>
      <c r="Q126" s="16">
        <v>118.929</v>
      </c>
      <c r="R126" s="16">
        <v>119.596</v>
      </c>
    </row>
    <row r="127" spans="1:18" x14ac:dyDescent="0.25">
      <c r="A127" s="16" t="s">
        <v>1417</v>
      </c>
      <c r="B127" s="16" t="s">
        <v>1416</v>
      </c>
      <c r="C127" s="16" t="s">
        <v>1415</v>
      </c>
      <c r="D127" s="16">
        <v>109.756</v>
      </c>
      <c r="E127" s="16">
        <v>110.568</v>
      </c>
      <c r="F127" s="16">
        <v>111.66800000000001</v>
      </c>
      <c r="G127" s="16">
        <v>111.425</v>
      </c>
      <c r="H127" s="16">
        <v>110.807</v>
      </c>
      <c r="I127" s="16">
        <v>110.86199999999999</v>
      </c>
      <c r="J127" s="16">
        <v>111.749</v>
      </c>
      <c r="K127" s="16">
        <v>112.224</v>
      </c>
      <c r="L127" s="16">
        <v>112.664</v>
      </c>
      <c r="M127" s="16">
        <v>114.035</v>
      </c>
      <c r="N127" s="16">
        <v>115.506</v>
      </c>
      <c r="O127" s="16">
        <v>117.033</v>
      </c>
      <c r="P127" s="16">
        <v>118.09699999999999</v>
      </c>
      <c r="Q127" s="16">
        <v>119.184</v>
      </c>
      <c r="R127" s="16">
        <v>119.86799999999999</v>
      </c>
    </row>
    <row r="128" spans="1:18" x14ac:dyDescent="0.25">
      <c r="A128" s="16" t="s">
        <v>1414</v>
      </c>
      <c r="B128" s="16" t="s">
        <v>1413</v>
      </c>
      <c r="C128" s="16" t="s">
        <v>1412</v>
      </c>
      <c r="D128" s="16">
        <v>111.5</v>
      </c>
      <c r="E128" s="16">
        <v>112.348</v>
      </c>
      <c r="F128" s="16">
        <v>113.54300000000001</v>
      </c>
      <c r="G128" s="16">
        <v>113.268</v>
      </c>
      <c r="H128" s="16">
        <v>112.64</v>
      </c>
      <c r="I128" s="16">
        <v>112.589</v>
      </c>
      <c r="J128" s="16">
        <v>113.676</v>
      </c>
      <c r="K128" s="16">
        <v>114.249</v>
      </c>
      <c r="L128" s="16">
        <v>114.907</v>
      </c>
      <c r="M128" s="16">
        <v>116.392</v>
      </c>
      <c r="N128" s="16">
        <v>118.042</v>
      </c>
      <c r="O128" s="16">
        <v>119.98399999999999</v>
      </c>
      <c r="P128" s="16">
        <v>121.235</v>
      </c>
      <c r="Q128" s="16">
        <v>122.48</v>
      </c>
      <c r="R128" s="16">
        <v>123.277</v>
      </c>
    </row>
    <row r="129" spans="1:18" x14ac:dyDescent="0.25">
      <c r="A129" s="16" t="s">
        <v>1411</v>
      </c>
      <c r="B129" s="16" t="s">
        <v>1410</v>
      </c>
      <c r="C129" s="16" t="s">
        <v>1409</v>
      </c>
      <c r="D129" s="16">
        <v>98.4</v>
      </c>
      <c r="E129" s="16">
        <v>98.997</v>
      </c>
      <c r="F129" s="16">
        <v>99.501999999999995</v>
      </c>
      <c r="G129" s="16">
        <v>99.436000000000007</v>
      </c>
      <c r="H129" s="16">
        <v>98.838999999999999</v>
      </c>
      <c r="I129" s="16">
        <v>99.516000000000005</v>
      </c>
      <c r="J129" s="16">
        <v>99.111000000000004</v>
      </c>
      <c r="K129" s="16">
        <v>98.932000000000002</v>
      </c>
      <c r="L129" s="16">
        <v>97.956000000000003</v>
      </c>
      <c r="M129" s="16">
        <v>98.584999999999994</v>
      </c>
      <c r="N129" s="16">
        <v>98.878</v>
      </c>
      <c r="O129" s="16">
        <v>97.716999999999999</v>
      </c>
      <c r="P129" s="16">
        <v>97.575000000000003</v>
      </c>
      <c r="Q129" s="16">
        <v>97.635000000000005</v>
      </c>
      <c r="R129" s="16">
        <v>97.581999999999994</v>
      </c>
    </row>
    <row r="130" spans="1:18" x14ac:dyDescent="0.25">
      <c r="A130" s="16" t="s">
        <v>1408</v>
      </c>
      <c r="B130" s="16" t="s">
        <v>1407</v>
      </c>
      <c r="C130" s="16" t="s">
        <v>1406</v>
      </c>
      <c r="D130" s="16">
        <v>98.858000000000004</v>
      </c>
      <c r="E130" s="16">
        <v>99.561999999999998</v>
      </c>
      <c r="F130" s="16">
        <v>99.113</v>
      </c>
      <c r="G130" s="16">
        <v>100.041</v>
      </c>
      <c r="H130" s="16">
        <v>100.363</v>
      </c>
      <c r="I130" s="16">
        <v>100.256</v>
      </c>
      <c r="J130" s="16">
        <v>99.320999999999998</v>
      </c>
      <c r="K130" s="16">
        <v>99.355000000000004</v>
      </c>
      <c r="L130" s="16">
        <v>98.903999999999996</v>
      </c>
      <c r="M130" s="16">
        <v>99.218999999999994</v>
      </c>
      <c r="N130" s="16">
        <v>99.322000000000003</v>
      </c>
      <c r="O130" s="16">
        <v>99.686000000000007</v>
      </c>
      <c r="P130" s="16">
        <v>98.46</v>
      </c>
      <c r="Q130" s="16">
        <v>99.114999999999995</v>
      </c>
      <c r="R130" s="16">
        <v>98.495999999999995</v>
      </c>
    </row>
    <row r="131" spans="1:18" x14ac:dyDescent="0.25">
      <c r="A131" s="16" t="s">
        <v>1405</v>
      </c>
      <c r="B131" s="16" t="s">
        <v>1404</v>
      </c>
      <c r="C131" s="16" t="s">
        <v>1403</v>
      </c>
      <c r="D131" s="16">
        <v>94.447000000000003</v>
      </c>
      <c r="E131" s="16">
        <v>93.807000000000002</v>
      </c>
      <c r="F131" s="16">
        <v>93.197999999999993</v>
      </c>
      <c r="G131" s="16">
        <v>93.016000000000005</v>
      </c>
      <c r="H131" s="16">
        <v>92.498000000000005</v>
      </c>
      <c r="I131" s="16">
        <v>92.391000000000005</v>
      </c>
      <c r="J131" s="16">
        <v>91.575999999999993</v>
      </c>
      <c r="K131" s="16">
        <v>90.882000000000005</v>
      </c>
      <c r="L131" s="16">
        <v>90.128</v>
      </c>
      <c r="M131" s="16">
        <v>89.418999999999997</v>
      </c>
      <c r="N131" s="16">
        <v>89.028999999999996</v>
      </c>
      <c r="O131" s="16">
        <v>88.980999999999995</v>
      </c>
      <c r="P131" s="16">
        <v>88.058999999999997</v>
      </c>
      <c r="Q131" s="16">
        <v>87.495000000000005</v>
      </c>
      <c r="R131" s="16">
        <v>86.594999999999999</v>
      </c>
    </row>
    <row r="132" spans="1:18" x14ac:dyDescent="0.25">
      <c r="A132" s="16" t="s">
        <v>1402</v>
      </c>
      <c r="B132" s="16" t="s">
        <v>1401</v>
      </c>
      <c r="C132" s="16" t="s">
        <v>1400</v>
      </c>
      <c r="D132" s="16">
        <v>85.709000000000003</v>
      </c>
      <c r="E132" s="16">
        <v>83.953000000000003</v>
      </c>
      <c r="F132" s="16">
        <v>82.694999999999993</v>
      </c>
      <c r="G132" s="16">
        <v>81.835999999999999</v>
      </c>
      <c r="H132" s="16">
        <v>80.572000000000003</v>
      </c>
      <c r="I132" s="16">
        <v>79.918999999999997</v>
      </c>
      <c r="J132" s="16">
        <v>78.582999999999998</v>
      </c>
      <c r="K132" s="16">
        <v>77.144999999999996</v>
      </c>
      <c r="L132" s="16">
        <v>76.024000000000001</v>
      </c>
      <c r="M132" s="16">
        <v>74.194000000000003</v>
      </c>
      <c r="N132" s="16">
        <v>73.552999999999997</v>
      </c>
      <c r="O132" s="16">
        <v>72.629000000000005</v>
      </c>
      <c r="P132" s="16">
        <v>71.073999999999998</v>
      </c>
      <c r="Q132" s="16">
        <v>70.063000000000002</v>
      </c>
      <c r="R132" s="16">
        <v>68.793000000000006</v>
      </c>
    </row>
    <row r="133" spans="1:18" x14ac:dyDescent="0.25">
      <c r="A133" s="16" t="s">
        <v>1399</v>
      </c>
      <c r="B133" s="16" t="s">
        <v>1398</v>
      </c>
      <c r="C133" s="16" t="s">
        <v>1397</v>
      </c>
      <c r="D133" s="16">
        <v>101.95</v>
      </c>
      <c r="E133" s="16">
        <v>102.523</v>
      </c>
      <c r="F133" s="16">
        <v>102.33799999999999</v>
      </c>
      <c r="G133" s="16">
        <v>102.753</v>
      </c>
      <c r="H133" s="16">
        <v>102.964</v>
      </c>
      <c r="I133" s="16">
        <v>103.45399999999999</v>
      </c>
      <c r="J133" s="16">
        <v>102.917</v>
      </c>
      <c r="K133" s="16">
        <v>103.042</v>
      </c>
      <c r="L133" s="16">
        <v>101.991</v>
      </c>
      <c r="M133" s="16">
        <v>102.301</v>
      </c>
      <c r="N133" s="16">
        <v>101.98099999999999</v>
      </c>
      <c r="O133" s="16">
        <v>102.82599999999999</v>
      </c>
      <c r="P133" s="16">
        <v>102.212</v>
      </c>
      <c r="Q133" s="16">
        <v>102.03700000000001</v>
      </c>
      <c r="R133" s="16">
        <v>101.34699999999999</v>
      </c>
    </row>
    <row r="134" spans="1:18" x14ac:dyDescent="0.25">
      <c r="A134" s="16" t="s">
        <v>1396</v>
      </c>
      <c r="B134" s="16" t="s">
        <v>1395</v>
      </c>
      <c r="C134" s="16" t="s">
        <v>1394</v>
      </c>
      <c r="D134" s="16">
        <v>99.010999999999996</v>
      </c>
      <c r="E134" s="16">
        <v>98.659000000000006</v>
      </c>
      <c r="F134" s="16">
        <v>98.721999999999994</v>
      </c>
      <c r="G134" s="16">
        <v>99.120999999999995</v>
      </c>
      <c r="H134" s="16">
        <v>99.138000000000005</v>
      </c>
      <c r="I134" s="16">
        <v>99.340999999999994</v>
      </c>
      <c r="J134" s="16">
        <v>99.438000000000002</v>
      </c>
      <c r="K134" s="16">
        <v>99.093999999999994</v>
      </c>
      <c r="L134" s="16">
        <v>99.171000000000006</v>
      </c>
      <c r="M134" s="16">
        <v>99.353999999999999</v>
      </c>
      <c r="N134" s="16">
        <v>99.326999999999998</v>
      </c>
      <c r="O134" s="16">
        <v>99.963999999999999</v>
      </c>
      <c r="P134" s="16">
        <v>100.264</v>
      </c>
      <c r="Q134" s="16">
        <v>100.37</v>
      </c>
      <c r="R134" s="16">
        <v>100.265</v>
      </c>
    </row>
    <row r="135" spans="1:18" x14ac:dyDescent="0.25">
      <c r="A135" s="16" t="s">
        <v>1393</v>
      </c>
      <c r="B135" s="16" t="s">
        <v>1392</v>
      </c>
      <c r="C135" s="16" t="s">
        <v>1391</v>
      </c>
      <c r="D135" s="16">
        <v>108.581</v>
      </c>
      <c r="E135" s="16">
        <v>112.337</v>
      </c>
      <c r="F135" s="16">
        <v>115.786</v>
      </c>
      <c r="G135" s="16">
        <v>116.601</v>
      </c>
      <c r="H135" s="16">
        <v>117.205</v>
      </c>
      <c r="I135" s="16">
        <v>117.08199999999999</v>
      </c>
      <c r="J135" s="16">
        <v>116.276</v>
      </c>
      <c r="K135" s="16">
        <v>118.422</v>
      </c>
      <c r="L135" s="16">
        <v>133.792</v>
      </c>
      <c r="M135" s="16">
        <v>140.023</v>
      </c>
      <c r="N135" s="16">
        <v>144.28899999999999</v>
      </c>
      <c r="O135" s="16">
        <v>145.6</v>
      </c>
      <c r="P135" s="16">
        <v>145.03899999999999</v>
      </c>
      <c r="Q135" s="16">
        <v>142.77099999999999</v>
      </c>
      <c r="R135" s="16">
        <v>141.166</v>
      </c>
    </row>
    <row r="136" spans="1:18" x14ac:dyDescent="0.25">
      <c r="A136" s="16" t="s">
        <v>1390</v>
      </c>
      <c r="B136" s="16" t="s">
        <v>1389</v>
      </c>
      <c r="C136" s="16" t="s">
        <v>1388</v>
      </c>
      <c r="D136" s="16">
        <v>100.163</v>
      </c>
      <c r="E136" s="16">
        <v>99.47</v>
      </c>
      <c r="F136" s="16">
        <v>98.98</v>
      </c>
      <c r="G136" s="16">
        <v>98.941999999999993</v>
      </c>
      <c r="H136" s="16">
        <v>98.257999999999996</v>
      </c>
      <c r="I136" s="16">
        <v>98.484999999999999</v>
      </c>
      <c r="J136" s="16">
        <v>97.494</v>
      </c>
      <c r="K136" s="16">
        <v>96.891000000000005</v>
      </c>
      <c r="L136" s="16">
        <v>96.918999999999997</v>
      </c>
      <c r="M136" s="16">
        <v>96.718000000000004</v>
      </c>
      <c r="N136" s="16">
        <v>96.248000000000005</v>
      </c>
      <c r="O136" s="16">
        <v>95.32</v>
      </c>
      <c r="P136" s="16">
        <v>94.841999999999999</v>
      </c>
      <c r="Q136" s="16">
        <v>95.153999999999996</v>
      </c>
      <c r="R136" s="16">
        <v>94.754999999999995</v>
      </c>
    </row>
    <row r="137" spans="1:18" x14ac:dyDescent="0.25">
      <c r="A137" s="16" t="s">
        <v>1387</v>
      </c>
      <c r="B137" s="16" t="s">
        <v>1386</v>
      </c>
      <c r="C137" s="16" t="s">
        <v>1385</v>
      </c>
      <c r="D137" s="16">
        <v>102.15600000000001</v>
      </c>
      <c r="E137" s="16">
        <v>101.76300000000001</v>
      </c>
      <c r="F137" s="16">
        <v>101.80800000000001</v>
      </c>
      <c r="G137" s="16">
        <v>101.499</v>
      </c>
      <c r="H137" s="16">
        <v>101.011</v>
      </c>
      <c r="I137" s="16">
        <v>101.04</v>
      </c>
      <c r="J137" s="16">
        <v>100.37</v>
      </c>
      <c r="K137" s="16">
        <v>99.2</v>
      </c>
      <c r="L137" s="16">
        <v>99.325000000000003</v>
      </c>
      <c r="M137" s="16">
        <v>98.738</v>
      </c>
      <c r="N137" s="16">
        <v>97.8</v>
      </c>
      <c r="O137" s="16">
        <v>98.182000000000002</v>
      </c>
      <c r="P137" s="16">
        <v>97.938999999999993</v>
      </c>
      <c r="Q137" s="16">
        <v>98.897999999999996</v>
      </c>
      <c r="R137" s="16">
        <v>98.718999999999994</v>
      </c>
    </row>
    <row r="138" spans="1:18" x14ac:dyDescent="0.25">
      <c r="A138" s="16" t="s">
        <v>1384</v>
      </c>
      <c r="B138" s="16" t="s">
        <v>1383</v>
      </c>
      <c r="C138" s="16" t="s">
        <v>1382</v>
      </c>
      <c r="D138" s="16">
        <v>106.892</v>
      </c>
      <c r="E138" s="16">
        <v>107.16800000000001</v>
      </c>
      <c r="F138" s="16">
        <v>107.702</v>
      </c>
      <c r="G138" s="16">
        <v>108.41</v>
      </c>
      <c r="H138" s="16">
        <v>108.66200000000001</v>
      </c>
      <c r="I138" s="16">
        <v>109.544</v>
      </c>
      <c r="J138" s="16">
        <v>108.828</v>
      </c>
      <c r="K138" s="16">
        <v>109.38</v>
      </c>
      <c r="L138" s="16">
        <v>108.9</v>
      </c>
      <c r="M138" s="16">
        <v>109.866</v>
      </c>
      <c r="N138" s="16">
        <v>109.021</v>
      </c>
      <c r="O138" s="16">
        <v>108.624</v>
      </c>
      <c r="P138" s="16">
        <v>108.20099999999999</v>
      </c>
      <c r="Q138" s="16">
        <v>108.56</v>
      </c>
      <c r="R138" s="16">
        <v>108.262</v>
      </c>
    </row>
    <row r="139" spans="1:18" x14ac:dyDescent="0.25">
      <c r="A139" s="16" t="s">
        <v>1381</v>
      </c>
      <c r="B139" s="16" t="s">
        <v>1380</v>
      </c>
      <c r="C139" s="16" t="s">
        <v>1379</v>
      </c>
      <c r="D139" s="16">
        <v>90.159000000000006</v>
      </c>
      <c r="E139" s="16">
        <v>88.100999999999999</v>
      </c>
      <c r="F139" s="16">
        <v>86.027000000000001</v>
      </c>
      <c r="G139" s="16">
        <v>85.75</v>
      </c>
      <c r="H139" s="16">
        <v>83.998999999999995</v>
      </c>
      <c r="I139" s="16">
        <v>83.81</v>
      </c>
      <c r="J139" s="16">
        <v>82.194999999999993</v>
      </c>
      <c r="K139" s="16">
        <v>81.162000000000006</v>
      </c>
      <c r="L139" s="16">
        <v>81.457999999999998</v>
      </c>
      <c r="M139" s="16">
        <v>80.510999999999996</v>
      </c>
      <c r="N139" s="16">
        <v>80.7</v>
      </c>
      <c r="O139" s="16">
        <v>78.212000000000003</v>
      </c>
      <c r="P139" s="16">
        <v>77.373999999999995</v>
      </c>
      <c r="Q139" s="16">
        <v>77.183000000000007</v>
      </c>
      <c r="R139" s="16">
        <v>76.638000000000005</v>
      </c>
    </row>
    <row r="140" spans="1:18" x14ac:dyDescent="0.25">
      <c r="A140" s="16" t="s">
        <v>1378</v>
      </c>
      <c r="B140" s="16" t="s">
        <v>1377</v>
      </c>
      <c r="C140" s="16" t="s">
        <v>1376</v>
      </c>
      <c r="D140" s="16">
        <v>107.17</v>
      </c>
      <c r="E140" s="16">
        <v>108.27800000000001</v>
      </c>
      <c r="F140" s="16">
        <v>110.82</v>
      </c>
      <c r="G140" s="16">
        <v>109.26600000000001</v>
      </c>
      <c r="H140" s="16">
        <v>107.806</v>
      </c>
      <c r="I140" s="16">
        <v>110.679</v>
      </c>
      <c r="J140" s="16">
        <v>110.517</v>
      </c>
      <c r="K140" s="16">
        <v>107.691</v>
      </c>
      <c r="L140" s="16">
        <v>108.917</v>
      </c>
      <c r="M140" s="16">
        <v>110.773</v>
      </c>
      <c r="N140" s="16">
        <v>109.315</v>
      </c>
      <c r="O140" s="16">
        <v>107.22</v>
      </c>
      <c r="P140" s="16">
        <v>106.05200000000001</v>
      </c>
      <c r="Q140" s="16">
        <v>106.979</v>
      </c>
      <c r="R140" s="16">
        <v>106.001</v>
      </c>
    </row>
    <row r="141" spans="1:18" x14ac:dyDescent="0.25">
      <c r="A141" s="16" t="s">
        <v>1375</v>
      </c>
      <c r="B141" s="16" t="s">
        <v>1374</v>
      </c>
      <c r="C141" s="16" t="s">
        <v>1373</v>
      </c>
      <c r="D141" s="16">
        <v>103.499</v>
      </c>
      <c r="E141" s="16">
        <v>103.485</v>
      </c>
      <c r="F141" s="16">
        <v>103.477</v>
      </c>
      <c r="G141" s="16">
        <v>103.072</v>
      </c>
      <c r="H141" s="16">
        <v>102.999</v>
      </c>
      <c r="I141" s="16">
        <v>103.10899999999999</v>
      </c>
      <c r="J141" s="16">
        <v>102.589</v>
      </c>
      <c r="K141" s="16">
        <v>102.414</v>
      </c>
      <c r="L141" s="16">
        <v>102.497</v>
      </c>
      <c r="M141" s="16">
        <v>102.812</v>
      </c>
      <c r="N141" s="16">
        <v>102.642</v>
      </c>
      <c r="O141" s="16">
        <v>102.172</v>
      </c>
      <c r="P141" s="16">
        <v>102.35299999999999</v>
      </c>
      <c r="Q141" s="16">
        <v>102.31100000000001</v>
      </c>
      <c r="R141" s="16">
        <v>101.613</v>
      </c>
    </row>
    <row r="142" spans="1:18" x14ac:dyDescent="0.25">
      <c r="A142" s="16" t="s">
        <v>1372</v>
      </c>
      <c r="B142" s="16" t="s">
        <v>1371</v>
      </c>
      <c r="C142" s="16" t="s">
        <v>1370</v>
      </c>
      <c r="D142" s="16">
        <v>98.95</v>
      </c>
      <c r="E142" s="16">
        <v>99.394000000000005</v>
      </c>
      <c r="F142" s="16">
        <v>99.796999999999997</v>
      </c>
      <c r="G142" s="16">
        <v>99.299000000000007</v>
      </c>
      <c r="H142" s="16">
        <v>98.826999999999998</v>
      </c>
      <c r="I142" s="16">
        <v>99.007000000000005</v>
      </c>
      <c r="J142" s="16">
        <v>99.281999999999996</v>
      </c>
      <c r="K142" s="16">
        <v>99.375</v>
      </c>
      <c r="L142" s="16">
        <v>99.879000000000005</v>
      </c>
      <c r="M142" s="16">
        <v>99.76</v>
      </c>
      <c r="N142" s="16">
        <v>100.492</v>
      </c>
      <c r="O142" s="16">
        <v>100.092</v>
      </c>
      <c r="P142" s="16">
        <v>100.791</v>
      </c>
      <c r="Q142" s="16">
        <v>99.963999999999999</v>
      </c>
      <c r="R142" s="16">
        <v>99.402000000000001</v>
      </c>
    </row>
    <row r="143" spans="1:18" x14ac:dyDescent="0.25">
      <c r="A143" s="16" t="s">
        <v>1369</v>
      </c>
      <c r="B143" s="16" t="s">
        <v>1368</v>
      </c>
      <c r="C143" s="16" t="s">
        <v>1367</v>
      </c>
      <c r="D143" s="16">
        <v>97.506</v>
      </c>
      <c r="E143" s="16">
        <v>97.8</v>
      </c>
      <c r="F143" s="16">
        <v>98.32</v>
      </c>
      <c r="G143" s="16">
        <v>97.808000000000007</v>
      </c>
      <c r="H143" s="16">
        <v>97.122</v>
      </c>
      <c r="I143" s="16">
        <v>97.186000000000007</v>
      </c>
      <c r="J143" s="16">
        <v>97.644999999999996</v>
      </c>
      <c r="K143" s="16">
        <v>98.378</v>
      </c>
      <c r="L143" s="16">
        <v>98.438999999999993</v>
      </c>
      <c r="M143" s="16">
        <v>97.501999999999995</v>
      </c>
      <c r="N143" s="16">
        <v>98.477999999999994</v>
      </c>
      <c r="O143" s="16">
        <v>97.977999999999994</v>
      </c>
      <c r="P143" s="16">
        <v>99.244</v>
      </c>
      <c r="Q143" s="16">
        <v>98.665999999999997</v>
      </c>
      <c r="R143" s="16">
        <v>97.858000000000004</v>
      </c>
    </row>
    <row r="144" spans="1:18" x14ac:dyDescent="0.25">
      <c r="A144" s="16" t="s">
        <v>1366</v>
      </c>
      <c r="B144" s="16" t="s">
        <v>1365</v>
      </c>
      <c r="C144" s="16" t="s">
        <v>1364</v>
      </c>
      <c r="D144" s="16">
        <v>101.16200000000001</v>
      </c>
      <c r="E144" s="16">
        <v>101.839</v>
      </c>
      <c r="F144" s="16">
        <v>102.057</v>
      </c>
      <c r="G144" s="16">
        <v>101.58</v>
      </c>
      <c r="H144" s="16">
        <v>101.43899999999999</v>
      </c>
      <c r="I144" s="16">
        <v>101.795</v>
      </c>
      <c r="J144" s="16">
        <v>101.79</v>
      </c>
      <c r="K144" s="16">
        <v>100.911</v>
      </c>
      <c r="L144" s="16">
        <v>102.084</v>
      </c>
      <c r="M144" s="16">
        <v>103.22799999999999</v>
      </c>
      <c r="N144" s="16">
        <v>103.58</v>
      </c>
      <c r="O144" s="16">
        <v>103.33499999999999</v>
      </c>
      <c r="P144" s="16">
        <v>103.158</v>
      </c>
      <c r="Q144" s="16">
        <v>101.95099999999999</v>
      </c>
      <c r="R144" s="16">
        <v>101.765</v>
      </c>
    </row>
    <row r="145" spans="1:18" x14ac:dyDescent="0.25">
      <c r="A145" s="16" t="s">
        <v>1363</v>
      </c>
      <c r="B145" s="16" t="s">
        <v>1362</v>
      </c>
      <c r="C145" s="16" t="s">
        <v>1361</v>
      </c>
      <c r="D145" s="16">
        <v>97.507999999999996</v>
      </c>
      <c r="E145" s="16">
        <v>97.798000000000002</v>
      </c>
      <c r="F145" s="16">
        <v>98.322999999999993</v>
      </c>
      <c r="G145" s="16">
        <v>97.81</v>
      </c>
      <c r="H145" s="16">
        <v>97.119</v>
      </c>
      <c r="I145" s="16">
        <v>97.188000000000002</v>
      </c>
      <c r="J145" s="16">
        <v>97.647000000000006</v>
      </c>
      <c r="K145" s="16">
        <v>98.38</v>
      </c>
      <c r="L145" s="16">
        <v>98.441000000000003</v>
      </c>
      <c r="M145" s="16">
        <v>97.506</v>
      </c>
      <c r="N145" s="16">
        <v>98.477999999999994</v>
      </c>
      <c r="O145" s="16">
        <v>97.978999999999999</v>
      </c>
      <c r="P145" s="16">
        <v>99.245000000000005</v>
      </c>
      <c r="Q145" s="16">
        <v>98.668999999999997</v>
      </c>
      <c r="R145" s="16">
        <v>97.858999999999995</v>
      </c>
    </row>
    <row r="146" spans="1:18" x14ac:dyDescent="0.25">
      <c r="A146" s="16" t="s">
        <v>1360</v>
      </c>
      <c r="B146" s="16" t="s">
        <v>1359</v>
      </c>
      <c r="C146" s="16" t="s">
        <v>1358</v>
      </c>
      <c r="D146" s="16">
        <v>116.709</v>
      </c>
      <c r="E146" s="16">
        <v>117.15600000000001</v>
      </c>
      <c r="F146" s="16">
        <v>117.70099999999999</v>
      </c>
      <c r="G146" s="16">
        <v>118.31</v>
      </c>
      <c r="H146" s="16">
        <v>119.092</v>
      </c>
      <c r="I146" s="16">
        <v>120.14100000000001</v>
      </c>
      <c r="J146" s="16">
        <v>121.331</v>
      </c>
      <c r="K146" s="16">
        <v>122.167</v>
      </c>
      <c r="L146" s="16">
        <v>123.214</v>
      </c>
      <c r="M146" s="16">
        <v>124.40300000000001</v>
      </c>
      <c r="N146" s="16">
        <v>124.136</v>
      </c>
      <c r="O146" s="16">
        <v>125.545</v>
      </c>
      <c r="P146" s="16">
        <v>126.336</v>
      </c>
      <c r="Q146" s="16">
        <v>127.455</v>
      </c>
      <c r="R146" s="16">
        <v>128.679</v>
      </c>
    </row>
    <row r="147" spans="1:18" x14ac:dyDescent="0.25">
      <c r="A147" s="16" t="s">
        <v>1357</v>
      </c>
      <c r="B147" s="16" t="s">
        <v>1356</v>
      </c>
      <c r="C147" s="16" t="s">
        <v>1355</v>
      </c>
      <c r="D147" s="16">
        <v>103.645</v>
      </c>
      <c r="E147" s="16">
        <v>104.61</v>
      </c>
      <c r="F147" s="16">
        <v>105.348</v>
      </c>
      <c r="G147" s="16">
        <v>106.324</v>
      </c>
      <c r="H147" s="16">
        <v>108.58199999999999</v>
      </c>
      <c r="I147" s="16">
        <v>109.05</v>
      </c>
      <c r="J147" s="16">
        <v>109.044</v>
      </c>
      <c r="K147" s="16">
        <v>110.133</v>
      </c>
      <c r="L147" s="16">
        <v>110.51600000000001</v>
      </c>
      <c r="M147" s="16">
        <v>112.904</v>
      </c>
      <c r="N147" s="16">
        <v>112.654</v>
      </c>
      <c r="O147" s="16">
        <v>113.685</v>
      </c>
      <c r="P147" s="16">
        <v>112.867</v>
      </c>
      <c r="Q147" s="16">
        <v>113.249</v>
      </c>
      <c r="R147" s="16">
        <v>113.712</v>
      </c>
    </row>
    <row r="148" spans="1:18" x14ac:dyDescent="0.25">
      <c r="A148" s="16" t="s">
        <v>1354</v>
      </c>
      <c r="B148" s="16" t="s">
        <v>1353</v>
      </c>
      <c r="C148" s="16" t="s">
        <v>1352</v>
      </c>
      <c r="D148" s="16">
        <v>105.45399999999999</v>
      </c>
      <c r="E148" s="16">
        <v>107.184</v>
      </c>
      <c r="F148" s="16">
        <v>108.003</v>
      </c>
      <c r="G148" s="16">
        <v>109.742</v>
      </c>
      <c r="H148" s="16">
        <v>113.52500000000001</v>
      </c>
      <c r="I148" s="16">
        <v>114.298</v>
      </c>
      <c r="J148" s="16">
        <v>115.004</v>
      </c>
      <c r="K148" s="16">
        <v>116.422</v>
      </c>
      <c r="L148" s="16">
        <v>117.07599999999999</v>
      </c>
      <c r="M148" s="16">
        <v>120.55200000000001</v>
      </c>
      <c r="N148" s="16">
        <v>119.92100000000001</v>
      </c>
      <c r="O148" s="16">
        <v>121.871</v>
      </c>
      <c r="P148" s="16">
        <v>121.652</v>
      </c>
      <c r="Q148" s="16">
        <v>122.75700000000001</v>
      </c>
      <c r="R148" s="16">
        <v>123.929</v>
      </c>
    </row>
    <row r="149" spans="1:18" x14ac:dyDescent="0.25">
      <c r="A149" s="16" t="s">
        <v>1351</v>
      </c>
      <c r="B149" s="16" t="s">
        <v>1350</v>
      </c>
      <c r="C149" s="16" t="s">
        <v>1349</v>
      </c>
      <c r="D149" s="16">
        <v>100.54</v>
      </c>
      <c r="E149" s="16">
        <v>100.20099999999999</v>
      </c>
      <c r="F149" s="16">
        <v>100.819</v>
      </c>
      <c r="G149" s="16">
        <v>100.48699999999999</v>
      </c>
      <c r="H149" s="16">
        <v>100.163</v>
      </c>
      <c r="I149" s="16">
        <v>100.145</v>
      </c>
      <c r="J149" s="16">
        <v>98.96</v>
      </c>
      <c r="K149" s="16">
        <v>99.488</v>
      </c>
      <c r="L149" s="16">
        <v>99.39</v>
      </c>
      <c r="M149" s="16">
        <v>99.96</v>
      </c>
      <c r="N149" s="16">
        <v>100.32299999999999</v>
      </c>
      <c r="O149" s="16">
        <v>99.817999999999998</v>
      </c>
      <c r="P149" s="16">
        <v>98.019000000000005</v>
      </c>
      <c r="Q149" s="16">
        <v>97.218000000000004</v>
      </c>
      <c r="R149" s="16">
        <v>96.525999999999996</v>
      </c>
    </row>
    <row r="150" spans="1:18" x14ac:dyDescent="0.25">
      <c r="A150" s="16" t="s">
        <v>1348</v>
      </c>
      <c r="B150" s="16" t="s">
        <v>1347</v>
      </c>
      <c r="C150" s="16" t="s">
        <v>999</v>
      </c>
      <c r="D150" s="16" t="s">
        <v>998</v>
      </c>
      <c r="E150" s="16" t="s">
        <v>998</v>
      </c>
      <c r="F150" s="16" t="s">
        <v>998</v>
      </c>
      <c r="G150" s="16" t="s">
        <v>998</v>
      </c>
      <c r="H150" s="16" t="s">
        <v>998</v>
      </c>
      <c r="I150" s="16" t="s">
        <v>998</v>
      </c>
      <c r="J150" s="16" t="s">
        <v>998</v>
      </c>
      <c r="K150" s="16" t="s">
        <v>998</v>
      </c>
      <c r="L150" s="16" t="s">
        <v>998</v>
      </c>
      <c r="M150" s="16" t="s">
        <v>998</v>
      </c>
      <c r="N150" s="16" t="s">
        <v>998</v>
      </c>
      <c r="O150" s="16" t="s">
        <v>998</v>
      </c>
      <c r="P150" s="16" t="s">
        <v>998</v>
      </c>
      <c r="Q150" s="16" t="s">
        <v>998</v>
      </c>
      <c r="R150" s="16" t="s">
        <v>998</v>
      </c>
    </row>
    <row r="151" spans="1:18" x14ac:dyDescent="0.25">
      <c r="A151" s="16" t="s">
        <v>1346</v>
      </c>
      <c r="B151" s="16" t="s">
        <v>1345</v>
      </c>
      <c r="C151" s="16" t="s">
        <v>1344</v>
      </c>
      <c r="D151" s="16">
        <v>99.143000000000001</v>
      </c>
      <c r="E151" s="16">
        <v>97.281000000000006</v>
      </c>
      <c r="F151" s="16">
        <v>95.784999999999997</v>
      </c>
      <c r="G151" s="16">
        <v>100.029</v>
      </c>
      <c r="H151" s="16">
        <v>101.962</v>
      </c>
      <c r="I151" s="16">
        <v>100.496</v>
      </c>
      <c r="J151" s="16">
        <v>101.48099999999999</v>
      </c>
      <c r="K151" s="16">
        <v>105.55200000000001</v>
      </c>
      <c r="L151" s="16">
        <v>106.73</v>
      </c>
      <c r="M151" s="16">
        <v>106.96599999999999</v>
      </c>
      <c r="N151" s="16">
        <v>104.319</v>
      </c>
      <c r="O151" s="16">
        <v>99.769000000000005</v>
      </c>
      <c r="P151" s="16">
        <v>92.855000000000004</v>
      </c>
      <c r="Q151" s="16">
        <v>91.646000000000001</v>
      </c>
      <c r="R151" s="16">
        <v>91.864000000000004</v>
      </c>
    </row>
    <row r="152" spans="1:18" x14ac:dyDescent="0.25">
      <c r="A152" s="16" t="s">
        <v>1343</v>
      </c>
      <c r="B152" s="16" t="s">
        <v>1342</v>
      </c>
      <c r="C152" s="16" t="s">
        <v>1341</v>
      </c>
      <c r="D152" s="16">
        <v>99.165000000000006</v>
      </c>
      <c r="E152" s="16">
        <v>97.305999999999997</v>
      </c>
      <c r="F152" s="16">
        <v>95.816000000000003</v>
      </c>
      <c r="G152" s="16">
        <v>100.072</v>
      </c>
      <c r="H152" s="16">
        <v>102.021</v>
      </c>
      <c r="I152" s="16">
        <v>100.56100000000001</v>
      </c>
      <c r="J152" s="16">
        <v>101.547</v>
      </c>
      <c r="K152" s="16">
        <v>105.613</v>
      </c>
      <c r="L152" s="16">
        <v>106.779</v>
      </c>
      <c r="M152" s="16">
        <v>107.003</v>
      </c>
      <c r="N152" s="16">
        <v>104.35</v>
      </c>
      <c r="O152" s="16">
        <v>99.793999999999997</v>
      </c>
      <c r="P152" s="16">
        <v>92.876999999999995</v>
      </c>
      <c r="Q152" s="16">
        <v>91.668999999999997</v>
      </c>
      <c r="R152" s="16">
        <v>91.887</v>
      </c>
    </row>
    <row r="153" spans="1:18" x14ac:dyDescent="0.25">
      <c r="A153" s="16" t="s">
        <v>1340</v>
      </c>
      <c r="B153" s="16" t="s">
        <v>1339</v>
      </c>
      <c r="C153" s="16" t="s">
        <v>1338</v>
      </c>
      <c r="D153" s="16">
        <v>99.147999999999996</v>
      </c>
      <c r="E153" s="16">
        <v>97.29</v>
      </c>
      <c r="F153" s="16">
        <v>95.813999999999993</v>
      </c>
      <c r="G153" s="16">
        <v>100.072</v>
      </c>
      <c r="H153" s="16">
        <v>102.014</v>
      </c>
      <c r="I153" s="16">
        <v>100.55200000000001</v>
      </c>
      <c r="J153" s="16">
        <v>101.548</v>
      </c>
      <c r="K153" s="16">
        <v>105.61199999999999</v>
      </c>
      <c r="L153" s="16">
        <v>106.77</v>
      </c>
      <c r="M153" s="16">
        <v>106.99299999999999</v>
      </c>
      <c r="N153" s="16">
        <v>104.33199999999999</v>
      </c>
      <c r="O153" s="16">
        <v>99.775000000000006</v>
      </c>
      <c r="P153" s="16">
        <v>92.870999999999995</v>
      </c>
      <c r="Q153" s="16">
        <v>91.662000000000006</v>
      </c>
      <c r="R153" s="16">
        <v>91.88</v>
      </c>
    </row>
    <row r="154" spans="1:18" x14ac:dyDescent="0.25">
      <c r="A154" s="16" t="s">
        <v>1337</v>
      </c>
      <c r="B154" s="16" t="s">
        <v>1336</v>
      </c>
      <c r="C154" s="16" t="s">
        <v>1335</v>
      </c>
      <c r="D154" s="16">
        <v>110.41500000000001</v>
      </c>
      <c r="E154" s="16">
        <v>110.258</v>
      </c>
      <c r="F154" s="16">
        <v>110.57299999999999</v>
      </c>
      <c r="G154" s="16">
        <v>111.239</v>
      </c>
      <c r="H154" s="16">
        <v>111.11799999999999</v>
      </c>
      <c r="I154" s="16">
        <v>110.188</v>
      </c>
      <c r="J154" s="16">
        <v>110.71599999999999</v>
      </c>
      <c r="K154" s="16">
        <v>110.714</v>
      </c>
      <c r="L154" s="16">
        <v>110.84099999999999</v>
      </c>
      <c r="M154" s="16">
        <v>111.315</v>
      </c>
      <c r="N154" s="16">
        <v>111.301</v>
      </c>
      <c r="O154" s="16">
        <v>109.764</v>
      </c>
      <c r="P154" s="16">
        <v>106.58199999999999</v>
      </c>
      <c r="Q154" s="16">
        <v>107.667</v>
      </c>
      <c r="R154" s="16">
        <v>107.755</v>
      </c>
    </row>
    <row r="155" spans="1:18" x14ac:dyDescent="0.25">
      <c r="A155" s="16" t="s">
        <v>44</v>
      </c>
      <c r="B155" s="18" t="s">
        <v>45</v>
      </c>
      <c r="C155" s="16" t="s">
        <v>363</v>
      </c>
      <c r="D155" s="16">
        <v>104.985</v>
      </c>
      <c r="E155" s="16">
        <v>105.578</v>
      </c>
      <c r="F155" s="16">
        <v>106.06699999999999</v>
      </c>
      <c r="G155" s="16">
        <v>106.73</v>
      </c>
      <c r="H155" s="16">
        <v>107.398</v>
      </c>
      <c r="I155" s="16">
        <v>107.988</v>
      </c>
      <c r="J155" s="16">
        <v>108.539</v>
      </c>
      <c r="K155" s="16">
        <v>109.241</v>
      </c>
      <c r="L155" s="16">
        <v>109.911</v>
      </c>
      <c r="M155" s="16">
        <v>110.598</v>
      </c>
      <c r="N155" s="16">
        <v>111.143</v>
      </c>
      <c r="O155" s="16">
        <v>111.62</v>
      </c>
      <c r="P155" s="16">
        <v>112.051</v>
      </c>
      <c r="Q155" s="16">
        <v>112.63200000000001</v>
      </c>
      <c r="R155" s="16">
        <v>113.187</v>
      </c>
    </row>
    <row r="156" spans="1:18" x14ac:dyDescent="0.25">
      <c r="A156" s="16" t="s">
        <v>47</v>
      </c>
      <c r="B156" s="18" t="s">
        <v>48</v>
      </c>
      <c r="C156" s="16" t="s">
        <v>364</v>
      </c>
      <c r="D156" s="16">
        <v>105.214</v>
      </c>
      <c r="E156" s="16">
        <v>105.837</v>
      </c>
      <c r="F156" s="16">
        <v>106.378</v>
      </c>
      <c r="G156" s="16">
        <v>107.02500000000001</v>
      </c>
      <c r="H156" s="16">
        <v>107.733</v>
      </c>
      <c r="I156" s="16">
        <v>108.258</v>
      </c>
      <c r="J156" s="16">
        <v>108.825</v>
      </c>
      <c r="K156" s="16">
        <v>109.548</v>
      </c>
      <c r="L156" s="16">
        <v>110.172</v>
      </c>
      <c r="M156" s="16">
        <v>110.849</v>
      </c>
      <c r="N156" s="16">
        <v>111.381</v>
      </c>
      <c r="O156" s="16">
        <v>111.792</v>
      </c>
      <c r="P156" s="16">
        <v>112.193</v>
      </c>
      <c r="Q156" s="16">
        <v>112.77500000000001</v>
      </c>
      <c r="R156" s="16">
        <v>113.321</v>
      </c>
    </row>
    <row r="157" spans="1:18" x14ac:dyDescent="0.25">
      <c r="A157" s="16" t="s">
        <v>50</v>
      </c>
      <c r="B157" s="18" t="s">
        <v>51</v>
      </c>
      <c r="C157" s="16" t="s">
        <v>365</v>
      </c>
      <c r="D157" s="16">
        <v>102.693</v>
      </c>
      <c r="E157" s="16">
        <v>103.07299999999999</v>
      </c>
      <c r="F157" s="16">
        <v>103.59699999999999</v>
      </c>
      <c r="G157" s="16">
        <v>104.369</v>
      </c>
      <c r="H157" s="16">
        <v>104.995</v>
      </c>
      <c r="I157" s="16">
        <v>105.81699999999999</v>
      </c>
      <c r="J157" s="16">
        <v>106.46599999999999</v>
      </c>
      <c r="K157" s="16">
        <v>107.184</v>
      </c>
      <c r="L157" s="16">
        <v>108.181</v>
      </c>
      <c r="M157" s="16">
        <v>108.904</v>
      </c>
      <c r="N157" s="16">
        <v>109.625</v>
      </c>
      <c r="O157" s="16">
        <v>110.286</v>
      </c>
      <c r="P157" s="16">
        <v>110.956</v>
      </c>
      <c r="Q157" s="16">
        <v>111.52500000000001</v>
      </c>
      <c r="R157" s="16">
        <v>112.357</v>
      </c>
    </row>
    <row r="158" spans="1:18" x14ac:dyDescent="0.25">
      <c r="A158" s="16" t="s">
        <v>53</v>
      </c>
      <c r="B158" s="16" t="s">
        <v>54</v>
      </c>
      <c r="C158" s="16" t="s">
        <v>366</v>
      </c>
      <c r="D158" s="16">
        <v>102.709</v>
      </c>
      <c r="E158" s="16">
        <v>103.21599999999999</v>
      </c>
      <c r="F158" s="16">
        <v>103.767</v>
      </c>
      <c r="G158" s="16">
        <v>104.432</v>
      </c>
      <c r="H158" s="16">
        <v>105.06699999999999</v>
      </c>
      <c r="I158" s="16">
        <v>105.752</v>
      </c>
      <c r="J158" s="16">
        <v>106.443</v>
      </c>
      <c r="K158" s="16">
        <v>107.167</v>
      </c>
      <c r="L158" s="16">
        <v>107.88</v>
      </c>
      <c r="M158" s="16">
        <v>108.624</v>
      </c>
      <c r="N158" s="16">
        <v>109.389</v>
      </c>
      <c r="O158" s="16">
        <v>110.128</v>
      </c>
      <c r="P158" s="16">
        <v>110.895</v>
      </c>
      <c r="Q158" s="16">
        <v>111.824</v>
      </c>
      <c r="R158" s="16">
        <v>112.82</v>
      </c>
    </row>
    <row r="159" spans="1:18" x14ac:dyDescent="0.25">
      <c r="A159" s="16" t="s">
        <v>1334</v>
      </c>
      <c r="B159" s="16" t="s">
        <v>1333</v>
      </c>
      <c r="C159" s="16" t="s">
        <v>1332</v>
      </c>
      <c r="D159" s="16">
        <v>103.509</v>
      </c>
      <c r="E159" s="16">
        <v>104.145</v>
      </c>
      <c r="F159" s="16">
        <v>104.785</v>
      </c>
      <c r="G159" s="16">
        <v>105.631</v>
      </c>
      <c r="H159" s="16">
        <v>106.304</v>
      </c>
      <c r="I159" s="16">
        <v>107.009</v>
      </c>
      <c r="J159" s="16">
        <v>107.754</v>
      </c>
      <c r="K159" s="16">
        <v>108.453</v>
      </c>
      <c r="L159" s="16">
        <v>109.218</v>
      </c>
      <c r="M159" s="16">
        <v>110.13</v>
      </c>
      <c r="N159" s="16">
        <v>111.074</v>
      </c>
      <c r="O159" s="16">
        <v>111.94199999999999</v>
      </c>
      <c r="P159" s="16">
        <v>112.82</v>
      </c>
      <c r="Q159" s="16">
        <v>113.819</v>
      </c>
      <c r="R159" s="16">
        <v>114.95</v>
      </c>
    </row>
    <row r="160" spans="1:18" x14ac:dyDescent="0.25">
      <c r="A160" s="16" t="s">
        <v>1331</v>
      </c>
      <c r="B160" s="16" t="s">
        <v>1330</v>
      </c>
      <c r="C160" s="16" t="s">
        <v>1329</v>
      </c>
      <c r="D160" s="16">
        <v>103.613</v>
      </c>
      <c r="E160" s="16">
        <v>104.251</v>
      </c>
      <c r="F160" s="16">
        <v>104.917</v>
      </c>
      <c r="G160" s="16">
        <v>105.764</v>
      </c>
      <c r="H160" s="16">
        <v>106.46599999999999</v>
      </c>
      <c r="I160" s="16">
        <v>107.193</v>
      </c>
      <c r="J160" s="16">
        <v>107.988</v>
      </c>
      <c r="K160" s="16">
        <v>108.72199999999999</v>
      </c>
      <c r="L160" s="16">
        <v>109.517</v>
      </c>
      <c r="M160" s="16">
        <v>110.508</v>
      </c>
      <c r="N160" s="16">
        <v>111.494</v>
      </c>
      <c r="O160" s="16">
        <v>112.417</v>
      </c>
      <c r="P160" s="16">
        <v>113.337</v>
      </c>
      <c r="Q160" s="16">
        <v>114.36199999999999</v>
      </c>
      <c r="R160" s="16">
        <v>115.54</v>
      </c>
    </row>
    <row r="161" spans="1:18" x14ac:dyDescent="0.25">
      <c r="A161" s="16" t="s">
        <v>1328</v>
      </c>
      <c r="B161" s="16" t="s">
        <v>1327</v>
      </c>
      <c r="C161" s="16" t="s">
        <v>1326</v>
      </c>
      <c r="D161" s="16">
        <v>103.60899999999999</v>
      </c>
      <c r="E161" s="16">
        <v>104.248</v>
      </c>
      <c r="F161" s="16">
        <v>104.91500000000001</v>
      </c>
      <c r="G161" s="16">
        <v>105.76300000000001</v>
      </c>
      <c r="H161" s="16">
        <v>106.465</v>
      </c>
      <c r="I161" s="16">
        <v>107.19199999999999</v>
      </c>
      <c r="J161" s="16">
        <v>107.98699999999999</v>
      </c>
      <c r="K161" s="16">
        <v>108.721</v>
      </c>
      <c r="L161" s="16">
        <v>109.517</v>
      </c>
      <c r="M161" s="16">
        <v>110.50700000000001</v>
      </c>
      <c r="N161" s="16">
        <v>111.49299999999999</v>
      </c>
      <c r="O161" s="16">
        <v>112.416</v>
      </c>
      <c r="P161" s="16">
        <v>113.336</v>
      </c>
      <c r="Q161" s="16">
        <v>114.361</v>
      </c>
      <c r="R161" s="16">
        <v>115.539</v>
      </c>
    </row>
    <row r="162" spans="1:18" x14ac:dyDescent="0.25">
      <c r="A162" s="16" t="s">
        <v>1325</v>
      </c>
      <c r="B162" s="16" t="s">
        <v>1324</v>
      </c>
      <c r="C162" s="16" t="s">
        <v>1323</v>
      </c>
      <c r="D162" s="16">
        <v>98.956000000000003</v>
      </c>
      <c r="E162" s="16">
        <v>99.789000000000001</v>
      </c>
      <c r="F162" s="16">
        <v>99.215000000000003</v>
      </c>
      <c r="G162" s="16">
        <v>99.932000000000002</v>
      </c>
      <c r="H162" s="16">
        <v>98.888000000000005</v>
      </c>
      <c r="I162" s="16">
        <v>98.254000000000005</v>
      </c>
      <c r="J162" s="16">
        <v>96.385999999999996</v>
      </c>
      <c r="K162" s="16">
        <v>95.278000000000006</v>
      </c>
      <c r="L162" s="16">
        <v>94.48</v>
      </c>
      <c r="M162" s="16">
        <v>91.510999999999996</v>
      </c>
      <c r="N162" s="16">
        <v>90.382000000000005</v>
      </c>
      <c r="O162" s="16">
        <v>88.545000000000002</v>
      </c>
      <c r="P162" s="16">
        <v>87.358000000000004</v>
      </c>
      <c r="Q162" s="16">
        <v>87.132999999999996</v>
      </c>
      <c r="R162" s="16">
        <v>85.932000000000002</v>
      </c>
    </row>
    <row r="163" spans="1:18" x14ac:dyDescent="0.25">
      <c r="A163" s="16" t="s">
        <v>1322</v>
      </c>
      <c r="B163" s="16" t="s">
        <v>1321</v>
      </c>
      <c r="C163" s="16" t="s">
        <v>1320</v>
      </c>
      <c r="D163" s="16">
        <v>102.393</v>
      </c>
      <c r="E163" s="16">
        <v>102.93300000000001</v>
      </c>
      <c r="F163" s="16">
        <v>103.46599999999999</v>
      </c>
      <c r="G163" s="16">
        <v>104.021</v>
      </c>
      <c r="H163" s="16">
        <v>104.542</v>
      </c>
      <c r="I163" s="16">
        <v>105.139</v>
      </c>
      <c r="J163" s="16">
        <v>105.765</v>
      </c>
      <c r="K163" s="16">
        <v>106.486</v>
      </c>
      <c r="L163" s="16">
        <v>107.202</v>
      </c>
      <c r="M163" s="16">
        <v>107.91</v>
      </c>
      <c r="N163" s="16">
        <v>108.63</v>
      </c>
      <c r="O163" s="16">
        <v>109.333</v>
      </c>
      <c r="P163" s="16">
        <v>110.065</v>
      </c>
      <c r="Q163" s="16">
        <v>110.968</v>
      </c>
      <c r="R163" s="16">
        <v>111.92</v>
      </c>
    </row>
    <row r="164" spans="1:18" x14ac:dyDescent="0.25">
      <c r="A164" s="16" t="s">
        <v>1319</v>
      </c>
      <c r="B164" s="16" t="s">
        <v>1318</v>
      </c>
      <c r="C164" s="16" t="s">
        <v>1317</v>
      </c>
      <c r="D164" s="16">
        <v>102.393</v>
      </c>
      <c r="E164" s="16">
        <v>102.93300000000001</v>
      </c>
      <c r="F164" s="16">
        <v>103.465</v>
      </c>
      <c r="G164" s="16">
        <v>104.02</v>
      </c>
      <c r="H164" s="16">
        <v>104.541</v>
      </c>
      <c r="I164" s="16">
        <v>105.137</v>
      </c>
      <c r="J164" s="16">
        <v>105.76300000000001</v>
      </c>
      <c r="K164" s="16">
        <v>106.485</v>
      </c>
      <c r="L164" s="16">
        <v>107.20099999999999</v>
      </c>
      <c r="M164" s="16">
        <v>107.90900000000001</v>
      </c>
      <c r="N164" s="16">
        <v>108.629</v>
      </c>
      <c r="O164" s="16">
        <v>109.33199999999999</v>
      </c>
      <c r="P164" s="16">
        <v>110.063</v>
      </c>
      <c r="Q164" s="16">
        <v>110.967</v>
      </c>
      <c r="R164" s="16">
        <v>111.91800000000001</v>
      </c>
    </row>
    <row r="165" spans="1:18" x14ac:dyDescent="0.25">
      <c r="A165" s="16" t="s">
        <v>1316</v>
      </c>
      <c r="B165" s="16" t="s">
        <v>1315</v>
      </c>
      <c r="C165" s="16" t="s">
        <v>1314</v>
      </c>
      <c r="D165" s="16">
        <v>102.392</v>
      </c>
      <c r="E165" s="16">
        <v>102.932</v>
      </c>
      <c r="F165" s="16">
        <v>103.464</v>
      </c>
      <c r="G165" s="16">
        <v>104.01900000000001</v>
      </c>
      <c r="H165" s="16">
        <v>104.541</v>
      </c>
      <c r="I165" s="16">
        <v>105.137</v>
      </c>
      <c r="J165" s="16">
        <v>105.76300000000001</v>
      </c>
      <c r="K165" s="16">
        <v>106.48399999999999</v>
      </c>
      <c r="L165" s="16">
        <v>107.2</v>
      </c>
      <c r="M165" s="16">
        <v>107.908</v>
      </c>
      <c r="N165" s="16">
        <v>108.628</v>
      </c>
      <c r="O165" s="16">
        <v>109.331</v>
      </c>
      <c r="P165" s="16">
        <v>110.063</v>
      </c>
      <c r="Q165" s="16">
        <v>110.96599999999999</v>
      </c>
      <c r="R165" s="16">
        <v>111.91800000000001</v>
      </c>
    </row>
    <row r="166" spans="1:18" x14ac:dyDescent="0.25">
      <c r="A166" s="16" t="s">
        <v>1313</v>
      </c>
      <c r="B166" s="16" t="s">
        <v>1312</v>
      </c>
      <c r="C166" s="16" t="s">
        <v>1311</v>
      </c>
      <c r="D166" s="16">
        <v>106.15</v>
      </c>
      <c r="E166" s="16">
        <v>101.893</v>
      </c>
      <c r="F166" s="16">
        <v>101.696</v>
      </c>
      <c r="G166" s="16">
        <v>105.678</v>
      </c>
      <c r="H166" s="16">
        <v>112.887</v>
      </c>
      <c r="I166" s="16">
        <v>118.871</v>
      </c>
      <c r="J166" s="16">
        <v>122.586</v>
      </c>
      <c r="K166" s="16">
        <v>124.056</v>
      </c>
      <c r="L166" s="16">
        <v>123.527</v>
      </c>
      <c r="M166" s="16">
        <v>122.989</v>
      </c>
      <c r="N166" s="16">
        <v>122.898</v>
      </c>
      <c r="O166" s="16">
        <v>123.23399999999999</v>
      </c>
      <c r="P166" s="16">
        <v>123.99</v>
      </c>
      <c r="Q166" s="16">
        <v>125.008</v>
      </c>
      <c r="R166" s="16">
        <v>126.07899999999999</v>
      </c>
    </row>
    <row r="167" spans="1:18" x14ac:dyDescent="0.25">
      <c r="A167" s="16" t="s">
        <v>1310</v>
      </c>
      <c r="B167" s="16" t="s">
        <v>1309</v>
      </c>
      <c r="C167" s="16" t="s">
        <v>1308</v>
      </c>
      <c r="D167" s="16">
        <v>103.61199999999999</v>
      </c>
      <c r="E167" s="16">
        <v>104.251</v>
      </c>
      <c r="F167" s="16">
        <v>104.917</v>
      </c>
      <c r="G167" s="16">
        <v>105.764</v>
      </c>
      <c r="H167" s="16">
        <v>106.46599999999999</v>
      </c>
      <c r="I167" s="16">
        <v>107.194</v>
      </c>
      <c r="J167" s="16">
        <v>107.988</v>
      </c>
      <c r="K167" s="16">
        <v>108.723</v>
      </c>
      <c r="L167" s="16">
        <v>109.518</v>
      </c>
      <c r="M167" s="16">
        <v>110.509</v>
      </c>
      <c r="N167" s="16">
        <v>111.494</v>
      </c>
      <c r="O167" s="16">
        <v>112.417</v>
      </c>
      <c r="P167" s="16">
        <v>113.33799999999999</v>
      </c>
      <c r="Q167" s="16">
        <v>114.36199999999999</v>
      </c>
      <c r="R167" s="16">
        <v>115.541</v>
      </c>
    </row>
    <row r="168" spans="1:18" x14ac:dyDescent="0.25">
      <c r="A168" s="16" t="s">
        <v>1307</v>
      </c>
      <c r="B168" s="16" t="s">
        <v>1306</v>
      </c>
      <c r="C168" s="16" t="s">
        <v>864</v>
      </c>
      <c r="D168" s="16">
        <v>102.533</v>
      </c>
      <c r="E168" s="16">
        <v>102.18</v>
      </c>
      <c r="F168" s="16">
        <v>102.565</v>
      </c>
      <c r="G168" s="16">
        <v>103.956</v>
      </c>
      <c r="H168" s="16">
        <v>104.523</v>
      </c>
      <c r="I168" s="16">
        <v>106.121</v>
      </c>
      <c r="J168" s="16">
        <v>106.542</v>
      </c>
      <c r="K168" s="16">
        <v>107.23399999999999</v>
      </c>
      <c r="L168" s="16">
        <v>109.85</v>
      </c>
      <c r="M168" s="16">
        <v>110.47499999999999</v>
      </c>
      <c r="N168" s="16">
        <v>110.94499999999999</v>
      </c>
      <c r="O168" s="16">
        <v>111.142</v>
      </c>
      <c r="P168" s="16">
        <v>111.24299999999999</v>
      </c>
      <c r="Q168" s="16">
        <v>109.733</v>
      </c>
      <c r="R168" s="16">
        <v>109.596</v>
      </c>
    </row>
    <row r="169" spans="1:18" x14ac:dyDescent="0.25">
      <c r="A169" s="16" t="s">
        <v>1305</v>
      </c>
      <c r="B169" s="16" t="s">
        <v>1304</v>
      </c>
      <c r="C169" s="16" t="s">
        <v>1303</v>
      </c>
      <c r="D169" s="16">
        <v>115.238</v>
      </c>
      <c r="E169" s="16">
        <v>117.252</v>
      </c>
      <c r="F169" s="16">
        <v>119.017</v>
      </c>
      <c r="G169" s="16">
        <v>120.35599999999999</v>
      </c>
      <c r="H169" s="16">
        <v>121.63</v>
      </c>
      <c r="I169" s="16">
        <v>122.797</v>
      </c>
      <c r="J169" s="16">
        <v>123.73399999999999</v>
      </c>
      <c r="K169" s="16">
        <v>124.85899999999999</v>
      </c>
      <c r="L169" s="16">
        <v>125.771</v>
      </c>
      <c r="M169" s="16">
        <v>126.91</v>
      </c>
      <c r="N169" s="16">
        <v>128.352</v>
      </c>
      <c r="O169" s="16">
        <v>130.297</v>
      </c>
      <c r="P169" s="16">
        <v>131.60900000000001</v>
      </c>
      <c r="Q169" s="16">
        <v>132.90700000000001</v>
      </c>
      <c r="R169" s="16">
        <v>134.417</v>
      </c>
    </row>
    <row r="170" spans="1:18" x14ac:dyDescent="0.25">
      <c r="A170" s="16" t="s">
        <v>1302</v>
      </c>
      <c r="B170" s="16" t="s">
        <v>1301</v>
      </c>
      <c r="C170" s="16" t="s">
        <v>1300</v>
      </c>
      <c r="D170" s="16">
        <v>117.81</v>
      </c>
      <c r="E170" s="16">
        <v>120.32899999999999</v>
      </c>
      <c r="F170" s="16">
        <v>122.197</v>
      </c>
      <c r="G170" s="16">
        <v>123.685</v>
      </c>
      <c r="H170" s="16">
        <v>125.203</v>
      </c>
      <c r="I170" s="16">
        <v>126.51300000000001</v>
      </c>
      <c r="J170" s="16">
        <v>127.473</v>
      </c>
      <c r="K170" s="16">
        <v>128.65</v>
      </c>
      <c r="L170" s="16">
        <v>129.70400000000001</v>
      </c>
      <c r="M170" s="16">
        <v>130.965</v>
      </c>
      <c r="N170" s="16">
        <v>132.72399999999999</v>
      </c>
      <c r="O170" s="16">
        <v>135.15199999999999</v>
      </c>
      <c r="P170" s="16">
        <v>136.78800000000001</v>
      </c>
      <c r="Q170" s="16">
        <v>138.31200000000001</v>
      </c>
      <c r="R170" s="16">
        <v>140.09299999999999</v>
      </c>
    </row>
    <row r="171" spans="1:18" x14ac:dyDescent="0.25">
      <c r="A171" s="16" t="s">
        <v>1299</v>
      </c>
      <c r="B171" s="16" t="s">
        <v>1298</v>
      </c>
      <c r="C171" s="16" t="s">
        <v>1297</v>
      </c>
      <c r="D171" s="16">
        <v>106.371</v>
      </c>
      <c r="E171" s="16">
        <v>106.709</v>
      </c>
      <c r="F171" s="16">
        <v>108.116</v>
      </c>
      <c r="G171" s="16">
        <v>108.95</v>
      </c>
      <c r="H171" s="16">
        <v>109.408</v>
      </c>
      <c r="I171" s="16">
        <v>110.09399999999999</v>
      </c>
      <c r="J171" s="16">
        <v>110.947</v>
      </c>
      <c r="K171" s="16">
        <v>111.89700000000001</v>
      </c>
      <c r="L171" s="16">
        <v>112.339</v>
      </c>
      <c r="M171" s="16">
        <v>113.068</v>
      </c>
      <c r="N171" s="16">
        <v>113.431</v>
      </c>
      <c r="O171" s="16">
        <v>113.726</v>
      </c>
      <c r="P171" s="16">
        <v>113.922</v>
      </c>
      <c r="Q171" s="16">
        <v>114.422</v>
      </c>
      <c r="R171" s="16">
        <v>114.97</v>
      </c>
    </row>
    <row r="172" spans="1:18" x14ac:dyDescent="0.25">
      <c r="A172" s="16" t="s">
        <v>1296</v>
      </c>
      <c r="B172" s="16" t="s">
        <v>1295</v>
      </c>
      <c r="C172" s="16" t="s">
        <v>1294</v>
      </c>
      <c r="D172" s="16">
        <v>98.284999999999997</v>
      </c>
      <c r="E172" s="16">
        <v>97.138000000000005</v>
      </c>
      <c r="F172" s="16">
        <v>97.091999999999999</v>
      </c>
      <c r="G172" s="16">
        <v>98.501000000000005</v>
      </c>
      <c r="H172" s="16">
        <v>98.837999999999994</v>
      </c>
      <c r="I172" s="16">
        <v>100.565</v>
      </c>
      <c r="J172" s="16">
        <v>100.82299999999999</v>
      </c>
      <c r="K172" s="16">
        <v>101.38200000000001</v>
      </c>
      <c r="L172" s="16">
        <v>104.50700000000001</v>
      </c>
      <c r="M172" s="16">
        <v>104.982</v>
      </c>
      <c r="N172" s="16">
        <v>105.152</v>
      </c>
      <c r="O172" s="16">
        <v>104.79600000000001</v>
      </c>
      <c r="P172" s="16">
        <v>104.53</v>
      </c>
      <c r="Q172" s="16">
        <v>102.193</v>
      </c>
      <c r="R172" s="16">
        <v>101.56</v>
      </c>
    </row>
    <row r="173" spans="1:18" x14ac:dyDescent="0.25">
      <c r="A173" s="16" t="s">
        <v>1293</v>
      </c>
      <c r="B173" s="16" t="s">
        <v>1292</v>
      </c>
      <c r="C173" s="16" t="s">
        <v>1291</v>
      </c>
      <c r="D173" s="16">
        <v>102.13800000000001</v>
      </c>
      <c r="E173" s="16">
        <v>101.85299999999999</v>
      </c>
      <c r="F173" s="16">
        <v>101.21599999999999</v>
      </c>
      <c r="G173" s="16">
        <v>102.084</v>
      </c>
      <c r="H173" s="16">
        <v>102.812</v>
      </c>
      <c r="I173" s="16">
        <v>103.367</v>
      </c>
      <c r="J173" s="16">
        <v>104.315</v>
      </c>
      <c r="K173" s="16">
        <v>105.29300000000001</v>
      </c>
      <c r="L173" s="16">
        <v>107.377</v>
      </c>
      <c r="M173" s="16">
        <v>106.729</v>
      </c>
      <c r="N173" s="16">
        <v>108.14400000000001</v>
      </c>
      <c r="O173" s="16">
        <v>108.51900000000001</v>
      </c>
      <c r="P173" s="16">
        <v>109.747</v>
      </c>
      <c r="Q173" s="16">
        <v>108.22</v>
      </c>
      <c r="R173" s="16">
        <v>107.517</v>
      </c>
    </row>
    <row r="174" spans="1:18" x14ac:dyDescent="0.25">
      <c r="A174" s="16" t="s">
        <v>1290</v>
      </c>
      <c r="B174" s="16" t="s">
        <v>1289</v>
      </c>
      <c r="C174" s="16" t="s">
        <v>1288</v>
      </c>
      <c r="D174" s="16">
        <v>86.933999999999997</v>
      </c>
      <c r="E174" s="16">
        <v>83.061000000000007</v>
      </c>
      <c r="F174" s="16">
        <v>84.825999999999993</v>
      </c>
      <c r="G174" s="16">
        <v>87.888000000000005</v>
      </c>
      <c r="H174" s="16">
        <v>87.11</v>
      </c>
      <c r="I174" s="16">
        <v>91.930999999999997</v>
      </c>
      <c r="J174" s="16">
        <v>90.289000000000001</v>
      </c>
      <c r="K174" s="16">
        <v>89.527000000000001</v>
      </c>
      <c r="L174" s="16">
        <v>95.747</v>
      </c>
      <c r="M174" s="16">
        <v>99.156000000000006</v>
      </c>
      <c r="N174" s="16">
        <v>95.975999999999999</v>
      </c>
      <c r="O174" s="16">
        <v>93.405000000000001</v>
      </c>
      <c r="P174" s="16">
        <v>88.722999999999999</v>
      </c>
      <c r="Q174" s="16">
        <v>84.31</v>
      </c>
      <c r="R174" s="16">
        <v>83.875</v>
      </c>
    </row>
    <row r="175" spans="1:18" x14ac:dyDescent="0.25">
      <c r="A175" s="16" t="s">
        <v>1287</v>
      </c>
      <c r="B175" s="18" t="s">
        <v>1286</v>
      </c>
      <c r="C175" s="16" t="s">
        <v>861</v>
      </c>
      <c r="D175" s="16">
        <v>105.563</v>
      </c>
      <c r="E175" s="16">
        <v>106.114</v>
      </c>
      <c r="F175" s="16">
        <v>106.624</v>
      </c>
      <c r="G175" s="16">
        <v>106.91800000000001</v>
      </c>
      <c r="H175" s="16">
        <v>107.57299999999999</v>
      </c>
      <c r="I175" s="16">
        <v>107.53400000000001</v>
      </c>
      <c r="J175" s="16">
        <v>107.875</v>
      </c>
      <c r="K175" s="16">
        <v>108.40600000000001</v>
      </c>
      <c r="L175" s="16">
        <v>108.616</v>
      </c>
      <c r="M175" s="16">
        <v>109.01300000000001</v>
      </c>
      <c r="N175" s="16">
        <v>109.31100000000001</v>
      </c>
      <c r="O175" s="16">
        <v>109.313</v>
      </c>
      <c r="P175" s="16">
        <v>109.175</v>
      </c>
      <c r="Q175" s="16">
        <v>109.723</v>
      </c>
      <c r="R175" s="16">
        <v>110.069</v>
      </c>
    </row>
    <row r="176" spans="1:18" x14ac:dyDescent="0.25">
      <c r="A176" s="16" t="s">
        <v>1285</v>
      </c>
      <c r="B176" s="16" t="s">
        <v>1284</v>
      </c>
      <c r="C176" s="16" t="s">
        <v>1283</v>
      </c>
      <c r="D176" s="16">
        <v>104.581</v>
      </c>
      <c r="E176" s="16">
        <v>104.822</v>
      </c>
      <c r="F176" s="16">
        <v>105.062</v>
      </c>
      <c r="G176" s="16">
        <v>105.21299999999999</v>
      </c>
      <c r="H176" s="16">
        <v>105.614</v>
      </c>
      <c r="I176" s="16">
        <v>105.64100000000001</v>
      </c>
      <c r="J176" s="16">
        <v>105.819</v>
      </c>
      <c r="K176" s="16">
        <v>106.04</v>
      </c>
      <c r="L176" s="16">
        <v>106.295</v>
      </c>
      <c r="M176" s="16">
        <v>106.64700000000001</v>
      </c>
      <c r="N176" s="16">
        <v>106.88800000000001</v>
      </c>
      <c r="O176" s="16">
        <v>107.21599999999999</v>
      </c>
      <c r="P176" s="16">
        <v>106.458</v>
      </c>
      <c r="Q176" s="16">
        <v>106.68899999999999</v>
      </c>
      <c r="R176" s="16">
        <v>106.976</v>
      </c>
    </row>
    <row r="177" spans="1:18" x14ac:dyDescent="0.25">
      <c r="A177" s="16" t="s">
        <v>1282</v>
      </c>
      <c r="B177" s="16" t="s">
        <v>1281</v>
      </c>
      <c r="C177" s="16" t="s">
        <v>1280</v>
      </c>
      <c r="D177" s="16">
        <v>105.09099999999999</v>
      </c>
      <c r="E177" s="16">
        <v>105.26900000000001</v>
      </c>
      <c r="F177" s="16">
        <v>105.395</v>
      </c>
      <c r="G177" s="16">
        <v>105.351</v>
      </c>
      <c r="H177" s="16">
        <v>105.578</v>
      </c>
      <c r="I177" s="16">
        <v>105.43600000000001</v>
      </c>
      <c r="J177" s="16">
        <v>105.372</v>
      </c>
      <c r="K177" s="16">
        <v>105.492</v>
      </c>
      <c r="L177" s="16">
        <v>105.82</v>
      </c>
      <c r="M177" s="16">
        <v>106.07599999999999</v>
      </c>
      <c r="N177" s="16">
        <v>106.15</v>
      </c>
      <c r="O177" s="16">
        <v>106.191</v>
      </c>
      <c r="P177" s="16">
        <v>104.69499999999999</v>
      </c>
      <c r="Q177" s="16">
        <v>104.792</v>
      </c>
      <c r="R177" s="16">
        <v>105.004</v>
      </c>
    </row>
    <row r="178" spans="1:18" x14ac:dyDescent="0.25">
      <c r="A178" s="16" t="s">
        <v>1279</v>
      </c>
      <c r="B178" s="16" t="s">
        <v>1278</v>
      </c>
      <c r="C178" s="16" t="s">
        <v>1277</v>
      </c>
      <c r="D178" s="16">
        <v>106.504</v>
      </c>
      <c r="E178" s="16">
        <v>106.959</v>
      </c>
      <c r="F178" s="16">
        <v>107.797</v>
      </c>
      <c r="G178" s="16">
        <v>108.79900000000001</v>
      </c>
      <c r="H178" s="16">
        <v>110.038</v>
      </c>
      <c r="I178" s="16">
        <v>110.898</v>
      </c>
      <c r="J178" s="16">
        <v>111.66</v>
      </c>
      <c r="K178" s="16">
        <v>112.19799999999999</v>
      </c>
      <c r="L178" s="16">
        <v>112.78100000000001</v>
      </c>
      <c r="M178" s="16">
        <v>113.32299999999999</v>
      </c>
      <c r="N178" s="16">
        <v>113.86199999999999</v>
      </c>
      <c r="O178" s="16">
        <v>114.35299999999999</v>
      </c>
      <c r="P178" s="16">
        <v>115.34099999999999</v>
      </c>
      <c r="Q178" s="16">
        <v>116.142</v>
      </c>
      <c r="R178" s="16">
        <v>116.887</v>
      </c>
    </row>
    <row r="179" spans="1:18" x14ac:dyDescent="0.25">
      <c r="A179" s="16" t="s">
        <v>1276</v>
      </c>
      <c r="B179" s="16" t="s">
        <v>1275</v>
      </c>
      <c r="C179" s="16" t="s">
        <v>1274</v>
      </c>
      <c r="D179" s="16">
        <v>103.05200000000001</v>
      </c>
      <c r="E179" s="16">
        <v>103.309</v>
      </c>
      <c r="F179" s="16">
        <v>103.497</v>
      </c>
      <c r="G179" s="16">
        <v>103.631</v>
      </c>
      <c r="H179" s="16">
        <v>103.988</v>
      </c>
      <c r="I179" s="16">
        <v>103.968</v>
      </c>
      <c r="J179" s="16">
        <v>104.28700000000001</v>
      </c>
      <c r="K179" s="16">
        <v>104.545</v>
      </c>
      <c r="L179" s="16">
        <v>104.58499999999999</v>
      </c>
      <c r="M179" s="16">
        <v>105.011</v>
      </c>
      <c r="N179" s="16">
        <v>105.39400000000001</v>
      </c>
      <c r="O179" s="16">
        <v>106.081</v>
      </c>
      <c r="P179" s="16">
        <v>105.80500000000001</v>
      </c>
      <c r="Q179" s="16">
        <v>106.041</v>
      </c>
      <c r="R179" s="16">
        <v>106.28700000000001</v>
      </c>
    </row>
    <row r="180" spans="1:18" x14ac:dyDescent="0.25">
      <c r="A180" s="16" t="s">
        <v>1273</v>
      </c>
      <c r="B180" s="16" t="s">
        <v>1272</v>
      </c>
      <c r="C180" s="16" t="s">
        <v>1271</v>
      </c>
      <c r="D180" s="16">
        <v>101.736</v>
      </c>
      <c r="E180" s="16">
        <v>101.91800000000001</v>
      </c>
      <c r="F180" s="16">
        <v>102.044</v>
      </c>
      <c r="G180" s="16">
        <v>102.279</v>
      </c>
      <c r="H180" s="16">
        <v>102.342</v>
      </c>
      <c r="I180" s="16">
        <v>101.666</v>
      </c>
      <c r="J180" s="16">
        <v>101.72199999999999</v>
      </c>
      <c r="K180" s="16">
        <v>101.72499999999999</v>
      </c>
      <c r="L180" s="16">
        <v>101.89100000000001</v>
      </c>
      <c r="M180" s="16">
        <v>102.663</v>
      </c>
      <c r="N180" s="16">
        <v>103.008</v>
      </c>
      <c r="O180" s="16">
        <v>103.369</v>
      </c>
      <c r="P180" s="16">
        <v>103.471</v>
      </c>
      <c r="Q180" s="16">
        <v>103.812</v>
      </c>
      <c r="R180" s="16">
        <v>103.901</v>
      </c>
    </row>
    <row r="181" spans="1:18" x14ac:dyDescent="0.25">
      <c r="A181" s="16" t="s">
        <v>1270</v>
      </c>
      <c r="B181" s="16" t="s">
        <v>1269</v>
      </c>
      <c r="C181" s="16" t="s">
        <v>1268</v>
      </c>
      <c r="D181" s="16">
        <v>100.61799999999999</v>
      </c>
      <c r="E181" s="16">
        <v>100.498</v>
      </c>
      <c r="F181" s="16">
        <v>100.297</v>
      </c>
      <c r="G181" s="16">
        <v>100.23099999999999</v>
      </c>
      <c r="H181" s="16">
        <v>99.692999999999998</v>
      </c>
      <c r="I181" s="16">
        <v>98.933000000000007</v>
      </c>
      <c r="J181" s="16">
        <v>98.745999999999995</v>
      </c>
      <c r="K181" s="16">
        <v>98.727999999999994</v>
      </c>
      <c r="L181" s="16">
        <v>98.715999999999994</v>
      </c>
      <c r="M181" s="16">
        <v>98.873999999999995</v>
      </c>
      <c r="N181" s="16">
        <v>98.647999999999996</v>
      </c>
      <c r="O181" s="16">
        <v>98.569000000000003</v>
      </c>
      <c r="P181" s="16">
        <v>98.644999999999996</v>
      </c>
      <c r="Q181" s="16">
        <v>98.861999999999995</v>
      </c>
      <c r="R181" s="16">
        <v>98.742999999999995</v>
      </c>
    </row>
    <row r="182" spans="1:18" x14ac:dyDescent="0.25">
      <c r="A182" s="16" t="s">
        <v>1267</v>
      </c>
      <c r="B182" s="16" t="s">
        <v>1266</v>
      </c>
      <c r="C182" s="16" t="s">
        <v>1265</v>
      </c>
      <c r="D182" s="16">
        <v>104.27</v>
      </c>
      <c r="E182" s="16">
        <v>104.64700000000001</v>
      </c>
      <c r="F182" s="16">
        <v>104.95</v>
      </c>
      <c r="G182" s="16">
        <v>105.074</v>
      </c>
      <c r="H182" s="16">
        <v>105.77</v>
      </c>
      <c r="I182" s="16">
        <v>106.245</v>
      </c>
      <c r="J182" s="16">
        <v>106.80800000000001</v>
      </c>
      <c r="K182" s="16">
        <v>107.25700000000001</v>
      </c>
      <c r="L182" s="16">
        <v>107.241</v>
      </c>
      <c r="M182" s="16">
        <v>107.541</v>
      </c>
      <c r="N182" s="16">
        <v>108.06399999999999</v>
      </c>
      <c r="O182" s="16">
        <v>109.07299999999999</v>
      </c>
      <c r="P182" s="16">
        <v>108.533</v>
      </c>
      <c r="Q182" s="16">
        <v>108.71899999999999</v>
      </c>
      <c r="R182" s="16">
        <v>109.11799999999999</v>
      </c>
    </row>
    <row r="183" spans="1:18" x14ac:dyDescent="0.25">
      <c r="A183" s="16" t="s">
        <v>1264</v>
      </c>
      <c r="B183" s="16" t="s">
        <v>1263</v>
      </c>
      <c r="C183" s="16" t="s">
        <v>1262</v>
      </c>
      <c r="D183" s="16">
        <v>104.26900000000001</v>
      </c>
      <c r="E183" s="16">
        <v>104.645</v>
      </c>
      <c r="F183" s="16">
        <v>104.949</v>
      </c>
      <c r="G183" s="16">
        <v>105.07299999999999</v>
      </c>
      <c r="H183" s="16">
        <v>105.77</v>
      </c>
      <c r="I183" s="16">
        <v>106.245</v>
      </c>
      <c r="J183" s="16">
        <v>106.809</v>
      </c>
      <c r="K183" s="16">
        <v>107.259</v>
      </c>
      <c r="L183" s="16">
        <v>107.242</v>
      </c>
      <c r="M183" s="16">
        <v>107.54300000000001</v>
      </c>
      <c r="N183" s="16">
        <v>108.066</v>
      </c>
      <c r="O183" s="16">
        <v>109.07599999999999</v>
      </c>
      <c r="P183" s="16">
        <v>108.535</v>
      </c>
      <c r="Q183" s="16">
        <v>108.721</v>
      </c>
      <c r="R183" s="16">
        <v>109.12</v>
      </c>
    </row>
    <row r="184" spans="1:18" x14ac:dyDescent="0.25">
      <c r="A184" s="16" t="s">
        <v>1261</v>
      </c>
      <c r="B184" s="16" t="s">
        <v>1260</v>
      </c>
      <c r="C184" s="16" t="s">
        <v>1259</v>
      </c>
      <c r="D184" s="16">
        <v>104.27200000000001</v>
      </c>
      <c r="E184" s="16">
        <v>104.65</v>
      </c>
      <c r="F184" s="16">
        <v>104.95399999999999</v>
      </c>
      <c r="G184" s="16">
        <v>105.07599999999999</v>
      </c>
      <c r="H184" s="16">
        <v>105.771</v>
      </c>
      <c r="I184" s="16">
        <v>106.245</v>
      </c>
      <c r="J184" s="16">
        <v>106.807</v>
      </c>
      <c r="K184" s="16">
        <v>107.255</v>
      </c>
      <c r="L184" s="16">
        <v>107.23699999999999</v>
      </c>
      <c r="M184" s="16">
        <v>107.53700000000001</v>
      </c>
      <c r="N184" s="16">
        <v>108.06100000000001</v>
      </c>
      <c r="O184" s="16">
        <v>109.069</v>
      </c>
      <c r="P184" s="16">
        <v>108.52800000000001</v>
      </c>
      <c r="Q184" s="16">
        <v>108.714</v>
      </c>
      <c r="R184" s="16">
        <v>109.113</v>
      </c>
    </row>
    <row r="185" spans="1:18" x14ac:dyDescent="0.25">
      <c r="A185" s="16" t="s">
        <v>1258</v>
      </c>
      <c r="B185" s="16" t="s">
        <v>1257</v>
      </c>
      <c r="C185" s="16" t="s">
        <v>1256</v>
      </c>
      <c r="D185" s="16">
        <v>106.387</v>
      </c>
      <c r="E185" s="16">
        <v>107.19799999999999</v>
      </c>
      <c r="F185" s="16">
        <v>107.93300000000001</v>
      </c>
      <c r="G185" s="16">
        <v>108.348</v>
      </c>
      <c r="H185" s="16">
        <v>109.217</v>
      </c>
      <c r="I185" s="16">
        <v>109.121</v>
      </c>
      <c r="J185" s="16">
        <v>109.601</v>
      </c>
      <c r="K185" s="16">
        <v>110.39400000000001</v>
      </c>
      <c r="L185" s="16">
        <v>110.565</v>
      </c>
      <c r="M185" s="16">
        <v>110.999</v>
      </c>
      <c r="N185" s="16">
        <v>111.346</v>
      </c>
      <c r="O185" s="16">
        <v>111.074</v>
      </c>
      <c r="P185" s="16">
        <v>111.455</v>
      </c>
      <c r="Q185" s="16">
        <v>112.27200000000001</v>
      </c>
      <c r="R185" s="16">
        <v>112.667</v>
      </c>
    </row>
    <row r="186" spans="1:18" x14ac:dyDescent="0.25">
      <c r="A186" s="16" t="s">
        <v>1255</v>
      </c>
      <c r="B186" s="16" t="s">
        <v>1254</v>
      </c>
      <c r="C186" s="16" t="s">
        <v>1253</v>
      </c>
      <c r="D186" s="16">
        <v>106.578</v>
      </c>
      <c r="E186" s="16">
        <v>107.48</v>
      </c>
      <c r="F186" s="16">
        <v>108.29600000000001</v>
      </c>
      <c r="G186" s="16">
        <v>108.72499999999999</v>
      </c>
      <c r="H186" s="16">
        <v>109.78700000000001</v>
      </c>
      <c r="I186" s="16">
        <v>109.596</v>
      </c>
      <c r="J186" s="16">
        <v>110.139</v>
      </c>
      <c r="K186" s="16">
        <v>111.00700000000001</v>
      </c>
      <c r="L186" s="16">
        <v>111.24299999999999</v>
      </c>
      <c r="M186" s="16">
        <v>111.66800000000001</v>
      </c>
      <c r="N186" s="16">
        <v>111.947</v>
      </c>
      <c r="O186" s="16">
        <v>111.50700000000001</v>
      </c>
      <c r="P186" s="16">
        <v>111.866</v>
      </c>
      <c r="Q186" s="16">
        <v>112.745</v>
      </c>
      <c r="R186" s="16">
        <v>113.129</v>
      </c>
    </row>
    <row r="187" spans="1:18" x14ac:dyDescent="0.25">
      <c r="A187" s="16" t="s">
        <v>1252</v>
      </c>
      <c r="B187" s="16" t="s">
        <v>1251</v>
      </c>
      <c r="C187" s="16" t="s">
        <v>944</v>
      </c>
      <c r="D187" s="16">
        <v>106.578</v>
      </c>
      <c r="E187" s="16">
        <v>107.482</v>
      </c>
      <c r="F187" s="16">
        <v>108.298</v>
      </c>
      <c r="G187" s="16">
        <v>108.72499999999999</v>
      </c>
      <c r="H187" s="16">
        <v>109.785</v>
      </c>
      <c r="I187" s="16">
        <v>109.59099999999999</v>
      </c>
      <c r="J187" s="16">
        <v>110.134</v>
      </c>
      <c r="K187" s="16">
        <v>111.003</v>
      </c>
      <c r="L187" s="16">
        <v>111.239</v>
      </c>
      <c r="M187" s="16">
        <v>111.666</v>
      </c>
      <c r="N187" s="16">
        <v>111.94499999999999</v>
      </c>
      <c r="O187" s="16">
        <v>111.506</v>
      </c>
      <c r="P187" s="16">
        <v>111.86499999999999</v>
      </c>
      <c r="Q187" s="16">
        <v>112.74299999999999</v>
      </c>
      <c r="R187" s="16">
        <v>113.128</v>
      </c>
    </row>
    <row r="188" spans="1:18" x14ac:dyDescent="0.25">
      <c r="A188" s="16" t="s">
        <v>1250</v>
      </c>
      <c r="B188" s="16" t="s">
        <v>1249</v>
      </c>
      <c r="C188" s="16" t="s">
        <v>1248</v>
      </c>
      <c r="D188" s="16">
        <v>106.572</v>
      </c>
      <c r="E188" s="16">
        <v>107.47499999999999</v>
      </c>
      <c r="F188" s="16">
        <v>108.291</v>
      </c>
      <c r="G188" s="16">
        <v>108.718</v>
      </c>
      <c r="H188" s="16">
        <v>109.776</v>
      </c>
      <c r="I188" s="16">
        <v>109.584</v>
      </c>
      <c r="J188" s="16">
        <v>110.127</v>
      </c>
      <c r="K188" s="16">
        <v>110.995</v>
      </c>
      <c r="L188" s="16">
        <v>111.233</v>
      </c>
      <c r="M188" s="16">
        <v>111.65900000000001</v>
      </c>
      <c r="N188" s="16">
        <v>111.938</v>
      </c>
      <c r="O188" s="16">
        <v>111.498</v>
      </c>
      <c r="P188" s="16">
        <v>111.857</v>
      </c>
      <c r="Q188" s="16">
        <v>112.736</v>
      </c>
      <c r="R188" s="16">
        <v>113.121</v>
      </c>
    </row>
    <row r="189" spans="1:18" x14ac:dyDescent="0.25">
      <c r="A189" s="16" t="s">
        <v>1247</v>
      </c>
      <c r="B189" s="16" t="s">
        <v>1246</v>
      </c>
      <c r="C189" s="16" t="s">
        <v>1245</v>
      </c>
      <c r="D189" s="16">
        <v>106.583</v>
      </c>
      <c r="E189" s="16">
        <v>107.48699999999999</v>
      </c>
      <c r="F189" s="16">
        <v>108.303</v>
      </c>
      <c r="G189" s="16">
        <v>108.73099999999999</v>
      </c>
      <c r="H189" s="16">
        <v>109.79</v>
      </c>
      <c r="I189" s="16">
        <v>109.59699999999999</v>
      </c>
      <c r="J189" s="16">
        <v>110.139</v>
      </c>
      <c r="K189" s="16">
        <v>111.008</v>
      </c>
      <c r="L189" s="16">
        <v>111.244</v>
      </c>
      <c r="M189" s="16">
        <v>111.67</v>
      </c>
      <c r="N189" s="16">
        <v>111.95</v>
      </c>
      <c r="O189" s="16">
        <v>111.51</v>
      </c>
      <c r="P189" s="16">
        <v>111.87</v>
      </c>
      <c r="Q189" s="16">
        <v>112.748</v>
      </c>
      <c r="R189" s="16">
        <v>113.133</v>
      </c>
    </row>
    <row r="190" spans="1:18" x14ac:dyDescent="0.25">
      <c r="A190" s="16" t="s">
        <v>1244</v>
      </c>
      <c r="B190" s="16" t="s">
        <v>1243</v>
      </c>
      <c r="C190" s="16" t="s">
        <v>1242</v>
      </c>
      <c r="D190" s="16">
        <v>105.431</v>
      </c>
      <c r="E190" s="16">
        <v>105.76900000000001</v>
      </c>
      <c r="F190" s="16">
        <v>106.08499999999999</v>
      </c>
      <c r="G190" s="16">
        <v>106.42400000000001</v>
      </c>
      <c r="H190" s="16">
        <v>106.30500000000001</v>
      </c>
      <c r="I190" s="16">
        <v>106.702</v>
      </c>
      <c r="J190" s="16">
        <v>106.848</v>
      </c>
      <c r="K190" s="16">
        <v>107.253</v>
      </c>
      <c r="L190" s="16">
        <v>107.09699999999999</v>
      </c>
      <c r="M190" s="16">
        <v>107.57599999999999</v>
      </c>
      <c r="N190" s="16">
        <v>108.273</v>
      </c>
      <c r="O190" s="16">
        <v>108.872</v>
      </c>
      <c r="P190" s="16">
        <v>109.367</v>
      </c>
      <c r="Q190" s="16">
        <v>109.857</v>
      </c>
      <c r="R190" s="16">
        <v>110.307</v>
      </c>
    </row>
    <row r="191" spans="1:18" x14ac:dyDescent="0.25">
      <c r="A191" s="16" t="s">
        <v>1241</v>
      </c>
      <c r="B191" s="16" t="s">
        <v>1240</v>
      </c>
      <c r="C191" s="16" t="s">
        <v>941</v>
      </c>
      <c r="D191" s="16">
        <v>105.422</v>
      </c>
      <c r="E191" s="16">
        <v>105.762</v>
      </c>
      <c r="F191" s="16">
        <v>106.078</v>
      </c>
      <c r="G191" s="16">
        <v>106.416</v>
      </c>
      <c r="H191" s="16">
        <v>106.298</v>
      </c>
      <c r="I191" s="16">
        <v>106.693</v>
      </c>
      <c r="J191" s="16">
        <v>106.837</v>
      </c>
      <c r="K191" s="16">
        <v>107.24</v>
      </c>
      <c r="L191" s="16">
        <v>107.08199999999999</v>
      </c>
      <c r="M191" s="16">
        <v>107.55800000000001</v>
      </c>
      <c r="N191" s="16">
        <v>108.253</v>
      </c>
      <c r="O191" s="16">
        <v>108.852</v>
      </c>
      <c r="P191" s="16">
        <v>109.34699999999999</v>
      </c>
      <c r="Q191" s="16">
        <v>109.83799999999999</v>
      </c>
      <c r="R191" s="16">
        <v>110.288</v>
      </c>
    </row>
    <row r="192" spans="1:18" x14ac:dyDescent="0.25">
      <c r="A192" s="16" t="s">
        <v>1239</v>
      </c>
      <c r="B192" s="16" t="s">
        <v>1238</v>
      </c>
      <c r="C192" s="16" t="s">
        <v>1237</v>
      </c>
      <c r="D192" s="16">
        <v>105.435</v>
      </c>
      <c r="E192" s="16">
        <v>105.773</v>
      </c>
      <c r="F192" s="16">
        <v>106.089</v>
      </c>
      <c r="G192" s="16">
        <v>106.429</v>
      </c>
      <c r="H192" s="16">
        <v>106.307</v>
      </c>
      <c r="I192" s="16">
        <v>106.70399999999999</v>
      </c>
      <c r="J192" s="16">
        <v>106.849</v>
      </c>
      <c r="K192" s="16">
        <v>107.252</v>
      </c>
      <c r="L192" s="16">
        <v>107.093</v>
      </c>
      <c r="M192" s="16">
        <v>107.57</v>
      </c>
      <c r="N192" s="16">
        <v>108.26600000000001</v>
      </c>
      <c r="O192" s="16">
        <v>108.864</v>
      </c>
      <c r="P192" s="16">
        <v>109.358</v>
      </c>
      <c r="Q192" s="16">
        <v>109.849</v>
      </c>
      <c r="R192" s="16">
        <v>110.29900000000001</v>
      </c>
    </row>
    <row r="193" spans="1:18" x14ac:dyDescent="0.25">
      <c r="A193" s="16" t="s">
        <v>56</v>
      </c>
      <c r="B193" s="18" t="s">
        <v>57</v>
      </c>
      <c r="C193" s="16" t="s">
        <v>367</v>
      </c>
      <c r="D193" s="16">
        <v>106.367</v>
      </c>
      <c r="E193" s="16">
        <v>106.852</v>
      </c>
      <c r="F193" s="16">
        <v>106.795</v>
      </c>
      <c r="G193" s="16">
        <v>107.111</v>
      </c>
      <c r="H193" s="16">
        <v>107.801</v>
      </c>
      <c r="I193" s="16">
        <v>107.539</v>
      </c>
      <c r="J193" s="16">
        <v>108.42700000000001</v>
      </c>
      <c r="K193" s="16">
        <v>108.82599999999999</v>
      </c>
      <c r="L193" s="16">
        <v>108.93</v>
      </c>
      <c r="M193" s="16">
        <v>109.46299999999999</v>
      </c>
      <c r="N193" s="16">
        <v>109.59099999999999</v>
      </c>
      <c r="O193" s="16">
        <v>109.92400000000001</v>
      </c>
      <c r="P193" s="16">
        <v>109.646</v>
      </c>
      <c r="Q193" s="16">
        <v>109.985</v>
      </c>
      <c r="R193" s="16">
        <v>109.967</v>
      </c>
    </row>
    <row r="194" spans="1:18" x14ac:dyDescent="0.25">
      <c r="A194" s="16" t="s">
        <v>59</v>
      </c>
      <c r="B194" s="16" t="s">
        <v>60</v>
      </c>
      <c r="C194" s="16" t="s">
        <v>368</v>
      </c>
      <c r="D194" s="16">
        <v>102.98399999999999</v>
      </c>
      <c r="E194" s="16">
        <v>103.176</v>
      </c>
      <c r="F194" s="16">
        <v>103.288</v>
      </c>
      <c r="G194" s="16">
        <v>103.438</v>
      </c>
      <c r="H194" s="16">
        <v>104.089</v>
      </c>
      <c r="I194" s="16">
        <v>103.998</v>
      </c>
      <c r="J194" s="16">
        <v>104.557</v>
      </c>
      <c r="K194" s="16">
        <v>104.691</v>
      </c>
      <c r="L194" s="16">
        <v>105.154</v>
      </c>
      <c r="M194" s="16">
        <v>105.28400000000001</v>
      </c>
      <c r="N194" s="16">
        <v>105.405</v>
      </c>
      <c r="O194" s="16">
        <v>106.17700000000001</v>
      </c>
      <c r="P194" s="16">
        <v>106.64400000000001</v>
      </c>
      <c r="Q194" s="16">
        <v>106.901</v>
      </c>
      <c r="R194" s="16">
        <v>106.96</v>
      </c>
    </row>
    <row r="195" spans="1:18" x14ac:dyDescent="0.25">
      <c r="A195" s="16" t="s">
        <v>62</v>
      </c>
      <c r="B195" s="16" t="s">
        <v>63</v>
      </c>
      <c r="C195" s="16" t="s">
        <v>369</v>
      </c>
      <c r="D195" s="16">
        <v>105.49</v>
      </c>
      <c r="E195" s="16">
        <v>105.705</v>
      </c>
      <c r="F195" s="16">
        <v>105.914</v>
      </c>
      <c r="G195" s="16">
        <v>106.364</v>
      </c>
      <c r="H195" s="16">
        <v>106.881</v>
      </c>
      <c r="I195" s="16">
        <v>107.241</v>
      </c>
      <c r="J195" s="16">
        <v>107.914</v>
      </c>
      <c r="K195" s="16">
        <v>108.108</v>
      </c>
      <c r="L195" s="16">
        <v>108.559</v>
      </c>
      <c r="M195" s="16">
        <v>108.941</v>
      </c>
      <c r="N195" s="16">
        <v>109.557</v>
      </c>
      <c r="O195" s="16">
        <v>110.297</v>
      </c>
      <c r="P195" s="16">
        <v>110.54900000000001</v>
      </c>
      <c r="Q195" s="16">
        <v>111.205</v>
      </c>
      <c r="R195" s="16">
        <v>111.401</v>
      </c>
    </row>
    <row r="196" spans="1:18" x14ac:dyDescent="0.25">
      <c r="A196" s="16" t="s">
        <v>65</v>
      </c>
      <c r="B196" s="16" t="s">
        <v>66</v>
      </c>
      <c r="C196" s="16" t="s">
        <v>370</v>
      </c>
      <c r="D196" s="16">
        <v>96.846000000000004</v>
      </c>
      <c r="E196" s="16">
        <v>96.99</v>
      </c>
      <c r="F196" s="16">
        <v>96.875</v>
      </c>
      <c r="G196" s="16">
        <v>96.334999999999994</v>
      </c>
      <c r="H196" s="16">
        <v>97.286000000000001</v>
      </c>
      <c r="I196" s="16">
        <v>96.194999999999993</v>
      </c>
      <c r="J196" s="16">
        <v>96.498999999999995</v>
      </c>
      <c r="K196" s="16">
        <v>96.498999999999995</v>
      </c>
      <c r="L196" s="16">
        <v>96.971999999999994</v>
      </c>
      <c r="M196" s="16">
        <v>96.576999999999998</v>
      </c>
      <c r="N196" s="16">
        <v>95.703999999999994</v>
      </c>
      <c r="O196" s="16">
        <v>96.525999999999996</v>
      </c>
      <c r="P196" s="16">
        <v>97.418000000000006</v>
      </c>
      <c r="Q196" s="16">
        <v>96.876999999999995</v>
      </c>
      <c r="R196" s="16">
        <v>96.662000000000006</v>
      </c>
    </row>
    <row r="197" spans="1:18" x14ac:dyDescent="0.25">
      <c r="A197" s="16" t="s">
        <v>68</v>
      </c>
      <c r="B197" s="16" t="s">
        <v>69</v>
      </c>
      <c r="C197" s="16" t="s">
        <v>371</v>
      </c>
      <c r="D197" s="16">
        <v>89.010999999999996</v>
      </c>
      <c r="E197" s="16">
        <v>88.069000000000003</v>
      </c>
      <c r="F197" s="16">
        <v>86.894999999999996</v>
      </c>
      <c r="G197" s="16">
        <v>85.918999999999997</v>
      </c>
      <c r="H197" s="16">
        <v>85.846999999999994</v>
      </c>
      <c r="I197" s="16">
        <v>84.542000000000002</v>
      </c>
      <c r="J197" s="16">
        <v>84.477000000000004</v>
      </c>
      <c r="K197" s="16">
        <v>84.373999999999995</v>
      </c>
      <c r="L197" s="16">
        <v>83.313000000000002</v>
      </c>
      <c r="M197" s="16">
        <v>82.884</v>
      </c>
      <c r="N197" s="16">
        <v>82.411000000000001</v>
      </c>
      <c r="O197" s="16">
        <v>83.022000000000006</v>
      </c>
      <c r="P197" s="16">
        <v>83.435000000000002</v>
      </c>
      <c r="Q197" s="16">
        <v>82.373999999999995</v>
      </c>
      <c r="R197" s="16">
        <v>81.337999999999994</v>
      </c>
    </row>
    <row r="198" spans="1:18" x14ac:dyDescent="0.25">
      <c r="A198" s="16" t="s">
        <v>71</v>
      </c>
      <c r="B198" s="16" t="s">
        <v>72</v>
      </c>
      <c r="C198" s="16" t="s">
        <v>372</v>
      </c>
      <c r="D198" s="16">
        <v>89.076999999999998</v>
      </c>
      <c r="E198" s="16">
        <v>88.147000000000006</v>
      </c>
      <c r="F198" s="16">
        <v>86.974000000000004</v>
      </c>
      <c r="G198" s="16">
        <v>85.992999999999995</v>
      </c>
      <c r="H198" s="16">
        <v>85.909000000000006</v>
      </c>
      <c r="I198" s="16">
        <v>84.590999999999994</v>
      </c>
      <c r="J198" s="16">
        <v>84.518000000000001</v>
      </c>
      <c r="K198" s="16">
        <v>84.41</v>
      </c>
      <c r="L198" s="16">
        <v>83.343999999999994</v>
      </c>
      <c r="M198" s="16">
        <v>82.912999999999997</v>
      </c>
      <c r="N198" s="16">
        <v>82.436999999999998</v>
      </c>
      <c r="O198" s="16">
        <v>83.046999999999997</v>
      </c>
      <c r="P198" s="16">
        <v>83.460999999999999</v>
      </c>
      <c r="Q198" s="16">
        <v>82.400999999999996</v>
      </c>
      <c r="R198" s="16">
        <v>81.363</v>
      </c>
    </row>
    <row r="199" spans="1:18" x14ac:dyDescent="0.25">
      <c r="A199" s="16" t="s">
        <v>74</v>
      </c>
      <c r="B199" s="16" t="s">
        <v>75</v>
      </c>
      <c r="C199" s="16" t="s">
        <v>373</v>
      </c>
      <c r="D199" s="16">
        <v>89.004999999999995</v>
      </c>
      <c r="E199" s="16">
        <v>88.072999999999993</v>
      </c>
      <c r="F199" s="16">
        <v>86.902000000000001</v>
      </c>
      <c r="G199" s="16">
        <v>85.921000000000006</v>
      </c>
      <c r="H199" s="16">
        <v>85.834999999999994</v>
      </c>
      <c r="I199" s="16">
        <v>84.52</v>
      </c>
      <c r="J199" s="16">
        <v>84.447000000000003</v>
      </c>
      <c r="K199" s="16">
        <v>84.335999999999999</v>
      </c>
      <c r="L199" s="16">
        <v>83.274000000000001</v>
      </c>
      <c r="M199" s="16">
        <v>82.840999999999994</v>
      </c>
      <c r="N199" s="16">
        <v>82.369</v>
      </c>
      <c r="O199" s="16">
        <v>82.977999999999994</v>
      </c>
      <c r="P199" s="16">
        <v>83.39</v>
      </c>
      <c r="Q199" s="16">
        <v>82.325999999999993</v>
      </c>
      <c r="R199" s="16">
        <v>81.293999999999997</v>
      </c>
    </row>
    <row r="200" spans="1:18" x14ac:dyDescent="0.25">
      <c r="A200" s="16" t="s">
        <v>77</v>
      </c>
      <c r="B200" s="16" t="s">
        <v>78</v>
      </c>
      <c r="C200" s="16" t="s">
        <v>374</v>
      </c>
      <c r="D200" s="16">
        <v>94.863</v>
      </c>
      <c r="E200" s="16">
        <v>97.325999999999993</v>
      </c>
      <c r="F200" s="16">
        <v>97.486999999999995</v>
      </c>
      <c r="G200" s="16">
        <v>96.79</v>
      </c>
      <c r="H200" s="16">
        <v>100.251</v>
      </c>
      <c r="I200" s="16">
        <v>97.908000000000001</v>
      </c>
      <c r="J200" s="16">
        <v>97.637</v>
      </c>
      <c r="K200" s="16">
        <v>97.751000000000005</v>
      </c>
      <c r="L200" s="16">
        <v>102.246</v>
      </c>
      <c r="M200" s="16">
        <v>100.75700000000001</v>
      </c>
      <c r="N200" s="16">
        <v>97.808000000000007</v>
      </c>
      <c r="O200" s="16">
        <v>99.204999999999998</v>
      </c>
      <c r="P200" s="16">
        <v>100.79</v>
      </c>
      <c r="Q200" s="16">
        <v>100.88800000000001</v>
      </c>
      <c r="R200" s="16">
        <v>102.55</v>
      </c>
    </row>
    <row r="201" spans="1:18" x14ac:dyDescent="0.25">
      <c r="A201" s="16" t="s">
        <v>80</v>
      </c>
      <c r="B201" s="16" t="s">
        <v>81</v>
      </c>
      <c r="C201" s="16" t="s">
        <v>375</v>
      </c>
      <c r="D201" s="16">
        <v>113.43</v>
      </c>
      <c r="E201" s="16">
        <v>113.809</v>
      </c>
      <c r="F201" s="16">
        <v>115.788</v>
      </c>
      <c r="G201" s="16">
        <v>116.42100000000001</v>
      </c>
      <c r="H201" s="16">
        <v>117.54</v>
      </c>
      <c r="I201" s="16">
        <v>118.15600000000001</v>
      </c>
      <c r="J201" s="16">
        <v>119.90300000000001</v>
      </c>
      <c r="K201" s="16">
        <v>120.08499999999999</v>
      </c>
      <c r="L201" s="16">
        <v>121.06</v>
      </c>
      <c r="M201" s="16">
        <v>121.789</v>
      </c>
      <c r="N201" s="16">
        <v>121.80800000000001</v>
      </c>
      <c r="O201" s="16">
        <v>122.61199999999999</v>
      </c>
      <c r="P201" s="16">
        <v>124.17</v>
      </c>
      <c r="Q201" s="16">
        <v>124.684</v>
      </c>
      <c r="R201" s="16">
        <v>125.342</v>
      </c>
    </row>
    <row r="202" spans="1:18" x14ac:dyDescent="0.25">
      <c r="A202" s="16" t="s">
        <v>83</v>
      </c>
      <c r="B202" s="16" t="s">
        <v>84</v>
      </c>
      <c r="C202" s="16" t="s">
        <v>376</v>
      </c>
      <c r="D202" s="16">
        <v>115.753</v>
      </c>
      <c r="E202" s="16">
        <v>117.08199999999999</v>
      </c>
      <c r="F202" s="16">
        <v>116.542</v>
      </c>
      <c r="G202" s="16">
        <v>117.337</v>
      </c>
      <c r="H202" s="16">
        <v>118.13200000000001</v>
      </c>
      <c r="I202" s="16">
        <v>117.373</v>
      </c>
      <c r="J202" s="16">
        <v>119.211</v>
      </c>
      <c r="K202" s="16">
        <v>120.373</v>
      </c>
      <c r="L202" s="16">
        <v>119.44</v>
      </c>
      <c r="M202" s="16">
        <v>121.145</v>
      </c>
      <c r="N202" s="16">
        <v>121.29</v>
      </c>
      <c r="O202" s="16">
        <v>120.337</v>
      </c>
      <c r="P202" s="16">
        <v>117.881</v>
      </c>
      <c r="Q202" s="16">
        <v>118.459</v>
      </c>
      <c r="R202" s="16">
        <v>118.217</v>
      </c>
    </row>
    <row r="203" spans="1:18" x14ac:dyDescent="0.25">
      <c r="A203" s="16" t="s">
        <v>86</v>
      </c>
      <c r="B203" s="16" t="s">
        <v>87</v>
      </c>
      <c r="C203" s="16" t="s">
        <v>377</v>
      </c>
      <c r="D203" s="16">
        <v>110.623</v>
      </c>
      <c r="E203" s="16">
        <v>112.047</v>
      </c>
      <c r="F203" s="16">
        <v>113.861</v>
      </c>
      <c r="G203" s="16">
        <v>114.791</v>
      </c>
      <c r="H203" s="16">
        <v>116.23</v>
      </c>
      <c r="I203" s="16">
        <v>116.735</v>
      </c>
      <c r="J203" s="16">
        <v>117.574</v>
      </c>
      <c r="K203" s="16">
        <v>118.488</v>
      </c>
      <c r="L203" s="16">
        <v>118.15300000000001</v>
      </c>
      <c r="M203" s="16">
        <v>118.20399999999999</v>
      </c>
      <c r="N203" s="16">
        <v>117.876</v>
      </c>
      <c r="O203" s="16">
        <v>117.514</v>
      </c>
      <c r="P203" s="16">
        <v>113.42100000000001</v>
      </c>
      <c r="Q203" s="16">
        <v>116.16800000000001</v>
      </c>
      <c r="R203" s="16">
        <v>117.485</v>
      </c>
    </row>
    <row r="204" spans="1:18" x14ac:dyDescent="0.25">
      <c r="A204" s="16" t="s">
        <v>89</v>
      </c>
      <c r="B204" s="16" t="s">
        <v>90</v>
      </c>
      <c r="C204" s="16" t="s">
        <v>378</v>
      </c>
      <c r="D204" s="16">
        <v>97.08</v>
      </c>
      <c r="E204" s="16">
        <v>107.316</v>
      </c>
      <c r="F204" s="16">
        <v>114.184</v>
      </c>
      <c r="G204" s="16">
        <v>106.53400000000001</v>
      </c>
      <c r="H204" s="16">
        <v>104.67</v>
      </c>
      <c r="I204" s="16">
        <v>108.669</v>
      </c>
      <c r="J204" s="16">
        <v>113.864</v>
      </c>
      <c r="K204" s="16">
        <v>103.593</v>
      </c>
      <c r="L204" s="16">
        <v>101.539</v>
      </c>
      <c r="M204" s="16">
        <v>105.224</v>
      </c>
      <c r="N204" s="16">
        <v>108.151</v>
      </c>
      <c r="O204" s="16">
        <v>105.806</v>
      </c>
      <c r="P204" s="16">
        <v>101.911</v>
      </c>
      <c r="Q204" s="16">
        <v>105.029</v>
      </c>
      <c r="R204" s="16">
        <v>106.21299999999999</v>
      </c>
    </row>
    <row r="205" spans="1:18" x14ac:dyDescent="0.25">
      <c r="A205" s="16" t="s">
        <v>92</v>
      </c>
      <c r="B205" s="16" t="s">
        <v>93</v>
      </c>
      <c r="C205" s="16" t="s">
        <v>379</v>
      </c>
      <c r="D205" s="16">
        <v>111.086</v>
      </c>
      <c r="E205" s="16">
        <v>112.20699999999999</v>
      </c>
      <c r="F205" s="16">
        <v>113.858</v>
      </c>
      <c r="G205" s="16">
        <v>115.069</v>
      </c>
      <c r="H205" s="16">
        <v>116.622</v>
      </c>
      <c r="I205" s="16">
        <v>117.005</v>
      </c>
      <c r="J205" s="16">
        <v>117.696</v>
      </c>
      <c r="K205" s="16">
        <v>118.997</v>
      </c>
      <c r="L205" s="16">
        <v>118.72</v>
      </c>
      <c r="M205" s="16">
        <v>118.64100000000001</v>
      </c>
      <c r="N205" s="16">
        <v>118.203</v>
      </c>
      <c r="O205" s="16">
        <v>117.907</v>
      </c>
      <c r="P205" s="16">
        <v>113.80800000000001</v>
      </c>
      <c r="Q205" s="16">
        <v>116.54300000000001</v>
      </c>
      <c r="R205" s="16">
        <v>117.864</v>
      </c>
    </row>
    <row r="206" spans="1:18" x14ac:dyDescent="0.25">
      <c r="A206" s="16" t="s">
        <v>95</v>
      </c>
      <c r="B206" s="16" t="s">
        <v>96</v>
      </c>
      <c r="C206" s="16" t="s">
        <v>380</v>
      </c>
      <c r="D206" s="16">
        <v>112.154</v>
      </c>
      <c r="E206" s="16">
        <v>113.738</v>
      </c>
      <c r="F206" s="16">
        <v>115.321</v>
      </c>
      <c r="G206" s="16">
        <v>117.06699999999999</v>
      </c>
      <c r="H206" s="16">
        <v>119.286</v>
      </c>
      <c r="I206" s="16">
        <v>116.361</v>
      </c>
      <c r="J206" s="16">
        <v>117.76300000000001</v>
      </c>
      <c r="K206" s="16">
        <v>121.059</v>
      </c>
      <c r="L206" s="16">
        <v>120.04900000000001</v>
      </c>
      <c r="M206" s="16">
        <v>119.71599999999999</v>
      </c>
      <c r="N206" s="16">
        <v>117.49</v>
      </c>
      <c r="O206" s="16">
        <v>115.989</v>
      </c>
      <c r="P206" s="16">
        <v>104.92100000000001</v>
      </c>
      <c r="Q206" s="16">
        <v>109.459</v>
      </c>
      <c r="R206" s="16">
        <v>112.43600000000001</v>
      </c>
    </row>
    <row r="207" spans="1:18" x14ac:dyDescent="0.25">
      <c r="A207" s="16" t="s">
        <v>98</v>
      </c>
      <c r="B207" s="16" t="s">
        <v>99</v>
      </c>
      <c r="C207" s="16" t="s">
        <v>381</v>
      </c>
      <c r="D207" s="16">
        <v>110.498</v>
      </c>
      <c r="E207" s="16">
        <v>111.374</v>
      </c>
      <c r="F207" s="16">
        <v>113.056</v>
      </c>
      <c r="G207" s="16">
        <v>113.93</v>
      </c>
      <c r="H207" s="16">
        <v>115.15600000000001</v>
      </c>
      <c r="I207" s="16">
        <v>117.41800000000001</v>
      </c>
      <c r="J207" s="16">
        <v>117.69499999999999</v>
      </c>
      <c r="K207" s="16">
        <v>117.786</v>
      </c>
      <c r="L207" s="16">
        <v>117.98399999999999</v>
      </c>
      <c r="M207" s="16">
        <v>118.06399999999999</v>
      </c>
      <c r="N207" s="16">
        <v>118.687</v>
      </c>
      <c r="O207" s="16">
        <v>119.126</v>
      </c>
      <c r="P207" s="16">
        <v>119.675</v>
      </c>
      <c r="Q207" s="16">
        <v>121.102</v>
      </c>
      <c r="R207" s="16">
        <v>121.286</v>
      </c>
    </row>
    <row r="208" spans="1:18" x14ac:dyDescent="0.25">
      <c r="A208" s="16" t="s">
        <v>101</v>
      </c>
      <c r="B208" s="16" t="s">
        <v>102</v>
      </c>
      <c r="C208" s="16" t="s">
        <v>382</v>
      </c>
      <c r="D208" s="16">
        <v>110.49299999999999</v>
      </c>
      <c r="E208" s="16">
        <v>111.373</v>
      </c>
      <c r="F208" s="16">
        <v>113.05200000000001</v>
      </c>
      <c r="G208" s="16">
        <v>113.928</v>
      </c>
      <c r="H208" s="16">
        <v>115.127</v>
      </c>
      <c r="I208" s="16">
        <v>117.416</v>
      </c>
      <c r="J208" s="16">
        <v>117.693</v>
      </c>
      <c r="K208" s="16">
        <v>117.78400000000001</v>
      </c>
      <c r="L208" s="16">
        <v>117.98099999999999</v>
      </c>
      <c r="M208" s="16">
        <v>118.062</v>
      </c>
      <c r="N208" s="16">
        <v>118.687</v>
      </c>
      <c r="O208" s="16">
        <v>119.125</v>
      </c>
      <c r="P208" s="16">
        <v>119.672</v>
      </c>
      <c r="Q208" s="16">
        <v>121.1</v>
      </c>
      <c r="R208" s="16">
        <v>121.285</v>
      </c>
    </row>
    <row r="209" spans="1:18" x14ac:dyDescent="0.25">
      <c r="A209" s="16" t="s">
        <v>104</v>
      </c>
      <c r="B209" s="16" t="s">
        <v>105</v>
      </c>
      <c r="C209" s="16" t="s">
        <v>383</v>
      </c>
      <c r="D209" s="16">
        <v>112.133</v>
      </c>
      <c r="E209" s="16">
        <v>113.69199999999999</v>
      </c>
      <c r="F209" s="16">
        <v>115.298</v>
      </c>
      <c r="G209" s="16">
        <v>117.099</v>
      </c>
      <c r="H209" s="16">
        <v>119.244</v>
      </c>
      <c r="I209" s="16">
        <v>116.33499999999999</v>
      </c>
      <c r="J209" s="16">
        <v>117.73</v>
      </c>
      <c r="K209" s="16">
        <v>121.139</v>
      </c>
      <c r="L209" s="16">
        <v>120.035</v>
      </c>
      <c r="M209" s="16">
        <v>119.68300000000001</v>
      </c>
      <c r="N209" s="16">
        <v>117.471</v>
      </c>
      <c r="O209" s="16">
        <v>115.983</v>
      </c>
      <c r="P209" s="16">
        <v>104.899</v>
      </c>
      <c r="Q209" s="16">
        <v>109.47799999999999</v>
      </c>
      <c r="R209" s="16">
        <v>112.44499999999999</v>
      </c>
    </row>
    <row r="210" spans="1:18" x14ac:dyDescent="0.25">
      <c r="A210" s="16" t="s">
        <v>107</v>
      </c>
      <c r="B210" s="16" t="s">
        <v>108</v>
      </c>
      <c r="C210" s="16" t="s">
        <v>384</v>
      </c>
      <c r="D210" s="16">
        <v>121.544</v>
      </c>
      <c r="E210" s="16">
        <v>122.907</v>
      </c>
      <c r="F210" s="16">
        <v>120.202</v>
      </c>
      <c r="G210" s="16">
        <v>121.00700000000001</v>
      </c>
      <c r="H210" s="16">
        <v>121.264</v>
      </c>
      <c r="I210" s="16">
        <v>119.252</v>
      </c>
      <c r="J210" s="16">
        <v>122.188</v>
      </c>
      <c r="K210" s="16">
        <v>123.565</v>
      </c>
      <c r="L210" s="16">
        <v>122.08499999999999</v>
      </c>
      <c r="M210" s="16">
        <v>125.369</v>
      </c>
      <c r="N210" s="16">
        <v>126.151</v>
      </c>
      <c r="O210" s="16">
        <v>124.59</v>
      </c>
      <c r="P210" s="16">
        <v>123.39</v>
      </c>
      <c r="Q210" s="16">
        <v>122.197</v>
      </c>
      <c r="R210" s="16">
        <v>120.10299999999999</v>
      </c>
    </row>
    <row r="211" spans="1:18" x14ac:dyDescent="0.25">
      <c r="A211" s="16" t="s">
        <v>110</v>
      </c>
      <c r="B211" s="16" t="s">
        <v>111</v>
      </c>
      <c r="C211" s="16" t="s">
        <v>385</v>
      </c>
      <c r="D211" s="16">
        <v>97.96</v>
      </c>
      <c r="E211" s="16">
        <v>97.977000000000004</v>
      </c>
      <c r="F211" s="16">
        <v>97.397999999999996</v>
      </c>
      <c r="G211" s="16">
        <v>96.564999999999998</v>
      </c>
      <c r="H211" s="16">
        <v>96.66</v>
      </c>
      <c r="I211" s="16">
        <v>97.126000000000005</v>
      </c>
      <c r="J211" s="16">
        <v>96.582999999999998</v>
      </c>
      <c r="K211" s="16">
        <v>97.802999999999997</v>
      </c>
      <c r="L211" s="16">
        <v>97.188999999999993</v>
      </c>
      <c r="M211" s="16">
        <v>97.596000000000004</v>
      </c>
      <c r="N211" s="16">
        <v>95.320999999999998</v>
      </c>
      <c r="O211" s="16">
        <v>95.319000000000003</v>
      </c>
      <c r="P211" s="16">
        <v>95.768000000000001</v>
      </c>
      <c r="Q211" s="16">
        <v>93.704999999999998</v>
      </c>
      <c r="R211" s="16">
        <v>98.194999999999993</v>
      </c>
    </row>
    <row r="212" spans="1:18" x14ac:dyDescent="0.25">
      <c r="A212" s="16" t="s">
        <v>113</v>
      </c>
      <c r="B212" s="18" t="s">
        <v>114</v>
      </c>
      <c r="C212" s="16" t="s">
        <v>386</v>
      </c>
      <c r="D212" s="16">
        <v>104.755</v>
      </c>
      <c r="E212" s="16">
        <v>105.27800000000001</v>
      </c>
      <c r="F212" s="16">
        <v>106.029</v>
      </c>
      <c r="G212" s="16">
        <v>106.462</v>
      </c>
      <c r="H212" s="16">
        <v>106.883</v>
      </c>
      <c r="I212" s="16">
        <v>106.977</v>
      </c>
      <c r="J212" s="16">
        <v>107.661</v>
      </c>
      <c r="K212" s="16">
        <v>108.276</v>
      </c>
      <c r="L212" s="16">
        <v>108.95099999999999</v>
      </c>
      <c r="M212" s="16">
        <v>109.449</v>
      </c>
      <c r="N212" s="16">
        <v>109.717</v>
      </c>
      <c r="O212" s="16">
        <v>109.70099999999999</v>
      </c>
      <c r="P212" s="16">
        <v>110.166</v>
      </c>
      <c r="Q212" s="16">
        <v>111.137</v>
      </c>
      <c r="R212" s="16">
        <v>111.667</v>
      </c>
    </row>
    <row r="213" spans="1:18" x14ac:dyDescent="0.25">
      <c r="A213" s="16" t="s">
        <v>116</v>
      </c>
      <c r="B213" s="16" t="s">
        <v>117</v>
      </c>
      <c r="C213" s="16" t="s">
        <v>387</v>
      </c>
      <c r="D213" s="16">
        <v>101.925</v>
      </c>
      <c r="E213" s="16">
        <v>102.401</v>
      </c>
      <c r="F213" s="16">
        <v>103.26</v>
      </c>
      <c r="G213" s="16">
        <v>103.593</v>
      </c>
      <c r="H213" s="16">
        <v>103.892</v>
      </c>
      <c r="I213" s="16">
        <v>103.77500000000001</v>
      </c>
      <c r="J213" s="16">
        <v>104.626</v>
      </c>
      <c r="K213" s="16">
        <v>105.169</v>
      </c>
      <c r="L213" s="16">
        <v>105.995</v>
      </c>
      <c r="M213" s="16">
        <v>106.22199999999999</v>
      </c>
      <c r="N213" s="16">
        <v>106.559</v>
      </c>
      <c r="O213" s="16">
        <v>106.053</v>
      </c>
      <c r="P213" s="16">
        <v>107.42700000000001</v>
      </c>
      <c r="Q213" s="16">
        <v>108.952</v>
      </c>
      <c r="R213" s="16">
        <v>109.64</v>
      </c>
    </row>
    <row r="214" spans="1:18" x14ac:dyDescent="0.25">
      <c r="A214" s="16" t="s">
        <v>119</v>
      </c>
      <c r="B214" s="16" t="s">
        <v>120</v>
      </c>
      <c r="C214" s="16" t="s">
        <v>388</v>
      </c>
      <c r="D214" s="16">
        <v>99.853999999999999</v>
      </c>
      <c r="E214" s="16">
        <v>99.596000000000004</v>
      </c>
      <c r="F214" s="16">
        <v>99.793000000000006</v>
      </c>
      <c r="G214" s="16">
        <v>100.21599999999999</v>
      </c>
      <c r="H214" s="16">
        <v>100.992</v>
      </c>
      <c r="I214" s="16">
        <v>101.191</v>
      </c>
      <c r="J214" s="16">
        <v>101.374</v>
      </c>
      <c r="K214" s="16">
        <v>102.259</v>
      </c>
      <c r="L214" s="16">
        <v>102.95399999999999</v>
      </c>
      <c r="M214" s="16">
        <v>102.982</v>
      </c>
      <c r="N214" s="16">
        <v>103.142</v>
      </c>
      <c r="O214" s="16">
        <v>102.59699999999999</v>
      </c>
      <c r="P214" s="16">
        <v>102.617</v>
      </c>
      <c r="Q214" s="16">
        <v>103.453</v>
      </c>
      <c r="R214" s="16">
        <v>104.982</v>
      </c>
    </row>
    <row r="215" spans="1:18" x14ac:dyDescent="0.25">
      <c r="A215" s="16" t="s">
        <v>122</v>
      </c>
      <c r="B215" s="16" t="s">
        <v>123</v>
      </c>
      <c r="C215" s="16" t="s">
        <v>389</v>
      </c>
      <c r="D215" s="16">
        <v>101.852</v>
      </c>
      <c r="E215" s="16">
        <v>102.185</v>
      </c>
      <c r="F215" s="16">
        <v>102.94</v>
      </c>
      <c r="G215" s="16">
        <v>103.42700000000001</v>
      </c>
      <c r="H215" s="16">
        <v>103.72499999999999</v>
      </c>
      <c r="I215" s="16">
        <v>103.53</v>
      </c>
      <c r="J215" s="16">
        <v>104.24</v>
      </c>
      <c r="K215" s="16">
        <v>104.688</v>
      </c>
      <c r="L215" s="16">
        <v>105.27200000000001</v>
      </c>
      <c r="M215" s="16">
        <v>105.563</v>
      </c>
      <c r="N215" s="16">
        <v>105.911</v>
      </c>
      <c r="O215" s="16">
        <v>105.479</v>
      </c>
      <c r="P215" s="16">
        <v>106.63</v>
      </c>
      <c r="Q215" s="16">
        <v>108.009</v>
      </c>
      <c r="R215" s="16">
        <v>108.821</v>
      </c>
    </row>
    <row r="216" spans="1:18" x14ac:dyDescent="0.25">
      <c r="A216" s="16" t="s">
        <v>125</v>
      </c>
      <c r="B216" s="16" t="s">
        <v>126</v>
      </c>
      <c r="C216" s="16" t="s">
        <v>390</v>
      </c>
      <c r="D216" s="16">
        <v>103.31</v>
      </c>
      <c r="E216" s="16">
        <v>104.371</v>
      </c>
      <c r="F216" s="16">
        <v>105.723</v>
      </c>
      <c r="G216" s="16">
        <v>105.895</v>
      </c>
      <c r="H216" s="16">
        <v>105.913</v>
      </c>
      <c r="I216" s="16">
        <v>105.666</v>
      </c>
      <c r="J216" s="16">
        <v>107.071</v>
      </c>
      <c r="K216" s="16">
        <v>107.447</v>
      </c>
      <c r="L216" s="16">
        <v>108.57</v>
      </c>
      <c r="M216" s="16">
        <v>108.86</v>
      </c>
      <c r="N216" s="16">
        <v>109.303</v>
      </c>
      <c r="O216" s="16">
        <v>108.831</v>
      </c>
      <c r="P216" s="16">
        <v>111.399</v>
      </c>
      <c r="Q216" s="16">
        <v>113.553</v>
      </c>
      <c r="R216" s="16">
        <v>113.608</v>
      </c>
    </row>
    <row r="217" spans="1:18" x14ac:dyDescent="0.25">
      <c r="A217" s="16" t="s">
        <v>128</v>
      </c>
      <c r="B217" s="16" t="s">
        <v>129</v>
      </c>
      <c r="C217" s="16" t="s">
        <v>391</v>
      </c>
      <c r="D217" s="16">
        <v>103.126</v>
      </c>
      <c r="E217" s="16">
        <v>103.94799999999999</v>
      </c>
      <c r="F217" s="16">
        <v>105.545</v>
      </c>
      <c r="G217" s="16">
        <v>105.637</v>
      </c>
      <c r="H217" s="16">
        <v>105.292</v>
      </c>
      <c r="I217" s="16">
        <v>104.872</v>
      </c>
      <c r="J217" s="16">
        <v>106.142</v>
      </c>
      <c r="K217" s="16">
        <v>106.59099999999999</v>
      </c>
      <c r="L217" s="16">
        <v>107.256</v>
      </c>
      <c r="M217" s="16">
        <v>107.789</v>
      </c>
      <c r="N217" s="16">
        <v>108.297</v>
      </c>
      <c r="O217" s="16">
        <v>107.262</v>
      </c>
      <c r="P217" s="16">
        <v>108.586</v>
      </c>
      <c r="Q217" s="16">
        <v>110.255</v>
      </c>
      <c r="R217" s="16">
        <v>110.15</v>
      </c>
    </row>
    <row r="218" spans="1:18" x14ac:dyDescent="0.25">
      <c r="A218" s="16" t="s">
        <v>131</v>
      </c>
      <c r="B218" s="16" t="s">
        <v>132</v>
      </c>
      <c r="C218" s="16" t="s">
        <v>392</v>
      </c>
      <c r="D218" s="16">
        <v>103.14400000000001</v>
      </c>
      <c r="E218" s="16">
        <v>103.96299999999999</v>
      </c>
      <c r="F218" s="16">
        <v>105.50700000000001</v>
      </c>
      <c r="G218" s="16">
        <v>105.61499999999999</v>
      </c>
      <c r="H218" s="16">
        <v>105.265</v>
      </c>
      <c r="I218" s="16">
        <v>104.771</v>
      </c>
      <c r="J218" s="16">
        <v>106.098</v>
      </c>
      <c r="K218" s="16">
        <v>106.527</v>
      </c>
      <c r="L218" s="16">
        <v>107.221</v>
      </c>
      <c r="M218" s="16">
        <v>107.764</v>
      </c>
      <c r="N218" s="16">
        <v>108.297</v>
      </c>
      <c r="O218" s="16">
        <v>107.245</v>
      </c>
      <c r="P218" s="16">
        <v>108.67400000000001</v>
      </c>
      <c r="Q218" s="16">
        <v>110.241</v>
      </c>
      <c r="R218" s="16">
        <v>110.14400000000001</v>
      </c>
    </row>
    <row r="219" spans="1:18" x14ac:dyDescent="0.25">
      <c r="A219" s="16" t="s">
        <v>134</v>
      </c>
      <c r="B219" s="16" t="s">
        <v>135</v>
      </c>
      <c r="C219" s="16" t="s">
        <v>393</v>
      </c>
      <c r="D219" s="16">
        <v>103.67</v>
      </c>
      <c r="E219" s="16">
        <v>105.217</v>
      </c>
      <c r="F219" s="16">
        <v>106.152</v>
      </c>
      <c r="G219" s="16">
        <v>106.425</v>
      </c>
      <c r="H219" s="16">
        <v>107.127</v>
      </c>
      <c r="I219" s="16">
        <v>107.307</v>
      </c>
      <c r="J219" s="16">
        <v>108.899</v>
      </c>
      <c r="K219" s="16">
        <v>109.18600000000001</v>
      </c>
      <c r="L219" s="16">
        <v>111.18300000000001</v>
      </c>
      <c r="M219" s="16">
        <v>110.994</v>
      </c>
      <c r="N219" s="16">
        <v>111.292</v>
      </c>
      <c r="O219" s="16">
        <v>111.931</v>
      </c>
      <c r="P219" s="16">
        <v>116.73699999999999</v>
      </c>
      <c r="Q219" s="16">
        <v>119.995</v>
      </c>
      <c r="R219" s="16">
        <v>120.363</v>
      </c>
    </row>
    <row r="220" spans="1:18" x14ac:dyDescent="0.25">
      <c r="A220" s="16" t="s">
        <v>137</v>
      </c>
      <c r="B220" s="16" t="s">
        <v>138</v>
      </c>
      <c r="C220" s="16" t="s">
        <v>394</v>
      </c>
      <c r="D220" s="16">
        <v>103.16200000000001</v>
      </c>
      <c r="E220" s="16">
        <v>103.973</v>
      </c>
      <c r="F220" s="16">
        <v>105.521</v>
      </c>
      <c r="G220" s="16">
        <v>105.643</v>
      </c>
      <c r="H220" s="16">
        <v>105.3</v>
      </c>
      <c r="I220" s="16">
        <v>104.82599999999999</v>
      </c>
      <c r="J220" s="16">
        <v>106.14700000000001</v>
      </c>
      <c r="K220" s="16">
        <v>106.557</v>
      </c>
      <c r="L220" s="16">
        <v>107.254</v>
      </c>
      <c r="M220" s="16">
        <v>107.785</v>
      </c>
      <c r="N220" s="16">
        <v>108.30800000000001</v>
      </c>
      <c r="O220" s="16">
        <v>107.25700000000001</v>
      </c>
      <c r="P220" s="16">
        <v>108.68300000000001</v>
      </c>
      <c r="Q220" s="16">
        <v>110.253</v>
      </c>
      <c r="R220" s="16">
        <v>110.15600000000001</v>
      </c>
    </row>
    <row r="221" spans="1:18" x14ac:dyDescent="0.25">
      <c r="A221" s="16" t="s">
        <v>140</v>
      </c>
      <c r="B221" s="16" t="s">
        <v>141</v>
      </c>
      <c r="C221" s="16" t="s">
        <v>395</v>
      </c>
      <c r="D221" s="16">
        <v>105.99299999999999</v>
      </c>
      <c r="E221" s="16">
        <v>106.889</v>
      </c>
      <c r="F221" s="16">
        <v>107.768</v>
      </c>
      <c r="G221" s="16">
        <v>107.96299999999999</v>
      </c>
      <c r="H221" s="16">
        <v>108.68300000000001</v>
      </c>
      <c r="I221" s="16">
        <v>109.078</v>
      </c>
      <c r="J221" s="16">
        <v>109.655</v>
      </c>
      <c r="K221" s="16">
        <v>110.53100000000001</v>
      </c>
      <c r="L221" s="16">
        <v>110.989</v>
      </c>
      <c r="M221" s="16">
        <v>111.70699999999999</v>
      </c>
      <c r="N221" s="16">
        <v>111.759</v>
      </c>
      <c r="O221" s="16">
        <v>112.623</v>
      </c>
      <c r="P221" s="16">
        <v>112.91</v>
      </c>
      <c r="Q221" s="16">
        <v>113.125</v>
      </c>
      <c r="R221" s="16">
        <v>113.224</v>
      </c>
    </row>
    <row r="222" spans="1:18" x14ac:dyDescent="0.25">
      <c r="A222" s="16" t="s">
        <v>143</v>
      </c>
      <c r="B222" s="16" t="s">
        <v>144</v>
      </c>
      <c r="C222" s="16" t="s">
        <v>396</v>
      </c>
      <c r="D222" s="16">
        <v>106.08499999999999</v>
      </c>
      <c r="E222" s="16">
        <v>107.18600000000001</v>
      </c>
      <c r="F222" s="16">
        <v>108.381</v>
      </c>
      <c r="G222" s="16">
        <v>108.664</v>
      </c>
      <c r="H222" s="16">
        <v>109.58499999999999</v>
      </c>
      <c r="I222" s="16">
        <v>110.131</v>
      </c>
      <c r="J222" s="16">
        <v>110.714</v>
      </c>
      <c r="K222" s="16">
        <v>111.723</v>
      </c>
      <c r="L222" s="16">
        <v>112.291</v>
      </c>
      <c r="M222" s="16">
        <v>113.054</v>
      </c>
      <c r="N222" s="16">
        <v>113.124</v>
      </c>
      <c r="O222" s="16">
        <v>114.11499999999999</v>
      </c>
      <c r="P222" s="16">
        <v>114.401</v>
      </c>
      <c r="Q222" s="16">
        <v>114.64400000000001</v>
      </c>
      <c r="R222" s="16">
        <v>114.74299999999999</v>
      </c>
    </row>
    <row r="223" spans="1:18" x14ac:dyDescent="0.25">
      <c r="A223" s="16" t="s">
        <v>146</v>
      </c>
      <c r="B223" s="16" t="s">
        <v>147</v>
      </c>
      <c r="C223" s="16" t="s">
        <v>397</v>
      </c>
      <c r="D223" s="16">
        <v>107.059</v>
      </c>
      <c r="E223" s="16">
        <v>107.221</v>
      </c>
      <c r="F223" s="16">
        <v>107.1</v>
      </c>
      <c r="G223" s="16">
        <v>108.202</v>
      </c>
      <c r="H223" s="16">
        <v>107.803</v>
      </c>
      <c r="I223" s="16">
        <v>108.04300000000001</v>
      </c>
      <c r="J223" s="16">
        <v>108.479</v>
      </c>
      <c r="K223" s="16">
        <v>109.25700000000001</v>
      </c>
      <c r="L223" s="16">
        <v>109.90900000000001</v>
      </c>
      <c r="M223" s="16">
        <v>111.363</v>
      </c>
      <c r="N223" s="16">
        <v>112.25</v>
      </c>
      <c r="O223" s="16">
        <v>112.907</v>
      </c>
      <c r="P223" s="16">
        <v>113.384</v>
      </c>
      <c r="Q223" s="16">
        <v>112.73399999999999</v>
      </c>
      <c r="R223" s="16">
        <v>115.16</v>
      </c>
    </row>
    <row r="224" spans="1:18" x14ac:dyDescent="0.25">
      <c r="A224" s="16" t="s">
        <v>149</v>
      </c>
      <c r="B224" s="16" t="s">
        <v>150</v>
      </c>
      <c r="C224" s="16" t="s">
        <v>398</v>
      </c>
      <c r="D224" s="16">
        <v>104.57299999999999</v>
      </c>
      <c r="E224" s="16">
        <v>104.72799999999999</v>
      </c>
      <c r="F224" s="16">
        <v>105.00700000000001</v>
      </c>
      <c r="G224" s="16">
        <v>104.788</v>
      </c>
      <c r="H224" s="16">
        <v>104.754</v>
      </c>
      <c r="I224" s="16">
        <v>104.905</v>
      </c>
      <c r="J224" s="16">
        <v>105.755</v>
      </c>
      <c r="K224" s="16">
        <v>106.789</v>
      </c>
      <c r="L224" s="16">
        <v>106.762</v>
      </c>
      <c r="M224" s="16">
        <v>107.10599999999999</v>
      </c>
      <c r="N224" s="16">
        <v>108.01900000000001</v>
      </c>
      <c r="O224" s="16">
        <v>108.297</v>
      </c>
      <c r="P224" s="16">
        <v>107.434</v>
      </c>
      <c r="Q224" s="16">
        <v>107.40300000000001</v>
      </c>
      <c r="R224" s="16">
        <v>106.673</v>
      </c>
    </row>
    <row r="225" spans="1:18" x14ac:dyDescent="0.25">
      <c r="A225" s="16" t="s">
        <v>152</v>
      </c>
      <c r="B225" s="16" t="s">
        <v>153</v>
      </c>
      <c r="C225" s="16" t="s">
        <v>399</v>
      </c>
      <c r="D225" s="16">
        <v>97.986999999999995</v>
      </c>
      <c r="E225" s="16">
        <v>98.084000000000003</v>
      </c>
      <c r="F225" s="16">
        <v>98.39</v>
      </c>
      <c r="G225" s="16">
        <v>98.037000000000006</v>
      </c>
      <c r="H225" s="16">
        <v>98.304000000000002</v>
      </c>
      <c r="I225" s="16">
        <v>98.23</v>
      </c>
      <c r="J225" s="16">
        <v>98.385999999999996</v>
      </c>
      <c r="K225" s="16">
        <v>98.593999999999994</v>
      </c>
      <c r="L225" s="16">
        <v>98.620999999999995</v>
      </c>
      <c r="M225" s="16">
        <v>98.89</v>
      </c>
      <c r="N225" s="16">
        <v>98.278000000000006</v>
      </c>
      <c r="O225" s="16">
        <v>98.534999999999997</v>
      </c>
      <c r="P225" s="16">
        <v>98.293000000000006</v>
      </c>
      <c r="Q225" s="16">
        <v>98.25</v>
      </c>
      <c r="R225" s="16">
        <v>98.122</v>
      </c>
    </row>
    <row r="226" spans="1:18" x14ac:dyDescent="0.25">
      <c r="A226" s="16" t="s">
        <v>155</v>
      </c>
      <c r="B226" s="16" t="s">
        <v>156</v>
      </c>
      <c r="C226" s="16" t="s">
        <v>400</v>
      </c>
      <c r="D226" s="16">
        <v>118.65600000000001</v>
      </c>
      <c r="E226" s="16">
        <v>118.93899999999999</v>
      </c>
      <c r="F226" s="16">
        <v>116.819</v>
      </c>
      <c r="G226" s="16">
        <v>116.408</v>
      </c>
      <c r="H226" s="16">
        <v>116.431</v>
      </c>
      <c r="I226" s="16">
        <v>115.48099999999999</v>
      </c>
      <c r="J226" s="16">
        <v>116.423</v>
      </c>
      <c r="K226" s="16">
        <v>115.855</v>
      </c>
      <c r="L226" s="16">
        <v>115.64</v>
      </c>
      <c r="M226" s="16">
        <v>116.306</v>
      </c>
      <c r="N226" s="16">
        <v>115.286</v>
      </c>
      <c r="O226" s="16">
        <v>115.97499999999999</v>
      </c>
      <c r="P226" s="16">
        <v>118.93899999999999</v>
      </c>
      <c r="Q226" s="16">
        <v>120.217</v>
      </c>
      <c r="R226" s="16">
        <v>120.05</v>
      </c>
    </row>
    <row r="227" spans="1:18" x14ac:dyDescent="0.25">
      <c r="A227" s="16" t="s">
        <v>158</v>
      </c>
      <c r="B227" s="16" t="s">
        <v>159</v>
      </c>
      <c r="C227" s="16" t="s">
        <v>401</v>
      </c>
      <c r="D227" s="16">
        <v>106.398</v>
      </c>
      <c r="E227" s="16">
        <v>106.661</v>
      </c>
      <c r="F227" s="16">
        <v>107.129</v>
      </c>
      <c r="G227" s="16">
        <v>107.834</v>
      </c>
      <c r="H227" s="16">
        <v>108.212</v>
      </c>
      <c r="I227" s="16">
        <v>108.17</v>
      </c>
      <c r="J227" s="16">
        <v>108.782</v>
      </c>
      <c r="K227" s="16">
        <v>109.166</v>
      </c>
      <c r="L227" s="16">
        <v>109.73099999999999</v>
      </c>
      <c r="M227" s="16">
        <v>110.393</v>
      </c>
      <c r="N227" s="16">
        <v>110.714</v>
      </c>
      <c r="O227" s="16">
        <v>110.473</v>
      </c>
      <c r="P227" s="16">
        <v>109.62</v>
      </c>
      <c r="Q227" s="16">
        <v>110.425</v>
      </c>
      <c r="R227" s="16">
        <v>110.86499999999999</v>
      </c>
    </row>
    <row r="228" spans="1:18" x14ac:dyDescent="0.25">
      <c r="A228" s="16" t="s">
        <v>161</v>
      </c>
      <c r="B228" s="16" t="s">
        <v>162</v>
      </c>
      <c r="C228" s="16" t="s">
        <v>402</v>
      </c>
      <c r="D228" s="16">
        <v>106.4</v>
      </c>
      <c r="E228" s="16">
        <v>106.66500000000001</v>
      </c>
      <c r="F228" s="16">
        <v>107.13200000000001</v>
      </c>
      <c r="G228" s="16">
        <v>107.837</v>
      </c>
      <c r="H228" s="16">
        <v>108.21299999999999</v>
      </c>
      <c r="I228" s="16">
        <v>108.167</v>
      </c>
      <c r="J228" s="16">
        <v>108.77800000000001</v>
      </c>
      <c r="K228" s="16">
        <v>109.164</v>
      </c>
      <c r="L228" s="16">
        <v>109.73</v>
      </c>
      <c r="M228" s="16">
        <v>110.393</v>
      </c>
      <c r="N228" s="16">
        <v>110.71299999999999</v>
      </c>
      <c r="O228" s="16">
        <v>110.47199999999999</v>
      </c>
      <c r="P228" s="16">
        <v>109.61799999999999</v>
      </c>
      <c r="Q228" s="16">
        <v>110.42400000000001</v>
      </c>
      <c r="R228" s="16">
        <v>110.86499999999999</v>
      </c>
    </row>
    <row r="229" spans="1:18" x14ac:dyDescent="0.25">
      <c r="A229" s="16" t="s">
        <v>164</v>
      </c>
      <c r="B229" s="16" t="s">
        <v>165</v>
      </c>
      <c r="C229" s="16" t="s">
        <v>403</v>
      </c>
      <c r="D229" s="16">
        <v>106.392</v>
      </c>
      <c r="E229" s="16">
        <v>106.651</v>
      </c>
      <c r="F229" s="16">
        <v>107.121</v>
      </c>
      <c r="G229" s="16">
        <v>107.82</v>
      </c>
      <c r="H229" s="16">
        <v>108.191</v>
      </c>
      <c r="I229" s="16">
        <v>108.15300000000001</v>
      </c>
      <c r="J229" s="16">
        <v>108.762</v>
      </c>
      <c r="K229" s="16">
        <v>109.146</v>
      </c>
      <c r="L229" s="16">
        <v>109.71</v>
      </c>
      <c r="M229" s="16">
        <v>110.373</v>
      </c>
      <c r="N229" s="16">
        <v>110.69799999999999</v>
      </c>
      <c r="O229" s="16">
        <v>110.46</v>
      </c>
      <c r="P229" s="16">
        <v>109.60599999999999</v>
      </c>
      <c r="Q229" s="16">
        <v>110.413</v>
      </c>
      <c r="R229" s="16">
        <v>110.84699999999999</v>
      </c>
    </row>
    <row r="230" spans="1:18" x14ac:dyDescent="0.25">
      <c r="A230" s="16" t="s">
        <v>167</v>
      </c>
      <c r="B230" s="16" t="s">
        <v>168</v>
      </c>
      <c r="C230" s="16" t="s">
        <v>404</v>
      </c>
      <c r="D230" s="16">
        <v>106.39400000000001</v>
      </c>
      <c r="E230" s="16">
        <v>106.654</v>
      </c>
      <c r="F230" s="16">
        <v>107.124</v>
      </c>
      <c r="G230" s="16">
        <v>107.825</v>
      </c>
      <c r="H230" s="16">
        <v>108.19499999999999</v>
      </c>
      <c r="I230" s="16">
        <v>108.154</v>
      </c>
      <c r="J230" s="16">
        <v>108.767</v>
      </c>
      <c r="K230" s="16">
        <v>109.151</v>
      </c>
      <c r="L230" s="16">
        <v>109.71299999999999</v>
      </c>
      <c r="M230" s="16">
        <v>110.372</v>
      </c>
      <c r="N230" s="16">
        <v>110.702</v>
      </c>
      <c r="O230" s="16">
        <v>110.462</v>
      </c>
      <c r="P230" s="16">
        <v>109.61</v>
      </c>
      <c r="Q230" s="16">
        <v>110.42100000000001</v>
      </c>
      <c r="R230" s="16">
        <v>110.852</v>
      </c>
    </row>
    <row r="231" spans="1:18" x14ac:dyDescent="0.25">
      <c r="A231" s="16" t="s">
        <v>170</v>
      </c>
      <c r="B231" s="16" t="s">
        <v>171</v>
      </c>
      <c r="C231" s="16" t="s">
        <v>405</v>
      </c>
      <c r="D231" s="16">
        <v>107.623</v>
      </c>
      <c r="E231" s="16">
        <v>108.104</v>
      </c>
      <c r="F231" s="16">
        <v>108.88</v>
      </c>
      <c r="G231" s="16">
        <v>109.539</v>
      </c>
      <c r="H231" s="16">
        <v>109.815</v>
      </c>
      <c r="I231" s="16">
        <v>110.306</v>
      </c>
      <c r="J231" s="16">
        <v>110.824</v>
      </c>
      <c r="K231" s="16">
        <v>111.68</v>
      </c>
      <c r="L231" s="16">
        <v>112.571</v>
      </c>
      <c r="M231" s="16">
        <v>113.127</v>
      </c>
      <c r="N231" s="16">
        <v>113.495</v>
      </c>
      <c r="O231" s="16">
        <v>113.821</v>
      </c>
      <c r="P231" s="16">
        <v>114.81100000000001</v>
      </c>
      <c r="Q231" s="16">
        <v>115.94499999999999</v>
      </c>
      <c r="R231" s="16">
        <v>117.101</v>
      </c>
    </row>
    <row r="232" spans="1:18" x14ac:dyDescent="0.25">
      <c r="A232" s="16" t="s">
        <v>173</v>
      </c>
      <c r="B232" s="16" t="s">
        <v>174</v>
      </c>
      <c r="C232" s="16" t="s">
        <v>406</v>
      </c>
      <c r="D232" s="16">
        <v>111.026</v>
      </c>
      <c r="E232" s="16">
        <v>111.575</v>
      </c>
      <c r="F232" s="16">
        <v>112.458</v>
      </c>
      <c r="G232" s="16">
        <v>113.262</v>
      </c>
      <c r="H232" s="16">
        <v>113.657</v>
      </c>
      <c r="I232" s="16">
        <v>114.43899999999999</v>
      </c>
      <c r="J232" s="16">
        <v>115.081</v>
      </c>
      <c r="K232" s="16">
        <v>116.28700000000001</v>
      </c>
      <c r="L232" s="16">
        <v>117.483</v>
      </c>
      <c r="M232" s="16">
        <v>118.217</v>
      </c>
      <c r="N232" s="16">
        <v>118.79900000000001</v>
      </c>
      <c r="O232" s="16">
        <v>119.566</v>
      </c>
      <c r="P232" s="16">
        <v>120.759</v>
      </c>
      <c r="Q232" s="16">
        <v>122.003</v>
      </c>
      <c r="R232" s="16">
        <v>123.43</v>
      </c>
    </row>
    <row r="233" spans="1:18" x14ac:dyDescent="0.25">
      <c r="A233" s="16" t="s">
        <v>176</v>
      </c>
      <c r="B233" s="16" t="s">
        <v>177</v>
      </c>
      <c r="C233" s="16" t="s">
        <v>407</v>
      </c>
      <c r="D233" s="16">
        <v>101.833</v>
      </c>
      <c r="E233" s="16">
        <v>102.16</v>
      </c>
      <c r="F233" s="16">
        <v>102.913</v>
      </c>
      <c r="G233" s="16">
        <v>103.405</v>
      </c>
      <c r="H233" s="16">
        <v>103.715</v>
      </c>
      <c r="I233" s="16">
        <v>103.526</v>
      </c>
      <c r="J233" s="16">
        <v>104.246</v>
      </c>
      <c r="K233" s="16">
        <v>104.69499999999999</v>
      </c>
      <c r="L233" s="16">
        <v>105.27500000000001</v>
      </c>
      <c r="M233" s="16">
        <v>105.565</v>
      </c>
      <c r="N233" s="16">
        <v>105.90900000000001</v>
      </c>
      <c r="O233" s="16">
        <v>105.47799999999999</v>
      </c>
      <c r="P233" s="16">
        <v>106.626</v>
      </c>
      <c r="Q233" s="16">
        <v>108.018</v>
      </c>
      <c r="R233" s="16">
        <v>108.82</v>
      </c>
    </row>
    <row r="234" spans="1:18" x14ac:dyDescent="0.25">
      <c r="A234" s="16" t="s">
        <v>179</v>
      </c>
      <c r="B234" s="16" t="s">
        <v>180</v>
      </c>
      <c r="C234" s="16" t="s">
        <v>408</v>
      </c>
      <c r="D234" s="16">
        <v>98.647000000000006</v>
      </c>
      <c r="E234" s="16">
        <v>99.046999999999997</v>
      </c>
      <c r="F234" s="16">
        <v>99.222999999999999</v>
      </c>
      <c r="G234" s="16">
        <v>99.343000000000004</v>
      </c>
      <c r="H234" s="16">
        <v>98.811000000000007</v>
      </c>
      <c r="I234" s="16">
        <v>98.962000000000003</v>
      </c>
      <c r="J234" s="16">
        <v>98.350999999999999</v>
      </c>
      <c r="K234" s="16">
        <v>97.941000000000003</v>
      </c>
      <c r="L234" s="16">
        <v>97.69</v>
      </c>
      <c r="M234" s="16">
        <v>97.760999999999996</v>
      </c>
      <c r="N234" s="16">
        <v>96.935000000000002</v>
      </c>
      <c r="O234" s="16">
        <v>96.278000000000006</v>
      </c>
      <c r="P234" s="16">
        <v>95.724999999999994</v>
      </c>
      <c r="Q234" s="16">
        <v>95.671999999999997</v>
      </c>
      <c r="R234" s="16">
        <v>95.962000000000003</v>
      </c>
    </row>
    <row r="235" spans="1:18" x14ac:dyDescent="0.25">
      <c r="A235" s="16" t="s">
        <v>182</v>
      </c>
      <c r="B235" s="18" t="s">
        <v>183</v>
      </c>
      <c r="C235" s="16" t="s">
        <v>409</v>
      </c>
      <c r="D235" s="16">
        <v>105.792</v>
      </c>
      <c r="E235" s="16">
        <v>106.639</v>
      </c>
      <c r="F235" s="16">
        <v>107.16200000000001</v>
      </c>
      <c r="G235" s="16">
        <v>107.639</v>
      </c>
      <c r="H235" s="16">
        <v>108.158</v>
      </c>
      <c r="I235" s="16">
        <v>108.91200000000001</v>
      </c>
      <c r="J235" s="16">
        <v>109.387</v>
      </c>
      <c r="K235" s="16">
        <v>109.625</v>
      </c>
      <c r="L235" s="16">
        <v>110.455</v>
      </c>
      <c r="M235" s="16">
        <v>111.485</v>
      </c>
      <c r="N235" s="16">
        <v>112.268</v>
      </c>
      <c r="O235" s="16">
        <v>113.35899999999999</v>
      </c>
      <c r="P235" s="16">
        <v>114.20699999999999</v>
      </c>
      <c r="Q235" s="16">
        <v>114.568</v>
      </c>
      <c r="R235" s="16">
        <v>115.083</v>
      </c>
    </row>
    <row r="236" spans="1:18" x14ac:dyDescent="0.25">
      <c r="A236" s="16" t="s">
        <v>185</v>
      </c>
      <c r="B236" s="16" t="s">
        <v>186</v>
      </c>
      <c r="C236" s="16" t="s">
        <v>410</v>
      </c>
      <c r="D236" s="16">
        <v>105.78400000000001</v>
      </c>
      <c r="E236" s="16">
        <v>106.61799999999999</v>
      </c>
      <c r="F236" s="16">
        <v>107.35899999999999</v>
      </c>
      <c r="G236" s="16">
        <v>107.809</v>
      </c>
      <c r="H236" s="16">
        <v>108.26900000000001</v>
      </c>
      <c r="I236" s="16">
        <v>109.03100000000001</v>
      </c>
      <c r="J236" s="16">
        <v>109.572</v>
      </c>
      <c r="K236" s="16">
        <v>110.057</v>
      </c>
      <c r="L236" s="16">
        <v>110.562</v>
      </c>
      <c r="M236" s="16">
        <v>111.404</v>
      </c>
      <c r="N236" s="16">
        <v>112.191</v>
      </c>
      <c r="O236" s="16">
        <v>113.16500000000001</v>
      </c>
      <c r="P236" s="16">
        <v>113.88</v>
      </c>
      <c r="Q236" s="16">
        <v>114.586</v>
      </c>
      <c r="R236" s="16">
        <v>115.063</v>
      </c>
    </row>
    <row r="237" spans="1:18" x14ac:dyDescent="0.25">
      <c r="A237" s="16" t="s">
        <v>188</v>
      </c>
      <c r="B237" s="16" t="s">
        <v>189</v>
      </c>
      <c r="C237" s="16" t="s">
        <v>411</v>
      </c>
      <c r="D237" s="16">
        <v>105.71</v>
      </c>
      <c r="E237" s="16">
        <v>106.55800000000001</v>
      </c>
      <c r="F237" s="16">
        <v>107.294</v>
      </c>
      <c r="G237" s="16">
        <v>107.71599999999999</v>
      </c>
      <c r="H237" s="16">
        <v>108.15600000000001</v>
      </c>
      <c r="I237" s="16">
        <v>108.91500000000001</v>
      </c>
      <c r="J237" s="16">
        <v>109.453</v>
      </c>
      <c r="K237" s="16">
        <v>109.95</v>
      </c>
      <c r="L237" s="16">
        <v>110.462</v>
      </c>
      <c r="M237" s="16">
        <v>111.288</v>
      </c>
      <c r="N237" s="16">
        <v>112.098</v>
      </c>
      <c r="O237" s="16">
        <v>113.07899999999999</v>
      </c>
      <c r="P237" s="16">
        <v>113.79600000000001</v>
      </c>
      <c r="Q237" s="16">
        <v>114.501</v>
      </c>
      <c r="R237" s="16">
        <v>115.051</v>
      </c>
    </row>
    <row r="238" spans="1:18" x14ac:dyDescent="0.25">
      <c r="A238" s="16" t="s">
        <v>191</v>
      </c>
      <c r="B238" s="16" t="s">
        <v>192</v>
      </c>
      <c r="C238" s="16" t="s">
        <v>412</v>
      </c>
      <c r="D238" s="16">
        <v>105.42</v>
      </c>
      <c r="E238" s="16">
        <v>106.248</v>
      </c>
      <c r="F238" s="16">
        <v>107.03100000000001</v>
      </c>
      <c r="G238" s="16">
        <v>107.438</v>
      </c>
      <c r="H238" s="16">
        <v>107.842</v>
      </c>
      <c r="I238" s="16">
        <v>108.60599999999999</v>
      </c>
      <c r="J238" s="16">
        <v>109.13200000000001</v>
      </c>
      <c r="K238" s="16">
        <v>109.589</v>
      </c>
      <c r="L238" s="16">
        <v>110.19</v>
      </c>
      <c r="M238" s="16">
        <v>111.014</v>
      </c>
      <c r="N238" s="16">
        <v>111.887</v>
      </c>
      <c r="O238" s="16">
        <v>112.83799999999999</v>
      </c>
      <c r="P238" s="16">
        <v>113.614</v>
      </c>
      <c r="Q238" s="16">
        <v>114.30800000000001</v>
      </c>
      <c r="R238" s="16">
        <v>114.917</v>
      </c>
    </row>
    <row r="239" spans="1:18" x14ac:dyDescent="0.25">
      <c r="A239" s="16" t="s">
        <v>194</v>
      </c>
      <c r="B239" s="16" t="s">
        <v>195</v>
      </c>
      <c r="C239" s="16" t="s">
        <v>413</v>
      </c>
      <c r="D239" s="16">
        <v>108.239</v>
      </c>
      <c r="E239" s="16">
        <v>108.60599999999999</v>
      </c>
      <c r="F239" s="16">
        <v>109.52</v>
      </c>
      <c r="G239" s="16">
        <v>110.94</v>
      </c>
      <c r="H239" s="16">
        <v>112.074</v>
      </c>
      <c r="I239" s="16">
        <v>112.988</v>
      </c>
      <c r="J239" s="16">
        <v>113.61499999999999</v>
      </c>
      <c r="K239" s="16">
        <v>113.65</v>
      </c>
      <c r="L239" s="16">
        <v>113.928</v>
      </c>
      <c r="M239" s="16">
        <v>115.343</v>
      </c>
      <c r="N239" s="16">
        <v>115.321</v>
      </c>
      <c r="O239" s="16">
        <v>116.01900000000001</v>
      </c>
      <c r="P239" s="16">
        <v>116.65300000000001</v>
      </c>
      <c r="Q239" s="16">
        <v>117.413</v>
      </c>
      <c r="R239" s="16">
        <v>115.175</v>
      </c>
    </row>
    <row r="240" spans="1:18" x14ac:dyDescent="0.25">
      <c r="A240" s="16" t="s">
        <v>197</v>
      </c>
      <c r="B240" s="16" t="s">
        <v>198</v>
      </c>
      <c r="C240" s="16" t="s">
        <v>414</v>
      </c>
      <c r="D240" s="16">
        <v>108.26300000000001</v>
      </c>
      <c r="E240" s="16">
        <v>108.625</v>
      </c>
      <c r="F240" s="16">
        <v>109.53</v>
      </c>
      <c r="G240" s="16">
        <v>110.94799999999999</v>
      </c>
      <c r="H240" s="16">
        <v>112.08</v>
      </c>
      <c r="I240" s="16">
        <v>112.99299999999999</v>
      </c>
      <c r="J240" s="16">
        <v>113.624</v>
      </c>
      <c r="K240" s="16">
        <v>113.65300000000001</v>
      </c>
      <c r="L240" s="16">
        <v>113.93300000000001</v>
      </c>
      <c r="M240" s="16">
        <v>115.345</v>
      </c>
      <c r="N240" s="16">
        <v>115.325</v>
      </c>
      <c r="O240" s="16">
        <v>116.023</v>
      </c>
      <c r="P240" s="16">
        <v>116.65600000000001</v>
      </c>
      <c r="Q240" s="16">
        <v>117.416</v>
      </c>
      <c r="R240" s="16">
        <v>115.17100000000001</v>
      </c>
    </row>
    <row r="241" spans="1:18" x14ac:dyDescent="0.25">
      <c r="A241" s="16" t="s">
        <v>200</v>
      </c>
      <c r="B241" s="16" t="s">
        <v>201</v>
      </c>
      <c r="C241" s="16" t="s">
        <v>415</v>
      </c>
      <c r="D241" s="16">
        <v>108.256</v>
      </c>
      <c r="E241" s="16">
        <v>108.61499999999999</v>
      </c>
      <c r="F241" s="16">
        <v>109.524</v>
      </c>
      <c r="G241" s="16">
        <v>110.94</v>
      </c>
      <c r="H241" s="16">
        <v>112.07299999999999</v>
      </c>
      <c r="I241" s="16">
        <v>112.986</v>
      </c>
      <c r="J241" s="16">
        <v>113.61</v>
      </c>
      <c r="K241" s="16">
        <v>113.646</v>
      </c>
      <c r="L241" s="16">
        <v>113.923</v>
      </c>
      <c r="M241" s="16">
        <v>115.33799999999999</v>
      </c>
      <c r="N241" s="16">
        <v>115.315</v>
      </c>
      <c r="O241" s="16">
        <v>116.014</v>
      </c>
      <c r="P241" s="16">
        <v>116.64700000000001</v>
      </c>
      <c r="Q241" s="16">
        <v>117.408</v>
      </c>
      <c r="R241" s="16">
        <v>115.172</v>
      </c>
    </row>
    <row r="242" spans="1:18" x14ac:dyDescent="0.25">
      <c r="A242" s="16" t="s">
        <v>203</v>
      </c>
      <c r="B242" s="16" t="s">
        <v>204</v>
      </c>
      <c r="C242" s="16" t="s">
        <v>416</v>
      </c>
      <c r="D242" s="16">
        <v>105.28700000000001</v>
      </c>
      <c r="E242" s="16">
        <v>106.13500000000001</v>
      </c>
      <c r="F242" s="16">
        <v>106.91200000000001</v>
      </c>
      <c r="G242" s="16">
        <v>107.276</v>
      </c>
      <c r="H242" s="16">
        <v>107.65</v>
      </c>
      <c r="I242" s="16">
        <v>108.407</v>
      </c>
      <c r="J242" s="16">
        <v>108.929</v>
      </c>
      <c r="K242" s="16">
        <v>109.404</v>
      </c>
      <c r="L242" s="16">
        <v>110.018</v>
      </c>
      <c r="M242" s="16">
        <v>110.81699999999999</v>
      </c>
      <c r="N242" s="16">
        <v>111.727</v>
      </c>
      <c r="O242" s="16">
        <v>112.688</v>
      </c>
      <c r="P242" s="16">
        <v>113.47</v>
      </c>
      <c r="Q242" s="16">
        <v>114.161</v>
      </c>
      <c r="R242" s="16">
        <v>114.88200000000001</v>
      </c>
    </row>
    <row r="243" spans="1:18" x14ac:dyDescent="0.25">
      <c r="A243" s="16" t="s">
        <v>206</v>
      </c>
      <c r="B243" s="16" t="s">
        <v>207</v>
      </c>
      <c r="C243" s="16" t="s">
        <v>417</v>
      </c>
      <c r="D243" s="16">
        <v>105.09099999999999</v>
      </c>
      <c r="E243" s="16">
        <v>106.12</v>
      </c>
      <c r="F243" s="16">
        <v>107.01300000000001</v>
      </c>
      <c r="G243" s="16">
        <v>107.32299999999999</v>
      </c>
      <c r="H243" s="16">
        <v>107.419</v>
      </c>
      <c r="I243" s="16">
        <v>108.164</v>
      </c>
      <c r="J243" s="16">
        <v>108.758</v>
      </c>
      <c r="K243" s="16">
        <v>109.291</v>
      </c>
      <c r="L243" s="16">
        <v>109.75700000000001</v>
      </c>
      <c r="M243" s="16">
        <v>110.602</v>
      </c>
      <c r="N243" s="16">
        <v>111.40900000000001</v>
      </c>
      <c r="O243" s="16">
        <v>112.53</v>
      </c>
      <c r="P243" s="16">
        <v>113.495</v>
      </c>
      <c r="Q243" s="16">
        <v>114.185</v>
      </c>
      <c r="R243" s="16">
        <v>114.791</v>
      </c>
    </row>
    <row r="244" spans="1:18" x14ac:dyDescent="0.25">
      <c r="A244" s="16" t="s">
        <v>209</v>
      </c>
      <c r="B244" s="16" t="s">
        <v>210</v>
      </c>
      <c r="C244" s="16" t="s">
        <v>418</v>
      </c>
      <c r="D244" s="16">
        <v>105.49299999999999</v>
      </c>
      <c r="E244" s="16">
        <v>106.146</v>
      </c>
      <c r="F244" s="16">
        <v>106.803</v>
      </c>
      <c r="G244" s="16">
        <v>107.22499999999999</v>
      </c>
      <c r="H244" s="16">
        <v>107.901</v>
      </c>
      <c r="I244" s="16">
        <v>108.673</v>
      </c>
      <c r="J244" s="16">
        <v>109.114</v>
      </c>
      <c r="K244" s="16">
        <v>109.52</v>
      </c>
      <c r="L244" s="16">
        <v>110.283</v>
      </c>
      <c r="M244" s="16">
        <v>111.02800000000001</v>
      </c>
      <c r="N244" s="16">
        <v>112.045</v>
      </c>
      <c r="O244" s="16">
        <v>112.831</v>
      </c>
      <c r="P244" s="16">
        <v>113.419</v>
      </c>
      <c r="Q244" s="16">
        <v>114.111</v>
      </c>
      <c r="R244" s="16">
        <v>114.956</v>
      </c>
    </row>
    <row r="245" spans="1:18" x14ac:dyDescent="0.25">
      <c r="A245" s="16" t="s">
        <v>212</v>
      </c>
      <c r="B245" s="16" t="s">
        <v>213</v>
      </c>
      <c r="C245" s="16" t="s">
        <v>419</v>
      </c>
      <c r="D245" s="16">
        <v>105.489</v>
      </c>
      <c r="E245" s="16">
        <v>106.143</v>
      </c>
      <c r="F245" s="16">
        <v>106.797</v>
      </c>
      <c r="G245" s="16">
        <v>107.226</v>
      </c>
      <c r="H245" s="16">
        <v>107.9</v>
      </c>
      <c r="I245" s="16">
        <v>108.67</v>
      </c>
      <c r="J245" s="16">
        <v>109.113</v>
      </c>
      <c r="K245" s="16">
        <v>109.512</v>
      </c>
      <c r="L245" s="16">
        <v>110.271</v>
      </c>
      <c r="M245" s="16">
        <v>111.01600000000001</v>
      </c>
      <c r="N245" s="16">
        <v>112.03100000000001</v>
      </c>
      <c r="O245" s="16">
        <v>112.81100000000001</v>
      </c>
      <c r="P245" s="16">
        <v>113.401</v>
      </c>
      <c r="Q245" s="16">
        <v>114.093</v>
      </c>
      <c r="R245" s="16">
        <v>114.938</v>
      </c>
    </row>
    <row r="246" spans="1:18" x14ac:dyDescent="0.25">
      <c r="A246" s="16" t="s">
        <v>215</v>
      </c>
      <c r="B246" s="16" t="s">
        <v>216</v>
      </c>
      <c r="C246" s="16" t="s">
        <v>420</v>
      </c>
      <c r="D246" s="16">
        <v>107.684</v>
      </c>
      <c r="E246" s="16">
        <v>108.67100000000001</v>
      </c>
      <c r="F246" s="16">
        <v>109.078</v>
      </c>
      <c r="G246" s="16">
        <v>109.60599999999999</v>
      </c>
      <c r="H246" s="16">
        <v>110.298</v>
      </c>
      <c r="I246" s="16">
        <v>111.018</v>
      </c>
      <c r="J246" s="16">
        <v>111.639</v>
      </c>
      <c r="K246" s="16">
        <v>112.411</v>
      </c>
      <c r="L246" s="16">
        <v>112.304</v>
      </c>
      <c r="M246" s="16">
        <v>113.136</v>
      </c>
      <c r="N246" s="16">
        <v>113.50700000000001</v>
      </c>
      <c r="O246" s="16">
        <v>114.691</v>
      </c>
      <c r="P246" s="16">
        <v>115.002</v>
      </c>
      <c r="Q246" s="16">
        <v>115.783</v>
      </c>
      <c r="R246" s="16">
        <v>115.935</v>
      </c>
    </row>
    <row r="247" spans="1:18" x14ac:dyDescent="0.25">
      <c r="A247" s="16" t="s">
        <v>218</v>
      </c>
      <c r="B247" s="16" t="s">
        <v>219</v>
      </c>
      <c r="C247" s="16" t="s">
        <v>421</v>
      </c>
      <c r="D247" s="16">
        <v>108.258</v>
      </c>
      <c r="E247" s="16">
        <v>108.60899999999999</v>
      </c>
      <c r="F247" s="16">
        <v>109.51300000000001</v>
      </c>
      <c r="G247" s="16">
        <v>110.929</v>
      </c>
      <c r="H247" s="16">
        <v>112.06699999999999</v>
      </c>
      <c r="I247" s="16">
        <v>112.98399999999999</v>
      </c>
      <c r="J247" s="16">
        <v>113.613</v>
      </c>
      <c r="K247" s="16">
        <v>113.648</v>
      </c>
      <c r="L247" s="16">
        <v>113.926</v>
      </c>
      <c r="M247" s="16">
        <v>115.34099999999999</v>
      </c>
      <c r="N247" s="16">
        <v>115.319</v>
      </c>
      <c r="O247" s="16">
        <v>116.018</v>
      </c>
      <c r="P247" s="16">
        <v>116.651</v>
      </c>
      <c r="Q247" s="16">
        <v>117.41200000000001</v>
      </c>
      <c r="R247" s="16">
        <v>115.175</v>
      </c>
    </row>
    <row r="248" spans="1:18" x14ac:dyDescent="0.25">
      <c r="A248" s="16" t="s">
        <v>221</v>
      </c>
      <c r="B248" s="16" t="s">
        <v>222</v>
      </c>
      <c r="C248" s="16" t="s">
        <v>422</v>
      </c>
      <c r="D248" s="16">
        <v>108.258</v>
      </c>
      <c r="E248" s="16">
        <v>108.61499999999999</v>
      </c>
      <c r="F248" s="16">
        <v>109.526</v>
      </c>
      <c r="G248" s="16">
        <v>110.941</v>
      </c>
      <c r="H248" s="16">
        <v>112.074</v>
      </c>
      <c r="I248" s="16">
        <v>112.98699999999999</v>
      </c>
      <c r="J248" s="16">
        <v>113.61199999999999</v>
      </c>
      <c r="K248" s="16">
        <v>113.646</v>
      </c>
      <c r="L248" s="16">
        <v>113.92400000000001</v>
      </c>
      <c r="M248" s="16">
        <v>115.339</v>
      </c>
      <c r="N248" s="16">
        <v>115.316</v>
      </c>
      <c r="O248" s="16">
        <v>116.015</v>
      </c>
      <c r="P248" s="16">
        <v>116.648</v>
      </c>
      <c r="Q248" s="16">
        <v>117.408</v>
      </c>
      <c r="R248" s="16">
        <v>115.172</v>
      </c>
    </row>
    <row r="249" spans="1:18" x14ac:dyDescent="0.25">
      <c r="A249" s="16" t="s">
        <v>224</v>
      </c>
      <c r="B249" s="16" t="s">
        <v>225</v>
      </c>
      <c r="C249" s="16" t="s">
        <v>423</v>
      </c>
      <c r="D249" s="16">
        <v>108.274</v>
      </c>
      <c r="E249" s="16">
        <v>108.645</v>
      </c>
      <c r="F249" s="16">
        <v>109.533</v>
      </c>
      <c r="G249" s="16">
        <v>110.959</v>
      </c>
      <c r="H249" s="16">
        <v>112.09</v>
      </c>
      <c r="I249" s="16">
        <v>113.003</v>
      </c>
      <c r="J249" s="16">
        <v>113.649</v>
      </c>
      <c r="K249" s="16">
        <v>113.669</v>
      </c>
      <c r="L249" s="16">
        <v>113.949</v>
      </c>
      <c r="M249" s="16">
        <v>115.36199999999999</v>
      </c>
      <c r="N249" s="16">
        <v>115.34399999999999</v>
      </c>
      <c r="O249" s="16">
        <v>116.04</v>
      </c>
      <c r="P249" s="16">
        <v>116.673</v>
      </c>
      <c r="Q249" s="16">
        <v>117.434</v>
      </c>
      <c r="R249" s="16">
        <v>115.19</v>
      </c>
    </row>
    <row r="250" spans="1:18" x14ac:dyDescent="0.25">
      <c r="A250" s="16" t="s">
        <v>227</v>
      </c>
      <c r="B250" s="16" t="s">
        <v>228</v>
      </c>
      <c r="C250" s="16" t="s">
        <v>424</v>
      </c>
      <c r="D250" s="16">
        <v>105.837</v>
      </c>
      <c r="E250" s="16">
        <v>106.758</v>
      </c>
      <c r="F250" s="16">
        <v>105.983</v>
      </c>
      <c r="G250" s="16">
        <v>106.62</v>
      </c>
      <c r="H250" s="16">
        <v>107.486</v>
      </c>
      <c r="I250" s="16">
        <v>108.18600000000001</v>
      </c>
      <c r="J250" s="16">
        <v>108.283</v>
      </c>
      <c r="K250" s="16">
        <v>107.086</v>
      </c>
      <c r="L250" s="16">
        <v>109.807</v>
      </c>
      <c r="M250" s="16">
        <v>111.93899999999999</v>
      </c>
      <c r="N250" s="16">
        <v>112.705</v>
      </c>
      <c r="O250" s="16">
        <v>114.49299999999999</v>
      </c>
      <c r="P250" s="16">
        <v>116.146</v>
      </c>
      <c r="Q250" s="16">
        <v>114.441</v>
      </c>
      <c r="R250" s="16">
        <v>115.182</v>
      </c>
    </row>
    <row r="251" spans="1:18" x14ac:dyDescent="0.25">
      <c r="A251" s="16" t="s">
        <v>230</v>
      </c>
      <c r="B251" s="16" t="s">
        <v>231</v>
      </c>
      <c r="C251" s="16" t="s">
        <v>425</v>
      </c>
      <c r="D251" s="16">
        <v>104.444</v>
      </c>
      <c r="E251" s="16">
        <v>105.331</v>
      </c>
      <c r="F251" s="16">
        <v>104.04900000000001</v>
      </c>
      <c r="G251" s="16">
        <v>104.54600000000001</v>
      </c>
      <c r="H251" s="16">
        <v>105.36199999999999</v>
      </c>
      <c r="I251" s="16">
        <v>105.992</v>
      </c>
      <c r="J251" s="16">
        <v>105.922</v>
      </c>
      <c r="K251" s="16">
        <v>104.214</v>
      </c>
      <c r="L251" s="16">
        <v>107.312</v>
      </c>
      <c r="M251" s="16">
        <v>109.724</v>
      </c>
      <c r="N251" s="16">
        <v>110.535</v>
      </c>
      <c r="O251" s="16">
        <v>112.536</v>
      </c>
      <c r="P251" s="16">
        <v>114.334</v>
      </c>
      <c r="Q251" s="16">
        <v>112.069</v>
      </c>
      <c r="R251" s="16">
        <v>112.8</v>
      </c>
    </row>
    <row r="252" spans="1:18" x14ac:dyDescent="0.25">
      <c r="A252" s="16" t="s">
        <v>233</v>
      </c>
      <c r="B252" s="16" t="s">
        <v>234</v>
      </c>
      <c r="C252" s="16" t="s">
        <v>426</v>
      </c>
      <c r="D252" s="16">
        <v>111.304</v>
      </c>
      <c r="E252" s="16">
        <v>112.36799999999999</v>
      </c>
      <c r="F252" s="16">
        <v>113.71299999999999</v>
      </c>
      <c r="G252" s="16">
        <v>114.947</v>
      </c>
      <c r="H252" s="16">
        <v>116.039</v>
      </c>
      <c r="I252" s="16">
        <v>117.03700000000001</v>
      </c>
      <c r="J252" s="16">
        <v>117.846</v>
      </c>
      <c r="K252" s="16">
        <v>118.86499999999999</v>
      </c>
      <c r="L252" s="16">
        <v>119.895</v>
      </c>
      <c r="M252" s="16">
        <v>120.783</v>
      </c>
      <c r="N252" s="16">
        <v>121.337</v>
      </c>
      <c r="O252" s="16">
        <v>122.178</v>
      </c>
      <c r="P252" s="16">
        <v>123.187</v>
      </c>
      <c r="Q252" s="16">
        <v>123.973</v>
      </c>
      <c r="R252" s="16">
        <v>124.747</v>
      </c>
    </row>
    <row r="253" spans="1:18" x14ac:dyDescent="0.25">
      <c r="A253" s="16" t="s">
        <v>1236</v>
      </c>
      <c r="B253" s="18" t="s">
        <v>1235</v>
      </c>
      <c r="C253" s="16" t="s">
        <v>1234</v>
      </c>
      <c r="D253" s="16">
        <v>109.62</v>
      </c>
      <c r="E253" s="16">
        <v>110.97799999999999</v>
      </c>
      <c r="F253" s="16">
        <v>112.348</v>
      </c>
      <c r="G253" s="16">
        <v>114.004</v>
      </c>
      <c r="H253" s="16">
        <v>115.143</v>
      </c>
      <c r="I253" s="16">
        <v>116.70699999999999</v>
      </c>
      <c r="J253" s="16">
        <v>117.895</v>
      </c>
      <c r="K253" s="16">
        <v>119.616</v>
      </c>
      <c r="L253" s="16">
        <v>120.503</v>
      </c>
      <c r="M253" s="16">
        <v>121.813</v>
      </c>
      <c r="N253" s="16">
        <v>122.78400000000001</v>
      </c>
      <c r="O253" s="16">
        <v>123.375</v>
      </c>
      <c r="P253" s="16">
        <v>124.389</v>
      </c>
      <c r="Q253" s="16">
        <v>125.84699999999999</v>
      </c>
      <c r="R253" s="16">
        <v>126.74299999999999</v>
      </c>
    </row>
    <row r="254" spans="1:18" x14ac:dyDescent="0.25">
      <c r="A254" s="16" t="s">
        <v>1233</v>
      </c>
      <c r="B254" s="16" t="s">
        <v>1232</v>
      </c>
      <c r="C254" s="16" t="s">
        <v>1231</v>
      </c>
      <c r="D254" s="16">
        <v>110.72199999999999</v>
      </c>
      <c r="E254" s="16">
        <v>112.584</v>
      </c>
      <c r="F254" s="16">
        <v>114.43300000000001</v>
      </c>
      <c r="G254" s="16">
        <v>116.803</v>
      </c>
      <c r="H254" s="16">
        <v>118.059</v>
      </c>
      <c r="I254" s="16">
        <v>120.18</v>
      </c>
      <c r="J254" s="16">
        <v>121.59</v>
      </c>
      <c r="K254" s="16">
        <v>124.19799999999999</v>
      </c>
      <c r="L254" s="16">
        <v>125.35599999999999</v>
      </c>
      <c r="M254" s="16">
        <v>127.23099999999999</v>
      </c>
      <c r="N254" s="16">
        <v>128.58099999999999</v>
      </c>
      <c r="O254" s="16">
        <v>129.286</v>
      </c>
      <c r="P254" s="16">
        <v>130.85400000000001</v>
      </c>
      <c r="Q254" s="16">
        <v>132.95699999999999</v>
      </c>
      <c r="R254" s="16">
        <v>134.13300000000001</v>
      </c>
    </row>
    <row r="255" spans="1:18" x14ac:dyDescent="0.25">
      <c r="A255" s="16" t="s">
        <v>1230</v>
      </c>
      <c r="B255" s="16" t="s">
        <v>1229</v>
      </c>
      <c r="C255" s="16" t="s">
        <v>1228</v>
      </c>
      <c r="D255" s="16">
        <v>111.34099999999999</v>
      </c>
      <c r="E255" s="16">
        <v>112.95</v>
      </c>
      <c r="F255" s="16">
        <v>115.01900000000001</v>
      </c>
      <c r="G255" s="16">
        <v>117.84399999999999</v>
      </c>
      <c r="H255" s="16">
        <v>118.36</v>
      </c>
      <c r="I255" s="16">
        <v>119.68</v>
      </c>
      <c r="J255" s="16">
        <v>121.039</v>
      </c>
      <c r="K255" s="16">
        <v>123.455</v>
      </c>
      <c r="L255" s="16">
        <v>123.474</v>
      </c>
      <c r="M255" s="16">
        <v>125.768</v>
      </c>
      <c r="N255" s="16">
        <v>127.242</v>
      </c>
      <c r="O255" s="16">
        <v>129.05699999999999</v>
      </c>
      <c r="P255" s="16">
        <v>130.60300000000001</v>
      </c>
      <c r="Q255" s="16">
        <v>132.161</v>
      </c>
      <c r="R255" s="16">
        <v>134.44800000000001</v>
      </c>
    </row>
    <row r="256" spans="1:18" x14ac:dyDescent="0.25">
      <c r="A256" s="16" t="s">
        <v>1227</v>
      </c>
      <c r="B256" s="16" t="s">
        <v>1226</v>
      </c>
      <c r="C256" s="16" t="s">
        <v>1225</v>
      </c>
      <c r="D256" s="16">
        <v>112.286</v>
      </c>
      <c r="E256" s="16">
        <v>113.369</v>
      </c>
      <c r="F256" s="16">
        <v>115.66800000000001</v>
      </c>
      <c r="G256" s="16">
        <v>118.81699999999999</v>
      </c>
      <c r="H256" s="16">
        <v>119.779</v>
      </c>
      <c r="I256" s="16">
        <v>123.232</v>
      </c>
      <c r="J256" s="16">
        <v>126.486</v>
      </c>
      <c r="K256" s="16">
        <v>130.44499999999999</v>
      </c>
      <c r="L256" s="16">
        <v>129.25800000000001</v>
      </c>
      <c r="M256" s="16">
        <v>131.839</v>
      </c>
      <c r="N256" s="16">
        <v>134.44999999999999</v>
      </c>
      <c r="O256" s="16">
        <v>137.53</v>
      </c>
      <c r="P256" s="16">
        <v>138.57300000000001</v>
      </c>
      <c r="Q256" s="16">
        <v>141.435</v>
      </c>
      <c r="R256" s="16">
        <v>144.37899999999999</v>
      </c>
    </row>
    <row r="257" spans="1:18" x14ac:dyDescent="0.25">
      <c r="A257" s="16" t="s">
        <v>1224</v>
      </c>
      <c r="B257" s="16" t="s">
        <v>1223</v>
      </c>
      <c r="C257" s="16" t="s">
        <v>1222</v>
      </c>
      <c r="D257" s="16">
        <v>110.407</v>
      </c>
      <c r="E257" s="16">
        <v>111.913</v>
      </c>
      <c r="F257" s="16">
        <v>114.062</v>
      </c>
      <c r="G257" s="16">
        <v>116.654</v>
      </c>
      <c r="H257" s="16">
        <v>116.27800000000001</v>
      </c>
      <c r="I257" s="16">
        <v>116.05</v>
      </c>
      <c r="J257" s="16">
        <v>116.655</v>
      </c>
      <c r="K257" s="16">
        <v>117.979</v>
      </c>
      <c r="L257" s="16">
        <v>117.806</v>
      </c>
      <c r="M257" s="16">
        <v>120.129</v>
      </c>
      <c r="N257" s="16">
        <v>121</v>
      </c>
      <c r="O257" s="16">
        <v>122.495</v>
      </c>
      <c r="P257" s="16">
        <v>124.161</v>
      </c>
      <c r="Q257" s="16">
        <v>124.97</v>
      </c>
      <c r="R257" s="16">
        <v>127.351</v>
      </c>
    </row>
    <row r="258" spans="1:18" x14ac:dyDescent="0.25">
      <c r="A258" s="16" t="s">
        <v>1221</v>
      </c>
      <c r="B258" s="16" t="s">
        <v>1220</v>
      </c>
      <c r="C258" s="16" t="s">
        <v>1219</v>
      </c>
      <c r="D258" s="16">
        <v>113.117</v>
      </c>
      <c r="E258" s="16">
        <v>116.15900000000001</v>
      </c>
      <c r="F258" s="16">
        <v>117.461</v>
      </c>
      <c r="G258" s="16">
        <v>120.336</v>
      </c>
      <c r="H258" s="16">
        <v>122.93899999999999</v>
      </c>
      <c r="I258" s="16">
        <v>126.00700000000001</v>
      </c>
      <c r="J258" s="16">
        <v>126.724</v>
      </c>
      <c r="K258" s="16">
        <v>130.667</v>
      </c>
      <c r="L258" s="16">
        <v>133.9</v>
      </c>
      <c r="M258" s="16">
        <v>135.49600000000001</v>
      </c>
      <c r="N258" s="16">
        <v>137.30600000000001</v>
      </c>
      <c r="O258" s="16">
        <v>137.821</v>
      </c>
      <c r="P258" s="16">
        <v>139.89400000000001</v>
      </c>
      <c r="Q258" s="16">
        <v>141.90700000000001</v>
      </c>
      <c r="R258" s="16">
        <v>142.27099999999999</v>
      </c>
    </row>
    <row r="259" spans="1:18" x14ac:dyDescent="0.25">
      <c r="A259" s="16" t="s">
        <v>1218</v>
      </c>
      <c r="B259" s="16" t="s">
        <v>1217</v>
      </c>
      <c r="C259" s="16" t="s">
        <v>1216</v>
      </c>
      <c r="D259" s="16">
        <v>110.095</v>
      </c>
      <c r="E259" s="16">
        <v>112.236</v>
      </c>
      <c r="F259" s="16">
        <v>113.855</v>
      </c>
      <c r="G259" s="16">
        <v>115.73</v>
      </c>
      <c r="H259" s="16">
        <v>117.78700000000001</v>
      </c>
      <c r="I259" s="16">
        <v>120.79300000000001</v>
      </c>
      <c r="J259" s="16">
        <v>122.26300000000001</v>
      </c>
      <c r="K259" s="16">
        <v>125.09699999999999</v>
      </c>
      <c r="L259" s="16">
        <v>127.614</v>
      </c>
      <c r="M259" s="16">
        <v>128.99100000000001</v>
      </c>
      <c r="N259" s="16">
        <v>130.197</v>
      </c>
      <c r="O259" s="16">
        <v>129.56299999999999</v>
      </c>
      <c r="P259" s="16">
        <v>131.15700000000001</v>
      </c>
      <c r="Q259" s="16">
        <v>133.947</v>
      </c>
      <c r="R259" s="16">
        <v>133.73400000000001</v>
      </c>
    </row>
    <row r="260" spans="1:18" x14ac:dyDescent="0.25">
      <c r="A260" s="16" t="s">
        <v>1215</v>
      </c>
      <c r="B260" s="16" t="s">
        <v>1214</v>
      </c>
      <c r="C260" s="16" t="s">
        <v>1213</v>
      </c>
      <c r="D260" s="16">
        <v>111.59</v>
      </c>
      <c r="E260" s="16">
        <v>111.878</v>
      </c>
      <c r="F260" s="16">
        <v>114.15</v>
      </c>
      <c r="G260" s="16">
        <v>114.15</v>
      </c>
      <c r="H260" s="16">
        <v>114.51600000000001</v>
      </c>
      <c r="I260" s="16">
        <v>116.345</v>
      </c>
      <c r="J260" s="16">
        <v>119.741</v>
      </c>
      <c r="K260" s="16">
        <v>119.771</v>
      </c>
      <c r="L260" s="16">
        <v>119.82899999999999</v>
      </c>
      <c r="M260" s="16">
        <v>119.40300000000001</v>
      </c>
      <c r="N260" s="16">
        <v>119.56399999999999</v>
      </c>
      <c r="O260" s="16">
        <v>119.702</v>
      </c>
      <c r="P260" s="16">
        <v>120.279</v>
      </c>
      <c r="Q260" s="16">
        <v>122.36499999999999</v>
      </c>
      <c r="R260" s="16">
        <v>121.756</v>
      </c>
    </row>
    <row r="261" spans="1:18" x14ac:dyDescent="0.25">
      <c r="A261" s="16" t="s">
        <v>1212</v>
      </c>
      <c r="B261" s="16" t="s">
        <v>1211</v>
      </c>
      <c r="C261" s="16" t="s">
        <v>1210</v>
      </c>
      <c r="D261" s="16">
        <v>106.877</v>
      </c>
      <c r="E261" s="16">
        <v>106.428</v>
      </c>
      <c r="F261" s="16">
        <v>107.434</v>
      </c>
      <c r="G261" s="16">
        <v>105.239</v>
      </c>
      <c r="H261" s="16">
        <v>106.136</v>
      </c>
      <c r="I261" s="16">
        <v>104.623</v>
      </c>
      <c r="J261" s="16">
        <v>104.577</v>
      </c>
      <c r="K261" s="16">
        <v>105.2</v>
      </c>
      <c r="L261" s="16">
        <v>106.32299999999999</v>
      </c>
      <c r="M261" s="16">
        <v>105.813</v>
      </c>
      <c r="N261" s="16">
        <v>104.119</v>
      </c>
      <c r="O261" s="16">
        <v>99.557000000000002</v>
      </c>
      <c r="P261" s="16">
        <v>98.537999999999997</v>
      </c>
      <c r="Q261" s="16">
        <v>99.936000000000007</v>
      </c>
      <c r="R261" s="16">
        <v>99.727000000000004</v>
      </c>
    </row>
    <row r="262" spans="1:18" x14ac:dyDescent="0.25">
      <c r="A262" s="16" t="s">
        <v>1209</v>
      </c>
      <c r="B262" s="16" t="s">
        <v>1208</v>
      </c>
      <c r="C262" s="16" t="s">
        <v>1207</v>
      </c>
      <c r="D262" s="16">
        <v>99.408000000000001</v>
      </c>
      <c r="E262" s="16">
        <v>99.14</v>
      </c>
      <c r="F262" s="16">
        <v>98.727000000000004</v>
      </c>
      <c r="G262" s="16">
        <v>98.748000000000005</v>
      </c>
      <c r="H262" s="16">
        <v>98.876999999999995</v>
      </c>
      <c r="I262" s="16">
        <v>98.953000000000003</v>
      </c>
      <c r="J262" s="16">
        <v>98.975999999999999</v>
      </c>
      <c r="K262" s="16">
        <v>98.998999999999995</v>
      </c>
      <c r="L262" s="16">
        <v>99.063000000000002</v>
      </c>
      <c r="M262" s="16">
        <v>96.995000000000005</v>
      </c>
      <c r="N262" s="16">
        <v>98.561000000000007</v>
      </c>
      <c r="O262" s="16">
        <v>97.692999999999998</v>
      </c>
      <c r="P262" s="16">
        <v>96.951999999999998</v>
      </c>
      <c r="Q262" s="16">
        <v>96.763000000000005</v>
      </c>
      <c r="R262" s="16">
        <v>96.132000000000005</v>
      </c>
    </row>
    <row r="263" spans="1:18" x14ac:dyDescent="0.25">
      <c r="A263" s="16" t="s">
        <v>1206</v>
      </c>
      <c r="B263" s="16" t="s">
        <v>1205</v>
      </c>
      <c r="C263" s="16" t="s">
        <v>1204</v>
      </c>
      <c r="D263" s="16">
        <v>95.62</v>
      </c>
      <c r="E263" s="16">
        <v>94.619</v>
      </c>
      <c r="F263" s="16">
        <v>94.994</v>
      </c>
      <c r="G263" s="16">
        <v>95.397000000000006</v>
      </c>
      <c r="H263" s="16">
        <v>96.936999999999998</v>
      </c>
      <c r="I263" s="16">
        <v>97.891999999999996</v>
      </c>
      <c r="J263" s="16">
        <v>98.262</v>
      </c>
      <c r="K263" s="16">
        <v>98.507999999999996</v>
      </c>
      <c r="L263" s="16">
        <v>99.44</v>
      </c>
      <c r="M263" s="16">
        <v>98.584000000000003</v>
      </c>
      <c r="N263" s="16">
        <v>100.001</v>
      </c>
      <c r="O263" s="16">
        <v>99.873000000000005</v>
      </c>
      <c r="P263" s="16">
        <v>97.369</v>
      </c>
      <c r="Q263" s="16">
        <v>100.286</v>
      </c>
      <c r="R263" s="16">
        <v>100.04900000000001</v>
      </c>
    </row>
    <row r="264" spans="1:18" x14ac:dyDescent="0.25">
      <c r="A264" s="16" t="s">
        <v>1203</v>
      </c>
      <c r="B264" s="16" t="s">
        <v>1202</v>
      </c>
      <c r="C264" s="16" t="s">
        <v>1201</v>
      </c>
      <c r="D264" s="16">
        <v>99.992999999999995</v>
      </c>
      <c r="E264" s="16">
        <v>99.769000000000005</v>
      </c>
      <c r="F264" s="16">
        <v>99.277000000000001</v>
      </c>
      <c r="G264" s="16">
        <v>99.277000000000001</v>
      </c>
      <c r="H264" s="16">
        <v>99.277000000000001</v>
      </c>
      <c r="I264" s="16">
        <v>99.277000000000001</v>
      </c>
      <c r="J264" s="16">
        <v>99.277000000000001</v>
      </c>
      <c r="K264" s="16">
        <v>99.277000000000001</v>
      </c>
      <c r="L264" s="16">
        <v>99.209000000000003</v>
      </c>
      <c r="M264" s="16">
        <v>96.954999999999998</v>
      </c>
      <c r="N264" s="16">
        <v>98.537000000000006</v>
      </c>
      <c r="O264" s="16">
        <v>97.548000000000002</v>
      </c>
      <c r="P264" s="16">
        <v>97.111999999999995</v>
      </c>
      <c r="Q264" s="16">
        <v>96.406000000000006</v>
      </c>
      <c r="R264" s="16">
        <v>95.715000000000003</v>
      </c>
    </row>
    <row r="265" spans="1:18" x14ac:dyDescent="0.25">
      <c r="A265" s="16" t="s">
        <v>1200</v>
      </c>
      <c r="B265" s="16" t="s">
        <v>1199</v>
      </c>
      <c r="C265" s="16" t="s">
        <v>1198</v>
      </c>
      <c r="D265" s="16">
        <v>106.32299999999999</v>
      </c>
      <c r="E265" s="16">
        <v>103.614</v>
      </c>
      <c r="F265" s="16">
        <v>101.708</v>
      </c>
      <c r="G265" s="16">
        <v>101.45399999999999</v>
      </c>
      <c r="H265" s="16">
        <v>100.39100000000001</v>
      </c>
      <c r="I265" s="16">
        <v>100.922</v>
      </c>
      <c r="J265" s="16">
        <v>102.328</v>
      </c>
      <c r="K265" s="16">
        <v>100.11799999999999</v>
      </c>
      <c r="L265" s="16">
        <v>101.59099999999999</v>
      </c>
      <c r="M265" s="16">
        <v>99.786000000000001</v>
      </c>
      <c r="N265" s="16">
        <v>104.30800000000001</v>
      </c>
      <c r="O265" s="16">
        <v>99.611000000000004</v>
      </c>
      <c r="P265" s="16">
        <v>90.236999999999995</v>
      </c>
      <c r="Q265" s="16">
        <v>90.759</v>
      </c>
      <c r="R265" s="16">
        <v>90.192999999999998</v>
      </c>
    </row>
    <row r="266" spans="1:18" x14ac:dyDescent="0.25">
      <c r="A266" s="16" t="s">
        <v>1197</v>
      </c>
      <c r="B266" s="16" t="s">
        <v>1196</v>
      </c>
      <c r="C266" s="16" t="s">
        <v>1195</v>
      </c>
      <c r="D266" s="16">
        <v>78.132000000000005</v>
      </c>
      <c r="E266" s="16">
        <v>80.771000000000001</v>
      </c>
      <c r="F266" s="16">
        <v>73.602999999999994</v>
      </c>
      <c r="G266" s="16">
        <v>80.903000000000006</v>
      </c>
      <c r="H266" s="16">
        <v>75.885000000000005</v>
      </c>
      <c r="I266" s="16">
        <v>81.641999999999996</v>
      </c>
      <c r="J266" s="16">
        <v>93.164000000000001</v>
      </c>
      <c r="K266" s="16">
        <v>89.295000000000002</v>
      </c>
      <c r="L266" s="16">
        <v>91.486999999999995</v>
      </c>
      <c r="M266" s="16">
        <v>87.858000000000004</v>
      </c>
      <c r="N266" s="16">
        <v>86.28</v>
      </c>
      <c r="O266" s="16">
        <v>92.96</v>
      </c>
      <c r="P266" s="16">
        <v>92.733000000000004</v>
      </c>
      <c r="Q266" s="16">
        <v>93.31</v>
      </c>
      <c r="R266" s="16">
        <v>97.158000000000001</v>
      </c>
    </row>
    <row r="267" spans="1:18" x14ac:dyDescent="0.25">
      <c r="A267" s="16" t="s">
        <v>1194</v>
      </c>
      <c r="B267" s="16" t="s">
        <v>1193</v>
      </c>
      <c r="C267" s="16" t="s">
        <v>1192</v>
      </c>
      <c r="D267" s="16">
        <v>109.682</v>
      </c>
      <c r="E267" s="16">
        <v>106.465</v>
      </c>
      <c r="F267" s="16">
        <v>105.08</v>
      </c>
      <c r="G267" s="16">
        <v>104.044</v>
      </c>
      <c r="H267" s="16">
        <v>103.273</v>
      </c>
      <c r="I267" s="16">
        <v>103.306</v>
      </c>
      <c r="J267" s="16">
        <v>103.85299999999999</v>
      </c>
      <c r="K267" s="16">
        <v>101.76600000000001</v>
      </c>
      <c r="L267" s="16">
        <v>103.193</v>
      </c>
      <c r="M267" s="16">
        <v>101.563</v>
      </c>
      <c r="N267" s="16">
        <v>106.705</v>
      </c>
      <c r="O267" s="16">
        <v>101.01300000000001</v>
      </c>
      <c r="P267" s="16">
        <v>90.867999999999995</v>
      </c>
      <c r="Q267" s="16">
        <v>91.391000000000005</v>
      </c>
      <c r="R267" s="16">
        <v>90.457999999999998</v>
      </c>
    </row>
    <row r="268" spans="1:18" x14ac:dyDescent="0.25">
      <c r="A268" s="16" t="s">
        <v>1191</v>
      </c>
      <c r="B268" s="16" t="s">
        <v>1190</v>
      </c>
      <c r="C268" s="16" t="s">
        <v>1189</v>
      </c>
      <c r="D268" s="16">
        <v>125.98099999999999</v>
      </c>
      <c r="E268" s="16">
        <v>127.34699999999999</v>
      </c>
      <c r="F268" s="16">
        <v>134.36500000000001</v>
      </c>
      <c r="G268" s="16">
        <v>126.26600000000001</v>
      </c>
      <c r="H268" s="16">
        <v>130.44900000000001</v>
      </c>
      <c r="I268" s="16">
        <v>123.797</v>
      </c>
      <c r="J268" s="16">
        <v>121.96899999999999</v>
      </c>
      <c r="K268" s="16">
        <v>126.67100000000001</v>
      </c>
      <c r="L268" s="16">
        <v>129.267</v>
      </c>
      <c r="M268" s="16">
        <v>132.828</v>
      </c>
      <c r="N268" s="16">
        <v>119.355</v>
      </c>
      <c r="O268" s="16">
        <v>109.646</v>
      </c>
      <c r="P268" s="16">
        <v>118.426</v>
      </c>
      <c r="Q268" s="16">
        <v>123.05500000000001</v>
      </c>
      <c r="R268" s="16">
        <v>123.925</v>
      </c>
    </row>
    <row r="269" spans="1:18" x14ac:dyDescent="0.25">
      <c r="A269" s="16" t="s">
        <v>1188</v>
      </c>
      <c r="B269" s="16" t="s">
        <v>1187</v>
      </c>
      <c r="C269" s="16" t="s">
        <v>1186</v>
      </c>
      <c r="D269" s="16">
        <v>112.075</v>
      </c>
      <c r="E269" s="16">
        <v>117.04600000000001</v>
      </c>
      <c r="F269" s="16">
        <v>118.452</v>
      </c>
      <c r="G269" s="16">
        <v>123.429</v>
      </c>
      <c r="H269" s="16">
        <v>127.56</v>
      </c>
      <c r="I269" s="16">
        <v>133.18</v>
      </c>
      <c r="J269" s="16">
        <v>133.68199999999999</v>
      </c>
      <c r="K269" s="16">
        <v>140.19300000000001</v>
      </c>
      <c r="L269" s="16">
        <v>146.05000000000001</v>
      </c>
      <c r="M269" s="16">
        <v>148.65</v>
      </c>
      <c r="N269" s="16">
        <v>151.81299999999999</v>
      </c>
      <c r="O269" s="16">
        <v>152.17500000000001</v>
      </c>
      <c r="P269" s="16">
        <v>157.071</v>
      </c>
      <c r="Q269" s="16">
        <v>162.01400000000001</v>
      </c>
      <c r="R269" s="16">
        <v>162.42699999999999</v>
      </c>
    </row>
    <row r="270" spans="1:18" x14ac:dyDescent="0.25">
      <c r="A270" s="16" t="s">
        <v>1185</v>
      </c>
      <c r="B270" s="16" t="s">
        <v>1184</v>
      </c>
      <c r="C270" s="16" t="s">
        <v>1183</v>
      </c>
      <c r="D270" s="16">
        <v>88.733999999999995</v>
      </c>
      <c r="E270" s="16">
        <v>89.554000000000002</v>
      </c>
      <c r="F270" s="16">
        <v>89.814999999999998</v>
      </c>
      <c r="G270" s="16">
        <v>90.555000000000007</v>
      </c>
      <c r="H270" s="16">
        <v>91.409000000000006</v>
      </c>
      <c r="I270" s="16">
        <v>94.171000000000006</v>
      </c>
      <c r="J270" s="16">
        <v>92.688999999999993</v>
      </c>
      <c r="K270" s="16">
        <v>93.498999999999995</v>
      </c>
      <c r="L270" s="16">
        <v>92.715999999999994</v>
      </c>
      <c r="M270" s="16">
        <v>103.761</v>
      </c>
      <c r="N270" s="16">
        <v>105.8</v>
      </c>
      <c r="O270" s="16">
        <v>102.389</v>
      </c>
      <c r="P270" s="16">
        <v>94.828999999999994</v>
      </c>
      <c r="Q270" s="16">
        <v>91.409000000000006</v>
      </c>
      <c r="R270" s="16">
        <v>90.143000000000001</v>
      </c>
    </row>
    <row r="271" spans="1:18" x14ac:dyDescent="0.25">
      <c r="A271" s="16" t="s">
        <v>1182</v>
      </c>
      <c r="B271" s="16" t="s">
        <v>1181</v>
      </c>
      <c r="C271" s="16" t="s">
        <v>1180</v>
      </c>
      <c r="D271" s="16">
        <v>107.845</v>
      </c>
      <c r="E271" s="16">
        <v>108.38800000000001</v>
      </c>
      <c r="F271" s="16">
        <v>108.976</v>
      </c>
      <c r="G271" s="16">
        <v>109.47199999999999</v>
      </c>
      <c r="H271" s="16">
        <v>110.42400000000001</v>
      </c>
      <c r="I271" s="16">
        <v>111.09399999999999</v>
      </c>
      <c r="J271" s="16">
        <v>111.928</v>
      </c>
      <c r="K271" s="16">
        <v>112.245</v>
      </c>
      <c r="L271" s="16">
        <v>112.699</v>
      </c>
      <c r="M271" s="16">
        <v>113.111</v>
      </c>
      <c r="N271" s="16">
        <v>113.482</v>
      </c>
      <c r="O271" s="16">
        <v>113.89</v>
      </c>
      <c r="P271" s="16">
        <v>114.04</v>
      </c>
      <c r="Q271" s="16">
        <v>114.506</v>
      </c>
      <c r="R271" s="16">
        <v>114.974</v>
      </c>
    </row>
    <row r="272" spans="1:18" x14ac:dyDescent="0.25">
      <c r="A272" s="16" t="s">
        <v>1179</v>
      </c>
      <c r="B272" s="16" t="s">
        <v>1178</v>
      </c>
      <c r="C272" s="16" t="s">
        <v>1177</v>
      </c>
      <c r="D272" s="16">
        <v>104.15600000000001</v>
      </c>
      <c r="E272" s="16">
        <v>104.282</v>
      </c>
      <c r="F272" s="16">
        <v>104.88200000000001</v>
      </c>
      <c r="G272" s="16">
        <v>105.735</v>
      </c>
      <c r="H272" s="16">
        <v>108.045</v>
      </c>
      <c r="I272" s="16">
        <v>109.02500000000001</v>
      </c>
      <c r="J272" s="16">
        <v>110.137</v>
      </c>
      <c r="K272" s="16">
        <v>110.639</v>
      </c>
      <c r="L272" s="16">
        <v>111.34099999999999</v>
      </c>
      <c r="M272" s="16">
        <v>111.339</v>
      </c>
      <c r="N272" s="16">
        <v>111.949</v>
      </c>
      <c r="O272" s="16">
        <v>112.364</v>
      </c>
      <c r="P272" s="16">
        <v>112.79600000000001</v>
      </c>
      <c r="Q272" s="16">
        <v>113.191</v>
      </c>
      <c r="R272" s="16">
        <v>113.86499999999999</v>
      </c>
    </row>
    <row r="273" spans="1:18" x14ac:dyDescent="0.25">
      <c r="A273" s="16" t="s">
        <v>1176</v>
      </c>
      <c r="B273" s="16" t="s">
        <v>1175</v>
      </c>
      <c r="C273" s="16" t="s">
        <v>1174</v>
      </c>
      <c r="D273" s="16">
        <v>108.21299999999999</v>
      </c>
      <c r="E273" s="16">
        <v>108.81399999999999</v>
      </c>
      <c r="F273" s="16">
        <v>109.471</v>
      </c>
      <c r="G273" s="16">
        <v>110.239</v>
      </c>
      <c r="H273" s="16">
        <v>111.07899999999999</v>
      </c>
      <c r="I273" s="16">
        <v>112.239</v>
      </c>
      <c r="J273" s="16">
        <v>113.191</v>
      </c>
      <c r="K273" s="16">
        <v>113.84099999999999</v>
      </c>
      <c r="L273" s="16">
        <v>114.682</v>
      </c>
      <c r="M273" s="16">
        <v>115.625</v>
      </c>
      <c r="N273" s="16">
        <v>116.455</v>
      </c>
      <c r="O273" s="16">
        <v>117.15900000000001</v>
      </c>
      <c r="P273" s="16">
        <v>118.08799999999999</v>
      </c>
      <c r="Q273" s="16">
        <v>118.73099999999999</v>
      </c>
      <c r="R273" s="16">
        <v>119.711</v>
      </c>
    </row>
    <row r="274" spans="1:18" x14ac:dyDescent="0.25">
      <c r="A274" s="16" t="s">
        <v>1173</v>
      </c>
      <c r="B274" s="16" t="s">
        <v>1172</v>
      </c>
      <c r="C274" s="16" t="s">
        <v>1171</v>
      </c>
      <c r="D274" s="16">
        <v>108.191</v>
      </c>
      <c r="E274" s="16">
        <v>108.792</v>
      </c>
      <c r="F274" s="16">
        <v>109.447</v>
      </c>
      <c r="G274" s="16">
        <v>110.208</v>
      </c>
      <c r="H274" s="16">
        <v>111.036</v>
      </c>
      <c r="I274" s="16">
        <v>112.188</v>
      </c>
      <c r="J274" s="16">
        <v>113.136</v>
      </c>
      <c r="K274" s="16">
        <v>113.78700000000001</v>
      </c>
      <c r="L274" s="16">
        <v>114.633</v>
      </c>
      <c r="M274" s="16">
        <v>115.581</v>
      </c>
      <c r="N274" s="16">
        <v>116.414</v>
      </c>
      <c r="O274" s="16">
        <v>117.12</v>
      </c>
      <c r="P274" s="16">
        <v>118.05</v>
      </c>
      <c r="Q274" s="16">
        <v>118.69199999999999</v>
      </c>
      <c r="R274" s="16">
        <v>119.672</v>
      </c>
    </row>
    <row r="275" spans="1:18" x14ac:dyDescent="0.25">
      <c r="A275" s="16" t="s">
        <v>1170</v>
      </c>
      <c r="B275" s="16" t="s">
        <v>1169</v>
      </c>
      <c r="C275" s="16" t="s">
        <v>1168</v>
      </c>
      <c r="D275" s="16">
        <v>108.175</v>
      </c>
      <c r="E275" s="16">
        <v>108.776</v>
      </c>
      <c r="F275" s="16">
        <v>109.43</v>
      </c>
      <c r="G275" s="16">
        <v>110.191</v>
      </c>
      <c r="H275" s="16">
        <v>111.01900000000001</v>
      </c>
      <c r="I275" s="16">
        <v>112.17</v>
      </c>
      <c r="J275" s="16">
        <v>113.119</v>
      </c>
      <c r="K275" s="16">
        <v>113.768</v>
      </c>
      <c r="L275" s="16">
        <v>114.614</v>
      </c>
      <c r="M275" s="16">
        <v>115.562</v>
      </c>
      <c r="N275" s="16">
        <v>116.396</v>
      </c>
      <c r="O275" s="16">
        <v>117.102</v>
      </c>
      <c r="P275" s="16">
        <v>118.032</v>
      </c>
      <c r="Q275" s="16">
        <v>118.67400000000001</v>
      </c>
      <c r="R275" s="16">
        <v>119.654</v>
      </c>
    </row>
    <row r="276" spans="1:18" x14ac:dyDescent="0.25">
      <c r="A276" s="16" t="s">
        <v>1167</v>
      </c>
      <c r="B276" s="16" t="s">
        <v>1166</v>
      </c>
      <c r="C276" s="16" t="s">
        <v>1165</v>
      </c>
      <c r="D276" s="16">
        <v>109.43300000000001</v>
      </c>
      <c r="E276" s="16">
        <v>110.139</v>
      </c>
      <c r="F276" s="16">
        <v>110.55200000000001</v>
      </c>
      <c r="G276" s="16">
        <v>110.76300000000001</v>
      </c>
      <c r="H276" s="16">
        <v>110.925</v>
      </c>
      <c r="I276" s="16">
        <v>111.56100000000001</v>
      </c>
      <c r="J276" s="16">
        <v>112.19199999999999</v>
      </c>
      <c r="K276" s="16">
        <v>112.426</v>
      </c>
      <c r="L276" s="16">
        <v>112.596</v>
      </c>
      <c r="M276" s="16">
        <v>112.899</v>
      </c>
      <c r="N276" s="16">
        <v>113.136</v>
      </c>
      <c r="O276" s="16">
        <v>113.36499999999999</v>
      </c>
      <c r="P276" s="16">
        <v>113.15</v>
      </c>
      <c r="Q276" s="16">
        <v>113.52</v>
      </c>
      <c r="R276" s="16">
        <v>113.792</v>
      </c>
    </row>
    <row r="277" spans="1:18" x14ac:dyDescent="0.25">
      <c r="A277" s="16" t="s">
        <v>1164</v>
      </c>
      <c r="B277" s="16" t="s">
        <v>1163</v>
      </c>
      <c r="C277" s="16" t="s">
        <v>1162</v>
      </c>
      <c r="D277" s="16">
        <v>111.57899999999999</v>
      </c>
      <c r="E277" s="16">
        <v>112.45099999999999</v>
      </c>
      <c r="F277" s="16">
        <v>112.95</v>
      </c>
      <c r="G277" s="16">
        <v>113.252</v>
      </c>
      <c r="H277" s="16">
        <v>113.423</v>
      </c>
      <c r="I277" s="16">
        <v>114.158</v>
      </c>
      <c r="J277" s="16">
        <v>114.898</v>
      </c>
      <c r="K277" s="16">
        <v>115.173</v>
      </c>
      <c r="L277" s="16">
        <v>115.414</v>
      </c>
      <c r="M277" s="16">
        <v>115.708</v>
      </c>
      <c r="N277" s="16">
        <v>115.961</v>
      </c>
      <c r="O277" s="16">
        <v>116.289</v>
      </c>
      <c r="P277" s="16">
        <v>116.066</v>
      </c>
      <c r="Q277" s="16">
        <v>116.462</v>
      </c>
      <c r="R277" s="16">
        <v>116.78400000000001</v>
      </c>
    </row>
    <row r="278" spans="1:18" x14ac:dyDescent="0.25">
      <c r="A278" s="16" t="s">
        <v>1161</v>
      </c>
      <c r="B278" s="16" t="s">
        <v>1160</v>
      </c>
      <c r="C278" s="16" t="s">
        <v>1159</v>
      </c>
      <c r="D278" s="16">
        <v>106.401</v>
      </c>
      <c r="E278" s="16">
        <v>106.66200000000001</v>
      </c>
      <c r="F278" s="16">
        <v>107.131</v>
      </c>
      <c r="G278" s="16">
        <v>107.831</v>
      </c>
      <c r="H278" s="16">
        <v>108.2</v>
      </c>
      <c r="I278" s="16">
        <v>108.161</v>
      </c>
      <c r="J278" s="16">
        <v>108.76900000000001</v>
      </c>
      <c r="K278" s="16">
        <v>109.15300000000001</v>
      </c>
      <c r="L278" s="16">
        <v>109.718</v>
      </c>
      <c r="M278" s="16">
        <v>110.38</v>
      </c>
      <c r="N278" s="16">
        <v>110.705</v>
      </c>
      <c r="O278" s="16">
        <v>110.468</v>
      </c>
      <c r="P278" s="16">
        <v>109.613</v>
      </c>
      <c r="Q278" s="16">
        <v>110.42100000000001</v>
      </c>
      <c r="R278" s="16">
        <v>110.855</v>
      </c>
    </row>
    <row r="279" spans="1:18" x14ac:dyDescent="0.25">
      <c r="A279" s="16" t="s">
        <v>1158</v>
      </c>
      <c r="B279" s="16" t="s">
        <v>1157</v>
      </c>
      <c r="C279" s="16" t="s">
        <v>1156</v>
      </c>
      <c r="D279" s="16">
        <v>96.903999999999996</v>
      </c>
      <c r="E279" s="16">
        <v>96.701999999999998</v>
      </c>
      <c r="F279" s="16">
        <v>96.616</v>
      </c>
      <c r="G279" s="16">
        <v>96.26</v>
      </c>
      <c r="H279" s="16">
        <v>96.350999999999999</v>
      </c>
      <c r="I279" s="16">
        <v>96.558000000000007</v>
      </c>
      <c r="J279" s="16">
        <v>96.617999999999995</v>
      </c>
      <c r="K279" s="16">
        <v>96.616</v>
      </c>
      <c r="L279" s="16">
        <v>96.379000000000005</v>
      </c>
      <c r="M279" s="16">
        <v>96.676000000000002</v>
      </c>
      <c r="N279" s="16">
        <v>96.825000000000003</v>
      </c>
      <c r="O279" s="16">
        <v>96.616</v>
      </c>
      <c r="P279" s="16">
        <v>96.519000000000005</v>
      </c>
      <c r="Q279" s="16">
        <v>96.703000000000003</v>
      </c>
      <c r="R279" s="16">
        <v>96.706000000000003</v>
      </c>
    </row>
    <row r="280" spans="1:18" x14ac:dyDescent="0.25">
      <c r="A280" s="16" t="s">
        <v>1155</v>
      </c>
      <c r="B280" s="16" t="s">
        <v>1154</v>
      </c>
      <c r="C280" s="16" t="s">
        <v>1153</v>
      </c>
      <c r="D280" s="16">
        <v>109.89100000000001</v>
      </c>
      <c r="E280" s="16">
        <v>110.68</v>
      </c>
      <c r="F280" s="16">
        <v>111.639</v>
      </c>
      <c r="G280" s="16">
        <v>112.21299999999999</v>
      </c>
      <c r="H280" s="16">
        <v>112.95099999999999</v>
      </c>
      <c r="I280" s="16">
        <v>113.117</v>
      </c>
      <c r="J280" s="16">
        <v>113.965</v>
      </c>
      <c r="K280" s="16">
        <v>114.146</v>
      </c>
      <c r="L280" s="16">
        <v>114.85899999999999</v>
      </c>
      <c r="M280" s="16">
        <v>116.11</v>
      </c>
      <c r="N280" s="16">
        <v>116.381</v>
      </c>
      <c r="O280" s="16">
        <v>117.184</v>
      </c>
      <c r="P280" s="16">
        <v>117.691</v>
      </c>
      <c r="Q280" s="16">
        <v>118.47799999999999</v>
      </c>
      <c r="R280" s="16">
        <v>119.056</v>
      </c>
    </row>
    <row r="281" spans="1:18" x14ac:dyDescent="0.25">
      <c r="A281" s="16" t="s">
        <v>1152</v>
      </c>
      <c r="B281" s="18" t="s">
        <v>1151</v>
      </c>
      <c r="C281" s="16" t="s">
        <v>1150</v>
      </c>
      <c r="D281" s="16">
        <v>105.767</v>
      </c>
      <c r="E281" s="16">
        <v>106.38800000000001</v>
      </c>
      <c r="F281" s="16">
        <v>106.501</v>
      </c>
      <c r="G281" s="16">
        <v>107.10599999999999</v>
      </c>
      <c r="H281" s="16">
        <v>108.01600000000001</v>
      </c>
      <c r="I281" s="16">
        <v>108.462</v>
      </c>
      <c r="J281" s="16">
        <v>108.70399999999999</v>
      </c>
      <c r="K281" s="16">
        <v>109.527</v>
      </c>
      <c r="L281" s="16">
        <v>109.96299999999999</v>
      </c>
      <c r="M281" s="16">
        <v>110.46599999999999</v>
      </c>
      <c r="N281" s="16">
        <v>110.795</v>
      </c>
      <c r="O281" s="16">
        <v>111.07</v>
      </c>
      <c r="P281" s="16">
        <v>111.375</v>
      </c>
      <c r="Q281" s="16">
        <v>111.46299999999999</v>
      </c>
      <c r="R281" s="16">
        <v>111.78100000000001</v>
      </c>
    </row>
    <row r="282" spans="1:18" x14ac:dyDescent="0.25">
      <c r="A282" s="16" t="s">
        <v>1149</v>
      </c>
      <c r="B282" s="18" t="s">
        <v>1148</v>
      </c>
      <c r="C282" s="16" t="s">
        <v>841</v>
      </c>
      <c r="D282" s="16">
        <v>98.918000000000006</v>
      </c>
      <c r="E282" s="16">
        <v>99.287000000000006</v>
      </c>
      <c r="F282" s="16">
        <v>98.533000000000001</v>
      </c>
      <c r="G282" s="16">
        <v>98.691000000000003</v>
      </c>
      <c r="H282" s="16">
        <v>99.275999999999996</v>
      </c>
      <c r="I282" s="16">
        <v>98.906000000000006</v>
      </c>
      <c r="J282" s="16">
        <v>98.86</v>
      </c>
      <c r="K282" s="16">
        <v>99.194000000000003</v>
      </c>
      <c r="L282" s="16">
        <v>99.138999999999996</v>
      </c>
      <c r="M282" s="16">
        <v>99.228999999999999</v>
      </c>
      <c r="N282" s="16">
        <v>99.504999999999995</v>
      </c>
      <c r="O282" s="16">
        <v>98.619</v>
      </c>
      <c r="P282" s="16">
        <v>97.930999999999997</v>
      </c>
      <c r="Q282" s="16">
        <v>97.227000000000004</v>
      </c>
      <c r="R282" s="16">
        <v>97.049000000000007</v>
      </c>
    </row>
    <row r="283" spans="1:18" x14ac:dyDescent="0.25">
      <c r="A283" s="16" t="s">
        <v>1147</v>
      </c>
      <c r="B283" s="16" t="s">
        <v>1146</v>
      </c>
      <c r="C283" s="16" t="s">
        <v>1145</v>
      </c>
      <c r="D283" s="16">
        <v>97.813000000000002</v>
      </c>
      <c r="E283" s="16">
        <v>98.025999999999996</v>
      </c>
      <c r="F283" s="16">
        <v>97.363</v>
      </c>
      <c r="G283" s="16">
        <v>97.578999999999994</v>
      </c>
      <c r="H283" s="16">
        <v>97.712000000000003</v>
      </c>
      <c r="I283" s="16">
        <v>96.962000000000003</v>
      </c>
      <c r="J283" s="16">
        <v>96.945999999999998</v>
      </c>
      <c r="K283" s="16">
        <v>97.07</v>
      </c>
      <c r="L283" s="16">
        <v>97.025999999999996</v>
      </c>
      <c r="M283" s="16">
        <v>96.834999999999994</v>
      </c>
      <c r="N283" s="16">
        <v>96.74</v>
      </c>
      <c r="O283" s="16">
        <v>94.971999999999994</v>
      </c>
      <c r="P283" s="16">
        <v>94.248999999999995</v>
      </c>
      <c r="Q283" s="16">
        <v>93.543000000000006</v>
      </c>
      <c r="R283" s="16">
        <v>94.203000000000003</v>
      </c>
    </row>
    <row r="284" spans="1:18" x14ac:dyDescent="0.25">
      <c r="A284" s="16" t="s">
        <v>1144</v>
      </c>
      <c r="B284" s="16" t="s">
        <v>1143</v>
      </c>
      <c r="C284" s="16" t="s">
        <v>1142</v>
      </c>
      <c r="D284" s="16">
        <v>106.542</v>
      </c>
      <c r="E284" s="16">
        <v>107.02</v>
      </c>
      <c r="F284" s="16">
        <v>107.245</v>
      </c>
      <c r="G284" s="16">
        <v>107.51</v>
      </c>
      <c r="H284" s="16">
        <v>108.94799999999999</v>
      </c>
      <c r="I284" s="16">
        <v>109.02200000000001</v>
      </c>
      <c r="J284" s="16">
        <v>109.898</v>
      </c>
      <c r="K284" s="16">
        <v>110.84699999999999</v>
      </c>
      <c r="L284" s="16">
        <v>112.489</v>
      </c>
      <c r="M284" s="16">
        <v>112.54900000000001</v>
      </c>
      <c r="N284" s="16">
        <v>112.71899999999999</v>
      </c>
      <c r="O284" s="16">
        <v>112.78</v>
      </c>
      <c r="P284" s="16">
        <v>114.304</v>
      </c>
      <c r="Q284" s="16">
        <v>114.87</v>
      </c>
      <c r="R284" s="16">
        <v>115.416</v>
      </c>
    </row>
    <row r="285" spans="1:18" x14ac:dyDescent="0.25">
      <c r="A285" s="16" t="s">
        <v>1141</v>
      </c>
      <c r="B285" s="16" t="s">
        <v>1140</v>
      </c>
      <c r="C285" s="16" t="s">
        <v>1139</v>
      </c>
      <c r="D285" s="16">
        <v>106.26300000000001</v>
      </c>
      <c r="E285" s="16">
        <v>106.74</v>
      </c>
      <c r="F285" s="16">
        <v>106.96599999999999</v>
      </c>
      <c r="G285" s="16">
        <v>107.23</v>
      </c>
      <c r="H285" s="16">
        <v>108.66500000000001</v>
      </c>
      <c r="I285" s="16">
        <v>108.739</v>
      </c>
      <c r="J285" s="16">
        <v>109.61199999999999</v>
      </c>
      <c r="K285" s="16">
        <v>110.559</v>
      </c>
      <c r="L285" s="16">
        <v>112.196</v>
      </c>
      <c r="M285" s="16">
        <v>112.256</v>
      </c>
      <c r="N285" s="16">
        <v>112.426</v>
      </c>
      <c r="O285" s="16">
        <v>112.486</v>
      </c>
      <c r="P285" s="16">
        <v>114.004</v>
      </c>
      <c r="Q285" s="16">
        <v>114.571</v>
      </c>
      <c r="R285" s="16">
        <v>115.11499999999999</v>
      </c>
    </row>
    <row r="286" spans="1:18" x14ac:dyDescent="0.25">
      <c r="A286" s="16" t="s">
        <v>1138</v>
      </c>
      <c r="B286" s="16" t="s">
        <v>1137</v>
      </c>
      <c r="C286" s="16" t="s">
        <v>1136</v>
      </c>
      <c r="D286" s="16">
        <v>93.262</v>
      </c>
      <c r="E286" s="16">
        <v>93.361999999999995</v>
      </c>
      <c r="F286" s="16">
        <v>92.347999999999999</v>
      </c>
      <c r="G286" s="16">
        <v>92.540999999999997</v>
      </c>
      <c r="H286" s="16">
        <v>92.185000000000002</v>
      </c>
      <c r="I286" s="16">
        <v>91.159000000000006</v>
      </c>
      <c r="J286" s="16">
        <v>90.85</v>
      </c>
      <c r="K286" s="16">
        <v>90.710999999999999</v>
      </c>
      <c r="L286" s="16">
        <v>90.143000000000001</v>
      </c>
      <c r="M286" s="16">
        <v>89.882000000000005</v>
      </c>
      <c r="N286" s="16">
        <v>89.710999999999999</v>
      </c>
      <c r="O286" s="16">
        <v>87.451999999999998</v>
      </c>
      <c r="P286" s="16">
        <v>86.114999999999995</v>
      </c>
      <c r="Q286" s="16">
        <v>85.073999999999998</v>
      </c>
      <c r="R286" s="16">
        <v>85.748000000000005</v>
      </c>
    </row>
    <row r="287" spans="1:18" x14ac:dyDescent="0.25">
      <c r="A287" s="16" t="s">
        <v>1135</v>
      </c>
      <c r="B287" s="16" t="s">
        <v>1134</v>
      </c>
      <c r="C287" s="16" t="s">
        <v>1133</v>
      </c>
      <c r="D287" s="16">
        <v>112.08</v>
      </c>
      <c r="E287" s="16">
        <v>113.02800000000001</v>
      </c>
      <c r="F287" s="16">
        <v>113.857</v>
      </c>
      <c r="G287" s="16">
        <v>115.54600000000001</v>
      </c>
      <c r="H287" s="16">
        <v>117.876</v>
      </c>
      <c r="I287" s="16">
        <v>119.556</v>
      </c>
      <c r="J287" s="16">
        <v>120.512</v>
      </c>
      <c r="K287" s="16">
        <v>122.086</v>
      </c>
      <c r="L287" s="16">
        <v>123.10299999999999</v>
      </c>
      <c r="M287" s="16">
        <v>124.03100000000001</v>
      </c>
      <c r="N287" s="16">
        <v>125.503</v>
      </c>
      <c r="O287" s="16">
        <v>126.553</v>
      </c>
      <c r="P287" s="16">
        <v>124.371</v>
      </c>
      <c r="Q287" s="16">
        <v>123.999</v>
      </c>
      <c r="R287" s="16">
        <v>125.529</v>
      </c>
    </row>
    <row r="288" spans="1:18" x14ac:dyDescent="0.25">
      <c r="A288" s="16" t="s">
        <v>1132</v>
      </c>
      <c r="B288" s="16" t="s">
        <v>1131</v>
      </c>
      <c r="C288" s="16" t="s">
        <v>1130</v>
      </c>
      <c r="D288" s="16">
        <v>108.943</v>
      </c>
      <c r="E288" s="16">
        <v>109.72799999999999</v>
      </c>
      <c r="F288" s="16">
        <v>110.751</v>
      </c>
      <c r="G288" s="16">
        <v>112.071</v>
      </c>
      <c r="H288" s="16">
        <v>115.063</v>
      </c>
      <c r="I288" s="16">
        <v>116.69799999999999</v>
      </c>
      <c r="J288" s="16">
        <v>117.94499999999999</v>
      </c>
      <c r="K288" s="16">
        <v>119.337</v>
      </c>
      <c r="L288" s="16">
        <v>120.367</v>
      </c>
      <c r="M288" s="16">
        <v>121.465</v>
      </c>
      <c r="N288" s="16">
        <v>122.827</v>
      </c>
      <c r="O288" s="16">
        <v>124.27</v>
      </c>
      <c r="P288" s="16">
        <v>121.791</v>
      </c>
      <c r="Q288" s="16">
        <v>121.464</v>
      </c>
      <c r="R288" s="16">
        <v>122.82899999999999</v>
      </c>
    </row>
    <row r="289" spans="1:18" x14ac:dyDescent="0.25">
      <c r="A289" s="16" t="s">
        <v>1129</v>
      </c>
      <c r="B289" s="16" t="s">
        <v>1128</v>
      </c>
      <c r="C289" s="16" t="s">
        <v>1127</v>
      </c>
      <c r="D289" s="16">
        <v>128.96899999999999</v>
      </c>
      <c r="E289" s="16">
        <v>130.61600000000001</v>
      </c>
      <c r="F289" s="16">
        <v>130.62100000000001</v>
      </c>
      <c r="G289" s="16">
        <v>133.96299999999999</v>
      </c>
      <c r="H289" s="16">
        <v>133.613</v>
      </c>
      <c r="I289" s="16">
        <v>135.55500000000001</v>
      </c>
      <c r="J289" s="16">
        <v>135.363</v>
      </c>
      <c r="K289" s="16">
        <v>137.703</v>
      </c>
      <c r="L289" s="16">
        <v>138.65600000000001</v>
      </c>
      <c r="M289" s="16">
        <v>138.89099999999999</v>
      </c>
      <c r="N289" s="16">
        <v>140.83000000000001</v>
      </c>
      <c r="O289" s="16">
        <v>140.387</v>
      </c>
      <c r="P289" s="16">
        <v>139.256</v>
      </c>
      <c r="Q289" s="16">
        <v>138.69499999999999</v>
      </c>
      <c r="R289" s="16">
        <v>140.90899999999999</v>
      </c>
    </row>
    <row r="290" spans="1:18" x14ac:dyDescent="0.25">
      <c r="A290" s="16" t="s">
        <v>1126</v>
      </c>
      <c r="B290" s="16" t="s">
        <v>1125</v>
      </c>
      <c r="C290" s="16" t="s">
        <v>1124</v>
      </c>
      <c r="D290" s="16">
        <v>99.47</v>
      </c>
      <c r="E290" s="16">
        <v>100.086</v>
      </c>
      <c r="F290" s="16">
        <v>98.98</v>
      </c>
      <c r="G290" s="16">
        <v>98.869</v>
      </c>
      <c r="H290" s="16">
        <v>100.121</v>
      </c>
      <c r="I290" s="16">
        <v>100.247</v>
      </c>
      <c r="J290" s="16">
        <v>100.05200000000001</v>
      </c>
      <c r="K290" s="16">
        <v>100.649</v>
      </c>
      <c r="L290" s="16">
        <v>100.47499999999999</v>
      </c>
      <c r="M290" s="16">
        <v>100.989</v>
      </c>
      <c r="N290" s="16">
        <v>101.816</v>
      </c>
      <c r="O290" s="16">
        <v>102.36499999999999</v>
      </c>
      <c r="P290" s="16">
        <v>101.877</v>
      </c>
      <c r="Q290" s="16">
        <v>101.15300000000001</v>
      </c>
      <c r="R290" s="16">
        <v>99.292000000000002</v>
      </c>
    </row>
    <row r="291" spans="1:18" x14ac:dyDescent="0.25">
      <c r="A291" s="16" t="s">
        <v>1123</v>
      </c>
      <c r="B291" s="18" t="s">
        <v>1122</v>
      </c>
      <c r="C291" s="16" t="s">
        <v>838</v>
      </c>
      <c r="D291" s="16">
        <v>112.994</v>
      </c>
      <c r="E291" s="16">
        <v>113.988</v>
      </c>
      <c r="F291" s="16">
        <v>115.00700000000001</v>
      </c>
      <c r="G291" s="16">
        <v>116.23399999999999</v>
      </c>
      <c r="H291" s="16">
        <v>117.611</v>
      </c>
      <c r="I291" s="16">
        <v>118.523</v>
      </c>
      <c r="J291" s="16">
        <v>119.31100000000001</v>
      </c>
      <c r="K291" s="16">
        <v>120.443</v>
      </c>
      <c r="L291" s="16">
        <v>121.47</v>
      </c>
      <c r="M291" s="16">
        <v>122.658</v>
      </c>
      <c r="N291" s="16">
        <v>123.19799999999999</v>
      </c>
      <c r="O291" s="16">
        <v>124.30800000000001</v>
      </c>
      <c r="P291" s="16">
        <v>125.40300000000001</v>
      </c>
      <c r="Q291" s="16">
        <v>126.52800000000001</v>
      </c>
      <c r="R291" s="16">
        <v>127.08199999999999</v>
      </c>
    </row>
    <row r="292" spans="1:18" x14ac:dyDescent="0.25">
      <c r="A292" s="16" t="s">
        <v>1121</v>
      </c>
      <c r="B292" s="16" t="s">
        <v>1120</v>
      </c>
      <c r="C292" s="16" t="s">
        <v>1119</v>
      </c>
      <c r="D292" s="16">
        <v>113.91800000000001</v>
      </c>
      <c r="E292" s="16">
        <v>115.017</v>
      </c>
      <c r="F292" s="16">
        <v>116.258</v>
      </c>
      <c r="G292" s="16">
        <v>117.622</v>
      </c>
      <c r="H292" s="16">
        <v>119.044</v>
      </c>
      <c r="I292" s="16">
        <v>120.121</v>
      </c>
      <c r="J292" s="16">
        <v>120.986</v>
      </c>
      <c r="K292" s="16">
        <v>122.212</v>
      </c>
      <c r="L292" s="16">
        <v>123.506</v>
      </c>
      <c r="M292" s="16">
        <v>124.877</v>
      </c>
      <c r="N292" s="16">
        <v>125.29300000000001</v>
      </c>
      <c r="O292" s="16">
        <v>126.526</v>
      </c>
      <c r="P292" s="16">
        <v>127.78400000000001</v>
      </c>
      <c r="Q292" s="16">
        <v>129.12899999999999</v>
      </c>
      <c r="R292" s="16">
        <v>129.66999999999999</v>
      </c>
    </row>
    <row r="293" spans="1:18" x14ac:dyDescent="0.25">
      <c r="A293" s="16" t="s">
        <v>1118</v>
      </c>
      <c r="B293" s="16" t="s">
        <v>1117</v>
      </c>
      <c r="C293" s="16" t="s">
        <v>1116</v>
      </c>
      <c r="D293" s="16">
        <v>113.91800000000001</v>
      </c>
      <c r="E293" s="16">
        <v>115.017</v>
      </c>
      <c r="F293" s="16">
        <v>116.259</v>
      </c>
      <c r="G293" s="16">
        <v>117.623</v>
      </c>
      <c r="H293" s="16">
        <v>119.044</v>
      </c>
      <c r="I293" s="16">
        <v>120.11799999999999</v>
      </c>
      <c r="J293" s="16">
        <v>120.982</v>
      </c>
      <c r="K293" s="16">
        <v>122.206</v>
      </c>
      <c r="L293" s="16">
        <v>123.497</v>
      </c>
      <c r="M293" s="16">
        <v>124.867</v>
      </c>
      <c r="N293" s="16">
        <v>125.28100000000001</v>
      </c>
      <c r="O293" s="16">
        <v>126.514</v>
      </c>
      <c r="P293" s="16">
        <v>127.77200000000001</v>
      </c>
      <c r="Q293" s="16">
        <v>129.11699999999999</v>
      </c>
      <c r="R293" s="16">
        <v>129.65700000000001</v>
      </c>
    </row>
    <row r="294" spans="1:18" x14ac:dyDescent="0.25">
      <c r="A294" s="16" t="s">
        <v>1115</v>
      </c>
      <c r="B294" s="16" t="s">
        <v>1114</v>
      </c>
      <c r="C294" s="16" t="s">
        <v>1113</v>
      </c>
      <c r="D294" s="16">
        <v>113.952</v>
      </c>
      <c r="E294" s="16">
        <v>115.05200000000001</v>
      </c>
      <c r="F294" s="16">
        <v>116.294</v>
      </c>
      <c r="G294" s="16">
        <v>117.657</v>
      </c>
      <c r="H294" s="16">
        <v>119.07899999999999</v>
      </c>
      <c r="I294" s="16">
        <v>120.154</v>
      </c>
      <c r="J294" s="16">
        <v>121.018</v>
      </c>
      <c r="K294" s="16">
        <v>122.242</v>
      </c>
      <c r="L294" s="16">
        <v>123.53400000000001</v>
      </c>
      <c r="M294" s="16">
        <v>124.90300000000001</v>
      </c>
      <c r="N294" s="16">
        <v>125.318</v>
      </c>
      <c r="O294" s="16">
        <v>126.551</v>
      </c>
      <c r="P294" s="16">
        <v>127.809</v>
      </c>
      <c r="Q294" s="16">
        <v>129.154</v>
      </c>
      <c r="R294" s="16">
        <v>129.69499999999999</v>
      </c>
    </row>
    <row r="295" spans="1:18" x14ac:dyDescent="0.25">
      <c r="A295" s="16" t="s">
        <v>1112</v>
      </c>
      <c r="B295" s="16" t="s">
        <v>1111</v>
      </c>
      <c r="C295" s="16" t="s">
        <v>1110</v>
      </c>
      <c r="D295" s="16">
        <v>109.58</v>
      </c>
      <c r="E295" s="16">
        <v>110.435</v>
      </c>
      <c r="F295" s="16">
        <v>111.199</v>
      </c>
      <c r="G295" s="16">
        <v>112.15900000000001</v>
      </c>
      <c r="H295" s="16">
        <v>113.161</v>
      </c>
      <c r="I295" s="16">
        <v>113.997</v>
      </c>
      <c r="J295" s="16">
        <v>114.941</v>
      </c>
      <c r="K295" s="16">
        <v>115.884</v>
      </c>
      <c r="L295" s="16">
        <v>116.681</v>
      </c>
      <c r="M295" s="16">
        <v>117.803</v>
      </c>
      <c r="N295" s="16">
        <v>118.88200000000001</v>
      </c>
      <c r="O295" s="16">
        <v>119.871</v>
      </c>
      <c r="P295" s="16">
        <v>121.042</v>
      </c>
      <c r="Q295" s="16">
        <v>122.642</v>
      </c>
      <c r="R295" s="16">
        <v>123.468</v>
      </c>
    </row>
    <row r="296" spans="1:18" x14ac:dyDescent="0.25">
      <c r="A296" s="16" t="s">
        <v>1109</v>
      </c>
      <c r="B296" s="16" t="s">
        <v>1108</v>
      </c>
      <c r="C296" s="16" t="s">
        <v>1107</v>
      </c>
      <c r="D296" s="16">
        <v>110.40900000000001</v>
      </c>
      <c r="E296" s="16">
        <v>111.369</v>
      </c>
      <c r="F296" s="16">
        <v>112.137</v>
      </c>
      <c r="G296" s="16">
        <v>113.18300000000001</v>
      </c>
      <c r="H296" s="16">
        <v>114.248</v>
      </c>
      <c r="I296" s="16">
        <v>115.23699999999999</v>
      </c>
      <c r="J296" s="16">
        <v>116.447</v>
      </c>
      <c r="K296" s="16">
        <v>117.545</v>
      </c>
      <c r="L296" s="16">
        <v>118.566</v>
      </c>
      <c r="M296" s="16">
        <v>119.773</v>
      </c>
      <c r="N296" s="16">
        <v>121.008</v>
      </c>
      <c r="O296" s="16">
        <v>122.15</v>
      </c>
      <c r="P296" s="16">
        <v>123.307</v>
      </c>
      <c r="Q296" s="16">
        <v>124.63500000000001</v>
      </c>
      <c r="R296" s="16">
        <v>125.43</v>
      </c>
    </row>
    <row r="297" spans="1:18" x14ac:dyDescent="0.25">
      <c r="A297" s="16" t="s">
        <v>1106</v>
      </c>
      <c r="B297" s="16" t="s">
        <v>1105</v>
      </c>
      <c r="C297" s="16" t="s">
        <v>1104</v>
      </c>
      <c r="D297" s="16">
        <v>107.65600000000001</v>
      </c>
      <c r="E297" s="16">
        <v>108.28</v>
      </c>
      <c r="F297" s="16">
        <v>109.033</v>
      </c>
      <c r="G297" s="16">
        <v>109.804</v>
      </c>
      <c r="H297" s="16">
        <v>110.669</v>
      </c>
      <c r="I297" s="16">
        <v>111.169</v>
      </c>
      <c r="J297" s="16">
        <v>111.544</v>
      </c>
      <c r="K297" s="16">
        <v>112.15600000000001</v>
      </c>
      <c r="L297" s="16">
        <v>112.48099999999999</v>
      </c>
      <c r="M297" s="16">
        <v>113.42400000000001</v>
      </c>
      <c r="N297" s="16">
        <v>114.175</v>
      </c>
      <c r="O297" s="16">
        <v>114.84399999999999</v>
      </c>
      <c r="P297" s="16">
        <v>116.042</v>
      </c>
      <c r="Q297" s="16">
        <v>118.20699999999999</v>
      </c>
      <c r="R297" s="16">
        <v>119.096</v>
      </c>
    </row>
    <row r="298" spans="1:18" x14ac:dyDescent="0.25">
      <c r="A298" s="16" t="s">
        <v>1103</v>
      </c>
      <c r="B298" s="16" t="s">
        <v>1102</v>
      </c>
      <c r="C298" s="16" t="s">
        <v>1101</v>
      </c>
      <c r="D298" s="16">
        <v>112.45</v>
      </c>
      <c r="E298" s="16">
        <v>113.175</v>
      </c>
      <c r="F298" s="16">
        <v>113.589</v>
      </c>
      <c r="G298" s="16">
        <v>114.533</v>
      </c>
      <c r="H298" s="16">
        <v>116.06399999999999</v>
      </c>
      <c r="I298" s="16">
        <v>116.425</v>
      </c>
      <c r="J298" s="16">
        <v>116.79600000000001</v>
      </c>
      <c r="K298" s="16">
        <v>117.75</v>
      </c>
      <c r="L298" s="16">
        <v>118.006</v>
      </c>
      <c r="M298" s="16">
        <v>118.599</v>
      </c>
      <c r="N298" s="16">
        <v>119.134</v>
      </c>
      <c r="O298" s="16">
        <v>119.91500000000001</v>
      </c>
      <c r="P298" s="16">
        <v>120.398</v>
      </c>
      <c r="Q298" s="16">
        <v>120.43300000000001</v>
      </c>
      <c r="R298" s="16">
        <v>120.82599999999999</v>
      </c>
    </row>
    <row r="299" spans="1:18" x14ac:dyDescent="0.25">
      <c r="A299" s="16" t="s">
        <v>1100</v>
      </c>
      <c r="B299" s="18" t="s">
        <v>1099</v>
      </c>
      <c r="C299" s="16" t="s">
        <v>1098</v>
      </c>
      <c r="D299" s="16">
        <v>107.605</v>
      </c>
      <c r="E299" s="16">
        <v>108.6</v>
      </c>
      <c r="F299" s="16">
        <v>109.035</v>
      </c>
      <c r="G299" s="16">
        <v>109.623</v>
      </c>
      <c r="H299" s="16">
        <v>110.438</v>
      </c>
      <c r="I299" s="16">
        <v>111.434</v>
      </c>
      <c r="J299" s="16">
        <v>112.11499999999999</v>
      </c>
      <c r="K299" s="16">
        <v>112.467</v>
      </c>
      <c r="L299" s="16">
        <v>113.47499999999999</v>
      </c>
      <c r="M299" s="16">
        <v>114.23099999999999</v>
      </c>
      <c r="N299" s="16">
        <v>114.488</v>
      </c>
      <c r="O299" s="16">
        <v>114.883</v>
      </c>
      <c r="P299" s="16">
        <v>115.715</v>
      </c>
      <c r="Q299" s="16">
        <v>116.33199999999999</v>
      </c>
      <c r="R299" s="16">
        <v>117.249</v>
      </c>
    </row>
    <row r="300" spans="1:18" x14ac:dyDescent="0.25">
      <c r="A300" s="16" t="s">
        <v>1097</v>
      </c>
      <c r="B300" s="16" t="s">
        <v>1096</v>
      </c>
      <c r="C300" s="16" t="s">
        <v>1095</v>
      </c>
      <c r="D300" s="16">
        <v>108.292</v>
      </c>
      <c r="E300" s="16">
        <v>108.95099999999999</v>
      </c>
      <c r="F300" s="16">
        <v>109.182</v>
      </c>
      <c r="G300" s="16">
        <v>110.014</v>
      </c>
      <c r="H300" s="16">
        <v>111.04900000000001</v>
      </c>
      <c r="I300" s="16">
        <v>111.751</v>
      </c>
      <c r="J300" s="16">
        <v>112.682</v>
      </c>
      <c r="K300" s="16">
        <v>113.033</v>
      </c>
      <c r="L300" s="16">
        <v>114.041</v>
      </c>
      <c r="M300" s="16">
        <v>114.53</v>
      </c>
      <c r="N300" s="16">
        <v>114.717</v>
      </c>
      <c r="O300" s="16">
        <v>114.791</v>
      </c>
      <c r="P300" s="16">
        <v>114.96299999999999</v>
      </c>
      <c r="Q300" s="16">
        <v>115.614</v>
      </c>
      <c r="R300" s="16">
        <v>116.855</v>
      </c>
    </row>
    <row r="301" spans="1:18" x14ac:dyDescent="0.25">
      <c r="A301" s="16" t="s">
        <v>1094</v>
      </c>
      <c r="B301" s="16" t="s">
        <v>1093</v>
      </c>
      <c r="C301" s="16" t="s">
        <v>1092</v>
      </c>
      <c r="D301" s="16">
        <v>107.289</v>
      </c>
      <c r="E301" s="16">
        <v>110.54</v>
      </c>
      <c r="F301" s="16">
        <v>111.746</v>
      </c>
      <c r="G301" s="16">
        <v>110.78</v>
      </c>
      <c r="H301" s="16">
        <v>110.67400000000001</v>
      </c>
      <c r="I301" s="16">
        <v>113.34399999999999</v>
      </c>
      <c r="J301" s="16">
        <v>113.43</v>
      </c>
      <c r="K301" s="16">
        <v>113.471</v>
      </c>
      <c r="L301" s="16">
        <v>115.104</v>
      </c>
      <c r="M301" s="16">
        <v>117.154</v>
      </c>
      <c r="N301" s="16">
        <v>117.681</v>
      </c>
      <c r="O301" s="16">
        <v>118.934</v>
      </c>
      <c r="P301" s="16">
        <v>122.18600000000001</v>
      </c>
      <c r="Q301" s="16">
        <v>122.89100000000001</v>
      </c>
      <c r="R301" s="16">
        <v>123.003</v>
      </c>
    </row>
    <row r="302" spans="1:18" x14ac:dyDescent="0.25">
      <c r="A302" s="16" t="s">
        <v>1091</v>
      </c>
      <c r="B302" s="16" t="s">
        <v>1090</v>
      </c>
      <c r="C302" s="16" t="s">
        <v>1089</v>
      </c>
      <c r="D302" s="16">
        <v>107.825</v>
      </c>
      <c r="E302" s="16">
        <v>111.92700000000001</v>
      </c>
      <c r="F302" s="16">
        <v>113.206</v>
      </c>
      <c r="G302" s="16">
        <v>111.673</v>
      </c>
      <c r="H302" s="16">
        <v>111.20399999999999</v>
      </c>
      <c r="I302" s="16">
        <v>114.46899999999999</v>
      </c>
      <c r="J302" s="16">
        <v>114.355</v>
      </c>
      <c r="K302" s="16">
        <v>114.33</v>
      </c>
      <c r="L302" s="16">
        <v>116.19799999999999</v>
      </c>
      <c r="M302" s="16">
        <v>118.66500000000001</v>
      </c>
      <c r="N302" s="16">
        <v>119.227</v>
      </c>
      <c r="O302" s="16">
        <v>120.67400000000001</v>
      </c>
      <c r="P302" s="16">
        <v>124.73099999999999</v>
      </c>
      <c r="Q302" s="16">
        <v>125.453</v>
      </c>
      <c r="R302" s="16">
        <v>125.383</v>
      </c>
    </row>
    <row r="303" spans="1:18" x14ac:dyDescent="0.25">
      <c r="A303" s="16" t="s">
        <v>1088</v>
      </c>
      <c r="B303" s="16" t="s">
        <v>1087</v>
      </c>
      <c r="C303" s="16" t="s">
        <v>1086</v>
      </c>
      <c r="D303" s="16">
        <v>98.156000000000006</v>
      </c>
      <c r="E303" s="16">
        <v>99.629000000000005</v>
      </c>
      <c r="F303" s="16">
        <v>101.07299999999999</v>
      </c>
      <c r="G303" s="16">
        <v>101.682</v>
      </c>
      <c r="H303" s="16">
        <v>103.134</v>
      </c>
      <c r="I303" s="16">
        <v>105.92700000000001</v>
      </c>
      <c r="J303" s="16">
        <v>108.05200000000001</v>
      </c>
      <c r="K303" s="16">
        <v>106.48099999999999</v>
      </c>
      <c r="L303" s="16">
        <v>108.21899999999999</v>
      </c>
      <c r="M303" s="16">
        <v>112.477</v>
      </c>
      <c r="N303" s="16">
        <v>112.598</v>
      </c>
      <c r="O303" s="16">
        <v>113.09399999999999</v>
      </c>
      <c r="P303" s="16">
        <v>114.468</v>
      </c>
      <c r="Q303" s="16">
        <v>115.797</v>
      </c>
      <c r="R303" s="16">
        <v>114.84699999999999</v>
      </c>
    </row>
    <row r="304" spans="1:18" x14ac:dyDescent="0.25">
      <c r="A304" s="16" t="s">
        <v>1085</v>
      </c>
      <c r="B304" s="16" t="s">
        <v>1084</v>
      </c>
      <c r="C304" s="16" t="s">
        <v>1083</v>
      </c>
      <c r="D304" s="16">
        <v>107.01</v>
      </c>
      <c r="E304" s="16">
        <v>107.774</v>
      </c>
      <c r="F304" s="16">
        <v>108.717</v>
      </c>
      <c r="G304" s="16">
        <v>109.28400000000001</v>
      </c>
      <c r="H304" s="16">
        <v>110.053</v>
      </c>
      <c r="I304" s="16">
        <v>110.68</v>
      </c>
      <c r="J304" s="16">
        <v>111.10599999999999</v>
      </c>
      <c r="K304" s="16">
        <v>111.619</v>
      </c>
      <c r="L304" s="16">
        <v>112.464</v>
      </c>
      <c r="M304" s="16">
        <v>112.77500000000001</v>
      </c>
      <c r="N304" s="16">
        <v>113.26</v>
      </c>
      <c r="O304" s="16">
        <v>113.99299999999999</v>
      </c>
      <c r="P304" s="16">
        <v>114.816</v>
      </c>
      <c r="Q304" s="16">
        <v>115.36199999999999</v>
      </c>
      <c r="R304" s="16">
        <v>116.25700000000001</v>
      </c>
    </row>
    <row r="305" spans="1:18" x14ac:dyDescent="0.25">
      <c r="A305" s="16" t="s">
        <v>1082</v>
      </c>
      <c r="B305" s="16" t="s">
        <v>1081</v>
      </c>
      <c r="C305" s="16" t="s">
        <v>1080</v>
      </c>
      <c r="D305" s="16">
        <v>105.997</v>
      </c>
      <c r="E305" s="16">
        <v>106.545</v>
      </c>
      <c r="F305" s="16">
        <v>106.965</v>
      </c>
      <c r="G305" s="16">
        <v>107.95399999999999</v>
      </c>
      <c r="H305" s="16">
        <v>108.613</v>
      </c>
      <c r="I305" s="16">
        <v>109.38500000000001</v>
      </c>
      <c r="J305" s="16">
        <v>109.6</v>
      </c>
      <c r="K305" s="16">
        <v>110.157</v>
      </c>
      <c r="L305" s="16">
        <v>110.68300000000001</v>
      </c>
      <c r="M305" s="16">
        <v>111.244</v>
      </c>
      <c r="N305" s="16">
        <v>111.601</v>
      </c>
      <c r="O305" s="16">
        <v>112.369</v>
      </c>
      <c r="P305" s="16">
        <v>113.568</v>
      </c>
      <c r="Q305" s="16">
        <v>113.23699999999999</v>
      </c>
      <c r="R305" s="16">
        <v>113.419</v>
      </c>
    </row>
    <row r="306" spans="1:18" x14ac:dyDescent="0.25">
      <c r="A306" s="16" t="s">
        <v>1079</v>
      </c>
      <c r="B306" s="16" t="s">
        <v>1078</v>
      </c>
      <c r="C306" s="16" t="s">
        <v>1077</v>
      </c>
      <c r="D306" s="16">
        <v>108.295</v>
      </c>
      <c r="E306" s="16">
        <v>108.955</v>
      </c>
      <c r="F306" s="16">
        <v>109.187</v>
      </c>
      <c r="G306" s="16">
        <v>110.01300000000001</v>
      </c>
      <c r="H306" s="16">
        <v>111.036</v>
      </c>
      <c r="I306" s="16">
        <v>111.736</v>
      </c>
      <c r="J306" s="16">
        <v>112.663</v>
      </c>
      <c r="K306" s="16">
        <v>113.01900000000001</v>
      </c>
      <c r="L306" s="16">
        <v>114.032</v>
      </c>
      <c r="M306" s="16">
        <v>114.52500000000001</v>
      </c>
      <c r="N306" s="16">
        <v>114.715</v>
      </c>
      <c r="O306" s="16">
        <v>114.79</v>
      </c>
      <c r="P306" s="16">
        <v>114.96299999999999</v>
      </c>
      <c r="Q306" s="16">
        <v>115.61199999999999</v>
      </c>
      <c r="R306" s="16">
        <v>116.85599999999999</v>
      </c>
    </row>
    <row r="307" spans="1:18" x14ac:dyDescent="0.25">
      <c r="A307" s="16" t="s">
        <v>1076</v>
      </c>
      <c r="B307" s="16" t="s">
        <v>1075</v>
      </c>
      <c r="C307" s="16" t="s">
        <v>1074</v>
      </c>
      <c r="D307" s="16">
        <v>105.99</v>
      </c>
      <c r="E307" s="16">
        <v>106.13</v>
      </c>
      <c r="F307" s="16">
        <v>106.577</v>
      </c>
      <c r="G307" s="16">
        <v>107.64</v>
      </c>
      <c r="H307" s="16">
        <v>108.66800000000001</v>
      </c>
      <c r="I307" s="16">
        <v>109.105</v>
      </c>
      <c r="J307" s="16">
        <v>109.696</v>
      </c>
      <c r="K307" s="16">
        <v>110.292</v>
      </c>
      <c r="L307" s="16">
        <v>110.86</v>
      </c>
      <c r="M307" s="16">
        <v>111.31</v>
      </c>
      <c r="N307" s="16">
        <v>111.496</v>
      </c>
      <c r="O307" s="16">
        <v>112.011</v>
      </c>
      <c r="P307" s="16">
        <v>112.533</v>
      </c>
      <c r="Q307" s="16">
        <v>113.349</v>
      </c>
      <c r="R307" s="16">
        <v>114.238</v>
      </c>
    </row>
    <row r="308" spans="1:18" x14ac:dyDescent="0.25">
      <c r="A308" s="16" t="s">
        <v>1073</v>
      </c>
      <c r="B308" s="18" t="s">
        <v>1072</v>
      </c>
      <c r="C308" s="16" t="s">
        <v>832</v>
      </c>
      <c r="D308" s="16">
        <v>105.786</v>
      </c>
      <c r="E308" s="16">
        <v>106.129</v>
      </c>
      <c r="F308" s="16">
        <v>106.51</v>
      </c>
      <c r="G308" s="16">
        <v>106.991</v>
      </c>
      <c r="H308" s="16">
        <v>108.40600000000001</v>
      </c>
      <c r="I308" s="16">
        <v>108.83799999999999</v>
      </c>
      <c r="J308" s="16">
        <v>109.30200000000001</v>
      </c>
      <c r="K308" s="16">
        <v>109.596</v>
      </c>
      <c r="L308" s="16">
        <v>110.233</v>
      </c>
      <c r="M308" s="16">
        <v>110.721</v>
      </c>
      <c r="N308" s="16">
        <v>111.056</v>
      </c>
      <c r="O308" s="16">
        <v>111.649</v>
      </c>
      <c r="P308" s="16">
        <v>112.03100000000001</v>
      </c>
      <c r="Q308" s="16">
        <v>112.828</v>
      </c>
      <c r="R308" s="16">
        <v>113.68600000000001</v>
      </c>
    </row>
    <row r="309" spans="1:18" x14ac:dyDescent="0.25">
      <c r="A309" s="16" t="s">
        <v>1071</v>
      </c>
      <c r="B309" s="16" t="s">
        <v>1070</v>
      </c>
      <c r="C309" s="16" t="s">
        <v>1069</v>
      </c>
      <c r="D309" s="16">
        <v>105.71299999999999</v>
      </c>
      <c r="E309" s="16">
        <v>106.05</v>
      </c>
      <c r="F309" s="16">
        <v>106.387</v>
      </c>
      <c r="G309" s="16">
        <v>106.85299999999999</v>
      </c>
      <c r="H309" s="16">
        <v>108.30500000000001</v>
      </c>
      <c r="I309" s="16">
        <v>108.76900000000001</v>
      </c>
      <c r="J309" s="16">
        <v>109.28</v>
      </c>
      <c r="K309" s="16">
        <v>109.55500000000001</v>
      </c>
      <c r="L309" s="16">
        <v>110.163</v>
      </c>
      <c r="M309" s="16">
        <v>110.636</v>
      </c>
      <c r="N309" s="16">
        <v>110.959</v>
      </c>
      <c r="O309" s="16">
        <v>111.538</v>
      </c>
      <c r="P309" s="16">
        <v>111.91500000000001</v>
      </c>
      <c r="Q309" s="16">
        <v>112.71599999999999</v>
      </c>
      <c r="R309" s="16">
        <v>113.598</v>
      </c>
    </row>
    <row r="310" spans="1:18" x14ac:dyDescent="0.25">
      <c r="A310" s="16" t="s">
        <v>1068</v>
      </c>
      <c r="B310" s="16" t="s">
        <v>1067</v>
      </c>
      <c r="C310" s="16" t="s">
        <v>1066</v>
      </c>
      <c r="D310" s="16">
        <v>102.26600000000001</v>
      </c>
      <c r="E310" s="16">
        <v>102.76900000000001</v>
      </c>
      <c r="F310" s="16">
        <v>103.10899999999999</v>
      </c>
      <c r="G310" s="16">
        <v>103.518</v>
      </c>
      <c r="H310" s="16">
        <v>104.292</v>
      </c>
      <c r="I310" s="16">
        <v>104.675</v>
      </c>
      <c r="J310" s="16">
        <v>105.258</v>
      </c>
      <c r="K310" s="16">
        <v>105.46</v>
      </c>
      <c r="L310" s="16">
        <v>105.81</v>
      </c>
      <c r="M310" s="16">
        <v>106.09699999999999</v>
      </c>
      <c r="N310" s="16">
        <v>106.402</v>
      </c>
      <c r="O310" s="16">
        <v>107.012</v>
      </c>
      <c r="P310" s="16">
        <v>107.005</v>
      </c>
      <c r="Q310" s="16">
        <v>108.044</v>
      </c>
      <c r="R310" s="16">
        <v>109.431</v>
      </c>
    </row>
    <row r="311" spans="1:18" x14ac:dyDescent="0.25">
      <c r="A311" s="16" t="s">
        <v>1065</v>
      </c>
      <c r="B311" s="16" t="s">
        <v>1064</v>
      </c>
      <c r="C311" s="16" t="s">
        <v>1063</v>
      </c>
      <c r="D311" s="16">
        <v>110.333</v>
      </c>
      <c r="E311" s="16">
        <v>110.449</v>
      </c>
      <c r="F311" s="16">
        <v>110.776</v>
      </c>
      <c r="G311" s="16">
        <v>111.316</v>
      </c>
      <c r="H311" s="16">
        <v>113.67700000000001</v>
      </c>
      <c r="I311" s="16">
        <v>114.249</v>
      </c>
      <c r="J311" s="16">
        <v>114.66200000000001</v>
      </c>
      <c r="K311" s="16">
        <v>115.03100000000001</v>
      </c>
      <c r="L311" s="16">
        <v>115.97199999999999</v>
      </c>
      <c r="M311" s="16">
        <v>116.681</v>
      </c>
      <c r="N311" s="16">
        <v>117.02800000000001</v>
      </c>
      <c r="O311" s="16">
        <v>117.571</v>
      </c>
      <c r="P311" s="16">
        <v>118.40600000000001</v>
      </c>
      <c r="Q311" s="16">
        <v>118.93300000000001</v>
      </c>
      <c r="R311" s="16">
        <v>119.224</v>
      </c>
    </row>
    <row r="312" spans="1:18" x14ac:dyDescent="0.25">
      <c r="A312" s="16" t="s">
        <v>1062</v>
      </c>
      <c r="B312" s="16" t="s">
        <v>1061</v>
      </c>
      <c r="C312" s="16" t="s">
        <v>1060</v>
      </c>
      <c r="D312" s="16">
        <v>106.241</v>
      </c>
      <c r="E312" s="16">
        <v>106.617</v>
      </c>
      <c r="F312" s="16">
        <v>107.318</v>
      </c>
      <c r="G312" s="16">
        <v>107.904</v>
      </c>
      <c r="H312" s="16">
        <v>109.06100000000001</v>
      </c>
      <c r="I312" s="16">
        <v>109.256</v>
      </c>
      <c r="J312" s="16">
        <v>109.386</v>
      </c>
      <c r="K312" s="16">
        <v>109.821</v>
      </c>
      <c r="L312" s="16">
        <v>110.67</v>
      </c>
      <c r="M312" s="16">
        <v>111.258</v>
      </c>
      <c r="N312" s="16">
        <v>111.685</v>
      </c>
      <c r="O312" s="16">
        <v>112.378</v>
      </c>
      <c r="P312" s="16">
        <v>112.79900000000001</v>
      </c>
      <c r="Q312" s="16">
        <v>113.559</v>
      </c>
      <c r="R312" s="16">
        <v>114.236</v>
      </c>
    </row>
    <row r="313" spans="1:18" x14ac:dyDescent="0.25">
      <c r="A313" s="16" t="s">
        <v>1059</v>
      </c>
      <c r="B313" s="16" t="s">
        <v>1058</v>
      </c>
      <c r="C313" s="16" t="s">
        <v>1057</v>
      </c>
      <c r="D313" s="16">
        <v>104.702</v>
      </c>
      <c r="E313" s="16">
        <v>105.17400000000001</v>
      </c>
      <c r="F313" s="16">
        <v>106.01600000000001</v>
      </c>
      <c r="G313" s="16">
        <v>106.62</v>
      </c>
      <c r="H313" s="16">
        <v>107.312</v>
      </c>
      <c r="I313" s="16">
        <v>107.363</v>
      </c>
      <c r="J313" s="16">
        <v>107.384</v>
      </c>
      <c r="K313" s="16">
        <v>107.842</v>
      </c>
      <c r="L313" s="16">
        <v>108.65300000000001</v>
      </c>
      <c r="M313" s="16">
        <v>109.193</v>
      </c>
      <c r="N313" s="16">
        <v>109.648</v>
      </c>
      <c r="O313" s="16">
        <v>110.396</v>
      </c>
      <c r="P313" s="16">
        <v>110.663</v>
      </c>
      <c r="Q313" s="16">
        <v>111.51</v>
      </c>
      <c r="R313" s="16">
        <v>112.33</v>
      </c>
    </row>
    <row r="314" spans="1:18" x14ac:dyDescent="0.25">
      <c r="A314" s="16" t="s">
        <v>1056</v>
      </c>
      <c r="B314" s="16" t="s">
        <v>1055</v>
      </c>
      <c r="C314" s="16" t="s">
        <v>1054</v>
      </c>
      <c r="D314" s="16">
        <v>110.325</v>
      </c>
      <c r="E314" s="16">
        <v>110.44199999999999</v>
      </c>
      <c r="F314" s="16">
        <v>110.77</v>
      </c>
      <c r="G314" s="16">
        <v>111.309</v>
      </c>
      <c r="H314" s="16">
        <v>113.673</v>
      </c>
      <c r="I314" s="16">
        <v>114.242</v>
      </c>
      <c r="J314" s="16">
        <v>114.65600000000001</v>
      </c>
      <c r="K314" s="16">
        <v>115.02200000000001</v>
      </c>
      <c r="L314" s="16">
        <v>115.964</v>
      </c>
      <c r="M314" s="16">
        <v>116.67400000000001</v>
      </c>
      <c r="N314" s="16">
        <v>117.02200000000001</v>
      </c>
      <c r="O314" s="16">
        <v>117.563</v>
      </c>
      <c r="P314" s="16">
        <v>118.399</v>
      </c>
      <c r="Q314" s="16">
        <v>118.925</v>
      </c>
      <c r="R314" s="16">
        <v>119.21599999999999</v>
      </c>
    </row>
    <row r="315" spans="1:18" x14ac:dyDescent="0.25">
      <c r="A315" s="16" t="s">
        <v>1053</v>
      </c>
      <c r="B315" s="16" t="s">
        <v>1052</v>
      </c>
      <c r="C315" s="16" t="s">
        <v>1051</v>
      </c>
      <c r="D315" s="16">
        <v>110.313</v>
      </c>
      <c r="E315" s="16">
        <v>110.43</v>
      </c>
      <c r="F315" s="16">
        <v>110.758</v>
      </c>
      <c r="G315" s="16">
        <v>111.297</v>
      </c>
      <c r="H315" s="16">
        <v>113.66200000000001</v>
      </c>
      <c r="I315" s="16">
        <v>114.229</v>
      </c>
      <c r="J315" s="16">
        <v>114.643</v>
      </c>
      <c r="K315" s="16">
        <v>115.009</v>
      </c>
      <c r="L315" s="16">
        <v>115.95</v>
      </c>
      <c r="M315" s="16">
        <v>116.661</v>
      </c>
      <c r="N315" s="16">
        <v>117.009</v>
      </c>
      <c r="O315" s="16">
        <v>117.55</v>
      </c>
      <c r="P315" s="16">
        <v>118.386</v>
      </c>
      <c r="Q315" s="16">
        <v>118.91200000000001</v>
      </c>
      <c r="R315" s="16">
        <v>119.203</v>
      </c>
    </row>
    <row r="316" spans="1:18" x14ac:dyDescent="0.25">
      <c r="A316" s="16" t="s">
        <v>1050</v>
      </c>
      <c r="B316" s="18" t="s">
        <v>1049</v>
      </c>
      <c r="C316" s="16" t="s">
        <v>1048</v>
      </c>
      <c r="D316" s="16">
        <v>104.985</v>
      </c>
      <c r="E316" s="16">
        <v>105.694</v>
      </c>
      <c r="F316" s="16">
        <v>105.84699999999999</v>
      </c>
      <c r="G316" s="16">
        <v>106.57599999999999</v>
      </c>
      <c r="H316" s="16">
        <v>107.345</v>
      </c>
      <c r="I316" s="16">
        <v>107.926</v>
      </c>
      <c r="J316" s="16">
        <v>108.197</v>
      </c>
      <c r="K316" s="16">
        <v>108.92100000000001</v>
      </c>
      <c r="L316" s="16">
        <v>109.723</v>
      </c>
      <c r="M316" s="16">
        <v>110.431</v>
      </c>
      <c r="N316" s="16">
        <v>111.048</v>
      </c>
      <c r="O316" s="16">
        <v>111.59699999999999</v>
      </c>
      <c r="P316" s="16">
        <v>112.27800000000001</v>
      </c>
      <c r="Q316" s="16">
        <v>113.324</v>
      </c>
      <c r="R316" s="16">
        <v>113.976</v>
      </c>
    </row>
    <row r="317" spans="1:18" x14ac:dyDescent="0.25">
      <c r="A317" s="16" t="s">
        <v>1047</v>
      </c>
      <c r="B317" s="16" t="s">
        <v>1046</v>
      </c>
      <c r="C317" s="16" t="s">
        <v>829</v>
      </c>
      <c r="D317" s="16">
        <v>107.649</v>
      </c>
      <c r="E317" s="16">
        <v>108.27500000000001</v>
      </c>
      <c r="F317" s="16">
        <v>109.02800000000001</v>
      </c>
      <c r="G317" s="16">
        <v>109.79900000000001</v>
      </c>
      <c r="H317" s="16">
        <v>110.66200000000001</v>
      </c>
      <c r="I317" s="16">
        <v>111.161</v>
      </c>
      <c r="J317" s="16">
        <v>111.536</v>
      </c>
      <c r="K317" s="16">
        <v>112.14700000000001</v>
      </c>
      <c r="L317" s="16">
        <v>112.473</v>
      </c>
      <c r="M317" s="16">
        <v>113.416</v>
      </c>
      <c r="N317" s="16">
        <v>114.16800000000001</v>
      </c>
      <c r="O317" s="16">
        <v>114.837</v>
      </c>
      <c r="P317" s="16">
        <v>116.032</v>
      </c>
      <c r="Q317" s="16">
        <v>118.2</v>
      </c>
      <c r="R317" s="16">
        <v>119.089</v>
      </c>
    </row>
    <row r="318" spans="1:18" x14ac:dyDescent="0.25">
      <c r="A318" s="16" t="s">
        <v>1045</v>
      </c>
      <c r="B318" s="16" t="s">
        <v>1044</v>
      </c>
      <c r="C318" s="16" t="s">
        <v>1043</v>
      </c>
      <c r="D318" s="16">
        <v>103.72799999999999</v>
      </c>
      <c r="E318" s="16">
        <v>104.429</v>
      </c>
      <c r="F318" s="16">
        <v>104.35899999999999</v>
      </c>
      <c r="G318" s="16">
        <v>105.081</v>
      </c>
      <c r="H318" s="16">
        <v>105.79</v>
      </c>
      <c r="I318" s="16">
        <v>106.31699999999999</v>
      </c>
      <c r="J318" s="16">
        <v>106.565</v>
      </c>
      <c r="K318" s="16">
        <v>107.21599999999999</v>
      </c>
      <c r="L318" s="16">
        <v>108.145</v>
      </c>
      <c r="M318" s="16">
        <v>108.764</v>
      </c>
      <c r="N318" s="16">
        <v>109.267</v>
      </c>
      <c r="O318" s="16">
        <v>109.852</v>
      </c>
      <c r="P318" s="16">
        <v>110.48699999999999</v>
      </c>
      <c r="Q318" s="16">
        <v>111.345</v>
      </c>
      <c r="R318" s="16">
        <v>111.98</v>
      </c>
    </row>
    <row r="319" spans="1:18" x14ac:dyDescent="0.25">
      <c r="A319" s="16" t="s">
        <v>1042</v>
      </c>
      <c r="B319" s="16" t="s">
        <v>1041</v>
      </c>
      <c r="C319" s="16" t="s">
        <v>1040</v>
      </c>
      <c r="D319" s="16">
        <v>103.571</v>
      </c>
      <c r="E319" s="16">
        <v>103.735</v>
      </c>
      <c r="F319" s="16">
        <v>103.864</v>
      </c>
      <c r="G319" s="16">
        <v>104.435</v>
      </c>
      <c r="H319" s="16">
        <v>105.255</v>
      </c>
      <c r="I319" s="16">
        <v>105.629</v>
      </c>
      <c r="J319" s="16">
        <v>105.855</v>
      </c>
      <c r="K319" s="16">
        <v>106.75</v>
      </c>
      <c r="L319" s="16">
        <v>107.59099999999999</v>
      </c>
      <c r="M319" s="16">
        <v>108.786</v>
      </c>
      <c r="N319" s="16">
        <v>109.351</v>
      </c>
      <c r="O319" s="16">
        <v>110.128</v>
      </c>
      <c r="P319" s="16">
        <v>111.121</v>
      </c>
      <c r="Q319" s="16">
        <v>111.92400000000001</v>
      </c>
      <c r="R319" s="16">
        <v>112.90600000000001</v>
      </c>
    </row>
    <row r="320" spans="1:18" x14ac:dyDescent="0.25">
      <c r="A320" s="16" t="s">
        <v>1039</v>
      </c>
      <c r="B320" s="16" t="s">
        <v>1038</v>
      </c>
      <c r="C320" s="16" t="s">
        <v>1037</v>
      </c>
      <c r="D320" s="16">
        <v>102.955</v>
      </c>
      <c r="E320" s="16">
        <v>103.86</v>
      </c>
      <c r="F320" s="16">
        <v>103.464</v>
      </c>
      <c r="G320" s="16">
        <v>104.14100000000001</v>
      </c>
      <c r="H320" s="16">
        <v>105.03100000000001</v>
      </c>
      <c r="I320" s="16">
        <v>105.246</v>
      </c>
      <c r="J320" s="16">
        <v>105.553</v>
      </c>
      <c r="K320" s="16">
        <v>106.354</v>
      </c>
      <c r="L320" s="16">
        <v>107.551</v>
      </c>
      <c r="M320" s="16">
        <v>108.218</v>
      </c>
      <c r="N320" s="16">
        <v>109.014</v>
      </c>
      <c r="O320" s="16">
        <v>109.43300000000001</v>
      </c>
      <c r="P320" s="16">
        <v>110.767</v>
      </c>
      <c r="Q320" s="16">
        <v>111.901</v>
      </c>
      <c r="R320" s="16">
        <v>112.31399999999999</v>
      </c>
    </row>
    <row r="321" spans="1:18" x14ac:dyDescent="0.25">
      <c r="A321" s="16" t="s">
        <v>1036</v>
      </c>
      <c r="B321" s="16" t="s">
        <v>1035</v>
      </c>
      <c r="C321" s="16" t="s">
        <v>1034</v>
      </c>
      <c r="D321" s="16">
        <v>103.599</v>
      </c>
      <c r="E321" s="16">
        <v>104.438</v>
      </c>
      <c r="F321" s="16">
        <v>104.29</v>
      </c>
      <c r="G321" s="16">
        <v>104.913</v>
      </c>
      <c r="H321" s="16">
        <v>105.34399999999999</v>
      </c>
      <c r="I321" s="16">
        <v>105.956</v>
      </c>
      <c r="J321" s="16">
        <v>106.158</v>
      </c>
      <c r="K321" s="16">
        <v>106.66</v>
      </c>
      <c r="L321" s="16">
        <v>107.51600000000001</v>
      </c>
      <c r="M321" s="16">
        <v>107.857</v>
      </c>
      <c r="N321" s="16">
        <v>108.19499999999999</v>
      </c>
      <c r="O321" s="16">
        <v>108.78100000000001</v>
      </c>
      <c r="P321" s="16">
        <v>109.455</v>
      </c>
      <c r="Q321" s="16">
        <v>110.193</v>
      </c>
      <c r="R321" s="16">
        <v>110.762</v>
      </c>
    </row>
    <row r="322" spans="1:18" x14ac:dyDescent="0.25">
      <c r="A322" s="16" t="s">
        <v>1033</v>
      </c>
      <c r="B322" s="16" t="s">
        <v>1032</v>
      </c>
      <c r="C322" s="16" t="s">
        <v>1031</v>
      </c>
      <c r="D322" s="16">
        <v>103.471</v>
      </c>
      <c r="E322" s="16">
        <v>104.636</v>
      </c>
      <c r="F322" s="16">
        <v>104.598</v>
      </c>
      <c r="G322" s="16">
        <v>106.17700000000001</v>
      </c>
      <c r="H322" s="16">
        <v>107.265</v>
      </c>
      <c r="I322" s="16">
        <v>107.648</v>
      </c>
      <c r="J322" s="16">
        <v>108.17</v>
      </c>
      <c r="K322" s="16">
        <v>108.794</v>
      </c>
      <c r="L322" s="16">
        <v>110.172</v>
      </c>
      <c r="M322" s="16">
        <v>110.53100000000001</v>
      </c>
      <c r="N322" s="16">
        <v>111.342</v>
      </c>
      <c r="O322" s="16">
        <v>112.167</v>
      </c>
      <c r="P322" s="16">
        <v>112.32599999999999</v>
      </c>
      <c r="Q322" s="16">
        <v>112.583</v>
      </c>
      <c r="R322" s="16">
        <v>113.098</v>
      </c>
    </row>
    <row r="323" spans="1:18" x14ac:dyDescent="0.25">
      <c r="A323" s="16" t="s">
        <v>1030</v>
      </c>
      <c r="B323" s="16" t="s">
        <v>1029</v>
      </c>
      <c r="C323" s="16" t="s">
        <v>1028</v>
      </c>
      <c r="D323" s="16">
        <v>106.193</v>
      </c>
      <c r="E323" s="16">
        <v>106.842</v>
      </c>
      <c r="F323" s="16">
        <v>107.169</v>
      </c>
      <c r="G323" s="16">
        <v>108.027</v>
      </c>
      <c r="H323" s="16">
        <v>109.29900000000001</v>
      </c>
      <c r="I323" s="16">
        <v>110.32899999999999</v>
      </c>
      <c r="J323" s="16">
        <v>110.667</v>
      </c>
      <c r="K323" s="16">
        <v>111.696</v>
      </c>
      <c r="L323" s="16">
        <v>112.369</v>
      </c>
      <c r="M323" s="16">
        <v>113.325</v>
      </c>
      <c r="N323" s="16">
        <v>113.983</v>
      </c>
      <c r="O323" s="16">
        <v>113.83199999999999</v>
      </c>
      <c r="P323" s="16">
        <v>113.116</v>
      </c>
      <c r="Q323" s="16">
        <v>114.708</v>
      </c>
      <c r="R323" s="16">
        <v>115.795</v>
      </c>
    </row>
    <row r="324" spans="1:18" x14ac:dyDescent="0.25">
      <c r="A324" s="16" t="s">
        <v>1027</v>
      </c>
      <c r="B324" s="16" t="s">
        <v>1026</v>
      </c>
      <c r="C324" s="16" t="s">
        <v>1025</v>
      </c>
      <c r="D324" s="16">
        <v>102.961</v>
      </c>
      <c r="E324" s="16">
        <v>103.485</v>
      </c>
      <c r="F324" s="16">
        <v>103.133</v>
      </c>
      <c r="G324" s="16">
        <v>103.646</v>
      </c>
      <c r="H324" s="16">
        <v>104.405</v>
      </c>
      <c r="I324" s="16">
        <v>104.745</v>
      </c>
      <c r="J324" s="16">
        <v>104.80500000000001</v>
      </c>
      <c r="K324" s="16">
        <v>105.02500000000001</v>
      </c>
      <c r="L324" s="16">
        <v>106.124</v>
      </c>
      <c r="M324" s="16">
        <v>106.687</v>
      </c>
      <c r="N324" s="16">
        <v>107.154</v>
      </c>
      <c r="O324" s="16">
        <v>108.002</v>
      </c>
      <c r="P324" s="16">
        <v>108.702</v>
      </c>
      <c r="Q324" s="16">
        <v>110.13</v>
      </c>
      <c r="R324" s="16">
        <v>109.812</v>
      </c>
    </row>
    <row r="325" spans="1:18" x14ac:dyDescent="0.25">
      <c r="A325" s="16" t="s">
        <v>1024</v>
      </c>
      <c r="B325" s="16" t="s">
        <v>1023</v>
      </c>
      <c r="C325" s="16" t="s">
        <v>1022</v>
      </c>
      <c r="D325" s="16">
        <v>105.756</v>
      </c>
      <c r="E325" s="16">
        <v>106.42400000000001</v>
      </c>
      <c r="F325" s="16">
        <v>106.624</v>
      </c>
      <c r="G325" s="16">
        <v>107.07899999999999</v>
      </c>
      <c r="H325" s="16">
        <v>107.878</v>
      </c>
      <c r="I325" s="16">
        <v>108.63</v>
      </c>
      <c r="J325" s="16">
        <v>108.80500000000001</v>
      </c>
      <c r="K325" s="16">
        <v>109.914</v>
      </c>
      <c r="L325" s="16">
        <v>110.607</v>
      </c>
      <c r="M325" s="16">
        <v>111.27200000000001</v>
      </c>
      <c r="N325" s="16">
        <v>112.098</v>
      </c>
      <c r="O325" s="16">
        <v>112.066</v>
      </c>
      <c r="P325" s="16">
        <v>111.898</v>
      </c>
      <c r="Q325" s="16">
        <v>111.822</v>
      </c>
      <c r="R325" s="16">
        <v>112.042</v>
      </c>
    </row>
    <row r="326" spans="1:18" x14ac:dyDescent="0.25">
      <c r="A326" s="16" t="s">
        <v>1021</v>
      </c>
      <c r="B326" s="16" t="s">
        <v>1020</v>
      </c>
      <c r="C326" s="16" t="s">
        <v>929</v>
      </c>
      <c r="D326" s="16">
        <v>107.85899999999999</v>
      </c>
      <c r="E326" s="16">
        <v>109.1</v>
      </c>
      <c r="F326" s="16">
        <v>109.44499999999999</v>
      </c>
      <c r="G326" s="16">
        <v>110.63800000000001</v>
      </c>
      <c r="H326" s="16">
        <v>111.727</v>
      </c>
      <c r="I326" s="16">
        <v>113.033</v>
      </c>
      <c r="J326" s="16">
        <v>113.292</v>
      </c>
      <c r="K326" s="16">
        <v>114.78700000000001</v>
      </c>
      <c r="L326" s="16">
        <v>116.137</v>
      </c>
      <c r="M326" s="16">
        <v>117.111</v>
      </c>
      <c r="N326" s="16">
        <v>118.36799999999999</v>
      </c>
      <c r="O326" s="16">
        <v>118.881</v>
      </c>
      <c r="P326" s="16">
        <v>119.521</v>
      </c>
      <c r="Q326" s="16">
        <v>120.449</v>
      </c>
      <c r="R326" s="16">
        <v>120.85899999999999</v>
      </c>
    </row>
    <row r="327" spans="1:18" x14ac:dyDescent="0.25">
      <c r="A327" s="16" t="s">
        <v>1019</v>
      </c>
      <c r="B327" s="16" t="s">
        <v>1018</v>
      </c>
      <c r="C327" s="16" t="s">
        <v>926</v>
      </c>
      <c r="D327" s="16">
        <v>106.556</v>
      </c>
      <c r="E327" s="16">
        <v>107.907</v>
      </c>
      <c r="F327" s="16">
        <v>108.471</v>
      </c>
      <c r="G327" s="16">
        <v>109.86799999999999</v>
      </c>
      <c r="H327" s="16">
        <v>111.008</v>
      </c>
      <c r="I327" s="16">
        <v>112.402</v>
      </c>
      <c r="J327" s="16">
        <v>113.105</v>
      </c>
      <c r="K327" s="16">
        <v>114.13</v>
      </c>
      <c r="L327" s="16">
        <v>115.712</v>
      </c>
      <c r="M327" s="16">
        <v>116.568</v>
      </c>
      <c r="N327" s="16">
        <v>117.438</v>
      </c>
      <c r="O327" s="16">
        <v>119.206</v>
      </c>
      <c r="P327" s="16">
        <v>121.27500000000001</v>
      </c>
      <c r="Q327" s="16">
        <v>123.953</v>
      </c>
      <c r="R327" s="16">
        <v>126.446</v>
      </c>
    </row>
    <row r="328" spans="1:18" x14ac:dyDescent="0.25">
      <c r="A328" s="16" t="s">
        <v>1017</v>
      </c>
      <c r="B328" s="18" t="s">
        <v>1016</v>
      </c>
      <c r="C328" s="16" t="s">
        <v>1015</v>
      </c>
      <c r="D328" s="16">
        <v>103.002</v>
      </c>
      <c r="E328" s="16">
        <v>103.53400000000001</v>
      </c>
      <c r="F328" s="16">
        <v>103.649</v>
      </c>
      <c r="G328" s="16">
        <v>103.941</v>
      </c>
      <c r="H328" s="16">
        <v>104.70699999999999</v>
      </c>
      <c r="I328" s="16">
        <v>104.92700000000001</v>
      </c>
      <c r="J328" s="16">
        <v>105.639</v>
      </c>
      <c r="K328" s="16">
        <v>106.337</v>
      </c>
      <c r="L328" s="16">
        <v>106.58</v>
      </c>
      <c r="M328" s="16">
        <v>107.32899999999999</v>
      </c>
      <c r="N328" s="16">
        <v>108.416</v>
      </c>
      <c r="O328" s="16">
        <v>109.116</v>
      </c>
      <c r="P328" s="16">
        <v>109.774</v>
      </c>
      <c r="Q328" s="16">
        <v>110.82299999999999</v>
      </c>
      <c r="R328" s="16">
        <v>111.79600000000001</v>
      </c>
    </row>
    <row r="329" spans="1:18" x14ac:dyDescent="0.25">
      <c r="A329" s="16" t="s">
        <v>1014</v>
      </c>
      <c r="B329" s="16" t="s">
        <v>1013</v>
      </c>
      <c r="C329" s="16" t="s">
        <v>1012</v>
      </c>
      <c r="D329" s="16">
        <v>102.46599999999999</v>
      </c>
      <c r="E329" s="16">
        <v>103.021</v>
      </c>
      <c r="F329" s="16">
        <v>103.325</v>
      </c>
      <c r="G329" s="16">
        <v>103.657</v>
      </c>
      <c r="H329" s="16">
        <v>104.116</v>
      </c>
      <c r="I329" s="16">
        <v>104.565</v>
      </c>
      <c r="J329" s="16">
        <v>104.974</v>
      </c>
      <c r="K329" s="16">
        <v>105.996</v>
      </c>
      <c r="L329" s="16">
        <v>106.83</v>
      </c>
      <c r="M329" s="16">
        <v>107.14</v>
      </c>
      <c r="N329" s="16">
        <v>107.432</v>
      </c>
      <c r="O329" s="16">
        <v>108.093</v>
      </c>
      <c r="P329" s="16">
        <v>108.511</v>
      </c>
      <c r="Q329" s="16">
        <v>108.65600000000001</v>
      </c>
      <c r="R329" s="16">
        <v>108.94799999999999</v>
      </c>
    </row>
    <row r="330" spans="1:18" x14ac:dyDescent="0.25">
      <c r="A330" s="16" t="s">
        <v>1011</v>
      </c>
      <c r="B330" s="16" t="s">
        <v>1010</v>
      </c>
      <c r="C330" s="16" t="s">
        <v>1009</v>
      </c>
      <c r="D330" s="16">
        <v>101.46299999999999</v>
      </c>
      <c r="E330" s="16">
        <v>100.988</v>
      </c>
      <c r="F330" s="16">
        <v>100.113</v>
      </c>
      <c r="G330" s="16">
        <v>100.411</v>
      </c>
      <c r="H330" s="16">
        <v>101.565</v>
      </c>
      <c r="I330" s="16">
        <v>101.64100000000001</v>
      </c>
      <c r="J330" s="16">
        <v>102.444</v>
      </c>
      <c r="K330" s="16">
        <v>102.45399999999999</v>
      </c>
      <c r="L330" s="16">
        <v>102.374</v>
      </c>
      <c r="M330" s="16">
        <v>103.157</v>
      </c>
      <c r="N330" s="16">
        <v>104.98699999999999</v>
      </c>
      <c r="O330" s="16">
        <v>105.30500000000001</v>
      </c>
      <c r="P330" s="16">
        <v>106.738</v>
      </c>
      <c r="Q330" s="16">
        <v>109.093</v>
      </c>
      <c r="R330" s="16">
        <v>111.874</v>
      </c>
    </row>
    <row r="331" spans="1:18" x14ac:dyDescent="0.25">
      <c r="A331" s="16" t="s">
        <v>1008</v>
      </c>
      <c r="B331" s="16" t="s">
        <v>1007</v>
      </c>
      <c r="C331" s="16" t="s">
        <v>1006</v>
      </c>
      <c r="D331" s="16">
        <v>110.413</v>
      </c>
      <c r="E331" s="16">
        <v>112.651</v>
      </c>
      <c r="F331" s="16">
        <v>114.03</v>
      </c>
      <c r="G331" s="16">
        <v>114.569</v>
      </c>
      <c r="H331" s="16">
        <v>116.27</v>
      </c>
      <c r="I331" s="16">
        <v>116.592</v>
      </c>
      <c r="J331" s="16">
        <v>117.833</v>
      </c>
      <c r="K331" s="16">
        <v>119.03</v>
      </c>
      <c r="L331" s="16">
        <v>118.801</v>
      </c>
      <c r="M331" s="16">
        <v>119.31399999999999</v>
      </c>
      <c r="N331" s="16">
        <v>121.697</v>
      </c>
      <c r="O331" s="16">
        <v>122.97499999999999</v>
      </c>
      <c r="P331" s="16">
        <v>124.02200000000001</v>
      </c>
      <c r="Q331" s="16">
        <v>124.682</v>
      </c>
      <c r="R331" s="16">
        <v>125.148</v>
      </c>
    </row>
    <row r="332" spans="1:18" x14ac:dyDescent="0.25">
      <c r="A332" s="16" t="s">
        <v>1005</v>
      </c>
      <c r="B332" s="16" t="s">
        <v>1004</v>
      </c>
      <c r="C332" s="16" t="s">
        <v>1003</v>
      </c>
      <c r="D332" s="16">
        <v>110.402</v>
      </c>
      <c r="E332" s="16">
        <v>112.645</v>
      </c>
      <c r="F332" s="16">
        <v>114.023</v>
      </c>
      <c r="G332" s="16">
        <v>114.554</v>
      </c>
      <c r="H332" s="16">
        <v>116.258</v>
      </c>
      <c r="I332" s="16">
        <v>116.577</v>
      </c>
      <c r="J332" s="16">
        <v>117.821</v>
      </c>
      <c r="K332" s="16">
        <v>119.018</v>
      </c>
      <c r="L332" s="16">
        <v>118.79</v>
      </c>
      <c r="M332" s="16">
        <v>119.301</v>
      </c>
      <c r="N332" s="16">
        <v>121.685</v>
      </c>
      <c r="O332" s="16">
        <v>122.962</v>
      </c>
      <c r="P332" s="16">
        <v>124.009</v>
      </c>
      <c r="Q332" s="16">
        <v>124.66500000000001</v>
      </c>
      <c r="R332" s="16">
        <v>125.136</v>
      </c>
    </row>
    <row r="333" spans="1:18" x14ac:dyDescent="0.25">
      <c r="A333" s="16" t="s">
        <v>1002</v>
      </c>
      <c r="B333" s="16" t="s">
        <v>1001</v>
      </c>
      <c r="C333" s="16" t="s">
        <v>1000</v>
      </c>
      <c r="D333" s="16">
        <v>102.532</v>
      </c>
      <c r="E333" s="16">
        <v>103.26900000000001</v>
      </c>
      <c r="F333" s="16">
        <v>103.518</v>
      </c>
      <c r="G333" s="16">
        <v>103.691</v>
      </c>
      <c r="H333" s="16">
        <v>104.295</v>
      </c>
      <c r="I333" s="16">
        <v>104.32</v>
      </c>
      <c r="J333" s="16">
        <v>105.187</v>
      </c>
      <c r="K333" s="16">
        <v>105.84699999999999</v>
      </c>
      <c r="L333" s="16">
        <v>105.678</v>
      </c>
      <c r="M333" s="16">
        <v>107.02500000000001</v>
      </c>
      <c r="N333" s="16">
        <v>108.265</v>
      </c>
      <c r="O333" s="16">
        <v>109.133</v>
      </c>
      <c r="P333" s="16">
        <v>109.45699999999999</v>
      </c>
      <c r="Q333" s="16">
        <v>110.946</v>
      </c>
      <c r="R333" s="16">
        <v>111.76600000000001</v>
      </c>
    </row>
    <row r="334" spans="1:18" x14ac:dyDescent="0.25">
      <c r="A334" s="16" t="s">
        <v>236</v>
      </c>
      <c r="B334" s="18" t="s">
        <v>237</v>
      </c>
      <c r="C334" s="16" t="s">
        <v>999</v>
      </c>
      <c r="D334" s="16" t="s">
        <v>998</v>
      </c>
      <c r="E334" s="16" t="s">
        <v>998</v>
      </c>
      <c r="F334" s="16" t="s">
        <v>998</v>
      </c>
      <c r="G334" s="16" t="s">
        <v>998</v>
      </c>
      <c r="H334" s="16" t="s">
        <v>998</v>
      </c>
      <c r="I334" s="16" t="s">
        <v>998</v>
      </c>
      <c r="J334" s="16" t="s">
        <v>998</v>
      </c>
      <c r="K334" s="16" t="s">
        <v>998</v>
      </c>
      <c r="L334" s="16" t="s">
        <v>998</v>
      </c>
      <c r="M334" s="16" t="s">
        <v>998</v>
      </c>
      <c r="N334" s="16" t="s">
        <v>998</v>
      </c>
      <c r="O334" s="16" t="s">
        <v>998</v>
      </c>
      <c r="P334" s="16" t="s">
        <v>998</v>
      </c>
      <c r="Q334" s="16" t="s">
        <v>998</v>
      </c>
      <c r="R334" s="16" t="s">
        <v>998</v>
      </c>
    </row>
    <row r="335" spans="1:18" x14ac:dyDescent="0.25">
      <c r="A335" s="16" t="s">
        <v>239</v>
      </c>
      <c r="B335" s="16" t="s">
        <v>240</v>
      </c>
      <c r="C335" s="16" t="s">
        <v>427</v>
      </c>
      <c r="D335" s="16">
        <v>112.437</v>
      </c>
      <c r="E335" s="16">
        <v>112.51900000000001</v>
      </c>
      <c r="F335" s="16">
        <v>112.06399999999999</v>
      </c>
      <c r="G335" s="16">
        <v>112.90600000000001</v>
      </c>
      <c r="H335" s="16">
        <v>112.89400000000001</v>
      </c>
      <c r="I335" s="16">
        <v>112.396</v>
      </c>
      <c r="J335" s="16">
        <v>111.911</v>
      </c>
      <c r="K335" s="16">
        <v>113.479</v>
      </c>
      <c r="L335" s="16">
        <v>113.328</v>
      </c>
      <c r="M335" s="16">
        <v>113.80500000000001</v>
      </c>
      <c r="N335" s="16">
        <v>113.06100000000001</v>
      </c>
      <c r="O335" s="16">
        <v>112.64100000000001</v>
      </c>
      <c r="P335" s="16">
        <v>110.20099999999999</v>
      </c>
      <c r="Q335" s="16">
        <v>107.883</v>
      </c>
      <c r="R335" s="16">
        <v>106.828</v>
      </c>
    </row>
    <row r="336" spans="1:18" x14ac:dyDescent="0.25">
      <c r="A336" s="16" t="s">
        <v>242</v>
      </c>
      <c r="B336" s="16" t="s">
        <v>243</v>
      </c>
      <c r="C336" s="16" t="s">
        <v>428</v>
      </c>
      <c r="D336" s="16">
        <v>126.352</v>
      </c>
      <c r="E336" s="16">
        <v>127.961</v>
      </c>
      <c r="F336" s="16">
        <v>126.249</v>
      </c>
      <c r="G336" s="16">
        <v>126.17400000000001</v>
      </c>
      <c r="H336" s="16">
        <v>127.78400000000001</v>
      </c>
      <c r="I336" s="16">
        <v>126.333</v>
      </c>
      <c r="J336" s="16">
        <v>126.05500000000001</v>
      </c>
      <c r="K336" s="16">
        <v>129.256</v>
      </c>
      <c r="L336" s="16">
        <v>129.55199999999999</v>
      </c>
      <c r="M336" s="16">
        <v>130.596</v>
      </c>
      <c r="N336" s="16">
        <v>130.38999999999999</v>
      </c>
      <c r="O336" s="16">
        <v>131.221</v>
      </c>
      <c r="P336" s="16">
        <v>128.864</v>
      </c>
      <c r="Q336" s="16">
        <v>121.508</v>
      </c>
      <c r="R336" s="16">
        <v>118.354</v>
      </c>
    </row>
    <row r="337" spans="1:18" x14ac:dyDescent="0.25">
      <c r="A337" s="16" t="s">
        <v>245</v>
      </c>
      <c r="B337" s="16" t="s">
        <v>246</v>
      </c>
      <c r="C337" s="16" t="s">
        <v>429</v>
      </c>
      <c r="D337" s="16">
        <v>105.17</v>
      </c>
      <c r="E337" s="16">
        <v>104.571</v>
      </c>
      <c r="F337" s="16">
        <v>104.661</v>
      </c>
      <c r="G337" s="16">
        <v>105.883</v>
      </c>
      <c r="H337" s="16">
        <v>105.172</v>
      </c>
      <c r="I337" s="16">
        <v>105.09399999999999</v>
      </c>
      <c r="J337" s="16">
        <v>104.53</v>
      </c>
      <c r="K337" s="16">
        <v>105.393</v>
      </c>
      <c r="L337" s="16">
        <v>105.069</v>
      </c>
      <c r="M337" s="16">
        <v>105.318</v>
      </c>
      <c r="N337" s="16">
        <v>104.383</v>
      </c>
      <c r="O337" s="16">
        <v>103.508</v>
      </c>
      <c r="P337" s="16">
        <v>101.09099999999999</v>
      </c>
      <c r="Q337" s="16">
        <v>100.69</v>
      </c>
      <c r="R337" s="16">
        <v>100.458</v>
      </c>
    </row>
    <row r="338" spans="1:18" x14ac:dyDescent="0.25">
      <c r="A338" s="16" t="s">
        <v>248</v>
      </c>
      <c r="B338" s="16" t="s">
        <v>249</v>
      </c>
      <c r="C338" s="16" t="s">
        <v>430</v>
      </c>
      <c r="D338" s="16">
        <v>107.91800000000001</v>
      </c>
      <c r="E338" s="16">
        <v>107.31100000000001</v>
      </c>
      <c r="F338" s="16">
        <v>107.399</v>
      </c>
      <c r="G338" s="16">
        <v>108.654</v>
      </c>
      <c r="H338" s="16">
        <v>107.92700000000001</v>
      </c>
      <c r="I338" s="16">
        <v>107.84699999999999</v>
      </c>
      <c r="J338" s="16">
        <v>107.268</v>
      </c>
      <c r="K338" s="16">
        <v>108.152</v>
      </c>
      <c r="L338" s="16">
        <v>107.822</v>
      </c>
      <c r="M338" s="16">
        <v>108.07599999999999</v>
      </c>
      <c r="N338" s="16">
        <v>107.11499999999999</v>
      </c>
      <c r="O338" s="16">
        <v>106.227</v>
      </c>
      <c r="P338" s="16">
        <v>103.74</v>
      </c>
      <c r="Q338" s="16">
        <v>103.327</v>
      </c>
      <c r="R338" s="16">
        <v>103.09</v>
      </c>
    </row>
    <row r="339" spans="1:18" x14ac:dyDescent="0.25">
      <c r="A339" s="16" t="s">
        <v>251</v>
      </c>
      <c r="B339" s="16" t="s">
        <v>252</v>
      </c>
      <c r="C339" s="16" t="s">
        <v>431</v>
      </c>
      <c r="D339" s="16">
        <v>111.143</v>
      </c>
      <c r="E339" s="16">
        <v>111.714</v>
      </c>
      <c r="F339" s="16">
        <v>111.858</v>
      </c>
      <c r="G339" s="16">
        <v>112.658</v>
      </c>
      <c r="H339" s="16">
        <v>113.125</v>
      </c>
      <c r="I339" s="16">
        <v>112.752</v>
      </c>
      <c r="J339" s="16">
        <v>113.58199999999999</v>
      </c>
      <c r="K339" s="16">
        <v>113.56399999999999</v>
      </c>
      <c r="L339" s="16">
        <v>114.544</v>
      </c>
      <c r="M339" s="16">
        <v>115.816</v>
      </c>
      <c r="N339" s="16">
        <v>116.029</v>
      </c>
      <c r="O339" s="16">
        <v>115.669</v>
      </c>
      <c r="P339" s="16">
        <v>114.146</v>
      </c>
      <c r="Q339" s="16">
        <v>114.621</v>
      </c>
      <c r="R339" s="16">
        <v>114.807</v>
      </c>
    </row>
    <row r="340" spans="1:18" x14ac:dyDescent="0.25">
      <c r="A340" s="16" t="s">
        <v>254</v>
      </c>
      <c r="B340" s="16" t="s">
        <v>255</v>
      </c>
      <c r="C340" s="16" t="s">
        <v>432</v>
      </c>
      <c r="D340" s="16">
        <v>110.49299999999999</v>
      </c>
      <c r="E340" s="16">
        <v>110.946</v>
      </c>
      <c r="F340" s="16">
        <v>110.877</v>
      </c>
      <c r="G340" s="16">
        <v>111.568</v>
      </c>
      <c r="H340" s="16">
        <v>111.845</v>
      </c>
      <c r="I340" s="16">
        <v>111.205</v>
      </c>
      <c r="J340" s="16">
        <v>111.997</v>
      </c>
      <c r="K340" s="16">
        <v>111.74</v>
      </c>
      <c r="L340" s="16">
        <v>112.649</v>
      </c>
      <c r="M340" s="16">
        <v>113.895</v>
      </c>
      <c r="N340" s="16">
        <v>114.059</v>
      </c>
      <c r="O340" s="16">
        <v>113.349</v>
      </c>
      <c r="P340" s="16">
        <v>111.227</v>
      </c>
      <c r="Q340" s="16">
        <v>111.49</v>
      </c>
      <c r="R340" s="16">
        <v>111.616</v>
      </c>
    </row>
    <row r="341" spans="1:18" x14ac:dyDescent="0.25">
      <c r="A341" s="16" t="s">
        <v>257</v>
      </c>
      <c r="B341" s="16" t="s">
        <v>258</v>
      </c>
      <c r="C341" s="16" t="s">
        <v>433</v>
      </c>
      <c r="D341" s="16">
        <v>116.18899999999999</v>
      </c>
      <c r="E341" s="16">
        <v>117.908</v>
      </c>
      <c r="F341" s="16">
        <v>119.125</v>
      </c>
      <c r="G341" s="16">
        <v>120.337</v>
      </c>
      <c r="H341" s="16">
        <v>121.827</v>
      </c>
      <c r="I341" s="16">
        <v>122.238</v>
      </c>
      <c r="J341" s="16">
        <v>124.56699999999999</v>
      </c>
      <c r="K341" s="16">
        <v>125.556</v>
      </c>
      <c r="L341" s="16">
        <v>127.294</v>
      </c>
      <c r="M341" s="16">
        <v>129.048</v>
      </c>
      <c r="N341" s="16">
        <v>129.83699999999999</v>
      </c>
      <c r="O341" s="16">
        <v>130.90600000000001</v>
      </c>
      <c r="P341" s="16">
        <v>131.74799999999999</v>
      </c>
      <c r="Q341" s="16">
        <v>134.35</v>
      </c>
      <c r="R341" s="16">
        <v>134.05099999999999</v>
      </c>
    </row>
    <row r="342" spans="1:18" x14ac:dyDescent="0.25">
      <c r="A342" s="16" t="s">
        <v>260</v>
      </c>
      <c r="B342" s="16" t="s">
        <v>261</v>
      </c>
      <c r="C342" s="16" t="s">
        <v>434</v>
      </c>
      <c r="D342" s="16">
        <v>113.955</v>
      </c>
      <c r="E342" s="16">
        <v>115.05500000000001</v>
      </c>
      <c r="F342" s="16">
        <v>116.297</v>
      </c>
      <c r="G342" s="16">
        <v>117.661</v>
      </c>
      <c r="H342" s="16">
        <v>119.08199999999999</v>
      </c>
      <c r="I342" s="16">
        <v>120.158</v>
      </c>
      <c r="J342" s="16">
        <v>121.021</v>
      </c>
      <c r="K342" s="16">
        <v>122.247</v>
      </c>
      <c r="L342" s="16">
        <v>123.538</v>
      </c>
      <c r="M342" s="16">
        <v>124.90900000000001</v>
      </c>
      <c r="N342" s="16">
        <v>125.32</v>
      </c>
      <c r="O342" s="16">
        <v>126.55500000000001</v>
      </c>
      <c r="P342" s="16">
        <v>127.813</v>
      </c>
      <c r="Q342" s="16">
        <v>129.15799999999999</v>
      </c>
      <c r="R342" s="16">
        <v>129.697</v>
      </c>
    </row>
    <row r="343" spans="1:18" x14ac:dyDescent="0.25">
      <c r="A343" s="16" t="s">
        <v>997</v>
      </c>
      <c r="B343" s="18" t="s">
        <v>996</v>
      </c>
      <c r="C343" s="16" t="s">
        <v>995</v>
      </c>
      <c r="D343" s="16">
        <v>99.649000000000001</v>
      </c>
      <c r="E343" s="16">
        <v>99.555999999999997</v>
      </c>
      <c r="F343" s="16">
        <v>98.879000000000005</v>
      </c>
      <c r="G343" s="16">
        <v>99.89</v>
      </c>
      <c r="H343" s="16">
        <v>99.668000000000006</v>
      </c>
      <c r="I343" s="16">
        <v>101.71299999999999</v>
      </c>
      <c r="J343" s="16">
        <v>101.896</v>
      </c>
      <c r="K343" s="16">
        <v>102.14400000000001</v>
      </c>
      <c r="L343" s="16">
        <v>103.81699999999999</v>
      </c>
      <c r="M343" s="16">
        <v>104.751</v>
      </c>
      <c r="N343" s="16">
        <v>105.574</v>
      </c>
      <c r="O343" s="16">
        <v>107.517</v>
      </c>
      <c r="P343" s="16">
        <v>108.642</v>
      </c>
      <c r="Q343" s="16">
        <v>109.217</v>
      </c>
      <c r="R343" s="16">
        <v>109.976</v>
      </c>
    </row>
    <row r="344" spans="1:18" x14ac:dyDescent="0.25">
      <c r="A344" s="16" t="s">
        <v>994</v>
      </c>
      <c r="B344" s="18" t="s">
        <v>993</v>
      </c>
      <c r="C344" s="16" t="s">
        <v>992</v>
      </c>
      <c r="D344" s="16">
        <v>104.901</v>
      </c>
      <c r="E344" s="16">
        <v>105.473</v>
      </c>
      <c r="F344" s="16">
        <v>105.80500000000001</v>
      </c>
      <c r="G344" s="16">
        <v>106.46</v>
      </c>
      <c r="H344" s="16">
        <v>107.08499999999999</v>
      </c>
      <c r="I344" s="16">
        <v>107.68</v>
      </c>
      <c r="J344" s="16">
        <v>108.11</v>
      </c>
      <c r="K344" s="16">
        <v>108.767</v>
      </c>
      <c r="L344" s="16">
        <v>109.48099999999999</v>
      </c>
      <c r="M344" s="16">
        <v>110.117</v>
      </c>
      <c r="N344" s="16">
        <v>110.614</v>
      </c>
      <c r="O344" s="16">
        <v>111.08499999999999</v>
      </c>
      <c r="P344" s="16">
        <v>111.673</v>
      </c>
      <c r="Q344" s="16">
        <v>112.438</v>
      </c>
      <c r="R344" s="16">
        <v>112.956</v>
      </c>
    </row>
    <row r="345" spans="1:18" x14ac:dyDescent="0.25">
      <c r="A345" s="16" t="s">
        <v>991</v>
      </c>
      <c r="B345" s="16" t="s">
        <v>990</v>
      </c>
      <c r="C345" s="16" t="s">
        <v>989</v>
      </c>
      <c r="D345" s="16">
        <v>104.565</v>
      </c>
      <c r="E345" s="16">
        <v>105.072</v>
      </c>
      <c r="F345" s="16">
        <v>105.437</v>
      </c>
      <c r="G345" s="16">
        <v>105.97199999999999</v>
      </c>
      <c r="H345" s="16">
        <v>106.492</v>
      </c>
      <c r="I345" s="16">
        <v>106.94799999999999</v>
      </c>
      <c r="J345" s="16">
        <v>107.38500000000001</v>
      </c>
      <c r="K345" s="16">
        <v>107.89400000000001</v>
      </c>
      <c r="L345" s="16">
        <v>108.41200000000001</v>
      </c>
      <c r="M345" s="16">
        <v>108.977</v>
      </c>
      <c r="N345" s="16">
        <v>109.464</v>
      </c>
      <c r="O345" s="16">
        <v>109.88500000000001</v>
      </c>
      <c r="P345" s="16">
        <v>110.444</v>
      </c>
      <c r="Q345" s="16">
        <v>111.175</v>
      </c>
      <c r="R345" s="16">
        <v>111.688</v>
      </c>
    </row>
    <row r="346" spans="1:18" x14ac:dyDescent="0.25">
      <c r="A346" s="16" t="s">
        <v>988</v>
      </c>
      <c r="B346" s="16" t="s">
        <v>987</v>
      </c>
      <c r="C346" s="16" t="s">
        <v>986</v>
      </c>
      <c r="D346" s="16">
        <v>105.068</v>
      </c>
      <c r="E346" s="16">
        <v>105.697</v>
      </c>
      <c r="F346" s="16">
        <v>105.889</v>
      </c>
      <c r="G346" s="16">
        <v>106.82</v>
      </c>
      <c r="H346" s="16">
        <v>107.252</v>
      </c>
      <c r="I346" s="16">
        <v>107.76300000000001</v>
      </c>
      <c r="J346" s="16">
        <v>107.77800000000001</v>
      </c>
      <c r="K346" s="16">
        <v>108.254</v>
      </c>
      <c r="L346" s="16">
        <v>108.926</v>
      </c>
      <c r="M346" s="16">
        <v>109.36</v>
      </c>
      <c r="N346" s="16">
        <v>110.09</v>
      </c>
      <c r="O346" s="16">
        <v>110.196</v>
      </c>
      <c r="P346" s="16">
        <v>111.005</v>
      </c>
      <c r="Q346" s="16">
        <v>111.84699999999999</v>
      </c>
      <c r="R346" s="16">
        <v>112.601</v>
      </c>
    </row>
    <row r="347" spans="1:18" x14ac:dyDescent="0.25">
      <c r="A347" s="16" t="s">
        <v>985</v>
      </c>
      <c r="B347" s="16" t="s">
        <v>984</v>
      </c>
      <c r="C347" s="16" t="s">
        <v>983</v>
      </c>
      <c r="D347" s="16">
        <v>104.619</v>
      </c>
      <c r="E347" s="16">
        <v>105.14</v>
      </c>
      <c r="F347" s="16">
        <v>105.53400000000001</v>
      </c>
      <c r="G347" s="16">
        <v>106.04600000000001</v>
      </c>
      <c r="H347" s="16">
        <v>106.58499999999999</v>
      </c>
      <c r="I347" s="16">
        <v>107.041</v>
      </c>
      <c r="J347" s="16">
        <v>107.56</v>
      </c>
      <c r="K347" s="16">
        <v>108.09099999999999</v>
      </c>
      <c r="L347" s="16">
        <v>108.59399999999999</v>
      </c>
      <c r="M347" s="16">
        <v>109.19499999999999</v>
      </c>
      <c r="N347" s="16">
        <v>109.65300000000001</v>
      </c>
      <c r="O347" s="16">
        <v>110.105</v>
      </c>
      <c r="P347" s="16">
        <v>110.652</v>
      </c>
      <c r="Q347" s="16">
        <v>111.373</v>
      </c>
      <c r="R347" s="16">
        <v>111.85</v>
      </c>
    </row>
    <row r="348" spans="1:18" x14ac:dyDescent="0.25">
      <c r="A348" s="16" t="s">
        <v>982</v>
      </c>
      <c r="B348" s="16" t="s">
        <v>981</v>
      </c>
      <c r="C348" s="16" t="s">
        <v>980</v>
      </c>
      <c r="D348" s="16">
        <v>103.49299999999999</v>
      </c>
      <c r="E348" s="16">
        <v>103.71899999999999</v>
      </c>
      <c r="F348" s="16">
        <v>104.015</v>
      </c>
      <c r="G348" s="16">
        <v>104.255</v>
      </c>
      <c r="H348" s="16">
        <v>104.682</v>
      </c>
      <c r="I348" s="16">
        <v>105.05200000000001</v>
      </c>
      <c r="J348" s="16">
        <v>105.23399999999999</v>
      </c>
      <c r="K348" s="16">
        <v>105.565</v>
      </c>
      <c r="L348" s="16">
        <v>106.03700000000001</v>
      </c>
      <c r="M348" s="16">
        <v>106.413</v>
      </c>
      <c r="N348" s="16">
        <v>106.872</v>
      </c>
      <c r="O348" s="16">
        <v>107.39400000000001</v>
      </c>
      <c r="P348" s="16">
        <v>107.765</v>
      </c>
      <c r="Q348" s="16">
        <v>108.444</v>
      </c>
      <c r="R348" s="16">
        <v>109.012</v>
      </c>
    </row>
    <row r="349" spans="1:18" x14ac:dyDescent="0.25">
      <c r="A349" s="16" t="s">
        <v>979</v>
      </c>
      <c r="B349" s="16" t="s">
        <v>978</v>
      </c>
      <c r="C349" s="16" t="s">
        <v>977</v>
      </c>
      <c r="D349" s="16">
        <v>103.637</v>
      </c>
      <c r="E349" s="16">
        <v>103.739</v>
      </c>
      <c r="F349" s="16">
        <v>104.04600000000001</v>
      </c>
      <c r="G349" s="16">
        <v>104.345</v>
      </c>
      <c r="H349" s="16">
        <v>104.405</v>
      </c>
      <c r="I349" s="16">
        <v>105.069</v>
      </c>
      <c r="J349" s="16">
        <v>105.911</v>
      </c>
      <c r="K349" s="16">
        <v>106.334</v>
      </c>
      <c r="L349" s="16">
        <v>107.011</v>
      </c>
      <c r="M349" s="16">
        <v>107.345</v>
      </c>
      <c r="N349" s="16">
        <v>107.81100000000001</v>
      </c>
      <c r="O349" s="16">
        <v>108.54900000000001</v>
      </c>
      <c r="P349" s="16">
        <v>108.89100000000001</v>
      </c>
      <c r="Q349" s="16">
        <v>108.637</v>
      </c>
      <c r="R349" s="16">
        <v>107.822</v>
      </c>
    </row>
    <row r="350" spans="1:18" x14ac:dyDescent="0.25">
      <c r="A350" s="16" t="s">
        <v>976</v>
      </c>
      <c r="B350" s="16" t="s">
        <v>975</v>
      </c>
      <c r="C350" s="16" t="s">
        <v>974</v>
      </c>
      <c r="D350" s="16">
        <v>104.574</v>
      </c>
      <c r="E350" s="16">
        <v>104.879</v>
      </c>
      <c r="F350" s="16">
        <v>105.367</v>
      </c>
      <c r="G350" s="16">
        <v>106.155</v>
      </c>
      <c r="H350" s="16">
        <v>106.797</v>
      </c>
      <c r="I350" s="16">
        <v>107.339</v>
      </c>
      <c r="J350" s="16">
        <v>107.81100000000001</v>
      </c>
      <c r="K350" s="16">
        <v>108.529</v>
      </c>
      <c r="L350" s="16">
        <v>109.435</v>
      </c>
      <c r="M350" s="16">
        <v>110.309</v>
      </c>
      <c r="N350" s="16">
        <v>110.43</v>
      </c>
      <c r="O350" s="16">
        <v>110.99</v>
      </c>
      <c r="P350" s="16">
        <v>111.69499999999999</v>
      </c>
      <c r="Q350" s="16">
        <v>112.551</v>
      </c>
      <c r="R350" s="16">
        <v>113.13</v>
      </c>
    </row>
    <row r="351" spans="1:18" x14ac:dyDescent="0.25">
      <c r="A351" s="16" t="s">
        <v>973</v>
      </c>
      <c r="B351" s="16" t="s">
        <v>972</v>
      </c>
      <c r="C351" s="16" t="s">
        <v>971</v>
      </c>
      <c r="D351" s="16">
        <v>104.554</v>
      </c>
      <c r="E351" s="16">
        <v>105.44</v>
      </c>
      <c r="F351" s="16">
        <v>105.417</v>
      </c>
      <c r="G351" s="16">
        <v>106.288</v>
      </c>
      <c r="H351" s="16">
        <v>107.131</v>
      </c>
      <c r="I351" s="16">
        <v>107.887</v>
      </c>
      <c r="J351" s="16">
        <v>108.149</v>
      </c>
      <c r="K351" s="16">
        <v>108.92100000000001</v>
      </c>
      <c r="L351" s="16">
        <v>109.934</v>
      </c>
      <c r="M351" s="16">
        <v>110.547</v>
      </c>
      <c r="N351" s="16">
        <v>111.125</v>
      </c>
      <c r="O351" s="16">
        <v>111.605</v>
      </c>
      <c r="P351" s="16">
        <v>111.988</v>
      </c>
      <c r="Q351" s="16">
        <v>112.92</v>
      </c>
      <c r="R351" s="16">
        <v>113.523</v>
      </c>
    </row>
    <row r="352" spans="1:18" x14ac:dyDescent="0.25">
      <c r="A352" s="16" t="s">
        <v>970</v>
      </c>
      <c r="B352" s="16" t="s">
        <v>969</v>
      </c>
      <c r="C352" s="16" t="s">
        <v>968</v>
      </c>
      <c r="D352" s="16">
        <v>107.85899999999999</v>
      </c>
      <c r="E352" s="16">
        <v>109.1</v>
      </c>
      <c r="F352" s="16">
        <v>109.44499999999999</v>
      </c>
      <c r="G352" s="16">
        <v>110.63800000000001</v>
      </c>
      <c r="H352" s="16">
        <v>111.727</v>
      </c>
      <c r="I352" s="16">
        <v>113.033</v>
      </c>
      <c r="J352" s="16">
        <v>113.292</v>
      </c>
      <c r="K352" s="16">
        <v>114.78700000000001</v>
      </c>
      <c r="L352" s="16">
        <v>116.137</v>
      </c>
      <c r="M352" s="16">
        <v>117.111</v>
      </c>
      <c r="N352" s="16">
        <v>118.36799999999999</v>
      </c>
      <c r="O352" s="16">
        <v>118.881</v>
      </c>
      <c r="P352" s="16">
        <v>119.521</v>
      </c>
      <c r="Q352" s="16">
        <v>120.449</v>
      </c>
      <c r="R352" s="16">
        <v>120.85899999999999</v>
      </c>
    </row>
    <row r="353" spans="1:18" x14ac:dyDescent="0.25">
      <c r="A353" s="16" t="s">
        <v>967</v>
      </c>
      <c r="B353" s="16" t="s">
        <v>966</v>
      </c>
      <c r="C353" s="16" t="s">
        <v>965</v>
      </c>
      <c r="D353" s="16">
        <v>106.57599999999999</v>
      </c>
      <c r="E353" s="16">
        <v>107.926</v>
      </c>
      <c r="F353" s="16">
        <v>108.489</v>
      </c>
      <c r="G353" s="16">
        <v>109.88800000000001</v>
      </c>
      <c r="H353" s="16">
        <v>111.02800000000001</v>
      </c>
      <c r="I353" s="16">
        <v>112.423</v>
      </c>
      <c r="J353" s="16">
        <v>113.126</v>
      </c>
      <c r="K353" s="16">
        <v>114.151</v>
      </c>
      <c r="L353" s="16">
        <v>115.73399999999999</v>
      </c>
      <c r="M353" s="16">
        <v>116.589</v>
      </c>
      <c r="N353" s="16">
        <v>117.459</v>
      </c>
      <c r="O353" s="16">
        <v>119.22799999999999</v>
      </c>
      <c r="P353" s="16">
        <v>121.298</v>
      </c>
      <c r="Q353" s="16">
        <v>123.98</v>
      </c>
      <c r="R353" s="16">
        <v>126.46899999999999</v>
      </c>
    </row>
    <row r="354" spans="1:18" x14ac:dyDescent="0.25">
      <c r="A354" s="16" t="s">
        <v>964</v>
      </c>
      <c r="B354" s="16" t="s">
        <v>963</v>
      </c>
      <c r="C354" s="16" t="s">
        <v>962</v>
      </c>
      <c r="D354" s="16">
        <v>106.57</v>
      </c>
      <c r="E354" s="16">
        <v>107.256</v>
      </c>
      <c r="F354" s="16">
        <v>107.67700000000001</v>
      </c>
      <c r="G354" s="16">
        <v>108.577</v>
      </c>
      <c r="H354" s="16">
        <v>109.84699999999999</v>
      </c>
      <c r="I354" s="16">
        <v>110.64100000000001</v>
      </c>
      <c r="J354" s="16">
        <v>111.166</v>
      </c>
      <c r="K354" s="16">
        <v>112.143</v>
      </c>
      <c r="L354" s="16">
        <v>113.072</v>
      </c>
      <c r="M354" s="16">
        <v>113.587</v>
      </c>
      <c r="N354" s="16">
        <v>114.337</v>
      </c>
      <c r="O354" s="16">
        <v>114.601</v>
      </c>
      <c r="P354" s="16">
        <v>115.137</v>
      </c>
      <c r="Q354" s="16">
        <v>115.40900000000001</v>
      </c>
      <c r="R354" s="16">
        <v>115.46</v>
      </c>
    </row>
    <row r="355" spans="1:18" x14ac:dyDescent="0.25">
      <c r="A355" s="16" t="s">
        <v>961</v>
      </c>
      <c r="B355" s="16" t="s">
        <v>960</v>
      </c>
      <c r="C355" s="16" t="s">
        <v>959</v>
      </c>
      <c r="D355" s="16">
        <v>104.413</v>
      </c>
      <c r="E355" s="16">
        <v>105.21599999999999</v>
      </c>
      <c r="F355" s="16">
        <v>105.46899999999999</v>
      </c>
      <c r="G355" s="16">
        <v>105.712</v>
      </c>
      <c r="H355" s="16">
        <v>106.434</v>
      </c>
      <c r="I355" s="16">
        <v>106.867</v>
      </c>
      <c r="J355" s="16">
        <v>106.54300000000001</v>
      </c>
      <c r="K355" s="16">
        <v>108.01600000000001</v>
      </c>
      <c r="L355" s="16">
        <v>109.047</v>
      </c>
      <c r="M355" s="16">
        <v>110.176</v>
      </c>
      <c r="N355" s="16">
        <v>111.255</v>
      </c>
      <c r="O355" s="16">
        <v>111.286</v>
      </c>
      <c r="P355" s="16">
        <v>111.508</v>
      </c>
      <c r="Q355" s="16">
        <v>111.464</v>
      </c>
      <c r="R355" s="16">
        <v>111.785</v>
      </c>
    </row>
    <row r="356" spans="1:18" x14ac:dyDescent="0.25">
      <c r="A356" s="16" t="s">
        <v>958</v>
      </c>
      <c r="B356" s="16" t="s">
        <v>957</v>
      </c>
      <c r="C356" s="16" t="s">
        <v>956</v>
      </c>
      <c r="D356" s="16">
        <v>106.71299999999999</v>
      </c>
      <c r="E356" s="16">
        <v>107.18899999999999</v>
      </c>
      <c r="F356" s="16">
        <v>107.163</v>
      </c>
      <c r="G356" s="16">
        <v>107.628</v>
      </c>
      <c r="H356" s="16">
        <v>108.42700000000001</v>
      </c>
      <c r="I356" s="16">
        <v>109.223</v>
      </c>
      <c r="J356" s="16">
        <v>109.65900000000001</v>
      </c>
      <c r="K356" s="16">
        <v>110.501</v>
      </c>
      <c r="L356" s="16">
        <v>111.10899999999999</v>
      </c>
      <c r="M356" s="16">
        <v>111.57299999999999</v>
      </c>
      <c r="N356" s="16">
        <v>111.708</v>
      </c>
      <c r="O356" s="16">
        <v>111.626</v>
      </c>
      <c r="P356" s="16">
        <v>112.053</v>
      </c>
      <c r="Q356" s="16">
        <v>112.423</v>
      </c>
      <c r="R356" s="16">
        <v>113.045</v>
      </c>
    </row>
    <row r="357" spans="1:18" x14ac:dyDescent="0.25">
      <c r="A357" s="16" t="s">
        <v>955</v>
      </c>
      <c r="B357" s="18" t="s">
        <v>954</v>
      </c>
      <c r="C357" s="16" t="s">
        <v>953</v>
      </c>
      <c r="D357" s="16">
        <v>106.70099999999999</v>
      </c>
      <c r="E357" s="16">
        <v>107.504</v>
      </c>
      <c r="F357" s="16">
        <v>108.194</v>
      </c>
      <c r="G357" s="16">
        <v>108.71899999999999</v>
      </c>
      <c r="H357" s="16">
        <v>109.648</v>
      </c>
      <c r="I357" s="16">
        <v>109.727</v>
      </c>
      <c r="J357" s="16">
        <v>110.244</v>
      </c>
      <c r="K357" s="16">
        <v>111.048</v>
      </c>
      <c r="L357" s="16">
        <v>111.416</v>
      </c>
      <c r="M357" s="16">
        <v>111.947</v>
      </c>
      <c r="N357" s="16">
        <v>112.327</v>
      </c>
      <c r="O357" s="16">
        <v>112.276</v>
      </c>
      <c r="P357" s="16">
        <v>112.678</v>
      </c>
      <c r="Q357" s="16">
        <v>113.508</v>
      </c>
      <c r="R357" s="16">
        <v>113.944</v>
      </c>
    </row>
    <row r="358" spans="1:18" x14ac:dyDescent="0.25">
      <c r="A358" s="16" t="s">
        <v>952</v>
      </c>
      <c r="B358" s="16" t="s">
        <v>951</v>
      </c>
      <c r="C358" s="16" t="s">
        <v>950</v>
      </c>
      <c r="D358" s="16">
        <v>106.199</v>
      </c>
      <c r="E358" s="16">
        <v>107</v>
      </c>
      <c r="F358" s="16">
        <v>107.72</v>
      </c>
      <c r="G358" s="16">
        <v>108.114</v>
      </c>
      <c r="H358" s="16">
        <v>109.02200000000001</v>
      </c>
      <c r="I358" s="16">
        <v>108.896</v>
      </c>
      <c r="J358" s="16">
        <v>109.386</v>
      </c>
      <c r="K358" s="16">
        <v>110.158</v>
      </c>
      <c r="L358" s="16">
        <v>110.349</v>
      </c>
      <c r="M358" s="16">
        <v>110.78100000000001</v>
      </c>
      <c r="N358" s="16">
        <v>111.10299999999999</v>
      </c>
      <c r="O358" s="16">
        <v>110.848</v>
      </c>
      <c r="P358" s="16">
        <v>111.13800000000001</v>
      </c>
      <c r="Q358" s="16">
        <v>111.925</v>
      </c>
      <c r="R358" s="16">
        <v>112.304</v>
      </c>
    </row>
    <row r="359" spans="1:18" x14ac:dyDescent="0.25">
      <c r="A359" s="16" t="s">
        <v>949</v>
      </c>
      <c r="B359" s="16" t="s">
        <v>948</v>
      </c>
      <c r="C359" s="16" t="s">
        <v>947</v>
      </c>
      <c r="D359" s="16">
        <v>103.536</v>
      </c>
      <c r="E359" s="16">
        <v>103.821</v>
      </c>
      <c r="F359" s="16">
        <v>104.042</v>
      </c>
      <c r="G359" s="16">
        <v>104.18300000000001</v>
      </c>
      <c r="H359" s="16">
        <v>104.604</v>
      </c>
      <c r="I359" s="16">
        <v>104.60899999999999</v>
      </c>
      <c r="J359" s="16">
        <v>104.919</v>
      </c>
      <c r="K359" s="16">
        <v>105.175</v>
      </c>
      <c r="L359" s="16">
        <v>105.264</v>
      </c>
      <c r="M359" s="16">
        <v>105.711</v>
      </c>
      <c r="N359" s="16">
        <v>106.11199999999999</v>
      </c>
      <c r="O359" s="16">
        <v>106.77200000000001</v>
      </c>
      <c r="P359" s="16">
        <v>106.297</v>
      </c>
      <c r="Q359" s="16">
        <v>106.51900000000001</v>
      </c>
      <c r="R359" s="16">
        <v>106.792</v>
      </c>
    </row>
    <row r="360" spans="1:18" x14ac:dyDescent="0.25">
      <c r="A360" s="16" t="s">
        <v>946</v>
      </c>
      <c r="B360" s="16" t="s">
        <v>945</v>
      </c>
      <c r="C360" s="16" t="s">
        <v>944</v>
      </c>
      <c r="D360" s="16">
        <v>106.578</v>
      </c>
      <c r="E360" s="16">
        <v>107.482</v>
      </c>
      <c r="F360" s="16">
        <v>108.298</v>
      </c>
      <c r="G360" s="16">
        <v>108.72499999999999</v>
      </c>
      <c r="H360" s="16">
        <v>109.785</v>
      </c>
      <c r="I360" s="16">
        <v>109.59099999999999</v>
      </c>
      <c r="J360" s="16">
        <v>110.134</v>
      </c>
      <c r="K360" s="16">
        <v>111.003</v>
      </c>
      <c r="L360" s="16">
        <v>111.239</v>
      </c>
      <c r="M360" s="16">
        <v>111.666</v>
      </c>
      <c r="N360" s="16">
        <v>111.94499999999999</v>
      </c>
      <c r="O360" s="16">
        <v>111.506</v>
      </c>
      <c r="P360" s="16">
        <v>111.86499999999999</v>
      </c>
      <c r="Q360" s="16">
        <v>112.74299999999999</v>
      </c>
      <c r="R360" s="16">
        <v>113.128</v>
      </c>
    </row>
    <row r="361" spans="1:18" x14ac:dyDescent="0.25">
      <c r="A361" s="16" t="s">
        <v>943</v>
      </c>
      <c r="B361" s="16" t="s">
        <v>942</v>
      </c>
      <c r="C361" s="16" t="s">
        <v>941</v>
      </c>
      <c r="D361" s="16">
        <v>105.422</v>
      </c>
      <c r="E361" s="16">
        <v>105.762</v>
      </c>
      <c r="F361" s="16">
        <v>106.078</v>
      </c>
      <c r="G361" s="16">
        <v>106.416</v>
      </c>
      <c r="H361" s="16">
        <v>106.298</v>
      </c>
      <c r="I361" s="16">
        <v>106.693</v>
      </c>
      <c r="J361" s="16">
        <v>106.837</v>
      </c>
      <c r="K361" s="16">
        <v>107.24</v>
      </c>
      <c r="L361" s="16">
        <v>107.08199999999999</v>
      </c>
      <c r="M361" s="16">
        <v>107.55800000000001</v>
      </c>
      <c r="N361" s="16">
        <v>108.253</v>
      </c>
      <c r="O361" s="16">
        <v>108.852</v>
      </c>
      <c r="P361" s="16">
        <v>109.34699999999999</v>
      </c>
      <c r="Q361" s="16">
        <v>109.83799999999999</v>
      </c>
      <c r="R361" s="16">
        <v>110.288</v>
      </c>
    </row>
    <row r="362" spans="1:18" x14ac:dyDescent="0.25">
      <c r="A362" s="16" t="s">
        <v>940</v>
      </c>
      <c r="B362" s="16" t="s">
        <v>939</v>
      </c>
      <c r="C362" s="16" t="s">
        <v>938</v>
      </c>
      <c r="D362" s="16">
        <v>101.02500000000001</v>
      </c>
      <c r="E362" s="16">
        <v>101.133</v>
      </c>
      <c r="F362" s="16">
        <v>101.77200000000001</v>
      </c>
      <c r="G362" s="16">
        <v>102.121</v>
      </c>
      <c r="H362" s="16">
        <v>102.52800000000001</v>
      </c>
      <c r="I362" s="16">
        <v>102.49299999999999</v>
      </c>
      <c r="J362" s="16">
        <v>103.07</v>
      </c>
      <c r="K362" s="16">
        <v>103.77200000000001</v>
      </c>
      <c r="L362" s="16">
        <v>104.449</v>
      </c>
      <c r="M362" s="16">
        <v>104.652</v>
      </c>
      <c r="N362" s="16">
        <v>104.935</v>
      </c>
      <c r="O362" s="16">
        <v>104.251</v>
      </c>
      <c r="P362" s="16">
        <v>104.791</v>
      </c>
      <c r="Q362" s="16">
        <v>105.895</v>
      </c>
      <c r="R362" s="16">
        <v>106.867</v>
      </c>
    </row>
    <row r="363" spans="1:18" x14ac:dyDescent="0.25">
      <c r="A363" s="16" t="s">
        <v>937</v>
      </c>
      <c r="B363" s="16" t="s">
        <v>936</v>
      </c>
      <c r="C363" s="16" t="s">
        <v>935</v>
      </c>
      <c r="D363" s="16">
        <v>112.746</v>
      </c>
      <c r="E363" s="16">
        <v>113.77200000000001</v>
      </c>
      <c r="F363" s="16">
        <v>114.821</v>
      </c>
      <c r="G363" s="16">
        <v>116.056</v>
      </c>
      <c r="H363" s="16">
        <v>117.378</v>
      </c>
      <c r="I363" s="16">
        <v>118.363</v>
      </c>
      <c r="J363" s="16">
        <v>119.265</v>
      </c>
      <c r="K363" s="16">
        <v>120.422</v>
      </c>
      <c r="L363" s="16">
        <v>121.544</v>
      </c>
      <c r="M363" s="16">
        <v>122.804</v>
      </c>
      <c r="N363" s="16">
        <v>123.444</v>
      </c>
      <c r="O363" s="16">
        <v>124.605</v>
      </c>
      <c r="P363" s="16">
        <v>125.777</v>
      </c>
      <c r="Q363" s="16">
        <v>127.039</v>
      </c>
      <c r="R363" s="16">
        <v>127.643</v>
      </c>
    </row>
    <row r="364" spans="1:18" x14ac:dyDescent="0.25">
      <c r="A364" s="16" t="s">
        <v>934</v>
      </c>
      <c r="B364" s="16" t="s">
        <v>933</v>
      </c>
      <c r="C364" s="16" t="s">
        <v>932</v>
      </c>
      <c r="D364" s="16">
        <v>104.41200000000001</v>
      </c>
      <c r="E364" s="16">
        <v>105.185</v>
      </c>
      <c r="F364" s="16">
        <v>105.22</v>
      </c>
      <c r="G364" s="16">
        <v>106.011</v>
      </c>
      <c r="H364" s="16">
        <v>106.779</v>
      </c>
      <c r="I364" s="16">
        <v>107.339</v>
      </c>
      <c r="J364" s="16">
        <v>107.621</v>
      </c>
      <c r="K364" s="16">
        <v>108.246</v>
      </c>
      <c r="L364" s="16">
        <v>109.122</v>
      </c>
      <c r="M364" s="16">
        <v>109.715</v>
      </c>
      <c r="N364" s="16">
        <v>110.26900000000001</v>
      </c>
      <c r="O364" s="16">
        <v>110.81399999999999</v>
      </c>
      <c r="P364" s="16">
        <v>111.369</v>
      </c>
      <c r="Q364" s="16">
        <v>112.44</v>
      </c>
      <c r="R364" s="16">
        <v>113.06100000000001</v>
      </c>
    </row>
    <row r="365" spans="1:18" x14ac:dyDescent="0.25">
      <c r="A365" s="16" t="s">
        <v>931</v>
      </c>
      <c r="B365" s="16" t="s">
        <v>930</v>
      </c>
      <c r="C365" s="16" t="s">
        <v>929</v>
      </c>
      <c r="D365" s="16">
        <v>107.85899999999999</v>
      </c>
      <c r="E365" s="16">
        <v>109.1</v>
      </c>
      <c r="F365" s="16">
        <v>109.44499999999999</v>
      </c>
      <c r="G365" s="16">
        <v>110.63800000000001</v>
      </c>
      <c r="H365" s="16">
        <v>111.727</v>
      </c>
      <c r="I365" s="16">
        <v>113.033</v>
      </c>
      <c r="J365" s="16">
        <v>113.292</v>
      </c>
      <c r="K365" s="16">
        <v>114.78700000000001</v>
      </c>
      <c r="L365" s="16">
        <v>116.137</v>
      </c>
      <c r="M365" s="16">
        <v>117.111</v>
      </c>
      <c r="N365" s="16">
        <v>118.36799999999999</v>
      </c>
      <c r="O365" s="16">
        <v>118.881</v>
      </c>
      <c r="P365" s="16">
        <v>119.521</v>
      </c>
      <c r="Q365" s="16">
        <v>120.449</v>
      </c>
      <c r="R365" s="16">
        <v>120.85899999999999</v>
      </c>
    </row>
    <row r="366" spans="1:18" x14ac:dyDescent="0.25">
      <c r="A366" s="16" t="s">
        <v>928</v>
      </c>
      <c r="B366" s="16" t="s">
        <v>927</v>
      </c>
      <c r="C366" s="16" t="s">
        <v>926</v>
      </c>
      <c r="D366" s="16">
        <v>106.556</v>
      </c>
      <c r="E366" s="16">
        <v>107.907</v>
      </c>
      <c r="F366" s="16">
        <v>108.471</v>
      </c>
      <c r="G366" s="16">
        <v>109.86799999999999</v>
      </c>
      <c r="H366" s="16">
        <v>111.008</v>
      </c>
      <c r="I366" s="16">
        <v>112.402</v>
      </c>
      <c r="J366" s="16">
        <v>113.105</v>
      </c>
      <c r="K366" s="16">
        <v>114.13</v>
      </c>
      <c r="L366" s="16">
        <v>115.712</v>
      </c>
      <c r="M366" s="16">
        <v>116.568</v>
      </c>
      <c r="N366" s="16">
        <v>117.438</v>
      </c>
      <c r="O366" s="16">
        <v>119.206</v>
      </c>
      <c r="P366" s="16">
        <v>121.27500000000001</v>
      </c>
      <c r="Q366" s="16">
        <v>123.953</v>
      </c>
      <c r="R366" s="16">
        <v>126.446</v>
      </c>
    </row>
    <row r="367" spans="1:18" x14ac:dyDescent="0.25">
      <c r="A367" s="16" t="s">
        <v>925</v>
      </c>
      <c r="B367" s="16" t="s">
        <v>924</v>
      </c>
      <c r="C367" s="16" t="s">
        <v>923</v>
      </c>
      <c r="D367" s="16">
        <v>106.57</v>
      </c>
      <c r="E367" s="16">
        <v>107.256</v>
      </c>
      <c r="F367" s="16">
        <v>107.678</v>
      </c>
      <c r="G367" s="16">
        <v>108.57599999999999</v>
      </c>
      <c r="H367" s="16">
        <v>109.84699999999999</v>
      </c>
      <c r="I367" s="16">
        <v>110.64</v>
      </c>
      <c r="J367" s="16">
        <v>111.166</v>
      </c>
      <c r="K367" s="16">
        <v>112.143</v>
      </c>
      <c r="L367" s="16">
        <v>113.072</v>
      </c>
      <c r="M367" s="16">
        <v>113.589</v>
      </c>
      <c r="N367" s="16">
        <v>114.337</v>
      </c>
      <c r="O367" s="16">
        <v>114.601</v>
      </c>
      <c r="P367" s="16">
        <v>115.137</v>
      </c>
      <c r="Q367" s="16">
        <v>115.41</v>
      </c>
      <c r="R367" s="16">
        <v>115.46</v>
      </c>
    </row>
    <row r="368" spans="1:18" x14ac:dyDescent="0.25">
      <c r="A368" s="16" t="s">
        <v>922</v>
      </c>
      <c r="B368" s="16" t="s">
        <v>921</v>
      </c>
      <c r="C368" s="16" t="s">
        <v>920</v>
      </c>
      <c r="D368" s="16">
        <v>104.41</v>
      </c>
      <c r="E368" s="16">
        <v>105.214</v>
      </c>
      <c r="F368" s="16">
        <v>105.467</v>
      </c>
      <c r="G368" s="16">
        <v>105.71</v>
      </c>
      <c r="H368" s="16">
        <v>106.432</v>
      </c>
      <c r="I368" s="16">
        <v>106.86499999999999</v>
      </c>
      <c r="J368" s="16">
        <v>106.541</v>
      </c>
      <c r="K368" s="16">
        <v>108.01300000000001</v>
      </c>
      <c r="L368" s="16">
        <v>109.044</v>
      </c>
      <c r="M368" s="16">
        <v>110.176</v>
      </c>
      <c r="N368" s="16">
        <v>111.253</v>
      </c>
      <c r="O368" s="16">
        <v>111.28400000000001</v>
      </c>
      <c r="P368" s="16">
        <v>111.506</v>
      </c>
      <c r="Q368" s="16">
        <v>111.462</v>
      </c>
      <c r="R368" s="16">
        <v>111.783</v>
      </c>
    </row>
    <row r="369" spans="1:18" x14ac:dyDescent="0.25">
      <c r="A369" s="16" t="s">
        <v>919</v>
      </c>
      <c r="B369" s="16" t="s">
        <v>918</v>
      </c>
      <c r="C369" s="16" t="s">
        <v>917</v>
      </c>
      <c r="D369" s="16">
        <v>107.053</v>
      </c>
      <c r="E369" s="16">
        <v>107.634</v>
      </c>
      <c r="F369" s="16">
        <v>107.905</v>
      </c>
      <c r="G369" s="16">
        <v>108.732</v>
      </c>
      <c r="H369" s="16">
        <v>109.527</v>
      </c>
      <c r="I369" s="16">
        <v>110.33199999999999</v>
      </c>
      <c r="J369" s="16">
        <v>110.899</v>
      </c>
      <c r="K369" s="16">
        <v>111.40600000000001</v>
      </c>
      <c r="L369" s="16">
        <v>112.054</v>
      </c>
      <c r="M369" s="16">
        <v>112.52</v>
      </c>
      <c r="N369" s="16">
        <v>112.848</v>
      </c>
      <c r="O369" s="16">
        <v>113.139</v>
      </c>
      <c r="P369" s="16">
        <v>113.49</v>
      </c>
      <c r="Q369" s="16">
        <v>113.56100000000001</v>
      </c>
      <c r="R369" s="16">
        <v>114.184</v>
      </c>
    </row>
    <row r="370" spans="1:18" x14ac:dyDescent="0.25">
      <c r="A370" s="16" t="s">
        <v>5</v>
      </c>
      <c r="B370" s="18" t="s">
        <v>916</v>
      </c>
      <c r="C370" s="16" t="s">
        <v>845</v>
      </c>
      <c r="D370" s="16" t="s">
        <v>844</v>
      </c>
      <c r="E370" s="16" t="s">
        <v>844</v>
      </c>
      <c r="F370" s="16" t="s">
        <v>844</v>
      </c>
      <c r="G370" s="16" t="s">
        <v>844</v>
      </c>
      <c r="H370" s="16" t="s">
        <v>844</v>
      </c>
      <c r="I370" s="16" t="s">
        <v>844</v>
      </c>
      <c r="J370" s="16" t="s">
        <v>844</v>
      </c>
      <c r="K370" s="16" t="s">
        <v>844</v>
      </c>
      <c r="L370" s="16" t="s">
        <v>844</v>
      </c>
      <c r="M370" s="16" t="s">
        <v>844</v>
      </c>
      <c r="N370" s="16" t="s">
        <v>844</v>
      </c>
      <c r="O370" s="16" t="s">
        <v>844</v>
      </c>
      <c r="P370" s="16" t="s">
        <v>844</v>
      </c>
      <c r="Q370" s="16" t="s">
        <v>844</v>
      </c>
      <c r="R370" s="16" t="s">
        <v>844</v>
      </c>
    </row>
    <row r="371" spans="1:18" x14ac:dyDescent="0.25">
      <c r="A371" s="16" t="s">
        <v>915</v>
      </c>
      <c r="B371" s="16" t="s">
        <v>914</v>
      </c>
      <c r="C371" s="16" t="s">
        <v>913</v>
      </c>
      <c r="D371" s="16">
        <v>101.38</v>
      </c>
      <c r="E371" s="16">
        <v>101.396</v>
      </c>
      <c r="F371" s="16">
        <v>101.238</v>
      </c>
      <c r="G371" s="16">
        <v>101.29600000000001</v>
      </c>
      <c r="H371" s="16">
        <v>101.227</v>
      </c>
      <c r="I371" s="16">
        <v>100.926</v>
      </c>
      <c r="J371" s="16">
        <v>100.803</v>
      </c>
      <c r="K371" s="16">
        <v>100.563</v>
      </c>
      <c r="L371" s="16">
        <v>100.589</v>
      </c>
      <c r="M371" s="16">
        <v>100.831</v>
      </c>
      <c r="N371" s="16">
        <v>100.941</v>
      </c>
      <c r="O371" s="16">
        <v>100.726</v>
      </c>
      <c r="P371" s="16">
        <v>100.384</v>
      </c>
      <c r="Q371" s="16">
        <v>100.255</v>
      </c>
      <c r="R371" s="16">
        <v>100.146</v>
      </c>
    </row>
    <row r="372" spans="1:18" x14ac:dyDescent="0.25">
      <c r="A372" s="16" t="s">
        <v>912</v>
      </c>
      <c r="B372" s="16" t="s">
        <v>911</v>
      </c>
      <c r="C372" s="16" t="s">
        <v>910</v>
      </c>
      <c r="D372" s="16">
        <v>115.6</v>
      </c>
      <c r="E372" s="16">
        <v>114.735</v>
      </c>
      <c r="F372" s="16">
        <v>115.252</v>
      </c>
      <c r="G372" s="16">
        <v>116.688</v>
      </c>
      <c r="H372" s="16">
        <v>116.373</v>
      </c>
      <c r="I372" s="16">
        <v>115.029</v>
      </c>
      <c r="J372" s="16">
        <v>116.027</v>
      </c>
      <c r="K372" s="16">
        <v>115.93300000000001</v>
      </c>
      <c r="L372" s="16">
        <v>116.741</v>
      </c>
      <c r="M372" s="16">
        <v>117.68899999999999</v>
      </c>
      <c r="N372" s="16">
        <v>117.666</v>
      </c>
      <c r="O372" s="16">
        <v>114.66500000000001</v>
      </c>
      <c r="P372" s="16">
        <v>108.279</v>
      </c>
      <c r="Q372" s="16">
        <v>109.53700000000001</v>
      </c>
      <c r="R372" s="16">
        <v>109.72199999999999</v>
      </c>
    </row>
    <row r="373" spans="1:18" x14ac:dyDescent="0.25">
      <c r="A373" s="16" t="s">
        <v>909</v>
      </c>
      <c r="B373" s="16" t="s">
        <v>908</v>
      </c>
      <c r="C373" s="16" t="s">
        <v>907</v>
      </c>
      <c r="D373" s="16">
        <v>130.161</v>
      </c>
      <c r="E373" s="16">
        <v>127.509</v>
      </c>
      <c r="F373" s="16">
        <v>128.69200000000001</v>
      </c>
      <c r="G373" s="16">
        <v>131.667</v>
      </c>
      <c r="H373" s="16">
        <v>130.15700000000001</v>
      </c>
      <c r="I373" s="16">
        <v>126.438</v>
      </c>
      <c r="J373" s="16">
        <v>128.65899999999999</v>
      </c>
      <c r="K373" s="16">
        <v>128.369</v>
      </c>
      <c r="L373" s="16">
        <v>129.79300000000001</v>
      </c>
      <c r="M373" s="16">
        <v>130.47999999999999</v>
      </c>
      <c r="N373" s="16">
        <v>129.09299999999999</v>
      </c>
      <c r="O373" s="16">
        <v>120.15900000000001</v>
      </c>
      <c r="P373" s="16">
        <v>103.732</v>
      </c>
      <c r="Q373" s="16">
        <v>107.44199999999999</v>
      </c>
      <c r="R373" s="16">
        <v>106.941</v>
      </c>
    </row>
    <row r="374" spans="1:18" x14ac:dyDescent="0.25">
      <c r="A374" s="16" t="s">
        <v>906</v>
      </c>
      <c r="B374" s="16" t="s">
        <v>905</v>
      </c>
      <c r="C374" s="16" t="s">
        <v>904</v>
      </c>
      <c r="D374" s="16">
        <v>105.498</v>
      </c>
      <c r="E374" s="16">
        <v>105.83</v>
      </c>
      <c r="F374" s="16">
        <v>106.196</v>
      </c>
      <c r="G374" s="16">
        <v>106.776</v>
      </c>
      <c r="H374" s="16">
        <v>107.134</v>
      </c>
      <c r="I374" s="16">
        <v>107.251</v>
      </c>
      <c r="J374" s="16">
        <v>107.711</v>
      </c>
      <c r="K374" s="16">
        <v>108.12</v>
      </c>
      <c r="L374" s="16">
        <v>108.55200000000001</v>
      </c>
      <c r="M374" s="16">
        <v>109.08499999999999</v>
      </c>
      <c r="N374" s="16">
        <v>109.37</v>
      </c>
      <c r="O374" s="16">
        <v>109.191</v>
      </c>
      <c r="P374" s="16">
        <v>108.629</v>
      </c>
      <c r="Q374" s="16">
        <v>109.294</v>
      </c>
      <c r="R374" s="16">
        <v>109.61499999999999</v>
      </c>
    </row>
    <row r="375" spans="1:18" x14ac:dyDescent="0.25">
      <c r="A375" s="16" t="s">
        <v>903</v>
      </c>
      <c r="B375" s="16" t="s">
        <v>902</v>
      </c>
      <c r="C375" s="16" t="s">
        <v>901</v>
      </c>
      <c r="D375" s="16">
        <v>104.283</v>
      </c>
      <c r="E375" s="16">
        <v>104.749</v>
      </c>
      <c r="F375" s="16">
        <v>105.054</v>
      </c>
      <c r="G375" s="16">
        <v>105.509</v>
      </c>
      <c r="H375" s="16">
        <v>105.961</v>
      </c>
      <c r="I375" s="16">
        <v>106.267</v>
      </c>
      <c r="J375" s="16">
        <v>106.624</v>
      </c>
      <c r="K375" s="16">
        <v>107.038</v>
      </c>
      <c r="L375" s="16">
        <v>107.422</v>
      </c>
      <c r="M375" s="16">
        <v>107.994</v>
      </c>
      <c r="N375" s="16">
        <v>108.4</v>
      </c>
      <c r="O375" s="16">
        <v>108.694</v>
      </c>
      <c r="P375" s="16">
        <v>108.929</v>
      </c>
      <c r="Q375" s="16">
        <v>109.374</v>
      </c>
      <c r="R375" s="16">
        <v>109.756</v>
      </c>
    </row>
    <row r="376" spans="1:18" x14ac:dyDescent="0.25">
      <c r="A376" s="16" t="s">
        <v>900</v>
      </c>
      <c r="B376" s="16" t="s">
        <v>899</v>
      </c>
      <c r="C376" s="16" t="s">
        <v>898</v>
      </c>
      <c r="D376" s="16">
        <v>104.101</v>
      </c>
      <c r="E376" s="16">
        <v>104.589</v>
      </c>
      <c r="F376" s="16">
        <v>104.91200000000001</v>
      </c>
      <c r="G376" s="16">
        <v>105.363</v>
      </c>
      <c r="H376" s="16">
        <v>105.819</v>
      </c>
      <c r="I376" s="16">
        <v>106.14</v>
      </c>
      <c r="J376" s="16">
        <v>106.508</v>
      </c>
      <c r="K376" s="16">
        <v>106.95399999999999</v>
      </c>
      <c r="L376" s="16">
        <v>107.334</v>
      </c>
      <c r="M376" s="16">
        <v>107.86</v>
      </c>
      <c r="N376" s="16">
        <v>108.232</v>
      </c>
      <c r="O376" s="16">
        <v>108.498</v>
      </c>
      <c r="P376" s="16">
        <v>108.758</v>
      </c>
      <c r="Q376" s="16">
        <v>109.264</v>
      </c>
      <c r="R376" s="16">
        <v>109.627</v>
      </c>
    </row>
    <row r="377" spans="1:18" x14ac:dyDescent="0.25">
      <c r="A377" s="16" t="s">
        <v>5</v>
      </c>
      <c r="B377" s="18" t="s">
        <v>897</v>
      </c>
      <c r="C377" s="16" t="s">
        <v>845</v>
      </c>
      <c r="D377" s="16" t="s">
        <v>844</v>
      </c>
      <c r="E377" s="16" t="s">
        <v>844</v>
      </c>
      <c r="F377" s="16" t="s">
        <v>844</v>
      </c>
      <c r="G377" s="16" t="s">
        <v>844</v>
      </c>
      <c r="H377" s="16" t="s">
        <v>844</v>
      </c>
      <c r="I377" s="16" t="s">
        <v>844</v>
      </c>
      <c r="J377" s="16" t="s">
        <v>844</v>
      </c>
      <c r="K377" s="16" t="s">
        <v>844</v>
      </c>
      <c r="L377" s="16" t="s">
        <v>844</v>
      </c>
      <c r="M377" s="16" t="s">
        <v>844</v>
      </c>
      <c r="N377" s="16" t="s">
        <v>844</v>
      </c>
      <c r="O377" s="16" t="s">
        <v>844</v>
      </c>
      <c r="P377" s="16" t="s">
        <v>844</v>
      </c>
      <c r="Q377" s="16" t="s">
        <v>844</v>
      </c>
      <c r="R377" s="16" t="s">
        <v>844</v>
      </c>
    </row>
    <row r="378" spans="1:18" x14ac:dyDescent="0.25">
      <c r="A378" s="16" t="s">
        <v>896</v>
      </c>
      <c r="B378" s="18" t="s">
        <v>895</v>
      </c>
      <c r="C378" s="16" t="s">
        <v>894</v>
      </c>
      <c r="D378" s="16">
        <v>105.43</v>
      </c>
      <c r="E378" s="16">
        <v>105.697</v>
      </c>
      <c r="F378" s="16">
        <v>106.03</v>
      </c>
      <c r="G378" s="16">
        <v>106.479</v>
      </c>
      <c r="H378" s="16">
        <v>106.788</v>
      </c>
      <c r="I378" s="16">
        <v>106.74</v>
      </c>
      <c r="J378" s="16">
        <v>107.172</v>
      </c>
      <c r="K378" s="16">
        <v>107.423</v>
      </c>
      <c r="L378" s="16">
        <v>107.791</v>
      </c>
      <c r="M378" s="16">
        <v>108.297</v>
      </c>
      <c r="N378" s="16">
        <v>108.586</v>
      </c>
      <c r="O378" s="16">
        <v>108.348</v>
      </c>
      <c r="P378" s="16">
        <v>107.652</v>
      </c>
      <c r="Q378" s="16">
        <v>108.24</v>
      </c>
      <c r="R378" s="16">
        <v>108.54</v>
      </c>
    </row>
    <row r="379" spans="1:18" x14ac:dyDescent="0.25">
      <c r="A379" s="16" t="s">
        <v>5</v>
      </c>
      <c r="B379" s="18" t="s">
        <v>893</v>
      </c>
      <c r="C379" s="16" t="s">
        <v>845</v>
      </c>
      <c r="D379" s="16" t="s">
        <v>844</v>
      </c>
      <c r="E379" s="16" t="s">
        <v>844</v>
      </c>
      <c r="F379" s="16" t="s">
        <v>844</v>
      </c>
      <c r="G379" s="16" t="s">
        <v>844</v>
      </c>
      <c r="H379" s="16" t="s">
        <v>844</v>
      </c>
      <c r="I379" s="16" t="s">
        <v>844</v>
      </c>
      <c r="J379" s="16" t="s">
        <v>844</v>
      </c>
      <c r="K379" s="16" t="s">
        <v>844</v>
      </c>
      <c r="L379" s="16" t="s">
        <v>844</v>
      </c>
      <c r="M379" s="16" t="s">
        <v>844</v>
      </c>
      <c r="N379" s="16" t="s">
        <v>844</v>
      </c>
      <c r="O379" s="16" t="s">
        <v>844</v>
      </c>
      <c r="P379" s="16" t="s">
        <v>844</v>
      </c>
      <c r="Q379" s="16" t="s">
        <v>844</v>
      </c>
      <c r="R379" s="16" t="s">
        <v>844</v>
      </c>
    </row>
    <row r="380" spans="1:18" x14ac:dyDescent="0.25">
      <c r="A380" s="16" t="s">
        <v>892</v>
      </c>
      <c r="B380" s="16" t="s">
        <v>891</v>
      </c>
      <c r="C380" s="16" t="s">
        <v>890</v>
      </c>
      <c r="D380" s="16">
        <v>108.889</v>
      </c>
      <c r="E380" s="16">
        <v>109.372</v>
      </c>
      <c r="F380" s="16">
        <v>109.535</v>
      </c>
      <c r="G380" s="16">
        <v>109.64700000000001</v>
      </c>
      <c r="H380" s="16">
        <v>109.97499999999999</v>
      </c>
      <c r="I380" s="16">
        <v>110.105</v>
      </c>
      <c r="J380" s="16">
        <v>110.288</v>
      </c>
      <c r="K380" s="16">
        <v>110.504</v>
      </c>
      <c r="L380" s="16">
        <v>110.374</v>
      </c>
      <c r="M380" s="16">
        <v>110.43600000000001</v>
      </c>
      <c r="N380" s="16">
        <v>110.666</v>
      </c>
      <c r="O380" s="16">
        <v>110.545</v>
      </c>
      <c r="P380" s="16">
        <v>110.523</v>
      </c>
      <c r="Q380" s="16">
        <v>111.241</v>
      </c>
      <c r="R380" s="16">
        <v>111.048</v>
      </c>
    </row>
    <row r="381" spans="1:18" x14ac:dyDescent="0.25">
      <c r="A381" s="16" t="s">
        <v>889</v>
      </c>
      <c r="B381" s="16" t="s">
        <v>888</v>
      </c>
      <c r="C381" s="16" t="s">
        <v>887</v>
      </c>
      <c r="D381" s="16">
        <v>91.694000000000003</v>
      </c>
      <c r="E381" s="16">
        <v>90.92</v>
      </c>
      <c r="F381" s="16">
        <v>90.135999999999996</v>
      </c>
      <c r="G381" s="16">
        <v>89.495999999999995</v>
      </c>
      <c r="H381" s="16">
        <v>89.042000000000002</v>
      </c>
      <c r="I381" s="16">
        <v>88.34</v>
      </c>
      <c r="J381" s="16">
        <v>87.391000000000005</v>
      </c>
      <c r="K381" s="16">
        <v>86.576999999999998</v>
      </c>
      <c r="L381" s="16">
        <v>85.819000000000003</v>
      </c>
      <c r="M381" s="16">
        <v>85.227000000000004</v>
      </c>
      <c r="N381" s="16">
        <v>84.510999999999996</v>
      </c>
      <c r="O381" s="16">
        <v>83.54</v>
      </c>
      <c r="P381" s="16">
        <v>82.730999999999995</v>
      </c>
      <c r="Q381" s="16">
        <v>82.459000000000003</v>
      </c>
      <c r="R381" s="16">
        <v>81.805999999999997</v>
      </c>
    </row>
    <row r="382" spans="1:18" x14ac:dyDescent="0.25">
      <c r="A382" s="16" t="s">
        <v>5</v>
      </c>
      <c r="B382" s="18" t="s">
        <v>886</v>
      </c>
      <c r="C382" s="16" t="s">
        <v>845</v>
      </c>
      <c r="D382" s="16" t="s">
        <v>844</v>
      </c>
      <c r="E382" s="16" t="s">
        <v>844</v>
      </c>
      <c r="F382" s="16" t="s">
        <v>844</v>
      </c>
      <c r="G382" s="16" t="s">
        <v>844</v>
      </c>
      <c r="H382" s="16" t="s">
        <v>844</v>
      </c>
      <c r="I382" s="16" t="s">
        <v>844</v>
      </c>
      <c r="J382" s="16" t="s">
        <v>844</v>
      </c>
      <c r="K382" s="16" t="s">
        <v>844</v>
      </c>
      <c r="L382" s="16" t="s">
        <v>844</v>
      </c>
      <c r="M382" s="16" t="s">
        <v>844</v>
      </c>
      <c r="N382" s="16" t="s">
        <v>844</v>
      </c>
      <c r="O382" s="16" t="s">
        <v>844</v>
      </c>
      <c r="P382" s="16" t="s">
        <v>844</v>
      </c>
      <c r="Q382" s="16" t="s">
        <v>844</v>
      </c>
      <c r="R382" s="16" t="s">
        <v>844</v>
      </c>
    </row>
    <row r="383" spans="1:18" x14ac:dyDescent="0.25">
      <c r="A383" s="16" t="s">
        <v>885</v>
      </c>
      <c r="B383" s="16" t="s">
        <v>884</v>
      </c>
      <c r="C383" s="16" t="s">
        <v>883</v>
      </c>
      <c r="D383" s="16">
        <v>106.33199999999999</v>
      </c>
      <c r="E383" s="16">
        <v>106.545</v>
      </c>
      <c r="F383" s="16">
        <v>106.648</v>
      </c>
      <c r="G383" s="16">
        <v>107.13500000000001</v>
      </c>
      <c r="H383" s="16">
        <v>107.545</v>
      </c>
      <c r="I383" s="16">
        <v>107.67</v>
      </c>
      <c r="J383" s="16">
        <v>107.91800000000001</v>
      </c>
      <c r="K383" s="16">
        <v>107.946</v>
      </c>
      <c r="L383" s="16">
        <v>108.36799999999999</v>
      </c>
      <c r="M383" s="16">
        <v>109.476</v>
      </c>
      <c r="N383" s="16">
        <v>110.285</v>
      </c>
      <c r="O383" s="16">
        <v>110.914</v>
      </c>
      <c r="P383" s="16">
        <v>110.854</v>
      </c>
      <c r="Q383" s="16">
        <v>110.55800000000001</v>
      </c>
      <c r="R383" s="16">
        <v>111.17400000000001</v>
      </c>
    </row>
    <row r="384" spans="1:18" x14ac:dyDescent="0.25">
      <c r="A384" s="16" t="s">
        <v>882</v>
      </c>
      <c r="B384" s="16" t="s">
        <v>881</v>
      </c>
      <c r="C384" s="16" t="s">
        <v>880</v>
      </c>
      <c r="D384" s="16">
        <v>103.60599999999999</v>
      </c>
      <c r="E384" s="16">
        <v>104.76600000000001</v>
      </c>
      <c r="F384" s="16">
        <v>104.444</v>
      </c>
      <c r="G384" s="16">
        <v>105.38</v>
      </c>
      <c r="H384" s="16">
        <v>105.797</v>
      </c>
      <c r="I384" s="16">
        <v>105.07299999999999</v>
      </c>
      <c r="J384" s="16">
        <v>105.749</v>
      </c>
      <c r="K384" s="16">
        <v>105.551</v>
      </c>
      <c r="L384" s="16">
        <v>105.90300000000001</v>
      </c>
      <c r="M384" s="16">
        <v>106.226</v>
      </c>
      <c r="N384" s="16">
        <v>106.223</v>
      </c>
      <c r="O384" s="16">
        <v>105.122</v>
      </c>
      <c r="P384" s="16">
        <v>104.926</v>
      </c>
      <c r="Q384" s="16">
        <v>104.705</v>
      </c>
      <c r="R384" s="16">
        <v>104.84</v>
      </c>
    </row>
    <row r="385" spans="1:18" x14ac:dyDescent="0.25">
      <c r="A385" s="16" t="s">
        <v>879</v>
      </c>
      <c r="B385" s="16" t="s">
        <v>878</v>
      </c>
      <c r="C385" s="16" t="s">
        <v>356</v>
      </c>
      <c r="D385" s="16">
        <v>155.078</v>
      </c>
      <c r="E385" s="16">
        <v>151.29</v>
      </c>
      <c r="F385" s="16">
        <v>153.482</v>
      </c>
      <c r="G385" s="16">
        <v>157.72900000000001</v>
      </c>
      <c r="H385" s="16">
        <v>154.76400000000001</v>
      </c>
      <c r="I385" s="16">
        <v>146.65100000000001</v>
      </c>
      <c r="J385" s="16">
        <v>150.42400000000001</v>
      </c>
      <c r="K385" s="16">
        <v>149.47200000000001</v>
      </c>
      <c r="L385" s="16">
        <v>149.48500000000001</v>
      </c>
      <c r="M385" s="16">
        <v>150.33600000000001</v>
      </c>
      <c r="N385" s="16">
        <v>147.726</v>
      </c>
      <c r="O385" s="16">
        <v>132.20500000000001</v>
      </c>
      <c r="P385" s="16">
        <v>103.071</v>
      </c>
      <c r="Q385" s="16">
        <v>111.577</v>
      </c>
      <c r="R385" s="16">
        <v>111.18</v>
      </c>
    </row>
    <row r="386" spans="1:18" x14ac:dyDescent="0.25">
      <c r="A386" s="16" t="s">
        <v>877</v>
      </c>
      <c r="B386" s="16" t="s">
        <v>876</v>
      </c>
      <c r="C386" s="16" t="s">
        <v>875</v>
      </c>
      <c r="D386" s="16">
        <v>104.98099999999999</v>
      </c>
      <c r="E386" s="16">
        <v>105.27500000000001</v>
      </c>
      <c r="F386" s="16">
        <v>105.687</v>
      </c>
      <c r="G386" s="16">
        <v>105.64</v>
      </c>
      <c r="H386" s="16">
        <v>105.423</v>
      </c>
      <c r="I386" s="16">
        <v>105.619</v>
      </c>
      <c r="J386" s="16">
        <v>105.831</v>
      </c>
      <c r="K386" s="16">
        <v>105.98699999999999</v>
      </c>
      <c r="L386" s="16">
        <v>106.217</v>
      </c>
      <c r="M386" s="16">
        <v>106.873</v>
      </c>
      <c r="N386" s="16">
        <v>107.369</v>
      </c>
      <c r="O386" s="16">
        <v>107.989</v>
      </c>
      <c r="P386" s="16">
        <v>108.267</v>
      </c>
      <c r="Q386" s="16">
        <v>108.658</v>
      </c>
      <c r="R386" s="16">
        <v>108.77800000000001</v>
      </c>
    </row>
    <row r="387" spans="1:18" x14ac:dyDescent="0.25">
      <c r="A387" s="16" t="s">
        <v>5</v>
      </c>
      <c r="B387" s="18" t="s">
        <v>874</v>
      </c>
      <c r="C387" s="16" t="s">
        <v>845</v>
      </c>
      <c r="D387" s="16" t="s">
        <v>844</v>
      </c>
      <c r="E387" s="16" t="s">
        <v>844</v>
      </c>
      <c r="F387" s="16" t="s">
        <v>844</v>
      </c>
      <c r="G387" s="16" t="s">
        <v>844</v>
      </c>
      <c r="H387" s="16" t="s">
        <v>844</v>
      </c>
      <c r="I387" s="16" t="s">
        <v>844</v>
      </c>
      <c r="J387" s="16" t="s">
        <v>844</v>
      </c>
      <c r="K387" s="16" t="s">
        <v>844</v>
      </c>
      <c r="L387" s="16" t="s">
        <v>844</v>
      </c>
      <c r="M387" s="16" t="s">
        <v>844</v>
      </c>
      <c r="N387" s="16" t="s">
        <v>844</v>
      </c>
      <c r="O387" s="16" t="s">
        <v>844</v>
      </c>
      <c r="P387" s="16" t="s">
        <v>844</v>
      </c>
      <c r="Q387" s="16" t="s">
        <v>844</v>
      </c>
      <c r="R387" s="16" t="s">
        <v>844</v>
      </c>
    </row>
    <row r="388" spans="1:18" x14ac:dyDescent="0.25">
      <c r="A388" s="16" t="s">
        <v>873</v>
      </c>
      <c r="B388" s="16" t="s">
        <v>872</v>
      </c>
      <c r="C388" s="16" t="s">
        <v>871</v>
      </c>
      <c r="D388" s="16">
        <v>104.71899999999999</v>
      </c>
      <c r="E388" s="16">
        <v>105.26900000000001</v>
      </c>
      <c r="F388" s="16">
        <v>105.751</v>
      </c>
      <c r="G388" s="16">
        <v>106.25</v>
      </c>
      <c r="H388" s="16">
        <v>106.887</v>
      </c>
      <c r="I388" s="16">
        <v>107.289</v>
      </c>
      <c r="J388" s="16">
        <v>107.843</v>
      </c>
      <c r="K388" s="16">
        <v>108.39700000000001</v>
      </c>
      <c r="L388" s="16">
        <v>109.00700000000001</v>
      </c>
      <c r="M388" s="16">
        <v>109.60599999999999</v>
      </c>
      <c r="N388" s="16">
        <v>110.113</v>
      </c>
      <c r="O388" s="16">
        <v>110.496</v>
      </c>
      <c r="P388" s="16">
        <v>110.837</v>
      </c>
      <c r="Q388" s="16">
        <v>111.38800000000001</v>
      </c>
      <c r="R388" s="16">
        <v>111.908</v>
      </c>
    </row>
    <row r="389" spans="1:18" x14ac:dyDescent="0.25">
      <c r="A389" s="16" t="s">
        <v>5</v>
      </c>
      <c r="B389" s="18" t="s">
        <v>870</v>
      </c>
      <c r="C389" s="16" t="s">
        <v>845</v>
      </c>
      <c r="D389" s="16" t="s">
        <v>844</v>
      </c>
      <c r="E389" s="16" t="s">
        <v>844</v>
      </c>
      <c r="F389" s="16" t="s">
        <v>844</v>
      </c>
      <c r="G389" s="16" t="s">
        <v>844</v>
      </c>
      <c r="H389" s="16" t="s">
        <v>844</v>
      </c>
      <c r="I389" s="16" t="s">
        <v>844</v>
      </c>
      <c r="J389" s="16" t="s">
        <v>844</v>
      </c>
      <c r="K389" s="16" t="s">
        <v>844</v>
      </c>
      <c r="L389" s="16" t="s">
        <v>844</v>
      </c>
      <c r="M389" s="16" t="s">
        <v>844</v>
      </c>
      <c r="N389" s="16" t="s">
        <v>844</v>
      </c>
      <c r="O389" s="16" t="s">
        <v>844</v>
      </c>
      <c r="P389" s="16" t="s">
        <v>844</v>
      </c>
      <c r="Q389" s="16" t="s">
        <v>844</v>
      </c>
      <c r="R389" s="16" t="s">
        <v>844</v>
      </c>
    </row>
    <row r="390" spans="1:18" x14ac:dyDescent="0.25">
      <c r="A390" s="16" t="s">
        <v>869</v>
      </c>
      <c r="B390" s="16" t="s">
        <v>868</v>
      </c>
      <c r="C390" s="16" t="s">
        <v>867</v>
      </c>
      <c r="D390" s="16">
        <v>102.663</v>
      </c>
      <c r="E390" s="16">
        <v>103.227</v>
      </c>
      <c r="F390" s="16">
        <v>103.785</v>
      </c>
      <c r="G390" s="16">
        <v>104.41200000000001</v>
      </c>
      <c r="H390" s="16">
        <v>104.971</v>
      </c>
      <c r="I390" s="16">
        <v>105.593</v>
      </c>
      <c r="J390" s="16">
        <v>106.248</v>
      </c>
      <c r="K390" s="16">
        <v>106.964</v>
      </c>
      <c r="L390" s="16">
        <v>107.69199999999999</v>
      </c>
      <c r="M390" s="16">
        <v>108.45</v>
      </c>
      <c r="N390" s="16">
        <v>109.22499999999999</v>
      </c>
      <c r="O390" s="16">
        <v>109.96899999999999</v>
      </c>
      <c r="P390" s="16">
        <v>110.73699999999999</v>
      </c>
      <c r="Q390" s="16">
        <v>111.664</v>
      </c>
      <c r="R390" s="16">
        <v>112.66</v>
      </c>
    </row>
    <row r="391" spans="1:18" x14ac:dyDescent="0.25">
      <c r="A391" s="16" t="s">
        <v>866</v>
      </c>
      <c r="B391" s="16" t="s">
        <v>865</v>
      </c>
      <c r="C391" s="16" t="s">
        <v>864</v>
      </c>
      <c r="D391" s="16">
        <v>102.533</v>
      </c>
      <c r="E391" s="16">
        <v>102.18</v>
      </c>
      <c r="F391" s="16">
        <v>102.565</v>
      </c>
      <c r="G391" s="16">
        <v>103.956</v>
      </c>
      <c r="H391" s="16">
        <v>104.523</v>
      </c>
      <c r="I391" s="16">
        <v>106.121</v>
      </c>
      <c r="J391" s="16">
        <v>106.542</v>
      </c>
      <c r="K391" s="16">
        <v>107.23399999999999</v>
      </c>
      <c r="L391" s="16">
        <v>109.85</v>
      </c>
      <c r="M391" s="16">
        <v>110.47499999999999</v>
      </c>
      <c r="N391" s="16">
        <v>110.94499999999999</v>
      </c>
      <c r="O391" s="16">
        <v>111.142</v>
      </c>
      <c r="P391" s="16">
        <v>111.24299999999999</v>
      </c>
      <c r="Q391" s="16">
        <v>109.733</v>
      </c>
      <c r="R391" s="16">
        <v>109.596</v>
      </c>
    </row>
    <row r="392" spans="1:18" x14ac:dyDescent="0.25">
      <c r="A392" s="16" t="s">
        <v>863</v>
      </c>
      <c r="B392" s="16" t="s">
        <v>862</v>
      </c>
      <c r="C392" s="16" t="s">
        <v>861</v>
      </c>
      <c r="D392" s="16">
        <v>105.563</v>
      </c>
      <c r="E392" s="16">
        <v>106.114</v>
      </c>
      <c r="F392" s="16">
        <v>106.624</v>
      </c>
      <c r="G392" s="16">
        <v>106.91800000000001</v>
      </c>
      <c r="H392" s="16">
        <v>107.57299999999999</v>
      </c>
      <c r="I392" s="16">
        <v>107.53400000000001</v>
      </c>
      <c r="J392" s="16">
        <v>107.875</v>
      </c>
      <c r="K392" s="16">
        <v>108.40600000000001</v>
      </c>
      <c r="L392" s="16">
        <v>108.616</v>
      </c>
      <c r="M392" s="16">
        <v>109.01300000000001</v>
      </c>
      <c r="N392" s="16">
        <v>109.31100000000001</v>
      </c>
      <c r="O392" s="16">
        <v>109.313</v>
      </c>
      <c r="P392" s="16">
        <v>109.175</v>
      </c>
      <c r="Q392" s="16">
        <v>109.723</v>
      </c>
      <c r="R392" s="16">
        <v>110.069</v>
      </c>
    </row>
    <row r="393" spans="1:18" x14ac:dyDescent="0.25">
      <c r="A393" s="16" t="s">
        <v>860</v>
      </c>
      <c r="B393" s="16" t="s">
        <v>859</v>
      </c>
      <c r="C393" s="16" t="s">
        <v>367</v>
      </c>
      <c r="D393" s="16">
        <v>106.367</v>
      </c>
      <c r="E393" s="16">
        <v>106.852</v>
      </c>
      <c r="F393" s="16">
        <v>106.795</v>
      </c>
      <c r="G393" s="16">
        <v>107.111</v>
      </c>
      <c r="H393" s="16">
        <v>107.801</v>
      </c>
      <c r="I393" s="16">
        <v>107.539</v>
      </c>
      <c r="J393" s="16">
        <v>108.42700000000001</v>
      </c>
      <c r="K393" s="16">
        <v>108.82599999999999</v>
      </c>
      <c r="L393" s="16">
        <v>108.93</v>
      </c>
      <c r="M393" s="16">
        <v>109.46299999999999</v>
      </c>
      <c r="N393" s="16">
        <v>109.59099999999999</v>
      </c>
      <c r="O393" s="16">
        <v>109.92400000000001</v>
      </c>
      <c r="P393" s="16">
        <v>109.646</v>
      </c>
      <c r="Q393" s="16">
        <v>109.985</v>
      </c>
      <c r="R393" s="16">
        <v>109.967</v>
      </c>
    </row>
    <row r="394" spans="1:18" x14ac:dyDescent="0.25">
      <c r="A394" s="16" t="s">
        <v>858</v>
      </c>
      <c r="B394" s="16" t="s">
        <v>857</v>
      </c>
      <c r="C394" s="16" t="s">
        <v>856</v>
      </c>
      <c r="D394" s="16">
        <v>104.13800000000001</v>
      </c>
      <c r="E394" s="16">
        <v>104.756</v>
      </c>
      <c r="F394" s="16">
        <v>105.61</v>
      </c>
      <c r="G394" s="16">
        <v>105.944</v>
      </c>
      <c r="H394" s="16">
        <v>106.381</v>
      </c>
      <c r="I394" s="16">
        <v>106.52500000000001</v>
      </c>
      <c r="J394" s="16">
        <v>107.235</v>
      </c>
      <c r="K394" s="16">
        <v>107.935</v>
      </c>
      <c r="L394" s="16">
        <v>108.65</v>
      </c>
      <c r="M394" s="16">
        <v>109.087</v>
      </c>
      <c r="N394" s="16">
        <v>109.336</v>
      </c>
      <c r="O394" s="16">
        <v>109.40300000000001</v>
      </c>
      <c r="P394" s="16">
        <v>110.36499999999999</v>
      </c>
      <c r="Q394" s="16">
        <v>111.399</v>
      </c>
      <c r="R394" s="16">
        <v>111.964</v>
      </c>
    </row>
    <row r="395" spans="1:18" x14ac:dyDescent="0.25">
      <c r="A395" s="16" t="s">
        <v>855</v>
      </c>
      <c r="B395" s="16" t="s">
        <v>854</v>
      </c>
      <c r="C395" s="16" t="s">
        <v>853</v>
      </c>
      <c r="D395" s="16">
        <v>105.729</v>
      </c>
      <c r="E395" s="16">
        <v>106.58799999999999</v>
      </c>
      <c r="F395" s="16">
        <v>107.101</v>
      </c>
      <c r="G395" s="16">
        <v>107.55500000000001</v>
      </c>
      <c r="H395" s="16">
        <v>108.059</v>
      </c>
      <c r="I395" s="16">
        <v>108.809</v>
      </c>
      <c r="J395" s="16">
        <v>109.28</v>
      </c>
      <c r="K395" s="16">
        <v>109.523</v>
      </c>
      <c r="L395" s="16">
        <v>110.367</v>
      </c>
      <c r="M395" s="16">
        <v>111.387</v>
      </c>
      <c r="N395" s="16">
        <v>112.19</v>
      </c>
      <c r="O395" s="16">
        <v>113.289</v>
      </c>
      <c r="P395" s="16">
        <v>114.143</v>
      </c>
      <c r="Q395" s="16">
        <v>114.494</v>
      </c>
      <c r="R395" s="16">
        <v>115.07299999999999</v>
      </c>
    </row>
    <row r="396" spans="1:18" x14ac:dyDescent="0.25">
      <c r="A396" s="16" t="s">
        <v>852</v>
      </c>
      <c r="B396" s="16" t="s">
        <v>851</v>
      </c>
      <c r="C396" s="16" t="s">
        <v>850</v>
      </c>
      <c r="D396" s="16">
        <v>109.254</v>
      </c>
      <c r="E396" s="16">
        <v>109.29300000000001</v>
      </c>
      <c r="F396" s="16">
        <v>110.83199999999999</v>
      </c>
      <c r="G396" s="16">
        <v>110.863</v>
      </c>
      <c r="H396" s="16">
        <v>111.121</v>
      </c>
      <c r="I396" s="16">
        <v>112.59699999999999</v>
      </c>
      <c r="J396" s="16">
        <v>115.265</v>
      </c>
      <c r="K396" s="16">
        <v>115.18</v>
      </c>
      <c r="L396" s="16">
        <v>115.423</v>
      </c>
      <c r="M396" s="16">
        <v>114.837</v>
      </c>
      <c r="N396" s="16">
        <v>115.521</v>
      </c>
      <c r="O396" s="16">
        <v>115.212</v>
      </c>
      <c r="P396" s="16">
        <v>114.824</v>
      </c>
      <c r="Q396" s="16">
        <v>116.45699999999999</v>
      </c>
      <c r="R396" s="16">
        <v>115.974</v>
      </c>
    </row>
    <row r="397" spans="1:18" x14ac:dyDescent="0.25">
      <c r="A397" s="16" t="s">
        <v>849</v>
      </c>
      <c r="B397" s="16" t="s">
        <v>848</v>
      </c>
      <c r="C397" s="16" t="s">
        <v>847</v>
      </c>
      <c r="D397" s="16">
        <v>106.023</v>
      </c>
      <c r="E397" s="16">
        <v>106.696</v>
      </c>
      <c r="F397" s="16">
        <v>106.905</v>
      </c>
      <c r="G397" s="16">
        <v>107.49299999999999</v>
      </c>
      <c r="H397" s="16">
        <v>108.476</v>
      </c>
      <c r="I397" s="16">
        <v>108.876</v>
      </c>
      <c r="J397" s="16">
        <v>109.32899999999999</v>
      </c>
      <c r="K397" s="16">
        <v>109.904</v>
      </c>
      <c r="L397" s="16">
        <v>110.455</v>
      </c>
      <c r="M397" s="16">
        <v>111.081</v>
      </c>
      <c r="N397" s="16">
        <v>111.508</v>
      </c>
      <c r="O397" s="16">
        <v>111.732</v>
      </c>
      <c r="P397" s="16">
        <v>112.07299999999999</v>
      </c>
      <c r="Q397" s="16">
        <v>112.524</v>
      </c>
      <c r="R397" s="16">
        <v>113.003</v>
      </c>
    </row>
    <row r="398" spans="1:18" x14ac:dyDescent="0.25">
      <c r="A398" s="16" t="s">
        <v>5</v>
      </c>
      <c r="B398" s="18" t="s">
        <v>846</v>
      </c>
      <c r="C398" s="16" t="s">
        <v>845</v>
      </c>
      <c r="D398" s="16" t="s">
        <v>844</v>
      </c>
      <c r="E398" s="16" t="s">
        <v>844</v>
      </c>
      <c r="F398" s="16" t="s">
        <v>844</v>
      </c>
      <c r="G398" s="16" t="s">
        <v>844</v>
      </c>
      <c r="H398" s="16" t="s">
        <v>844</v>
      </c>
      <c r="I398" s="16" t="s">
        <v>844</v>
      </c>
      <c r="J398" s="16" t="s">
        <v>844</v>
      </c>
      <c r="K398" s="16" t="s">
        <v>844</v>
      </c>
      <c r="L398" s="16" t="s">
        <v>844</v>
      </c>
      <c r="M398" s="16" t="s">
        <v>844</v>
      </c>
      <c r="N398" s="16" t="s">
        <v>844</v>
      </c>
      <c r="O398" s="16" t="s">
        <v>844</v>
      </c>
      <c r="P398" s="16" t="s">
        <v>844</v>
      </c>
      <c r="Q398" s="16" t="s">
        <v>844</v>
      </c>
      <c r="R398" s="16" t="s">
        <v>844</v>
      </c>
    </row>
    <row r="399" spans="1:18" x14ac:dyDescent="0.25">
      <c r="A399" s="16" t="s">
        <v>843</v>
      </c>
      <c r="B399" s="16" t="s">
        <v>842</v>
      </c>
      <c r="C399" s="16" t="s">
        <v>841</v>
      </c>
      <c r="D399" s="16">
        <v>98.918000000000006</v>
      </c>
      <c r="E399" s="16">
        <v>99.287000000000006</v>
      </c>
      <c r="F399" s="16">
        <v>98.533000000000001</v>
      </c>
      <c r="G399" s="16">
        <v>98.691000000000003</v>
      </c>
      <c r="H399" s="16">
        <v>99.275999999999996</v>
      </c>
      <c r="I399" s="16">
        <v>98.906000000000006</v>
      </c>
      <c r="J399" s="16">
        <v>98.86</v>
      </c>
      <c r="K399" s="16">
        <v>99.194000000000003</v>
      </c>
      <c r="L399" s="16">
        <v>99.138999999999996</v>
      </c>
      <c r="M399" s="16">
        <v>99.228999999999999</v>
      </c>
      <c r="N399" s="16">
        <v>99.504999999999995</v>
      </c>
      <c r="O399" s="16">
        <v>98.619</v>
      </c>
      <c r="P399" s="16">
        <v>97.930999999999997</v>
      </c>
      <c r="Q399" s="16">
        <v>97.227000000000004</v>
      </c>
      <c r="R399" s="16">
        <v>97.049000000000007</v>
      </c>
    </row>
    <row r="400" spans="1:18" x14ac:dyDescent="0.25">
      <c r="A400" s="16" t="s">
        <v>840</v>
      </c>
      <c r="B400" s="16" t="s">
        <v>839</v>
      </c>
      <c r="C400" s="16" t="s">
        <v>838</v>
      </c>
      <c r="D400" s="16">
        <v>112.994</v>
      </c>
      <c r="E400" s="16">
        <v>113.988</v>
      </c>
      <c r="F400" s="16">
        <v>115.00700000000001</v>
      </c>
      <c r="G400" s="16">
        <v>116.23399999999999</v>
      </c>
      <c r="H400" s="16">
        <v>117.611</v>
      </c>
      <c r="I400" s="16">
        <v>118.523</v>
      </c>
      <c r="J400" s="16">
        <v>119.31100000000001</v>
      </c>
      <c r="K400" s="16">
        <v>120.443</v>
      </c>
      <c r="L400" s="16">
        <v>121.47</v>
      </c>
      <c r="M400" s="16">
        <v>122.658</v>
      </c>
      <c r="N400" s="16">
        <v>123.19799999999999</v>
      </c>
      <c r="O400" s="16">
        <v>124.30800000000001</v>
      </c>
      <c r="P400" s="16">
        <v>125.40300000000001</v>
      </c>
      <c r="Q400" s="16">
        <v>126.52800000000001</v>
      </c>
      <c r="R400" s="16">
        <v>127.08199999999999</v>
      </c>
    </row>
    <row r="401" spans="1:18" x14ac:dyDescent="0.25">
      <c r="A401" s="16" t="s">
        <v>837</v>
      </c>
      <c r="B401" s="16" t="s">
        <v>836</v>
      </c>
      <c r="C401" s="16" t="s">
        <v>835</v>
      </c>
      <c r="D401" s="16">
        <v>107.735</v>
      </c>
      <c r="E401" s="16">
        <v>108.767</v>
      </c>
      <c r="F401" s="16">
        <v>109.203</v>
      </c>
      <c r="G401" s="16">
        <v>109.758</v>
      </c>
      <c r="H401" s="16">
        <v>110.586</v>
      </c>
      <c r="I401" s="16">
        <v>111.6</v>
      </c>
      <c r="J401" s="16">
        <v>112.318</v>
      </c>
      <c r="K401" s="16">
        <v>112.654</v>
      </c>
      <c r="L401" s="16">
        <v>113.699</v>
      </c>
      <c r="M401" s="16">
        <v>114.471</v>
      </c>
      <c r="N401" s="16">
        <v>114.72</v>
      </c>
      <c r="O401" s="16">
        <v>115.086</v>
      </c>
      <c r="P401" s="16">
        <v>115.89</v>
      </c>
      <c r="Q401" s="16">
        <v>116.578</v>
      </c>
      <c r="R401" s="16">
        <v>117.55</v>
      </c>
    </row>
    <row r="402" spans="1:18" x14ac:dyDescent="0.25">
      <c r="A402" s="16" t="s">
        <v>834</v>
      </c>
      <c r="B402" s="16" t="s">
        <v>833</v>
      </c>
      <c r="C402" s="16" t="s">
        <v>832</v>
      </c>
      <c r="D402" s="16">
        <v>105.786</v>
      </c>
      <c r="E402" s="16">
        <v>106.129</v>
      </c>
      <c r="F402" s="16">
        <v>106.51</v>
      </c>
      <c r="G402" s="16">
        <v>106.991</v>
      </c>
      <c r="H402" s="16">
        <v>108.40600000000001</v>
      </c>
      <c r="I402" s="16">
        <v>108.83799999999999</v>
      </c>
      <c r="J402" s="16">
        <v>109.30200000000001</v>
      </c>
      <c r="K402" s="16">
        <v>109.596</v>
      </c>
      <c r="L402" s="16">
        <v>110.233</v>
      </c>
      <c r="M402" s="16">
        <v>110.721</v>
      </c>
      <c r="N402" s="16">
        <v>111.056</v>
      </c>
      <c r="O402" s="16">
        <v>111.649</v>
      </c>
      <c r="P402" s="16">
        <v>112.03100000000001</v>
      </c>
      <c r="Q402" s="16">
        <v>112.828</v>
      </c>
      <c r="R402" s="16">
        <v>113.68600000000001</v>
      </c>
    </row>
    <row r="403" spans="1:18" x14ac:dyDescent="0.25">
      <c r="A403" s="16" t="s">
        <v>831</v>
      </c>
      <c r="B403" s="16" t="s">
        <v>830</v>
      </c>
      <c r="C403" s="16" t="s">
        <v>829</v>
      </c>
      <c r="D403" s="16">
        <v>107.649</v>
      </c>
      <c r="E403" s="16">
        <v>108.27500000000001</v>
      </c>
      <c r="F403" s="16">
        <v>109.02800000000001</v>
      </c>
      <c r="G403" s="16">
        <v>109.79900000000001</v>
      </c>
      <c r="H403" s="16">
        <v>110.66200000000001</v>
      </c>
      <c r="I403" s="16">
        <v>111.161</v>
      </c>
      <c r="J403" s="16">
        <v>111.536</v>
      </c>
      <c r="K403" s="16">
        <v>112.14700000000001</v>
      </c>
      <c r="L403" s="16">
        <v>112.473</v>
      </c>
      <c r="M403" s="16">
        <v>113.416</v>
      </c>
      <c r="N403" s="16">
        <v>114.16800000000001</v>
      </c>
      <c r="O403" s="16">
        <v>114.837</v>
      </c>
      <c r="P403" s="16">
        <v>116.032</v>
      </c>
      <c r="Q403" s="16">
        <v>118.2</v>
      </c>
      <c r="R403" s="16">
        <v>119.089</v>
      </c>
    </row>
    <row r="404" spans="1:18" x14ac:dyDescent="0.25">
      <c r="A404" s="16" t="s">
        <v>828</v>
      </c>
      <c r="B404" s="16" t="s">
        <v>827</v>
      </c>
      <c r="C404" s="16" t="s">
        <v>826</v>
      </c>
      <c r="D404" s="16">
        <v>102.86</v>
      </c>
      <c r="E404" s="16">
        <v>103.404</v>
      </c>
      <c r="F404" s="16">
        <v>103.52200000000001</v>
      </c>
      <c r="G404" s="16">
        <v>103.804</v>
      </c>
      <c r="H404" s="16">
        <v>104.581</v>
      </c>
      <c r="I404" s="16">
        <v>104.81100000000001</v>
      </c>
      <c r="J404" s="16">
        <v>105.539</v>
      </c>
      <c r="K404" s="16">
        <v>106.254</v>
      </c>
      <c r="L404" s="16">
        <v>106.483</v>
      </c>
      <c r="M404" s="16">
        <v>107.211</v>
      </c>
      <c r="N404" s="16">
        <v>108.303</v>
      </c>
      <c r="O404" s="16">
        <v>109.002</v>
      </c>
      <c r="P404" s="16">
        <v>109.68600000000001</v>
      </c>
      <c r="Q404" s="16">
        <v>110.789</v>
      </c>
      <c r="R404" s="16">
        <v>111.768</v>
      </c>
    </row>
    <row r="405" spans="1:18" x14ac:dyDescent="0.25">
      <c r="A405" s="16" t="s">
        <v>825</v>
      </c>
      <c r="B405" s="16" t="s">
        <v>824</v>
      </c>
      <c r="C405" s="16" t="s">
        <v>823</v>
      </c>
      <c r="D405" s="16">
        <v>115.596</v>
      </c>
      <c r="E405" s="16">
        <v>114.73099999999999</v>
      </c>
      <c r="F405" s="16">
        <v>115.247</v>
      </c>
      <c r="G405" s="16">
        <v>116.681</v>
      </c>
      <c r="H405" s="16">
        <v>116.366</v>
      </c>
      <c r="I405" s="16">
        <v>115.02200000000001</v>
      </c>
      <c r="J405" s="16">
        <v>116.021</v>
      </c>
      <c r="K405" s="16">
        <v>115.926</v>
      </c>
      <c r="L405" s="16">
        <v>116.73099999999999</v>
      </c>
      <c r="M405" s="16">
        <v>117.67700000000001</v>
      </c>
      <c r="N405" s="16">
        <v>117.654</v>
      </c>
      <c r="O405" s="16">
        <v>114.65300000000001</v>
      </c>
      <c r="P405" s="16">
        <v>108.268</v>
      </c>
      <c r="Q405" s="16">
        <v>109.52800000000001</v>
      </c>
      <c r="R405" s="16">
        <v>109.714</v>
      </c>
    </row>
    <row r="406" spans="1:18" x14ac:dyDescent="0.25">
      <c r="A406" s="16" t="s">
        <v>822</v>
      </c>
      <c r="B406" s="16" t="s">
        <v>821</v>
      </c>
      <c r="C406" s="16" t="s">
        <v>820</v>
      </c>
      <c r="D406" s="16">
        <v>105.345</v>
      </c>
      <c r="E406" s="16">
        <v>105.617</v>
      </c>
      <c r="F406" s="16">
        <v>105.97199999999999</v>
      </c>
      <c r="G406" s="16">
        <v>106.41800000000001</v>
      </c>
      <c r="H406" s="16">
        <v>106.717</v>
      </c>
      <c r="I406" s="16">
        <v>106.652</v>
      </c>
      <c r="J406" s="16">
        <v>107.101</v>
      </c>
      <c r="K406" s="16">
        <v>107.374</v>
      </c>
      <c r="L406" s="16">
        <v>107.736</v>
      </c>
      <c r="M406" s="16">
        <v>108.18600000000001</v>
      </c>
      <c r="N406" s="16">
        <v>108.428</v>
      </c>
      <c r="O406" s="16">
        <v>108.111</v>
      </c>
      <c r="P406" s="16">
        <v>107.35899999999999</v>
      </c>
      <c r="Q406" s="16">
        <v>108.026</v>
      </c>
      <c r="R406" s="16">
        <v>108.297</v>
      </c>
    </row>
    <row r="407" spans="1:18" x14ac:dyDescent="0.25">
      <c r="A407" s="16" t="s">
        <v>819</v>
      </c>
      <c r="B407" s="16" t="s">
        <v>818</v>
      </c>
      <c r="C407" s="16" t="s">
        <v>817</v>
      </c>
      <c r="D407" s="16">
        <v>103.967</v>
      </c>
      <c r="E407" s="16">
        <v>104.393</v>
      </c>
      <c r="F407" s="16">
        <v>104.679</v>
      </c>
      <c r="G407" s="16">
        <v>104.988</v>
      </c>
      <c r="H407" s="16">
        <v>105.395</v>
      </c>
      <c r="I407" s="16">
        <v>105.551</v>
      </c>
      <c r="J407" s="16">
        <v>105.884</v>
      </c>
      <c r="K407" s="16">
        <v>106.167</v>
      </c>
      <c r="L407" s="16">
        <v>106.47799999999999</v>
      </c>
      <c r="M407" s="16">
        <v>106.974</v>
      </c>
      <c r="N407" s="16">
        <v>107.354</v>
      </c>
      <c r="O407" s="16">
        <v>107.57599999999999</v>
      </c>
      <c r="P407" s="16">
        <v>107.73099999999999</v>
      </c>
      <c r="Q407" s="16">
        <v>108.15</v>
      </c>
      <c r="R407" s="16">
        <v>108.492</v>
      </c>
    </row>
    <row r="408" spans="1:18" x14ac:dyDescent="0.25">
      <c r="A408" s="16" t="s">
        <v>816</v>
      </c>
      <c r="B408" s="16" t="s">
        <v>815</v>
      </c>
      <c r="C408" s="16" t="s">
        <v>814</v>
      </c>
      <c r="D408" s="16">
        <v>103.726</v>
      </c>
      <c r="E408" s="16">
        <v>104.17400000000001</v>
      </c>
      <c r="F408" s="16">
        <v>104.47799999999999</v>
      </c>
      <c r="G408" s="16">
        <v>104.76900000000001</v>
      </c>
      <c r="H408" s="16">
        <v>105.176</v>
      </c>
      <c r="I408" s="16">
        <v>105.33499999999999</v>
      </c>
      <c r="J408" s="16">
        <v>105.67700000000001</v>
      </c>
      <c r="K408" s="16">
        <v>105.98399999999999</v>
      </c>
      <c r="L408" s="16">
        <v>106.28400000000001</v>
      </c>
      <c r="M408" s="16">
        <v>106.72</v>
      </c>
      <c r="N408" s="16">
        <v>107.05800000000001</v>
      </c>
      <c r="O408" s="16">
        <v>107.242</v>
      </c>
      <c r="P408" s="16">
        <v>107.41800000000001</v>
      </c>
      <c r="Q408" s="16">
        <v>107.90300000000001</v>
      </c>
      <c r="R408" s="16">
        <v>108.21899999999999</v>
      </c>
    </row>
    <row r="409" spans="1:18" ht="13.8" x14ac:dyDescent="0.3">
      <c r="A409" s="881" t="s">
        <v>813</v>
      </c>
      <c r="B409" s="879"/>
      <c r="C409" s="879"/>
      <c r="D409" s="879"/>
      <c r="E409" s="879"/>
      <c r="F409" s="879"/>
      <c r="G409" s="879"/>
      <c r="H409" s="879"/>
      <c r="I409" s="879"/>
      <c r="J409" s="879"/>
      <c r="K409" s="879"/>
      <c r="L409" s="879"/>
      <c r="M409" s="879"/>
      <c r="N409" s="879"/>
      <c r="O409" s="879"/>
      <c r="P409" s="879"/>
      <c r="Q409" s="879"/>
      <c r="R409" s="879"/>
    </row>
    <row r="410" spans="1:18" x14ac:dyDescent="0.25">
      <c r="A410" s="882" t="s">
        <v>812</v>
      </c>
      <c r="B410" s="879"/>
      <c r="C410" s="879"/>
      <c r="D410" s="879"/>
      <c r="E410" s="879"/>
      <c r="F410" s="879"/>
      <c r="G410" s="879"/>
      <c r="H410" s="879"/>
      <c r="I410" s="879"/>
      <c r="J410" s="879"/>
      <c r="K410" s="879"/>
      <c r="L410" s="879"/>
      <c r="M410" s="879"/>
      <c r="N410" s="879"/>
      <c r="O410" s="879"/>
      <c r="P410" s="879"/>
      <c r="Q410" s="879"/>
      <c r="R410" s="879"/>
    </row>
    <row r="411" spans="1:18" x14ac:dyDescent="0.25">
      <c r="A411" s="882" t="s">
        <v>811</v>
      </c>
      <c r="B411" s="879"/>
      <c r="C411" s="879"/>
      <c r="D411" s="879"/>
      <c r="E411" s="879"/>
      <c r="F411" s="879"/>
      <c r="G411" s="879"/>
      <c r="H411" s="879"/>
      <c r="I411" s="879"/>
      <c r="J411" s="879"/>
      <c r="K411" s="879"/>
      <c r="L411" s="879"/>
      <c r="M411" s="879"/>
      <c r="N411" s="879"/>
      <c r="O411" s="879"/>
      <c r="P411" s="879"/>
      <c r="Q411" s="879"/>
      <c r="R411" s="879"/>
    </row>
    <row r="412" spans="1:18" x14ac:dyDescent="0.25">
      <c r="A412" s="882" t="s">
        <v>810</v>
      </c>
      <c r="B412" s="879"/>
      <c r="C412" s="879"/>
      <c r="D412" s="879"/>
      <c r="E412" s="879"/>
      <c r="F412" s="879"/>
      <c r="G412" s="879"/>
      <c r="H412" s="879"/>
      <c r="I412" s="879"/>
      <c r="J412" s="879"/>
      <c r="K412" s="879"/>
      <c r="L412" s="879"/>
      <c r="M412" s="879"/>
      <c r="N412" s="879"/>
      <c r="O412" s="879"/>
      <c r="P412" s="879"/>
      <c r="Q412" s="879"/>
      <c r="R412" s="879"/>
    </row>
    <row r="413" spans="1:18" x14ac:dyDescent="0.25">
      <c r="A413" s="882" t="s">
        <v>809</v>
      </c>
      <c r="B413" s="879"/>
      <c r="C413" s="879"/>
      <c r="D413" s="879"/>
      <c r="E413" s="879"/>
      <c r="F413" s="879"/>
      <c r="G413" s="879"/>
      <c r="H413" s="879"/>
      <c r="I413" s="879"/>
      <c r="J413" s="879"/>
      <c r="K413" s="879"/>
      <c r="L413" s="879"/>
      <c r="M413" s="879"/>
      <c r="N413" s="879"/>
      <c r="O413" s="879"/>
      <c r="P413" s="879"/>
      <c r="Q413" s="879"/>
      <c r="R413" s="879"/>
    </row>
  </sheetData>
  <mergeCells count="31">
    <mergeCell ref="M7"/>
    <mergeCell ref="N7"/>
    <mergeCell ref="O7"/>
    <mergeCell ref="P7"/>
    <mergeCell ref="Q7"/>
    <mergeCell ref="A409:R409"/>
    <mergeCell ref="A410:R410"/>
    <mergeCell ref="A411:R411"/>
    <mergeCell ref="A412:R412"/>
    <mergeCell ref="A413:R413"/>
    <mergeCell ref="G7"/>
    <mergeCell ref="H7"/>
    <mergeCell ref="I7"/>
    <mergeCell ref="J7"/>
    <mergeCell ref="K7"/>
    <mergeCell ref="L6:O6"/>
    <mergeCell ref="L7"/>
    <mergeCell ref="A1:R1"/>
    <mergeCell ref="A2:R2"/>
    <mergeCell ref="A3:R3"/>
    <mergeCell ref="A4:R4"/>
    <mergeCell ref="A6:A7"/>
    <mergeCell ref="B6:B7"/>
    <mergeCell ref="C6:C7"/>
    <mergeCell ref="D6:G6"/>
    <mergeCell ref="H6:K6"/>
    <mergeCell ref="R7"/>
    <mergeCell ref="P6:R6"/>
    <mergeCell ref="D7"/>
    <mergeCell ref="E7"/>
    <mergeCell ref="F7"/>
  </mergeCells>
  <pageMargins left="0.75" right="0.75" top="1" bottom="1" header="0.5" footer="0.5"/>
  <pageSetup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CL27"/>
  <sheetViews>
    <sheetView workbookViewId="0">
      <selection activeCell="CP15" sqref="CP15"/>
    </sheetView>
  </sheetViews>
  <sheetFormatPr defaultRowHeight="14.4" x14ac:dyDescent="0.3"/>
  <cols>
    <col min="1" max="1" width="26.44140625" style="398" customWidth="1"/>
    <col min="2" max="2" width="46.44140625" style="398" customWidth="1"/>
    <col min="3" max="82" width="0" style="398" hidden="1" customWidth="1"/>
    <col min="83" max="16384" width="8.88671875" style="398"/>
  </cols>
  <sheetData>
    <row r="1" spans="1:90" x14ac:dyDescent="0.3">
      <c r="A1" s="398" t="s">
        <v>2345</v>
      </c>
      <c r="B1" s="398" t="s">
        <v>442</v>
      </c>
      <c r="C1" s="398" t="s">
        <v>2346</v>
      </c>
      <c r="D1" s="398" t="s">
        <v>2347</v>
      </c>
      <c r="E1" s="398" t="s">
        <v>2348</v>
      </c>
      <c r="F1" s="398" t="s">
        <v>2349</v>
      </c>
      <c r="G1" s="398" t="s">
        <v>2350</v>
      </c>
      <c r="H1" s="398" t="s">
        <v>2351</v>
      </c>
      <c r="I1" s="398" t="s">
        <v>2352</v>
      </c>
      <c r="J1" s="398" t="s">
        <v>2353</v>
      </c>
      <c r="K1" s="398" t="s">
        <v>2354</v>
      </c>
      <c r="L1" s="398" t="s">
        <v>2355</v>
      </c>
      <c r="M1" s="398" t="s">
        <v>2356</v>
      </c>
      <c r="N1" s="398" t="s">
        <v>2357</v>
      </c>
      <c r="O1" s="398" t="s">
        <v>2358</v>
      </c>
      <c r="P1" s="398" t="s">
        <v>2359</v>
      </c>
      <c r="Q1" s="398" t="s">
        <v>2360</v>
      </c>
      <c r="R1" s="398" t="s">
        <v>2361</v>
      </c>
      <c r="S1" s="398" t="s">
        <v>460</v>
      </c>
      <c r="T1" s="398" t="s">
        <v>461</v>
      </c>
      <c r="U1" s="398" t="s">
        <v>462</v>
      </c>
      <c r="V1" s="398" t="s">
        <v>463</v>
      </c>
      <c r="W1" s="398" t="s">
        <v>464</v>
      </c>
      <c r="X1" s="398" t="s">
        <v>465</v>
      </c>
      <c r="Y1" s="398" t="s">
        <v>466</v>
      </c>
      <c r="Z1" s="398" t="s">
        <v>467</v>
      </c>
      <c r="AA1" s="398" t="s">
        <v>468</v>
      </c>
      <c r="AB1" s="398" t="s">
        <v>469</v>
      </c>
      <c r="AC1" s="398" t="s">
        <v>470</v>
      </c>
      <c r="AD1" s="398" t="s">
        <v>471</v>
      </c>
      <c r="AE1" s="398" t="s">
        <v>472</v>
      </c>
      <c r="AF1" s="398" t="s">
        <v>473</v>
      </c>
      <c r="AG1" s="398" t="s">
        <v>474</v>
      </c>
      <c r="AH1" s="398" t="s">
        <v>475</v>
      </c>
      <c r="AI1" s="398" t="s">
        <v>476</v>
      </c>
      <c r="AJ1" s="398" t="s">
        <v>477</v>
      </c>
      <c r="AK1" s="398" t="s">
        <v>478</v>
      </c>
      <c r="AL1" s="398" t="s">
        <v>479</v>
      </c>
      <c r="AM1" s="398" t="s">
        <v>480</v>
      </c>
      <c r="AN1" s="398" t="s">
        <v>481</v>
      </c>
      <c r="AO1" s="398" t="s">
        <v>482</v>
      </c>
      <c r="AP1" s="398" t="s">
        <v>483</v>
      </c>
      <c r="AQ1" s="398" t="s">
        <v>484</v>
      </c>
      <c r="AR1" s="398" t="s">
        <v>485</v>
      </c>
      <c r="AS1" s="398" t="s">
        <v>486</v>
      </c>
      <c r="AT1" s="398" t="s">
        <v>487</v>
      </c>
      <c r="AU1" s="398" t="s">
        <v>488</v>
      </c>
      <c r="AV1" s="398" t="s">
        <v>489</v>
      </c>
      <c r="AW1" s="398" t="s">
        <v>490</v>
      </c>
      <c r="AX1" s="398" t="s">
        <v>491</v>
      </c>
      <c r="AY1" s="398" t="s">
        <v>492</v>
      </c>
      <c r="AZ1" s="398" t="s">
        <v>493</v>
      </c>
      <c r="BA1" s="398" t="s">
        <v>494</v>
      </c>
      <c r="BB1" s="398" t="s">
        <v>495</v>
      </c>
      <c r="BC1" s="398" t="s">
        <v>496</v>
      </c>
      <c r="BD1" s="398" t="s">
        <v>497</v>
      </c>
      <c r="BE1" s="398" t="s">
        <v>498</v>
      </c>
      <c r="BF1" s="398" t="s">
        <v>499</v>
      </c>
      <c r="BG1" s="398" t="s">
        <v>500</v>
      </c>
      <c r="BH1" s="398" t="s">
        <v>501</v>
      </c>
      <c r="BI1" s="398" t="s">
        <v>502</v>
      </c>
      <c r="BJ1" s="398" t="s">
        <v>503</v>
      </c>
      <c r="BK1" s="398" t="s">
        <v>504</v>
      </c>
      <c r="BL1" s="398" t="s">
        <v>505</v>
      </c>
      <c r="BM1" s="398" t="s">
        <v>506</v>
      </c>
      <c r="BN1" s="398" t="s">
        <v>507</v>
      </c>
      <c r="BO1" s="398" t="s">
        <v>508</v>
      </c>
      <c r="BP1" s="398" t="s">
        <v>509</v>
      </c>
      <c r="BQ1" s="398" t="s">
        <v>510</v>
      </c>
      <c r="BR1" s="398" t="s">
        <v>511</v>
      </c>
      <c r="BS1" s="398" t="s">
        <v>512</v>
      </c>
      <c r="BT1" s="398" t="s">
        <v>513</v>
      </c>
      <c r="BU1" s="398" t="s">
        <v>514</v>
      </c>
      <c r="BV1" s="398" t="s">
        <v>515</v>
      </c>
      <c r="BW1" s="398" t="s">
        <v>516</v>
      </c>
      <c r="BX1" s="398" t="s">
        <v>517</v>
      </c>
      <c r="BY1" s="398" t="s">
        <v>518</v>
      </c>
      <c r="BZ1" s="398" t="s">
        <v>519</v>
      </c>
      <c r="CA1" s="398" t="s">
        <v>520</v>
      </c>
      <c r="CB1" s="398" t="s">
        <v>521</v>
      </c>
      <c r="CC1" s="398" t="s">
        <v>522</v>
      </c>
      <c r="CD1" s="398" t="s">
        <v>523</v>
      </c>
      <c r="CE1" s="398" t="s">
        <v>524</v>
      </c>
      <c r="CF1" s="398" t="s">
        <v>525</v>
      </c>
      <c r="CG1" s="398" t="s">
        <v>526</v>
      </c>
      <c r="CH1" s="398" t="s">
        <v>527</v>
      </c>
      <c r="CI1" s="398" t="s">
        <v>528</v>
      </c>
      <c r="CJ1" s="398" t="s">
        <v>529</v>
      </c>
      <c r="CK1" s="398" t="s">
        <v>530</v>
      </c>
      <c r="CL1" s="398" t="s">
        <v>2630</v>
      </c>
    </row>
    <row r="2" spans="1:90" x14ac:dyDescent="0.3">
      <c r="A2" s="398" t="s">
        <v>2362</v>
      </c>
      <c r="B2" s="398" t="s">
        <v>531</v>
      </c>
      <c r="C2" s="398">
        <v>90095.770900586504</v>
      </c>
      <c r="D2" s="398">
        <v>95903.652269584098</v>
      </c>
      <c r="E2" s="398">
        <v>106271.149400701</v>
      </c>
      <c r="F2" s="398">
        <v>101052.981254221</v>
      </c>
      <c r="G2" s="398">
        <v>102035.488657719</v>
      </c>
      <c r="H2" s="398">
        <v>105441.499515888</v>
      </c>
      <c r="I2" s="398">
        <v>113394.13734812</v>
      </c>
      <c r="J2" s="398">
        <v>121924.049012711</v>
      </c>
      <c r="K2" s="398">
        <v>129336.628526724</v>
      </c>
      <c r="L2" s="398">
        <v>134701.910300344</v>
      </c>
      <c r="M2" s="398">
        <v>139364.13793557201</v>
      </c>
      <c r="N2" s="398">
        <v>127854.814024436</v>
      </c>
      <c r="O2" s="398">
        <v>129651.12626893399</v>
      </c>
      <c r="P2" s="398">
        <v>137790.25459225799</v>
      </c>
      <c r="Q2" s="398">
        <v>146326.272364807</v>
      </c>
      <c r="R2" s="398">
        <v>154844.972038134</v>
      </c>
      <c r="S2" s="398">
        <v>88498.200552347102</v>
      </c>
      <c r="T2" s="398">
        <v>89644.953345866496</v>
      </c>
      <c r="U2" s="398">
        <v>89289.282891456605</v>
      </c>
      <c r="V2" s="398">
        <v>92950.646812675797</v>
      </c>
      <c r="W2" s="398">
        <v>93821.122489826506</v>
      </c>
      <c r="X2" s="398">
        <v>93990.680987393396</v>
      </c>
      <c r="Y2" s="398">
        <v>97007.768177324804</v>
      </c>
      <c r="Z2" s="398">
        <v>98795.037423791597</v>
      </c>
      <c r="AA2" s="398">
        <v>101281.929532925</v>
      </c>
      <c r="AB2" s="398">
        <v>105789.763540058</v>
      </c>
      <c r="AC2" s="398">
        <v>108717.482402958</v>
      </c>
      <c r="AD2" s="398">
        <v>109295.422126862</v>
      </c>
      <c r="AE2" s="398">
        <v>108324.409241926</v>
      </c>
      <c r="AF2" s="398">
        <v>104880.563667119</v>
      </c>
      <c r="AG2" s="398">
        <v>98408.776510356998</v>
      </c>
      <c r="AH2" s="398">
        <v>92598.175597482797</v>
      </c>
      <c r="AI2" s="398">
        <v>99695.234156273</v>
      </c>
      <c r="AJ2" s="398">
        <v>102956.94946013</v>
      </c>
      <c r="AK2" s="398">
        <v>102646.007705595</v>
      </c>
      <c r="AL2" s="398">
        <v>102843.763308878</v>
      </c>
      <c r="AM2" s="398">
        <v>101647.933178133</v>
      </c>
      <c r="AN2" s="398">
        <v>103058.13996975</v>
      </c>
      <c r="AO2" s="398">
        <v>108487.891710764</v>
      </c>
      <c r="AP2" s="398">
        <v>108572.03320490599</v>
      </c>
      <c r="AQ2" s="398">
        <v>110970.74947911099</v>
      </c>
      <c r="AR2" s="398">
        <v>112391.04622320201</v>
      </c>
      <c r="AS2" s="398">
        <v>114643.802726589</v>
      </c>
      <c r="AT2" s="398">
        <v>115570.95096357699</v>
      </c>
      <c r="AU2" s="398">
        <v>117947.41124513801</v>
      </c>
      <c r="AV2" s="398">
        <v>120776.915201301</v>
      </c>
      <c r="AW2" s="398">
        <v>123091.45250959</v>
      </c>
      <c r="AX2" s="398">
        <v>125880.417094816</v>
      </c>
      <c r="AY2" s="398">
        <v>128926.324204834</v>
      </c>
      <c r="AZ2" s="398">
        <v>129492.00140435999</v>
      </c>
      <c r="BA2" s="398">
        <v>128663.700774875</v>
      </c>
      <c r="BB2" s="398">
        <v>130264.48772282701</v>
      </c>
      <c r="BC2" s="398">
        <v>133447.77922552801</v>
      </c>
      <c r="BD2" s="398">
        <v>134168.79507325799</v>
      </c>
      <c r="BE2" s="398">
        <v>133964.32736521799</v>
      </c>
      <c r="BF2" s="398">
        <v>137226.73953737301</v>
      </c>
      <c r="BG2" s="398">
        <v>140333.70314529599</v>
      </c>
      <c r="BH2" s="398">
        <v>141613.895789234</v>
      </c>
      <c r="BI2" s="398">
        <v>140686.31457108699</v>
      </c>
      <c r="BJ2" s="398">
        <v>134822.638236673</v>
      </c>
      <c r="BK2" s="398">
        <v>128491.879952883</v>
      </c>
      <c r="BL2" s="398">
        <v>126605.236531241</v>
      </c>
      <c r="BM2" s="398">
        <v>128064.41329902899</v>
      </c>
      <c r="BN2" s="398">
        <v>128257.72631459001</v>
      </c>
      <c r="BO2" s="398">
        <v>128279.192137088</v>
      </c>
      <c r="BP2" s="398">
        <v>129791.102650941</v>
      </c>
      <c r="BQ2" s="398">
        <v>130273.457260025</v>
      </c>
      <c r="BR2" s="398">
        <v>130260.753027682</v>
      </c>
      <c r="BS2" s="398">
        <v>133836.72242319901</v>
      </c>
      <c r="BT2" s="398">
        <v>136553.68155475499</v>
      </c>
      <c r="BU2" s="398">
        <v>140152.07555212299</v>
      </c>
      <c r="BV2" s="398">
        <v>140618.53883895499</v>
      </c>
      <c r="BW2" s="398">
        <v>143152.42878026</v>
      </c>
      <c r="BX2" s="398">
        <v>146024.149808305</v>
      </c>
      <c r="BY2" s="398">
        <v>146580.836391947</v>
      </c>
      <c r="BZ2" s="398">
        <v>149547.67447871799</v>
      </c>
      <c r="CA2" s="398">
        <v>152372.19097463199</v>
      </c>
      <c r="CB2" s="398">
        <v>153780.920897684</v>
      </c>
      <c r="CC2" s="398">
        <v>155306.15816554299</v>
      </c>
      <c r="CD2" s="398">
        <v>157920.61811467801</v>
      </c>
      <c r="CE2" s="399">
        <v>163178.64720160901</v>
      </c>
      <c r="CF2" s="399">
        <v>167161.42921959801</v>
      </c>
      <c r="CG2" s="399">
        <v>170970.141904733</v>
      </c>
      <c r="CH2" s="399">
        <v>173507.391636858</v>
      </c>
      <c r="CI2" s="399">
        <v>177796.50848697699</v>
      </c>
      <c r="CJ2" s="399">
        <v>179865.37661468101</v>
      </c>
      <c r="CK2" s="399">
        <v>182825.06131894799</v>
      </c>
      <c r="CL2" s="399">
        <v>183702.29245752501</v>
      </c>
    </row>
    <row r="3" spans="1:90" x14ac:dyDescent="0.3">
      <c r="A3" s="398" t="s">
        <v>2363</v>
      </c>
      <c r="B3" s="398" t="s">
        <v>535</v>
      </c>
      <c r="C3" s="398">
        <v>78413.857256713105</v>
      </c>
      <c r="D3" s="398">
        <v>83344.883744185907</v>
      </c>
      <c r="E3" s="398">
        <v>87427.396745794395</v>
      </c>
      <c r="F3" s="398">
        <v>85077.519503748597</v>
      </c>
      <c r="G3" s="398">
        <v>89142.991097121296</v>
      </c>
      <c r="H3" s="398">
        <v>92060.012220246499</v>
      </c>
      <c r="I3" s="398">
        <v>96528.701220459101</v>
      </c>
      <c r="J3" s="398">
        <v>101964.817041526</v>
      </c>
      <c r="K3" s="398">
        <v>105395.65982629301</v>
      </c>
      <c r="L3" s="398">
        <v>107041.14260194601</v>
      </c>
      <c r="M3" s="398">
        <v>106426.252244406</v>
      </c>
      <c r="N3" s="398">
        <v>99270.786061663093</v>
      </c>
      <c r="O3" s="398">
        <v>105700.07391706901</v>
      </c>
      <c r="P3" s="398">
        <v>114004.387218551</v>
      </c>
      <c r="Q3" s="398">
        <v>118651.08199786</v>
      </c>
      <c r="R3" s="398">
        <v>123725.99793638301</v>
      </c>
      <c r="S3" s="398">
        <v>76099.383452847804</v>
      </c>
      <c r="T3" s="398">
        <v>77754.224807881197</v>
      </c>
      <c r="U3" s="398">
        <v>78869.336186478598</v>
      </c>
      <c r="V3" s="398">
        <v>80932.484579644602</v>
      </c>
      <c r="W3" s="398">
        <v>81277.451899136693</v>
      </c>
      <c r="X3" s="398">
        <v>82696.079216289596</v>
      </c>
      <c r="Y3" s="398">
        <v>83421.983170629101</v>
      </c>
      <c r="Z3" s="398">
        <v>85984.0206906885</v>
      </c>
      <c r="AA3" s="398">
        <v>87782.964076338802</v>
      </c>
      <c r="AB3" s="398">
        <v>88030.789334555098</v>
      </c>
      <c r="AC3" s="398">
        <v>87663.191225092494</v>
      </c>
      <c r="AD3" s="398">
        <v>86232.642347190995</v>
      </c>
      <c r="AE3" s="398">
        <v>85808.3539557146</v>
      </c>
      <c r="AF3" s="398">
        <v>84458.496035247896</v>
      </c>
      <c r="AG3" s="398">
        <v>84556.8972941963</v>
      </c>
      <c r="AH3" s="398">
        <v>85486.330729835507</v>
      </c>
      <c r="AI3" s="398">
        <v>87833.540117521101</v>
      </c>
      <c r="AJ3" s="398">
        <v>89088.951490022402</v>
      </c>
      <c r="AK3" s="398">
        <v>89767.695919907099</v>
      </c>
      <c r="AL3" s="398">
        <v>89881.776861034596</v>
      </c>
      <c r="AM3" s="398">
        <v>90086.258812506203</v>
      </c>
      <c r="AN3" s="398">
        <v>91545.406533693007</v>
      </c>
      <c r="AO3" s="398">
        <v>92711.571785731197</v>
      </c>
      <c r="AP3" s="398">
        <v>93896.811749055705</v>
      </c>
      <c r="AQ3" s="398">
        <v>94962.053369196306</v>
      </c>
      <c r="AR3" s="398">
        <v>95535.474174287694</v>
      </c>
      <c r="AS3" s="398">
        <v>97003.710533587495</v>
      </c>
      <c r="AT3" s="398">
        <v>98613.566804764996</v>
      </c>
      <c r="AU3" s="398">
        <v>100005.317839461</v>
      </c>
      <c r="AV3" s="398">
        <v>101851.944003465</v>
      </c>
      <c r="AW3" s="398">
        <v>102359.938861134</v>
      </c>
      <c r="AX3" s="398">
        <v>103642.067462046</v>
      </c>
      <c r="AY3" s="398">
        <v>105291.38475435</v>
      </c>
      <c r="AZ3" s="398">
        <v>104517.907296498</v>
      </c>
      <c r="BA3" s="398">
        <v>105091.24494919401</v>
      </c>
      <c r="BB3" s="398">
        <v>106682.10230513</v>
      </c>
      <c r="BC3" s="398">
        <v>105915.6554554</v>
      </c>
      <c r="BD3" s="398">
        <v>106450.433023925</v>
      </c>
      <c r="BE3" s="398">
        <v>107337.873740464</v>
      </c>
      <c r="BF3" s="398">
        <v>108460.608187993</v>
      </c>
      <c r="BG3" s="398">
        <v>107135.194432737</v>
      </c>
      <c r="BH3" s="398">
        <v>107669.948456004</v>
      </c>
      <c r="BI3" s="398">
        <v>106535.452835066</v>
      </c>
      <c r="BJ3" s="398">
        <v>104364.413253819</v>
      </c>
      <c r="BK3" s="398">
        <v>101057.215630853</v>
      </c>
      <c r="BL3" s="398">
        <v>98888.719211177304</v>
      </c>
      <c r="BM3" s="398">
        <v>98044.300889572507</v>
      </c>
      <c r="BN3" s="398">
        <v>99092.908515049203</v>
      </c>
      <c r="BO3" s="398">
        <v>101921.40418116499</v>
      </c>
      <c r="BP3" s="398">
        <v>104577.11175805501</v>
      </c>
      <c r="BQ3" s="398">
        <v>106901.87243892001</v>
      </c>
      <c r="BR3" s="398">
        <v>109399.907290135</v>
      </c>
      <c r="BS3" s="398">
        <v>111802.838522672</v>
      </c>
      <c r="BT3" s="398">
        <v>113501.82525022401</v>
      </c>
      <c r="BU3" s="398">
        <v>114976.96482367501</v>
      </c>
      <c r="BV3" s="398">
        <v>115735.92027763301</v>
      </c>
      <c r="BW3" s="398">
        <v>117189.375657091</v>
      </c>
      <c r="BX3" s="398">
        <v>117859.55236722001</v>
      </c>
      <c r="BY3" s="398">
        <v>118919.85279824201</v>
      </c>
      <c r="BZ3" s="398">
        <v>120635.547168889</v>
      </c>
      <c r="CA3" s="398">
        <v>122313.856704447</v>
      </c>
      <c r="CB3" s="398">
        <v>122919.65939087801</v>
      </c>
      <c r="CC3" s="398">
        <v>123478.29364217501</v>
      </c>
      <c r="CD3" s="398">
        <v>126192.182008031</v>
      </c>
      <c r="CE3" s="399">
        <v>126217.552544697</v>
      </c>
      <c r="CF3" s="399">
        <v>129198.265339665</v>
      </c>
      <c r="CG3" s="399">
        <v>131697.588464559</v>
      </c>
      <c r="CH3" s="399">
        <v>135735.62379613699</v>
      </c>
      <c r="CI3" s="399">
        <v>137495.48805920099</v>
      </c>
      <c r="CJ3" s="399">
        <v>140662.939107349</v>
      </c>
      <c r="CK3" s="399">
        <v>141976.092028663</v>
      </c>
      <c r="CL3" s="399">
        <v>144858.71835866701</v>
      </c>
    </row>
    <row r="4" spans="1:90" x14ac:dyDescent="0.3">
      <c r="A4" s="398" t="s">
        <v>2364</v>
      </c>
      <c r="B4" s="398" t="s">
        <v>2365</v>
      </c>
      <c r="C4" s="398">
        <v>63445.215742412904</v>
      </c>
      <c r="D4" s="398">
        <v>68447.419771547298</v>
      </c>
      <c r="E4" s="398">
        <v>76769.836828860905</v>
      </c>
      <c r="F4" s="398">
        <v>68459.006468058404</v>
      </c>
      <c r="G4" s="398">
        <v>65909.865154046696</v>
      </c>
      <c r="H4" s="398">
        <v>71214.557025199494</v>
      </c>
      <c r="I4" s="398">
        <v>76033.252146278493</v>
      </c>
      <c r="J4" s="398">
        <v>79397.692011856096</v>
      </c>
      <c r="K4" s="398">
        <v>84219.078420097794</v>
      </c>
      <c r="L4" s="398">
        <v>86460.352072570604</v>
      </c>
      <c r="M4" s="398">
        <v>88088.287445036607</v>
      </c>
      <c r="N4" s="398">
        <v>75668.748119246404</v>
      </c>
      <c r="O4" s="398">
        <v>80093.980208893903</v>
      </c>
      <c r="P4" s="398">
        <v>88835.911127038606</v>
      </c>
      <c r="Q4" s="398">
        <v>88544.113036922994</v>
      </c>
      <c r="R4" s="398">
        <v>92274.997412387194</v>
      </c>
      <c r="S4" s="398">
        <v>61440.917899423199</v>
      </c>
      <c r="T4" s="398">
        <v>62756.4751614528</v>
      </c>
      <c r="U4" s="398">
        <v>64652.062935380804</v>
      </c>
      <c r="V4" s="398">
        <v>64931.406973395002</v>
      </c>
      <c r="W4" s="398">
        <v>66096.271719860903</v>
      </c>
      <c r="X4" s="398">
        <v>66995.472805622107</v>
      </c>
      <c r="Y4" s="398">
        <v>69796.923904519004</v>
      </c>
      <c r="Z4" s="398">
        <v>70901.010656187398</v>
      </c>
      <c r="AA4" s="398">
        <v>73275.091801440401</v>
      </c>
      <c r="AB4" s="398">
        <v>76410.992787216295</v>
      </c>
      <c r="AC4" s="398">
        <v>77939.209697664104</v>
      </c>
      <c r="AD4" s="398">
        <v>79454.053029122995</v>
      </c>
      <c r="AE4" s="398">
        <v>76272.1231089801</v>
      </c>
      <c r="AF4" s="398">
        <v>72865.9795490463</v>
      </c>
      <c r="AG4" s="398">
        <v>65002.945838849402</v>
      </c>
      <c r="AH4" s="398">
        <v>59694.977375357797</v>
      </c>
      <c r="AI4" s="398">
        <v>63724.890248341399</v>
      </c>
      <c r="AJ4" s="398">
        <v>65534.885299882299</v>
      </c>
      <c r="AK4" s="398">
        <v>66166.259105793695</v>
      </c>
      <c r="AL4" s="398">
        <v>68213.425962169204</v>
      </c>
      <c r="AM4" s="398">
        <v>69854.956480583205</v>
      </c>
      <c r="AN4" s="398">
        <v>68309.558468624193</v>
      </c>
      <c r="AO4" s="398">
        <v>72471.972561435206</v>
      </c>
      <c r="AP4" s="398">
        <v>74221.740590155299</v>
      </c>
      <c r="AQ4" s="398">
        <v>76517.514771187198</v>
      </c>
      <c r="AR4" s="398">
        <v>76032.010526298705</v>
      </c>
      <c r="AS4" s="398">
        <v>75267.331570179304</v>
      </c>
      <c r="AT4" s="398">
        <v>76316.151717448898</v>
      </c>
      <c r="AU4" s="398">
        <v>77110.725503810405</v>
      </c>
      <c r="AV4" s="398">
        <v>79009.598296232507</v>
      </c>
      <c r="AW4" s="398">
        <v>80491.381856774504</v>
      </c>
      <c r="AX4" s="398">
        <v>80979.062390606996</v>
      </c>
      <c r="AY4" s="398">
        <v>81746.273327243704</v>
      </c>
      <c r="AZ4" s="398">
        <v>86244.8252542228</v>
      </c>
      <c r="BA4" s="398">
        <v>84691.829567793597</v>
      </c>
      <c r="BB4" s="398">
        <v>84193.385531131105</v>
      </c>
      <c r="BC4" s="398">
        <v>85402.0430883761</v>
      </c>
      <c r="BD4" s="398">
        <v>85312.799190124206</v>
      </c>
      <c r="BE4" s="398">
        <v>85859.354709974796</v>
      </c>
      <c r="BF4" s="398">
        <v>89267.211301807096</v>
      </c>
      <c r="BG4" s="398">
        <v>90485.392434193694</v>
      </c>
      <c r="BH4" s="398">
        <v>90453.379294789105</v>
      </c>
      <c r="BI4" s="398">
        <v>89013.033895161905</v>
      </c>
      <c r="BJ4" s="398">
        <v>82401.344156001898</v>
      </c>
      <c r="BK4" s="398">
        <v>76438.159928058507</v>
      </c>
      <c r="BL4" s="398">
        <v>73883.443271191005</v>
      </c>
      <c r="BM4" s="398">
        <v>74929.086497860393</v>
      </c>
      <c r="BN4" s="398">
        <v>77424.302779875507</v>
      </c>
      <c r="BO4" s="398">
        <v>78591.753659286696</v>
      </c>
      <c r="BP4" s="398">
        <v>79545.564171604696</v>
      </c>
      <c r="BQ4" s="398">
        <v>80940.084639454304</v>
      </c>
      <c r="BR4" s="398">
        <v>81298.518365229902</v>
      </c>
      <c r="BS4" s="398">
        <v>84394.918558726495</v>
      </c>
      <c r="BT4" s="398">
        <v>89900.104790466707</v>
      </c>
      <c r="BU4" s="398">
        <v>90643.595254729298</v>
      </c>
      <c r="BV4" s="398">
        <v>90405.025904231705</v>
      </c>
      <c r="BW4" s="398">
        <v>89935.6542993638</v>
      </c>
      <c r="BX4" s="398">
        <v>90021.277823316603</v>
      </c>
      <c r="BY4" s="398">
        <v>86730.6263799796</v>
      </c>
      <c r="BZ4" s="398">
        <v>87488.893645032003</v>
      </c>
      <c r="CA4" s="398">
        <v>91144.670662946999</v>
      </c>
      <c r="CB4" s="398">
        <v>89780.858155479596</v>
      </c>
      <c r="CC4" s="398">
        <v>93039.116071851997</v>
      </c>
      <c r="CD4" s="398">
        <v>95135.3447592702</v>
      </c>
      <c r="CE4" s="399">
        <v>94923.716467648497</v>
      </c>
      <c r="CF4" s="399">
        <v>98972.746259560401</v>
      </c>
      <c r="CG4" s="399">
        <v>100085.19940312899</v>
      </c>
      <c r="CH4" s="399">
        <v>100218.16939167</v>
      </c>
      <c r="CI4" s="399">
        <v>98629.7703586766</v>
      </c>
      <c r="CJ4" s="399">
        <v>98497.718182537006</v>
      </c>
      <c r="CK4" s="399">
        <v>100974.639714984</v>
      </c>
      <c r="CL4" s="399">
        <v>101338.726429198</v>
      </c>
    </row>
    <row r="5" spans="1:90" x14ac:dyDescent="0.3">
      <c r="A5" s="398" t="s">
        <v>2366</v>
      </c>
      <c r="B5" s="398" t="s">
        <v>2367</v>
      </c>
      <c r="C5" s="398">
        <v>20866.261577883</v>
      </c>
      <c r="D5" s="398">
        <v>21425.451982512201</v>
      </c>
      <c r="E5" s="398">
        <v>23876.807626051701</v>
      </c>
      <c r="F5" s="398">
        <v>21899.145829303499</v>
      </c>
      <c r="G5" s="398">
        <v>20996.6942578118</v>
      </c>
      <c r="H5" s="398">
        <v>22096.431528845798</v>
      </c>
      <c r="I5" s="398">
        <v>25918.455673371798</v>
      </c>
      <c r="J5" s="398">
        <v>30371.013535034599</v>
      </c>
      <c r="K5" s="398">
        <v>33650.774313062699</v>
      </c>
      <c r="L5" s="398">
        <v>38055.213529641202</v>
      </c>
      <c r="M5" s="398">
        <v>41765.699544409697</v>
      </c>
      <c r="N5" s="398">
        <v>35101.7234224391</v>
      </c>
      <c r="O5" s="398">
        <v>43096.298917108201</v>
      </c>
      <c r="P5" s="398">
        <v>47609.3810290814</v>
      </c>
      <c r="Q5" s="398">
        <v>49533.526565269</v>
      </c>
      <c r="R5" s="398">
        <v>51392.822831436701</v>
      </c>
      <c r="S5" s="398">
        <v>19892.500041237399</v>
      </c>
      <c r="T5" s="398">
        <v>21054.7091445427</v>
      </c>
      <c r="U5" s="398">
        <v>21319.811289155299</v>
      </c>
      <c r="V5" s="398">
        <v>21198.0258365966</v>
      </c>
      <c r="W5" s="398">
        <v>21615.978928418201</v>
      </c>
      <c r="X5" s="398">
        <v>20810.7723224654</v>
      </c>
      <c r="Y5" s="398">
        <v>20916.889496584099</v>
      </c>
      <c r="Z5" s="398">
        <v>22358.167182581099</v>
      </c>
      <c r="AA5" s="398">
        <v>23139.531777628399</v>
      </c>
      <c r="AB5" s="398">
        <v>23975.4828936146</v>
      </c>
      <c r="AC5" s="398">
        <v>24552.769536729</v>
      </c>
      <c r="AD5" s="398">
        <v>23839.446296234899</v>
      </c>
      <c r="AE5" s="398">
        <v>24468.584513105699</v>
      </c>
      <c r="AF5" s="398">
        <v>24977.779085840299</v>
      </c>
      <c r="AG5" s="398">
        <v>22448.096175134098</v>
      </c>
      <c r="AH5" s="398">
        <v>15702.123543133701</v>
      </c>
      <c r="AI5" s="398">
        <v>21113.514449136601</v>
      </c>
      <c r="AJ5" s="398">
        <v>21385.7452598175</v>
      </c>
      <c r="AK5" s="398">
        <v>20038.6672604989</v>
      </c>
      <c r="AL5" s="398">
        <v>21448.850061794099</v>
      </c>
      <c r="AM5" s="398">
        <v>22176.5298837187</v>
      </c>
      <c r="AN5" s="398">
        <v>19854.763096843199</v>
      </c>
      <c r="AO5" s="398">
        <v>22923.083593674299</v>
      </c>
      <c r="AP5" s="398">
        <v>23431.349541146901</v>
      </c>
      <c r="AQ5" s="398">
        <v>25072.538525397398</v>
      </c>
      <c r="AR5" s="398">
        <v>25614.392637161101</v>
      </c>
      <c r="AS5" s="398">
        <v>25532.2522368549</v>
      </c>
      <c r="AT5" s="398">
        <v>27454.6392940736</v>
      </c>
      <c r="AU5" s="398">
        <v>29460.145635741199</v>
      </c>
      <c r="AV5" s="398">
        <v>30521.561227592199</v>
      </c>
      <c r="AW5" s="398">
        <v>30488.8610734664</v>
      </c>
      <c r="AX5" s="398">
        <v>31013.486203338402</v>
      </c>
      <c r="AY5" s="398">
        <v>31946.733356995301</v>
      </c>
      <c r="AZ5" s="398">
        <v>34318.234638257803</v>
      </c>
      <c r="BA5" s="398">
        <v>33255.342794565302</v>
      </c>
      <c r="BB5" s="398">
        <v>35082.786462432399</v>
      </c>
      <c r="BC5" s="398">
        <v>36498.045293050804</v>
      </c>
      <c r="BD5" s="398">
        <v>38835.588879580901</v>
      </c>
      <c r="BE5" s="398">
        <v>38660.604455387198</v>
      </c>
      <c r="BF5" s="398">
        <v>38226.615490545897</v>
      </c>
      <c r="BG5" s="398">
        <v>40731.773452846603</v>
      </c>
      <c r="BH5" s="398">
        <v>41841.866584138697</v>
      </c>
      <c r="BI5" s="398">
        <v>42720.779156024597</v>
      </c>
      <c r="BJ5" s="398">
        <v>41768.378984628798</v>
      </c>
      <c r="BK5" s="398">
        <v>34627.637729982198</v>
      </c>
      <c r="BL5" s="398">
        <v>31929.4059750696</v>
      </c>
      <c r="BM5" s="398">
        <v>34571.566014314398</v>
      </c>
      <c r="BN5" s="398">
        <v>39278.283970390199</v>
      </c>
      <c r="BO5" s="398">
        <v>40367.128398249399</v>
      </c>
      <c r="BP5" s="398">
        <v>42455.459911942598</v>
      </c>
      <c r="BQ5" s="398">
        <v>43839.862951645096</v>
      </c>
      <c r="BR5" s="398">
        <v>45722.744406595499</v>
      </c>
      <c r="BS5" s="398">
        <v>48111.315507999097</v>
      </c>
      <c r="BT5" s="398">
        <v>48810.245455584001</v>
      </c>
      <c r="BU5" s="398">
        <v>47854.9133512103</v>
      </c>
      <c r="BV5" s="398">
        <v>45661.049801532397</v>
      </c>
      <c r="BW5" s="398">
        <v>50545.961562000601</v>
      </c>
      <c r="BX5" s="398">
        <v>50149.010463528597</v>
      </c>
      <c r="BY5" s="398">
        <v>49685.861050746098</v>
      </c>
      <c r="BZ5" s="398">
        <v>47753.273184800797</v>
      </c>
      <c r="CA5" s="398">
        <v>49968.036772459898</v>
      </c>
      <c r="CB5" s="398">
        <v>50468.881761436402</v>
      </c>
      <c r="CC5" s="398">
        <v>52500.358734538197</v>
      </c>
      <c r="CD5" s="398">
        <v>52634.014057312299</v>
      </c>
      <c r="CE5" s="399">
        <v>50179.831402786098</v>
      </c>
      <c r="CF5" s="399">
        <v>52739.908140556399</v>
      </c>
      <c r="CG5" s="399">
        <v>51390.049497004802</v>
      </c>
      <c r="CH5" s="399">
        <v>50499.840995007398</v>
      </c>
      <c r="CI5" s="399">
        <v>51132.386111304797</v>
      </c>
      <c r="CJ5" s="399">
        <v>52547.609216179502</v>
      </c>
      <c r="CK5" s="399">
        <v>51879.738718169203</v>
      </c>
      <c r="CL5" s="399">
        <v>53868.9992758792</v>
      </c>
    </row>
    <row r="6" spans="1:90" x14ac:dyDescent="0.3">
      <c r="A6" s="398" t="s">
        <v>2368</v>
      </c>
      <c r="B6" s="398" t="s">
        <v>2369</v>
      </c>
      <c r="C6" s="398">
        <v>1008.30887568012</v>
      </c>
      <c r="D6" s="398">
        <v>1105.8956098656399</v>
      </c>
      <c r="E6" s="398">
        <v>1221.1388975452801</v>
      </c>
      <c r="F6" s="398">
        <v>1320.92917447182</v>
      </c>
      <c r="G6" s="398">
        <v>1381.3412886916301</v>
      </c>
      <c r="H6" s="398">
        <v>1351.3877441812599</v>
      </c>
      <c r="I6" s="398">
        <v>1428.3209105798401</v>
      </c>
      <c r="J6" s="398">
        <v>1460.01055912931</v>
      </c>
      <c r="K6" s="398">
        <v>1584.34998844906</v>
      </c>
      <c r="L6" s="398">
        <v>1737.89255061616</v>
      </c>
      <c r="M6" s="398">
        <v>1900.11962791971</v>
      </c>
      <c r="N6" s="398">
        <v>1827.14130742875</v>
      </c>
      <c r="O6" s="398">
        <v>1861.7457484946999</v>
      </c>
      <c r="P6" s="398">
        <v>1983.1164067022801</v>
      </c>
      <c r="Q6" s="398">
        <v>2145.5425950656199</v>
      </c>
      <c r="R6" s="398">
        <v>2234.5689972149698</v>
      </c>
      <c r="S6" s="398">
        <v>932.06407595725102</v>
      </c>
      <c r="T6" s="398">
        <v>1002.59678392439</v>
      </c>
      <c r="U6" s="398">
        <v>1028.5288769486201</v>
      </c>
      <c r="V6" s="398">
        <v>1070.0457658902301</v>
      </c>
      <c r="W6" s="398">
        <v>1080.17815337145</v>
      </c>
      <c r="X6" s="398">
        <v>1100.7884169849301</v>
      </c>
      <c r="Y6" s="398">
        <v>1113.81897441159</v>
      </c>
      <c r="Z6" s="398">
        <v>1128.79689469457</v>
      </c>
      <c r="AA6" s="398">
        <v>1154.5671957166001</v>
      </c>
      <c r="AB6" s="398">
        <v>1215.3586801327001</v>
      </c>
      <c r="AC6" s="398">
        <v>1265.0050657494501</v>
      </c>
      <c r="AD6" s="398">
        <v>1249.6246485823799</v>
      </c>
      <c r="AE6" s="398">
        <v>1253.71344509764</v>
      </c>
      <c r="AF6" s="398">
        <v>1275.1341218069001</v>
      </c>
      <c r="AG6" s="398">
        <v>1331.0439228181101</v>
      </c>
      <c r="AH6" s="398">
        <v>1423.8252081646201</v>
      </c>
      <c r="AI6" s="398">
        <v>1462.89862475422</v>
      </c>
      <c r="AJ6" s="398">
        <v>1439.21432164164</v>
      </c>
      <c r="AK6" s="398">
        <v>1332.08439120197</v>
      </c>
      <c r="AL6" s="398">
        <v>1291.1678171686999</v>
      </c>
      <c r="AM6" s="398">
        <v>1300.5612769025399</v>
      </c>
      <c r="AN6" s="398">
        <v>1327.4453482028</v>
      </c>
      <c r="AO6" s="398">
        <v>1376.2976041018401</v>
      </c>
      <c r="AP6" s="398">
        <v>1401.2467475178601</v>
      </c>
      <c r="AQ6" s="398">
        <v>1432.32320005068</v>
      </c>
      <c r="AR6" s="398">
        <v>1440.53190745508</v>
      </c>
      <c r="AS6" s="398">
        <v>1415.7561365844099</v>
      </c>
      <c r="AT6" s="398">
        <v>1424.6723982291901</v>
      </c>
      <c r="AU6" s="398">
        <v>1476.9468531683401</v>
      </c>
      <c r="AV6" s="398">
        <v>1378.2631202243699</v>
      </c>
      <c r="AW6" s="398">
        <v>1475.66735041426</v>
      </c>
      <c r="AX6" s="398">
        <v>1509.1649127102601</v>
      </c>
      <c r="AY6" s="398">
        <v>1517.79403312101</v>
      </c>
      <c r="AZ6" s="398">
        <v>1590.15698294652</v>
      </c>
      <c r="BA6" s="398">
        <v>1599.80928535865</v>
      </c>
      <c r="BB6" s="398">
        <v>1629.63965237005</v>
      </c>
      <c r="BC6" s="398">
        <v>1671.8390018616799</v>
      </c>
      <c r="BD6" s="398">
        <v>1708.5573815075199</v>
      </c>
      <c r="BE6" s="398">
        <v>1745.44412834383</v>
      </c>
      <c r="BF6" s="398">
        <v>1825.72969075162</v>
      </c>
      <c r="BG6" s="398">
        <v>1875.5349917585199</v>
      </c>
      <c r="BH6" s="398">
        <v>1870.52904848294</v>
      </c>
      <c r="BI6" s="398">
        <v>1998.0360182325201</v>
      </c>
      <c r="BJ6" s="398">
        <v>1856.3784532048401</v>
      </c>
      <c r="BK6" s="398">
        <v>1836.1499549637799</v>
      </c>
      <c r="BL6" s="398">
        <v>1792.73870344275</v>
      </c>
      <c r="BM6" s="398">
        <v>1828.5392482715299</v>
      </c>
      <c r="BN6" s="398">
        <v>1851.13732303694</v>
      </c>
      <c r="BO6" s="398">
        <v>1863.43363263896</v>
      </c>
      <c r="BP6" s="398">
        <v>1837.5001119199501</v>
      </c>
      <c r="BQ6" s="398">
        <v>1845.8524759812699</v>
      </c>
      <c r="BR6" s="398">
        <v>1900.1967734386401</v>
      </c>
      <c r="BS6" s="398">
        <v>1943.2099710284299</v>
      </c>
      <c r="BT6" s="398">
        <v>1991.92436793043</v>
      </c>
      <c r="BU6" s="398">
        <v>1942.18916618408</v>
      </c>
      <c r="BV6" s="398">
        <v>2055.1421216661802</v>
      </c>
      <c r="BW6" s="398">
        <v>2088.1372717673598</v>
      </c>
      <c r="BX6" s="398">
        <v>2184.0329140020599</v>
      </c>
      <c r="BY6" s="398">
        <v>2157.1457153282299</v>
      </c>
      <c r="BZ6" s="398">
        <v>2152.8544791648301</v>
      </c>
      <c r="CA6" s="398">
        <v>2243.3028307864001</v>
      </c>
      <c r="CB6" s="398">
        <v>2156.9839058673501</v>
      </c>
      <c r="CC6" s="398">
        <v>2253.16707966184</v>
      </c>
      <c r="CD6" s="398">
        <v>2284.8221725443</v>
      </c>
      <c r="CE6" s="399">
        <v>2272.85079888576</v>
      </c>
      <c r="CF6" s="399">
        <v>2118.9331375616698</v>
      </c>
      <c r="CG6" s="399">
        <v>2231.80608919933</v>
      </c>
      <c r="CH6" s="399">
        <v>2401.1155166558401</v>
      </c>
      <c r="CI6" s="399">
        <v>2283.3118693740198</v>
      </c>
      <c r="CJ6" s="399">
        <v>2215.7480128447401</v>
      </c>
      <c r="CK6" s="399">
        <v>2285.04427595169</v>
      </c>
      <c r="CL6" s="399">
        <v>2316.2275943498198</v>
      </c>
    </row>
    <row r="7" spans="1:90" x14ac:dyDescent="0.3">
      <c r="A7" s="398" t="s">
        <v>2370</v>
      </c>
      <c r="B7" s="398" t="s">
        <v>2371</v>
      </c>
      <c r="C7" s="398">
        <v>5176.1556032747403</v>
      </c>
      <c r="D7" s="398">
        <v>6103.4288397641303</v>
      </c>
      <c r="E7" s="398">
        <v>7039.7010659607104</v>
      </c>
      <c r="F7" s="398">
        <v>7759.68670991622</v>
      </c>
      <c r="G7" s="398">
        <v>7861.1248126917799</v>
      </c>
      <c r="H7" s="398">
        <v>8387.5767557712097</v>
      </c>
      <c r="I7" s="398">
        <v>9310.4232427656807</v>
      </c>
      <c r="J7" s="398">
        <v>9882.6828020307294</v>
      </c>
      <c r="K7" s="398">
        <v>10663.5313044254</v>
      </c>
      <c r="L7" s="398">
        <v>11502.5568840746</v>
      </c>
      <c r="M7" s="398">
        <v>11598.964118698101</v>
      </c>
      <c r="N7" s="398">
        <v>10411.320559965699</v>
      </c>
      <c r="O7" s="398">
        <v>10975.891410427501</v>
      </c>
      <c r="P7" s="398">
        <v>11263.3047917392</v>
      </c>
      <c r="Q7" s="398">
        <v>11759.357993669601</v>
      </c>
      <c r="R7" s="398">
        <v>12080.418289524599</v>
      </c>
      <c r="S7" s="398">
        <v>4956.8043407213499</v>
      </c>
      <c r="T7" s="398">
        <v>5094.8533492380302</v>
      </c>
      <c r="U7" s="398">
        <v>5223.9246814799599</v>
      </c>
      <c r="V7" s="398">
        <v>5429.0400416596103</v>
      </c>
      <c r="W7" s="398">
        <v>5604.5111424596598</v>
      </c>
      <c r="X7" s="398">
        <v>5905.8269254082898</v>
      </c>
      <c r="Y7" s="398">
        <v>6293.2330144572798</v>
      </c>
      <c r="Z7" s="398">
        <v>6610.1442767312901</v>
      </c>
      <c r="AA7" s="398">
        <v>6815.7293313042901</v>
      </c>
      <c r="AB7" s="398">
        <v>6936.4426469480104</v>
      </c>
      <c r="AC7" s="398">
        <v>7092.3164239781399</v>
      </c>
      <c r="AD7" s="398">
        <v>7314.3158616124001</v>
      </c>
      <c r="AE7" s="398">
        <v>7755.40979585472</v>
      </c>
      <c r="AF7" s="398">
        <v>7833.4685421838603</v>
      </c>
      <c r="AG7" s="398">
        <v>7830.9894057902502</v>
      </c>
      <c r="AH7" s="398">
        <v>7618.8790958360496</v>
      </c>
      <c r="AI7" s="398">
        <v>7774.7863998637104</v>
      </c>
      <c r="AJ7" s="398">
        <v>7786.99249272817</v>
      </c>
      <c r="AK7" s="398">
        <v>7798.4308068919299</v>
      </c>
      <c r="AL7" s="398">
        <v>8084.2895512832902</v>
      </c>
      <c r="AM7" s="398">
        <v>8262.7559976641405</v>
      </c>
      <c r="AN7" s="398">
        <v>8309.1821072137009</v>
      </c>
      <c r="AO7" s="398">
        <v>8446.9424427868998</v>
      </c>
      <c r="AP7" s="398">
        <v>8531.4264754201104</v>
      </c>
      <c r="AQ7" s="398">
        <v>8797.3745704767498</v>
      </c>
      <c r="AR7" s="398">
        <v>9249.2720882322392</v>
      </c>
      <c r="AS7" s="398">
        <v>9494.8574193053391</v>
      </c>
      <c r="AT7" s="398">
        <v>9700.1888930483692</v>
      </c>
      <c r="AU7" s="398">
        <v>9692.1241336669009</v>
      </c>
      <c r="AV7" s="398">
        <v>9738.6131263091793</v>
      </c>
      <c r="AW7" s="398">
        <v>9974.3331953657907</v>
      </c>
      <c r="AX7" s="398">
        <v>10125.660752781099</v>
      </c>
      <c r="AY7" s="398">
        <v>10360.933830715499</v>
      </c>
      <c r="AZ7" s="398">
        <v>10613.7507439439</v>
      </c>
      <c r="BA7" s="398">
        <v>10746.8639294726</v>
      </c>
      <c r="BB7" s="398">
        <v>10932.576713569601</v>
      </c>
      <c r="BC7" s="398">
        <v>11258.7700224932</v>
      </c>
      <c r="BD7" s="398">
        <v>11399.7441192228</v>
      </c>
      <c r="BE7" s="398">
        <v>11538.961373518599</v>
      </c>
      <c r="BF7" s="398">
        <v>11812.7520210639</v>
      </c>
      <c r="BG7" s="398">
        <v>11679.055185887501</v>
      </c>
      <c r="BH7" s="398">
        <v>11711.1648716982</v>
      </c>
      <c r="BI7" s="398">
        <v>11685.0422609912</v>
      </c>
      <c r="BJ7" s="398">
        <v>11320.5941562156</v>
      </c>
      <c r="BK7" s="398">
        <v>10540.685131594601</v>
      </c>
      <c r="BL7" s="398">
        <v>10289.7465617659</v>
      </c>
      <c r="BM7" s="398">
        <v>10323.3898920354</v>
      </c>
      <c r="BN7" s="398">
        <v>10491.4606544667</v>
      </c>
      <c r="BO7" s="398">
        <v>10888.155299981499</v>
      </c>
      <c r="BP7" s="398">
        <v>11143.3602841802</v>
      </c>
      <c r="BQ7" s="398">
        <v>10951.1771578195</v>
      </c>
      <c r="BR7" s="398">
        <v>10920.8728997288</v>
      </c>
      <c r="BS7" s="398">
        <v>10982.7562678546</v>
      </c>
      <c r="BT7" s="398">
        <v>11173.7879014022</v>
      </c>
      <c r="BU7" s="398">
        <v>11424.785488857</v>
      </c>
      <c r="BV7" s="398">
        <v>11471.8895088429</v>
      </c>
      <c r="BW7" s="398">
        <v>11664.536971518201</v>
      </c>
      <c r="BX7" s="398">
        <v>11848.568306700399</v>
      </c>
      <c r="BY7" s="398">
        <v>11604.920832461399</v>
      </c>
      <c r="BZ7" s="398">
        <v>11919.4058639985</v>
      </c>
      <c r="CA7" s="398">
        <v>11984.2350683238</v>
      </c>
      <c r="CB7" s="398">
        <v>11870.890427054699</v>
      </c>
      <c r="CC7" s="398">
        <v>12086.067303862699</v>
      </c>
      <c r="CD7" s="398">
        <v>12380.480358857199</v>
      </c>
      <c r="CE7" s="399">
        <v>12534.438410029001</v>
      </c>
      <c r="CF7" s="399">
        <v>12692.1515356195</v>
      </c>
      <c r="CG7" s="399">
        <v>12928.7212240053</v>
      </c>
      <c r="CH7" s="399">
        <v>12887.4154053983</v>
      </c>
      <c r="CI7" s="399">
        <v>12880.0888474645</v>
      </c>
      <c r="CJ7" s="399">
        <v>13532.152503564899</v>
      </c>
      <c r="CK7" s="399">
        <v>13880.1640054161</v>
      </c>
      <c r="CL7" s="399">
        <v>14143.9200910298</v>
      </c>
    </row>
    <row r="8" spans="1:90" x14ac:dyDescent="0.3">
      <c r="A8" s="398" t="s">
        <v>2372</v>
      </c>
      <c r="B8" s="398" t="s">
        <v>2373</v>
      </c>
      <c r="C8" s="398">
        <v>1243.43141821324</v>
      </c>
      <c r="D8" s="398">
        <v>1314.49677756702</v>
      </c>
      <c r="E8" s="398">
        <v>1362.7705557581401</v>
      </c>
      <c r="F8" s="398">
        <v>1434.4934276244101</v>
      </c>
      <c r="G8" s="398">
        <v>1537.3113940545099</v>
      </c>
      <c r="H8" s="398">
        <v>1588.50315970628</v>
      </c>
      <c r="I8" s="398">
        <v>1617.6823148251401</v>
      </c>
      <c r="J8" s="398">
        <v>1636.3049281794399</v>
      </c>
      <c r="K8" s="398">
        <v>1710.6272295645699</v>
      </c>
      <c r="L8" s="398">
        <v>1664.9218028850901</v>
      </c>
      <c r="M8" s="398">
        <v>1792.24048103169</v>
      </c>
      <c r="N8" s="398">
        <v>1563.28756907621</v>
      </c>
      <c r="O8" s="398">
        <v>1370.26795988197</v>
      </c>
      <c r="P8" s="398">
        <v>1402.16034495087</v>
      </c>
      <c r="Q8" s="398">
        <v>1493.87465588381</v>
      </c>
      <c r="R8" s="398">
        <v>1531.30589412426</v>
      </c>
      <c r="S8" s="398">
        <v>1238.33640325227</v>
      </c>
      <c r="T8" s="398">
        <v>1228.6962862128501</v>
      </c>
      <c r="U8" s="398">
        <v>1244.9985234780199</v>
      </c>
      <c r="V8" s="398">
        <v>1261.6944599098199</v>
      </c>
      <c r="W8" s="398">
        <v>1296.64133540019</v>
      </c>
      <c r="X8" s="398">
        <v>1294.4375870572401</v>
      </c>
      <c r="Y8" s="398">
        <v>1327.40459601715</v>
      </c>
      <c r="Z8" s="398">
        <v>1339.5035917935199</v>
      </c>
      <c r="AA8" s="398">
        <v>1337.9563748819601</v>
      </c>
      <c r="AB8" s="398">
        <v>1360.53777561679</v>
      </c>
      <c r="AC8" s="398">
        <v>1367.05295998053</v>
      </c>
      <c r="AD8" s="398">
        <v>1385.53511255328</v>
      </c>
      <c r="AE8" s="398">
        <v>1428.9853656601799</v>
      </c>
      <c r="AF8" s="398">
        <v>1444.53350257856</v>
      </c>
      <c r="AG8" s="398">
        <v>1451.3712053000199</v>
      </c>
      <c r="AH8" s="398">
        <v>1413.0836369588999</v>
      </c>
      <c r="AI8" s="398">
        <v>1510.4785324675099</v>
      </c>
      <c r="AJ8" s="398">
        <v>1498.8024332781199</v>
      </c>
      <c r="AK8" s="398">
        <v>1567.9840786202601</v>
      </c>
      <c r="AL8" s="398">
        <v>1571.9805318521401</v>
      </c>
      <c r="AM8" s="398">
        <v>1566.2215676683099</v>
      </c>
      <c r="AN8" s="398">
        <v>1546.38537085089</v>
      </c>
      <c r="AO8" s="398">
        <v>1615.29426841284</v>
      </c>
      <c r="AP8" s="398">
        <v>1626.11143189308</v>
      </c>
      <c r="AQ8" s="398">
        <v>1659.7685466708499</v>
      </c>
      <c r="AR8" s="398">
        <v>1651.4834085868299</v>
      </c>
      <c r="AS8" s="398">
        <v>1564.3023934077801</v>
      </c>
      <c r="AT8" s="398">
        <v>1595.1749106351201</v>
      </c>
      <c r="AU8" s="398">
        <v>1628.07663360482</v>
      </c>
      <c r="AV8" s="398">
        <v>1575.94561908272</v>
      </c>
      <c r="AW8" s="398">
        <v>1621.2189730745099</v>
      </c>
      <c r="AX8" s="398">
        <v>1719.97848695571</v>
      </c>
      <c r="AY8" s="398">
        <v>1726.1224199727001</v>
      </c>
      <c r="AZ8" s="398">
        <v>1746.19324704222</v>
      </c>
      <c r="BA8" s="398">
        <v>1687.2894815582199</v>
      </c>
      <c r="BB8" s="398">
        <v>1682.9037696851501</v>
      </c>
      <c r="BC8" s="398">
        <v>1664.6563491069301</v>
      </c>
      <c r="BD8" s="398">
        <v>1668.3512415052501</v>
      </c>
      <c r="BE8" s="398">
        <v>1642.60828820287</v>
      </c>
      <c r="BF8" s="398">
        <v>1684.0713327252899</v>
      </c>
      <c r="BG8" s="398">
        <v>1681.42567161239</v>
      </c>
      <c r="BH8" s="398">
        <v>1808.35179173709</v>
      </c>
      <c r="BI8" s="398">
        <v>1912.5453591544299</v>
      </c>
      <c r="BJ8" s="398">
        <v>1766.6391016228499</v>
      </c>
      <c r="BK8" s="398">
        <v>1648.1887865450301</v>
      </c>
      <c r="BL8" s="398">
        <v>1540.1280761873199</v>
      </c>
      <c r="BM8" s="398">
        <v>1566.88627554908</v>
      </c>
      <c r="BN8" s="398">
        <v>1497.9471380233899</v>
      </c>
      <c r="BO8" s="398">
        <v>1450.6929029522501</v>
      </c>
      <c r="BP8" s="398">
        <v>1475.84760300731</v>
      </c>
      <c r="BQ8" s="398">
        <v>1297.10811194956</v>
      </c>
      <c r="BR8" s="398">
        <v>1257.4232216187499</v>
      </c>
      <c r="BS8" s="398">
        <v>1413.46879789691</v>
      </c>
      <c r="BT8" s="398">
        <v>1394.25352648276</v>
      </c>
      <c r="BU8" s="398">
        <v>1382.34594055916</v>
      </c>
      <c r="BV8" s="398">
        <v>1418.5731148646701</v>
      </c>
      <c r="BW8" s="398">
        <v>1474.7733618785801</v>
      </c>
      <c r="BX8" s="398">
        <v>1503.5855642307799</v>
      </c>
      <c r="BY8" s="398">
        <v>1492.35055111526</v>
      </c>
      <c r="BZ8" s="398">
        <v>1504.78914631063</v>
      </c>
      <c r="CA8" s="398">
        <v>1528.20132002076</v>
      </c>
      <c r="CB8" s="398">
        <v>1552.5015509939501</v>
      </c>
      <c r="CC8" s="398">
        <v>1543.1474103804201</v>
      </c>
      <c r="CD8" s="398">
        <v>1501.3732951019001</v>
      </c>
      <c r="CE8" s="399">
        <v>1477.07509015562</v>
      </c>
      <c r="CF8" s="399">
        <v>1466.8442670203401</v>
      </c>
      <c r="CG8" s="399">
        <v>1484.74820750707</v>
      </c>
      <c r="CH8" s="399">
        <v>1459.1711496688799</v>
      </c>
      <c r="CI8" s="399">
        <v>1472.13004087376</v>
      </c>
      <c r="CJ8" s="399">
        <v>1479.90537559668</v>
      </c>
      <c r="CK8" s="399">
        <v>1474.7218191147299</v>
      </c>
      <c r="CL8" s="399">
        <v>1505.82315800643</v>
      </c>
    </row>
    <row r="9" spans="1:90" x14ac:dyDescent="0.3">
      <c r="A9" s="398" t="s">
        <v>2374</v>
      </c>
      <c r="B9" s="398" t="s">
        <v>2375</v>
      </c>
      <c r="C9" s="398">
        <v>1968.05192036823</v>
      </c>
      <c r="D9" s="398">
        <v>1851.70626505306</v>
      </c>
      <c r="E9" s="398">
        <v>1617.24611052211</v>
      </c>
      <c r="F9" s="398">
        <v>1728.82957820866</v>
      </c>
      <c r="G9" s="398">
        <v>1957.5728670209901</v>
      </c>
      <c r="H9" s="398">
        <v>1827.29382856082</v>
      </c>
      <c r="I9" s="398">
        <v>1847.99115507639</v>
      </c>
      <c r="J9" s="398">
        <v>1763.76411721005</v>
      </c>
      <c r="K9" s="398">
        <v>1695.5161765243299</v>
      </c>
      <c r="L9" s="398">
        <v>1568.3740310362</v>
      </c>
      <c r="M9" s="398">
        <v>1608.92437560705</v>
      </c>
      <c r="N9" s="398">
        <v>1537.2591119194101</v>
      </c>
      <c r="O9" s="398">
        <v>1625.1695891289301</v>
      </c>
      <c r="P9" s="398">
        <v>1663.2471487825401</v>
      </c>
      <c r="Q9" s="398">
        <v>1714.7346266894001</v>
      </c>
      <c r="R9" s="398">
        <v>1800.3265801048001</v>
      </c>
      <c r="S9" s="398">
        <v>1886.7712643444499</v>
      </c>
      <c r="T9" s="398">
        <v>1959.58740548172</v>
      </c>
      <c r="U9" s="398">
        <v>2024.69546498625</v>
      </c>
      <c r="V9" s="398">
        <v>2001.1535466605001</v>
      </c>
      <c r="W9" s="398">
        <v>1939.8138721022201</v>
      </c>
      <c r="X9" s="398">
        <v>1885.99084777547</v>
      </c>
      <c r="Y9" s="398">
        <v>1840.3415005615</v>
      </c>
      <c r="Z9" s="398">
        <v>1740.67883977306</v>
      </c>
      <c r="AA9" s="398">
        <v>1648.4949271902001</v>
      </c>
      <c r="AB9" s="398">
        <v>1610.0891117372901</v>
      </c>
      <c r="AC9" s="398">
        <v>1605.50100018388</v>
      </c>
      <c r="AD9" s="398">
        <v>1604.8994029770699</v>
      </c>
      <c r="AE9" s="398">
        <v>1647.4665021278599</v>
      </c>
      <c r="AF9" s="398">
        <v>1703.62278545861</v>
      </c>
      <c r="AG9" s="398">
        <v>1748.24886302094</v>
      </c>
      <c r="AH9" s="398">
        <v>1815.98016222722</v>
      </c>
      <c r="AI9" s="398">
        <v>1902.1018124979801</v>
      </c>
      <c r="AJ9" s="398">
        <v>1969.3965574291999</v>
      </c>
      <c r="AK9" s="398">
        <v>2012.59660931386</v>
      </c>
      <c r="AL9" s="398">
        <v>1946.19648884291</v>
      </c>
      <c r="AM9" s="398">
        <v>1879.5922401975999</v>
      </c>
      <c r="AN9" s="398">
        <v>1820.9202948746599</v>
      </c>
      <c r="AO9" s="398">
        <v>1798.68526054315</v>
      </c>
      <c r="AP9" s="398">
        <v>1809.97751862788</v>
      </c>
      <c r="AQ9" s="398">
        <v>1826.27449778297</v>
      </c>
      <c r="AR9" s="398">
        <v>1849.6717307664201</v>
      </c>
      <c r="AS9" s="398">
        <v>1883.6232141016401</v>
      </c>
      <c r="AT9" s="398">
        <v>1832.39517765451</v>
      </c>
      <c r="AU9" s="398">
        <v>1797.9583217212</v>
      </c>
      <c r="AV9" s="398">
        <v>1763.12434399577</v>
      </c>
      <c r="AW9" s="398">
        <v>1739.8779855610201</v>
      </c>
      <c r="AX9" s="398">
        <v>1754.0958175622</v>
      </c>
      <c r="AY9" s="398">
        <v>1730.89447647008</v>
      </c>
      <c r="AZ9" s="398">
        <v>1693.4823275707799</v>
      </c>
      <c r="BA9" s="398">
        <v>1686.82066810021</v>
      </c>
      <c r="BB9" s="398">
        <v>1670.8672339562499</v>
      </c>
      <c r="BC9" s="398">
        <v>1611.92605210124</v>
      </c>
      <c r="BD9" s="398">
        <v>1557.519400505</v>
      </c>
      <c r="BE9" s="398">
        <v>1539.8766710904799</v>
      </c>
      <c r="BF9" s="398">
        <v>1564.17400044806</v>
      </c>
      <c r="BG9" s="398">
        <v>1596.86623994088</v>
      </c>
      <c r="BH9" s="398">
        <v>1600.86105317078</v>
      </c>
      <c r="BI9" s="398">
        <v>1619.3191860309</v>
      </c>
      <c r="BJ9" s="398">
        <v>1618.6510232856499</v>
      </c>
      <c r="BK9" s="398">
        <v>1577.3426702478801</v>
      </c>
      <c r="BL9" s="398">
        <v>1524.29735485014</v>
      </c>
      <c r="BM9" s="398">
        <v>1502.8452718558699</v>
      </c>
      <c r="BN9" s="398">
        <v>1544.55115072375</v>
      </c>
      <c r="BO9" s="398">
        <v>1576.8258690033999</v>
      </c>
      <c r="BP9" s="398">
        <v>1605.91689359866</v>
      </c>
      <c r="BQ9" s="398">
        <v>1625.81165513361</v>
      </c>
      <c r="BR9" s="398">
        <v>1692.1239387800399</v>
      </c>
      <c r="BS9" s="398">
        <v>1666.1846497619799</v>
      </c>
      <c r="BT9" s="398">
        <v>1661.2144198784499</v>
      </c>
      <c r="BU9" s="398">
        <v>1662.98774711852</v>
      </c>
      <c r="BV9" s="398">
        <v>1662.60177837123</v>
      </c>
      <c r="BW9" s="398">
        <v>1678.7460488993399</v>
      </c>
      <c r="BX9" s="398">
        <v>1708.6055836068099</v>
      </c>
      <c r="BY9" s="398">
        <v>1721.7856902644801</v>
      </c>
      <c r="BZ9" s="398">
        <v>1749.80118398696</v>
      </c>
      <c r="CA9" s="398">
        <v>1776.4412457977801</v>
      </c>
      <c r="CB9" s="398">
        <v>1785.4001222117699</v>
      </c>
      <c r="CC9" s="398">
        <v>1801.7114501369899</v>
      </c>
      <c r="CD9" s="398">
        <v>1837.7535022726499</v>
      </c>
      <c r="CE9" s="399">
        <v>1858.53816052978</v>
      </c>
      <c r="CF9" s="399">
        <v>1867.5015444031701</v>
      </c>
      <c r="CG9" s="399">
        <v>1900.10747704404</v>
      </c>
      <c r="CH9" s="399">
        <v>1915.825874851</v>
      </c>
      <c r="CI9" s="399">
        <v>1944.2948767881001</v>
      </c>
      <c r="CJ9" s="399">
        <v>2002.4870217168</v>
      </c>
      <c r="CK9" s="399">
        <v>2028.4477415449101</v>
      </c>
      <c r="CL9" s="399">
        <v>2123.6370475813001</v>
      </c>
    </row>
    <row r="10" spans="1:90" x14ac:dyDescent="0.3">
      <c r="A10" s="398" t="s">
        <v>2376</v>
      </c>
      <c r="B10" s="398" t="s">
        <v>2377</v>
      </c>
      <c r="C10" s="398">
        <v>3223.8379148549898</v>
      </c>
      <c r="D10" s="398">
        <v>3351.2434417562999</v>
      </c>
      <c r="E10" s="398">
        <v>3209.6629920063201</v>
      </c>
      <c r="F10" s="398">
        <v>3180.0904862595498</v>
      </c>
      <c r="G10" s="398">
        <v>2951.1452402360801</v>
      </c>
      <c r="H10" s="398">
        <v>3069.2712309489598</v>
      </c>
      <c r="I10" s="398">
        <v>3482.7354373418598</v>
      </c>
      <c r="J10" s="398">
        <v>4298.22489621556</v>
      </c>
      <c r="K10" s="398">
        <v>4989.4264007692</v>
      </c>
      <c r="L10" s="398">
        <v>5284.04428279275</v>
      </c>
      <c r="M10" s="398">
        <v>4842.5478762791699</v>
      </c>
      <c r="N10" s="398">
        <v>4348.4228762475996</v>
      </c>
      <c r="O10" s="398">
        <v>4226.6124315740999</v>
      </c>
      <c r="P10" s="398">
        <v>4468.5787136139797</v>
      </c>
      <c r="Q10" s="398">
        <v>4631.7167384071199</v>
      </c>
      <c r="R10" s="398">
        <v>4653.2643250426499</v>
      </c>
      <c r="S10" s="398">
        <v>3099.3313178153799</v>
      </c>
      <c r="T10" s="398">
        <v>3150.02354881565</v>
      </c>
      <c r="U10" s="398">
        <v>3293.3945037542999</v>
      </c>
      <c r="V10" s="398">
        <v>3352.6022890346499</v>
      </c>
      <c r="W10" s="398">
        <v>3333.5722945454499</v>
      </c>
      <c r="X10" s="398">
        <v>3384.2600444837399</v>
      </c>
      <c r="Y10" s="398">
        <v>3331.8010508593702</v>
      </c>
      <c r="Z10" s="398">
        <v>3355.3403771366402</v>
      </c>
      <c r="AA10" s="398">
        <v>3278.6937601433501</v>
      </c>
      <c r="AB10" s="398">
        <v>3222.1359438479599</v>
      </c>
      <c r="AC10" s="398">
        <v>3172.1472852111201</v>
      </c>
      <c r="AD10" s="398">
        <v>3165.6749788228299</v>
      </c>
      <c r="AE10" s="398">
        <v>3249.58757718269</v>
      </c>
      <c r="AF10" s="398">
        <v>3249.9202859658999</v>
      </c>
      <c r="AG10" s="398">
        <v>3141.8598777176799</v>
      </c>
      <c r="AH10" s="398">
        <v>3078.9942041719501</v>
      </c>
      <c r="AI10" s="398">
        <v>3050.8027350521902</v>
      </c>
      <c r="AJ10" s="398">
        <v>2991.3015784419699</v>
      </c>
      <c r="AK10" s="398">
        <v>2890.26894068398</v>
      </c>
      <c r="AL10" s="398">
        <v>2872.2077067661698</v>
      </c>
      <c r="AM10" s="398">
        <v>2906.7167319216201</v>
      </c>
      <c r="AN10" s="398">
        <v>3081.55896478364</v>
      </c>
      <c r="AO10" s="398">
        <v>3144.5892078737402</v>
      </c>
      <c r="AP10" s="398">
        <v>3144.2200192168202</v>
      </c>
      <c r="AQ10" s="398">
        <v>3289.4262622543501</v>
      </c>
      <c r="AR10" s="398">
        <v>3370.4989410128501</v>
      </c>
      <c r="AS10" s="398">
        <v>3524.4720210922801</v>
      </c>
      <c r="AT10" s="398">
        <v>3746.5445250079501</v>
      </c>
      <c r="AU10" s="398">
        <v>3940.3035139626199</v>
      </c>
      <c r="AV10" s="398">
        <v>4182.6715720296997</v>
      </c>
      <c r="AW10" s="398">
        <v>4462.9586230083296</v>
      </c>
      <c r="AX10" s="398">
        <v>4606.9658758615797</v>
      </c>
      <c r="AY10" s="398">
        <v>4763.7965409259496</v>
      </c>
      <c r="AZ10" s="398">
        <v>4907.7808381347704</v>
      </c>
      <c r="BA10" s="398">
        <v>5058.8271969975003</v>
      </c>
      <c r="BB10" s="398">
        <v>5227.3010270185796</v>
      </c>
      <c r="BC10" s="398">
        <v>5454.1505330753298</v>
      </c>
      <c r="BD10" s="398">
        <v>5335.3046979813898</v>
      </c>
      <c r="BE10" s="398">
        <v>5210.9907730406403</v>
      </c>
      <c r="BF10" s="398">
        <v>5135.73112707362</v>
      </c>
      <c r="BG10" s="398">
        <v>4916.9538392974</v>
      </c>
      <c r="BH10" s="398">
        <v>5000.6699181601098</v>
      </c>
      <c r="BI10" s="398">
        <v>4927.6116088450199</v>
      </c>
      <c r="BJ10" s="398">
        <v>4524.9561388141401</v>
      </c>
      <c r="BK10" s="398">
        <v>4425.5794145723203</v>
      </c>
      <c r="BL10" s="398">
        <v>4328.49484818784</v>
      </c>
      <c r="BM10" s="398">
        <v>4357.6804996771898</v>
      </c>
      <c r="BN10" s="398">
        <v>4281.9367425530399</v>
      </c>
      <c r="BO10" s="398">
        <v>4252.7394893279898</v>
      </c>
      <c r="BP10" s="398">
        <v>4225.6363748492004</v>
      </c>
      <c r="BQ10" s="398">
        <v>4193.4612111515298</v>
      </c>
      <c r="BR10" s="398">
        <v>4234.6126509676596</v>
      </c>
      <c r="BS10" s="398">
        <v>4384.4500940871103</v>
      </c>
      <c r="BT10" s="398">
        <v>4439.5162393114697</v>
      </c>
      <c r="BU10" s="398">
        <v>4481.8138319216996</v>
      </c>
      <c r="BV10" s="398">
        <v>4568.5346891356303</v>
      </c>
      <c r="BW10" s="398">
        <v>4698.4382606515401</v>
      </c>
      <c r="BX10" s="398">
        <v>4599.4223875213702</v>
      </c>
      <c r="BY10" s="398">
        <v>4643.2201769626599</v>
      </c>
      <c r="BZ10" s="398">
        <v>4585.7861284929004</v>
      </c>
      <c r="CA10" s="398">
        <v>4620.5980779546899</v>
      </c>
      <c r="CB10" s="398">
        <v>4651.9579419110896</v>
      </c>
      <c r="CC10" s="398">
        <v>4651.6161875175203</v>
      </c>
      <c r="CD10" s="398">
        <v>4688.88509278728</v>
      </c>
      <c r="CE10" s="399">
        <v>4583.8797196344203</v>
      </c>
      <c r="CF10" s="399">
        <v>4419.0325746847602</v>
      </c>
      <c r="CG10" s="399">
        <v>4409.5482183999902</v>
      </c>
      <c r="CH10" s="399">
        <v>4436.4205612068499</v>
      </c>
      <c r="CI10" s="399">
        <v>4329.1437850361799</v>
      </c>
      <c r="CJ10" s="399">
        <v>4381.5200934018603</v>
      </c>
      <c r="CK10" s="399">
        <v>4610.5875625192202</v>
      </c>
      <c r="CL10" s="399">
        <v>4730.0644426465497</v>
      </c>
    </row>
    <row r="11" spans="1:90" x14ac:dyDescent="0.3">
      <c r="A11" s="398" t="s">
        <v>2378</v>
      </c>
      <c r="B11" s="398" t="s">
        <v>2379</v>
      </c>
      <c r="C11" s="398">
        <v>4544.6425013793696</v>
      </c>
      <c r="D11" s="398">
        <v>4245.2109971723203</v>
      </c>
      <c r="E11" s="398">
        <v>3751.2448281446</v>
      </c>
      <c r="F11" s="398">
        <v>3712.3206171177198</v>
      </c>
      <c r="G11" s="398">
        <v>3549.0267854840699</v>
      </c>
      <c r="H11" s="398">
        <v>3081.31966549464</v>
      </c>
      <c r="I11" s="398">
        <v>3513.6445070233699</v>
      </c>
      <c r="J11" s="398">
        <v>3983.45763895343</v>
      </c>
      <c r="K11" s="398">
        <v>4674.45526374365</v>
      </c>
      <c r="L11" s="398">
        <v>4722.8466998211998</v>
      </c>
      <c r="M11" s="398">
        <v>4445.4430779129798</v>
      </c>
      <c r="N11" s="398">
        <v>4113.5802302171196</v>
      </c>
      <c r="O11" s="398">
        <v>4089.8317532936599</v>
      </c>
      <c r="P11" s="398">
        <v>4302.1672724487198</v>
      </c>
      <c r="Q11" s="398">
        <v>4409.1558613134703</v>
      </c>
      <c r="R11" s="398">
        <v>4343.8777592627903</v>
      </c>
      <c r="S11" s="398">
        <v>4476.5788788681202</v>
      </c>
      <c r="T11" s="398">
        <v>4589.4861437683803</v>
      </c>
      <c r="U11" s="398">
        <v>4604.1589532257804</v>
      </c>
      <c r="V11" s="398">
        <v>4508.3460296552103</v>
      </c>
      <c r="W11" s="398">
        <v>4434.1232206021796</v>
      </c>
      <c r="X11" s="398">
        <v>4325.6147251739403</v>
      </c>
      <c r="Y11" s="398">
        <v>4179.7161602047299</v>
      </c>
      <c r="Z11" s="398">
        <v>4041.3898827084299</v>
      </c>
      <c r="AA11" s="398">
        <v>3868.6170599061002</v>
      </c>
      <c r="AB11" s="398">
        <v>3752.04030508195</v>
      </c>
      <c r="AC11" s="398">
        <v>3699.3053222331901</v>
      </c>
      <c r="AD11" s="398">
        <v>3685.0166253571601</v>
      </c>
      <c r="AE11" s="398">
        <v>3691.58224543303</v>
      </c>
      <c r="AF11" s="398">
        <v>3699.1273175052202</v>
      </c>
      <c r="AG11" s="398">
        <v>3726.4194424554698</v>
      </c>
      <c r="AH11" s="398">
        <v>3732.1534630771698</v>
      </c>
      <c r="AI11" s="398">
        <v>3729.16501684277</v>
      </c>
      <c r="AJ11" s="398">
        <v>3671.9160687182898</v>
      </c>
      <c r="AK11" s="398">
        <v>3511.7334106990202</v>
      </c>
      <c r="AL11" s="398">
        <v>3283.2926456762102</v>
      </c>
      <c r="AM11" s="398">
        <v>3051.0642330583</v>
      </c>
      <c r="AN11" s="398">
        <v>3046.2841847530399</v>
      </c>
      <c r="AO11" s="398">
        <v>3079.4414791884101</v>
      </c>
      <c r="AP11" s="398">
        <v>3148.4887649788302</v>
      </c>
      <c r="AQ11" s="398">
        <v>3323.3383619697502</v>
      </c>
      <c r="AR11" s="398">
        <v>3483.6946329267698</v>
      </c>
      <c r="AS11" s="398">
        <v>3589.66838824568</v>
      </c>
      <c r="AT11" s="398">
        <v>3657.87664495129</v>
      </c>
      <c r="AU11" s="398">
        <v>3750.0064664628999</v>
      </c>
      <c r="AV11" s="398">
        <v>3877.9138942803202</v>
      </c>
      <c r="AW11" s="398">
        <v>4052.1255699042299</v>
      </c>
      <c r="AX11" s="398">
        <v>4253.7846251662804</v>
      </c>
      <c r="AY11" s="398">
        <v>4482.5155914209799</v>
      </c>
      <c r="AZ11" s="398">
        <v>4651.4806466759001</v>
      </c>
      <c r="BA11" s="398">
        <v>4766.1059966603598</v>
      </c>
      <c r="BB11" s="398">
        <v>4797.7188202173702</v>
      </c>
      <c r="BC11" s="398">
        <v>4813.9425451299503</v>
      </c>
      <c r="BD11" s="398">
        <v>4763.2469530130302</v>
      </c>
      <c r="BE11" s="398">
        <v>4701.4141326520503</v>
      </c>
      <c r="BF11" s="398">
        <v>4612.7831684897601</v>
      </c>
      <c r="BG11" s="398">
        <v>4542.7537054062695</v>
      </c>
      <c r="BH11" s="398">
        <v>4482.8892056180403</v>
      </c>
      <c r="BI11" s="398">
        <v>4417.5109052736598</v>
      </c>
      <c r="BJ11" s="398">
        <v>4338.6184953539696</v>
      </c>
      <c r="BK11" s="398">
        <v>4188.7007657329495</v>
      </c>
      <c r="BL11" s="398">
        <v>4068.4375789947198</v>
      </c>
      <c r="BM11" s="398">
        <v>4107.1787042891501</v>
      </c>
      <c r="BN11" s="398">
        <v>4090.0038718516498</v>
      </c>
      <c r="BO11" s="398">
        <v>4093.7934316558899</v>
      </c>
      <c r="BP11" s="398">
        <v>4093.7422770555199</v>
      </c>
      <c r="BQ11" s="398">
        <v>4109.0180068362497</v>
      </c>
      <c r="BR11" s="398">
        <v>4062.7732976269699</v>
      </c>
      <c r="BS11" s="398">
        <v>4143.4089177625501</v>
      </c>
      <c r="BT11" s="398">
        <v>4304.5998562615796</v>
      </c>
      <c r="BU11" s="398">
        <v>4347.1097546685396</v>
      </c>
      <c r="BV11" s="398">
        <v>4413.5505611021999</v>
      </c>
      <c r="BW11" s="398">
        <v>4366.68355190287</v>
      </c>
      <c r="BX11" s="398">
        <v>4409.1162227497098</v>
      </c>
      <c r="BY11" s="398">
        <v>4452.85883640051</v>
      </c>
      <c r="BZ11" s="398">
        <v>4407.9648342007804</v>
      </c>
      <c r="CA11" s="398">
        <v>4377.4667509032497</v>
      </c>
      <c r="CB11" s="398">
        <v>4342.2044633074702</v>
      </c>
      <c r="CC11" s="398">
        <v>4305.30886643754</v>
      </c>
      <c r="CD11" s="398">
        <v>4350.5309564029103</v>
      </c>
      <c r="CE11" s="399">
        <v>4392.2589620238195</v>
      </c>
      <c r="CF11" s="399">
        <v>4369.0767366788696</v>
      </c>
      <c r="CG11" s="399">
        <v>4400.7591113169701</v>
      </c>
      <c r="CH11" s="399">
        <v>4431.6687451102398</v>
      </c>
      <c r="CI11" s="399">
        <v>4557.6737102664101</v>
      </c>
      <c r="CJ11" s="399">
        <v>4630.3118666505598</v>
      </c>
      <c r="CK11" s="399">
        <v>4648.1008029079003</v>
      </c>
      <c r="CL11" s="399">
        <v>4689.6083208417003</v>
      </c>
    </row>
    <row r="12" spans="1:90" x14ac:dyDescent="0.3">
      <c r="A12" s="398" t="s">
        <v>2380</v>
      </c>
      <c r="B12" s="398" t="s">
        <v>2381</v>
      </c>
      <c r="C12" s="398">
        <v>2470.5909844416501</v>
      </c>
      <c r="D12" s="398">
        <v>2636.2493879701601</v>
      </c>
      <c r="E12" s="398">
        <v>2739.9454964691099</v>
      </c>
      <c r="F12" s="398">
        <v>2772.00835675911</v>
      </c>
      <c r="G12" s="398">
        <v>2654.4259215926199</v>
      </c>
      <c r="H12" s="398">
        <v>2487.6452233913001</v>
      </c>
      <c r="I12" s="398">
        <v>2539.1635358038402</v>
      </c>
      <c r="J12" s="398">
        <v>2496.18606212952</v>
      </c>
      <c r="K12" s="398">
        <v>2442.7392414015899</v>
      </c>
      <c r="L12" s="398">
        <v>2492.3399711533598</v>
      </c>
      <c r="M12" s="398">
        <v>2597.0429448253299</v>
      </c>
      <c r="N12" s="398">
        <v>2321.4122356164398</v>
      </c>
      <c r="O12" s="398">
        <v>2466.9434003217598</v>
      </c>
      <c r="P12" s="398">
        <v>2658.1402478161999</v>
      </c>
      <c r="Q12" s="398">
        <v>2904.2198430849498</v>
      </c>
      <c r="R12" s="398">
        <v>3052.2711863382301</v>
      </c>
      <c r="S12" s="398">
        <v>2437.1735734958902</v>
      </c>
      <c r="T12" s="398">
        <v>2446.6241357775002</v>
      </c>
      <c r="U12" s="398">
        <v>2496.53560161102</v>
      </c>
      <c r="V12" s="398">
        <v>2502.0306268821901</v>
      </c>
      <c r="W12" s="398">
        <v>2600.0113665777899</v>
      </c>
      <c r="X12" s="398">
        <v>2624.3391801097</v>
      </c>
      <c r="Y12" s="398">
        <v>2620.6366063089599</v>
      </c>
      <c r="Z12" s="398">
        <v>2700.0103988841802</v>
      </c>
      <c r="AA12" s="398">
        <v>2701.50294533229</v>
      </c>
      <c r="AB12" s="398">
        <v>2730.7454253668102</v>
      </c>
      <c r="AC12" s="398">
        <v>2763.2694238589802</v>
      </c>
      <c r="AD12" s="398">
        <v>2764.2641913183902</v>
      </c>
      <c r="AE12" s="398">
        <v>2797.9854676129098</v>
      </c>
      <c r="AF12" s="398">
        <v>2800.3823367445402</v>
      </c>
      <c r="AG12" s="398">
        <v>2803.2964718425801</v>
      </c>
      <c r="AH12" s="398">
        <v>2686.36915083643</v>
      </c>
      <c r="AI12" s="398">
        <v>2773.9715511844101</v>
      </c>
      <c r="AJ12" s="398">
        <v>2726.41120017711</v>
      </c>
      <c r="AK12" s="398">
        <v>2610.7116029998101</v>
      </c>
      <c r="AL12" s="398">
        <v>2506.60933200915</v>
      </c>
      <c r="AM12" s="398">
        <v>2484.4173125975099</v>
      </c>
      <c r="AN12" s="398">
        <v>2502.1940780081</v>
      </c>
      <c r="AO12" s="398">
        <v>2495.5951500363499</v>
      </c>
      <c r="AP12" s="398">
        <v>2468.3743529232302</v>
      </c>
      <c r="AQ12" s="398">
        <v>2523.4870681626999</v>
      </c>
      <c r="AR12" s="398">
        <v>2541.4470498559999</v>
      </c>
      <c r="AS12" s="398">
        <v>2515.79299254644</v>
      </c>
      <c r="AT12" s="398">
        <v>2575.9270326502201</v>
      </c>
      <c r="AU12" s="398">
        <v>2557.3262703133701</v>
      </c>
      <c r="AV12" s="398">
        <v>2516.2947271626199</v>
      </c>
      <c r="AW12" s="398">
        <v>2442.54574442581</v>
      </c>
      <c r="AX12" s="398">
        <v>2468.5775066162801</v>
      </c>
      <c r="AY12" s="398">
        <v>2348.2717444577002</v>
      </c>
      <c r="AZ12" s="398">
        <v>2385.0301092365798</v>
      </c>
      <c r="BA12" s="398">
        <v>2454.7224149113099</v>
      </c>
      <c r="BB12" s="398">
        <v>2582.9326970007901</v>
      </c>
      <c r="BC12" s="398">
        <v>2549.6156235538901</v>
      </c>
      <c r="BD12" s="398">
        <v>2494.61106411223</v>
      </c>
      <c r="BE12" s="398">
        <v>2457.9110177266798</v>
      </c>
      <c r="BF12" s="398">
        <v>2467.2221792206501</v>
      </c>
      <c r="BG12" s="398">
        <v>2622.9190021793102</v>
      </c>
      <c r="BH12" s="398">
        <v>2664.0303617959198</v>
      </c>
      <c r="BI12" s="398">
        <v>2616.4247600164299</v>
      </c>
      <c r="BJ12" s="398">
        <v>2484.7976553096701</v>
      </c>
      <c r="BK12" s="398">
        <v>2360.86488009609</v>
      </c>
      <c r="BL12" s="398">
        <v>2261.5765667788301</v>
      </c>
      <c r="BM12" s="398">
        <v>2305.1553002259898</v>
      </c>
      <c r="BN12" s="398">
        <v>2358.0521953648499</v>
      </c>
      <c r="BO12" s="398">
        <v>2389.9673027917902</v>
      </c>
      <c r="BP12" s="398">
        <v>2488.2554619085799</v>
      </c>
      <c r="BQ12" s="398">
        <v>2489.1003159601701</v>
      </c>
      <c r="BR12" s="398">
        <v>2500.4505206264898</v>
      </c>
      <c r="BS12" s="398">
        <v>2488.0630104669899</v>
      </c>
      <c r="BT12" s="398">
        <v>2641.6279964679602</v>
      </c>
      <c r="BU12" s="398">
        <v>2693.4040375714299</v>
      </c>
      <c r="BV12" s="398">
        <v>2809.4659467584302</v>
      </c>
      <c r="BW12" s="398">
        <v>2842.8141097523599</v>
      </c>
      <c r="BX12" s="398">
        <v>2868.6029152062201</v>
      </c>
      <c r="BY12" s="398">
        <v>2947.1169214655001</v>
      </c>
      <c r="BZ12" s="398">
        <v>2958.3454259157402</v>
      </c>
      <c r="CA12" s="398">
        <v>3108.0382602640202</v>
      </c>
      <c r="CB12" s="398">
        <v>2995.9038547027999</v>
      </c>
      <c r="CC12" s="398">
        <v>3069.0545967712001</v>
      </c>
      <c r="CD12" s="398">
        <v>3036.0880336148898</v>
      </c>
      <c r="CE12" s="399">
        <v>3027.26219630787</v>
      </c>
      <c r="CF12" s="399">
        <v>3073.5217573653599</v>
      </c>
      <c r="CG12" s="399">
        <v>3095.1298418066799</v>
      </c>
      <c r="CH12" s="399">
        <v>3197.99649731609</v>
      </c>
      <c r="CI12" s="399">
        <v>3064.1801897681398</v>
      </c>
      <c r="CJ12" s="399">
        <v>3155.8790140639499</v>
      </c>
      <c r="CK12" s="399">
        <v>3160.4106420088001</v>
      </c>
      <c r="CL12" s="399">
        <v>3140.6847321312098</v>
      </c>
    </row>
    <row r="13" spans="1:90" x14ac:dyDescent="0.3">
      <c r="A13" s="398" t="s">
        <v>2382</v>
      </c>
      <c r="B13" s="398" t="s">
        <v>2383</v>
      </c>
      <c r="C13" s="398">
        <v>24383.9816910685</v>
      </c>
      <c r="D13" s="398">
        <v>25824.192317722402</v>
      </c>
      <c r="E13" s="398">
        <v>26757.769478815098</v>
      </c>
      <c r="F13" s="398">
        <v>25775.232354808701</v>
      </c>
      <c r="G13" s="398">
        <v>24324.4968186609</v>
      </c>
      <c r="H13" s="398">
        <v>24396.734972017999</v>
      </c>
      <c r="I13" s="398">
        <v>25854.621333709099</v>
      </c>
      <c r="J13" s="398">
        <v>26939.639952118199</v>
      </c>
      <c r="K13" s="398">
        <v>28115.916047808299</v>
      </c>
      <c r="L13" s="398">
        <v>28530.697772782001</v>
      </c>
      <c r="M13" s="398">
        <v>29364.285772524701</v>
      </c>
      <c r="N13" s="398">
        <v>27862.9350222225</v>
      </c>
      <c r="O13" s="398">
        <v>28007.279669326501</v>
      </c>
      <c r="P13" s="398">
        <v>29819.973411691699</v>
      </c>
      <c r="Q13" s="398">
        <v>31045.645609474301</v>
      </c>
      <c r="R13" s="398">
        <v>31961.3112935311</v>
      </c>
      <c r="S13" s="398">
        <v>23659.3901632007</v>
      </c>
      <c r="T13" s="398">
        <v>23899.498983595298</v>
      </c>
      <c r="U13" s="398">
        <v>25017.783391806101</v>
      </c>
      <c r="V13" s="398">
        <v>24959.254225671801</v>
      </c>
      <c r="W13" s="398">
        <v>24973.275420938098</v>
      </c>
      <c r="X13" s="398">
        <v>25764.130630855601</v>
      </c>
      <c r="Y13" s="398">
        <v>25811.992410315499</v>
      </c>
      <c r="Z13" s="398">
        <v>26747.370808780299</v>
      </c>
      <c r="AA13" s="398">
        <v>26353.033242882801</v>
      </c>
      <c r="AB13" s="398">
        <v>26715.2848391562</v>
      </c>
      <c r="AC13" s="398">
        <v>26918.427573969399</v>
      </c>
      <c r="AD13" s="398">
        <v>27044.332259251802</v>
      </c>
      <c r="AE13" s="398">
        <v>27187.731745207398</v>
      </c>
      <c r="AF13" s="398">
        <v>26461.794184336501</v>
      </c>
      <c r="AG13" s="398">
        <v>24403.436600145102</v>
      </c>
      <c r="AH13" s="398">
        <v>25047.966889546002</v>
      </c>
      <c r="AI13" s="398">
        <v>24796.2803391977</v>
      </c>
      <c r="AJ13" s="398">
        <v>24891.743109108102</v>
      </c>
      <c r="AK13" s="398">
        <v>24449.903869665901</v>
      </c>
      <c r="AL13" s="398">
        <v>23160.059956672001</v>
      </c>
      <c r="AM13" s="398">
        <v>23247.415800473598</v>
      </c>
      <c r="AN13" s="398">
        <v>24029.543881390899</v>
      </c>
      <c r="AO13" s="398">
        <v>24706.649247459402</v>
      </c>
      <c r="AP13" s="398">
        <v>25603.330958748102</v>
      </c>
      <c r="AQ13" s="398">
        <v>25475.7528895582</v>
      </c>
      <c r="AR13" s="398">
        <v>25986.890422099601</v>
      </c>
      <c r="AS13" s="398">
        <v>26052.537553421302</v>
      </c>
      <c r="AT13" s="398">
        <v>25903.304469757099</v>
      </c>
      <c r="AU13" s="398">
        <v>26494.222150636899</v>
      </c>
      <c r="AV13" s="398">
        <v>26541.450814408399</v>
      </c>
      <c r="AW13" s="398">
        <v>27002.624071019301</v>
      </c>
      <c r="AX13" s="398">
        <v>27720.262772408099</v>
      </c>
      <c r="AY13" s="398">
        <v>27763.2572416406</v>
      </c>
      <c r="AZ13" s="398">
        <v>27832.057739314099</v>
      </c>
      <c r="BA13" s="398">
        <v>27837.716725644899</v>
      </c>
      <c r="BB13" s="398">
        <v>29030.632484633501</v>
      </c>
      <c r="BC13" s="398">
        <v>28490.6889793517</v>
      </c>
      <c r="BD13" s="398">
        <v>27611.223277018598</v>
      </c>
      <c r="BE13" s="398">
        <v>29151.658551086901</v>
      </c>
      <c r="BF13" s="398">
        <v>28869.2202836707</v>
      </c>
      <c r="BG13" s="398">
        <v>29367.273382614399</v>
      </c>
      <c r="BH13" s="398">
        <v>30643.042261000199</v>
      </c>
      <c r="BI13" s="398">
        <v>29845.719784807599</v>
      </c>
      <c r="BJ13" s="398">
        <v>27601.1076616768</v>
      </c>
      <c r="BK13" s="398">
        <v>27437.596048127401</v>
      </c>
      <c r="BL13" s="398">
        <v>27647.6888938314</v>
      </c>
      <c r="BM13" s="398">
        <v>28420.9229550823</v>
      </c>
      <c r="BN13" s="398">
        <v>27945.532191848699</v>
      </c>
      <c r="BO13" s="398">
        <v>27877.052258875101</v>
      </c>
      <c r="BP13" s="398">
        <v>27827.149638680701</v>
      </c>
      <c r="BQ13" s="398">
        <v>28063.666003204598</v>
      </c>
      <c r="BR13" s="398">
        <v>28261.250776545599</v>
      </c>
      <c r="BS13" s="398">
        <v>28940.4596952295</v>
      </c>
      <c r="BT13" s="398">
        <v>29549.9984410221</v>
      </c>
      <c r="BU13" s="398">
        <v>30232.014079002802</v>
      </c>
      <c r="BV13" s="398">
        <v>30557.421431512699</v>
      </c>
      <c r="BW13" s="398">
        <v>30817.656091687899</v>
      </c>
      <c r="BX13" s="398">
        <v>30999.338784666499</v>
      </c>
      <c r="BY13" s="398">
        <v>31019.755393112599</v>
      </c>
      <c r="BZ13" s="398">
        <v>31345.832168430101</v>
      </c>
      <c r="CA13" s="398">
        <v>31480.4520400533</v>
      </c>
      <c r="CB13" s="398">
        <v>31764.5159666035</v>
      </c>
      <c r="CC13" s="398">
        <v>32076.7578154439</v>
      </c>
      <c r="CD13" s="398">
        <v>32523.519352023799</v>
      </c>
      <c r="CE13" s="399">
        <v>33180.382026839303</v>
      </c>
      <c r="CF13" s="399">
        <v>33958.477745664401</v>
      </c>
      <c r="CG13" s="399">
        <v>34681.467535394302</v>
      </c>
      <c r="CH13" s="399">
        <v>35530.098843461303</v>
      </c>
      <c r="CI13" s="399">
        <v>36177.931124948598</v>
      </c>
      <c r="CJ13" s="399">
        <v>36407.7364950708</v>
      </c>
      <c r="CK13" s="399">
        <v>36355.209553328597</v>
      </c>
      <c r="CL13" s="399">
        <v>33914.895384888303</v>
      </c>
    </row>
    <row r="14" spans="1:90" x14ac:dyDescent="0.3">
      <c r="A14" s="398" t="s">
        <v>2384</v>
      </c>
      <c r="B14" s="398" t="s">
        <v>2385</v>
      </c>
      <c r="C14" s="398">
        <v>646.35338719464403</v>
      </c>
      <c r="D14" s="398">
        <v>623.24295119422402</v>
      </c>
      <c r="E14" s="398">
        <v>623.39102680591202</v>
      </c>
      <c r="F14" s="398">
        <v>605.467581682684</v>
      </c>
      <c r="G14" s="398">
        <v>540.49219129327798</v>
      </c>
      <c r="H14" s="398">
        <v>597.19314140134099</v>
      </c>
      <c r="I14" s="398">
        <v>697.49533096734103</v>
      </c>
      <c r="J14" s="398">
        <v>762.38333988685702</v>
      </c>
      <c r="K14" s="398">
        <v>832.88750840669798</v>
      </c>
      <c r="L14" s="398">
        <v>879.691414440617</v>
      </c>
      <c r="M14" s="398">
        <v>873.75800114818799</v>
      </c>
      <c r="N14" s="398">
        <v>759.56665983880805</v>
      </c>
      <c r="O14" s="398">
        <v>763.47865060728702</v>
      </c>
      <c r="P14" s="398">
        <v>810.53036702842098</v>
      </c>
      <c r="Q14" s="398">
        <v>833.08802563019003</v>
      </c>
      <c r="R14" s="398">
        <v>862.34475708551201</v>
      </c>
      <c r="S14" s="398">
        <v>638.81308088555204</v>
      </c>
      <c r="T14" s="398">
        <v>640.77526414079296</v>
      </c>
      <c r="U14" s="398">
        <v>661.141886814901</v>
      </c>
      <c r="V14" s="398">
        <v>644.68331693732898</v>
      </c>
      <c r="W14" s="398">
        <v>624.459476569976</v>
      </c>
      <c r="X14" s="398">
        <v>626.72630410385898</v>
      </c>
      <c r="Y14" s="398">
        <v>614.46106302897897</v>
      </c>
      <c r="Z14" s="398">
        <v>627.32496107408201</v>
      </c>
      <c r="AA14" s="398">
        <v>613.66398195910199</v>
      </c>
      <c r="AB14" s="398">
        <v>620.37290983852199</v>
      </c>
      <c r="AC14" s="398">
        <v>626.24909282933402</v>
      </c>
      <c r="AD14" s="398">
        <v>633.27812259669201</v>
      </c>
      <c r="AE14" s="398">
        <v>643.62871136965998</v>
      </c>
      <c r="AF14" s="398">
        <v>627.10308048050001</v>
      </c>
      <c r="AG14" s="398">
        <v>573.37808550310001</v>
      </c>
      <c r="AH14" s="398">
        <v>577.76044937747395</v>
      </c>
      <c r="AI14" s="398">
        <v>554.660310026709</v>
      </c>
      <c r="AJ14" s="398">
        <v>547.862862927724</v>
      </c>
      <c r="AK14" s="398">
        <v>538.84249339345297</v>
      </c>
      <c r="AL14" s="398">
        <v>520.60309882522699</v>
      </c>
      <c r="AM14" s="398">
        <v>542.05198873751897</v>
      </c>
      <c r="AN14" s="398">
        <v>579.14477898804603</v>
      </c>
      <c r="AO14" s="398">
        <v>613.70692110821994</v>
      </c>
      <c r="AP14" s="398">
        <v>653.86887677157802</v>
      </c>
      <c r="AQ14" s="398">
        <v>667.539365275107</v>
      </c>
      <c r="AR14" s="398">
        <v>696.09339670352699</v>
      </c>
      <c r="AS14" s="398">
        <v>710.44141114703802</v>
      </c>
      <c r="AT14" s="398">
        <v>715.907150743692</v>
      </c>
      <c r="AU14" s="398">
        <v>738.667254415858</v>
      </c>
      <c r="AV14" s="398">
        <v>746.92642590478101</v>
      </c>
      <c r="AW14" s="398">
        <v>767.53126224988296</v>
      </c>
      <c r="AX14" s="398">
        <v>796.40841697690598</v>
      </c>
      <c r="AY14" s="398">
        <v>806.87546308906497</v>
      </c>
      <c r="AZ14" s="398">
        <v>818.72304716563099</v>
      </c>
      <c r="BA14" s="398">
        <v>829.37790516209998</v>
      </c>
      <c r="BB14" s="398">
        <v>876.57361820999301</v>
      </c>
      <c r="BC14" s="398">
        <v>872.48584012303195</v>
      </c>
      <c r="BD14" s="398">
        <v>852.70544645642894</v>
      </c>
      <c r="BE14" s="398">
        <v>902.71750830365602</v>
      </c>
      <c r="BF14" s="398">
        <v>890.85686287935005</v>
      </c>
      <c r="BG14" s="398">
        <v>897.47603956346495</v>
      </c>
      <c r="BH14" s="398">
        <v>922.74263670058497</v>
      </c>
      <c r="BI14" s="398">
        <v>880.80639537336003</v>
      </c>
      <c r="BJ14" s="398">
        <v>794.00693295534199</v>
      </c>
      <c r="BK14" s="398">
        <v>765.37082124099595</v>
      </c>
      <c r="BL14" s="398">
        <v>754.68201050032599</v>
      </c>
      <c r="BM14" s="398">
        <v>766.37302227071098</v>
      </c>
      <c r="BN14" s="398">
        <v>751.84078534319895</v>
      </c>
      <c r="BO14" s="398">
        <v>755.66437260972396</v>
      </c>
      <c r="BP14" s="398">
        <v>758.27498275166602</v>
      </c>
      <c r="BQ14" s="398">
        <v>767.01094569615498</v>
      </c>
      <c r="BR14" s="398">
        <v>772.96430137160201</v>
      </c>
      <c r="BS14" s="398">
        <v>790.25613011875203</v>
      </c>
      <c r="BT14" s="398">
        <v>804.92221196806895</v>
      </c>
      <c r="BU14" s="398">
        <v>820.78099172780799</v>
      </c>
      <c r="BV14" s="398">
        <v>826.16213429905395</v>
      </c>
      <c r="BW14" s="398">
        <v>829.02249326823801</v>
      </c>
      <c r="BX14" s="398">
        <v>831.40864670422297</v>
      </c>
      <c r="BY14" s="398">
        <v>831.14690790973896</v>
      </c>
      <c r="BZ14" s="398">
        <v>840.77405463855996</v>
      </c>
      <c r="CA14" s="398">
        <v>847.01984609977603</v>
      </c>
      <c r="CB14" s="398">
        <v>856.67395499089298</v>
      </c>
      <c r="CC14" s="398">
        <v>866.45976526666698</v>
      </c>
      <c r="CD14" s="398">
        <v>879.225461984714</v>
      </c>
      <c r="CE14" s="399">
        <v>896.98277731317501</v>
      </c>
      <c r="CF14" s="399">
        <v>918.01744949756096</v>
      </c>
      <c r="CG14" s="399">
        <v>937.56241402016201</v>
      </c>
      <c r="CH14" s="399">
        <v>960.50391201162995</v>
      </c>
      <c r="CI14" s="399">
        <v>978.01710395172199</v>
      </c>
      <c r="CJ14" s="399">
        <v>984.22955379533505</v>
      </c>
      <c r="CK14" s="399">
        <v>982.809565259652</v>
      </c>
      <c r="CL14" s="399">
        <v>916.83926453937602</v>
      </c>
    </row>
    <row r="15" spans="1:90" x14ac:dyDescent="0.3">
      <c r="A15" s="398" t="s">
        <v>2386</v>
      </c>
      <c r="B15" s="398" t="s">
        <v>2387</v>
      </c>
      <c r="C15" s="398">
        <v>14449.5689244881</v>
      </c>
      <c r="D15" s="398">
        <v>14497.0298981253</v>
      </c>
      <c r="E15" s="398">
        <v>14526.5752521011</v>
      </c>
      <c r="F15" s="398">
        <v>14921.593140381399</v>
      </c>
      <c r="G15" s="398">
        <v>14743.342127080101</v>
      </c>
      <c r="H15" s="398">
        <v>14318.2165799554</v>
      </c>
      <c r="I15" s="398">
        <v>13589.156230185199</v>
      </c>
      <c r="J15" s="398">
        <v>13912.825455276399</v>
      </c>
      <c r="K15" s="398">
        <v>13302.330564678499</v>
      </c>
      <c r="L15" s="398">
        <v>12936.6983759209</v>
      </c>
      <c r="M15" s="398">
        <v>12989.4402560284</v>
      </c>
      <c r="N15" s="398">
        <v>11923.0113996824</v>
      </c>
      <c r="O15" s="398">
        <v>12390.068638466</v>
      </c>
      <c r="P15" s="398">
        <v>12920.398203524701</v>
      </c>
      <c r="Q15" s="398">
        <v>11744.078828854999</v>
      </c>
      <c r="R15" s="398">
        <v>11651.3389948686</v>
      </c>
      <c r="S15" s="398">
        <v>14261.720287962</v>
      </c>
      <c r="T15" s="398">
        <v>14403.1299895886</v>
      </c>
      <c r="U15" s="398">
        <v>14530.0826997801</v>
      </c>
      <c r="V15" s="398">
        <v>14603.3427206216</v>
      </c>
      <c r="W15" s="398">
        <v>14547.281194826999</v>
      </c>
      <c r="X15" s="398">
        <v>14526.3969441891</v>
      </c>
      <c r="Y15" s="398">
        <v>14483.7172319003</v>
      </c>
      <c r="Z15" s="398">
        <v>14430.7242215848</v>
      </c>
      <c r="AA15" s="398">
        <v>14426.9995367104</v>
      </c>
      <c r="AB15" s="398">
        <v>14459.567396189501</v>
      </c>
      <c r="AC15" s="398">
        <v>14550.410480287601</v>
      </c>
      <c r="AD15" s="398">
        <v>14669.3235952167</v>
      </c>
      <c r="AE15" s="398">
        <v>14831.803532231301</v>
      </c>
      <c r="AF15" s="398">
        <v>14923.6065755856</v>
      </c>
      <c r="AG15" s="398">
        <v>14981.3058485744</v>
      </c>
      <c r="AH15" s="398">
        <v>14949.6566051343</v>
      </c>
      <c r="AI15" s="398">
        <v>14853.698761175699</v>
      </c>
      <c r="AJ15" s="398">
        <v>14791.511504906501</v>
      </c>
      <c r="AK15" s="398">
        <v>14688.319322952701</v>
      </c>
      <c r="AL15" s="398">
        <v>14639.838919285299</v>
      </c>
      <c r="AM15" s="398">
        <v>14577.6648590528</v>
      </c>
      <c r="AN15" s="398">
        <v>14426.064823102301</v>
      </c>
      <c r="AO15" s="398">
        <v>14252.492567077299</v>
      </c>
      <c r="AP15" s="398">
        <v>14016.6440705892</v>
      </c>
      <c r="AQ15" s="398">
        <v>13715.3995909237</v>
      </c>
      <c r="AR15" s="398">
        <v>13523.4645001933</v>
      </c>
      <c r="AS15" s="398">
        <v>13494.189022090401</v>
      </c>
      <c r="AT15" s="398">
        <v>13623.571807533501</v>
      </c>
      <c r="AU15" s="398">
        <v>13844.127872754299</v>
      </c>
      <c r="AV15" s="398">
        <v>13940.5953099812</v>
      </c>
      <c r="AW15" s="398">
        <v>13964.996459743201</v>
      </c>
      <c r="AX15" s="398">
        <v>13901.582178626801</v>
      </c>
      <c r="AY15" s="398">
        <v>13613.7456686968</v>
      </c>
      <c r="AZ15" s="398">
        <v>13364.133609472599</v>
      </c>
      <c r="BA15" s="398">
        <v>13170.9556697148</v>
      </c>
      <c r="BB15" s="398">
        <v>13060.4873108297</v>
      </c>
      <c r="BC15" s="398">
        <v>12954.504781932999</v>
      </c>
      <c r="BD15" s="398">
        <v>12912.7717700292</v>
      </c>
      <c r="BE15" s="398">
        <v>12923.2324356226</v>
      </c>
      <c r="BF15" s="398">
        <v>12956.2845160987</v>
      </c>
      <c r="BG15" s="398">
        <v>13096.6897312824</v>
      </c>
      <c r="BH15" s="398">
        <v>13086.6840865211</v>
      </c>
      <c r="BI15" s="398">
        <v>13019.233841016299</v>
      </c>
      <c r="BJ15" s="398">
        <v>12755.1533652939</v>
      </c>
      <c r="BK15" s="398">
        <v>12307.0442328753</v>
      </c>
      <c r="BL15" s="398">
        <v>11942.408853110899</v>
      </c>
      <c r="BM15" s="398">
        <v>11733.8338435522</v>
      </c>
      <c r="BN15" s="398">
        <v>11708.7586691911</v>
      </c>
      <c r="BO15" s="398">
        <v>11979.7052901923</v>
      </c>
      <c r="BP15" s="398">
        <v>12280.9972566579</v>
      </c>
      <c r="BQ15" s="398">
        <v>12517.057962151601</v>
      </c>
      <c r="BR15" s="398">
        <v>12782.514044862301</v>
      </c>
      <c r="BS15" s="398">
        <v>12935.0576880303</v>
      </c>
      <c r="BT15" s="398">
        <v>13042.762892561699</v>
      </c>
      <c r="BU15" s="398">
        <v>12997.088262666</v>
      </c>
      <c r="BV15" s="398">
        <v>12706.683970841001</v>
      </c>
      <c r="BW15" s="398">
        <v>12110.358389180599</v>
      </c>
      <c r="BX15" s="398">
        <v>11765.2392824856</v>
      </c>
      <c r="BY15" s="398">
        <v>11631.978154763699</v>
      </c>
      <c r="BZ15" s="398">
        <v>11468.739488990001</v>
      </c>
      <c r="CA15" s="398">
        <v>11640.4759869954</v>
      </c>
      <c r="CB15" s="398">
        <v>11647.9434452894</v>
      </c>
      <c r="CC15" s="398">
        <v>11635.9897210258</v>
      </c>
      <c r="CD15" s="398">
        <v>11680.946826163899</v>
      </c>
      <c r="CE15" s="399">
        <v>11729.870152611</v>
      </c>
      <c r="CF15" s="399">
        <v>11801.2445946194</v>
      </c>
      <c r="CG15" s="399">
        <v>11811.431369441299</v>
      </c>
      <c r="CH15" s="399">
        <v>11952.3037423068</v>
      </c>
      <c r="CI15" s="399">
        <v>12043.0042459203</v>
      </c>
      <c r="CJ15" s="399">
        <v>12371.7776703089</v>
      </c>
      <c r="CK15" s="399">
        <v>12298.6957077199</v>
      </c>
      <c r="CL15" s="399">
        <v>12323.437990963699</v>
      </c>
    </row>
    <row r="16" spans="1:90" x14ac:dyDescent="0.3">
      <c r="A16" s="398" t="s">
        <v>2388</v>
      </c>
      <c r="B16" s="398" t="s">
        <v>2389</v>
      </c>
      <c r="C16" s="398">
        <v>1303.09452881466</v>
      </c>
      <c r="D16" s="398">
        <v>1507.1360702018701</v>
      </c>
      <c r="E16" s="398">
        <v>1342.6492759191799</v>
      </c>
      <c r="F16" s="398">
        <v>1456.05483327206</v>
      </c>
      <c r="G16" s="398">
        <v>1546.0084222467499</v>
      </c>
      <c r="H16" s="398">
        <v>1821.7774868265101</v>
      </c>
      <c r="I16" s="398">
        <v>2031.22525345943</v>
      </c>
      <c r="J16" s="398">
        <v>2168.2716499723501</v>
      </c>
      <c r="K16" s="398">
        <v>2069.3691041062398</v>
      </c>
      <c r="L16" s="398">
        <v>2162.1891930700399</v>
      </c>
      <c r="M16" s="398">
        <v>2067.8165283532899</v>
      </c>
      <c r="N16" s="398">
        <v>2228.3734725796598</v>
      </c>
      <c r="O16" s="398">
        <v>2321.9471886085298</v>
      </c>
      <c r="P16" s="398">
        <v>2302.9814842628898</v>
      </c>
      <c r="Q16" s="398">
        <v>2165.8591113541502</v>
      </c>
      <c r="R16" s="398">
        <v>2230.7994664126099</v>
      </c>
      <c r="S16" s="398">
        <v>1231.7568232075701</v>
      </c>
      <c r="T16" s="398">
        <v>1267.47196981763</v>
      </c>
      <c r="U16" s="398">
        <v>1318.4670302188699</v>
      </c>
      <c r="V16" s="398">
        <v>1394.6822920145701</v>
      </c>
      <c r="W16" s="398">
        <v>1480.1673117917401</v>
      </c>
      <c r="X16" s="398">
        <v>1523.56788103553</v>
      </c>
      <c r="Y16" s="398">
        <v>1535.5248989573399</v>
      </c>
      <c r="Z16" s="398">
        <v>1489.2841890228699</v>
      </c>
      <c r="AA16" s="398">
        <v>1395.4215446886601</v>
      </c>
      <c r="AB16" s="398">
        <v>1331.7073006083699</v>
      </c>
      <c r="AC16" s="398">
        <v>1311.0115510307501</v>
      </c>
      <c r="AD16" s="398">
        <v>1332.45670734895</v>
      </c>
      <c r="AE16" s="398">
        <v>1403.0533290911301</v>
      </c>
      <c r="AF16" s="398">
        <v>1449.5168713087901</v>
      </c>
      <c r="AG16" s="398">
        <v>1475.5513831353201</v>
      </c>
      <c r="AH16" s="398">
        <v>1496.0977495530101</v>
      </c>
      <c r="AI16" s="398">
        <v>1500.39564747593</v>
      </c>
      <c r="AJ16" s="398">
        <v>1515.90257232927</v>
      </c>
      <c r="AK16" s="398">
        <v>1553.39100280355</v>
      </c>
      <c r="AL16" s="398">
        <v>1614.34446637824</v>
      </c>
      <c r="AM16" s="398">
        <v>1699.99333108378</v>
      </c>
      <c r="AN16" s="398">
        <v>1787.2643264409301</v>
      </c>
      <c r="AO16" s="398">
        <v>1874.4975002977301</v>
      </c>
      <c r="AP16" s="398">
        <v>1925.3547894835899</v>
      </c>
      <c r="AQ16" s="398">
        <v>1967.95526557271</v>
      </c>
      <c r="AR16" s="398">
        <v>2009.90400038747</v>
      </c>
      <c r="AS16" s="398">
        <v>2053.5769760785302</v>
      </c>
      <c r="AT16" s="398">
        <v>2093.4647717990301</v>
      </c>
      <c r="AU16" s="398">
        <v>2145.6146052240601</v>
      </c>
      <c r="AV16" s="398">
        <v>2190.0171371678998</v>
      </c>
      <c r="AW16" s="398">
        <v>2195.3771312537101</v>
      </c>
      <c r="AX16" s="398">
        <v>2142.07772624372</v>
      </c>
      <c r="AY16" s="398">
        <v>2091.01734752108</v>
      </c>
      <c r="AZ16" s="398">
        <v>2054.1270827230501</v>
      </c>
      <c r="BA16" s="398">
        <v>2055.7898646656599</v>
      </c>
      <c r="BB16" s="398">
        <v>2076.54212151517</v>
      </c>
      <c r="BC16" s="398">
        <v>2159.0873100848899</v>
      </c>
      <c r="BD16" s="398">
        <v>2181.9045637718</v>
      </c>
      <c r="BE16" s="398">
        <v>2171.1580041392499</v>
      </c>
      <c r="BF16" s="398">
        <v>2136.6068942841998</v>
      </c>
      <c r="BG16" s="398">
        <v>2079.44988517398</v>
      </c>
      <c r="BH16" s="398">
        <v>2070.73427979604</v>
      </c>
      <c r="BI16" s="398">
        <v>2046.5249166823901</v>
      </c>
      <c r="BJ16" s="398">
        <v>2074.5570317607398</v>
      </c>
      <c r="BK16" s="398">
        <v>2151.8903546240799</v>
      </c>
      <c r="BL16" s="398">
        <v>2202.1750250862901</v>
      </c>
      <c r="BM16" s="398">
        <v>2258.6290381797098</v>
      </c>
      <c r="BN16" s="398">
        <v>2300.79947242856</v>
      </c>
      <c r="BO16" s="398">
        <v>2301.763302546</v>
      </c>
      <c r="BP16" s="398">
        <v>2309.0640906549902</v>
      </c>
      <c r="BQ16" s="398">
        <v>2329.7558957565302</v>
      </c>
      <c r="BR16" s="398">
        <v>2347.2054654765998</v>
      </c>
      <c r="BS16" s="398">
        <v>2357.4889506025802</v>
      </c>
      <c r="BT16" s="398">
        <v>2326.1101880609799</v>
      </c>
      <c r="BU16" s="398">
        <v>2294.0137155295902</v>
      </c>
      <c r="BV16" s="398">
        <v>2234.3130828583999</v>
      </c>
      <c r="BW16" s="398">
        <v>2232.6027334980599</v>
      </c>
      <c r="BX16" s="398">
        <v>2152.3495979538102</v>
      </c>
      <c r="BY16" s="398">
        <v>2139.6821619051698</v>
      </c>
      <c r="BZ16" s="398">
        <v>2138.8019520595499</v>
      </c>
      <c r="CA16" s="398">
        <v>2181.8904586070498</v>
      </c>
      <c r="CB16" s="398">
        <v>2211.6308764190699</v>
      </c>
      <c r="CC16" s="398">
        <v>2258.4758519606798</v>
      </c>
      <c r="CD16" s="398">
        <v>2271.2006786636498</v>
      </c>
      <c r="CE16" s="399">
        <v>2290.53366800503</v>
      </c>
      <c r="CF16" s="399">
        <v>2305.1246033570101</v>
      </c>
      <c r="CG16" s="399">
        <v>2306.9484702760101</v>
      </c>
      <c r="CH16" s="399">
        <v>2323.97122818665</v>
      </c>
      <c r="CI16" s="399">
        <v>2358.9833572974198</v>
      </c>
      <c r="CJ16" s="399">
        <v>2374.4589378761698</v>
      </c>
      <c r="CK16" s="399">
        <v>2393.4467069550501</v>
      </c>
      <c r="CL16" s="399">
        <v>2407.27594917435</v>
      </c>
    </row>
    <row r="17" spans="1:90" x14ac:dyDescent="0.3">
      <c r="A17" s="398" t="s">
        <v>2390</v>
      </c>
      <c r="B17" s="398" t="s">
        <v>2391</v>
      </c>
      <c r="C17" s="398">
        <v>604.64434888892902</v>
      </c>
      <c r="D17" s="398">
        <v>597.75168670667097</v>
      </c>
      <c r="E17" s="398">
        <v>522.85369425276701</v>
      </c>
      <c r="F17" s="398">
        <v>512.62497919319196</v>
      </c>
      <c r="G17" s="398">
        <v>535.58035901502103</v>
      </c>
      <c r="H17" s="398">
        <v>607.03093585207705</v>
      </c>
      <c r="I17" s="398">
        <v>660.39438659231303</v>
      </c>
      <c r="J17" s="398">
        <v>678.50680268924498</v>
      </c>
      <c r="K17" s="398">
        <v>650.61118041778002</v>
      </c>
      <c r="L17" s="398">
        <v>664.416419196883</v>
      </c>
      <c r="M17" s="398">
        <v>672.10294268351004</v>
      </c>
      <c r="N17" s="398">
        <v>674.27703029321003</v>
      </c>
      <c r="O17" s="398">
        <v>702.13227148160695</v>
      </c>
      <c r="P17" s="398">
        <v>703.78153838751598</v>
      </c>
      <c r="Q17" s="398">
        <v>701.88573922330499</v>
      </c>
      <c r="R17" s="398">
        <v>740.26387256670705</v>
      </c>
      <c r="S17" s="398">
        <v>594.79627698574404</v>
      </c>
      <c r="T17" s="398">
        <v>602.54687997740996</v>
      </c>
      <c r="U17" s="398">
        <v>607.56340258960097</v>
      </c>
      <c r="V17" s="398">
        <v>613.67083600296201</v>
      </c>
      <c r="W17" s="398">
        <v>613.00547922246596</v>
      </c>
      <c r="X17" s="398">
        <v>605.70907215489001</v>
      </c>
      <c r="Y17" s="398">
        <v>596.52349281835097</v>
      </c>
      <c r="Z17" s="398">
        <v>575.76870263097703</v>
      </c>
      <c r="AA17" s="398">
        <v>548.46094462663496</v>
      </c>
      <c r="AB17" s="398">
        <v>525.56559270617799</v>
      </c>
      <c r="AC17" s="398">
        <v>511.62104134444002</v>
      </c>
      <c r="AD17" s="398">
        <v>505.76719833381401</v>
      </c>
      <c r="AE17" s="398">
        <v>510.15652132314398</v>
      </c>
      <c r="AF17" s="398">
        <v>511.59141278706801</v>
      </c>
      <c r="AG17" s="398">
        <v>512.01771041915401</v>
      </c>
      <c r="AH17" s="398">
        <v>516.73427224340105</v>
      </c>
      <c r="AI17" s="398">
        <v>521.95615932452199</v>
      </c>
      <c r="AJ17" s="398">
        <v>527.92730922504597</v>
      </c>
      <c r="AK17" s="398">
        <v>538.45637808195795</v>
      </c>
      <c r="AL17" s="398">
        <v>553.98158942855696</v>
      </c>
      <c r="AM17" s="398">
        <v>574.68440940772996</v>
      </c>
      <c r="AN17" s="398">
        <v>597.30193145437704</v>
      </c>
      <c r="AO17" s="398">
        <v>621.30826985740998</v>
      </c>
      <c r="AP17" s="398">
        <v>634.82913268879201</v>
      </c>
      <c r="AQ17" s="398">
        <v>647.33970924063101</v>
      </c>
      <c r="AR17" s="398">
        <v>657.49664278566695</v>
      </c>
      <c r="AS17" s="398">
        <v>665.95044315121197</v>
      </c>
      <c r="AT17" s="398">
        <v>670.79075119174502</v>
      </c>
      <c r="AU17" s="398">
        <v>677.01058353332303</v>
      </c>
      <c r="AV17" s="398">
        <v>684.46592473908902</v>
      </c>
      <c r="AW17" s="398">
        <v>683.68933241816103</v>
      </c>
      <c r="AX17" s="398">
        <v>668.86137006640695</v>
      </c>
      <c r="AY17" s="398">
        <v>659.02443611105298</v>
      </c>
      <c r="AZ17" s="398">
        <v>649.30727171553394</v>
      </c>
      <c r="BA17" s="398">
        <v>647.31604162864198</v>
      </c>
      <c r="BB17" s="398">
        <v>646.79697221589197</v>
      </c>
      <c r="BC17" s="398">
        <v>660.82004945397296</v>
      </c>
      <c r="BD17" s="398">
        <v>664.19999270195899</v>
      </c>
      <c r="BE17" s="398">
        <v>665.30709670358203</v>
      </c>
      <c r="BF17" s="398">
        <v>667.33853792801904</v>
      </c>
      <c r="BG17" s="398">
        <v>671.12328363609902</v>
      </c>
      <c r="BH17" s="398">
        <v>679.462602672098</v>
      </c>
      <c r="BI17" s="398">
        <v>670.69982101646804</v>
      </c>
      <c r="BJ17" s="398">
        <v>667.12606340937702</v>
      </c>
      <c r="BK17" s="398">
        <v>667.79427325088204</v>
      </c>
      <c r="BL17" s="398">
        <v>667.26268725166403</v>
      </c>
      <c r="BM17" s="398">
        <v>675.55602151572805</v>
      </c>
      <c r="BN17" s="398">
        <v>686.49513915456805</v>
      </c>
      <c r="BO17" s="398">
        <v>692.22806141748197</v>
      </c>
      <c r="BP17" s="398">
        <v>698.12354800906496</v>
      </c>
      <c r="BQ17" s="398">
        <v>706.35358792514705</v>
      </c>
      <c r="BR17" s="398">
        <v>711.82388857473495</v>
      </c>
      <c r="BS17" s="398">
        <v>713.22106405868703</v>
      </c>
      <c r="BT17" s="398">
        <v>705.820967510233</v>
      </c>
      <c r="BU17" s="398">
        <v>702.124093192028</v>
      </c>
      <c r="BV17" s="398">
        <v>693.96002878911395</v>
      </c>
      <c r="BW17" s="398">
        <v>708.19320830562401</v>
      </c>
      <c r="BX17" s="398">
        <v>694.64767083994798</v>
      </c>
      <c r="BY17" s="398">
        <v>699.58360161143401</v>
      </c>
      <c r="BZ17" s="398">
        <v>705.11847613621399</v>
      </c>
      <c r="CA17" s="398">
        <v>721.86520248206796</v>
      </c>
      <c r="CB17" s="398">
        <v>733.58281777053503</v>
      </c>
      <c r="CC17" s="398">
        <v>750.37770882936604</v>
      </c>
      <c r="CD17" s="398">
        <v>755.22976118485701</v>
      </c>
      <c r="CE17" s="399">
        <v>761.65845287222805</v>
      </c>
      <c r="CF17" s="399">
        <v>766.51029565514898</v>
      </c>
      <c r="CG17" s="399">
        <v>767.11677600301402</v>
      </c>
      <c r="CH17" s="399">
        <v>772.77725924975505</v>
      </c>
      <c r="CI17" s="399">
        <v>784.41964829767596</v>
      </c>
      <c r="CJ17" s="399">
        <v>789.56565724989196</v>
      </c>
      <c r="CK17" s="399">
        <v>795.87955475863896</v>
      </c>
      <c r="CL17" s="399">
        <v>800.47811594997995</v>
      </c>
    </row>
    <row r="18" spans="1:90" x14ac:dyDescent="0.3">
      <c r="A18" s="398" t="s">
        <v>2392</v>
      </c>
      <c r="B18" s="398" t="s">
        <v>2393</v>
      </c>
      <c r="C18" s="398">
        <v>26698.395034456898</v>
      </c>
      <c r="D18" s="398">
        <v>28474.704331735298</v>
      </c>
      <c r="E18" s="398">
        <v>29629.437223992802</v>
      </c>
      <c r="F18" s="398">
        <v>28446.5549286108</v>
      </c>
      <c r="G18" s="398">
        <v>26658.185138667901</v>
      </c>
      <c r="H18" s="398">
        <v>28332.668553006599</v>
      </c>
      <c r="I18" s="398">
        <v>30535.348997143399</v>
      </c>
      <c r="J18" s="398">
        <v>31664.7668874667</v>
      </c>
      <c r="K18" s="398">
        <v>34035.129300100503</v>
      </c>
      <c r="L18" s="398">
        <v>37664.446819755598</v>
      </c>
      <c r="M18" s="398">
        <v>38408.839890287702</v>
      </c>
      <c r="N18" s="398">
        <v>34054.006874871098</v>
      </c>
      <c r="O18" s="398">
        <v>36771.128371649997</v>
      </c>
      <c r="P18" s="398">
        <v>38744.937468459902</v>
      </c>
      <c r="Q18" s="398">
        <v>41287.193693310299</v>
      </c>
      <c r="R18" s="398">
        <v>43811.392122803198</v>
      </c>
      <c r="S18" s="398">
        <v>25942.855055472799</v>
      </c>
      <c r="T18" s="398">
        <v>26407.683528311201</v>
      </c>
      <c r="U18" s="398">
        <v>26900.5402271108</v>
      </c>
      <c r="V18" s="398">
        <v>27542.501326933001</v>
      </c>
      <c r="W18" s="398">
        <v>28031.2607250888</v>
      </c>
      <c r="X18" s="398">
        <v>28220.714525906998</v>
      </c>
      <c r="Y18" s="398">
        <v>28850.568466945399</v>
      </c>
      <c r="Z18" s="398">
        <v>28796.273609</v>
      </c>
      <c r="AA18" s="398">
        <v>28642.395955541298</v>
      </c>
      <c r="AB18" s="398">
        <v>29309.121469366</v>
      </c>
      <c r="AC18" s="398">
        <v>29900.212003955399</v>
      </c>
      <c r="AD18" s="398">
        <v>30666.019467108399</v>
      </c>
      <c r="AE18" s="398">
        <v>30820.766817243399</v>
      </c>
      <c r="AF18" s="398">
        <v>30042.957097497001</v>
      </c>
      <c r="AG18" s="398">
        <v>27471.9831903991</v>
      </c>
      <c r="AH18" s="398">
        <v>25450.5126093037</v>
      </c>
      <c r="AI18" s="398">
        <v>26446.249427424002</v>
      </c>
      <c r="AJ18" s="398">
        <v>26760.575673601201</v>
      </c>
      <c r="AK18" s="398">
        <v>26582.337644352901</v>
      </c>
      <c r="AL18" s="398">
        <v>26843.5778092937</v>
      </c>
      <c r="AM18" s="398">
        <v>27236.8616571778</v>
      </c>
      <c r="AN18" s="398">
        <v>27426.115611712299</v>
      </c>
      <c r="AO18" s="398">
        <v>29071.731322730899</v>
      </c>
      <c r="AP18" s="398">
        <v>29595.965620405299</v>
      </c>
      <c r="AQ18" s="398">
        <v>30351.648288830998</v>
      </c>
      <c r="AR18" s="398">
        <v>30501.287341787</v>
      </c>
      <c r="AS18" s="398">
        <v>30590.216127166099</v>
      </c>
      <c r="AT18" s="398">
        <v>30698.244230789602</v>
      </c>
      <c r="AU18" s="398">
        <v>30945.839104696399</v>
      </c>
      <c r="AV18" s="398">
        <v>31431.558551964201</v>
      </c>
      <c r="AW18" s="398">
        <v>31897.5938286897</v>
      </c>
      <c r="AX18" s="398">
        <v>32384.076064516401</v>
      </c>
      <c r="AY18" s="398">
        <v>32966.212204688498</v>
      </c>
      <c r="AZ18" s="398">
        <v>33978.068591391799</v>
      </c>
      <c r="BA18" s="398">
        <v>34103.551819647597</v>
      </c>
      <c r="BB18" s="398">
        <v>35092.684584674302</v>
      </c>
      <c r="BC18" s="398">
        <v>36613.600498993997</v>
      </c>
      <c r="BD18" s="398">
        <v>37256.426726922196</v>
      </c>
      <c r="BE18" s="398">
        <v>37867.763511409903</v>
      </c>
      <c r="BF18" s="398">
        <v>38919.9965416962</v>
      </c>
      <c r="BG18" s="398">
        <v>39378.365582349201</v>
      </c>
      <c r="BH18" s="398">
        <v>39439.254039815198</v>
      </c>
      <c r="BI18" s="398">
        <v>38659.635397961101</v>
      </c>
      <c r="BJ18" s="398">
        <v>36158.104541025299</v>
      </c>
      <c r="BK18" s="398">
        <v>33962.125353933101</v>
      </c>
      <c r="BL18" s="398">
        <v>33293.666735129598</v>
      </c>
      <c r="BM18" s="398">
        <v>34024.044399006401</v>
      </c>
      <c r="BN18" s="398">
        <v>34936.191011415198</v>
      </c>
      <c r="BO18" s="398">
        <v>35952.935308416199</v>
      </c>
      <c r="BP18" s="398">
        <v>36807.784585850299</v>
      </c>
      <c r="BQ18" s="398">
        <v>37248.231585498899</v>
      </c>
      <c r="BR18" s="398">
        <v>37075.5620068348</v>
      </c>
      <c r="BS18" s="398">
        <v>37592.573637863599</v>
      </c>
      <c r="BT18" s="398">
        <v>38569.936169375003</v>
      </c>
      <c r="BU18" s="398">
        <v>39257.752239620197</v>
      </c>
      <c r="BV18" s="398">
        <v>39559.487826980803</v>
      </c>
      <c r="BW18" s="398">
        <v>40460.025269168</v>
      </c>
      <c r="BX18" s="398">
        <v>41384.409348518602</v>
      </c>
      <c r="BY18" s="398">
        <v>41250.4160022742</v>
      </c>
      <c r="BZ18" s="398">
        <v>42053.924153280503</v>
      </c>
      <c r="CA18" s="398">
        <v>43142.8317487557</v>
      </c>
      <c r="CB18" s="398">
        <v>43208.758141068698</v>
      </c>
      <c r="CC18" s="398">
        <v>44035.779322442599</v>
      </c>
      <c r="CD18" s="398">
        <v>44858.199278945802</v>
      </c>
      <c r="CE18" s="399">
        <v>45750.438489395499</v>
      </c>
      <c r="CF18" s="399">
        <v>47141.175720258398</v>
      </c>
      <c r="CG18" s="399">
        <v>48024.685194843398</v>
      </c>
      <c r="CH18" s="399">
        <v>48565.627793081701</v>
      </c>
      <c r="CI18" s="399">
        <v>49074.655285193599</v>
      </c>
      <c r="CJ18" s="399">
        <v>49411.457730394999</v>
      </c>
      <c r="CK18" s="399">
        <v>50272.277059002503</v>
      </c>
      <c r="CL18" s="399">
        <v>50128.501264956503</v>
      </c>
    </row>
    <row r="19" spans="1:90" x14ac:dyDescent="0.3">
      <c r="A19" s="398" t="s">
        <v>2394</v>
      </c>
      <c r="B19" s="398" t="s">
        <v>2395</v>
      </c>
      <c r="C19" s="398">
        <v>9315.6765433698292</v>
      </c>
      <c r="D19" s="398">
        <v>10148.418189063699</v>
      </c>
      <c r="E19" s="398">
        <v>11028.0904531672</v>
      </c>
      <c r="F19" s="398">
        <v>10987.207861590299</v>
      </c>
      <c r="G19" s="398">
        <v>12091.2260231894</v>
      </c>
      <c r="H19" s="398">
        <v>13271.767250699701</v>
      </c>
      <c r="I19" s="398">
        <v>14018.9282791241</v>
      </c>
      <c r="J19" s="398">
        <v>14736.0123552</v>
      </c>
      <c r="K19" s="398">
        <v>14951.2991984827</v>
      </c>
      <c r="L19" s="398">
        <v>15054.5840971168</v>
      </c>
      <c r="M19" s="398">
        <v>14479.7580492288</v>
      </c>
      <c r="N19" s="398">
        <v>14004.6507601506</v>
      </c>
      <c r="O19" s="398">
        <v>14039.819469551099</v>
      </c>
      <c r="P19" s="398">
        <v>14616.249954995599</v>
      </c>
      <c r="Q19" s="398">
        <v>18171.478082278602</v>
      </c>
      <c r="R19" s="398">
        <v>25042.622311977699</v>
      </c>
      <c r="S19" s="398">
        <v>9210.4407109819203</v>
      </c>
      <c r="T19" s="398">
        <v>9019.3720331019504</v>
      </c>
      <c r="U19" s="398">
        <v>9558.3857660247504</v>
      </c>
      <c r="V19" s="398">
        <v>9474.5076633707304</v>
      </c>
      <c r="W19" s="398">
        <v>9287.0499572916196</v>
      </c>
      <c r="X19" s="398">
        <v>9932.7937194928309</v>
      </c>
      <c r="Y19" s="398">
        <v>10613.602347850099</v>
      </c>
      <c r="Z19" s="398">
        <v>10760.2267316201</v>
      </c>
      <c r="AA19" s="398">
        <v>10576.350720058401</v>
      </c>
      <c r="AB19" s="398">
        <v>11256.204656022601</v>
      </c>
      <c r="AC19" s="398">
        <v>11160.283579287699</v>
      </c>
      <c r="AD19" s="398">
        <v>11119.5228573002</v>
      </c>
      <c r="AE19" s="398">
        <v>11278.9825359243</v>
      </c>
      <c r="AF19" s="398">
        <v>10843.586240722199</v>
      </c>
      <c r="AG19" s="398">
        <v>10766.0090178757</v>
      </c>
      <c r="AH19" s="398">
        <v>11060.253651838901</v>
      </c>
      <c r="AI19" s="398">
        <v>11541.754472808199</v>
      </c>
      <c r="AJ19" s="398">
        <v>11925.5413300951</v>
      </c>
      <c r="AK19" s="398">
        <v>12006.503111063499</v>
      </c>
      <c r="AL19" s="398">
        <v>12891.105178791</v>
      </c>
      <c r="AM19" s="398">
        <v>12709.341893692799</v>
      </c>
      <c r="AN19" s="398">
        <v>13142.6488544147</v>
      </c>
      <c r="AO19" s="398">
        <v>13458.3243989855</v>
      </c>
      <c r="AP19" s="398">
        <v>13776.7538557059</v>
      </c>
      <c r="AQ19" s="398">
        <v>13660.790210195</v>
      </c>
      <c r="AR19" s="398">
        <v>14057.918806830299</v>
      </c>
      <c r="AS19" s="398">
        <v>14025.256384415399</v>
      </c>
      <c r="AT19" s="398">
        <v>14331.747715055701</v>
      </c>
      <c r="AU19" s="398">
        <v>14698.7088899216</v>
      </c>
      <c r="AV19" s="398">
        <v>14408.4237899982</v>
      </c>
      <c r="AW19" s="398">
        <v>14981.867702989701</v>
      </c>
      <c r="AX19" s="398">
        <v>14855.0490378906</v>
      </c>
      <c r="AY19" s="398">
        <v>14667.386135262601</v>
      </c>
      <c r="AZ19" s="398">
        <v>14885.3020665271</v>
      </c>
      <c r="BA19" s="398">
        <v>15039.7658086353</v>
      </c>
      <c r="BB19" s="398">
        <v>15212.742783505601</v>
      </c>
      <c r="BC19" s="398">
        <v>15246.210904969699</v>
      </c>
      <c r="BD19" s="398">
        <v>15031.5501812242</v>
      </c>
      <c r="BE19" s="398">
        <v>15208.8650336185</v>
      </c>
      <c r="BF19" s="398">
        <v>14731.710268654901</v>
      </c>
      <c r="BG19" s="398">
        <v>14914.3806971953</v>
      </c>
      <c r="BH19" s="398">
        <v>14580.216949794099</v>
      </c>
      <c r="BI19" s="398">
        <v>14112.0158915876</v>
      </c>
      <c r="BJ19" s="398">
        <v>14312.4186583383</v>
      </c>
      <c r="BK19" s="398">
        <v>14233.9220783521</v>
      </c>
      <c r="BL19" s="398">
        <v>13839.8658957558</v>
      </c>
      <c r="BM19" s="398">
        <v>13735.410671845901</v>
      </c>
      <c r="BN19" s="398">
        <v>14209.4043946488</v>
      </c>
      <c r="BO19" s="398">
        <v>14003.2467920298</v>
      </c>
      <c r="BP19" s="398">
        <v>13805.0276352486</v>
      </c>
      <c r="BQ19" s="398">
        <v>14135.5634923814</v>
      </c>
      <c r="BR19" s="398">
        <v>14215.439958544501</v>
      </c>
      <c r="BS19" s="398">
        <v>13700.9298420018</v>
      </c>
      <c r="BT19" s="398">
        <v>14389.9576595494</v>
      </c>
      <c r="BU19" s="398">
        <v>15143.538868956301</v>
      </c>
      <c r="BV19" s="398">
        <v>15230.573449474699</v>
      </c>
      <c r="BW19" s="398">
        <v>16868.568617517401</v>
      </c>
      <c r="BX19" s="398">
        <v>17210.7173466399</v>
      </c>
      <c r="BY19" s="398">
        <v>18256.706849788701</v>
      </c>
      <c r="BZ19" s="398">
        <v>20349.9195151684</v>
      </c>
      <c r="CA19" s="398">
        <v>22172.310500473599</v>
      </c>
      <c r="CB19" s="398">
        <v>24733.856070670201</v>
      </c>
      <c r="CC19" s="398">
        <v>26352.914420396399</v>
      </c>
      <c r="CD19" s="398">
        <v>26911.4082563704</v>
      </c>
      <c r="CE19" s="399">
        <v>26495.517970690998</v>
      </c>
      <c r="CF19" s="399">
        <v>26232.8838912024</v>
      </c>
      <c r="CG19" s="399">
        <v>26127.3215251125</v>
      </c>
      <c r="CH19" s="399">
        <v>26445.280459118199</v>
      </c>
      <c r="CI19" s="399">
        <v>26092.6517105321</v>
      </c>
      <c r="CJ19" s="399">
        <v>27369.367853462401</v>
      </c>
      <c r="CK19" s="399">
        <v>26569.075658089801</v>
      </c>
      <c r="CL19" s="399">
        <v>28142.775232896602</v>
      </c>
    </row>
    <row r="20" spans="1:90" x14ac:dyDescent="0.3">
      <c r="A20" s="398" t="s">
        <v>2396</v>
      </c>
      <c r="B20" s="398" t="s">
        <v>2397</v>
      </c>
      <c r="C20" s="398">
        <v>4057.7164603357401</v>
      </c>
      <c r="D20" s="398">
        <v>4242.9143566952798</v>
      </c>
      <c r="E20" s="398">
        <v>4909.3712943278097</v>
      </c>
      <c r="F20" s="398">
        <v>4213.9673459463202</v>
      </c>
      <c r="G20" s="398">
        <v>5116.74720062708</v>
      </c>
      <c r="H20" s="398">
        <v>5356.9796856041603</v>
      </c>
      <c r="I20" s="398">
        <v>5861.6830070370097</v>
      </c>
      <c r="J20" s="398">
        <v>6731.5237348514302</v>
      </c>
      <c r="K20" s="398">
        <v>6990.9158868675404</v>
      </c>
      <c r="L20" s="398">
        <v>7344.4387682897104</v>
      </c>
      <c r="M20" s="398">
        <v>6334.1718607697903</v>
      </c>
      <c r="N20" s="398">
        <v>5189.6272152758402</v>
      </c>
      <c r="O20" s="398">
        <v>5179.1417393780603</v>
      </c>
      <c r="P20" s="398">
        <v>5464.0050932738905</v>
      </c>
      <c r="Q20" s="398">
        <v>5386.1415214951103</v>
      </c>
      <c r="R20" s="398">
        <v>5472.0859898332601</v>
      </c>
      <c r="S20" s="398">
        <v>4021.7573736445802</v>
      </c>
      <c r="T20" s="398">
        <v>4091.97481256527</v>
      </c>
      <c r="U20" s="398">
        <v>4058.8876945084598</v>
      </c>
      <c r="V20" s="398">
        <v>4058.2459606246498</v>
      </c>
      <c r="W20" s="398">
        <v>4075.3163748448701</v>
      </c>
      <c r="X20" s="398">
        <v>4155.6306939877404</v>
      </c>
      <c r="Y20" s="398">
        <v>4272.28220811751</v>
      </c>
      <c r="Z20" s="398">
        <v>4468.4281498309801</v>
      </c>
      <c r="AA20" s="398">
        <v>4823.0103405903401</v>
      </c>
      <c r="AB20" s="398">
        <v>4978.67107048257</v>
      </c>
      <c r="AC20" s="398">
        <v>5030.62193465778</v>
      </c>
      <c r="AD20" s="398">
        <v>4805.1818315805303</v>
      </c>
      <c r="AE20" s="398">
        <v>4389.1770763387503</v>
      </c>
      <c r="AF20" s="398">
        <v>4238.2579425199801</v>
      </c>
      <c r="AG20" s="398">
        <v>3845.3837731871299</v>
      </c>
      <c r="AH20" s="398">
        <v>4383.0505917394103</v>
      </c>
      <c r="AI20" s="398">
        <v>4693.00718025683</v>
      </c>
      <c r="AJ20" s="398">
        <v>5035.0459913608202</v>
      </c>
      <c r="AK20" s="398">
        <v>5301.5997965620199</v>
      </c>
      <c r="AL20" s="398">
        <v>5437.33583432865</v>
      </c>
      <c r="AM20" s="398">
        <v>5377.5762071224699</v>
      </c>
      <c r="AN20" s="398">
        <v>5334.5941042281602</v>
      </c>
      <c r="AO20" s="398">
        <v>5329.4967197278202</v>
      </c>
      <c r="AP20" s="398">
        <v>5386.25171133818</v>
      </c>
      <c r="AQ20" s="398">
        <v>5626.1164990505904</v>
      </c>
      <c r="AR20" s="398">
        <v>5786.7400109896798</v>
      </c>
      <c r="AS20" s="398">
        <v>5993.7756142103299</v>
      </c>
      <c r="AT20" s="398">
        <v>6040.0999038974496</v>
      </c>
      <c r="AU20" s="398">
        <v>6329.1198338740196</v>
      </c>
      <c r="AV20" s="398">
        <v>6607.9248301774196</v>
      </c>
      <c r="AW20" s="398">
        <v>6817.8829103816897</v>
      </c>
      <c r="AX20" s="398">
        <v>7171.1673649725899</v>
      </c>
      <c r="AY20" s="398">
        <v>7021.9399802340204</v>
      </c>
      <c r="AZ20" s="398">
        <v>6834.9814424546603</v>
      </c>
      <c r="BA20" s="398">
        <v>6975.9891632527297</v>
      </c>
      <c r="BB20" s="398">
        <v>7130.7529615287503</v>
      </c>
      <c r="BC20" s="398">
        <v>7353.4836225272702</v>
      </c>
      <c r="BD20" s="398">
        <v>7482.6096865629397</v>
      </c>
      <c r="BE20" s="398">
        <v>7327.5910537632299</v>
      </c>
      <c r="BF20" s="398">
        <v>7214.0707103053901</v>
      </c>
      <c r="BG20" s="398">
        <v>6807.5945120836004</v>
      </c>
      <c r="BH20" s="398">
        <v>6484.8052112492196</v>
      </c>
      <c r="BI20" s="398">
        <v>6178.03298265176</v>
      </c>
      <c r="BJ20" s="398">
        <v>5866.2547370945704</v>
      </c>
      <c r="BK20" s="398">
        <v>5570.35127175867</v>
      </c>
      <c r="BL20" s="398">
        <v>5204.6812366653603</v>
      </c>
      <c r="BM20" s="398">
        <v>5073.8433166752202</v>
      </c>
      <c r="BN20" s="398">
        <v>4909.6330360041102</v>
      </c>
      <c r="BO20" s="398">
        <v>4905.0039251798898</v>
      </c>
      <c r="BP20" s="398">
        <v>4687.13815823393</v>
      </c>
      <c r="BQ20" s="398">
        <v>5355.9777959020103</v>
      </c>
      <c r="BR20" s="398">
        <v>5768.4470781964101</v>
      </c>
      <c r="BS20" s="398">
        <v>5404.4946556724199</v>
      </c>
      <c r="BT20" s="398">
        <v>5656.0622734566596</v>
      </c>
      <c r="BU20" s="398">
        <v>5480.4895850096</v>
      </c>
      <c r="BV20" s="398">
        <v>5314.9738589568597</v>
      </c>
      <c r="BW20" s="398">
        <v>5345.3535341483203</v>
      </c>
      <c r="BX20" s="398">
        <v>5385.8353346397698</v>
      </c>
      <c r="BY20" s="398">
        <v>5326.1181347701804</v>
      </c>
      <c r="BZ20" s="398">
        <v>5487.2590824221597</v>
      </c>
      <c r="CA20" s="398">
        <v>5574.6309796170399</v>
      </c>
      <c r="CB20" s="398">
        <v>5392.5131825129101</v>
      </c>
      <c r="CC20" s="398">
        <v>5427.3375385193203</v>
      </c>
      <c r="CD20" s="398">
        <v>5493.8622586837801</v>
      </c>
      <c r="CE20" s="399">
        <v>5596.0929415628698</v>
      </c>
      <c r="CF20" s="399">
        <v>5548.75940342792</v>
      </c>
      <c r="CG20" s="399">
        <v>5505.0856749425802</v>
      </c>
      <c r="CH20" s="399">
        <v>5534.8521267593997</v>
      </c>
      <c r="CI20" s="399">
        <v>5380.5542427610399</v>
      </c>
      <c r="CJ20" s="399">
        <v>5428.0125313241697</v>
      </c>
      <c r="CK20" s="399">
        <v>5799.4963762838697</v>
      </c>
      <c r="CL20" s="399">
        <v>5896.9845848101004</v>
      </c>
    </row>
    <row r="21" spans="1:90" x14ac:dyDescent="0.3">
      <c r="A21" s="398" t="s">
        <v>2398</v>
      </c>
      <c r="B21" s="398" t="s">
        <v>2399</v>
      </c>
      <c r="C21" s="398">
        <v>9100.6959824532005</v>
      </c>
      <c r="D21" s="398">
        <v>10357.0931033902</v>
      </c>
      <c r="E21" s="398">
        <v>10505.4494240487</v>
      </c>
      <c r="F21" s="398">
        <v>10575.3807104142</v>
      </c>
      <c r="G21" s="398">
        <v>10941.5736051524</v>
      </c>
      <c r="H21" s="398">
        <v>11158.8175567935</v>
      </c>
      <c r="I21" s="398">
        <v>11607.2378879308</v>
      </c>
      <c r="J21" s="398">
        <v>12182.8541510632</v>
      </c>
      <c r="K21" s="398">
        <v>13192.2027339057</v>
      </c>
      <c r="L21" s="398">
        <v>13721.850005172901</v>
      </c>
      <c r="M21" s="398">
        <v>12751.6159405865</v>
      </c>
      <c r="N21" s="398">
        <v>10535.3586271739</v>
      </c>
      <c r="O21" s="398">
        <v>10073.332343550899</v>
      </c>
      <c r="P21" s="398">
        <v>11295.1986551438</v>
      </c>
      <c r="Q21" s="398">
        <v>11709.244309538</v>
      </c>
      <c r="R21" s="398">
        <v>11929.118850815699</v>
      </c>
      <c r="S21" s="398">
        <v>8726.1428370732501</v>
      </c>
      <c r="T21" s="398">
        <v>8987.1001370384201</v>
      </c>
      <c r="U21" s="398">
        <v>9186.0294697162499</v>
      </c>
      <c r="V21" s="398">
        <v>9503.5114859849</v>
      </c>
      <c r="W21" s="398">
        <v>9958.5451218919807</v>
      </c>
      <c r="X21" s="398">
        <v>10287.6857706172</v>
      </c>
      <c r="Y21" s="398">
        <v>10545.037930597</v>
      </c>
      <c r="Z21" s="398">
        <v>10637.103590454401</v>
      </c>
      <c r="AA21" s="398">
        <v>10579.3579948513</v>
      </c>
      <c r="AB21" s="398">
        <v>10493.0405453077</v>
      </c>
      <c r="AC21" s="398">
        <v>10482.8425038654</v>
      </c>
      <c r="AD21" s="398">
        <v>10466.5566521705</v>
      </c>
      <c r="AE21" s="398">
        <v>10456.008660194</v>
      </c>
      <c r="AF21" s="398">
        <v>10596.4584183023</v>
      </c>
      <c r="AG21" s="398">
        <v>10547.7321962201</v>
      </c>
      <c r="AH21" s="398">
        <v>10701.3235669403</v>
      </c>
      <c r="AI21" s="398">
        <v>10910.3055024554</v>
      </c>
      <c r="AJ21" s="398">
        <v>10895.315925708601</v>
      </c>
      <c r="AK21" s="398">
        <v>10951.152043439701</v>
      </c>
      <c r="AL21" s="398">
        <v>11009.520949005801</v>
      </c>
      <c r="AM21" s="398">
        <v>10865.9444441538</v>
      </c>
      <c r="AN21" s="398">
        <v>10985.844741295599</v>
      </c>
      <c r="AO21" s="398">
        <v>11293.1784812592</v>
      </c>
      <c r="AP21" s="398">
        <v>11490.302560465299</v>
      </c>
      <c r="AQ21" s="398">
        <v>11586.4795622498</v>
      </c>
      <c r="AR21" s="398">
        <v>11630.966711606699</v>
      </c>
      <c r="AS21" s="398">
        <v>11689.7768054714</v>
      </c>
      <c r="AT21" s="398">
        <v>11521.7284723953</v>
      </c>
      <c r="AU21" s="398">
        <v>11887.6013326189</v>
      </c>
      <c r="AV21" s="398">
        <v>12258.3746497581</v>
      </c>
      <c r="AW21" s="398">
        <v>12173.681559954801</v>
      </c>
      <c r="AX21" s="398">
        <v>12411.7590619208</v>
      </c>
      <c r="AY21" s="398">
        <v>12981.767855648999</v>
      </c>
      <c r="AZ21" s="398">
        <v>12965.3794905709</v>
      </c>
      <c r="BA21" s="398">
        <v>13303.5966429196</v>
      </c>
      <c r="BB21" s="398">
        <v>13518.066946483401</v>
      </c>
      <c r="BC21" s="398">
        <v>13597.4328480902</v>
      </c>
      <c r="BD21" s="398">
        <v>13789.082761043001</v>
      </c>
      <c r="BE21" s="398">
        <v>13831.1748214621</v>
      </c>
      <c r="BF21" s="398">
        <v>13669.7095900963</v>
      </c>
      <c r="BG21" s="398">
        <v>13315.743131473901</v>
      </c>
      <c r="BH21" s="398">
        <v>13286.283646161901</v>
      </c>
      <c r="BI21" s="398">
        <v>12707.375191122501</v>
      </c>
      <c r="BJ21" s="398">
        <v>11697.0617935876</v>
      </c>
      <c r="BK21" s="398">
        <v>11084.238941018</v>
      </c>
      <c r="BL21" s="398">
        <v>10561.9097913327</v>
      </c>
      <c r="BM21" s="398">
        <v>10364.9379655342</v>
      </c>
      <c r="BN21" s="398">
        <v>10130.347810810799</v>
      </c>
      <c r="BO21" s="398">
        <v>9842.3342853050108</v>
      </c>
      <c r="BP21" s="398">
        <v>9980.8413028038503</v>
      </c>
      <c r="BQ21" s="398">
        <v>10106.325915118299</v>
      </c>
      <c r="BR21" s="398">
        <v>10363.8278709766</v>
      </c>
      <c r="BS21" s="398">
        <v>10865.3058854644</v>
      </c>
      <c r="BT21" s="398">
        <v>11255.6856790742</v>
      </c>
      <c r="BU21" s="398">
        <v>11507.9684338278</v>
      </c>
      <c r="BV21" s="398">
        <v>11551.834622209</v>
      </c>
      <c r="BW21" s="398">
        <v>11725.636851293801</v>
      </c>
      <c r="BX21" s="398">
        <v>11628.9503318313</v>
      </c>
      <c r="BY21" s="398">
        <v>11697.1389481441</v>
      </c>
      <c r="BZ21" s="398">
        <v>11785.251106882701</v>
      </c>
      <c r="CA21" s="398">
        <v>11920.6798341593</v>
      </c>
      <c r="CB21" s="398">
        <v>11870.3100090894</v>
      </c>
      <c r="CC21" s="398">
        <v>11943.579861051099</v>
      </c>
      <c r="CD21" s="398">
        <v>11981.905698963001</v>
      </c>
      <c r="CE21" s="399">
        <v>11940.157749280401</v>
      </c>
      <c r="CF21" s="399">
        <v>11859.5915305947</v>
      </c>
      <c r="CG21" s="399">
        <v>11747.775384661199</v>
      </c>
      <c r="CH21" s="399">
        <v>11661.593944673101</v>
      </c>
      <c r="CI21" s="399">
        <v>11509.101391124999</v>
      </c>
      <c r="CJ21" s="399">
        <v>11682.225290153199</v>
      </c>
      <c r="CK21" s="399">
        <v>11718.2055593237</v>
      </c>
      <c r="CL21" s="399">
        <v>12081.396974441001</v>
      </c>
    </row>
    <row r="22" spans="1:90" x14ac:dyDescent="0.3">
      <c r="A22" s="398" t="s">
        <v>2400</v>
      </c>
      <c r="B22" s="398" t="s">
        <v>2401</v>
      </c>
      <c r="C22" s="398">
        <v>19314.589138958199</v>
      </c>
      <c r="D22" s="398">
        <v>22486.590654448399</v>
      </c>
      <c r="E22" s="398">
        <v>25094.7273828086</v>
      </c>
      <c r="F22" s="398">
        <v>26021.881623653899</v>
      </c>
      <c r="G22" s="398">
        <v>27247.589568340802</v>
      </c>
      <c r="H22" s="398">
        <v>30845.547038444201</v>
      </c>
      <c r="I22" s="398">
        <v>35403.8987314064</v>
      </c>
      <c r="J22" s="398">
        <v>37720.692839734402</v>
      </c>
      <c r="K22" s="398">
        <v>41677.3660675887</v>
      </c>
      <c r="L22" s="398">
        <v>43750.263756355802</v>
      </c>
      <c r="M22" s="398">
        <v>43761.004298921704</v>
      </c>
      <c r="N22" s="398">
        <v>41289.015394759197</v>
      </c>
      <c r="O22" s="398">
        <v>41285.726162295898</v>
      </c>
      <c r="P22" s="398">
        <v>42870.627591433702</v>
      </c>
      <c r="Q22" s="398">
        <v>44083.928064663502</v>
      </c>
      <c r="R22" s="398">
        <v>45680.364639509899</v>
      </c>
      <c r="S22" s="398">
        <v>19113.242197902</v>
      </c>
      <c r="T22" s="398">
        <v>18921.832185647301</v>
      </c>
      <c r="U22" s="398">
        <v>19277.677084422899</v>
      </c>
      <c r="V22" s="398">
        <v>19945.605087860498</v>
      </c>
      <c r="W22" s="398">
        <v>20582.010296092601</v>
      </c>
      <c r="X22" s="398">
        <v>21795.096866883101</v>
      </c>
      <c r="Y22" s="398">
        <v>23201.911855108101</v>
      </c>
      <c r="Z22" s="398">
        <v>24367.343599709999</v>
      </c>
      <c r="AA22" s="398">
        <v>24552.528255159301</v>
      </c>
      <c r="AB22" s="398">
        <v>24974.8202261037</v>
      </c>
      <c r="AC22" s="398">
        <v>25572.6350292116</v>
      </c>
      <c r="AD22" s="398">
        <v>25278.9260207599</v>
      </c>
      <c r="AE22" s="398">
        <v>26133.501239688201</v>
      </c>
      <c r="AF22" s="398">
        <v>26064.257553081199</v>
      </c>
      <c r="AG22" s="398">
        <v>25966.8016639003</v>
      </c>
      <c r="AH22" s="398">
        <v>25922.966037945898</v>
      </c>
      <c r="AI22" s="398">
        <v>26291.832835084198</v>
      </c>
      <c r="AJ22" s="398">
        <v>26800.0444787866</v>
      </c>
      <c r="AK22" s="398">
        <v>27535.652311880702</v>
      </c>
      <c r="AL22" s="398">
        <v>28362.828647611601</v>
      </c>
      <c r="AM22" s="398">
        <v>28740.444656723299</v>
      </c>
      <c r="AN22" s="398">
        <v>30298.0755239764</v>
      </c>
      <c r="AO22" s="398">
        <v>31744.427703044199</v>
      </c>
      <c r="AP22" s="398">
        <v>32599.2402700329</v>
      </c>
      <c r="AQ22" s="398">
        <v>34605.056242211402</v>
      </c>
      <c r="AR22" s="398">
        <v>35112.0650864704</v>
      </c>
      <c r="AS22" s="398">
        <v>35873.6605338874</v>
      </c>
      <c r="AT22" s="398">
        <v>36024.813063056499</v>
      </c>
      <c r="AU22" s="398">
        <v>36852.867552868302</v>
      </c>
      <c r="AV22" s="398">
        <v>38021.128569418797</v>
      </c>
      <c r="AW22" s="398">
        <v>37707.5169001576</v>
      </c>
      <c r="AX22" s="398">
        <v>38301.258336492901</v>
      </c>
      <c r="AY22" s="398">
        <v>40859.247290601903</v>
      </c>
      <c r="AZ22" s="398">
        <v>40726.881578926703</v>
      </c>
      <c r="BA22" s="398">
        <v>41690.689875846903</v>
      </c>
      <c r="BB22" s="398">
        <v>43432.645524979504</v>
      </c>
      <c r="BC22" s="398">
        <v>43091.190394299403</v>
      </c>
      <c r="BD22" s="398">
        <v>43251.637927705</v>
      </c>
      <c r="BE22" s="398">
        <v>44054.567659065302</v>
      </c>
      <c r="BF22" s="398">
        <v>44603.659044353699</v>
      </c>
      <c r="BG22" s="398">
        <v>44155.191641684498</v>
      </c>
      <c r="BH22" s="398">
        <v>44550.0038057649</v>
      </c>
      <c r="BI22" s="398">
        <v>44053.976107394301</v>
      </c>
      <c r="BJ22" s="398">
        <v>42284.845640843101</v>
      </c>
      <c r="BK22" s="398">
        <v>41737.1565918376</v>
      </c>
      <c r="BL22" s="398">
        <v>41303.267205610398</v>
      </c>
      <c r="BM22" s="398">
        <v>41152.449106232401</v>
      </c>
      <c r="BN22" s="398">
        <v>40963.188675356498</v>
      </c>
      <c r="BO22" s="398">
        <v>41425.557062737404</v>
      </c>
      <c r="BP22" s="398">
        <v>40750.219194997</v>
      </c>
      <c r="BQ22" s="398">
        <v>41615.711673746599</v>
      </c>
      <c r="BR22" s="398">
        <v>41351.416717702697</v>
      </c>
      <c r="BS22" s="398">
        <v>42189.893846941901</v>
      </c>
      <c r="BT22" s="398">
        <v>43141.866294383799</v>
      </c>
      <c r="BU22" s="398">
        <v>42530.8709956811</v>
      </c>
      <c r="BV22" s="398">
        <v>43619.879228728001</v>
      </c>
      <c r="BW22" s="398">
        <v>43660.229151108797</v>
      </c>
      <c r="BX22" s="398">
        <v>43944.173467817302</v>
      </c>
      <c r="BY22" s="398">
        <v>44818.052038959097</v>
      </c>
      <c r="BZ22" s="398">
        <v>43913.257600768899</v>
      </c>
      <c r="CA22" s="398">
        <v>45373.373157958398</v>
      </c>
      <c r="CB22" s="398">
        <v>44893.205759237098</v>
      </c>
      <c r="CC22" s="398">
        <v>45933.661808441902</v>
      </c>
      <c r="CD22" s="398">
        <v>46521.217832402297</v>
      </c>
      <c r="CE22" s="399">
        <v>45863.9414342296</v>
      </c>
      <c r="CF22" s="399">
        <v>46814.486897954703</v>
      </c>
      <c r="CG22" s="399">
        <v>46334.056167451803</v>
      </c>
      <c r="CH22" s="399">
        <v>46585.570005915499</v>
      </c>
      <c r="CI22" s="399">
        <v>47025.917970708797</v>
      </c>
      <c r="CJ22" s="399">
        <v>47773.118938337</v>
      </c>
      <c r="CK22" s="399">
        <v>47350.848416308902</v>
      </c>
      <c r="CL22" s="399">
        <v>47925.618391407501</v>
      </c>
    </row>
    <row r="23" spans="1:90" x14ac:dyDescent="0.3">
      <c r="A23" s="398" t="s">
        <v>2402</v>
      </c>
      <c r="B23" s="398" t="s">
        <v>2403</v>
      </c>
      <c r="C23" s="398">
        <v>10449.305555671101</v>
      </c>
      <c r="D23" s="398">
        <v>10900.315081225601</v>
      </c>
      <c r="E23" s="398">
        <v>11315.6216189283</v>
      </c>
      <c r="F23" s="398">
        <v>11660.2949359584</v>
      </c>
      <c r="G23" s="398">
        <v>12420.3174823097</v>
      </c>
      <c r="H23" s="398">
        <v>13396.177944762199</v>
      </c>
      <c r="I23" s="398">
        <v>13208.7247460658</v>
      </c>
      <c r="J23" s="398">
        <v>13954.9833676546</v>
      </c>
      <c r="K23" s="398">
        <v>13571.471815769</v>
      </c>
      <c r="L23" s="398">
        <v>14159.226686550001</v>
      </c>
      <c r="M23" s="398">
        <v>13306.199225547</v>
      </c>
      <c r="N23" s="398">
        <v>12217.8826050347</v>
      </c>
      <c r="O23" s="398">
        <v>12110.2860058236</v>
      </c>
      <c r="P23" s="398">
        <v>12563.033924606099</v>
      </c>
      <c r="Q23" s="398">
        <v>11760.5300289357</v>
      </c>
      <c r="R23" s="398">
        <v>11198.2940794447</v>
      </c>
      <c r="S23" s="398">
        <v>10322.28815043</v>
      </c>
      <c r="T23" s="398">
        <v>10392.3802775195</v>
      </c>
      <c r="U23" s="398">
        <v>10492.4090140726</v>
      </c>
      <c r="V23" s="398">
        <v>10590.1447806621</v>
      </c>
      <c r="W23" s="398">
        <v>10731.0285294362</v>
      </c>
      <c r="X23" s="398">
        <v>10832.8202525571</v>
      </c>
      <c r="Y23" s="398">
        <v>10906.350829106301</v>
      </c>
      <c r="Z23" s="398">
        <v>11131.060713802701</v>
      </c>
      <c r="AA23" s="398">
        <v>11174.5926227568</v>
      </c>
      <c r="AB23" s="398">
        <v>11263.6194144087</v>
      </c>
      <c r="AC23" s="398">
        <v>11396.550258498701</v>
      </c>
      <c r="AD23" s="398">
        <v>11427.724180049199</v>
      </c>
      <c r="AE23" s="398">
        <v>11468.964077193399</v>
      </c>
      <c r="AF23" s="398">
        <v>11604.2608931716</v>
      </c>
      <c r="AG23" s="398">
        <v>11772.2592829594</v>
      </c>
      <c r="AH23" s="398">
        <v>11795.695490509101</v>
      </c>
      <c r="AI23" s="398">
        <v>12063.380019141799</v>
      </c>
      <c r="AJ23" s="398">
        <v>12329.4868677102</v>
      </c>
      <c r="AK23" s="398">
        <v>12495.325496900399</v>
      </c>
      <c r="AL23" s="398">
        <v>12793.0775454864</v>
      </c>
      <c r="AM23" s="398">
        <v>13175.862888231801</v>
      </c>
      <c r="AN23" s="398">
        <v>13484.0821834996</v>
      </c>
      <c r="AO23" s="398">
        <v>13571.1000225607</v>
      </c>
      <c r="AP23" s="398">
        <v>13353.666684756699</v>
      </c>
      <c r="AQ23" s="398">
        <v>13206.930047666499</v>
      </c>
      <c r="AR23" s="398">
        <v>13103.3122296983</v>
      </c>
      <c r="AS23" s="398">
        <v>13185.500868949301</v>
      </c>
      <c r="AT23" s="398">
        <v>13339.155837949</v>
      </c>
      <c r="AU23" s="398">
        <v>13783.0363382388</v>
      </c>
      <c r="AV23" s="398">
        <v>13979.764070255</v>
      </c>
      <c r="AW23" s="398">
        <v>14067.3511840469</v>
      </c>
      <c r="AX23" s="398">
        <v>13989.7818780775</v>
      </c>
      <c r="AY23" s="398">
        <v>13697.9128368683</v>
      </c>
      <c r="AZ23" s="398">
        <v>13540.6936085609</v>
      </c>
      <c r="BA23" s="398">
        <v>13409.7088123103</v>
      </c>
      <c r="BB23" s="398">
        <v>13637.5720053364</v>
      </c>
      <c r="BC23" s="398">
        <v>13994.324470494201</v>
      </c>
      <c r="BD23" s="398">
        <v>14174.112189715401</v>
      </c>
      <c r="BE23" s="398">
        <v>14272.873015004299</v>
      </c>
      <c r="BF23" s="398">
        <v>14195.5970709863</v>
      </c>
      <c r="BG23" s="398">
        <v>13781.5437242028</v>
      </c>
      <c r="BH23" s="398">
        <v>13512.383024884</v>
      </c>
      <c r="BI23" s="398">
        <v>13181.043107187999</v>
      </c>
      <c r="BJ23" s="398">
        <v>12749.8270459133</v>
      </c>
      <c r="BK23" s="398">
        <v>12485.500463541201</v>
      </c>
      <c r="BL23" s="398">
        <v>12181.6457235828</v>
      </c>
      <c r="BM23" s="398">
        <v>12204.0785078762</v>
      </c>
      <c r="BN23" s="398">
        <v>12000.3057251386</v>
      </c>
      <c r="BO23" s="398">
        <v>12020.4459653625</v>
      </c>
      <c r="BP23" s="398">
        <v>11980.343226708001</v>
      </c>
      <c r="BQ23" s="398">
        <v>12102.5594579393</v>
      </c>
      <c r="BR23" s="398">
        <v>12337.7953732847</v>
      </c>
      <c r="BS23" s="398">
        <v>12559.578414483</v>
      </c>
      <c r="BT23" s="398">
        <v>12657.534570501201</v>
      </c>
      <c r="BU23" s="398">
        <v>12657.0901366571</v>
      </c>
      <c r="BV23" s="398">
        <v>12377.9325767832</v>
      </c>
      <c r="BW23" s="398">
        <v>12078.1244335555</v>
      </c>
      <c r="BX23" s="398">
        <v>11906.2163325086</v>
      </c>
      <c r="BY23" s="398">
        <v>11634.439012298501</v>
      </c>
      <c r="BZ23" s="398">
        <v>11423.340337379999</v>
      </c>
      <c r="CA23" s="398">
        <v>11332.7481475152</v>
      </c>
      <c r="CB23" s="398">
        <v>11185.059749669101</v>
      </c>
      <c r="CC23" s="398">
        <v>11138.344424413801</v>
      </c>
      <c r="CD23" s="398">
        <v>11137.0239961808</v>
      </c>
      <c r="CE23" s="399">
        <v>11298.4195809336</v>
      </c>
      <c r="CF23" s="399">
        <v>11518.8356729774</v>
      </c>
      <c r="CG23" s="399">
        <v>11801.369027324599</v>
      </c>
      <c r="CH23" s="399">
        <v>12040.365649441601</v>
      </c>
      <c r="CI23" s="399">
        <v>12253.4527389266</v>
      </c>
      <c r="CJ23" s="399">
        <v>12278.907258191</v>
      </c>
      <c r="CK23" s="399">
        <v>12568.735942883801</v>
      </c>
      <c r="CL23" s="399">
        <v>12707.979724008001</v>
      </c>
    </row>
    <row r="24" spans="1:90" x14ac:dyDescent="0.3">
      <c r="A24" s="398" t="s">
        <v>2404</v>
      </c>
      <c r="B24" s="398" t="s">
        <v>2405</v>
      </c>
      <c r="C24" s="398">
        <v>26520.4618220712</v>
      </c>
      <c r="D24" s="398">
        <v>29604.827020190602</v>
      </c>
      <c r="E24" s="398">
        <v>36138.052361389397</v>
      </c>
      <c r="F24" s="398">
        <v>35010.196339780399</v>
      </c>
      <c r="G24" s="398">
        <v>32737.022824549102</v>
      </c>
      <c r="H24" s="398">
        <v>36117.5508622833</v>
      </c>
      <c r="I24" s="398">
        <v>43591.223458164699</v>
      </c>
      <c r="J24" s="398">
        <v>54926.063730575799</v>
      </c>
      <c r="K24" s="398">
        <v>63894.037490655901</v>
      </c>
      <c r="L24" s="398">
        <v>70202.614606678704</v>
      </c>
      <c r="M24" s="398">
        <v>71950.092268138105</v>
      </c>
      <c r="N24" s="398">
        <v>52484.374491917501</v>
      </c>
      <c r="O24" s="398">
        <v>61591.731797255903</v>
      </c>
      <c r="P24" s="398">
        <v>89327.214192395899</v>
      </c>
      <c r="Q24" s="398">
        <v>98586.023301490495</v>
      </c>
      <c r="R24" s="398">
        <v>103191.163783143</v>
      </c>
      <c r="S24" s="398">
        <v>27367.273785327401</v>
      </c>
      <c r="T24" s="398">
        <v>26244.944690906901</v>
      </c>
      <c r="U24" s="398">
        <v>26433.2036385151</v>
      </c>
      <c r="V24" s="398">
        <v>26036.425173535299</v>
      </c>
      <c r="W24" s="398">
        <v>25403.6343831954</v>
      </c>
      <c r="X24" s="398">
        <v>29223.920653343099</v>
      </c>
      <c r="Y24" s="398">
        <v>31098.653419294598</v>
      </c>
      <c r="Z24" s="398">
        <v>32693.0996249294</v>
      </c>
      <c r="AA24" s="398">
        <v>34603.426778747897</v>
      </c>
      <c r="AB24" s="398">
        <v>36080.278012454102</v>
      </c>
      <c r="AC24" s="398">
        <v>36978.474071625002</v>
      </c>
      <c r="AD24" s="398">
        <v>36890.0305827306</v>
      </c>
      <c r="AE24" s="398">
        <v>36206.192523855701</v>
      </c>
      <c r="AF24" s="398">
        <v>37657.552535790302</v>
      </c>
      <c r="AG24" s="398">
        <v>35523.266638175301</v>
      </c>
      <c r="AH24" s="398">
        <v>30653.773661300202</v>
      </c>
      <c r="AI24" s="398">
        <v>29254.2193499846</v>
      </c>
      <c r="AJ24" s="398">
        <v>33114.894941943501</v>
      </c>
      <c r="AK24" s="398">
        <v>33813.499854380803</v>
      </c>
      <c r="AL24" s="398">
        <v>34765.4771518876</v>
      </c>
      <c r="AM24" s="398">
        <v>39040.255425479598</v>
      </c>
      <c r="AN24" s="398">
        <v>32916.204068825202</v>
      </c>
      <c r="AO24" s="398">
        <v>35926.517968141197</v>
      </c>
      <c r="AP24" s="398">
        <v>36587.225986687103</v>
      </c>
      <c r="AQ24" s="398">
        <v>40402.894305479203</v>
      </c>
      <c r="AR24" s="398">
        <v>41942.493590564802</v>
      </c>
      <c r="AS24" s="398">
        <v>43330.5665711158</v>
      </c>
      <c r="AT24" s="398">
        <v>48688.939365498903</v>
      </c>
      <c r="AU24" s="398">
        <v>48926.365273640899</v>
      </c>
      <c r="AV24" s="398">
        <v>49010.423839580799</v>
      </c>
      <c r="AW24" s="398">
        <v>60295.926767124103</v>
      </c>
      <c r="AX24" s="398">
        <v>61471.539041957498</v>
      </c>
      <c r="AY24" s="398">
        <v>60608.198138112901</v>
      </c>
      <c r="AZ24" s="398">
        <v>64749.755331857399</v>
      </c>
      <c r="BA24" s="398">
        <v>69550.773906539107</v>
      </c>
      <c r="BB24" s="398">
        <v>60667.422586114299</v>
      </c>
      <c r="BC24" s="398">
        <v>64258.326655956502</v>
      </c>
      <c r="BD24" s="398">
        <v>70988.962806336305</v>
      </c>
      <c r="BE24" s="398">
        <v>70936.4489136802</v>
      </c>
      <c r="BF24" s="398">
        <v>74626.720050741802</v>
      </c>
      <c r="BG24" s="398">
        <v>75422.191183165502</v>
      </c>
      <c r="BH24" s="398">
        <v>77803.684146765096</v>
      </c>
      <c r="BI24" s="398">
        <v>81270.881585186406</v>
      </c>
      <c r="BJ24" s="398">
        <v>53303.612157435397</v>
      </c>
      <c r="BK24" s="398">
        <v>44992.258216462898</v>
      </c>
      <c r="BL24" s="398">
        <v>48403.061873157501</v>
      </c>
      <c r="BM24" s="398">
        <v>57205.486798858299</v>
      </c>
      <c r="BN24" s="398">
        <v>59336.691079191303</v>
      </c>
      <c r="BO24" s="398">
        <v>59271.297816573402</v>
      </c>
      <c r="BP24" s="398">
        <v>57231.183695232103</v>
      </c>
      <c r="BQ24" s="398">
        <v>60315.109616902002</v>
      </c>
      <c r="BR24" s="398">
        <v>69549.336060315996</v>
      </c>
      <c r="BS24" s="398">
        <v>80470.523442267804</v>
      </c>
      <c r="BT24" s="398">
        <v>90408.540569844903</v>
      </c>
      <c r="BU24" s="398">
        <v>92937.803723415098</v>
      </c>
      <c r="BV24" s="398">
        <v>93491.989034055703</v>
      </c>
      <c r="BW24" s="398">
        <v>96099.788367251604</v>
      </c>
      <c r="BX24" s="398">
        <v>96613.505968065496</v>
      </c>
      <c r="BY24" s="398">
        <v>99304.483459979907</v>
      </c>
      <c r="BZ24" s="398">
        <v>102326.315410665</v>
      </c>
      <c r="CA24" s="398">
        <v>103179.024878287</v>
      </c>
      <c r="CB24" s="398">
        <v>100356.236155406</v>
      </c>
      <c r="CC24" s="398">
        <v>105684.2392886</v>
      </c>
      <c r="CD24" s="398">
        <v>103545.15481027801</v>
      </c>
      <c r="CE24" s="399">
        <v>102363.86751521099</v>
      </c>
      <c r="CF24" s="399">
        <v>104814.60207753201</v>
      </c>
      <c r="CG24" s="399">
        <v>104179.73761327899</v>
      </c>
      <c r="CH24" s="399">
        <v>94135.134008922803</v>
      </c>
      <c r="CI24" s="399">
        <v>72407.911345246204</v>
      </c>
      <c r="CJ24" s="399">
        <v>79916.934227545105</v>
      </c>
      <c r="CK24" s="399">
        <v>81077.373447472302</v>
      </c>
      <c r="CL24" s="399">
        <v>74424.865227500704</v>
      </c>
    </row>
    <row r="25" spans="1:90" x14ac:dyDescent="0.3">
      <c r="A25" s="398" t="s">
        <v>2406</v>
      </c>
      <c r="B25" s="398" t="s">
        <v>2407</v>
      </c>
      <c r="C25" s="398">
        <v>81284.425494049705</v>
      </c>
      <c r="D25" s="398">
        <v>85998.699181758901</v>
      </c>
      <c r="E25" s="398">
        <v>92609.7776160223</v>
      </c>
      <c r="F25" s="398">
        <v>87024.085062848593</v>
      </c>
      <c r="G25" s="398">
        <v>86924.961619756796</v>
      </c>
      <c r="H25" s="398">
        <v>91470.881522836702</v>
      </c>
      <c r="I25" s="398">
        <v>101184.35919878</v>
      </c>
      <c r="J25" s="398">
        <v>105467.163231599</v>
      </c>
      <c r="K25" s="398">
        <v>111688.41828637601</v>
      </c>
      <c r="L25" s="398">
        <v>113217.621942119</v>
      </c>
      <c r="M25" s="398">
        <v>108502.06063921101</v>
      </c>
      <c r="N25" s="398">
        <v>92460.319198098499</v>
      </c>
      <c r="O25" s="398">
        <v>90961.886268286296</v>
      </c>
      <c r="P25" s="398">
        <v>103238.007532278</v>
      </c>
      <c r="Q25" s="398">
        <v>103173.070271526</v>
      </c>
      <c r="R25" s="398">
        <v>123879.323208767</v>
      </c>
      <c r="S25" s="398">
        <v>79961.640463070406</v>
      </c>
      <c r="T25" s="398">
        <v>81016.777996381905</v>
      </c>
      <c r="U25" s="398">
        <v>81611.278039317898</v>
      </c>
      <c r="V25" s="398">
        <v>82548.005477428596</v>
      </c>
      <c r="W25" s="398">
        <v>83965.526371116604</v>
      </c>
      <c r="X25" s="398">
        <v>84814.479334113697</v>
      </c>
      <c r="Y25" s="398">
        <v>86009.166936263093</v>
      </c>
      <c r="Z25" s="398">
        <v>89205.624085542499</v>
      </c>
      <c r="AA25" s="398">
        <v>90664.931547235305</v>
      </c>
      <c r="AB25" s="398">
        <v>93372.683271364993</v>
      </c>
      <c r="AC25" s="398">
        <v>93633.711967694297</v>
      </c>
      <c r="AD25" s="398">
        <v>92767.783677794607</v>
      </c>
      <c r="AE25" s="398">
        <v>89106.881796236106</v>
      </c>
      <c r="AF25" s="398">
        <v>87157.749119693399</v>
      </c>
      <c r="AG25" s="398">
        <v>85993.341411491201</v>
      </c>
      <c r="AH25" s="398">
        <v>85838.367923973696</v>
      </c>
      <c r="AI25" s="398">
        <v>86397.839732893</v>
      </c>
      <c r="AJ25" s="398">
        <v>86672.934352257798</v>
      </c>
      <c r="AK25" s="398">
        <v>86797.600385540296</v>
      </c>
      <c r="AL25" s="398">
        <v>87831.472008335899</v>
      </c>
      <c r="AM25" s="398">
        <v>88518.152222499804</v>
      </c>
      <c r="AN25" s="398">
        <v>89585.637632781305</v>
      </c>
      <c r="AO25" s="398">
        <v>92709.360333283097</v>
      </c>
      <c r="AP25" s="398">
        <v>95070.375902782602</v>
      </c>
      <c r="AQ25" s="398">
        <v>98245.910060743307</v>
      </c>
      <c r="AR25" s="398">
        <v>100534.650934267</v>
      </c>
      <c r="AS25" s="398">
        <v>102287.614869607</v>
      </c>
      <c r="AT25" s="398">
        <v>103669.26093050301</v>
      </c>
      <c r="AU25" s="398">
        <v>104031.82312205</v>
      </c>
      <c r="AV25" s="398">
        <v>104793.798575052</v>
      </c>
      <c r="AW25" s="398">
        <v>105330.148382656</v>
      </c>
      <c r="AX25" s="398">
        <v>107712.882846639</v>
      </c>
      <c r="AY25" s="398">
        <v>109833.88730750501</v>
      </c>
      <c r="AZ25" s="398">
        <v>111315.699745176</v>
      </c>
      <c r="BA25" s="398">
        <v>112150.282042648</v>
      </c>
      <c r="BB25" s="398">
        <v>113453.804050176</v>
      </c>
      <c r="BC25" s="398">
        <v>113876.869213022</v>
      </c>
      <c r="BD25" s="398">
        <v>113314.866625838</v>
      </c>
      <c r="BE25" s="398">
        <v>112970.294763692</v>
      </c>
      <c r="BF25" s="398">
        <v>112708.457165924</v>
      </c>
      <c r="BG25" s="398">
        <v>111532.406250958</v>
      </c>
      <c r="BH25" s="398">
        <v>111560.190047902</v>
      </c>
      <c r="BI25" s="398">
        <v>108583.55442438601</v>
      </c>
      <c r="BJ25" s="398">
        <v>102332.09183359799</v>
      </c>
      <c r="BK25" s="398">
        <v>97092.1272501434</v>
      </c>
      <c r="BL25" s="398">
        <v>93130.159067248096</v>
      </c>
      <c r="BM25" s="398">
        <v>90500.221302407503</v>
      </c>
      <c r="BN25" s="398">
        <v>89118.769172594795</v>
      </c>
      <c r="BO25" s="398">
        <v>88905.871428519502</v>
      </c>
      <c r="BP25" s="398">
        <v>89036.548019783906</v>
      </c>
      <c r="BQ25" s="398">
        <v>90907.6516029591</v>
      </c>
      <c r="BR25" s="398">
        <v>94997.474021882503</v>
      </c>
      <c r="BS25" s="398">
        <v>100389.87921086</v>
      </c>
      <c r="BT25" s="398">
        <v>103906.329598141</v>
      </c>
      <c r="BU25" s="398">
        <v>104797.56799060899</v>
      </c>
      <c r="BV25" s="398">
        <v>103858.25332950101</v>
      </c>
      <c r="BW25" s="398">
        <v>101266.855484157</v>
      </c>
      <c r="BX25" s="398">
        <v>100579.53626965301</v>
      </c>
      <c r="BY25" s="398">
        <v>102909.61003240501</v>
      </c>
      <c r="BZ25" s="398">
        <v>107936.279299891</v>
      </c>
      <c r="CA25" s="398">
        <v>116601.554117375</v>
      </c>
      <c r="CB25" s="398">
        <v>121976.38071517</v>
      </c>
      <c r="CC25" s="398">
        <v>126920.870086903</v>
      </c>
      <c r="CD25" s="398">
        <v>130018.48791562099</v>
      </c>
      <c r="CE25" s="399">
        <v>128535.181543827</v>
      </c>
      <c r="CF25" s="399">
        <v>131612.49407148099</v>
      </c>
      <c r="CG25" s="399">
        <v>130815.314156835</v>
      </c>
      <c r="CH25" s="399">
        <v>118202.612241974</v>
      </c>
      <c r="CI25" s="399">
        <v>118210.281491577</v>
      </c>
      <c r="CJ25" s="399">
        <v>119495.435811588</v>
      </c>
      <c r="CK25" s="399">
        <v>120935.387880168</v>
      </c>
      <c r="CL25" s="399">
        <v>121318.698993556</v>
      </c>
    </row>
    <row r="26" spans="1:90" hidden="1" x14ac:dyDescent="0.3">
      <c r="A26" s="398" t="s">
        <v>2632</v>
      </c>
      <c r="B26" s="398" t="s">
        <v>2633</v>
      </c>
      <c r="C26" s="398">
        <v>1</v>
      </c>
      <c r="D26" s="398">
        <v>1</v>
      </c>
      <c r="E26" s="398">
        <v>1</v>
      </c>
      <c r="F26" s="398">
        <v>1</v>
      </c>
      <c r="G26" s="398">
        <v>1</v>
      </c>
      <c r="H26" s="398">
        <v>1</v>
      </c>
      <c r="I26" s="398">
        <v>1</v>
      </c>
      <c r="J26" s="398">
        <v>1</v>
      </c>
      <c r="K26" s="398">
        <v>1</v>
      </c>
      <c r="L26" s="398">
        <v>1</v>
      </c>
      <c r="M26" s="398">
        <v>1</v>
      </c>
      <c r="N26" s="398">
        <v>1</v>
      </c>
      <c r="O26" s="398">
        <v>1</v>
      </c>
      <c r="P26" s="398">
        <v>1</v>
      </c>
      <c r="Q26" s="398">
        <v>1</v>
      </c>
      <c r="R26" s="398">
        <v>1</v>
      </c>
      <c r="S26" s="398">
        <v>1.0093319996626</v>
      </c>
      <c r="T26" s="398">
        <v>1.02236422216616</v>
      </c>
      <c r="U26" s="398">
        <v>0.96939091811640898</v>
      </c>
      <c r="V26" s="398">
        <v>0.99891286005482405</v>
      </c>
      <c r="W26" s="398">
        <v>1.0058466096669401</v>
      </c>
      <c r="X26" s="398">
        <v>0.98856701402299396</v>
      </c>
      <c r="Y26" s="398">
        <v>1.0278647142400801</v>
      </c>
      <c r="Z26" s="398">
        <v>0.97772166206998401</v>
      </c>
      <c r="AA26" s="398">
        <v>0.96816112735745596</v>
      </c>
      <c r="AB26" s="398">
        <v>0.99146002311154502</v>
      </c>
      <c r="AC26" s="398">
        <v>1.00038772954796</v>
      </c>
      <c r="AD26" s="398">
        <v>1.0399911199830401</v>
      </c>
      <c r="AE26" s="398">
        <v>1.1022976827286901</v>
      </c>
      <c r="AF26" s="398">
        <v>1.0822004137347701</v>
      </c>
      <c r="AG26" s="398">
        <v>1.03124345180438</v>
      </c>
      <c r="AH26" s="398">
        <v>0.78425845173216302</v>
      </c>
      <c r="AI26" s="398">
        <v>0.97117396732815897</v>
      </c>
      <c r="AJ26" s="398">
        <v>0.99680098929924499</v>
      </c>
      <c r="AK26" s="398">
        <v>0.99836842584223795</v>
      </c>
      <c r="AL26" s="398">
        <v>1.0336566175303601</v>
      </c>
      <c r="AM26" s="398">
        <v>0.97212243409654497</v>
      </c>
      <c r="AN26" s="398">
        <v>0.92839600452360005</v>
      </c>
      <c r="AO26" s="398">
        <v>1.0414348568598899</v>
      </c>
      <c r="AP26" s="398">
        <v>1.05804670451997</v>
      </c>
      <c r="AQ26" s="398">
        <v>1.0505088897549399</v>
      </c>
      <c r="AR26" s="398">
        <v>1.01174669426052</v>
      </c>
      <c r="AS26" s="398">
        <v>0.96714958411513496</v>
      </c>
      <c r="AT26" s="398">
        <v>0.97059483186940398</v>
      </c>
      <c r="AU26" s="398">
        <v>1.03010040430554</v>
      </c>
      <c r="AV26" s="398">
        <v>1.0161219628121101</v>
      </c>
      <c r="AW26" s="398">
        <v>0.97401887448389501</v>
      </c>
      <c r="AX26" s="398">
        <v>0.97975875839845195</v>
      </c>
      <c r="AY26" s="398">
        <v>0.98448392110023297</v>
      </c>
      <c r="AZ26" s="398">
        <v>1.0023515490277599</v>
      </c>
      <c r="BA26" s="398">
        <v>1.01818025119947</v>
      </c>
      <c r="BB26" s="398">
        <v>0.99498427867253902</v>
      </c>
      <c r="BC26" s="398">
        <v>1.00135393250978</v>
      </c>
      <c r="BD26" s="398">
        <v>0.991629301941645</v>
      </c>
      <c r="BE26" s="398">
        <v>0.98664396147341304</v>
      </c>
      <c r="BF26" s="398">
        <v>1.0203728040751701</v>
      </c>
      <c r="BG26" s="398">
        <v>1.0062682488999299</v>
      </c>
      <c r="BH26" s="398">
        <v>1.0259465630803</v>
      </c>
      <c r="BI26" s="398">
        <v>1.00398783672634</v>
      </c>
      <c r="BJ26" s="398">
        <v>0.96379735129343203</v>
      </c>
      <c r="BK26" s="398">
        <v>0.93764100862271504</v>
      </c>
      <c r="BL26" s="398">
        <v>0.979846900656135</v>
      </c>
      <c r="BM26" s="398">
        <v>1.03578297020784</v>
      </c>
      <c r="BN26" s="398">
        <v>1.04672912051331</v>
      </c>
      <c r="BO26" s="398">
        <v>1.02918925289164</v>
      </c>
      <c r="BP26" s="398">
        <v>0.99017990634707398</v>
      </c>
      <c r="BQ26" s="398">
        <v>0.98730045558457002</v>
      </c>
      <c r="BR26" s="398">
        <v>0.99333038517671701</v>
      </c>
      <c r="BS26" s="398">
        <v>0.97846869174738105</v>
      </c>
      <c r="BT26" s="398">
        <v>1.0343210779393901</v>
      </c>
      <c r="BU26" s="398">
        <v>1.0007840291138299</v>
      </c>
      <c r="BV26" s="398">
        <v>0.98642620119939195</v>
      </c>
      <c r="BW26" s="398">
        <v>0.98783742208313097</v>
      </c>
      <c r="BX26" s="398">
        <v>1.0180801075725801</v>
      </c>
      <c r="BY26" s="398">
        <v>1.0074380735228901</v>
      </c>
      <c r="BZ26" s="398">
        <v>0.98664439682139804</v>
      </c>
      <c r="CA26" s="398">
        <v>1.01146225860913</v>
      </c>
      <c r="CB26" s="398">
        <v>0.98624223455825599</v>
      </c>
      <c r="CC26" s="398">
        <v>0.999198465928678</v>
      </c>
      <c r="CD26" s="398">
        <v>1.0030970409039399</v>
      </c>
      <c r="CE26" s="399">
        <v>1.0196808524276899</v>
      </c>
      <c r="CF26" s="399">
        <v>1.06039519362774</v>
      </c>
      <c r="CG26" s="399">
        <v>1.0593451565418801</v>
      </c>
      <c r="CH26" s="399">
        <v>1.0782593729529499</v>
      </c>
      <c r="CI26" s="399">
        <v>1.1051723829885101</v>
      </c>
      <c r="CJ26" s="399">
        <v>1.1120013913586</v>
      </c>
      <c r="CK26" s="399">
        <v>1.1061724782033699</v>
      </c>
      <c r="CL26" s="399">
        <v>1.09916434830226</v>
      </c>
    </row>
    <row r="27" spans="1:90" hidden="1" x14ac:dyDescent="0.3">
      <c r="A27" s="398" t="s">
        <v>2634</v>
      </c>
      <c r="B27" s="398" t="s">
        <v>2635</v>
      </c>
      <c r="C27" s="398">
        <v>1</v>
      </c>
      <c r="D27" s="398">
        <v>1</v>
      </c>
      <c r="E27" s="398">
        <v>1</v>
      </c>
      <c r="F27" s="398">
        <v>1</v>
      </c>
      <c r="G27" s="398">
        <v>1</v>
      </c>
      <c r="H27" s="398">
        <v>1</v>
      </c>
      <c r="I27" s="398">
        <v>1</v>
      </c>
      <c r="J27" s="398">
        <v>1</v>
      </c>
      <c r="K27" s="398">
        <v>1</v>
      </c>
      <c r="L27" s="398">
        <v>1</v>
      </c>
      <c r="M27" s="398">
        <v>1</v>
      </c>
      <c r="N27" s="398">
        <v>1</v>
      </c>
      <c r="O27" s="398">
        <v>1</v>
      </c>
      <c r="P27" s="398">
        <v>1</v>
      </c>
      <c r="Q27" s="398">
        <v>1</v>
      </c>
      <c r="R27" s="398">
        <v>1</v>
      </c>
      <c r="S27" s="398">
        <v>0.93710089017866904</v>
      </c>
      <c r="T27" s="398">
        <v>0.98690154202671099</v>
      </c>
      <c r="U27" s="398">
        <v>1.0158632415351201</v>
      </c>
      <c r="V27" s="398">
        <v>1.0601343262595</v>
      </c>
      <c r="W27" s="398">
        <v>1.0499464243158301</v>
      </c>
      <c r="X27" s="398">
        <v>0.980460444543507</v>
      </c>
      <c r="Y27" s="398">
        <v>0.97160540028102504</v>
      </c>
      <c r="Z27" s="398">
        <v>0.99798773085963599</v>
      </c>
      <c r="AA27" s="398">
        <v>0.98331517541109703</v>
      </c>
      <c r="AB27" s="398">
        <v>1.01130412859608</v>
      </c>
      <c r="AC27" s="398">
        <v>1.01044589181681</v>
      </c>
      <c r="AD27" s="398">
        <v>0.99493480417600699</v>
      </c>
      <c r="AE27" s="398">
        <v>1.0467258727437301</v>
      </c>
      <c r="AF27" s="398">
        <v>1.0916989302937701</v>
      </c>
      <c r="AG27" s="398">
        <v>1.0355226511607101</v>
      </c>
      <c r="AH27" s="398">
        <v>0.82605254580179599</v>
      </c>
      <c r="AI27" s="398">
        <v>1.02054475082315</v>
      </c>
      <c r="AJ27" s="398">
        <v>1.0064727592935201</v>
      </c>
      <c r="AK27" s="398">
        <v>0.93449980076599903</v>
      </c>
      <c r="AL27" s="398">
        <v>1.03848268911733</v>
      </c>
      <c r="AM27" s="398">
        <v>1.0112680902129301</v>
      </c>
      <c r="AN27" s="398">
        <v>0.92040102647682298</v>
      </c>
      <c r="AO27" s="398">
        <v>1.0426276434355199</v>
      </c>
      <c r="AP27" s="398">
        <v>1.0257032398747301</v>
      </c>
      <c r="AQ27" s="398">
        <v>1.0268776856576101</v>
      </c>
      <c r="AR27" s="398">
        <v>1.0181457501620299</v>
      </c>
      <c r="AS27" s="398">
        <v>0.97877827427780595</v>
      </c>
      <c r="AT27" s="398">
        <v>0.97619828990254998</v>
      </c>
      <c r="AU27" s="398">
        <v>1.01013900764674</v>
      </c>
      <c r="AV27" s="398">
        <v>1.0054929122993299</v>
      </c>
      <c r="AW27" s="398">
        <v>0.99670583435706805</v>
      </c>
      <c r="AX27" s="398">
        <v>0.987662245696866</v>
      </c>
      <c r="AY27" s="398">
        <v>0.99053563313489401</v>
      </c>
      <c r="AZ27" s="398">
        <v>1.0160162495229601</v>
      </c>
      <c r="BA27" s="398">
        <v>0.97802323685123904</v>
      </c>
      <c r="BB27" s="398">
        <v>1.0154248804909101</v>
      </c>
      <c r="BC27" s="398">
        <v>1.01531899095302</v>
      </c>
      <c r="BD27" s="398">
        <v>1.0141196304520499</v>
      </c>
      <c r="BE27" s="398">
        <v>0.99059747377295604</v>
      </c>
      <c r="BF27" s="398">
        <v>0.97996390482198004</v>
      </c>
      <c r="BG27" s="398">
        <v>1.0026824833851</v>
      </c>
      <c r="BH27" s="398">
        <v>0.99096970828967801</v>
      </c>
      <c r="BI27" s="398">
        <v>0.99865298469296504</v>
      </c>
      <c r="BJ27" s="398">
        <v>1.00769482363226</v>
      </c>
      <c r="BK27" s="398">
        <v>0.96578783172931204</v>
      </c>
      <c r="BL27" s="398">
        <v>0.94619504714533198</v>
      </c>
      <c r="BM27" s="398">
        <v>1.0303160630345201</v>
      </c>
      <c r="BN27" s="398">
        <v>1.0577010580908299</v>
      </c>
      <c r="BO27" s="398">
        <v>1.0182854025019501</v>
      </c>
      <c r="BP27" s="398">
        <v>1.0017950798758499</v>
      </c>
      <c r="BQ27" s="398">
        <v>0.99206556771486898</v>
      </c>
      <c r="BR27" s="398">
        <v>0.98785394990733</v>
      </c>
      <c r="BS27" s="398">
        <v>0.98641107347215695</v>
      </c>
      <c r="BT27" s="398">
        <v>1.03806437120655</v>
      </c>
      <c r="BU27" s="398">
        <v>1.00256650684591</v>
      </c>
      <c r="BV27" s="398">
        <v>0.97295804847537903</v>
      </c>
      <c r="BW27" s="398">
        <v>1.0295893308237201</v>
      </c>
      <c r="BX27" s="398">
        <v>1.0104777938843399</v>
      </c>
      <c r="BY27" s="398">
        <v>0.98505758033309698</v>
      </c>
      <c r="BZ27" s="398">
        <v>0.97487529495884895</v>
      </c>
      <c r="CA27" s="398">
        <v>0.98036930403283196</v>
      </c>
      <c r="CB27" s="398">
        <v>0.98926140825006004</v>
      </c>
      <c r="CC27" s="398">
        <v>1.00491233455382</v>
      </c>
      <c r="CD27" s="398">
        <v>1.02545695316329</v>
      </c>
      <c r="CE27" s="399">
        <v>1.00932973936198</v>
      </c>
      <c r="CF27" s="399">
        <v>1.05825970603516</v>
      </c>
      <c r="CG27" s="399">
        <v>1.0164660314690599</v>
      </c>
      <c r="CH27" s="399">
        <v>1.0237152140727499</v>
      </c>
      <c r="CI27" s="399">
        <v>1.0343246976359399</v>
      </c>
      <c r="CJ27" s="399">
        <v>1.06647150686929</v>
      </c>
      <c r="CK27" s="399">
        <v>1.0942649481088</v>
      </c>
      <c r="CL27" s="399">
        <v>1.1162464950028199</v>
      </c>
    </row>
  </sheetData>
  <pageMargins left="0.7" right="0.7" top="0.75" bottom="0.75" header="0.3" footer="0.3"/>
  <customProperties>
    <customPr name="SourceTableID" r:id="rId1"/>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V25"/>
  <sheetViews>
    <sheetView workbookViewId="0">
      <selection activeCell="BS13" sqref="BS13:BV13"/>
    </sheetView>
  </sheetViews>
  <sheetFormatPr defaultRowHeight="14.4" x14ac:dyDescent="0.3"/>
  <cols>
    <col min="1" max="1" width="26.44140625" style="398" customWidth="1"/>
    <col min="2" max="2" width="46.44140625" style="398" customWidth="1"/>
    <col min="3" max="70" width="0" style="398" hidden="1" customWidth="1"/>
    <col min="71" max="16384" width="8.88671875" style="398"/>
  </cols>
  <sheetData>
    <row r="1" spans="1:74" x14ac:dyDescent="0.3">
      <c r="A1" s="398" t="s">
        <v>2345</v>
      </c>
      <c r="B1" s="398" t="s">
        <v>442</v>
      </c>
      <c r="C1" s="398" t="s">
        <v>460</v>
      </c>
      <c r="D1" s="398" t="s">
        <v>461</v>
      </c>
      <c r="E1" s="398" t="s">
        <v>462</v>
      </c>
      <c r="F1" s="398" t="s">
        <v>463</v>
      </c>
      <c r="G1" s="398" t="s">
        <v>464</v>
      </c>
      <c r="H1" s="398" t="s">
        <v>465</v>
      </c>
      <c r="I1" s="398" t="s">
        <v>466</v>
      </c>
      <c r="J1" s="398" t="s">
        <v>467</v>
      </c>
      <c r="K1" s="398" t="s">
        <v>468</v>
      </c>
      <c r="L1" s="398" t="s">
        <v>469</v>
      </c>
      <c r="M1" s="398" t="s">
        <v>470</v>
      </c>
      <c r="N1" s="398" t="s">
        <v>471</v>
      </c>
      <c r="O1" s="398" t="s">
        <v>472</v>
      </c>
      <c r="P1" s="398" t="s">
        <v>473</v>
      </c>
      <c r="Q1" s="398" t="s">
        <v>474</v>
      </c>
      <c r="R1" s="398" t="s">
        <v>475</v>
      </c>
      <c r="S1" s="398" t="s">
        <v>476</v>
      </c>
      <c r="T1" s="398" t="s">
        <v>477</v>
      </c>
      <c r="U1" s="398" t="s">
        <v>478</v>
      </c>
      <c r="V1" s="398" t="s">
        <v>479</v>
      </c>
      <c r="W1" s="398" t="s">
        <v>480</v>
      </c>
      <c r="X1" s="398" t="s">
        <v>481</v>
      </c>
      <c r="Y1" s="398" t="s">
        <v>482</v>
      </c>
      <c r="Z1" s="398" t="s">
        <v>483</v>
      </c>
      <c r="AA1" s="398" t="s">
        <v>484</v>
      </c>
      <c r="AB1" s="398" t="s">
        <v>485</v>
      </c>
      <c r="AC1" s="398" t="s">
        <v>486</v>
      </c>
      <c r="AD1" s="398" t="s">
        <v>487</v>
      </c>
      <c r="AE1" s="398" t="s">
        <v>488</v>
      </c>
      <c r="AF1" s="398" t="s">
        <v>489</v>
      </c>
      <c r="AG1" s="398" t="s">
        <v>490</v>
      </c>
      <c r="AH1" s="398" t="s">
        <v>491</v>
      </c>
      <c r="AI1" s="398" t="s">
        <v>492</v>
      </c>
      <c r="AJ1" s="398" t="s">
        <v>493</v>
      </c>
      <c r="AK1" s="398" t="s">
        <v>494</v>
      </c>
      <c r="AL1" s="398" t="s">
        <v>495</v>
      </c>
      <c r="AM1" s="398" t="s">
        <v>496</v>
      </c>
      <c r="AN1" s="398" t="s">
        <v>497</v>
      </c>
      <c r="AO1" s="398" t="s">
        <v>498</v>
      </c>
      <c r="AP1" s="398" t="s">
        <v>499</v>
      </c>
      <c r="AQ1" s="398" t="s">
        <v>500</v>
      </c>
      <c r="AR1" s="398" t="s">
        <v>501</v>
      </c>
      <c r="AS1" s="398" t="s">
        <v>502</v>
      </c>
      <c r="AT1" s="398" t="s">
        <v>503</v>
      </c>
      <c r="AU1" s="398" t="s">
        <v>504</v>
      </c>
      <c r="AV1" s="398" t="s">
        <v>505</v>
      </c>
      <c r="AW1" s="398" t="s">
        <v>506</v>
      </c>
      <c r="AX1" s="398" t="s">
        <v>507</v>
      </c>
      <c r="AY1" s="398" t="s">
        <v>508</v>
      </c>
      <c r="AZ1" s="398" t="s">
        <v>509</v>
      </c>
      <c r="BA1" s="398" t="s">
        <v>510</v>
      </c>
      <c r="BB1" s="398" t="s">
        <v>511</v>
      </c>
      <c r="BC1" s="398" t="s">
        <v>512</v>
      </c>
      <c r="BD1" s="398" t="s">
        <v>513</v>
      </c>
      <c r="BE1" s="398" t="s">
        <v>514</v>
      </c>
      <c r="BF1" s="398" t="s">
        <v>515</v>
      </c>
      <c r="BG1" s="398" t="s">
        <v>516</v>
      </c>
      <c r="BH1" s="398" t="s">
        <v>517</v>
      </c>
      <c r="BI1" s="398" t="s">
        <v>518</v>
      </c>
      <c r="BJ1" s="398" t="s">
        <v>519</v>
      </c>
      <c r="BK1" s="398" t="s">
        <v>520</v>
      </c>
      <c r="BL1" s="398" t="s">
        <v>521</v>
      </c>
      <c r="BM1" s="398" t="s">
        <v>522</v>
      </c>
      <c r="BN1" s="398" t="s">
        <v>523</v>
      </c>
      <c r="BO1" s="398" t="s">
        <v>524</v>
      </c>
      <c r="BP1" s="398" t="s">
        <v>525</v>
      </c>
      <c r="BQ1" s="398" t="s">
        <v>526</v>
      </c>
      <c r="BR1" s="398" t="s">
        <v>527</v>
      </c>
      <c r="BS1" s="398" t="s">
        <v>528</v>
      </c>
      <c r="BT1" s="398" t="s">
        <v>529</v>
      </c>
      <c r="BU1" s="398" t="s">
        <v>530</v>
      </c>
      <c r="BV1" s="398" t="s">
        <v>2630</v>
      </c>
    </row>
    <row r="2" spans="1:74" x14ac:dyDescent="0.3">
      <c r="A2" s="398" t="s">
        <v>2362</v>
      </c>
      <c r="B2" s="398" t="s">
        <v>531</v>
      </c>
      <c r="C2" s="398">
        <v>72.7</v>
      </c>
      <c r="D2" s="398">
        <v>74.099999999999994</v>
      </c>
      <c r="E2" s="398">
        <v>74.400000000000006</v>
      </c>
      <c r="F2" s="398">
        <v>76.900000000000006</v>
      </c>
      <c r="G2" s="398">
        <v>76.2</v>
      </c>
      <c r="H2" s="398">
        <v>77.599999999999994</v>
      </c>
      <c r="I2" s="398">
        <v>78.400000000000006</v>
      </c>
      <c r="J2" s="398">
        <v>78.400000000000006</v>
      </c>
      <c r="K2" s="398">
        <v>78.900000000000006</v>
      </c>
      <c r="L2" s="398">
        <v>79.5</v>
      </c>
      <c r="M2" s="398">
        <v>80.5</v>
      </c>
      <c r="N2" s="398">
        <v>81.400000000000006</v>
      </c>
      <c r="O2" s="398">
        <v>83.2</v>
      </c>
      <c r="P2" s="398">
        <v>84.1</v>
      </c>
      <c r="Q2" s="398">
        <v>84.3</v>
      </c>
      <c r="R2" s="398">
        <v>82.6</v>
      </c>
      <c r="S2" s="398">
        <v>83.8</v>
      </c>
      <c r="T2" s="398">
        <v>83.7</v>
      </c>
      <c r="U2" s="398">
        <v>83.7</v>
      </c>
      <c r="V2" s="398">
        <v>84.1</v>
      </c>
      <c r="W2" s="398">
        <v>83.6</v>
      </c>
      <c r="X2" s="398">
        <v>83.7</v>
      </c>
      <c r="Y2" s="398">
        <v>84.6</v>
      </c>
      <c r="Z2" s="398">
        <v>85.2</v>
      </c>
      <c r="AA2" s="398">
        <v>83.9</v>
      </c>
      <c r="AB2" s="398">
        <v>86.3</v>
      </c>
      <c r="AC2" s="398">
        <v>86.8</v>
      </c>
      <c r="AD2" s="398">
        <v>88.5</v>
      </c>
      <c r="AE2" s="398">
        <v>90.8</v>
      </c>
      <c r="AF2" s="398">
        <v>92</v>
      </c>
      <c r="AG2" s="398">
        <v>90.6</v>
      </c>
      <c r="AH2" s="398">
        <v>92.9</v>
      </c>
      <c r="AI2" s="398">
        <v>94.3</v>
      </c>
      <c r="AJ2" s="398">
        <v>95.1</v>
      </c>
      <c r="AK2" s="398">
        <v>94.7</v>
      </c>
      <c r="AL2" s="398">
        <v>95.7</v>
      </c>
      <c r="AM2" s="398">
        <v>97</v>
      </c>
      <c r="AN2" s="398">
        <v>99.1</v>
      </c>
      <c r="AO2" s="398">
        <v>100.9</v>
      </c>
      <c r="AP2" s="398">
        <v>101.2</v>
      </c>
      <c r="AQ2" s="398">
        <v>103.4</v>
      </c>
      <c r="AR2" s="398">
        <v>102.2</v>
      </c>
      <c r="AS2" s="398">
        <v>103.1</v>
      </c>
      <c r="AT2" s="398">
        <v>102.9</v>
      </c>
      <c r="AU2" s="398">
        <v>102.2</v>
      </c>
      <c r="AV2" s="398">
        <v>100</v>
      </c>
      <c r="AW2" s="398">
        <v>98.2</v>
      </c>
      <c r="AX2" s="398">
        <v>99.6</v>
      </c>
      <c r="AY2" s="398">
        <v>98.7</v>
      </c>
      <c r="AZ2" s="398">
        <v>99.8</v>
      </c>
      <c r="BA2" s="398">
        <v>99.4</v>
      </c>
      <c r="BB2" s="398">
        <v>98.7</v>
      </c>
      <c r="BC2" s="398">
        <v>99.2</v>
      </c>
      <c r="BD2" s="398">
        <v>100.3</v>
      </c>
      <c r="BE2" s="398">
        <v>102.4</v>
      </c>
      <c r="BF2" s="398">
        <v>101.6</v>
      </c>
      <c r="BG2" s="398">
        <v>103.2</v>
      </c>
      <c r="BH2" s="398">
        <v>104.6</v>
      </c>
      <c r="BI2" s="398">
        <v>103.5</v>
      </c>
      <c r="BJ2" s="398">
        <v>104.3</v>
      </c>
      <c r="BK2" s="398">
        <v>105.7</v>
      </c>
      <c r="BL2" s="398">
        <v>106.8</v>
      </c>
      <c r="BM2" s="398">
        <v>106.6</v>
      </c>
      <c r="BN2" s="398">
        <v>104.9</v>
      </c>
      <c r="BO2" s="398">
        <v>108.22099537801699</v>
      </c>
      <c r="BP2" s="398">
        <v>111.100735065295</v>
      </c>
      <c r="BQ2" s="398">
        <v>111.381005379835</v>
      </c>
      <c r="BR2" s="398">
        <v>113.48999062515</v>
      </c>
      <c r="BS2" s="398">
        <v>115.304148782284</v>
      </c>
      <c r="BT2" s="398">
        <v>113.019352927488</v>
      </c>
      <c r="BU2" s="398">
        <v>113.756596941078</v>
      </c>
      <c r="BV2" s="398">
        <v>115.540675846772</v>
      </c>
    </row>
    <row r="3" spans="1:74" x14ac:dyDescent="0.3">
      <c r="A3" s="398" t="s">
        <v>2363</v>
      </c>
      <c r="B3" s="398" t="s">
        <v>535</v>
      </c>
      <c r="C3" s="398">
        <v>70.599999999999994</v>
      </c>
      <c r="D3" s="398">
        <v>70.900000000000006</v>
      </c>
      <c r="E3" s="398">
        <v>71.3</v>
      </c>
      <c r="F3" s="398">
        <v>71.8</v>
      </c>
      <c r="G3" s="398">
        <v>72.3</v>
      </c>
      <c r="H3" s="398">
        <v>72.599999999999994</v>
      </c>
      <c r="I3" s="398">
        <v>73.099999999999994</v>
      </c>
      <c r="J3" s="398">
        <v>73.5</v>
      </c>
      <c r="K3" s="398">
        <v>74</v>
      </c>
      <c r="L3" s="398">
        <v>74.5</v>
      </c>
      <c r="M3" s="398">
        <v>75</v>
      </c>
      <c r="N3" s="398">
        <v>75.5</v>
      </c>
      <c r="O3" s="398">
        <v>76.099999999999994</v>
      </c>
      <c r="P3" s="398">
        <v>76.7</v>
      </c>
      <c r="Q3" s="398">
        <v>77.400000000000006</v>
      </c>
      <c r="R3" s="398">
        <v>78</v>
      </c>
      <c r="S3" s="398">
        <v>78.599999999999994</v>
      </c>
      <c r="T3" s="398">
        <v>79</v>
      </c>
      <c r="U3" s="398">
        <v>79.5</v>
      </c>
      <c r="V3" s="398">
        <v>79.900000000000006</v>
      </c>
      <c r="W3" s="398">
        <v>80.3</v>
      </c>
      <c r="X3" s="398">
        <v>80.7</v>
      </c>
      <c r="Y3" s="398">
        <v>81.099999999999994</v>
      </c>
      <c r="Z3" s="398">
        <v>81.7</v>
      </c>
      <c r="AA3" s="398">
        <v>82.4</v>
      </c>
      <c r="AB3" s="398">
        <v>83.1</v>
      </c>
      <c r="AC3" s="398">
        <v>83.9</v>
      </c>
      <c r="AD3" s="398">
        <v>84.5</v>
      </c>
      <c r="AE3" s="398">
        <v>85.2</v>
      </c>
      <c r="AF3" s="398">
        <v>85.8</v>
      </c>
      <c r="AG3" s="398">
        <v>86.4</v>
      </c>
      <c r="AH3" s="398">
        <v>87.1</v>
      </c>
      <c r="AI3" s="398">
        <v>87.8</v>
      </c>
      <c r="AJ3" s="398">
        <v>88.5</v>
      </c>
      <c r="AK3" s="398">
        <v>89.2</v>
      </c>
      <c r="AL3" s="398">
        <v>89.8</v>
      </c>
      <c r="AM3" s="398">
        <v>90.7</v>
      </c>
      <c r="AN3" s="398">
        <v>91.5</v>
      </c>
      <c r="AO3" s="398">
        <v>92.7</v>
      </c>
      <c r="AP3" s="398">
        <v>93.5</v>
      </c>
      <c r="AQ3" s="398">
        <v>94.5</v>
      </c>
      <c r="AR3" s="398">
        <v>95.6</v>
      </c>
      <c r="AS3" s="398">
        <v>97</v>
      </c>
      <c r="AT3" s="398">
        <v>98.3</v>
      </c>
      <c r="AU3" s="398">
        <v>99.3</v>
      </c>
      <c r="AV3" s="398">
        <v>99.9</v>
      </c>
      <c r="AW3" s="398">
        <v>100.2</v>
      </c>
      <c r="AX3" s="398">
        <v>100.6</v>
      </c>
      <c r="AY3" s="398">
        <v>100.7</v>
      </c>
      <c r="AZ3" s="398">
        <v>100.9</v>
      </c>
      <c r="BA3" s="398">
        <v>101.3</v>
      </c>
      <c r="BB3" s="398">
        <v>101.8</v>
      </c>
      <c r="BC3" s="398">
        <v>102.3</v>
      </c>
      <c r="BD3" s="398">
        <v>103.3</v>
      </c>
      <c r="BE3" s="398">
        <v>104.1</v>
      </c>
      <c r="BF3" s="398">
        <v>104.8</v>
      </c>
      <c r="BG3" s="398">
        <v>105.7</v>
      </c>
      <c r="BH3" s="398">
        <v>106.6</v>
      </c>
      <c r="BI3" s="398">
        <v>107.3</v>
      </c>
      <c r="BJ3" s="398">
        <v>107.7</v>
      </c>
      <c r="BK3" s="398">
        <v>108.1</v>
      </c>
      <c r="BL3" s="398">
        <v>108.8</v>
      </c>
      <c r="BM3" s="398">
        <v>109.4</v>
      </c>
      <c r="BN3" s="398">
        <v>109.9</v>
      </c>
      <c r="BO3" s="398">
        <v>110.413136764299</v>
      </c>
      <c r="BP3" s="398">
        <v>111.216702442111</v>
      </c>
      <c r="BQ3" s="398">
        <v>112.054080860966</v>
      </c>
      <c r="BR3" s="398">
        <v>113.048674492118</v>
      </c>
      <c r="BS3" s="398">
        <v>113.769485567914</v>
      </c>
      <c r="BT3" s="398">
        <v>114.474178047254</v>
      </c>
      <c r="BU3" s="398">
        <v>115.121623774117</v>
      </c>
      <c r="BV3" s="398">
        <v>115.78165452807499</v>
      </c>
    </row>
    <row r="4" spans="1:74" x14ac:dyDescent="0.3">
      <c r="A4" s="398" t="s">
        <v>2364</v>
      </c>
      <c r="B4" s="398" t="s">
        <v>2365</v>
      </c>
      <c r="C4" s="398">
        <v>62.1</v>
      </c>
      <c r="D4" s="398">
        <v>61.2</v>
      </c>
      <c r="E4" s="398">
        <v>62.2</v>
      </c>
      <c r="F4" s="398">
        <v>61.5</v>
      </c>
      <c r="G4" s="398">
        <v>62.2</v>
      </c>
      <c r="H4" s="398">
        <v>64.3</v>
      </c>
      <c r="I4" s="398">
        <v>65.8</v>
      </c>
      <c r="J4" s="398">
        <v>68.099999999999994</v>
      </c>
      <c r="K4" s="398">
        <v>71.7</v>
      </c>
      <c r="L4" s="398">
        <v>76</v>
      </c>
      <c r="M4" s="398">
        <v>79.400000000000006</v>
      </c>
      <c r="N4" s="398">
        <v>84.2</v>
      </c>
      <c r="O4" s="398">
        <v>84.2</v>
      </c>
      <c r="P4" s="398">
        <v>84.9</v>
      </c>
      <c r="Q4" s="398">
        <v>83</v>
      </c>
      <c r="R4" s="398">
        <v>82.5</v>
      </c>
      <c r="S4" s="398">
        <v>81.099999999999994</v>
      </c>
      <c r="T4" s="398">
        <v>83.9</v>
      </c>
      <c r="U4" s="398">
        <v>82</v>
      </c>
      <c r="V4" s="398">
        <v>82.8</v>
      </c>
      <c r="W4" s="398">
        <v>83.3</v>
      </c>
      <c r="X4" s="398">
        <v>83.8</v>
      </c>
      <c r="Y4" s="398">
        <v>85.9</v>
      </c>
      <c r="Z4" s="398">
        <v>86.4</v>
      </c>
      <c r="AA4" s="398">
        <v>85.8</v>
      </c>
      <c r="AB4" s="398">
        <v>83.2</v>
      </c>
      <c r="AC4" s="398">
        <v>84.7</v>
      </c>
      <c r="AD4" s="398">
        <v>86.2</v>
      </c>
      <c r="AE4" s="398">
        <v>88.2</v>
      </c>
      <c r="AF4" s="398">
        <v>89</v>
      </c>
      <c r="AG4" s="398">
        <v>89.7</v>
      </c>
      <c r="AH4" s="398">
        <v>94.4</v>
      </c>
      <c r="AI4" s="398">
        <v>97</v>
      </c>
      <c r="AJ4" s="398">
        <v>97.7</v>
      </c>
      <c r="AK4" s="398">
        <v>97.4</v>
      </c>
      <c r="AL4" s="398">
        <v>93.9</v>
      </c>
      <c r="AM4" s="398">
        <v>95</v>
      </c>
      <c r="AN4" s="398">
        <v>95.9</v>
      </c>
      <c r="AO4" s="398">
        <v>97.9</v>
      </c>
      <c r="AP4" s="398">
        <v>101.1</v>
      </c>
      <c r="AQ4" s="398">
        <v>103.3</v>
      </c>
      <c r="AR4" s="398">
        <v>108.4</v>
      </c>
      <c r="AS4" s="398">
        <v>110</v>
      </c>
      <c r="AT4" s="398">
        <v>108.4</v>
      </c>
      <c r="AU4" s="398">
        <v>101.5</v>
      </c>
      <c r="AV4" s="398">
        <v>96</v>
      </c>
      <c r="AW4" s="398">
        <v>98.9</v>
      </c>
      <c r="AX4" s="398">
        <v>103.6</v>
      </c>
      <c r="AY4" s="398">
        <v>106.4</v>
      </c>
      <c r="AZ4" s="398">
        <v>108.2</v>
      </c>
      <c r="BA4" s="398">
        <v>107.1</v>
      </c>
      <c r="BB4" s="398">
        <v>107.4</v>
      </c>
      <c r="BC4" s="398">
        <v>113.4</v>
      </c>
      <c r="BD4" s="398">
        <v>115.2</v>
      </c>
      <c r="BE4" s="398">
        <v>115.6</v>
      </c>
      <c r="BF4" s="398">
        <v>118.5</v>
      </c>
      <c r="BG4" s="398">
        <v>121.1</v>
      </c>
      <c r="BH4" s="398">
        <v>122.6</v>
      </c>
      <c r="BI4" s="398">
        <v>120.2</v>
      </c>
      <c r="BJ4" s="398">
        <v>120.9</v>
      </c>
      <c r="BK4" s="398">
        <v>120.7</v>
      </c>
      <c r="BL4" s="398">
        <v>118.8</v>
      </c>
      <c r="BM4" s="398">
        <v>122.3</v>
      </c>
      <c r="BN4" s="398">
        <v>123.5</v>
      </c>
      <c r="BO4" s="398">
        <v>121.058877199368</v>
      </c>
      <c r="BP4" s="398">
        <v>124.088632581966</v>
      </c>
      <c r="BQ4" s="398">
        <v>126.264263414048</v>
      </c>
      <c r="BR4" s="398">
        <v>124.63313065471201</v>
      </c>
      <c r="BS4" s="398">
        <v>123.430676056973</v>
      </c>
      <c r="BT4" s="398">
        <v>122.23839926149</v>
      </c>
      <c r="BU4" s="398">
        <v>120.352112476511</v>
      </c>
      <c r="BV4" s="398">
        <v>118.370187995512</v>
      </c>
    </row>
    <row r="5" spans="1:74" x14ac:dyDescent="0.3">
      <c r="A5" s="398" t="s">
        <v>2366</v>
      </c>
      <c r="B5" s="398" t="s">
        <v>2367</v>
      </c>
      <c r="C5" s="398">
        <v>66.7</v>
      </c>
      <c r="D5" s="398">
        <v>66.8</v>
      </c>
      <c r="E5" s="398">
        <v>66.5</v>
      </c>
      <c r="F5" s="398">
        <v>67.5</v>
      </c>
      <c r="G5" s="398">
        <v>68.099999999999994</v>
      </c>
      <c r="H5" s="398">
        <v>69.5</v>
      </c>
      <c r="I5" s="398">
        <v>71.400000000000006</v>
      </c>
      <c r="J5" s="398">
        <v>73.599999999999994</v>
      </c>
      <c r="K5" s="398">
        <v>77.3</v>
      </c>
      <c r="L5" s="398">
        <v>80.3</v>
      </c>
      <c r="M5" s="398">
        <v>82.4</v>
      </c>
      <c r="N5" s="398">
        <v>86.9</v>
      </c>
      <c r="O5" s="398">
        <v>89.7</v>
      </c>
      <c r="P5" s="398">
        <v>89.3</v>
      </c>
      <c r="Q5" s="398">
        <v>90.8</v>
      </c>
      <c r="R5" s="398">
        <v>91.5</v>
      </c>
      <c r="S5" s="398">
        <v>91.4</v>
      </c>
      <c r="T5" s="398">
        <v>92</v>
      </c>
      <c r="U5" s="398">
        <v>95.6</v>
      </c>
      <c r="V5" s="398">
        <v>92.9</v>
      </c>
      <c r="W5" s="398">
        <v>94.1</v>
      </c>
      <c r="X5" s="398">
        <v>94.7</v>
      </c>
      <c r="Y5" s="398">
        <v>95.7</v>
      </c>
      <c r="Z5" s="398">
        <v>94.7</v>
      </c>
      <c r="AA5" s="398">
        <v>93.5</v>
      </c>
      <c r="AB5" s="398">
        <v>93.8</v>
      </c>
      <c r="AC5" s="398">
        <v>95.1</v>
      </c>
      <c r="AD5" s="398">
        <v>96.4</v>
      </c>
      <c r="AE5" s="398">
        <v>97.9</v>
      </c>
      <c r="AF5" s="398">
        <v>99.6</v>
      </c>
      <c r="AG5" s="398">
        <v>100</v>
      </c>
      <c r="AH5" s="398">
        <v>101</v>
      </c>
      <c r="AI5" s="398">
        <v>103.2</v>
      </c>
      <c r="AJ5" s="398">
        <v>105.5</v>
      </c>
      <c r="AK5" s="398">
        <v>104.7</v>
      </c>
      <c r="AL5" s="398">
        <v>106.4</v>
      </c>
      <c r="AM5" s="398">
        <v>108.4</v>
      </c>
      <c r="AN5" s="398">
        <v>108.4</v>
      </c>
      <c r="AO5" s="398">
        <v>109</v>
      </c>
      <c r="AP5" s="398">
        <v>107.7</v>
      </c>
      <c r="AQ5" s="398">
        <v>110.4</v>
      </c>
      <c r="AR5" s="398">
        <v>115.5</v>
      </c>
      <c r="AS5" s="398">
        <v>121</v>
      </c>
      <c r="AT5" s="398">
        <v>116.4</v>
      </c>
      <c r="AU5" s="398">
        <v>105.3</v>
      </c>
      <c r="AV5" s="398">
        <v>95.6</v>
      </c>
      <c r="AW5" s="398">
        <v>95.5</v>
      </c>
      <c r="AX5" s="398">
        <v>103.5</v>
      </c>
      <c r="AY5" s="398">
        <v>107.5</v>
      </c>
      <c r="AZ5" s="398">
        <v>111.7</v>
      </c>
      <c r="BA5" s="398">
        <v>111.2</v>
      </c>
      <c r="BB5" s="398">
        <v>113.8</v>
      </c>
      <c r="BC5" s="398">
        <v>114.7</v>
      </c>
      <c r="BD5" s="398">
        <v>117.3</v>
      </c>
      <c r="BE5" s="398">
        <v>120.3</v>
      </c>
      <c r="BF5" s="398">
        <v>120.8</v>
      </c>
      <c r="BG5" s="398">
        <v>124</v>
      </c>
      <c r="BH5" s="398">
        <v>125.1</v>
      </c>
      <c r="BI5" s="398">
        <v>122.6</v>
      </c>
      <c r="BJ5" s="398">
        <v>122.8</v>
      </c>
      <c r="BK5" s="398">
        <v>123.3</v>
      </c>
      <c r="BL5" s="398">
        <v>120.9</v>
      </c>
      <c r="BM5" s="398">
        <v>119.6</v>
      </c>
      <c r="BN5" s="398">
        <v>123.9</v>
      </c>
      <c r="BO5" s="398">
        <v>124.581716506698</v>
      </c>
      <c r="BP5" s="398">
        <v>125.34913070974</v>
      </c>
      <c r="BQ5" s="398">
        <v>124.817143947799</v>
      </c>
      <c r="BR5" s="398">
        <v>128.29626044102901</v>
      </c>
      <c r="BS5" s="398">
        <v>125.99286156625401</v>
      </c>
      <c r="BT5" s="398">
        <v>118.801039866005</v>
      </c>
      <c r="BU5" s="398">
        <v>116.011787251702</v>
      </c>
      <c r="BV5" s="398">
        <v>114.785599970736</v>
      </c>
    </row>
    <row r="6" spans="1:74" x14ac:dyDescent="0.3">
      <c r="A6" s="398" t="s">
        <v>2368</v>
      </c>
      <c r="B6" s="398" t="s">
        <v>2369</v>
      </c>
      <c r="C6" s="398">
        <v>75</v>
      </c>
      <c r="D6" s="398">
        <v>76.900000000000006</v>
      </c>
      <c r="E6" s="398">
        <v>78.400000000000006</v>
      </c>
      <c r="F6" s="398">
        <v>78.5</v>
      </c>
      <c r="G6" s="398">
        <v>77.8</v>
      </c>
      <c r="H6" s="398">
        <v>83.6</v>
      </c>
      <c r="I6" s="398">
        <v>82.4</v>
      </c>
      <c r="J6" s="398">
        <v>83</v>
      </c>
      <c r="K6" s="398">
        <v>83.9</v>
      </c>
      <c r="L6" s="398">
        <v>84.8</v>
      </c>
      <c r="M6" s="398">
        <v>85.4</v>
      </c>
      <c r="N6" s="398">
        <v>88</v>
      </c>
      <c r="O6" s="398">
        <v>88</v>
      </c>
      <c r="P6" s="398">
        <v>87</v>
      </c>
      <c r="Q6" s="398">
        <v>87.3</v>
      </c>
      <c r="R6" s="398">
        <v>88</v>
      </c>
      <c r="S6" s="398">
        <v>89.4</v>
      </c>
      <c r="T6" s="398">
        <v>91.7</v>
      </c>
      <c r="U6" s="398">
        <v>92.5</v>
      </c>
      <c r="V6" s="398">
        <v>92.8</v>
      </c>
      <c r="W6" s="398">
        <v>86.7</v>
      </c>
      <c r="X6" s="398">
        <v>86.5</v>
      </c>
      <c r="Y6" s="398">
        <v>84.2</v>
      </c>
      <c r="Z6" s="398">
        <v>81.7</v>
      </c>
      <c r="AA6" s="398">
        <v>81.5</v>
      </c>
      <c r="AB6" s="398">
        <v>81.5</v>
      </c>
      <c r="AC6" s="398">
        <v>81.8</v>
      </c>
      <c r="AD6" s="398">
        <v>82</v>
      </c>
      <c r="AE6" s="398">
        <v>82.2</v>
      </c>
      <c r="AF6" s="398">
        <v>83.3</v>
      </c>
      <c r="AG6" s="398">
        <v>84.1</v>
      </c>
      <c r="AH6" s="398">
        <v>89</v>
      </c>
      <c r="AI6" s="398">
        <v>89.5</v>
      </c>
      <c r="AJ6" s="398">
        <v>90.1</v>
      </c>
      <c r="AK6" s="398">
        <v>90.5</v>
      </c>
      <c r="AL6" s="398">
        <v>92.9</v>
      </c>
      <c r="AM6" s="398">
        <v>94.1</v>
      </c>
      <c r="AN6" s="398">
        <v>94.6</v>
      </c>
      <c r="AO6" s="398">
        <v>94.8</v>
      </c>
      <c r="AP6" s="398">
        <v>96.6</v>
      </c>
      <c r="AQ6" s="398">
        <v>97.1</v>
      </c>
      <c r="AR6" s="398">
        <v>97.8</v>
      </c>
      <c r="AS6" s="398">
        <v>99.4</v>
      </c>
      <c r="AT6" s="398">
        <v>100</v>
      </c>
      <c r="AU6" s="398">
        <v>100.8</v>
      </c>
      <c r="AV6" s="398">
        <v>100.3</v>
      </c>
      <c r="AW6" s="398">
        <v>99.8</v>
      </c>
      <c r="AX6" s="398">
        <v>99.1</v>
      </c>
      <c r="AY6" s="398">
        <v>98.4</v>
      </c>
      <c r="AZ6" s="398">
        <v>100.7</v>
      </c>
      <c r="BA6" s="398">
        <v>102.2</v>
      </c>
      <c r="BB6" s="398">
        <v>102</v>
      </c>
      <c r="BC6" s="398">
        <v>103.5</v>
      </c>
      <c r="BD6" s="398">
        <v>104.3</v>
      </c>
      <c r="BE6" s="398">
        <v>105.4</v>
      </c>
      <c r="BF6" s="398">
        <v>107.4</v>
      </c>
      <c r="BG6" s="398">
        <v>108.4</v>
      </c>
      <c r="BH6" s="398">
        <v>109</v>
      </c>
      <c r="BI6" s="398">
        <v>109.3</v>
      </c>
      <c r="BJ6" s="398">
        <v>110.4</v>
      </c>
      <c r="BK6" s="398">
        <v>111.4</v>
      </c>
      <c r="BL6" s="398">
        <v>112</v>
      </c>
      <c r="BM6" s="398">
        <v>113.8</v>
      </c>
      <c r="BN6" s="398">
        <v>113.1</v>
      </c>
      <c r="BO6" s="398">
        <v>112.87510977903599</v>
      </c>
      <c r="BP6" s="398">
        <v>113.102746133379</v>
      </c>
      <c r="BQ6" s="398">
        <v>113.33779853372199</v>
      </c>
      <c r="BR6" s="398">
        <v>114.145378459252</v>
      </c>
      <c r="BS6" s="398">
        <v>114.468190396832</v>
      </c>
      <c r="BT6" s="398">
        <v>111.63183447643399</v>
      </c>
      <c r="BU6" s="398">
        <v>109.90347806043</v>
      </c>
      <c r="BV6" s="398">
        <v>111.34917607590501</v>
      </c>
    </row>
    <row r="7" spans="1:74" x14ac:dyDescent="0.3">
      <c r="A7" s="398" t="s">
        <v>2370</v>
      </c>
      <c r="B7" s="398" t="s">
        <v>2371</v>
      </c>
      <c r="C7" s="398">
        <v>163.30000000000001</v>
      </c>
      <c r="D7" s="398">
        <v>165.5</v>
      </c>
      <c r="E7" s="398">
        <v>164.8</v>
      </c>
      <c r="F7" s="398">
        <v>164.2</v>
      </c>
      <c r="G7" s="398">
        <v>160</v>
      </c>
      <c r="H7" s="398">
        <v>159.30000000000001</v>
      </c>
      <c r="I7" s="398">
        <v>160</v>
      </c>
      <c r="J7" s="398">
        <v>157.80000000000001</v>
      </c>
      <c r="K7" s="398">
        <v>151.69999999999999</v>
      </c>
      <c r="L7" s="398">
        <v>144.80000000000001</v>
      </c>
      <c r="M7" s="398">
        <v>139.19999999999999</v>
      </c>
      <c r="N7" s="398">
        <v>135.19999999999999</v>
      </c>
      <c r="O7" s="398">
        <v>134.30000000000001</v>
      </c>
      <c r="P7" s="398">
        <v>130.30000000000001</v>
      </c>
      <c r="Q7" s="398">
        <v>127.5</v>
      </c>
      <c r="R7" s="398">
        <v>123.5</v>
      </c>
      <c r="S7" s="398">
        <v>126</v>
      </c>
      <c r="T7" s="398">
        <v>125.4</v>
      </c>
      <c r="U7" s="398">
        <v>122.4</v>
      </c>
      <c r="V7" s="398">
        <v>121.6</v>
      </c>
      <c r="W7" s="398">
        <v>118.9</v>
      </c>
      <c r="X7" s="398">
        <v>114.7</v>
      </c>
      <c r="Y7" s="398">
        <v>111.9</v>
      </c>
      <c r="Z7" s="398">
        <v>109</v>
      </c>
      <c r="AA7" s="398">
        <v>109</v>
      </c>
      <c r="AB7" s="398">
        <v>111.8</v>
      </c>
      <c r="AC7" s="398">
        <v>112.5</v>
      </c>
      <c r="AD7" s="398">
        <v>113.7</v>
      </c>
      <c r="AE7" s="398">
        <v>112.9</v>
      </c>
      <c r="AF7" s="398">
        <v>112.4</v>
      </c>
      <c r="AG7" s="398">
        <v>113.5</v>
      </c>
      <c r="AH7" s="398">
        <v>113.2</v>
      </c>
      <c r="AI7" s="398">
        <v>113.3</v>
      </c>
      <c r="AJ7" s="398">
        <v>113.4</v>
      </c>
      <c r="AK7" s="398">
        <v>112.2</v>
      </c>
      <c r="AL7" s="398">
        <v>111.8</v>
      </c>
      <c r="AM7" s="398">
        <v>112.3</v>
      </c>
      <c r="AN7" s="398">
        <v>111.5</v>
      </c>
      <c r="AO7" s="398">
        <v>111.3</v>
      </c>
      <c r="AP7" s="398">
        <v>113.1</v>
      </c>
      <c r="AQ7" s="398">
        <v>111.7</v>
      </c>
      <c r="AR7" s="398">
        <v>111</v>
      </c>
      <c r="AS7" s="398">
        <v>110.5</v>
      </c>
      <c r="AT7" s="398">
        <v>107.6</v>
      </c>
      <c r="AU7" s="398">
        <v>101.4</v>
      </c>
      <c r="AV7" s="398">
        <v>99</v>
      </c>
      <c r="AW7" s="398">
        <v>99.2</v>
      </c>
      <c r="AX7" s="398">
        <v>100.4</v>
      </c>
      <c r="AY7" s="398">
        <v>102.5</v>
      </c>
      <c r="AZ7" s="398">
        <v>102.8</v>
      </c>
      <c r="BA7" s="398">
        <v>100.1</v>
      </c>
      <c r="BB7" s="398">
        <v>99.3</v>
      </c>
      <c r="BC7" s="398">
        <v>101.1</v>
      </c>
      <c r="BD7" s="398">
        <v>99.1</v>
      </c>
      <c r="BE7" s="398">
        <v>100.8</v>
      </c>
      <c r="BF7" s="398">
        <v>99.8</v>
      </c>
      <c r="BG7" s="398">
        <v>98.2</v>
      </c>
      <c r="BH7" s="398">
        <v>97.5</v>
      </c>
      <c r="BI7" s="398">
        <v>97.5</v>
      </c>
      <c r="BJ7" s="398">
        <v>96.7</v>
      </c>
      <c r="BK7" s="398">
        <v>96.8</v>
      </c>
      <c r="BL7" s="398">
        <v>96.6</v>
      </c>
      <c r="BM7" s="398">
        <v>96.8</v>
      </c>
      <c r="BN7" s="398">
        <v>97.9</v>
      </c>
      <c r="BO7" s="398">
        <v>97.187440391146495</v>
      </c>
      <c r="BP7" s="398">
        <v>97.105634667867804</v>
      </c>
      <c r="BQ7" s="398">
        <v>95.566385821866106</v>
      </c>
      <c r="BR7" s="398">
        <v>95.382958481866794</v>
      </c>
      <c r="BS7" s="398">
        <v>95.652708848069295</v>
      </c>
      <c r="BT7" s="398">
        <v>93.282573301216999</v>
      </c>
      <c r="BU7" s="398">
        <v>98.1280751639584</v>
      </c>
      <c r="BV7" s="398">
        <v>100.398804488303</v>
      </c>
    </row>
    <row r="8" spans="1:74" x14ac:dyDescent="0.3">
      <c r="A8" s="398" t="s">
        <v>2372</v>
      </c>
      <c r="B8" s="398" t="s">
        <v>2373</v>
      </c>
      <c r="C8" s="398">
        <v>64.3</v>
      </c>
      <c r="D8" s="398">
        <v>65.3</v>
      </c>
      <c r="E8" s="398">
        <v>66.900000000000006</v>
      </c>
      <c r="F8" s="398">
        <v>66.7</v>
      </c>
      <c r="G8" s="398">
        <v>66.5</v>
      </c>
      <c r="H8" s="398">
        <v>66.900000000000006</v>
      </c>
      <c r="I8" s="398">
        <v>68.099999999999994</v>
      </c>
      <c r="J8" s="398">
        <v>67.900000000000006</v>
      </c>
      <c r="K8" s="398">
        <v>68.400000000000006</v>
      </c>
      <c r="L8" s="398">
        <v>70</v>
      </c>
      <c r="M8" s="398">
        <v>71.599999999999994</v>
      </c>
      <c r="N8" s="398">
        <v>71.900000000000006</v>
      </c>
      <c r="O8" s="398">
        <v>72.5</v>
      </c>
      <c r="P8" s="398">
        <v>73.099999999999994</v>
      </c>
      <c r="Q8" s="398">
        <v>72.7</v>
      </c>
      <c r="R8" s="398">
        <v>72.599999999999994</v>
      </c>
      <c r="S8" s="398">
        <v>72.900000000000006</v>
      </c>
      <c r="T8" s="398">
        <v>74.099999999999994</v>
      </c>
      <c r="U8" s="398">
        <v>76.400000000000006</v>
      </c>
      <c r="V8" s="398">
        <v>76.8</v>
      </c>
      <c r="W8" s="398">
        <v>77.2</v>
      </c>
      <c r="X8" s="398">
        <v>77.400000000000006</v>
      </c>
      <c r="Y8" s="398">
        <v>77.900000000000006</v>
      </c>
      <c r="Z8" s="398">
        <v>78.900000000000006</v>
      </c>
      <c r="AA8" s="398">
        <v>79.3</v>
      </c>
      <c r="AB8" s="398">
        <v>80.3</v>
      </c>
      <c r="AC8" s="398">
        <v>82.4</v>
      </c>
      <c r="AD8" s="398">
        <v>81.5</v>
      </c>
      <c r="AE8" s="398">
        <v>81.900000000000006</v>
      </c>
      <c r="AF8" s="398">
        <v>82.6</v>
      </c>
      <c r="AG8" s="398">
        <v>83.8</v>
      </c>
      <c r="AH8" s="398">
        <v>86.8</v>
      </c>
      <c r="AI8" s="398">
        <v>88.2</v>
      </c>
      <c r="AJ8" s="398">
        <v>88.7</v>
      </c>
      <c r="AK8" s="398">
        <v>90.6</v>
      </c>
      <c r="AL8" s="398">
        <v>91.8</v>
      </c>
      <c r="AM8" s="398">
        <v>90.7</v>
      </c>
      <c r="AN8" s="398">
        <v>89.5</v>
      </c>
      <c r="AO8" s="398">
        <v>89.8</v>
      </c>
      <c r="AP8" s="398">
        <v>92.1</v>
      </c>
      <c r="AQ8" s="398">
        <v>94</v>
      </c>
      <c r="AR8" s="398">
        <v>95</v>
      </c>
      <c r="AS8" s="398">
        <v>97.2</v>
      </c>
      <c r="AT8" s="398">
        <v>98.8</v>
      </c>
      <c r="AU8" s="398">
        <v>100.2</v>
      </c>
      <c r="AV8" s="398">
        <v>99.2</v>
      </c>
      <c r="AW8" s="398">
        <v>98.9</v>
      </c>
      <c r="AX8" s="398">
        <v>101.6</v>
      </c>
      <c r="AY8" s="398">
        <v>102.8</v>
      </c>
      <c r="AZ8" s="398">
        <v>103.9</v>
      </c>
      <c r="BA8" s="398">
        <v>104.3</v>
      </c>
      <c r="BB8" s="398">
        <v>107.9</v>
      </c>
      <c r="BC8" s="398">
        <v>108.4</v>
      </c>
      <c r="BD8" s="398">
        <v>109.7</v>
      </c>
      <c r="BE8" s="398">
        <v>112.2</v>
      </c>
      <c r="BF8" s="398">
        <v>111.9</v>
      </c>
      <c r="BG8" s="398">
        <v>112.2</v>
      </c>
      <c r="BH8" s="398">
        <v>113.7</v>
      </c>
      <c r="BI8" s="398">
        <v>115.3</v>
      </c>
      <c r="BJ8" s="398">
        <v>117</v>
      </c>
      <c r="BK8" s="398">
        <v>119.2</v>
      </c>
      <c r="BL8" s="398">
        <v>116.3</v>
      </c>
      <c r="BM8" s="398">
        <v>117.8</v>
      </c>
      <c r="BN8" s="398">
        <v>121.1</v>
      </c>
      <c r="BO8" s="398">
        <v>120.130889472883</v>
      </c>
      <c r="BP8" s="398">
        <v>119.796930181774</v>
      </c>
      <c r="BQ8" s="398">
        <v>117.577184303637</v>
      </c>
      <c r="BR8" s="398">
        <v>116.021460055955</v>
      </c>
      <c r="BS8" s="398">
        <v>104.94676130172699</v>
      </c>
      <c r="BT8" s="398">
        <v>109.442189037388</v>
      </c>
      <c r="BU8" s="398">
        <v>112.507355182666</v>
      </c>
      <c r="BV8" s="398">
        <v>117.551723868463</v>
      </c>
    </row>
    <row r="9" spans="1:74" x14ac:dyDescent="0.3">
      <c r="A9" s="398" t="s">
        <v>2374</v>
      </c>
      <c r="B9" s="398" t="s">
        <v>2375</v>
      </c>
      <c r="C9" s="398">
        <v>64.3</v>
      </c>
      <c r="D9" s="398">
        <v>65.3</v>
      </c>
      <c r="E9" s="398">
        <v>66.900000000000006</v>
      </c>
      <c r="F9" s="398">
        <v>66.7</v>
      </c>
      <c r="G9" s="398">
        <v>66.5</v>
      </c>
      <c r="H9" s="398">
        <v>66.900000000000006</v>
      </c>
      <c r="I9" s="398">
        <v>68.099999999999994</v>
      </c>
      <c r="J9" s="398">
        <v>67.900000000000006</v>
      </c>
      <c r="K9" s="398">
        <v>68.400000000000006</v>
      </c>
      <c r="L9" s="398">
        <v>70</v>
      </c>
      <c r="M9" s="398">
        <v>71.599999999999994</v>
      </c>
      <c r="N9" s="398">
        <v>71.900000000000006</v>
      </c>
      <c r="O9" s="398">
        <v>72.5</v>
      </c>
      <c r="P9" s="398">
        <v>73.099999999999994</v>
      </c>
      <c r="Q9" s="398">
        <v>72.7</v>
      </c>
      <c r="R9" s="398">
        <v>72.599999999999994</v>
      </c>
      <c r="S9" s="398">
        <v>72.900000000000006</v>
      </c>
      <c r="T9" s="398">
        <v>74.099999999999994</v>
      </c>
      <c r="U9" s="398">
        <v>76.400000000000006</v>
      </c>
      <c r="V9" s="398">
        <v>76.8</v>
      </c>
      <c r="W9" s="398">
        <v>77.2</v>
      </c>
      <c r="X9" s="398">
        <v>77.3</v>
      </c>
      <c r="Y9" s="398">
        <v>77.900000000000006</v>
      </c>
      <c r="Z9" s="398">
        <v>78.900000000000006</v>
      </c>
      <c r="AA9" s="398">
        <v>79.3</v>
      </c>
      <c r="AB9" s="398">
        <v>80.3</v>
      </c>
      <c r="AC9" s="398">
        <v>82.5</v>
      </c>
      <c r="AD9" s="398">
        <v>81.5</v>
      </c>
      <c r="AE9" s="398">
        <v>82</v>
      </c>
      <c r="AF9" s="398">
        <v>82.5</v>
      </c>
      <c r="AG9" s="398">
        <v>83.7</v>
      </c>
      <c r="AH9" s="398">
        <v>86.9</v>
      </c>
      <c r="AI9" s="398">
        <v>88.3</v>
      </c>
      <c r="AJ9" s="398">
        <v>88.8</v>
      </c>
      <c r="AK9" s="398">
        <v>90.6</v>
      </c>
      <c r="AL9" s="398">
        <v>91.8</v>
      </c>
      <c r="AM9" s="398">
        <v>90.7</v>
      </c>
      <c r="AN9" s="398">
        <v>89.4</v>
      </c>
      <c r="AO9" s="398">
        <v>89.8</v>
      </c>
      <c r="AP9" s="398">
        <v>92.2</v>
      </c>
      <c r="AQ9" s="398">
        <v>94.1</v>
      </c>
      <c r="AR9" s="398">
        <v>94.9</v>
      </c>
      <c r="AS9" s="398">
        <v>97.2</v>
      </c>
      <c r="AT9" s="398">
        <v>99.1</v>
      </c>
      <c r="AU9" s="398">
        <v>100.2</v>
      </c>
      <c r="AV9" s="398">
        <v>99.2</v>
      </c>
      <c r="AW9" s="398">
        <v>99</v>
      </c>
      <c r="AX9" s="398">
        <v>101.7</v>
      </c>
      <c r="AY9" s="398">
        <v>103</v>
      </c>
      <c r="AZ9" s="398">
        <v>104.1</v>
      </c>
      <c r="BA9" s="398">
        <v>104.5</v>
      </c>
      <c r="BB9" s="398">
        <v>107.9</v>
      </c>
      <c r="BC9" s="398">
        <v>108.4</v>
      </c>
      <c r="BD9" s="398">
        <v>109.7</v>
      </c>
      <c r="BE9" s="398">
        <v>112.2</v>
      </c>
      <c r="BF9" s="398">
        <v>111.9</v>
      </c>
      <c r="BG9" s="398">
        <v>112.1</v>
      </c>
      <c r="BH9" s="398">
        <v>113.7</v>
      </c>
      <c r="BI9" s="398">
        <v>115.3</v>
      </c>
      <c r="BJ9" s="398">
        <v>117.1</v>
      </c>
      <c r="BK9" s="398">
        <v>119.2</v>
      </c>
      <c r="BL9" s="398">
        <v>116.3</v>
      </c>
      <c r="BM9" s="398">
        <v>117.7</v>
      </c>
      <c r="BN9" s="398">
        <v>121.1</v>
      </c>
      <c r="BO9" s="398">
        <v>120.003580863057</v>
      </c>
      <c r="BP9" s="398">
        <v>119.65871788894199</v>
      </c>
      <c r="BQ9" s="398">
        <v>117.43609387410299</v>
      </c>
      <c r="BR9" s="398">
        <v>115.931046530692</v>
      </c>
      <c r="BS9" s="398">
        <v>104.852684567933</v>
      </c>
      <c r="BT9" s="398">
        <v>109.434819524779</v>
      </c>
      <c r="BU9" s="398">
        <v>112.394904016844</v>
      </c>
      <c r="BV9" s="398">
        <v>117.579360978417</v>
      </c>
    </row>
    <row r="10" spans="1:74" x14ac:dyDescent="0.3">
      <c r="A10" s="398" t="s">
        <v>2376</v>
      </c>
      <c r="B10" s="398" t="s">
        <v>2377</v>
      </c>
      <c r="C10" s="398">
        <v>69.2</v>
      </c>
      <c r="D10" s="398">
        <v>69.2</v>
      </c>
      <c r="E10" s="398">
        <v>68.7</v>
      </c>
      <c r="F10" s="398">
        <v>67.7</v>
      </c>
      <c r="G10" s="398">
        <v>68</v>
      </c>
      <c r="H10" s="398">
        <v>68.2</v>
      </c>
      <c r="I10" s="398">
        <v>68.3</v>
      </c>
      <c r="J10" s="398">
        <v>68.8</v>
      </c>
      <c r="K10" s="398">
        <v>68.900000000000006</v>
      </c>
      <c r="L10" s="398">
        <v>69.3</v>
      </c>
      <c r="M10" s="398">
        <v>69.900000000000006</v>
      </c>
      <c r="N10" s="398">
        <v>70.599999999999994</v>
      </c>
      <c r="O10" s="398">
        <v>71</v>
      </c>
      <c r="P10" s="398">
        <v>71.400000000000006</v>
      </c>
      <c r="Q10" s="398">
        <v>72.099999999999994</v>
      </c>
      <c r="R10" s="398">
        <v>72.5</v>
      </c>
      <c r="S10" s="398">
        <v>72.900000000000006</v>
      </c>
      <c r="T10" s="398">
        <v>73.599999999999994</v>
      </c>
      <c r="U10" s="398">
        <v>73.599999999999994</v>
      </c>
      <c r="V10" s="398">
        <v>73.7</v>
      </c>
      <c r="W10" s="398">
        <v>74</v>
      </c>
      <c r="X10" s="398">
        <v>78.099999999999994</v>
      </c>
      <c r="Y10" s="398">
        <v>80.5</v>
      </c>
      <c r="Z10" s="398">
        <v>81</v>
      </c>
      <c r="AA10" s="398">
        <v>82</v>
      </c>
      <c r="AB10" s="398">
        <v>82.8</v>
      </c>
      <c r="AC10" s="398">
        <v>83.1</v>
      </c>
      <c r="AD10" s="398">
        <v>83.3</v>
      </c>
      <c r="AE10" s="398">
        <v>84.4</v>
      </c>
      <c r="AF10" s="398">
        <v>85.8</v>
      </c>
      <c r="AG10" s="398">
        <v>87.4</v>
      </c>
      <c r="AH10" s="398">
        <v>88.4</v>
      </c>
      <c r="AI10" s="398">
        <v>89.4</v>
      </c>
      <c r="AJ10" s="398">
        <v>89.8</v>
      </c>
      <c r="AK10" s="398">
        <v>90.3</v>
      </c>
      <c r="AL10" s="398">
        <v>90.3</v>
      </c>
      <c r="AM10" s="398">
        <v>91.1</v>
      </c>
      <c r="AN10" s="398">
        <v>91.3</v>
      </c>
      <c r="AO10" s="398">
        <v>91.8</v>
      </c>
      <c r="AP10" s="398">
        <v>92.3</v>
      </c>
      <c r="AQ10" s="398">
        <v>93.6</v>
      </c>
      <c r="AR10" s="398">
        <v>95.2</v>
      </c>
      <c r="AS10" s="398">
        <v>96.5</v>
      </c>
      <c r="AT10" s="398">
        <v>97.4</v>
      </c>
      <c r="AU10" s="398">
        <v>98.2</v>
      </c>
      <c r="AV10" s="398">
        <v>98.5</v>
      </c>
      <c r="AW10" s="398">
        <v>101.5</v>
      </c>
      <c r="AX10" s="398">
        <v>101.9</v>
      </c>
      <c r="AY10" s="398">
        <v>102.6</v>
      </c>
      <c r="AZ10" s="398">
        <v>103.5</v>
      </c>
      <c r="BA10" s="398">
        <v>105</v>
      </c>
      <c r="BB10" s="398">
        <v>105.4</v>
      </c>
      <c r="BC10" s="398">
        <v>108.1</v>
      </c>
      <c r="BD10" s="398">
        <v>109.1</v>
      </c>
      <c r="BE10" s="398">
        <v>109.4</v>
      </c>
      <c r="BF10" s="398">
        <v>110.1</v>
      </c>
      <c r="BG10" s="398">
        <v>110.9</v>
      </c>
      <c r="BH10" s="398">
        <v>111.8</v>
      </c>
      <c r="BI10" s="398">
        <v>113.5</v>
      </c>
      <c r="BJ10" s="398">
        <v>114.3</v>
      </c>
      <c r="BK10" s="398">
        <v>115.5</v>
      </c>
      <c r="BL10" s="398">
        <v>117.7</v>
      </c>
      <c r="BM10" s="398">
        <v>118</v>
      </c>
      <c r="BN10" s="398">
        <v>118</v>
      </c>
      <c r="BO10" s="398">
        <v>118.20031433363501</v>
      </c>
      <c r="BP10" s="398">
        <v>118.28066594549701</v>
      </c>
      <c r="BQ10" s="398">
        <v>118.909209042442</v>
      </c>
      <c r="BR10" s="398">
        <v>119.343694599036</v>
      </c>
      <c r="BS10" s="398">
        <v>119.891050595249</v>
      </c>
      <c r="BT10" s="398">
        <v>121.32039397046999</v>
      </c>
      <c r="BU10" s="398">
        <v>121.51020584877</v>
      </c>
      <c r="BV10" s="398">
        <v>122.290572961797</v>
      </c>
    </row>
    <row r="11" spans="1:74" x14ac:dyDescent="0.3">
      <c r="A11" s="398" t="s">
        <v>2378</v>
      </c>
      <c r="B11" s="398" t="s">
        <v>2379</v>
      </c>
      <c r="C11" s="398">
        <v>70.2</v>
      </c>
      <c r="D11" s="398">
        <v>70.099999999999994</v>
      </c>
      <c r="E11" s="398">
        <v>69.599999999999994</v>
      </c>
      <c r="F11" s="398">
        <v>68.400000000000006</v>
      </c>
      <c r="G11" s="398">
        <v>68.5</v>
      </c>
      <c r="H11" s="398">
        <v>68.7</v>
      </c>
      <c r="I11" s="398">
        <v>68.599999999999994</v>
      </c>
      <c r="J11" s="398">
        <v>68.900000000000006</v>
      </c>
      <c r="K11" s="398">
        <v>69</v>
      </c>
      <c r="L11" s="398">
        <v>69.3</v>
      </c>
      <c r="M11" s="398">
        <v>69.900000000000006</v>
      </c>
      <c r="N11" s="398">
        <v>70.5</v>
      </c>
      <c r="O11" s="398">
        <v>71</v>
      </c>
      <c r="P11" s="398">
        <v>71.400000000000006</v>
      </c>
      <c r="Q11" s="398">
        <v>72.2</v>
      </c>
      <c r="R11" s="398">
        <v>72.5</v>
      </c>
      <c r="S11" s="398">
        <v>72.8</v>
      </c>
      <c r="T11" s="398">
        <v>73.400000000000006</v>
      </c>
      <c r="U11" s="398">
        <v>73.5</v>
      </c>
      <c r="V11" s="398">
        <v>73.599999999999994</v>
      </c>
      <c r="W11" s="398">
        <v>74.099999999999994</v>
      </c>
      <c r="X11" s="398">
        <v>78.2</v>
      </c>
      <c r="Y11" s="398">
        <v>80.8</v>
      </c>
      <c r="Z11" s="398">
        <v>81.3</v>
      </c>
      <c r="AA11" s="398">
        <v>82.3</v>
      </c>
      <c r="AB11" s="398">
        <v>83.2</v>
      </c>
      <c r="AC11" s="398">
        <v>83.6</v>
      </c>
      <c r="AD11" s="398">
        <v>83.8</v>
      </c>
      <c r="AE11" s="398">
        <v>85</v>
      </c>
      <c r="AF11" s="398">
        <v>86.5</v>
      </c>
      <c r="AG11" s="398">
        <v>87.9</v>
      </c>
      <c r="AH11" s="398">
        <v>88.8</v>
      </c>
      <c r="AI11" s="398">
        <v>89.5</v>
      </c>
      <c r="AJ11" s="398">
        <v>89.8</v>
      </c>
      <c r="AK11" s="398">
        <v>90.3</v>
      </c>
      <c r="AL11" s="398">
        <v>90.3</v>
      </c>
      <c r="AM11" s="398">
        <v>91.3</v>
      </c>
      <c r="AN11" s="398">
        <v>91.6</v>
      </c>
      <c r="AO11" s="398">
        <v>92.1</v>
      </c>
      <c r="AP11" s="398">
        <v>92.4</v>
      </c>
      <c r="AQ11" s="398">
        <v>93.6</v>
      </c>
      <c r="AR11" s="398">
        <v>95</v>
      </c>
      <c r="AS11" s="398">
        <v>96.3</v>
      </c>
      <c r="AT11" s="398">
        <v>97.2</v>
      </c>
      <c r="AU11" s="398">
        <v>98.1</v>
      </c>
      <c r="AV11" s="398">
        <v>98.5</v>
      </c>
      <c r="AW11" s="398">
        <v>101.5</v>
      </c>
      <c r="AX11" s="398">
        <v>102</v>
      </c>
      <c r="AY11" s="398">
        <v>102.5</v>
      </c>
      <c r="AZ11" s="398">
        <v>103.3</v>
      </c>
      <c r="BA11" s="398">
        <v>104.9</v>
      </c>
      <c r="BB11" s="398">
        <v>105.2</v>
      </c>
      <c r="BC11" s="398">
        <v>107.8</v>
      </c>
      <c r="BD11" s="398">
        <v>108.8</v>
      </c>
      <c r="BE11" s="398">
        <v>109.1</v>
      </c>
      <c r="BF11" s="398">
        <v>109.7</v>
      </c>
      <c r="BG11" s="398">
        <v>110.5</v>
      </c>
      <c r="BH11" s="398">
        <v>111.4</v>
      </c>
      <c r="BI11" s="398">
        <v>113.1</v>
      </c>
      <c r="BJ11" s="398">
        <v>113.9</v>
      </c>
      <c r="BK11" s="398">
        <v>115.2</v>
      </c>
      <c r="BL11" s="398">
        <v>117.4</v>
      </c>
      <c r="BM11" s="398">
        <v>117.7</v>
      </c>
      <c r="BN11" s="398">
        <v>117.8</v>
      </c>
      <c r="BO11" s="398">
        <v>118.016359909453</v>
      </c>
      <c r="BP11" s="398">
        <v>118.079840902423</v>
      </c>
      <c r="BQ11" s="398">
        <v>118.712999125598</v>
      </c>
      <c r="BR11" s="398">
        <v>119.149473744799</v>
      </c>
      <c r="BS11" s="398">
        <v>119.69917685985899</v>
      </c>
      <c r="BT11" s="398">
        <v>121.135361282453</v>
      </c>
      <c r="BU11" s="398">
        <v>121.295037689458</v>
      </c>
      <c r="BV11" s="398">
        <v>122.094864265071</v>
      </c>
    </row>
    <row r="12" spans="1:74" x14ac:dyDescent="0.3">
      <c r="A12" s="398" t="s">
        <v>2380</v>
      </c>
      <c r="B12" s="398" t="s">
        <v>2381</v>
      </c>
      <c r="C12" s="398">
        <v>69.8</v>
      </c>
      <c r="D12" s="398">
        <v>70.5</v>
      </c>
      <c r="E12" s="398">
        <v>71.099999999999994</v>
      </c>
      <c r="F12" s="398">
        <v>71.599999999999994</v>
      </c>
      <c r="G12" s="398">
        <v>72.5</v>
      </c>
      <c r="H12" s="398">
        <v>73.599999999999994</v>
      </c>
      <c r="I12" s="398">
        <v>74.3</v>
      </c>
      <c r="J12" s="398">
        <v>75</v>
      </c>
      <c r="K12" s="398">
        <v>75.8</v>
      </c>
      <c r="L12" s="398">
        <v>76.5</v>
      </c>
      <c r="M12" s="398">
        <v>77.900000000000006</v>
      </c>
      <c r="N12" s="398">
        <v>78.400000000000006</v>
      </c>
      <c r="O12" s="398">
        <v>79.099999999999994</v>
      </c>
      <c r="P12" s="398">
        <v>80.099999999999994</v>
      </c>
      <c r="Q12" s="398">
        <v>80.3</v>
      </c>
      <c r="R12" s="398">
        <v>81.400000000000006</v>
      </c>
      <c r="S12" s="398">
        <v>81.400000000000006</v>
      </c>
      <c r="T12" s="398">
        <v>82.3</v>
      </c>
      <c r="U12" s="398">
        <v>83.1</v>
      </c>
      <c r="V12" s="398">
        <v>84</v>
      </c>
      <c r="W12" s="398">
        <v>85</v>
      </c>
      <c r="X12" s="398">
        <v>85.9</v>
      </c>
      <c r="Y12" s="398">
        <v>86.5</v>
      </c>
      <c r="Z12" s="398">
        <v>86.9</v>
      </c>
      <c r="AA12" s="398">
        <v>87.7</v>
      </c>
      <c r="AB12" s="398">
        <v>87.9</v>
      </c>
      <c r="AC12" s="398">
        <v>88.4</v>
      </c>
      <c r="AD12" s="398">
        <v>88.7</v>
      </c>
      <c r="AE12" s="398">
        <v>89.3</v>
      </c>
      <c r="AF12" s="398">
        <v>89.9</v>
      </c>
      <c r="AG12" s="398">
        <v>90.4</v>
      </c>
      <c r="AH12" s="398">
        <v>91.3</v>
      </c>
      <c r="AI12" s="398">
        <v>92.1</v>
      </c>
      <c r="AJ12" s="398">
        <v>93.1</v>
      </c>
      <c r="AK12" s="398">
        <v>93.9</v>
      </c>
      <c r="AL12" s="398">
        <v>94.7</v>
      </c>
      <c r="AM12" s="398">
        <v>95.6</v>
      </c>
      <c r="AN12" s="398">
        <v>96.5</v>
      </c>
      <c r="AO12" s="398">
        <v>96.3</v>
      </c>
      <c r="AP12" s="398">
        <v>97</v>
      </c>
      <c r="AQ12" s="398">
        <v>97.7</v>
      </c>
      <c r="AR12" s="398">
        <v>98.5</v>
      </c>
      <c r="AS12" s="398">
        <v>99.2</v>
      </c>
      <c r="AT12" s="398">
        <v>99.6</v>
      </c>
      <c r="AU12" s="398">
        <v>100.1</v>
      </c>
      <c r="AV12" s="398">
        <v>99.2</v>
      </c>
      <c r="AW12" s="398">
        <v>100.6</v>
      </c>
      <c r="AX12" s="398">
        <v>100.1</v>
      </c>
      <c r="AY12" s="398">
        <v>99.4</v>
      </c>
      <c r="AZ12" s="398">
        <v>100.6</v>
      </c>
      <c r="BA12" s="398">
        <v>101</v>
      </c>
      <c r="BB12" s="398">
        <v>100.3</v>
      </c>
      <c r="BC12" s="398">
        <v>100.4</v>
      </c>
      <c r="BD12" s="398">
        <v>100.6</v>
      </c>
      <c r="BE12" s="398">
        <v>100.4</v>
      </c>
      <c r="BF12" s="398">
        <v>100.4</v>
      </c>
      <c r="BG12" s="398">
        <v>101.8</v>
      </c>
      <c r="BH12" s="398">
        <v>102.2</v>
      </c>
      <c r="BI12" s="398">
        <v>102.9</v>
      </c>
      <c r="BJ12" s="398">
        <v>103.4</v>
      </c>
      <c r="BK12" s="398">
        <v>103.7</v>
      </c>
      <c r="BL12" s="398">
        <v>103.5</v>
      </c>
      <c r="BM12" s="398">
        <v>104.2</v>
      </c>
      <c r="BN12" s="398">
        <v>104.7</v>
      </c>
      <c r="BO12" s="398">
        <v>105.279505675511</v>
      </c>
      <c r="BP12" s="398">
        <v>105.569913666113</v>
      </c>
      <c r="BQ12" s="398">
        <v>105.92459677648399</v>
      </c>
      <c r="BR12" s="398">
        <v>105.48995203827501</v>
      </c>
      <c r="BS12" s="398">
        <v>106.63544594822901</v>
      </c>
      <c r="BT12" s="398">
        <v>108.032922895933</v>
      </c>
      <c r="BU12" s="398">
        <v>108.833505017791</v>
      </c>
      <c r="BV12" s="398">
        <v>108.422907331258</v>
      </c>
    </row>
    <row r="13" spans="1:74" x14ac:dyDescent="0.3">
      <c r="A13" s="398" t="s">
        <v>2382</v>
      </c>
      <c r="B13" s="398" t="s">
        <v>2383</v>
      </c>
      <c r="C13" s="398">
        <v>67.900000000000006</v>
      </c>
      <c r="D13" s="398">
        <v>68</v>
      </c>
      <c r="E13" s="398">
        <v>72.900000000000006</v>
      </c>
      <c r="F13" s="398">
        <v>69.5</v>
      </c>
      <c r="G13" s="398">
        <v>66.3</v>
      </c>
      <c r="H13" s="398">
        <v>67.7</v>
      </c>
      <c r="I13" s="398">
        <v>68</v>
      </c>
      <c r="J13" s="398">
        <v>69</v>
      </c>
      <c r="K13" s="398">
        <v>70.2</v>
      </c>
      <c r="L13" s="398">
        <v>70.3</v>
      </c>
      <c r="M13" s="398">
        <v>69.900000000000006</v>
      </c>
      <c r="N13" s="398">
        <v>70.2</v>
      </c>
      <c r="O13" s="398">
        <v>70.8</v>
      </c>
      <c r="P13" s="398">
        <v>70.099999999999994</v>
      </c>
      <c r="Q13" s="398">
        <v>69.8</v>
      </c>
      <c r="R13" s="398">
        <v>68.400000000000006</v>
      </c>
      <c r="S13" s="398">
        <v>72</v>
      </c>
      <c r="T13" s="398">
        <v>73.5</v>
      </c>
      <c r="U13" s="398">
        <v>73.400000000000006</v>
      </c>
      <c r="V13" s="398">
        <v>72.7</v>
      </c>
      <c r="W13" s="398">
        <v>73.400000000000006</v>
      </c>
      <c r="X13" s="398">
        <v>75.5</v>
      </c>
      <c r="Y13" s="398">
        <v>76</v>
      </c>
      <c r="Z13" s="398">
        <v>77.7</v>
      </c>
      <c r="AA13" s="398">
        <v>77.5</v>
      </c>
      <c r="AB13" s="398">
        <v>75.7</v>
      </c>
      <c r="AC13" s="398">
        <v>77.900000000000006</v>
      </c>
      <c r="AD13" s="398">
        <v>77.599999999999994</v>
      </c>
      <c r="AE13" s="398">
        <v>76.400000000000006</v>
      </c>
      <c r="AF13" s="398">
        <v>76.7</v>
      </c>
      <c r="AG13" s="398">
        <v>77</v>
      </c>
      <c r="AH13" s="398">
        <v>79</v>
      </c>
      <c r="AI13" s="398">
        <v>80.900000000000006</v>
      </c>
      <c r="AJ13" s="398">
        <v>82.7</v>
      </c>
      <c r="AK13" s="398">
        <v>79.3</v>
      </c>
      <c r="AL13" s="398">
        <v>83</v>
      </c>
      <c r="AM13" s="398">
        <v>81.7</v>
      </c>
      <c r="AN13" s="398">
        <v>81.7</v>
      </c>
      <c r="AO13" s="398">
        <v>83.3</v>
      </c>
      <c r="AP13" s="398">
        <v>86.3</v>
      </c>
      <c r="AQ13" s="398">
        <v>87.1</v>
      </c>
      <c r="AR13" s="398">
        <v>87.4</v>
      </c>
      <c r="AS13" s="398">
        <v>93.2</v>
      </c>
      <c r="AT13" s="398">
        <v>91.7</v>
      </c>
      <c r="AU13" s="398">
        <v>97.1</v>
      </c>
      <c r="AV13" s="398">
        <v>102.1</v>
      </c>
      <c r="AW13" s="398">
        <v>102.2</v>
      </c>
      <c r="AX13" s="398">
        <v>98.6</v>
      </c>
      <c r="AY13" s="398">
        <v>98.7</v>
      </c>
      <c r="AZ13" s="398">
        <v>98.6</v>
      </c>
      <c r="BA13" s="398">
        <v>98.1</v>
      </c>
      <c r="BB13" s="398">
        <v>101.3</v>
      </c>
      <c r="BC13" s="398">
        <v>98.2</v>
      </c>
      <c r="BD13" s="398">
        <v>97.1</v>
      </c>
      <c r="BE13" s="398">
        <v>100.8</v>
      </c>
      <c r="BF13" s="398">
        <v>93.2</v>
      </c>
      <c r="BG13" s="398">
        <v>92.9</v>
      </c>
      <c r="BH13" s="398">
        <v>91.9</v>
      </c>
      <c r="BI13" s="398">
        <v>93.7</v>
      </c>
      <c r="BJ13" s="398">
        <v>102.1</v>
      </c>
      <c r="BK13" s="398">
        <v>98.4</v>
      </c>
      <c r="BL13" s="398">
        <v>94.7</v>
      </c>
      <c r="BM13" s="398">
        <v>96.5</v>
      </c>
      <c r="BN13" s="398">
        <v>97.9</v>
      </c>
      <c r="BO13" s="398">
        <v>103.41442993440999</v>
      </c>
      <c r="BP13" s="398">
        <v>108.034589143605</v>
      </c>
      <c r="BQ13" s="398">
        <v>104.130406335366</v>
      </c>
      <c r="BR13" s="398">
        <v>95.781237199180694</v>
      </c>
      <c r="BS13" s="398">
        <v>96.198621046694598</v>
      </c>
      <c r="BT13" s="398">
        <v>94.947581711095296</v>
      </c>
      <c r="BU13" s="398">
        <v>92.827332211555799</v>
      </c>
      <c r="BV13" s="398">
        <v>92.914086910894994</v>
      </c>
    </row>
    <row r="14" spans="1:74" x14ac:dyDescent="0.3">
      <c r="A14" s="398" t="s">
        <v>2384</v>
      </c>
      <c r="B14" s="398" t="s">
        <v>2385</v>
      </c>
      <c r="C14" s="398">
        <v>83.7</v>
      </c>
      <c r="D14" s="398">
        <v>82.1</v>
      </c>
      <c r="E14" s="398">
        <v>79.900000000000006</v>
      </c>
      <c r="F14" s="398">
        <v>80.5</v>
      </c>
      <c r="G14" s="398">
        <v>81.400000000000006</v>
      </c>
      <c r="H14" s="398">
        <v>82.6</v>
      </c>
      <c r="I14" s="398">
        <v>78.599999999999994</v>
      </c>
      <c r="J14" s="398">
        <v>82</v>
      </c>
      <c r="K14" s="398">
        <v>84</v>
      </c>
      <c r="L14" s="398">
        <v>83.4</v>
      </c>
      <c r="M14" s="398">
        <v>84.6</v>
      </c>
      <c r="N14" s="398">
        <v>85.1</v>
      </c>
      <c r="O14" s="398">
        <v>83</v>
      </c>
      <c r="P14" s="398">
        <v>82.6</v>
      </c>
      <c r="Q14" s="398">
        <v>87.4</v>
      </c>
      <c r="R14" s="398">
        <v>83.4</v>
      </c>
      <c r="S14" s="398">
        <v>82.7</v>
      </c>
      <c r="T14" s="398">
        <v>83.6</v>
      </c>
      <c r="U14" s="398">
        <v>84.3</v>
      </c>
      <c r="V14" s="398">
        <v>83.4</v>
      </c>
      <c r="W14" s="398">
        <v>84.9</v>
      </c>
      <c r="X14" s="398">
        <v>86.9</v>
      </c>
      <c r="Y14" s="398">
        <v>85.1</v>
      </c>
      <c r="Z14" s="398">
        <v>88.9</v>
      </c>
      <c r="AA14" s="398">
        <v>90.6</v>
      </c>
      <c r="AB14" s="398">
        <v>89.6</v>
      </c>
      <c r="AC14" s="398">
        <v>90.3</v>
      </c>
      <c r="AD14" s="398">
        <v>86.8</v>
      </c>
      <c r="AE14" s="398">
        <v>85.6</v>
      </c>
      <c r="AF14" s="398">
        <v>89.5</v>
      </c>
      <c r="AG14" s="398">
        <v>90.1</v>
      </c>
      <c r="AH14" s="398">
        <v>92.4</v>
      </c>
      <c r="AI14" s="398">
        <v>89.8</v>
      </c>
      <c r="AJ14" s="398">
        <v>85.8</v>
      </c>
      <c r="AK14" s="398">
        <v>84.2</v>
      </c>
      <c r="AL14" s="398">
        <v>102.1</v>
      </c>
      <c r="AM14" s="398">
        <v>103.5</v>
      </c>
      <c r="AN14" s="398">
        <v>96.5</v>
      </c>
      <c r="AO14" s="398">
        <v>95.8</v>
      </c>
      <c r="AP14" s="398">
        <v>89.5</v>
      </c>
      <c r="AQ14" s="398">
        <v>101.2</v>
      </c>
      <c r="AR14" s="398">
        <v>104.3</v>
      </c>
      <c r="AS14" s="398">
        <v>109.4</v>
      </c>
      <c r="AT14" s="398">
        <v>95.4</v>
      </c>
      <c r="AU14" s="398">
        <v>93.4</v>
      </c>
      <c r="AV14" s="398">
        <v>103.4</v>
      </c>
      <c r="AW14" s="398">
        <v>98.5</v>
      </c>
      <c r="AX14" s="398">
        <v>104.7</v>
      </c>
      <c r="AY14" s="398">
        <v>95.6</v>
      </c>
      <c r="AZ14" s="398">
        <v>107.9</v>
      </c>
      <c r="BA14" s="398">
        <v>106.2</v>
      </c>
      <c r="BB14" s="398">
        <v>100.3</v>
      </c>
      <c r="BC14" s="398">
        <v>102.5</v>
      </c>
      <c r="BD14" s="398">
        <v>102.3</v>
      </c>
      <c r="BE14" s="398">
        <v>107.7</v>
      </c>
      <c r="BF14" s="398">
        <v>115.3</v>
      </c>
      <c r="BG14" s="398">
        <v>111.7</v>
      </c>
      <c r="BH14" s="398">
        <v>108.4</v>
      </c>
      <c r="BI14" s="398">
        <v>106.4</v>
      </c>
      <c r="BJ14" s="398">
        <v>114.6</v>
      </c>
      <c r="BK14" s="398">
        <v>119.2</v>
      </c>
      <c r="BL14" s="398">
        <v>108.9</v>
      </c>
      <c r="BM14" s="398">
        <v>108.9</v>
      </c>
      <c r="BN14" s="398">
        <v>105.4</v>
      </c>
      <c r="BO14" s="398">
        <v>103.674897793672</v>
      </c>
      <c r="BP14" s="398">
        <v>102.63090578166999</v>
      </c>
      <c r="BQ14" s="398">
        <v>105.033972695952</v>
      </c>
      <c r="BR14" s="398">
        <v>104.09656049110799</v>
      </c>
      <c r="BS14" s="398">
        <v>103.67940411162201</v>
      </c>
      <c r="BT14" s="398">
        <v>103.38353294243301</v>
      </c>
      <c r="BU14" s="398">
        <v>104.395412154119</v>
      </c>
      <c r="BV14" s="398">
        <v>106.915229194034</v>
      </c>
    </row>
    <row r="15" spans="1:74" x14ac:dyDescent="0.3">
      <c r="A15" s="398" t="s">
        <v>2386</v>
      </c>
      <c r="B15" s="398" t="s">
        <v>2387</v>
      </c>
      <c r="C15" s="398">
        <v>68.099999999999994</v>
      </c>
      <c r="D15" s="398">
        <v>68.400000000000006</v>
      </c>
      <c r="E15" s="398">
        <v>69</v>
      </c>
      <c r="F15" s="398">
        <v>69.599999999999994</v>
      </c>
      <c r="G15" s="398">
        <v>69.900000000000006</v>
      </c>
      <c r="H15" s="398">
        <v>70.5</v>
      </c>
      <c r="I15" s="398">
        <v>70.900000000000006</v>
      </c>
      <c r="J15" s="398">
        <v>71.3</v>
      </c>
      <c r="K15" s="398">
        <v>71.900000000000006</v>
      </c>
      <c r="L15" s="398">
        <v>72.599999999999994</v>
      </c>
      <c r="M15" s="398">
        <v>73.2</v>
      </c>
      <c r="N15" s="398">
        <v>73.8</v>
      </c>
      <c r="O15" s="398">
        <v>74.400000000000006</v>
      </c>
      <c r="P15" s="398">
        <v>75</v>
      </c>
      <c r="Q15" s="398">
        <v>75.8</v>
      </c>
      <c r="R15" s="398">
        <v>76.5</v>
      </c>
      <c r="S15" s="398">
        <v>77.099999999999994</v>
      </c>
      <c r="T15" s="398">
        <v>78</v>
      </c>
      <c r="U15" s="398">
        <v>78.5</v>
      </c>
      <c r="V15" s="398">
        <v>79.099999999999994</v>
      </c>
      <c r="W15" s="398">
        <v>79.8</v>
      </c>
      <c r="X15" s="398">
        <v>80.099999999999994</v>
      </c>
      <c r="Y15" s="398">
        <v>80.599999999999994</v>
      </c>
      <c r="Z15" s="398">
        <v>81</v>
      </c>
      <c r="AA15" s="398">
        <v>81.5</v>
      </c>
      <c r="AB15" s="398">
        <v>81.900000000000006</v>
      </c>
      <c r="AC15" s="398">
        <v>82.4</v>
      </c>
      <c r="AD15" s="398">
        <v>83.3</v>
      </c>
      <c r="AE15" s="398">
        <v>83.9</v>
      </c>
      <c r="AF15" s="398">
        <v>84.5</v>
      </c>
      <c r="AG15" s="398">
        <v>85.3</v>
      </c>
      <c r="AH15" s="398">
        <v>86.4</v>
      </c>
      <c r="AI15" s="398">
        <v>87.3</v>
      </c>
      <c r="AJ15" s="398">
        <v>88.3</v>
      </c>
      <c r="AK15" s="398">
        <v>89</v>
      </c>
      <c r="AL15" s="398">
        <v>89.9</v>
      </c>
      <c r="AM15" s="398">
        <v>90.6</v>
      </c>
      <c r="AN15" s="398">
        <v>91.3</v>
      </c>
      <c r="AO15" s="398">
        <v>92</v>
      </c>
      <c r="AP15" s="398">
        <v>92.7</v>
      </c>
      <c r="AQ15" s="398">
        <v>94</v>
      </c>
      <c r="AR15" s="398">
        <v>95.2</v>
      </c>
      <c r="AS15" s="398">
        <v>96.9</v>
      </c>
      <c r="AT15" s="398">
        <v>98.1</v>
      </c>
      <c r="AU15" s="398">
        <v>99.3</v>
      </c>
      <c r="AV15" s="398">
        <v>99.7</v>
      </c>
      <c r="AW15" s="398">
        <v>100.1</v>
      </c>
      <c r="AX15" s="398">
        <v>100.9</v>
      </c>
      <c r="AY15" s="398">
        <v>101.1</v>
      </c>
      <c r="AZ15" s="398">
        <v>101.7</v>
      </c>
      <c r="BA15" s="398">
        <v>102.1</v>
      </c>
      <c r="BB15" s="398">
        <v>102.7</v>
      </c>
      <c r="BC15" s="398">
        <v>103.1</v>
      </c>
      <c r="BD15" s="398">
        <v>103.6</v>
      </c>
      <c r="BE15" s="398">
        <v>104.3</v>
      </c>
      <c r="BF15" s="398">
        <v>105.1</v>
      </c>
      <c r="BG15" s="398">
        <v>105.5</v>
      </c>
      <c r="BH15" s="398">
        <v>105.7</v>
      </c>
      <c r="BI15" s="398">
        <v>105.9</v>
      </c>
      <c r="BJ15" s="398">
        <v>106.4</v>
      </c>
      <c r="BK15" s="398">
        <v>106.9</v>
      </c>
      <c r="BL15" s="398">
        <v>107.3</v>
      </c>
      <c r="BM15" s="398">
        <v>107.9</v>
      </c>
      <c r="BN15" s="398">
        <v>108.1</v>
      </c>
      <c r="BO15" s="398">
        <v>108.527249411689</v>
      </c>
      <c r="BP15" s="398">
        <v>108.900768817778</v>
      </c>
      <c r="BQ15" s="398">
        <v>109.469366174112</v>
      </c>
      <c r="BR15" s="398">
        <v>110.168358097019</v>
      </c>
      <c r="BS15" s="398">
        <v>110.396350929672</v>
      </c>
      <c r="BT15" s="398">
        <v>111.039921313409</v>
      </c>
      <c r="BU15" s="398">
        <v>111.2338495157</v>
      </c>
      <c r="BV15" s="398">
        <v>111.696648988047</v>
      </c>
    </row>
    <row r="16" spans="1:74" x14ac:dyDescent="0.3">
      <c r="A16" s="398" t="s">
        <v>2388</v>
      </c>
      <c r="B16" s="398" t="s">
        <v>2389</v>
      </c>
      <c r="C16" s="398">
        <v>60.7</v>
      </c>
      <c r="D16" s="398">
        <v>61.2</v>
      </c>
      <c r="E16" s="398">
        <v>61.5</v>
      </c>
      <c r="F16" s="398">
        <v>62.1</v>
      </c>
      <c r="G16" s="398">
        <v>62.2</v>
      </c>
      <c r="H16" s="398">
        <v>62.4</v>
      </c>
      <c r="I16" s="398">
        <v>63.2</v>
      </c>
      <c r="J16" s="398">
        <v>63.7</v>
      </c>
      <c r="K16" s="398">
        <v>64.5</v>
      </c>
      <c r="L16" s="398">
        <v>65</v>
      </c>
      <c r="M16" s="398">
        <v>65.8</v>
      </c>
      <c r="N16" s="398">
        <v>66.5</v>
      </c>
      <c r="O16" s="398">
        <v>67.599999999999994</v>
      </c>
      <c r="P16" s="398">
        <v>68.2</v>
      </c>
      <c r="Q16" s="398">
        <v>68.5</v>
      </c>
      <c r="R16" s="398">
        <v>69.400000000000006</v>
      </c>
      <c r="S16" s="398">
        <v>70.099999999999994</v>
      </c>
      <c r="T16" s="398">
        <v>70.599999999999994</v>
      </c>
      <c r="U16" s="398">
        <v>71.099999999999994</v>
      </c>
      <c r="V16" s="398">
        <v>71.8</v>
      </c>
      <c r="W16" s="398">
        <v>71.900000000000006</v>
      </c>
      <c r="X16" s="398">
        <v>72.400000000000006</v>
      </c>
      <c r="Y16" s="398">
        <v>73.5</v>
      </c>
      <c r="Z16" s="398">
        <v>73.900000000000006</v>
      </c>
      <c r="AA16" s="398">
        <v>74.900000000000006</v>
      </c>
      <c r="AB16" s="398">
        <v>75.900000000000006</v>
      </c>
      <c r="AC16" s="398">
        <v>77</v>
      </c>
      <c r="AD16" s="398">
        <v>78.099999999999994</v>
      </c>
      <c r="AE16" s="398">
        <v>79.7</v>
      </c>
      <c r="AF16" s="398">
        <v>81.8</v>
      </c>
      <c r="AG16" s="398">
        <v>83.1</v>
      </c>
      <c r="AH16" s="398">
        <v>83</v>
      </c>
      <c r="AI16" s="398">
        <v>83.8</v>
      </c>
      <c r="AJ16" s="398">
        <v>84</v>
      </c>
      <c r="AK16" s="398">
        <v>84.6</v>
      </c>
      <c r="AL16" s="398">
        <v>84.7</v>
      </c>
      <c r="AM16" s="398">
        <v>86.2</v>
      </c>
      <c r="AN16" s="398">
        <v>86.7</v>
      </c>
      <c r="AO16" s="398">
        <v>87.2</v>
      </c>
      <c r="AP16" s="398">
        <v>88.3</v>
      </c>
      <c r="AQ16" s="398">
        <v>90.1</v>
      </c>
      <c r="AR16" s="398">
        <v>92.8</v>
      </c>
      <c r="AS16" s="398">
        <v>93.4</v>
      </c>
      <c r="AT16" s="398">
        <v>95</v>
      </c>
      <c r="AU16" s="398">
        <v>97.4</v>
      </c>
      <c r="AV16" s="398">
        <v>99</v>
      </c>
      <c r="AW16" s="398">
        <v>101.1</v>
      </c>
      <c r="AX16" s="398">
        <v>102.5</v>
      </c>
      <c r="AY16" s="398">
        <v>102.6</v>
      </c>
      <c r="AZ16" s="398">
        <v>103</v>
      </c>
      <c r="BA16" s="398">
        <v>103.6</v>
      </c>
      <c r="BB16" s="398">
        <v>103.9</v>
      </c>
      <c r="BC16" s="398">
        <v>104.5</v>
      </c>
      <c r="BD16" s="398">
        <v>104.6</v>
      </c>
      <c r="BE16" s="398">
        <v>106</v>
      </c>
      <c r="BF16" s="398">
        <v>107.6</v>
      </c>
      <c r="BG16" s="398">
        <v>113.4</v>
      </c>
      <c r="BH16" s="398">
        <v>113.8</v>
      </c>
      <c r="BI16" s="398">
        <v>115.8</v>
      </c>
      <c r="BJ16" s="398">
        <v>116.4</v>
      </c>
      <c r="BK16" s="398">
        <v>117.5</v>
      </c>
      <c r="BL16" s="398">
        <v>118.1</v>
      </c>
      <c r="BM16" s="398">
        <v>119.9</v>
      </c>
      <c r="BN16" s="398">
        <v>120.1</v>
      </c>
      <c r="BO16" s="398">
        <v>121.067833208428</v>
      </c>
      <c r="BP16" s="398">
        <v>121.799911500077</v>
      </c>
      <c r="BQ16" s="398">
        <v>121.81802331419701</v>
      </c>
      <c r="BR16" s="398">
        <v>122.622436872685</v>
      </c>
      <c r="BS16" s="398">
        <v>124.182181307045</v>
      </c>
      <c r="BT16" s="398">
        <v>124.69428202400201</v>
      </c>
      <c r="BU16" s="398">
        <v>125.35187094667501</v>
      </c>
      <c r="BV16" s="398">
        <v>125.714858074112</v>
      </c>
    </row>
    <row r="17" spans="1:74" x14ac:dyDescent="0.3">
      <c r="A17" s="398" t="s">
        <v>2390</v>
      </c>
      <c r="B17" s="398" t="s">
        <v>2391</v>
      </c>
      <c r="C17" s="398">
        <v>60.4</v>
      </c>
      <c r="D17" s="398">
        <v>60</v>
      </c>
      <c r="E17" s="398">
        <v>60.1</v>
      </c>
      <c r="F17" s="398">
        <v>60.2</v>
      </c>
      <c r="G17" s="398">
        <v>60.1</v>
      </c>
      <c r="H17" s="398">
        <v>61</v>
      </c>
      <c r="I17" s="398">
        <v>62.1</v>
      </c>
      <c r="J17" s="398">
        <v>63.4</v>
      </c>
      <c r="K17" s="398">
        <v>65.599999999999994</v>
      </c>
      <c r="L17" s="398">
        <v>66.099999999999994</v>
      </c>
      <c r="M17" s="398">
        <v>66.8</v>
      </c>
      <c r="N17" s="398">
        <v>67.599999999999994</v>
      </c>
      <c r="O17" s="398">
        <v>67.400000000000006</v>
      </c>
      <c r="P17" s="398">
        <v>67.400000000000006</v>
      </c>
      <c r="Q17" s="398">
        <v>66.7</v>
      </c>
      <c r="R17" s="398">
        <v>65.599999999999994</v>
      </c>
      <c r="S17" s="398">
        <v>64.900000000000006</v>
      </c>
      <c r="T17" s="398">
        <v>64.8</v>
      </c>
      <c r="U17" s="398">
        <v>65.099999999999994</v>
      </c>
      <c r="V17" s="398">
        <v>65.599999999999994</v>
      </c>
      <c r="W17" s="398">
        <v>66.5</v>
      </c>
      <c r="X17" s="398">
        <v>66.400000000000006</v>
      </c>
      <c r="Y17" s="398">
        <v>66.3</v>
      </c>
      <c r="Z17" s="398">
        <v>67.099999999999994</v>
      </c>
      <c r="AA17" s="398">
        <v>69.400000000000006</v>
      </c>
      <c r="AB17" s="398">
        <v>71</v>
      </c>
      <c r="AC17" s="398">
        <v>72.900000000000006</v>
      </c>
      <c r="AD17" s="398">
        <v>75.599999999999994</v>
      </c>
      <c r="AE17" s="398">
        <v>77.3</v>
      </c>
      <c r="AF17" s="398">
        <v>78.8</v>
      </c>
      <c r="AG17" s="398">
        <v>82.8</v>
      </c>
      <c r="AH17" s="398">
        <v>86.1</v>
      </c>
      <c r="AI17" s="398">
        <v>87.6</v>
      </c>
      <c r="AJ17" s="398">
        <v>90.7</v>
      </c>
      <c r="AK17" s="398">
        <v>91.9</v>
      </c>
      <c r="AL17" s="398">
        <v>89.8</v>
      </c>
      <c r="AM17" s="398">
        <v>91.9</v>
      </c>
      <c r="AN17" s="398">
        <v>94.6</v>
      </c>
      <c r="AO17" s="398">
        <v>95.5</v>
      </c>
      <c r="AP17" s="398">
        <v>98.9</v>
      </c>
      <c r="AQ17" s="398">
        <v>102.7</v>
      </c>
      <c r="AR17" s="398">
        <v>109.3</v>
      </c>
      <c r="AS17" s="398">
        <v>116.6</v>
      </c>
      <c r="AT17" s="398">
        <v>104.7</v>
      </c>
      <c r="AU17" s="398">
        <v>98.4</v>
      </c>
      <c r="AV17" s="398">
        <v>98.4</v>
      </c>
      <c r="AW17" s="398">
        <v>100.5</v>
      </c>
      <c r="AX17" s="398">
        <v>102.7</v>
      </c>
      <c r="AY17" s="398">
        <v>104.9</v>
      </c>
      <c r="AZ17" s="398">
        <v>105.4</v>
      </c>
      <c r="BA17" s="398">
        <v>105.2</v>
      </c>
      <c r="BB17" s="398">
        <v>107.4</v>
      </c>
      <c r="BC17" s="398">
        <v>109.8</v>
      </c>
      <c r="BD17" s="398">
        <v>112.7</v>
      </c>
      <c r="BE17" s="398">
        <v>112.8</v>
      </c>
      <c r="BF17" s="398">
        <v>112.8</v>
      </c>
      <c r="BG17" s="398">
        <v>113.7</v>
      </c>
      <c r="BH17" s="398">
        <v>113.9</v>
      </c>
      <c r="BI17" s="398">
        <v>113.8</v>
      </c>
      <c r="BJ17" s="398">
        <v>114.6</v>
      </c>
      <c r="BK17" s="398">
        <v>115</v>
      </c>
      <c r="BL17" s="398">
        <v>114.1</v>
      </c>
      <c r="BM17" s="398">
        <v>114.4</v>
      </c>
      <c r="BN17" s="398">
        <v>114.5</v>
      </c>
      <c r="BO17" s="398">
        <v>115.41398695447199</v>
      </c>
      <c r="BP17" s="398">
        <v>115.814893761409</v>
      </c>
      <c r="BQ17" s="398">
        <v>115.44712914450599</v>
      </c>
      <c r="BR17" s="398">
        <v>113.222126372999</v>
      </c>
      <c r="BS17" s="398">
        <v>108.836816610958</v>
      </c>
      <c r="BT17" s="398">
        <v>109.463201011035</v>
      </c>
      <c r="BU17" s="398">
        <v>108.145817662618</v>
      </c>
      <c r="BV17" s="398">
        <v>106.65229646740499</v>
      </c>
    </row>
    <row r="18" spans="1:74" x14ac:dyDescent="0.3">
      <c r="A18" s="398" t="s">
        <v>2392</v>
      </c>
      <c r="B18" s="398" t="s">
        <v>2393</v>
      </c>
      <c r="C18" s="398">
        <v>88.6</v>
      </c>
      <c r="D18" s="398">
        <v>89.1</v>
      </c>
      <c r="E18" s="398">
        <v>89.3</v>
      </c>
      <c r="F18" s="398">
        <v>87.5</v>
      </c>
      <c r="G18" s="398">
        <v>89</v>
      </c>
      <c r="H18" s="398">
        <v>90.5</v>
      </c>
      <c r="I18" s="398">
        <v>93.2</v>
      </c>
      <c r="J18" s="398">
        <v>88</v>
      </c>
      <c r="K18" s="398">
        <v>90.8</v>
      </c>
      <c r="L18" s="398">
        <v>97.3</v>
      </c>
      <c r="M18" s="398">
        <v>98.1</v>
      </c>
      <c r="N18" s="398">
        <v>99.5</v>
      </c>
      <c r="O18" s="398">
        <v>100.5</v>
      </c>
      <c r="P18" s="398">
        <v>102.5</v>
      </c>
      <c r="Q18" s="398">
        <v>99</v>
      </c>
      <c r="R18" s="398">
        <v>93.6</v>
      </c>
      <c r="S18" s="398">
        <v>95.2</v>
      </c>
      <c r="T18" s="398">
        <v>95.7</v>
      </c>
      <c r="U18" s="398">
        <v>95.9</v>
      </c>
      <c r="V18" s="398">
        <v>95.5</v>
      </c>
      <c r="W18" s="398">
        <v>95</v>
      </c>
      <c r="X18" s="398">
        <v>94.2</v>
      </c>
      <c r="Y18" s="398">
        <v>94.4</v>
      </c>
      <c r="Z18" s="398">
        <v>94.7</v>
      </c>
      <c r="AA18" s="398">
        <v>94.4</v>
      </c>
      <c r="AB18" s="398">
        <v>94.1</v>
      </c>
      <c r="AC18" s="398">
        <v>92.2</v>
      </c>
      <c r="AD18" s="398">
        <v>92.9</v>
      </c>
      <c r="AE18" s="398">
        <v>92.4</v>
      </c>
      <c r="AF18" s="398">
        <v>93.5</v>
      </c>
      <c r="AG18" s="398">
        <v>94.6</v>
      </c>
      <c r="AH18" s="398">
        <v>94.6</v>
      </c>
      <c r="AI18" s="398">
        <v>96.4</v>
      </c>
      <c r="AJ18" s="398">
        <v>97</v>
      </c>
      <c r="AK18" s="398">
        <v>96.9</v>
      </c>
      <c r="AL18" s="398">
        <v>98.2</v>
      </c>
      <c r="AM18" s="398">
        <v>98.2</v>
      </c>
      <c r="AN18" s="398">
        <v>98.8</v>
      </c>
      <c r="AO18" s="398">
        <v>99.4</v>
      </c>
      <c r="AP18" s="398">
        <v>99.2</v>
      </c>
      <c r="AQ18" s="398">
        <v>97.9</v>
      </c>
      <c r="AR18" s="398">
        <v>98.2</v>
      </c>
      <c r="AS18" s="398">
        <v>99.7</v>
      </c>
      <c r="AT18" s="398">
        <v>100.9</v>
      </c>
      <c r="AU18" s="398">
        <v>102.3</v>
      </c>
      <c r="AV18" s="398">
        <v>100.4</v>
      </c>
      <c r="AW18" s="398">
        <v>99.2</v>
      </c>
      <c r="AX18" s="398">
        <v>98.1</v>
      </c>
      <c r="AY18" s="398">
        <v>99.6</v>
      </c>
      <c r="AZ18" s="398">
        <v>100.4</v>
      </c>
      <c r="BA18" s="398">
        <v>100.1</v>
      </c>
      <c r="BB18" s="398">
        <v>99.9</v>
      </c>
      <c r="BC18" s="398">
        <v>100.5</v>
      </c>
      <c r="BD18" s="398">
        <v>100.9</v>
      </c>
      <c r="BE18" s="398">
        <v>101</v>
      </c>
      <c r="BF18" s="398">
        <v>101.8</v>
      </c>
      <c r="BG18" s="398">
        <v>101.4</v>
      </c>
      <c r="BH18" s="398">
        <v>101.9</v>
      </c>
      <c r="BI18" s="398">
        <v>102.6</v>
      </c>
      <c r="BJ18" s="398">
        <v>102.4</v>
      </c>
      <c r="BK18" s="398">
        <v>103.2</v>
      </c>
      <c r="BL18" s="398">
        <v>102.4</v>
      </c>
      <c r="BM18" s="398">
        <v>103.4</v>
      </c>
      <c r="BN18" s="398">
        <v>104.4</v>
      </c>
      <c r="BO18" s="398">
        <v>102.43223875854601</v>
      </c>
      <c r="BP18" s="398">
        <v>104.077279671604</v>
      </c>
      <c r="BQ18" s="398">
        <v>104.07009315242399</v>
      </c>
      <c r="BR18" s="398">
        <v>103.182558074404</v>
      </c>
      <c r="BS18" s="398">
        <v>103.320019511848</v>
      </c>
      <c r="BT18" s="398">
        <v>104.267533816588</v>
      </c>
      <c r="BU18" s="398">
        <v>103.25645793357999</v>
      </c>
      <c r="BV18" s="398">
        <v>104.417886245193</v>
      </c>
    </row>
    <row r="19" spans="1:74" x14ac:dyDescent="0.3">
      <c r="A19" s="398" t="s">
        <v>2394</v>
      </c>
      <c r="B19" s="398" t="s">
        <v>2395</v>
      </c>
      <c r="C19" s="398">
        <v>67</v>
      </c>
      <c r="D19" s="398">
        <v>67.400000000000006</v>
      </c>
      <c r="E19" s="398">
        <v>66.8</v>
      </c>
      <c r="F19" s="398">
        <v>67.599999999999994</v>
      </c>
      <c r="G19" s="398">
        <v>68.7</v>
      </c>
      <c r="H19" s="398">
        <v>70.599999999999994</v>
      </c>
      <c r="I19" s="398">
        <v>72</v>
      </c>
      <c r="J19" s="398">
        <v>73.599999999999994</v>
      </c>
      <c r="K19" s="398">
        <v>74.5</v>
      </c>
      <c r="L19" s="398">
        <v>75.3</v>
      </c>
      <c r="M19" s="398">
        <v>76.099999999999994</v>
      </c>
      <c r="N19" s="398">
        <v>76.8</v>
      </c>
      <c r="O19" s="398">
        <v>77.8</v>
      </c>
      <c r="P19" s="398">
        <v>78</v>
      </c>
      <c r="Q19" s="398">
        <v>78.400000000000006</v>
      </c>
      <c r="R19" s="398">
        <v>79.099999999999994</v>
      </c>
      <c r="S19" s="398">
        <v>78.5</v>
      </c>
      <c r="T19" s="398">
        <v>79.8</v>
      </c>
      <c r="U19" s="398">
        <v>81</v>
      </c>
      <c r="V19" s="398">
        <v>81.400000000000006</v>
      </c>
      <c r="W19" s="398">
        <v>81.900000000000006</v>
      </c>
      <c r="X19" s="398">
        <v>82.1</v>
      </c>
      <c r="Y19" s="398">
        <v>82.6</v>
      </c>
      <c r="Z19" s="398">
        <v>83</v>
      </c>
      <c r="AA19" s="398">
        <v>83.9</v>
      </c>
      <c r="AB19" s="398">
        <v>84.9</v>
      </c>
      <c r="AC19" s="398">
        <v>85.4</v>
      </c>
      <c r="AD19" s="398">
        <v>85.7</v>
      </c>
      <c r="AE19" s="398">
        <v>86.9</v>
      </c>
      <c r="AF19" s="398">
        <v>88.1</v>
      </c>
      <c r="AG19" s="398">
        <v>88.9</v>
      </c>
      <c r="AH19" s="398">
        <v>89.1</v>
      </c>
      <c r="AI19" s="398">
        <v>89.9</v>
      </c>
      <c r="AJ19" s="398">
        <v>91.2</v>
      </c>
      <c r="AK19" s="398">
        <v>92.2</v>
      </c>
      <c r="AL19" s="398">
        <v>93.5</v>
      </c>
      <c r="AM19" s="398">
        <v>94.8</v>
      </c>
      <c r="AN19" s="398">
        <v>95.1</v>
      </c>
      <c r="AO19" s="398">
        <v>94.5</v>
      </c>
      <c r="AP19" s="398">
        <v>96.1</v>
      </c>
      <c r="AQ19" s="398">
        <v>97.1</v>
      </c>
      <c r="AR19" s="398">
        <v>97.4</v>
      </c>
      <c r="AS19" s="398">
        <v>98.8</v>
      </c>
      <c r="AT19" s="398">
        <v>99.5</v>
      </c>
      <c r="AU19" s="398">
        <v>100.2</v>
      </c>
      <c r="AV19" s="398">
        <v>98.5</v>
      </c>
      <c r="AW19" s="398">
        <v>100.9</v>
      </c>
      <c r="AX19" s="398">
        <v>100.4</v>
      </c>
      <c r="AY19" s="398">
        <v>100.1</v>
      </c>
      <c r="AZ19" s="398">
        <v>101.2</v>
      </c>
      <c r="BA19" s="398">
        <v>102.4</v>
      </c>
      <c r="BB19" s="398">
        <v>101.7</v>
      </c>
      <c r="BC19" s="398">
        <v>102.3</v>
      </c>
      <c r="BD19" s="398">
        <v>102.5</v>
      </c>
      <c r="BE19" s="398">
        <v>102.9</v>
      </c>
      <c r="BF19" s="398">
        <v>101.8</v>
      </c>
      <c r="BG19" s="398">
        <v>102.9</v>
      </c>
      <c r="BH19" s="398">
        <v>103.7</v>
      </c>
      <c r="BI19" s="398">
        <v>105.3</v>
      </c>
      <c r="BJ19" s="398">
        <v>105.5</v>
      </c>
      <c r="BK19" s="398">
        <v>105.3</v>
      </c>
      <c r="BL19" s="398">
        <v>105</v>
      </c>
      <c r="BM19" s="398">
        <v>106.4</v>
      </c>
      <c r="BN19" s="398">
        <v>106.8</v>
      </c>
      <c r="BO19" s="398">
        <v>107.495845472783</v>
      </c>
      <c r="BP19" s="398">
        <v>108.03184682618399</v>
      </c>
      <c r="BQ19" s="398">
        <v>108.55282199134</v>
      </c>
      <c r="BR19" s="398">
        <v>107.50507638555101</v>
      </c>
      <c r="BS19" s="398">
        <v>108.904640671023</v>
      </c>
      <c r="BT19" s="398">
        <v>110.507948748538</v>
      </c>
      <c r="BU19" s="398">
        <v>110.407392629581</v>
      </c>
      <c r="BV19" s="398">
        <v>111.37014371161899</v>
      </c>
    </row>
    <row r="20" spans="1:74" x14ac:dyDescent="0.3">
      <c r="A20" s="398" t="s">
        <v>2396</v>
      </c>
      <c r="B20" s="398" t="s">
        <v>2397</v>
      </c>
      <c r="C20" s="398">
        <v>60.2</v>
      </c>
      <c r="D20" s="398">
        <v>60.5</v>
      </c>
      <c r="E20" s="398">
        <v>60</v>
      </c>
      <c r="F20" s="398">
        <v>60.7</v>
      </c>
      <c r="G20" s="398">
        <v>62.3</v>
      </c>
      <c r="H20" s="398">
        <v>63.8</v>
      </c>
      <c r="I20" s="398">
        <v>64.3</v>
      </c>
      <c r="J20" s="398">
        <v>64.7</v>
      </c>
      <c r="K20" s="398">
        <v>65.900000000000006</v>
      </c>
      <c r="L20" s="398">
        <v>66.599999999999994</v>
      </c>
      <c r="M20" s="398">
        <v>68.400000000000006</v>
      </c>
      <c r="N20" s="398">
        <v>69.099999999999994</v>
      </c>
      <c r="O20" s="398">
        <v>69.900000000000006</v>
      </c>
      <c r="P20" s="398">
        <v>72.099999999999994</v>
      </c>
      <c r="Q20" s="398">
        <v>72.400000000000006</v>
      </c>
      <c r="R20" s="398">
        <v>73.599999999999994</v>
      </c>
      <c r="S20" s="398">
        <v>73.5</v>
      </c>
      <c r="T20" s="398">
        <v>74.7</v>
      </c>
      <c r="U20" s="398">
        <v>75.900000000000006</v>
      </c>
      <c r="V20" s="398">
        <v>76.5</v>
      </c>
      <c r="W20" s="398">
        <v>76.599999999999994</v>
      </c>
      <c r="X20" s="398">
        <v>76.5</v>
      </c>
      <c r="Y20" s="398">
        <v>76.400000000000006</v>
      </c>
      <c r="Z20" s="398">
        <v>76.599999999999994</v>
      </c>
      <c r="AA20" s="398">
        <v>79</v>
      </c>
      <c r="AB20" s="398">
        <v>79.5</v>
      </c>
      <c r="AC20" s="398">
        <v>80.2</v>
      </c>
      <c r="AD20" s="398">
        <v>81.5</v>
      </c>
      <c r="AE20" s="398">
        <v>82.5</v>
      </c>
      <c r="AF20" s="398">
        <v>84.3</v>
      </c>
      <c r="AG20" s="398">
        <v>86.4</v>
      </c>
      <c r="AH20" s="398">
        <v>87</v>
      </c>
      <c r="AI20" s="398">
        <v>87.3</v>
      </c>
      <c r="AJ20" s="398">
        <v>86.5</v>
      </c>
      <c r="AK20" s="398">
        <v>88.9</v>
      </c>
      <c r="AL20" s="398">
        <v>90.1</v>
      </c>
      <c r="AM20" s="398">
        <v>91.1</v>
      </c>
      <c r="AN20" s="398">
        <v>92.6</v>
      </c>
      <c r="AO20" s="398">
        <v>92.4</v>
      </c>
      <c r="AP20" s="398">
        <v>94.4</v>
      </c>
      <c r="AQ20" s="398">
        <v>95.2</v>
      </c>
      <c r="AR20" s="398">
        <v>97.1</v>
      </c>
      <c r="AS20" s="398">
        <v>98.6</v>
      </c>
      <c r="AT20" s="398">
        <v>99.5</v>
      </c>
      <c r="AU20" s="398">
        <v>100</v>
      </c>
      <c r="AV20" s="398">
        <v>98.7</v>
      </c>
      <c r="AW20" s="398">
        <v>100.6</v>
      </c>
      <c r="AX20" s="398">
        <v>100.6</v>
      </c>
      <c r="AY20" s="398">
        <v>100.8</v>
      </c>
      <c r="AZ20" s="398">
        <v>102.7</v>
      </c>
      <c r="BA20" s="398">
        <v>103.1</v>
      </c>
      <c r="BB20" s="398">
        <v>102</v>
      </c>
      <c r="BC20" s="398">
        <v>102.5</v>
      </c>
      <c r="BD20" s="398">
        <v>102.2</v>
      </c>
      <c r="BE20" s="398">
        <v>101.6</v>
      </c>
      <c r="BF20" s="398">
        <v>101.7</v>
      </c>
      <c r="BG20" s="398">
        <v>103.7</v>
      </c>
      <c r="BH20" s="398">
        <v>105.2</v>
      </c>
      <c r="BI20" s="398">
        <v>106.2</v>
      </c>
      <c r="BJ20" s="398">
        <v>106.4</v>
      </c>
      <c r="BK20" s="398">
        <v>107.1</v>
      </c>
      <c r="BL20" s="398">
        <v>107.3</v>
      </c>
      <c r="BM20" s="398">
        <v>108.9</v>
      </c>
      <c r="BN20" s="398">
        <v>109.2</v>
      </c>
      <c r="BO20" s="398">
        <v>111.194269048316</v>
      </c>
      <c r="BP20" s="398">
        <v>111.00707240099899</v>
      </c>
      <c r="BQ20" s="398">
        <v>111.323184718363</v>
      </c>
      <c r="BR20" s="398">
        <v>111.952732363435</v>
      </c>
      <c r="BS20" s="398">
        <v>116.76437137724901</v>
      </c>
      <c r="BT20" s="398">
        <v>120.022434047422</v>
      </c>
      <c r="BU20" s="398">
        <v>120.39055113475899</v>
      </c>
      <c r="BV20" s="398">
        <v>120.10656440082499</v>
      </c>
    </row>
    <row r="21" spans="1:74" x14ac:dyDescent="0.3">
      <c r="A21" s="398" t="s">
        <v>2398</v>
      </c>
      <c r="B21" s="398" t="s">
        <v>2399</v>
      </c>
      <c r="C21" s="398">
        <v>79.900000000000006</v>
      </c>
      <c r="D21" s="398">
        <v>80.099999999999994</v>
      </c>
      <c r="E21" s="398">
        <v>81</v>
      </c>
      <c r="F21" s="398">
        <v>81.7</v>
      </c>
      <c r="G21" s="398">
        <v>82.5</v>
      </c>
      <c r="H21" s="398">
        <v>83.2</v>
      </c>
      <c r="I21" s="398">
        <v>83.3</v>
      </c>
      <c r="J21" s="398">
        <v>83.8</v>
      </c>
      <c r="K21" s="398">
        <v>84.3</v>
      </c>
      <c r="L21" s="398">
        <v>85.3</v>
      </c>
      <c r="M21" s="398">
        <v>86.2</v>
      </c>
      <c r="N21" s="398">
        <v>86.9</v>
      </c>
      <c r="O21" s="398">
        <v>87.2</v>
      </c>
      <c r="P21" s="398">
        <v>87.9</v>
      </c>
      <c r="Q21" s="398">
        <v>88.1</v>
      </c>
      <c r="R21" s="398">
        <v>88.6</v>
      </c>
      <c r="S21" s="398">
        <v>88.8</v>
      </c>
      <c r="T21" s="398">
        <v>88.6</v>
      </c>
      <c r="U21" s="398">
        <v>89.1</v>
      </c>
      <c r="V21" s="398">
        <v>89.8</v>
      </c>
      <c r="W21" s="398">
        <v>90.3</v>
      </c>
      <c r="X21" s="398">
        <v>90.8</v>
      </c>
      <c r="Y21" s="398">
        <v>92.1</v>
      </c>
      <c r="Z21" s="398">
        <v>92.6</v>
      </c>
      <c r="AA21" s="398">
        <v>92.7</v>
      </c>
      <c r="AB21" s="398">
        <v>92</v>
      </c>
      <c r="AC21" s="398">
        <v>91.9</v>
      </c>
      <c r="AD21" s="398">
        <v>92</v>
      </c>
      <c r="AE21" s="398">
        <v>92.4</v>
      </c>
      <c r="AF21" s="398">
        <v>92.9</v>
      </c>
      <c r="AG21" s="398">
        <v>93.7</v>
      </c>
      <c r="AH21" s="398">
        <v>94.6</v>
      </c>
      <c r="AI21" s="398">
        <v>95.5</v>
      </c>
      <c r="AJ21" s="398">
        <v>96.9</v>
      </c>
      <c r="AK21" s="398">
        <v>96.8</v>
      </c>
      <c r="AL21" s="398">
        <v>97.1</v>
      </c>
      <c r="AM21" s="398">
        <v>97.9</v>
      </c>
      <c r="AN21" s="398">
        <v>99.2</v>
      </c>
      <c r="AO21" s="398">
        <v>98.4</v>
      </c>
      <c r="AP21" s="398">
        <v>97.9</v>
      </c>
      <c r="AQ21" s="398">
        <v>98.7</v>
      </c>
      <c r="AR21" s="398">
        <v>99.7</v>
      </c>
      <c r="AS21" s="398">
        <v>100.6</v>
      </c>
      <c r="AT21" s="398">
        <v>101</v>
      </c>
      <c r="AU21" s="398">
        <v>101</v>
      </c>
      <c r="AV21" s="398">
        <v>99.8</v>
      </c>
      <c r="AW21" s="398">
        <v>99.9</v>
      </c>
      <c r="AX21" s="398">
        <v>99.3</v>
      </c>
      <c r="AY21" s="398">
        <v>98.2</v>
      </c>
      <c r="AZ21" s="398">
        <v>99.3</v>
      </c>
      <c r="BA21" s="398">
        <v>99.4</v>
      </c>
      <c r="BB21" s="398">
        <v>99.2</v>
      </c>
      <c r="BC21" s="398">
        <v>98.7</v>
      </c>
      <c r="BD21" s="398">
        <v>99</v>
      </c>
      <c r="BE21" s="398">
        <v>98.5</v>
      </c>
      <c r="BF21" s="398">
        <v>98.8</v>
      </c>
      <c r="BG21" s="398">
        <v>100.1</v>
      </c>
      <c r="BH21" s="398">
        <v>101</v>
      </c>
      <c r="BI21" s="398">
        <v>101.3</v>
      </c>
      <c r="BJ21" s="398">
        <v>102.1</v>
      </c>
      <c r="BK21" s="398">
        <v>102.5</v>
      </c>
      <c r="BL21" s="398">
        <v>102.6</v>
      </c>
      <c r="BM21" s="398">
        <v>102.8</v>
      </c>
      <c r="BN21" s="398">
        <v>103.3</v>
      </c>
      <c r="BO21" s="398">
        <v>103.90136835926199</v>
      </c>
      <c r="BP21" s="398">
        <v>103.93147001000401</v>
      </c>
      <c r="BQ21" s="398">
        <v>103.979879575127</v>
      </c>
      <c r="BR21" s="398">
        <v>103.408684827401</v>
      </c>
      <c r="BS21" s="398">
        <v>102.72373308289799</v>
      </c>
      <c r="BT21" s="398">
        <v>101.523253743333</v>
      </c>
      <c r="BU21" s="398">
        <v>102.339041933307</v>
      </c>
      <c r="BV21" s="398">
        <v>101.816878659271</v>
      </c>
    </row>
    <row r="22" spans="1:74" x14ac:dyDescent="0.3">
      <c r="A22" s="398" t="s">
        <v>2400</v>
      </c>
      <c r="B22" s="398" t="s">
        <v>2401</v>
      </c>
      <c r="C22" s="398">
        <v>75.5</v>
      </c>
      <c r="D22" s="398">
        <v>75.8</v>
      </c>
      <c r="E22" s="398">
        <v>76.099999999999994</v>
      </c>
      <c r="F22" s="398">
        <v>76.5</v>
      </c>
      <c r="G22" s="398">
        <v>76.8</v>
      </c>
      <c r="H22" s="398">
        <v>77.400000000000006</v>
      </c>
      <c r="I22" s="398">
        <v>78</v>
      </c>
      <c r="J22" s="398">
        <v>78.5</v>
      </c>
      <c r="K22" s="398">
        <v>79.3</v>
      </c>
      <c r="L22" s="398">
        <v>79.900000000000006</v>
      </c>
      <c r="M22" s="398">
        <v>80.599999999999994</v>
      </c>
      <c r="N22" s="398">
        <v>81.2</v>
      </c>
      <c r="O22" s="398">
        <v>82</v>
      </c>
      <c r="P22" s="398">
        <v>82.6</v>
      </c>
      <c r="Q22" s="398">
        <v>82.8</v>
      </c>
      <c r="R22" s="398">
        <v>82.7</v>
      </c>
      <c r="S22" s="398">
        <v>83</v>
      </c>
      <c r="T22" s="398">
        <v>83.6</v>
      </c>
      <c r="U22" s="398">
        <v>84.1</v>
      </c>
      <c r="V22" s="398">
        <v>84.6</v>
      </c>
      <c r="W22" s="398">
        <v>85.5</v>
      </c>
      <c r="X22" s="398">
        <v>85.3</v>
      </c>
      <c r="Y22" s="398">
        <v>86</v>
      </c>
      <c r="Z22" s="398">
        <v>86.3</v>
      </c>
      <c r="AA22" s="398">
        <v>87</v>
      </c>
      <c r="AB22" s="398">
        <v>87.7</v>
      </c>
      <c r="AC22" s="398">
        <v>88.3</v>
      </c>
      <c r="AD22" s="398">
        <v>89.2</v>
      </c>
      <c r="AE22" s="398">
        <v>89.7</v>
      </c>
      <c r="AF22" s="398">
        <v>90.3</v>
      </c>
      <c r="AG22" s="398">
        <v>91.6</v>
      </c>
      <c r="AH22" s="398">
        <v>92.5</v>
      </c>
      <c r="AI22" s="398">
        <v>93</v>
      </c>
      <c r="AJ22" s="398">
        <v>93.8</v>
      </c>
      <c r="AK22" s="398">
        <v>94.7</v>
      </c>
      <c r="AL22" s="398">
        <v>94.3</v>
      </c>
      <c r="AM22" s="398">
        <v>95.2</v>
      </c>
      <c r="AN22" s="398">
        <v>96.3</v>
      </c>
      <c r="AO22" s="398">
        <v>96.9</v>
      </c>
      <c r="AP22" s="398">
        <v>98.1</v>
      </c>
      <c r="AQ22" s="398">
        <v>99.2</v>
      </c>
      <c r="AR22" s="398">
        <v>100.5</v>
      </c>
      <c r="AS22" s="398">
        <v>102</v>
      </c>
      <c r="AT22" s="398">
        <v>99.7</v>
      </c>
      <c r="AU22" s="398">
        <v>99</v>
      </c>
      <c r="AV22" s="398">
        <v>99.5</v>
      </c>
      <c r="AW22" s="398">
        <v>100.4</v>
      </c>
      <c r="AX22" s="398">
        <v>101.1</v>
      </c>
      <c r="AY22" s="398">
        <v>101.3</v>
      </c>
      <c r="AZ22" s="398">
        <v>101.3</v>
      </c>
      <c r="BA22" s="398">
        <v>101.6</v>
      </c>
      <c r="BB22" s="398">
        <v>102.4</v>
      </c>
      <c r="BC22" s="398">
        <v>103.5</v>
      </c>
      <c r="BD22" s="398">
        <v>104.7</v>
      </c>
      <c r="BE22" s="398">
        <v>105.4</v>
      </c>
      <c r="BF22" s="398">
        <v>105.8</v>
      </c>
      <c r="BG22" s="398">
        <v>106.4</v>
      </c>
      <c r="BH22" s="398">
        <v>106.7</v>
      </c>
      <c r="BI22" s="398">
        <v>107.2</v>
      </c>
      <c r="BJ22" s="398">
        <v>107.8</v>
      </c>
      <c r="BK22" s="398">
        <v>108.2</v>
      </c>
      <c r="BL22" s="398">
        <v>108.3</v>
      </c>
      <c r="BM22" s="398">
        <v>108.9</v>
      </c>
      <c r="BN22" s="398">
        <v>109.2</v>
      </c>
      <c r="BO22" s="398">
        <v>109.718496404443</v>
      </c>
      <c r="BP22" s="398">
        <v>110.540733298264</v>
      </c>
      <c r="BQ22" s="398">
        <v>110.837925383513</v>
      </c>
      <c r="BR22" s="398">
        <v>110.547506112487</v>
      </c>
      <c r="BS22" s="398">
        <v>109.693410699577</v>
      </c>
      <c r="BT22" s="398">
        <v>110.497927322008</v>
      </c>
      <c r="BU22" s="398">
        <v>110.93800825595901</v>
      </c>
      <c r="BV22" s="398">
        <v>111.083921488485</v>
      </c>
    </row>
    <row r="23" spans="1:74" x14ac:dyDescent="0.3">
      <c r="A23" s="398" t="s">
        <v>2402</v>
      </c>
      <c r="B23" s="398" t="s">
        <v>2403</v>
      </c>
      <c r="C23" s="398">
        <v>68.8</v>
      </c>
      <c r="D23" s="398">
        <v>69.400000000000006</v>
      </c>
      <c r="E23" s="398">
        <v>69.900000000000006</v>
      </c>
      <c r="F23" s="398">
        <v>70.3</v>
      </c>
      <c r="G23" s="398">
        <v>71</v>
      </c>
      <c r="H23" s="398">
        <v>71.900000000000006</v>
      </c>
      <c r="I23" s="398">
        <v>72.5</v>
      </c>
      <c r="J23" s="398">
        <v>74</v>
      </c>
      <c r="K23" s="398">
        <v>74.900000000000006</v>
      </c>
      <c r="L23" s="398">
        <v>75.2</v>
      </c>
      <c r="M23" s="398">
        <v>76.599999999999994</v>
      </c>
      <c r="N23" s="398">
        <v>77</v>
      </c>
      <c r="O23" s="398">
        <v>77.599999999999994</v>
      </c>
      <c r="P23" s="398">
        <v>78.7</v>
      </c>
      <c r="Q23" s="398">
        <v>79.099999999999994</v>
      </c>
      <c r="R23" s="398">
        <v>79.8</v>
      </c>
      <c r="S23" s="398">
        <v>80.3</v>
      </c>
      <c r="T23" s="398">
        <v>81.099999999999994</v>
      </c>
      <c r="U23" s="398">
        <v>81.099999999999994</v>
      </c>
      <c r="V23" s="398">
        <v>81.7</v>
      </c>
      <c r="W23" s="398">
        <v>82.6</v>
      </c>
      <c r="X23" s="398">
        <v>83.5</v>
      </c>
      <c r="Y23" s="398">
        <v>84</v>
      </c>
      <c r="Z23" s="398">
        <v>84.2</v>
      </c>
      <c r="AA23" s="398">
        <v>84.8</v>
      </c>
      <c r="AB23" s="398">
        <v>85.3</v>
      </c>
      <c r="AC23" s="398">
        <v>85.7</v>
      </c>
      <c r="AD23" s="398">
        <v>86.4</v>
      </c>
      <c r="AE23" s="398">
        <v>87.3</v>
      </c>
      <c r="AF23" s="398">
        <v>88.2</v>
      </c>
      <c r="AG23" s="398">
        <v>89.1</v>
      </c>
      <c r="AH23" s="398">
        <v>89.9</v>
      </c>
      <c r="AI23" s="398">
        <v>90.4</v>
      </c>
      <c r="AJ23" s="398">
        <v>91.1</v>
      </c>
      <c r="AK23" s="398">
        <v>91.7</v>
      </c>
      <c r="AL23" s="398">
        <v>92.8</v>
      </c>
      <c r="AM23" s="398">
        <v>93.6</v>
      </c>
      <c r="AN23" s="398">
        <v>94.4</v>
      </c>
      <c r="AO23" s="398">
        <v>94.6</v>
      </c>
      <c r="AP23" s="398">
        <v>96</v>
      </c>
      <c r="AQ23" s="398">
        <v>97.3</v>
      </c>
      <c r="AR23" s="398">
        <v>98.1</v>
      </c>
      <c r="AS23" s="398">
        <v>98.7</v>
      </c>
      <c r="AT23" s="398">
        <v>99.7</v>
      </c>
      <c r="AU23" s="398">
        <v>100.1</v>
      </c>
      <c r="AV23" s="398">
        <v>99.2</v>
      </c>
      <c r="AW23" s="398">
        <v>100.5</v>
      </c>
      <c r="AX23" s="398">
        <v>100.3</v>
      </c>
      <c r="AY23" s="398">
        <v>99.9</v>
      </c>
      <c r="AZ23" s="398">
        <v>101</v>
      </c>
      <c r="BA23" s="398">
        <v>101.4</v>
      </c>
      <c r="BB23" s="398">
        <v>101.2</v>
      </c>
      <c r="BC23" s="398">
        <v>101.6</v>
      </c>
      <c r="BD23" s="398">
        <v>101.4</v>
      </c>
      <c r="BE23" s="398">
        <v>101.4</v>
      </c>
      <c r="BF23" s="398">
        <v>102</v>
      </c>
      <c r="BG23" s="398">
        <v>103.1</v>
      </c>
      <c r="BH23" s="398">
        <v>103.5</v>
      </c>
      <c r="BI23" s="398">
        <v>104.1</v>
      </c>
      <c r="BJ23" s="398">
        <v>104.3</v>
      </c>
      <c r="BK23" s="398">
        <v>105</v>
      </c>
      <c r="BL23" s="398">
        <v>105.2</v>
      </c>
      <c r="BM23" s="398">
        <v>105.7</v>
      </c>
      <c r="BN23" s="398">
        <v>105.8</v>
      </c>
      <c r="BO23" s="398">
        <v>106.335691735099</v>
      </c>
      <c r="BP23" s="398">
        <v>106.71566936769101</v>
      </c>
      <c r="BQ23" s="398">
        <v>107.001490552459</v>
      </c>
      <c r="BR23" s="398">
        <v>106.59233591643699</v>
      </c>
      <c r="BS23" s="398">
        <v>107.538470184716</v>
      </c>
      <c r="BT23" s="398">
        <v>108.490217857706</v>
      </c>
      <c r="BU23" s="398">
        <v>109.041726605889</v>
      </c>
      <c r="BV23" s="398">
        <v>109.274387342003</v>
      </c>
    </row>
    <row r="24" spans="1:74" x14ac:dyDescent="0.3">
      <c r="A24" s="398" t="s">
        <v>2404</v>
      </c>
      <c r="B24" s="398" t="s">
        <v>2405</v>
      </c>
      <c r="C24" s="398">
        <v>47.54</v>
      </c>
      <c r="D24" s="398">
        <v>45.27</v>
      </c>
      <c r="E24" s="398">
        <v>45.116999999999997</v>
      </c>
      <c r="F24" s="398">
        <v>44.218000000000004</v>
      </c>
      <c r="G24" s="398">
        <v>42.92</v>
      </c>
      <c r="H24" s="398">
        <v>48.41</v>
      </c>
      <c r="I24" s="398">
        <v>52.259</v>
      </c>
      <c r="J24" s="398">
        <v>55.009</v>
      </c>
      <c r="K24" s="398">
        <v>61.08</v>
      </c>
      <c r="L24" s="398">
        <v>63.48</v>
      </c>
      <c r="M24" s="398">
        <v>65.06</v>
      </c>
      <c r="N24" s="398">
        <v>65.349999999999994</v>
      </c>
      <c r="O24" s="398">
        <v>63.79</v>
      </c>
      <c r="P24" s="398">
        <v>66.92</v>
      </c>
      <c r="Q24" s="398">
        <v>61.735999999999997</v>
      </c>
      <c r="R24" s="398">
        <v>53.029000000000003</v>
      </c>
      <c r="S24" s="398">
        <v>50.99</v>
      </c>
      <c r="T24" s="398">
        <v>57.74</v>
      </c>
      <c r="U24" s="398">
        <v>59.317999999999998</v>
      </c>
      <c r="V24" s="398">
        <v>62.076999999999998</v>
      </c>
      <c r="W24" s="398">
        <v>71.540000000000006</v>
      </c>
      <c r="X24" s="398">
        <v>61.6</v>
      </c>
      <c r="Y24" s="398">
        <v>67.528000000000006</v>
      </c>
      <c r="Z24" s="398">
        <v>68.164000000000001</v>
      </c>
      <c r="AA24" s="398">
        <v>74.42</v>
      </c>
      <c r="AB24" s="398">
        <v>76.349999999999994</v>
      </c>
      <c r="AC24" s="398">
        <v>78.863</v>
      </c>
      <c r="AD24" s="398">
        <v>87.284999999999997</v>
      </c>
      <c r="AE24" s="398">
        <v>85.56277</v>
      </c>
      <c r="AF24" s="398">
        <v>87.125810000000001</v>
      </c>
      <c r="AG24" s="398">
        <v>107.5638</v>
      </c>
      <c r="AH24" s="398">
        <v>106.04089999999999</v>
      </c>
      <c r="AI24" s="398">
        <v>104.4611</v>
      </c>
      <c r="AJ24" s="398">
        <v>112.4075</v>
      </c>
      <c r="AK24" s="398">
        <v>118.87649999999999</v>
      </c>
      <c r="AL24" s="398">
        <v>99.738</v>
      </c>
      <c r="AM24" s="398">
        <v>105.2229</v>
      </c>
      <c r="AN24" s="398">
        <v>117.47499999999999</v>
      </c>
      <c r="AO24" s="398">
        <v>119.5591</v>
      </c>
      <c r="AP24" s="398">
        <v>129.9006</v>
      </c>
      <c r="AQ24" s="398">
        <v>137.3075</v>
      </c>
      <c r="AR24" s="398">
        <v>147.2491</v>
      </c>
      <c r="AS24" s="398">
        <v>161.452</v>
      </c>
      <c r="AT24" s="398">
        <v>104.23480000000001</v>
      </c>
      <c r="AU24" s="398">
        <v>83.797190000000001</v>
      </c>
      <c r="AV24" s="398">
        <v>91.527720000000002</v>
      </c>
      <c r="AW24" s="398">
        <v>108.747</v>
      </c>
      <c r="AX24" s="398">
        <v>115.9281</v>
      </c>
      <c r="AY24" s="398">
        <v>117.916</v>
      </c>
      <c r="AZ24" s="398">
        <v>112.12</v>
      </c>
      <c r="BA24" s="398">
        <v>115.3156</v>
      </c>
      <c r="BB24" s="398">
        <v>128.27889999999999</v>
      </c>
      <c r="BC24" s="398">
        <v>140.71619999999999</v>
      </c>
      <c r="BD24" s="398">
        <v>154.11089999999999</v>
      </c>
      <c r="BE24" s="398">
        <v>153.91139999999999</v>
      </c>
      <c r="BF24" s="398">
        <v>151.92240000000001</v>
      </c>
      <c r="BG24" s="398">
        <v>155.0977</v>
      </c>
      <c r="BH24" s="398">
        <v>152.2141</v>
      </c>
      <c r="BI24" s="398">
        <v>155.2064</v>
      </c>
      <c r="BJ24" s="398">
        <v>158.64680000000001</v>
      </c>
      <c r="BK24" s="398">
        <v>154.3595</v>
      </c>
      <c r="BL24" s="398">
        <v>147.57640000000001</v>
      </c>
      <c r="BM24" s="398">
        <v>152.0444</v>
      </c>
      <c r="BN24" s="398">
        <v>149.62540000000001</v>
      </c>
      <c r="BO24" s="398">
        <v>147.77439760291799</v>
      </c>
      <c r="BP24" s="398">
        <v>151.025018172975</v>
      </c>
      <c r="BQ24" s="398">
        <v>149.425553574475</v>
      </c>
      <c r="BR24" s="398">
        <v>132.325705986516</v>
      </c>
      <c r="BS24" s="398">
        <v>101.110684907042</v>
      </c>
      <c r="BT24" s="398">
        <v>110.939456399132</v>
      </c>
      <c r="BU24" s="398">
        <v>111.269199523938</v>
      </c>
      <c r="BV24" s="398">
        <v>102.72127088963499</v>
      </c>
    </row>
    <row r="25" spans="1:74" x14ac:dyDescent="0.3">
      <c r="A25" s="398" t="s">
        <v>2406</v>
      </c>
      <c r="B25" s="398" t="s">
        <v>2407</v>
      </c>
      <c r="C25" s="398">
        <v>82.49</v>
      </c>
      <c r="D25" s="398">
        <v>82.68</v>
      </c>
      <c r="E25" s="398">
        <v>83.087999999999994</v>
      </c>
      <c r="F25" s="398">
        <v>83.322000000000003</v>
      </c>
      <c r="G25" s="398">
        <v>83.74</v>
      </c>
      <c r="H25" s="398">
        <v>84.19</v>
      </c>
      <c r="I25" s="398">
        <v>84.432000000000002</v>
      </c>
      <c r="J25" s="398">
        <v>84.742999999999995</v>
      </c>
      <c r="K25" s="398">
        <v>85.06</v>
      </c>
      <c r="L25" s="398">
        <v>85.47</v>
      </c>
      <c r="M25" s="398">
        <v>85.968000000000004</v>
      </c>
      <c r="N25" s="398">
        <v>86.179000000000002</v>
      </c>
      <c r="O25" s="398">
        <v>86.71</v>
      </c>
      <c r="P25" s="398">
        <v>86.82</v>
      </c>
      <c r="Q25" s="398">
        <v>87.289000000000001</v>
      </c>
      <c r="R25" s="398">
        <v>87.262</v>
      </c>
      <c r="S25" s="398">
        <v>87.35</v>
      </c>
      <c r="T25" s="398">
        <v>87.68</v>
      </c>
      <c r="U25" s="398">
        <v>87.709000000000003</v>
      </c>
      <c r="V25" s="398">
        <v>87.558999999999997</v>
      </c>
      <c r="W25" s="398">
        <v>87.7</v>
      </c>
      <c r="X25" s="398">
        <v>87.64</v>
      </c>
      <c r="Y25" s="398">
        <v>88.042000000000002</v>
      </c>
      <c r="Z25" s="398">
        <v>88.376000000000005</v>
      </c>
      <c r="AA25" s="398">
        <v>88.78</v>
      </c>
      <c r="AB25" s="398">
        <v>89.44</v>
      </c>
      <c r="AC25" s="398">
        <v>89.617999999999995</v>
      </c>
      <c r="AD25" s="398">
        <v>90.18</v>
      </c>
      <c r="AE25" s="398">
        <v>90.258809999999997</v>
      </c>
      <c r="AF25" s="398">
        <v>90.701070000000001</v>
      </c>
      <c r="AG25" s="398">
        <v>91.006159999999994</v>
      </c>
      <c r="AH25" s="398">
        <v>91.495840000000001</v>
      </c>
      <c r="AI25" s="398">
        <v>91.868319999999997</v>
      </c>
      <c r="AJ25" s="398">
        <v>92.373459999999994</v>
      </c>
      <c r="AK25" s="398">
        <v>92.72</v>
      </c>
      <c r="AL25" s="398">
        <v>92.804349999999999</v>
      </c>
      <c r="AM25" s="398">
        <v>93.547489999999996</v>
      </c>
      <c r="AN25" s="398">
        <v>94.022440000000003</v>
      </c>
      <c r="AO25" s="398">
        <v>94.538409999999999</v>
      </c>
      <c r="AP25" s="398">
        <v>95.513999999999996</v>
      </c>
      <c r="AQ25" s="398">
        <v>96.433149999999998</v>
      </c>
      <c r="AR25" s="398">
        <v>97.713260000000005</v>
      </c>
      <c r="AS25" s="398">
        <v>99.115920000000003</v>
      </c>
      <c r="AT25" s="398">
        <v>99.102969999999999</v>
      </c>
      <c r="AU25" s="398">
        <v>99.299459999999996</v>
      </c>
      <c r="AV25" s="398">
        <v>100.0204</v>
      </c>
      <c r="AW25" s="398">
        <v>100.206</v>
      </c>
      <c r="AX25" s="398">
        <v>100.47410000000001</v>
      </c>
      <c r="AY25" s="398">
        <v>100.90779999999999</v>
      </c>
      <c r="AZ25" s="398">
        <v>100.8985</v>
      </c>
      <c r="BA25" s="398">
        <v>101.107</v>
      </c>
      <c r="BB25" s="398">
        <v>101.449</v>
      </c>
      <c r="BC25" s="398">
        <v>102.5261</v>
      </c>
      <c r="BD25" s="398">
        <v>103.7919</v>
      </c>
      <c r="BE25" s="398">
        <v>104.8212</v>
      </c>
      <c r="BF25" s="398">
        <v>105.5295</v>
      </c>
      <c r="BG25" s="398">
        <v>106.13160000000001</v>
      </c>
      <c r="BH25" s="398">
        <v>106.45050000000001</v>
      </c>
      <c r="BI25" s="398">
        <v>106.7303</v>
      </c>
      <c r="BJ25" s="398">
        <v>107.1362</v>
      </c>
      <c r="BK25" s="398">
        <v>107.2206</v>
      </c>
      <c r="BL25" s="398">
        <v>107.169</v>
      </c>
      <c r="BM25" s="398">
        <v>107.5513</v>
      </c>
      <c r="BN25" s="398">
        <v>107.6506</v>
      </c>
      <c r="BO25" s="398">
        <v>106.31886408719799</v>
      </c>
      <c r="BP25" s="398">
        <v>108.657579671177</v>
      </c>
      <c r="BQ25" s="398">
        <v>107.506817008505</v>
      </c>
      <c r="BR25" s="398">
        <v>95.204033839656105</v>
      </c>
      <c r="BS25" s="398">
        <v>95.100984728392802</v>
      </c>
      <c r="BT25" s="398">
        <v>95.084800199822496</v>
      </c>
      <c r="BU25" s="398">
        <v>95.266647487209795</v>
      </c>
      <c r="BV25" s="398">
        <v>95.196305407699597</v>
      </c>
    </row>
  </sheetData>
  <pageMargins left="0.7" right="0.7" top="0.75" bottom="0.75" header="0.3" footer="0.3"/>
  <customProperties>
    <customPr name="SourceTableID" r:id="rId1"/>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CM10"/>
  <sheetViews>
    <sheetView topLeftCell="B1" workbookViewId="0">
      <selection activeCell="CJ26" sqref="CJ26"/>
    </sheetView>
  </sheetViews>
  <sheetFormatPr defaultColWidth="8.6640625" defaultRowHeight="12.6" x14ac:dyDescent="0.25"/>
  <cols>
    <col min="1" max="1" width="8.6640625" style="14"/>
    <col min="2" max="2" width="39.33203125" style="14" customWidth="1"/>
    <col min="3" max="75" width="0" style="14" hidden="1" customWidth="1"/>
    <col min="76" max="16384" width="8.6640625" style="14"/>
  </cols>
  <sheetData>
    <row r="1" spans="1:91" x14ac:dyDescent="0.25">
      <c r="A1" s="14" t="s">
        <v>441</v>
      </c>
      <c r="B1" s="14" t="s">
        <v>442</v>
      </c>
      <c r="C1" s="14" t="s">
        <v>443</v>
      </c>
      <c r="D1" s="14" t="s">
        <v>444</v>
      </c>
      <c r="E1" s="14" t="s">
        <v>445</v>
      </c>
      <c r="F1" s="14" t="s">
        <v>446</v>
      </c>
      <c r="G1" s="14" t="s">
        <v>447</v>
      </c>
      <c r="H1" s="14" t="s">
        <v>448</v>
      </c>
      <c r="I1" s="14" t="s">
        <v>449</v>
      </c>
      <c r="J1" s="14" t="s">
        <v>450</v>
      </c>
      <c r="K1" s="14" t="s">
        <v>451</v>
      </c>
      <c r="L1" s="14" t="s">
        <v>452</v>
      </c>
      <c r="M1" s="14" t="s">
        <v>453</v>
      </c>
      <c r="N1" s="14" t="s">
        <v>454</v>
      </c>
      <c r="O1" s="14" t="s">
        <v>455</v>
      </c>
      <c r="P1" s="14" t="s">
        <v>456</v>
      </c>
      <c r="Q1" s="14" t="s">
        <v>457</v>
      </c>
      <c r="R1" s="14" t="s">
        <v>458</v>
      </c>
      <c r="S1" s="14" t="s">
        <v>459</v>
      </c>
      <c r="T1" s="14" t="s">
        <v>460</v>
      </c>
      <c r="U1" s="14" t="s">
        <v>461</v>
      </c>
      <c r="V1" s="14" t="s">
        <v>462</v>
      </c>
      <c r="W1" s="14" t="s">
        <v>463</v>
      </c>
      <c r="X1" s="14" t="s">
        <v>464</v>
      </c>
      <c r="Y1" s="14" t="s">
        <v>465</v>
      </c>
      <c r="Z1" s="14" t="s">
        <v>466</v>
      </c>
      <c r="AA1" s="14" t="s">
        <v>467</v>
      </c>
      <c r="AB1" s="14" t="s">
        <v>468</v>
      </c>
      <c r="AC1" s="14" t="s">
        <v>469</v>
      </c>
      <c r="AD1" s="14" t="s">
        <v>470</v>
      </c>
      <c r="AE1" s="14" t="s">
        <v>471</v>
      </c>
      <c r="AF1" s="14" t="s">
        <v>472</v>
      </c>
      <c r="AG1" s="14" t="s">
        <v>473</v>
      </c>
      <c r="AH1" s="14" t="s">
        <v>474</v>
      </c>
      <c r="AI1" s="14" t="s">
        <v>475</v>
      </c>
      <c r="AJ1" s="14" t="s">
        <v>476</v>
      </c>
      <c r="AK1" s="14" t="s">
        <v>477</v>
      </c>
      <c r="AL1" s="14" t="s">
        <v>478</v>
      </c>
      <c r="AM1" s="14" t="s">
        <v>479</v>
      </c>
      <c r="AN1" s="14" t="s">
        <v>480</v>
      </c>
      <c r="AO1" s="14" t="s">
        <v>481</v>
      </c>
      <c r="AP1" s="14" t="s">
        <v>482</v>
      </c>
      <c r="AQ1" s="14" t="s">
        <v>483</v>
      </c>
      <c r="AR1" s="14" t="s">
        <v>484</v>
      </c>
      <c r="AS1" s="14" t="s">
        <v>485</v>
      </c>
      <c r="AT1" s="14" t="s">
        <v>486</v>
      </c>
      <c r="AU1" s="14" t="s">
        <v>487</v>
      </c>
      <c r="AV1" s="14" t="s">
        <v>488</v>
      </c>
      <c r="AW1" s="14" t="s">
        <v>489</v>
      </c>
      <c r="AX1" s="14" t="s">
        <v>490</v>
      </c>
      <c r="AY1" s="14" t="s">
        <v>491</v>
      </c>
      <c r="AZ1" s="14" t="s">
        <v>492</v>
      </c>
      <c r="BA1" s="14" t="s">
        <v>493</v>
      </c>
      <c r="BB1" s="14" t="s">
        <v>494</v>
      </c>
      <c r="BC1" s="14" t="s">
        <v>495</v>
      </c>
      <c r="BD1" s="14" t="s">
        <v>496</v>
      </c>
      <c r="BE1" s="14" t="s">
        <v>497</v>
      </c>
      <c r="BF1" s="14" t="s">
        <v>498</v>
      </c>
      <c r="BG1" s="14" t="s">
        <v>499</v>
      </c>
      <c r="BH1" s="14" t="s">
        <v>500</v>
      </c>
      <c r="BI1" s="14" t="s">
        <v>501</v>
      </c>
      <c r="BJ1" s="14" t="s">
        <v>502</v>
      </c>
      <c r="BK1" s="14" t="s">
        <v>503</v>
      </c>
      <c r="BL1" s="14" t="s">
        <v>504</v>
      </c>
      <c r="BM1" s="14" t="s">
        <v>505</v>
      </c>
      <c r="BN1" s="14" t="s">
        <v>506</v>
      </c>
      <c r="BO1" s="14" t="s">
        <v>507</v>
      </c>
      <c r="BP1" s="14" t="s">
        <v>508</v>
      </c>
      <c r="BQ1" s="14" t="s">
        <v>509</v>
      </c>
      <c r="BR1" s="14" t="s">
        <v>510</v>
      </c>
      <c r="BS1" s="14" t="s">
        <v>511</v>
      </c>
      <c r="BT1" s="14" t="s">
        <v>512</v>
      </c>
      <c r="BU1" s="14" t="s">
        <v>513</v>
      </c>
      <c r="BV1" s="14" t="s">
        <v>514</v>
      </c>
      <c r="BW1" s="14" t="s">
        <v>515</v>
      </c>
      <c r="BX1" s="14" t="s">
        <v>516</v>
      </c>
      <c r="BY1" s="14" t="s">
        <v>517</v>
      </c>
      <c r="BZ1" s="14" t="s">
        <v>518</v>
      </c>
      <c r="CA1" s="14" t="s">
        <v>519</v>
      </c>
      <c r="CB1" s="14" t="s">
        <v>520</v>
      </c>
      <c r="CC1" s="14" t="s">
        <v>521</v>
      </c>
      <c r="CD1" s="14" t="s">
        <v>522</v>
      </c>
      <c r="CE1" s="14" t="s">
        <v>523</v>
      </c>
      <c r="CF1" s="14" t="s">
        <v>524</v>
      </c>
      <c r="CG1" s="14" t="s">
        <v>525</v>
      </c>
      <c r="CH1" s="14" t="s">
        <v>526</v>
      </c>
      <c r="CI1" s="14" t="s">
        <v>527</v>
      </c>
      <c r="CJ1" s="14" t="s">
        <v>528</v>
      </c>
      <c r="CK1" s="14" t="s">
        <v>529</v>
      </c>
      <c r="CL1" s="14" t="s">
        <v>530</v>
      </c>
      <c r="CM1" s="14" t="s">
        <v>2630</v>
      </c>
    </row>
    <row r="2" spans="1:91" x14ac:dyDescent="0.25">
      <c r="A2" s="14">
        <v>1</v>
      </c>
      <c r="B2" s="14" t="s">
        <v>531</v>
      </c>
      <c r="C2" s="14">
        <v>90095.770900586504</v>
      </c>
      <c r="D2" s="14">
        <v>95903.652269584083</v>
      </c>
      <c r="E2" s="14">
        <v>106271.14940070058</v>
      </c>
      <c r="F2" s="14">
        <v>101052.98125422127</v>
      </c>
      <c r="G2" s="14">
        <v>102035.48865771898</v>
      </c>
      <c r="H2" s="14">
        <v>105441.49951588837</v>
      </c>
      <c r="I2" s="14">
        <v>113394.13734811998</v>
      </c>
      <c r="J2" s="14">
        <v>121924.04901271134</v>
      </c>
      <c r="K2" s="14">
        <v>129336.62852672409</v>
      </c>
      <c r="L2" s="14">
        <v>134701.91030034411</v>
      </c>
      <c r="M2" s="14">
        <v>139364.13793557236</v>
      </c>
      <c r="N2" s="14">
        <v>127854.81402443592</v>
      </c>
      <c r="O2" s="14">
        <v>129651.12626893404</v>
      </c>
      <c r="P2" s="14">
        <v>137790.25459225819</v>
      </c>
      <c r="Q2" s="14">
        <v>146326.27236480743</v>
      </c>
      <c r="R2" s="14">
        <v>154844.97203813435</v>
      </c>
      <c r="S2" s="14">
        <v>168704.40249069949</v>
      </c>
      <c r="T2" s="14">
        <v>88498.200552347102</v>
      </c>
      <c r="U2" s="14">
        <v>89644.953345866496</v>
      </c>
      <c r="V2" s="14">
        <v>89289.282891456591</v>
      </c>
      <c r="W2" s="14">
        <v>92950.646812675812</v>
      </c>
      <c r="X2" s="14">
        <v>93821.122489826477</v>
      </c>
      <c r="Y2" s="14">
        <v>93990.68098739344</v>
      </c>
      <c r="Z2" s="14">
        <v>97007.76817732479</v>
      </c>
      <c r="AA2" s="14">
        <v>98795.037423791611</v>
      </c>
      <c r="AB2" s="14">
        <v>101281.92953292531</v>
      </c>
      <c r="AC2" s="14">
        <v>105789.76354005763</v>
      </c>
      <c r="AD2" s="14">
        <v>108717.48240295777</v>
      </c>
      <c r="AE2" s="14">
        <v>109295.42212686162</v>
      </c>
      <c r="AF2" s="14">
        <v>108324.40924192597</v>
      </c>
      <c r="AG2" s="14">
        <v>104880.56366711934</v>
      </c>
      <c r="AH2" s="14">
        <v>98408.776510356998</v>
      </c>
      <c r="AI2" s="14">
        <v>92598.175597482797</v>
      </c>
      <c r="AJ2" s="14">
        <v>99695.234156272971</v>
      </c>
      <c r="AK2" s="14">
        <v>102956.94946012972</v>
      </c>
      <c r="AL2" s="14">
        <v>102646.0077055951</v>
      </c>
      <c r="AM2" s="14">
        <v>102843.76330887813</v>
      </c>
      <c r="AN2" s="14">
        <v>101647.93317813305</v>
      </c>
      <c r="AO2" s="14">
        <v>103058.13996974964</v>
      </c>
      <c r="AP2" s="14">
        <v>108487.89171076448</v>
      </c>
      <c r="AQ2" s="14">
        <v>108572.03320490627</v>
      </c>
      <c r="AR2" s="14">
        <v>110970.74947911114</v>
      </c>
      <c r="AS2" s="14">
        <v>112391.04622320241</v>
      </c>
      <c r="AT2" s="14">
        <v>114643.80272658946</v>
      </c>
      <c r="AU2" s="14">
        <v>115570.95096357691</v>
      </c>
      <c r="AV2" s="14">
        <v>117947.41124513821</v>
      </c>
      <c r="AW2" s="14">
        <v>120776.91520130122</v>
      </c>
      <c r="AX2" s="14">
        <v>123091.45250958952</v>
      </c>
      <c r="AY2" s="14">
        <v>125880.41709481641</v>
      </c>
      <c r="AZ2" s="14">
        <v>128926.32420483422</v>
      </c>
      <c r="BA2" s="14">
        <v>129492.00140435989</v>
      </c>
      <c r="BB2" s="14">
        <v>128663.70077487495</v>
      </c>
      <c r="BC2" s="14">
        <v>130264.4877228273</v>
      </c>
      <c r="BD2" s="14">
        <v>133447.77922552812</v>
      </c>
      <c r="BE2" s="14">
        <v>134168.79507325808</v>
      </c>
      <c r="BF2" s="14">
        <v>133964.32736521764</v>
      </c>
      <c r="BG2" s="14">
        <v>137226.73953737263</v>
      </c>
      <c r="BH2" s="14">
        <v>140333.70314529559</v>
      </c>
      <c r="BI2" s="14">
        <v>141613.89578923356</v>
      </c>
      <c r="BJ2" s="14">
        <v>140686.31457108734</v>
      </c>
      <c r="BK2" s="14">
        <v>134822.63823667294</v>
      </c>
      <c r="BL2" s="14">
        <v>128491.87995288282</v>
      </c>
      <c r="BM2" s="14">
        <v>126605.23653124135</v>
      </c>
      <c r="BN2" s="14">
        <v>128064.41329902907</v>
      </c>
      <c r="BO2" s="14">
        <v>128257.72631459044</v>
      </c>
      <c r="BP2" s="14">
        <v>128279.1921370882</v>
      </c>
      <c r="BQ2" s="14">
        <v>129791.10265094093</v>
      </c>
      <c r="BR2" s="14">
        <v>130273.45726002504</v>
      </c>
      <c r="BS2" s="14">
        <v>130260.75302768199</v>
      </c>
      <c r="BT2" s="14">
        <v>133836.72242319904</v>
      </c>
      <c r="BU2" s="14">
        <v>136553.6815547552</v>
      </c>
      <c r="BV2" s="14">
        <v>140152.07555212342</v>
      </c>
      <c r="BW2" s="14">
        <v>140618.53883895511</v>
      </c>
      <c r="BX2" s="14">
        <v>143152.42878026026</v>
      </c>
      <c r="BY2" s="14">
        <v>146024.14980830488</v>
      </c>
      <c r="BZ2" s="14">
        <v>146580.83639194703</v>
      </c>
      <c r="CA2" s="14">
        <v>149547.67447871761</v>
      </c>
      <c r="CB2" s="14">
        <v>152372.19097463187</v>
      </c>
      <c r="CC2" s="14">
        <v>153780.92089768374</v>
      </c>
      <c r="CD2" s="14">
        <v>155306.15816554346</v>
      </c>
      <c r="CE2" s="14">
        <v>157920.61811467831</v>
      </c>
      <c r="CF2" s="14">
        <v>163178.64720160924</v>
      </c>
      <c r="CG2" s="14">
        <v>167161.4292195976</v>
      </c>
      <c r="CH2" s="14">
        <v>170970.14190473326</v>
      </c>
      <c r="CI2" s="14">
        <v>173507.39163685791</v>
      </c>
      <c r="CJ2" s="14">
        <v>177796.50848697656</v>
      </c>
      <c r="CK2" s="14">
        <v>179865.37661468083</v>
      </c>
      <c r="CL2" s="14">
        <v>182825.06131894825</v>
      </c>
      <c r="CM2" s="14">
        <v>183702.29245752451</v>
      </c>
    </row>
    <row r="3" spans="1:91" x14ac:dyDescent="0.25">
      <c r="A3" s="14">
        <v>2</v>
      </c>
      <c r="B3" s="14" t="s">
        <v>532</v>
      </c>
      <c r="C3" s="14">
        <v>198552.9962754912</v>
      </c>
      <c r="D3" s="14">
        <v>211609.98734908452</v>
      </c>
      <c r="E3" s="14">
        <v>231129.08271459519</v>
      </c>
      <c r="F3" s="14">
        <v>218994.23480544859</v>
      </c>
      <c r="G3" s="14">
        <v>209883.63560314316</v>
      </c>
      <c r="H3" s="14">
        <v>221295.15869344294</v>
      </c>
      <c r="I3" s="14">
        <v>242651.13391328786</v>
      </c>
      <c r="J3" s="14">
        <v>266341.79436872416</v>
      </c>
      <c r="K3" s="14">
        <v>288530.77953421226</v>
      </c>
      <c r="L3" s="14">
        <v>306529.29642643582</v>
      </c>
      <c r="M3" s="14">
        <v>314965.60515088431</v>
      </c>
      <c r="N3" s="14">
        <v>266879.44038356171</v>
      </c>
      <c r="O3" s="14">
        <v>292354.50800652051</v>
      </c>
      <c r="P3" s="14">
        <v>338815.82374792494</v>
      </c>
      <c r="Q3" s="14">
        <v>353500.01622564369</v>
      </c>
      <c r="R3" s="14">
        <v>367812.46756584675</v>
      </c>
      <c r="S3" s="14">
        <v>378992.87802426476</v>
      </c>
      <c r="T3" s="14">
        <v>194057.08326815703</v>
      </c>
      <c r="U3" s="14">
        <v>196749.10326555188</v>
      </c>
      <c r="V3" s="14">
        <v>201356.89310685551</v>
      </c>
      <c r="W3" s="14">
        <v>202048.9054614004</v>
      </c>
      <c r="X3" s="14">
        <v>203674.18602497148</v>
      </c>
      <c r="Y3" s="14">
        <v>208818.66886666979</v>
      </c>
      <c r="Z3" s="14">
        <v>214412.20628718415</v>
      </c>
      <c r="AA3" s="14">
        <v>219534.88821751266</v>
      </c>
      <c r="AB3" s="14">
        <v>223803.58715870045</v>
      </c>
      <c r="AC3" s="14">
        <v>230255.72308988142</v>
      </c>
      <c r="AD3" s="14">
        <v>234252.9825306304</v>
      </c>
      <c r="AE3" s="14">
        <v>236204.03807916844</v>
      </c>
      <c r="AF3" s="14">
        <v>234168.77120137657</v>
      </c>
      <c r="AG3" s="14">
        <v>231524.06928491598</v>
      </c>
      <c r="AH3" s="14">
        <v>214425.21065927995</v>
      </c>
      <c r="AI3" s="14">
        <v>195858.88807622189</v>
      </c>
      <c r="AJ3" s="14">
        <v>204970.06936474988</v>
      </c>
      <c r="AK3" s="14">
        <v>211155.08318615565</v>
      </c>
      <c r="AL3" s="14">
        <v>210093.48677233467</v>
      </c>
      <c r="AM3" s="14">
        <v>213315.90308933242</v>
      </c>
      <c r="AN3" s="14">
        <v>220401.74319572479</v>
      </c>
      <c r="AO3" s="14">
        <v>211559.93133606829</v>
      </c>
      <c r="AP3" s="14">
        <v>224418.80536472501</v>
      </c>
      <c r="AQ3" s="14">
        <v>228800.15487725369</v>
      </c>
      <c r="AR3" s="14">
        <v>237670.57521883314</v>
      </c>
      <c r="AS3" s="14">
        <v>240550.63281681738</v>
      </c>
      <c r="AT3" s="14">
        <v>241685.53447648813</v>
      </c>
      <c r="AU3" s="14">
        <v>250697.79314101278</v>
      </c>
      <c r="AV3" s="14">
        <v>255185.46017735353</v>
      </c>
      <c r="AW3" s="14">
        <v>259109.42393065579</v>
      </c>
      <c r="AX3" s="14">
        <v>273556.70922449295</v>
      </c>
      <c r="AY3" s="14">
        <v>277515.58414239448</v>
      </c>
      <c r="AZ3" s="14">
        <v>279131.66582118295</v>
      </c>
      <c r="BA3" s="14">
        <v>291597.10746167134</v>
      </c>
      <c r="BB3" s="14">
        <v>294143.09326842049</v>
      </c>
      <c r="BC3" s="14">
        <v>289251.25158557424</v>
      </c>
      <c r="BD3" s="14">
        <v>296934.50262464635</v>
      </c>
      <c r="BE3" s="14">
        <v>305543.91751078877</v>
      </c>
      <c r="BF3" s="14">
        <v>307975.45157088328</v>
      </c>
      <c r="BG3" s="14">
        <v>315663.31399942492</v>
      </c>
      <c r="BH3" s="14">
        <v>321045.24361090746</v>
      </c>
      <c r="BI3" s="14">
        <v>326079.34618286125</v>
      </c>
      <c r="BJ3" s="14">
        <v>327303.80489177426</v>
      </c>
      <c r="BK3" s="14">
        <v>285434.02591799432</v>
      </c>
      <c r="BL3" s="14">
        <v>259927.38856230801</v>
      </c>
      <c r="BM3" s="14">
        <v>256529.2150145359</v>
      </c>
      <c r="BN3" s="14">
        <v>270577.17378254421</v>
      </c>
      <c r="BO3" s="14">
        <v>280483.98417485872</v>
      </c>
      <c r="BP3" s="14">
        <v>284305.13639651809</v>
      </c>
      <c r="BQ3" s="14">
        <v>286783.86088790331</v>
      </c>
      <c r="BR3" s="14">
        <v>293238.66212306626</v>
      </c>
      <c r="BS3" s="14">
        <v>305090.37261859444</v>
      </c>
      <c r="BT3" s="14">
        <v>323327.35638375545</v>
      </c>
      <c r="BU3" s="14">
        <v>341725.36599412857</v>
      </c>
      <c r="BV3" s="14">
        <v>345674.72167797363</v>
      </c>
      <c r="BW3" s="14">
        <v>344535.85093584203</v>
      </c>
      <c r="BX3" s="14">
        <v>352553.39199009456</v>
      </c>
      <c r="BY3" s="14">
        <v>353733.12148009666</v>
      </c>
      <c r="BZ3" s="14">
        <v>352312.93183628051</v>
      </c>
      <c r="CA3" s="14">
        <v>355400.61959610315</v>
      </c>
      <c r="CB3" s="14">
        <v>363944.55115073832</v>
      </c>
      <c r="CC3" s="14">
        <v>360384.92354051297</v>
      </c>
      <c r="CD3" s="14">
        <v>372557.62717472768</v>
      </c>
      <c r="CE3" s="14">
        <v>374362.76839740813</v>
      </c>
      <c r="CF3" s="14">
        <v>372223.58429024834</v>
      </c>
      <c r="CG3" s="14">
        <v>383424.86844003497</v>
      </c>
      <c r="CH3" s="14">
        <v>384635.01844267023</v>
      </c>
      <c r="CI3" s="14">
        <v>375688.0409241055</v>
      </c>
      <c r="CJ3" s="14">
        <v>354117.90190040815</v>
      </c>
      <c r="CK3" s="14">
        <v>364699.49155879719</v>
      </c>
      <c r="CL3" s="14">
        <v>369857.59438540525</v>
      </c>
      <c r="CM3" s="14">
        <v>362773.98428963678</v>
      </c>
    </row>
    <row r="4" spans="1:91" x14ac:dyDescent="0.25">
      <c r="A4" s="14">
        <v>3</v>
      </c>
      <c r="B4" s="14" t="s">
        <v>533</v>
      </c>
      <c r="C4" s="14">
        <v>84311.477320295904</v>
      </c>
      <c r="D4" s="14">
        <v>89872.87175405951</v>
      </c>
      <c r="E4" s="14">
        <v>100646.64445491269</v>
      </c>
      <c r="F4" s="14">
        <v>90358.15229736187</v>
      </c>
      <c r="G4" s="14">
        <v>86906.559411858412</v>
      </c>
      <c r="H4" s="14">
        <v>93310.988554045267</v>
      </c>
      <c r="I4" s="14">
        <v>101951.7078196503</v>
      </c>
      <c r="J4" s="14">
        <v>109768.70554689068</v>
      </c>
      <c r="K4" s="14">
        <v>117869.8527331605</v>
      </c>
      <c r="L4" s="14">
        <v>124515.56560221176</v>
      </c>
      <c r="M4" s="14">
        <v>129853.98698944633</v>
      </c>
      <c r="N4" s="14">
        <v>110770.47154168546</v>
      </c>
      <c r="O4" s="14">
        <v>123190.27912600205</v>
      </c>
      <c r="P4" s="14">
        <v>136445.29215612001</v>
      </c>
      <c r="Q4" s="14">
        <v>138077.63960219201</v>
      </c>
      <c r="R4" s="14">
        <v>143667.82024382387</v>
      </c>
      <c r="S4" s="14">
        <v>149752.36538934079</v>
      </c>
      <c r="T4" s="14">
        <v>81333.417940660525</v>
      </c>
      <c r="U4" s="14">
        <v>83811.18430599547</v>
      </c>
      <c r="V4" s="14">
        <v>85971.874224536077</v>
      </c>
      <c r="W4" s="14">
        <v>86129.432809991529</v>
      </c>
      <c r="X4" s="14">
        <v>87712.250648279078</v>
      </c>
      <c r="Y4" s="14">
        <v>87806.245128087437</v>
      </c>
      <c r="Z4" s="14">
        <v>90713.813401103078</v>
      </c>
      <c r="AA4" s="14">
        <v>93259.177838768446</v>
      </c>
      <c r="AB4" s="14">
        <v>96414.623579068808</v>
      </c>
      <c r="AC4" s="14">
        <v>100386.47568083095</v>
      </c>
      <c r="AD4" s="14">
        <v>102491.97923439309</v>
      </c>
      <c r="AE4" s="14">
        <v>103293.49932535795</v>
      </c>
      <c r="AF4" s="14">
        <v>100740.70762208576</v>
      </c>
      <c r="AG4" s="14">
        <v>97843.758634886559</v>
      </c>
      <c r="AH4" s="14">
        <v>87451.042013983577</v>
      </c>
      <c r="AI4" s="14">
        <v>75397.10091849156</v>
      </c>
      <c r="AJ4" s="14">
        <v>84838.404697477992</v>
      </c>
      <c r="AK4" s="14">
        <v>86920.630559699755</v>
      </c>
      <c r="AL4" s="14">
        <v>86204.92636629261</v>
      </c>
      <c r="AM4" s="14">
        <v>89662.276023963321</v>
      </c>
      <c r="AN4" s="14">
        <v>92031.486364301876</v>
      </c>
      <c r="AO4" s="14">
        <v>88164.321565467413</v>
      </c>
      <c r="AP4" s="14">
        <v>95395.056155109545</v>
      </c>
      <c r="AQ4" s="14">
        <v>97653.090131302248</v>
      </c>
      <c r="AR4" s="14">
        <v>101590.05329658459</v>
      </c>
      <c r="AS4" s="14">
        <v>101646.40316345982</v>
      </c>
      <c r="AT4" s="14">
        <v>100799.58380703424</v>
      </c>
      <c r="AU4" s="14">
        <v>103770.79101152252</v>
      </c>
      <c r="AV4" s="14">
        <v>106570.87113955166</v>
      </c>
      <c r="AW4" s="14">
        <v>109531.15952382472</v>
      </c>
      <c r="AX4" s="14">
        <v>110980.2429302409</v>
      </c>
      <c r="AY4" s="14">
        <v>111992.54859394541</v>
      </c>
      <c r="AZ4" s="14">
        <v>113693.00668423894</v>
      </c>
      <c r="BA4" s="14">
        <v>120563.05989248063</v>
      </c>
      <c r="BB4" s="14">
        <v>117947.17236235895</v>
      </c>
      <c r="BC4" s="14">
        <v>119276.1719935635</v>
      </c>
      <c r="BD4" s="14">
        <v>121900.08838142698</v>
      </c>
      <c r="BE4" s="14">
        <v>124148.38806970512</v>
      </c>
      <c r="BF4" s="14">
        <v>124519.959165362</v>
      </c>
      <c r="BG4" s="14">
        <v>127493.82679235295</v>
      </c>
      <c r="BH4" s="14">
        <v>131217.1658870402</v>
      </c>
      <c r="BI4" s="14">
        <v>132295.24587892788</v>
      </c>
      <c r="BJ4" s="14">
        <v>131733.8130511865</v>
      </c>
      <c r="BK4" s="14">
        <v>124169.72314063073</v>
      </c>
      <c r="BL4" s="14">
        <v>111065.79765804074</v>
      </c>
      <c r="BM4" s="14">
        <v>105812.84924626065</v>
      </c>
      <c r="BN4" s="14">
        <v>109500.65251217477</v>
      </c>
      <c r="BO4" s="14">
        <v>116702.58675026568</v>
      </c>
      <c r="BP4" s="14">
        <v>118958.88205753607</v>
      </c>
      <c r="BQ4" s="14">
        <v>122001.02408354724</v>
      </c>
      <c r="BR4" s="14">
        <v>124779.94759109939</v>
      </c>
      <c r="BS4" s="14">
        <v>127021.26277182545</v>
      </c>
      <c r="BT4" s="14">
        <v>132506.23406672559</v>
      </c>
      <c r="BU4" s="14">
        <v>138710.35024605074</v>
      </c>
      <c r="BV4" s="14">
        <v>138498.50860593966</v>
      </c>
      <c r="BW4" s="14">
        <v>136066.07570576409</v>
      </c>
      <c r="BX4" s="14">
        <v>140481.61586136441</v>
      </c>
      <c r="BY4" s="14">
        <v>140170.2882868452</v>
      </c>
      <c r="BZ4" s="14">
        <v>136416.4874307256</v>
      </c>
      <c r="CA4" s="14">
        <v>135242.1668298328</v>
      </c>
      <c r="CB4" s="14">
        <v>141112.70743540692</v>
      </c>
      <c r="CC4" s="14">
        <v>140249.73991691595</v>
      </c>
      <c r="CD4" s="14">
        <v>145539.47480639024</v>
      </c>
      <c r="CE4" s="14">
        <v>147769.35881658242</v>
      </c>
      <c r="CF4" s="14">
        <v>145103.54787043465</v>
      </c>
      <c r="CG4" s="14">
        <v>151712.65440011682</v>
      </c>
      <c r="CH4" s="14">
        <v>151475.248900134</v>
      </c>
      <c r="CI4" s="14">
        <v>150718.01038667769</v>
      </c>
      <c r="CJ4" s="14">
        <v>149762.15646998142</v>
      </c>
      <c r="CK4" s="14">
        <v>151045.32739871653</v>
      </c>
      <c r="CL4" s="14">
        <v>152690.5484843328</v>
      </c>
      <c r="CM4" s="14">
        <v>155207.72570507706</v>
      </c>
    </row>
    <row r="5" spans="1:91" x14ac:dyDescent="0.25">
      <c r="A5" s="14">
        <v>4</v>
      </c>
      <c r="B5" s="14" t="s">
        <v>534</v>
      </c>
      <c r="C5" s="14">
        <v>114241.51895519529</v>
      </c>
      <c r="D5" s="14">
        <v>121737.115595025</v>
      </c>
      <c r="E5" s="14">
        <v>130482.43825968247</v>
      </c>
      <c r="F5" s="14">
        <v>128636.08250808672</v>
      </c>
      <c r="G5" s="14">
        <v>122977.07619128472</v>
      </c>
      <c r="H5" s="14">
        <v>127984.1701393977</v>
      </c>
      <c r="I5" s="14">
        <v>140699.42609363756</v>
      </c>
      <c r="J5" s="14">
        <v>156573.08882183349</v>
      </c>
      <c r="K5" s="14">
        <v>170660.92680105177</v>
      </c>
      <c r="L5" s="14">
        <v>182013.73082422407</v>
      </c>
      <c r="M5" s="14">
        <v>185111.61816143797</v>
      </c>
      <c r="N5" s="14">
        <v>156108.96884187628</v>
      </c>
      <c r="O5" s="14">
        <v>169164.22888051849</v>
      </c>
      <c r="P5" s="14">
        <v>202370.53159180493</v>
      </c>
      <c r="Q5" s="14">
        <v>215422.37662345171</v>
      </c>
      <c r="R5" s="14">
        <v>224144.64732202294</v>
      </c>
      <c r="S5" s="14">
        <v>229240.51263492397</v>
      </c>
      <c r="T5" s="14">
        <v>112723.66532749645</v>
      </c>
      <c r="U5" s="14">
        <v>112937.91895955641</v>
      </c>
      <c r="V5" s="14">
        <v>115385.01888231943</v>
      </c>
      <c r="W5" s="14">
        <v>115919.47265140885</v>
      </c>
      <c r="X5" s="14">
        <v>115961.93537669239</v>
      </c>
      <c r="Y5" s="14">
        <v>121012.42373858235</v>
      </c>
      <c r="Z5" s="14">
        <v>123698.39288608108</v>
      </c>
      <c r="AA5" s="14">
        <v>126275.71037874417</v>
      </c>
      <c r="AB5" s="14">
        <v>127388.96357963161</v>
      </c>
      <c r="AC5" s="14">
        <v>129869.24740905047</v>
      </c>
      <c r="AD5" s="14">
        <v>131761.00329623729</v>
      </c>
      <c r="AE5" s="14">
        <v>132910.53875381051</v>
      </c>
      <c r="AF5" s="14">
        <v>133428.06357929079</v>
      </c>
      <c r="AG5" s="14">
        <v>133680.31065002942</v>
      </c>
      <c r="AH5" s="14">
        <v>126974.16864529635</v>
      </c>
      <c r="AI5" s="14">
        <v>120461.78715773034</v>
      </c>
      <c r="AJ5" s="14">
        <v>120131.66466727189</v>
      </c>
      <c r="AK5" s="14">
        <v>124234.4526264559</v>
      </c>
      <c r="AL5" s="14">
        <v>123888.56040604204</v>
      </c>
      <c r="AM5" s="14">
        <v>123653.62706536907</v>
      </c>
      <c r="AN5" s="14">
        <v>128370.25683142291</v>
      </c>
      <c r="AO5" s="14">
        <v>123395.60977060095</v>
      </c>
      <c r="AP5" s="14">
        <v>129023.74920961549</v>
      </c>
      <c r="AQ5" s="14">
        <v>131147.06474595144</v>
      </c>
      <c r="AR5" s="14">
        <v>136080.52192224859</v>
      </c>
      <c r="AS5" s="14">
        <v>138904.22965335753</v>
      </c>
      <c r="AT5" s="14">
        <v>140885.95066945389</v>
      </c>
      <c r="AU5" s="14">
        <v>146927.00212949025</v>
      </c>
      <c r="AV5" s="14">
        <v>148614.5890378019</v>
      </c>
      <c r="AW5" s="14">
        <v>149578.264406831</v>
      </c>
      <c r="AX5" s="14">
        <v>162576.46629425199</v>
      </c>
      <c r="AY5" s="14">
        <v>165523.03554844912</v>
      </c>
      <c r="AZ5" s="14">
        <v>165438.65913694404</v>
      </c>
      <c r="BA5" s="14">
        <v>171034.04756919079</v>
      </c>
      <c r="BB5" s="14">
        <v>176195.92090606154</v>
      </c>
      <c r="BC5" s="14">
        <v>169975.07959201076</v>
      </c>
      <c r="BD5" s="14">
        <v>175034.41424321939</v>
      </c>
      <c r="BE5" s="14">
        <v>181395.52944108367</v>
      </c>
      <c r="BF5" s="14">
        <v>183455.49240552128</v>
      </c>
      <c r="BG5" s="14">
        <v>188169.48720707197</v>
      </c>
      <c r="BH5" s="14">
        <v>189828.07772386726</v>
      </c>
      <c r="BI5" s="14">
        <v>193784.10030393332</v>
      </c>
      <c r="BJ5" s="14">
        <v>195569.9918405877</v>
      </c>
      <c r="BK5" s="14">
        <v>161264.30277736363</v>
      </c>
      <c r="BL5" s="14">
        <v>148861.59090426733</v>
      </c>
      <c r="BM5" s="14">
        <v>150716.36576827528</v>
      </c>
      <c r="BN5" s="14">
        <v>161076.52127036953</v>
      </c>
      <c r="BO5" s="14">
        <v>163781.39742459299</v>
      </c>
      <c r="BP5" s="14">
        <v>165346.25433898202</v>
      </c>
      <c r="BQ5" s="14">
        <v>164782.83680435613</v>
      </c>
      <c r="BR5" s="14">
        <v>168458.71453196689</v>
      </c>
      <c r="BS5" s="14">
        <v>178069.10984676896</v>
      </c>
      <c r="BT5" s="14">
        <v>190821.12231702986</v>
      </c>
      <c r="BU5" s="14">
        <v>203015.01574807783</v>
      </c>
      <c r="BV5" s="14">
        <v>207176.21307203404</v>
      </c>
      <c r="BW5" s="14">
        <v>208469.77523007797</v>
      </c>
      <c r="BX5" s="14">
        <v>212071.77612873015</v>
      </c>
      <c r="BY5" s="14">
        <v>213562.83319325146</v>
      </c>
      <c r="BZ5" s="14">
        <v>215896.44440555482</v>
      </c>
      <c r="CA5" s="14">
        <v>220158.45276627035</v>
      </c>
      <c r="CB5" s="14">
        <v>222831.8437153314</v>
      </c>
      <c r="CC5" s="14">
        <v>220135.183623597</v>
      </c>
      <c r="CD5" s="14">
        <v>227018.1523683375</v>
      </c>
      <c r="CE5" s="14">
        <v>226593.4095808258</v>
      </c>
      <c r="CF5" s="14">
        <v>227120.03641981372</v>
      </c>
      <c r="CG5" s="14">
        <v>231712.21403991815</v>
      </c>
      <c r="CH5" s="14">
        <v>233159.76954253629</v>
      </c>
      <c r="CI5" s="14">
        <v>224970.03053742775</v>
      </c>
      <c r="CJ5" s="14">
        <v>204355.74543042667</v>
      </c>
      <c r="CK5" s="14">
        <v>213654.1641600806</v>
      </c>
      <c r="CL5" s="14">
        <v>217167.04590107236</v>
      </c>
      <c r="CM5" s="14">
        <v>207566.25858455975</v>
      </c>
    </row>
    <row r="6" spans="1:91" x14ac:dyDescent="0.25">
      <c r="A6" s="14">
        <v>5</v>
      </c>
      <c r="B6" s="14" t="s">
        <v>535</v>
      </c>
      <c r="C6" s="14">
        <v>78413.857256713047</v>
      </c>
      <c r="D6" s="14">
        <v>83344.883744185936</v>
      </c>
      <c r="E6" s="14">
        <v>87427.396745794365</v>
      </c>
      <c r="F6" s="14">
        <v>85077.519503748597</v>
      </c>
      <c r="G6" s="14">
        <v>89142.991097121296</v>
      </c>
      <c r="H6" s="14">
        <v>92060.012220246514</v>
      </c>
      <c r="I6" s="14">
        <v>96528.701220459116</v>
      </c>
      <c r="J6" s="14">
        <v>101964.8170415264</v>
      </c>
      <c r="K6" s="14">
        <v>105395.65982629287</v>
      </c>
      <c r="L6" s="14">
        <v>107041.14260194555</v>
      </c>
      <c r="M6" s="14">
        <v>106426.25224440621</v>
      </c>
      <c r="N6" s="14">
        <v>99270.786061663064</v>
      </c>
      <c r="O6" s="14">
        <v>105700.07391706902</v>
      </c>
      <c r="P6" s="14">
        <v>114004.38721855124</v>
      </c>
      <c r="Q6" s="14">
        <v>118651.08199786048</v>
      </c>
      <c r="R6" s="14">
        <v>123725.99793638261</v>
      </c>
      <c r="S6" s="14">
        <v>130712.25753626437</v>
      </c>
      <c r="T6" s="14">
        <v>76099.383452847847</v>
      </c>
      <c r="U6" s="14">
        <v>77754.224807881197</v>
      </c>
      <c r="V6" s="14">
        <v>78869.336186478555</v>
      </c>
      <c r="W6" s="14">
        <v>80932.484579644602</v>
      </c>
      <c r="X6" s="14">
        <v>81277.451899136664</v>
      </c>
      <c r="Y6" s="14">
        <v>82696.079216289552</v>
      </c>
      <c r="Z6" s="14">
        <v>83421.983170629072</v>
      </c>
      <c r="AA6" s="14">
        <v>85984.020690688485</v>
      </c>
      <c r="AB6" s="14">
        <v>87782.964076338787</v>
      </c>
      <c r="AC6" s="14">
        <v>88030.789334555142</v>
      </c>
      <c r="AD6" s="14">
        <v>87663.191225092523</v>
      </c>
      <c r="AE6" s="14">
        <v>86232.642347190995</v>
      </c>
      <c r="AF6" s="14">
        <v>85808.353955714614</v>
      </c>
      <c r="AG6" s="14">
        <v>84458.496035247939</v>
      </c>
      <c r="AH6" s="14">
        <v>84556.8972941963</v>
      </c>
      <c r="AI6" s="14">
        <v>85486.330729835536</v>
      </c>
      <c r="AJ6" s="14">
        <v>87833.540117521086</v>
      </c>
      <c r="AK6" s="14">
        <v>89088.951490022431</v>
      </c>
      <c r="AL6" s="14">
        <v>89767.695919907113</v>
      </c>
      <c r="AM6" s="14">
        <v>89881.776861034552</v>
      </c>
      <c r="AN6" s="14">
        <v>90086.258812506188</v>
      </c>
      <c r="AO6" s="14">
        <v>91545.406533692978</v>
      </c>
      <c r="AP6" s="14">
        <v>92711.571785731168</v>
      </c>
      <c r="AQ6" s="14">
        <v>93896.81174905572</v>
      </c>
      <c r="AR6" s="14">
        <v>94962.053369196321</v>
      </c>
      <c r="AS6" s="14">
        <v>95535.474174287665</v>
      </c>
      <c r="AT6" s="14">
        <v>97003.710533587524</v>
      </c>
      <c r="AU6" s="14">
        <v>98613.566804764952</v>
      </c>
      <c r="AV6" s="14">
        <v>100005.31783946096</v>
      </c>
      <c r="AW6" s="14">
        <v>101851.94400346452</v>
      </c>
      <c r="AX6" s="14">
        <v>102359.93886113429</v>
      </c>
      <c r="AY6" s="14">
        <v>103642.06746204583</v>
      </c>
      <c r="AZ6" s="14">
        <v>105291.38475434978</v>
      </c>
      <c r="BA6" s="14">
        <v>104517.90729649752</v>
      </c>
      <c r="BB6" s="14">
        <v>105091.24494919417</v>
      </c>
      <c r="BC6" s="14">
        <v>106682.10230513003</v>
      </c>
      <c r="BD6" s="14">
        <v>105915.65545540025</v>
      </c>
      <c r="BE6" s="14">
        <v>106450.43302392494</v>
      </c>
      <c r="BF6" s="14">
        <v>107337.87374046411</v>
      </c>
      <c r="BG6" s="14">
        <v>108460.60818799291</v>
      </c>
      <c r="BH6" s="14">
        <v>107135.19443273685</v>
      </c>
      <c r="BI6" s="14">
        <v>107669.94845600367</v>
      </c>
      <c r="BJ6" s="14">
        <v>106535.4528350655</v>
      </c>
      <c r="BK6" s="14">
        <v>104364.41325381881</v>
      </c>
      <c r="BL6" s="14">
        <v>101057.21563085321</v>
      </c>
      <c r="BM6" s="14">
        <v>98888.719211177333</v>
      </c>
      <c r="BN6" s="14">
        <v>98044.300889572507</v>
      </c>
      <c r="BO6" s="14">
        <v>99092.908515049203</v>
      </c>
      <c r="BP6" s="14">
        <v>101921.40418116545</v>
      </c>
      <c r="BQ6" s="14">
        <v>104577.11175805515</v>
      </c>
      <c r="BR6" s="14">
        <v>106901.87243892047</v>
      </c>
      <c r="BS6" s="14">
        <v>109399.90729013503</v>
      </c>
      <c r="BT6" s="14">
        <v>111802.83852267236</v>
      </c>
      <c r="BU6" s="14">
        <v>113501.8252502244</v>
      </c>
      <c r="BV6" s="14">
        <v>114976.96482367511</v>
      </c>
      <c r="BW6" s="14">
        <v>115735.92027763308</v>
      </c>
      <c r="BX6" s="14">
        <v>117189.37565709061</v>
      </c>
      <c r="BY6" s="14">
        <v>117859.55236721979</v>
      </c>
      <c r="BZ6" s="14">
        <v>118919.85279824234</v>
      </c>
      <c r="CA6" s="14">
        <v>120635.54716888917</v>
      </c>
      <c r="CB6" s="14">
        <v>122313.85670444698</v>
      </c>
      <c r="CC6" s="14">
        <v>122919.65939087758</v>
      </c>
      <c r="CD6" s="14">
        <v>123478.29364217471</v>
      </c>
      <c r="CE6" s="14">
        <v>126192.18200803119</v>
      </c>
      <c r="CF6" s="14">
        <v>126217.55254469723</v>
      </c>
      <c r="CG6" s="14">
        <v>129198.2653396645</v>
      </c>
      <c r="CH6" s="14">
        <v>131697.5884645585</v>
      </c>
      <c r="CI6" s="14">
        <v>135735.62379613722</v>
      </c>
      <c r="CJ6" s="14">
        <v>137495.48805920104</v>
      </c>
      <c r="CK6" s="14">
        <v>140662.93910734894</v>
      </c>
      <c r="CL6" s="14">
        <v>141823.77934516367</v>
      </c>
      <c r="CM6" s="14">
        <v>144858.7183586669</v>
      </c>
    </row>
    <row r="7" spans="1:91" x14ac:dyDescent="0.25">
      <c r="A7" s="14">
        <v>6</v>
      </c>
      <c r="B7" s="14" t="s">
        <v>536</v>
      </c>
      <c r="C7" s="14">
        <v>133522.40917483773</v>
      </c>
      <c r="D7" s="14">
        <v>144134.03056658205</v>
      </c>
      <c r="E7" s="14">
        <v>155463.03778930302</v>
      </c>
      <c r="F7" s="14">
        <v>150482.81754041163</v>
      </c>
      <c r="G7" s="14">
        <v>154742.41549937613</v>
      </c>
      <c r="H7" s="14">
        <v>165500.17099914048</v>
      </c>
      <c r="I7" s="14">
        <v>181284.8318503444</v>
      </c>
      <c r="J7" s="14">
        <v>190793.22968010284</v>
      </c>
      <c r="K7" s="14">
        <v>202071.67398898993</v>
      </c>
      <c r="L7" s="14">
        <v>207247.98525560441</v>
      </c>
      <c r="M7" s="14">
        <v>199134.81001426472</v>
      </c>
      <c r="N7" s="14">
        <v>175696.85380049277</v>
      </c>
      <c r="O7" s="14">
        <v>173650.19198888593</v>
      </c>
      <c r="P7" s="14">
        <v>190047.12275173096</v>
      </c>
      <c r="Q7" s="14">
        <v>194284.39227843718</v>
      </c>
      <c r="R7" s="14">
        <v>223201.80908034841</v>
      </c>
      <c r="S7" s="14">
        <v>229029.38976309294</v>
      </c>
      <c r="T7" s="14">
        <v>131355.51173310209</v>
      </c>
      <c r="U7" s="14">
        <v>132429.43744225436</v>
      </c>
      <c r="V7" s="14">
        <v>134184.6670680629</v>
      </c>
      <c r="W7" s="14">
        <v>136120.02045593155</v>
      </c>
      <c r="X7" s="14">
        <v>138599.47665067387</v>
      </c>
      <c r="Y7" s="14">
        <v>141818.50663765171</v>
      </c>
      <c r="Z7" s="14">
        <v>145548.3521070421</v>
      </c>
      <c r="AA7" s="14">
        <v>150569.78687096055</v>
      </c>
      <c r="AB7" s="14">
        <v>152370.77148065149</v>
      </c>
      <c r="AC7" s="14">
        <v>156339.03918369021</v>
      </c>
      <c r="AD7" s="14">
        <v>157276.64527321554</v>
      </c>
      <c r="AE7" s="14">
        <v>155865.69521965488</v>
      </c>
      <c r="AF7" s="14">
        <v>152833.51538557472</v>
      </c>
      <c r="AG7" s="14">
        <v>150504.57016749063</v>
      </c>
      <c r="AH7" s="14">
        <v>148891.52734563386</v>
      </c>
      <c r="AI7" s="14">
        <v>149701.65726294729</v>
      </c>
      <c r="AJ7" s="14">
        <v>151898.11974263936</v>
      </c>
      <c r="AK7" s="14">
        <v>153658.36894591904</v>
      </c>
      <c r="AL7" s="14">
        <v>155087.83314538671</v>
      </c>
      <c r="AM7" s="14">
        <v>158325.34016355936</v>
      </c>
      <c r="AN7" s="14">
        <v>159387.32231242396</v>
      </c>
      <c r="AO7" s="14">
        <v>162830.88304019585</v>
      </c>
      <c r="AP7" s="14">
        <v>168105.88765886053</v>
      </c>
      <c r="AQ7" s="14">
        <v>171676.5909850816</v>
      </c>
      <c r="AR7" s="14">
        <v>176931.2826221165</v>
      </c>
      <c r="AS7" s="14">
        <v>180225.65377986274</v>
      </c>
      <c r="AT7" s="14">
        <v>183055.58507654085</v>
      </c>
      <c r="AU7" s="14">
        <v>184926.80592285751</v>
      </c>
      <c r="AV7" s="14">
        <v>187583.15706957167</v>
      </c>
      <c r="AW7" s="14">
        <v>190069.41448465947</v>
      </c>
      <c r="AX7" s="14">
        <v>191078.44864018663</v>
      </c>
      <c r="AY7" s="14">
        <v>194441.89852599357</v>
      </c>
      <c r="AZ7" s="14">
        <v>199062.14140612085</v>
      </c>
      <c r="BA7" s="14">
        <v>200268.93793221624</v>
      </c>
      <c r="BB7" s="14">
        <v>202570.03234561265</v>
      </c>
      <c r="BC7" s="14">
        <v>206385.58427201002</v>
      </c>
      <c r="BD7" s="14">
        <v>207159.51145340281</v>
      </c>
      <c r="BE7" s="14">
        <v>207043.85937208877</v>
      </c>
      <c r="BF7" s="14">
        <v>207665.3663466057</v>
      </c>
      <c r="BG7" s="14">
        <v>207123.20385032031</v>
      </c>
      <c r="BH7" s="14">
        <v>204506.85995759798</v>
      </c>
      <c r="BI7" s="14">
        <v>203973.88268575555</v>
      </c>
      <c r="BJ7" s="14">
        <v>198815.99770432999</v>
      </c>
      <c r="BK7" s="14">
        <v>189242.49970937532</v>
      </c>
      <c r="BL7" s="14">
        <v>182203.29659665091</v>
      </c>
      <c r="BM7" s="14">
        <v>176221.52892019515</v>
      </c>
      <c r="BN7" s="14">
        <v>173030.94087057144</v>
      </c>
      <c r="BO7" s="14">
        <v>171331.64881455354</v>
      </c>
      <c r="BP7" s="14">
        <v>171102.45945913409</v>
      </c>
      <c r="BQ7" s="14">
        <v>170240.11753777531</v>
      </c>
      <c r="BR7" s="14">
        <v>174223.7899380468</v>
      </c>
      <c r="BS7" s="14">
        <v>179034.40102058748</v>
      </c>
      <c r="BT7" s="14">
        <v>185110.08185542357</v>
      </c>
      <c r="BU7" s="14">
        <v>191007.43607510603</v>
      </c>
      <c r="BV7" s="14">
        <v>192117.52601074119</v>
      </c>
      <c r="BW7" s="14">
        <v>191953.44706565299</v>
      </c>
      <c r="BX7" s="14">
        <v>190944.76807178045</v>
      </c>
      <c r="BY7" s="14">
        <v>190655.42908309028</v>
      </c>
      <c r="BZ7" s="14">
        <v>194642.06501636538</v>
      </c>
      <c r="CA7" s="14">
        <v>200895.3069425126</v>
      </c>
      <c r="CB7" s="14">
        <v>212975.29673709848</v>
      </c>
      <c r="CC7" s="14">
        <v>220051.32548634848</v>
      </c>
      <c r="CD7" s="14">
        <v>227716.70813972547</v>
      </c>
      <c r="CE7" s="14">
        <v>232063.90595822118</v>
      </c>
      <c r="CF7" s="14">
        <v>229729.31122052411</v>
      </c>
      <c r="CG7" s="14">
        <v>233587.05146763794</v>
      </c>
      <c r="CH7" s="14">
        <v>232330.92193632771</v>
      </c>
      <c r="CI7" s="14">
        <v>220470.27442788205</v>
      </c>
      <c r="CJ7" s="14">
        <v>220471.95954563096</v>
      </c>
      <c r="CK7" s="14">
        <v>224027.06768305588</v>
      </c>
      <c r="CL7" s="14">
        <v>223635.0075753585</v>
      </c>
      <c r="CM7" s="14">
        <v>228073.45390111962</v>
      </c>
    </row>
    <row r="8" spans="1:91" x14ac:dyDescent="0.25">
      <c r="A8" s="14">
        <v>7</v>
      </c>
      <c r="B8" s="14" t="s">
        <v>537</v>
      </c>
      <c r="C8" s="14">
        <v>52237.983680788013</v>
      </c>
      <c r="D8" s="14">
        <v>58135.331384823112</v>
      </c>
      <c r="E8" s="14">
        <v>62853.260173280731</v>
      </c>
      <c r="F8" s="14">
        <v>63458.73247756304</v>
      </c>
      <c r="G8" s="14">
        <v>67817.453879619337</v>
      </c>
      <c r="H8" s="14">
        <v>74029.289476303791</v>
      </c>
      <c r="I8" s="14">
        <v>80100.472651564109</v>
      </c>
      <c r="J8" s="14">
        <v>85326.066448503567</v>
      </c>
      <c r="K8" s="14">
        <v>90383.255702613606</v>
      </c>
      <c r="L8" s="14">
        <v>94030.36331348533</v>
      </c>
      <c r="M8" s="14">
        <v>90632.749375053812</v>
      </c>
      <c r="N8" s="14">
        <v>83236.534602394298</v>
      </c>
      <c r="O8" s="14">
        <v>82688.305720599659</v>
      </c>
      <c r="P8" s="14">
        <v>86809.115219453117</v>
      </c>
      <c r="Q8" s="14">
        <v>91111.322006910865</v>
      </c>
      <c r="R8" s="14">
        <v>99322.485871581259</v>
      </c>
      <c r="S8" s="14">
        <v>101737.98925956379</v>
      </c>
      <c r="T8" s="14">
        <v>51393.871270031668</v>
      </c>
      <c r="U8" s="14">
        <v>51412.659445872479</v>
      </c>
      <c r="V8" s="14">
        <v>52573.389028744961</v>
      </c>
      <c r="W8" s="14">
        <v>53572.01497850295</v>
      </c>
      <c r="X8" s="14">
        <v>54633.950279557306</v>
      </c>
      <c r="Y8" s="14">
        <v>57004.027303538038</v>
      </c>
      <c r="Z8" s="14">
        <v>59539.18517077899</v>
      </c>
      <c r="AA8" s="14">
        <v>61364.162785418106</v>
      </c>
      <c r="AB8" s="14">
        <v>61705.839933416173</v>
      </c>
      <c r="AC8" s="14">
        <v>62966.355912325242</v>
      </c>
      <c r="AD8" s="14">
        <v>63642.933305521219</v>
      </c>
      <c r="AE8" s="14">
        <v>63097.911541860289</v>
      </c>
      <c r="AF8" s="14">
        <v>63726.633589338606</v>
      </c>
      <c r="AG8" s="14">
        <v>63346.821047797275</v>
      </c>
      <c r="AH8" s="14">
        <v>62898.185934142624</v>
      </c>
      <c r="AI8" s="14">
        <v>63863.289338973656</v>
      </c>
      <c r="AJ8" s="14">
        <v>65500.280009746362</v>
      </c>
      <c r="AK8" s="14">
        <v>66985.434593661223</v>
      </c>
      <c r="AL8" s="14">
        <v>68290.23275984636</v>
      </c>
      <c r="AM8" s="14">
        <v>70493.868155223405</v>
      </c>
      <c r="AN8" s="14">
        <v>70869.170089924199</v>
      </c>
      <c r="AO8" s="14">
        <v>73245.245407414506</v>
      </c>
      <c r="AP8" s="14">
        <v>75396.527325577466</v>
      </c>
      <c r="AQ8" s="14">
        <v>76606.215082298993</v>
      </c>
      <c r="AR8" s="14">
        <v>78685.37256137318</v>
      </c>
      <c r="AS8" s="14">
        <v>79691.002845595358</v>
      </c>
      <c r="AT8" s="14">
        <v>80767.970206933853</v>
      </c>
      <c r="AU8" s="14">
        <v>81257.544992354044</v>
      </c>
      <c r="AV8" s="14">
        <v>83551.333947521634</v>
      </c>
      <c r="AW8" s="14">
        <v>85275.615909607499</v>
      </c>
      <c r="AX8" s="14">
        <v>85748.30025753066</v>
      </c>
      <c r="AY8" s="14">
        <v>86729.015679354459</v>
      </c>
      <c r="AZ8" s="14">
        <v>89228.254098615813</v>
      </c>
      <c r="BA8" s="14">
        <v>88953.238187040188</v>
      </c>
      <c r="BB8" s="14">
        <v>90419.750302964821</v>
      </c>
      <c r="BC8" s="14">
        <v>92931.780221833615</v>
      </c>
      <c r="BD8" s="14">
        <v>93282.642240380854</v>
      </c>
      <c r="BE8" s="14">
        <v>93728.992746250617</v>
      </c>
      <c r="BF8" s="14">
        <v>94695.071582913326</v>
      </c>
      <c r="BG8" s="14">
        <v>94414.746684396508</v>
      </c>
      <c r="BH8" s="14">
        <v>92974.453706640183</v>
      </c>
      <c r="BI8" s="14">
        <v>92413.692637854037</v>
      </c>
      <c r="BJ8" s="14">
        <v>90232.443279944127</v>
      </c>
      <c r="BK8" s="14">
        <v>86910.407875776902</v>
      </c>
      <c r="BL8" s="14">
        <v>85111.169346507551</v>
      </c>
      <c r="BM8" s="14">
        <v>83091.369852947013</v>
      </c>
      <c r="BN8" s="14">
        <v>82530.719568163942</v>
      </c>
      <c r="BO8" s="14">
        <v>82212.879641958716</v>
      </c>
      <c r="BP8" s="14">
        <v>82196.588030614628</v>
      </c>
      <c r="BQ8" s="14">
        <v>81203.569517991389</v>
      </c>
      <c r="BR8" s="14">
        <v>83316.138335087657</v>
      </c>
      <c r="BS8" s="14">
        <v>84036.926998704948</v>
      </c>
      <c r="BT8" s="14">
        <v>84720.202644563513</v>
      </c>
      <c r="BU8" s="14">
        <v>87101.106476965244</v>
      </c>
      <c r="BV8" s="14">
        <v>87319.958020131889</v>
      </c>
      <c r="BW8" s="14">
        <v>88095.19373615185</v>
      </c>
      <c r="BX8" s="14">
        <v>89677.912587623869</v>
      </c>
      <c r="BY8" s="14">
        <v>90075.892813436949</v>
      </c>
      <c r="BZ8" s="14">
        <v>91732.454983960546</v>
      </c>
      <c r="CA8" s="14">
        <v>92959.027642622066</v>
      </c>
      <c r="CB8" s="14">
        <v>96373.742619723489</v>
      </c>
      <c r="CC8" s="14">
        <v>98074.944771178692</v>
      </c>
      <c r="CD8" s="14">
        <v>100795.8380528225</v>
      </c>
      <c r="CE8" s="14">
        <v>102045.41804260036</v>
      </c>
      <c r="CF8" s="14">
        <v>101194.12967669753</v>
      </c>
      <c r="CG8" s="14">
        <v>101974.55739615719</v>
      </c>
      <c r="CH8" s="14">
        <v>101515.60777949267</v>
      </c>
      <c r="CI8" s="14">
        <v>102267.66218590782</v>
      </c>
      <c r="CJ8" s="14">
        <v>102261.67805405358</v>
      </c>
      <c r="CK8" s="14">
        <v>104531.63187146766</v>
      </c>
      <c r="CL8" s="14">
        <v>102675.50192341243</v>
      </c>
      <c r="CM8" s="14">
        <v>106754.75490756318</v>
      </c>
    </row>
    <row r="9" spans="1:91" x14ac:dyDescent="0.25">
      <c r="A9" s="14">
        <v>8</v>
      </c>
      <c r="B9" s="14" t="s">
        <v>538</v>
      </c>
      <c r="C9" s="14">
        <v>81284.425494049705</v>
      </c>
      <c r="D9" s="14">
        <v>85998.699181758944</v>
      </c>
      <c r="E9" s="14">
        <v>92609.7776160223</v>
      </c>
      <c r="F9" s="14">
        <v>87024.085062848593</v>
      </c>
      <c r="G9" s="14">
        <v>86924.961619756767</v>
      </c>
      <c r="H9" s="14">
        <v>91470.881522836688</v>
      </c>
      <c r="I9" s="14">
        <v>101184.35919878029</v>
      </c>
      <c r="J9" s="14">
        <v>105467.16323159928</v>
      </c>
      <c r="K9" s="14">
        <v>111688.41828637634</v>
      </c>
      <c r="L9" s="14">
        <v>113217.62194211906</v>
      </c>
      <c r="M9" s="14">
        <v>108502.06063921089</v>
      </c>
      <c r="N9" s="14">
        <v>92460.319198098456</v>
      </c>
      <c r="O9" s="14">
        <v>90961.886268286267</v>
      </c>
      <c r="P9" s="14">
        <v>103238.00753227783</v>
      </c>
      <c r="Q9" s="14">
        <v>103173.07027152632</v>
      </c>
      <c r="R9" s="14">
        <v>123879.32320876715</v>
      </c>
      <c r="S9" s="14">
        <v>127291.40050352915</v>
      </c>
      <c r="T9" s="14">
        <v>79961.640463070435</v>
      </c>
      <c r="U9" s="14">
        <v>81016.77799638189</v>
      </c>
      <c r="V9" s="14">
        <v>81611.278039317942</v>
      </c>
      <c r="W9" s="14">
        <v>82548.005477428582</v>
      </c>
      <c r="X9" s="14">
        <v>83965.526371116561</v>
      </c>
      <c r="Y9" s="14">
        <v>84814.479334113668</v>
      </c>
      <c r="Z9" s="14">
        <v>86009.166936263107</v>
      </c>
      <c r="AA9" s="14">
        <v>89205.624085542455</v>
      </c>
      <c r="AB9" s="14">
        <v>90664.931547235319</v>
      </c>
      <c r="AC9" s="14">
        <v>93372.683271364978</v>
      </c>
      <c r="AD9" s="14">
        <v>93633.71196769434</v>
      </c>
      <c r="AE9" s="14">
        <v>92767.783677794578</v>
      </c>
      <c r="AF9" s="14">
        <v>89106.881796236121</v>
      </c>
      <c r="AG9" s="14">
        <v>87157.749119693355</v>
      </c>
      <c r="AH9" s="14">
        <v>85993.341411491245</v>
      </c>
      <c r="AI9" s="14">
        <v>85838.367923973652</v>
      </c>
      <c r="AJ9" s="14">
        <v>86397.839732893015</v>
      </c>
      <c r="AK9" s="14">
        <v>86672.934352257798</v>
      </c>
      <c r="AL9" s="14">
        <v>86797.60038554034</v>
      </c>
      <c r="AM9" s="14">
        <v>87831.472008335943</v>
      </c>
      <c r="AN9" s="14">
        <v>88518.152222499761</v>
      </c>
      <c r="AO9" s="14">
        <v>89585.637632781349</v>
      </c>
      <c r="AP9" s="14">
        <v>92709.360333283068</v>
      </c>
      <c r="AQ9" s="14">
        <v>95070.375902782602</v>
      </c>
      <c r="AR9" s="14">
        <v>98245.910060743336</v>
      </c>
      <c r="AS9" s="14">
        <v>100534.6509342674</v>
      </c>
      <c r="AT9" s="14">
        <v>102287.614869607</v>
      </c>
      <c r="AU9" s="14">
        <v>103669.26093050347</v>
      </c>
      <c r="AV9" s="14">
        <v>104031.82312205003</v>
      </c>
      <c r="AW9" s="14">
        <v>104793.79857505197</v>
      </c>
      <c r="AX9" s="14">
        <v>105330.14838265599</v>
      </c>
      <c r="AY9" s="14">
        <v>107712.8828466391</v>
      </c>
      <c r="AZ9" s="14">
        <v>109833.88730750505</v>
      </c>
      <c r="BA9" s="14">
        <v>111315.69974517605</v>
      </c>
      <c r="BB9" s="14">
        <v>112150.28204264781</v>
      </c>
      <c r="BC9" s="14">
        <v>113453.80405017642</v>
      </c>
      <c r="BD9" s="14">
        <v>113876.86921302194</v>
      </c>
      <c r="BE9" s="14">
        <v>113314.86662583816</v>
      </c>
      <c r="BF9" s="14">
        <v>112970.29476369238</v>
      </c>
      <c r="BG9" s="14">
        <v>112708.45716592378</v>
      </c>
      <c r="BH9" s="14">
        <v>111532.40625095781</v>
      </c>
      <c r="BI9" s="14">
        <v>111560.1900479015</v>
      </c>
      <c r="BJ9" s="14">
        <v>108583.55442438586</v>
      </c>
      <c r="BK9" s="14">
        <v>102332.09183359842</v>
      </c>
      <c r="BL9" s="14">
        <v>97092.127250143356</v>
      </c>
      <c r="BM9" s="14">
        <v>93130.15906724814</v>
      </c>
      <c r="BN9" s="14">
        <v>90500.221302407503</v>
      </c>
      <c r="BO9" s="14">
        <v>89118.769172594824</v>
      </c>
      <c r="BP9" s="14">
        <v>88905.871428519458</v>
      </c>
      <c r="BQ9" s="14">
        <v>89036.548019783935</v>
      </c>
      <c r="BR9" s="14">
        <v>90907.651602959144</v>
      </c>
      <c r="BS9" s="14">
        <v>94997.474021882532</v>
      </c>
      <c r="BT9" s="14">
        <v>100389.87921086006</v>
      </c>
      <c r="BU9" s="14">
        <v>103906.3295981408</v>
      </c>
      <c r="BV9" s="14">
        <v>104797.5679906093</v>
      </c>
      <c r="BW9" s="14">
        <v>103858.25332950114</v>
      </c>
      <c r="BX9" s="14">
        <v>101266.85548415656</v>
      </c>
      <c r="BY9" s="14">
        <v>100579.53626965333</v>
      </c>
      <c r="BZ9" s="14">
        <v>102909.61003240482</v>
      </c>
      <c r="CA9" s="14">
        <v>107936.27929989054</v>
      </c>
      <c r="CB9" s="14">
        <v>116601.55411737501</v>
      </c>
      <c r="CC9" s="14">
        <v>121976.38071516978</v>
      </c>
      <c r="CD9" s="14">
        <v>126920.87008690297</v>
      </c>
      <c r="CE9" s="14">
        <v>130018.48791562082</v>
      </c>
      <c r="CF9" s="14">
        <v>128535.18154382658</v>
      </c>
      <c r="CG9" s="14">
        <v>131612.49407148076</v>
      </c>
      <c r="CH9" s="14">
        <v>130815.31415683503</v>
      </c>
      <c r="CI9" s="14">
        <v>118202.61224197423</v>
      </c>
      <c r="CJ9" s="14">
        <v>118210.28149157736</v>
      </c>
      <c r="CK9" s="14">
        <v>119495.43581158819</v>
      </c>
      <c r="CL9" s="14">
        <v>120959.50565194605</v>
      </c>
      <c r="CM9" s="14">
        <v>121318.69899355638</v>
      </c>
    </row>
    <row r="10" spans="1:91" x14ac:dyDescent="0.25">
      <c r="A10" s="14">
        <v>9</v>
      </c>
      <c r="B10" s="14" t="s">
        <v>539</v>
      </c>
      <c r="C10" s="14">
        <v>500585.03360762843</v>
      </c>
      <c r="D10" s="14">
        <v>534992.5539294366</v>
      </c>
      <c r="E10" s="14">
        <v>580290.66665039305</v>
      </c>
      <c r="F10" s="14">
        <v>555607.55310383008</v>
      </c>
      <c r="G10" s="14">
        <v>555804.53085735952</v>
      </c>
      <c r="H10" s="14">
        <v>584296.8414287183</v>
      </c>
      <c r="I10" s="14">
        <v>633858.80433221138</v>
      </c>
      <c r="J10" s="14">
        <v>681023.89010306471</v>
      </c>
      <c r="K10" s="14">
        <v>725334.74187621917</v>
      </c>
      <c r="L10" s="14">
        <v>755520.33458432986</v>
      </c>
      <c r="M10" s="14">
        <v>759890.80534512759</v>
      </c>
      <c r="N10" s="14">
        <v>669701.89427015348</v>
      </c>
      <c r="O10" s="14">
        <v>701355.90018140955</v>
      </c>
      <c r="P10" s="14">
        <v>780657.58831046533</v>
      </c>
      <c r="Q10" s="14">
        <v>812761.76286674873</v>
      </c>
      <c r="R10" s="14">
        <v>869585.2466207121</v>
      </c>
      <c r="S10" s="14">
        <v>907438.92781432159</v>
      </c>
      <c r="T10" s="14">
        <v>490010.17900645389</v>
      </c>
      <c r="U10" s="14">
        <v>496577.71886155393</v>
      </c>
      <c r="V10" s="14">
        <v>503700.1792528535</v>
      </c>
      <c r="W10" s="14">
        <v>512052.05730965245</v>
      </c>
      <c r="X10" s="14">
        <v>517372.23706460843</v>
      </c>
      <c r="Y10" s="14">
        <v>527323.93570800452</v>
      </c>
      <c r="Z10" s="14">
        <v>540390.30974218016</v>
      </c>
      <c r="AA10" s="14">
        <v>554883.73320295336</v>
      </c>
      <c r="AB10" s="14">
        <v>565239.25224861607</v>
      </c>
      <c r="AC10" s="14">
        <v>580415.31514818431</v>
      </c>
      <c r="AD10" s="14">
        <v>587910.30143189617</v>
      </c>
      <c r="AE10" s="14">
        <v>587597.79777287587</v>
      </c>
      <c r="AF10" s="14">
        <v>581135.04978459177</v>
      </c>
      <c r="AG10" s="14">
        <v>571367.69915477396</v>
      </c>
      <c r="AH10" s="14">
        <v>546282.41180946701</v>
      </c>
      <c r="AI10" s="14">
        <v>523645.05166648753</v>
      </c>
      <c r="AJ10" s="14">
        <v>544396.96338118333</v>
      </c>
      <c r="AK10" s="14">
        <v>556859.35308222682</v>
      </c>
      <c r="AL10" s="14">
        <v>557595.02354322351</v>
      </c>
      <c r="AM10" s="14">
        <v>564366.7834228042</v>
      </c>
      <c r="AN10" s="14">
        <v>571523.25749878795</v>
      </c>
      <c r="AO10" s="14">
        <v>568994.3608797068</v>
      </c>
      <c r="AP10" s="14">
        <v>593724.15652008122</v>
      </c>
      <c r="AQ10" s="14">
        <v>602945.59081629722</v>
      </c>
      <c r="AR10" s="14">
        <v>620534.66068925732</v>
      </c>
      <c r="AS10" s="14">
        <v>628702.80699417018</v>
      </c>
      <c r="AT10" s="14">
        <v>636388.63281320594</v>
      </c>
      <c r="AU10" s="14">
        <v>649809.1168322122</v>
      </c>
      <c r="AV10" s="14">
        <v>660721.34633152443</v>
      </c>
      <c r="AW10" s="14">
        <v>671807.6976200809</v>
      </c>
      <c r="AX10" s="14">
        <v>690086.5492354033</v>
      </c>
      <c r="AY10" s="14">
        <v>701479.96722525021</v>
      </c>
      <c r="AZ10" s="14">
        <v>712411.51618648774</v>
      </c>
      <c r="BA10" s="14">
        <v>725875.9540947451</v>
      </c>
      <c r="BB10" s="14">
        <v>730468.07133810222</v>
      </c>
      <c r="BC10" s="14">
        <v>732583.4258855416</v>
      </c>
      <c r="BD10" s="14">
        <v>743457.44875897747</v>
      </c>
      <c r="BE10" s="14">
        <v>753207.0049800605</v>
      </c>
      <c r="BF10" s="14">
        <v>756943.01902317069</v>
      </c>
      <c r="BG10" s="14">
        <v>768473.86557511077</v>
      </c>
      <c r="BH10" s="14">
        <v>773021.00114653772</v>
      </c>
      <c r="BI10" s="14">
        <v>779337.07311385393</v>
      </c>
      <c r="BJ10" s="14">
        <v>773341.57000225701</v>
      </c>
      <c r="BK10" s="14">
        <v>713863.57711786148</v>
      </c>
      <c r="BL10" s="14">
        <v>671679.78074269497</v>
      </c>
      <c r="BM10" s="14">
        <v>658244.69967714965</v>
      </c>
      <c r="BN10" s="14">
        <v>669716.82884171722</v>
      </c>
      <c r="BO10" s="14">
        <v>679166.26781905186</v>
      </c>
      <c r="BP10" s="14">
        <v>685608.1921739059</v>
      </c>
      <c r="BQ10" s="14">
        <v>691392.19283467485</v>
      </c>
      <c r="BR10" s="14">
        <v>704637.7817600586</v>
      </c>
      <c r="BS10" s="14">
        <v>723785.43395699898</v>
      </c>
      <c r="BT10" s="14">
        <v>754076.99918505037</v>
      </c>
      <c r="BU10" s="14">
        <v>782788.30887421418</v>
      </c>
      <c r="BV10" s="14">
        <v>792921.28806451347</v>
      </c>
      <c r="BW10" s="14">
        <v>792843.7571180833</v>
      </c>
      <c r="BX10" s="14">
        <v>803839.96449922596</v>
      </c>
      <c r="BY10" s="14">
        <v>808272.25273871166</v>
      </c>
      <c r="BZ10" s="14">
        <v>812455.686042835</v>
      </c>
      <c r="CA10" s="14">
        <v>826479.14818622242</v>
      </c>
      <c r="CB10" s="14">
        <v>851605.89556691574</v>
      </c>
      <c r="CC10" s="14">
        <v>857136.82931542268</v>
      </c>
      <c r="CD10" s="14">
        <v>879058.78712217114</v>
      </c>
      <c r="CE10" s="14">
        <v>890539.47447833885</v>
      </c>
      <c r="CF10" s="14">
        <v>891349.095257079</v>
      </c>
      <c r="CG10" s="14">
        <v>913371.61446693516</v>
      </c>
      <c r="CH10" s="14">
        <v>919633.67074828967</v>
      </c>
      <c r="CI10" s="14">
        <v>905401.33078498265</v>
      </c>
      <c r="CJ10" s="14">
        <v>889881.85799221671</v>
      </c>
      <c r="CK10" s="14">
        <v>909254.87496388238</v>
      </c>
      <c r="CL10" s="14">
        <v>918141.44262487569</v>
      </c>
      <c r="CM10" s="14">
        <v>919408.44900694769</v>
      </c>
    </row>
  </sheetData>
  <pageMargins left="0.75" right="0.75" top="1" bottom="1" header="0.5" footer="0.5"/>
  <headerFooter alignWithMargins="0">
    <oddHeader>&amp;A</oddHeader>
    <oddFooter>Page &amp;P</oddFooter>
  </headerFooter>
  <customProperties>
    <customPr name="SourceTableID" r:id="rId1"/>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CP26"/>
  <sheetViews>
    <sheetView topLeftCell="B1" zoomScale="90" zoomScaleNormal="90" workbookViewId="0">
      <selection activeCell="BZ28" sqref="BZ28"/>
    </sheetView>
  </sheetViews>
  <sheetFormatPr defaultColWidth="8.6640625" defaultRowHeight="13.2" x14ac:dyDescent="0.25"/>
  <cols>
    <col min="1" max="1" width="15.6640625" style="20" customWidth="1"/>
    <col min="2" max="2" width="49.44140625" style="20" customWidth="1"/>
    <col min="3" max="74" width="0" style="20" hidden="1" customWidth="1"/>
    <col min="75" max="89" width="8.6640625" style="20"/>
    <col min="90" max="90" width="8.6640625" style="2"/>
    <col min="91" max="93" width="8.6640625" style="20"/>
    <col min="94" max="94" width="10.5546875" style="387" bestFit="1" customWidth="1"/>
    <col min="95" max="16384" width="8.6640625" style="20"/>
  </cols>
  <sheetData>
    <row r="1" spans="1:94" x14ac:dyDescent="0.25">
      <c r="CM1" s="897" t="s">
        <v>440</v>
      </c>
      <c r="CN1" s="897"/>
      <c r="CO1" s="897"/>
    </row>
    <row r="2" spans="1:94" x14ac:dyDescent="0.25">
      <c r="A2" s="20" t="s">
        <v>2345</v>
      </c>
      <c r="B2" s="20" t="s">
        <v>442</v>
      </c>
      <c r="C2" s="20" t="s">
        <v>2346</v>
      </c>
      <c r="D2" s="20" t="s">
        <v>2347</v>
      </c>
      <c r="E2" s="20" t="s">
        <v>2348</v>
      </c>
      <c r="F2" s="20" t="s">
        <v>2349</v>
      </c>
      <c r="G2" s="20" t="s">
        <v>2350</v>
      </c>
      <c r="H2" s="20" t="s">
        <v>2351</v>
      </c>
      <c r="I2" s="20" t="s">
        <v>2352</v>
      </c>
      <c r="J2" s="20" t="s">
        <v>2353</v>
      </c>
      <c r="K2" s="20" t="s">
        <v>2354</v>
      </c>
      <c r="L2" s="20" t="s">
        <v>2355</v>
      </c>
      <c r="M2" s="20" t="s">
        <v>2356</v>
      </c>
      <c r="N2" s="20" t="s">
        <v>2357</v>
      </c>
      <c r="O2" s="20" t="s">
        <v>2358</v>
      </c>
      <c r="P2" s="20" t="s">
        <v>2359</v>
      </c>
      <c r="Q2" s="20" t="s">
        <v>2360</v>
      </c>
      <c r="R2" s="20" t="s">
        <v>2361</v>
      </c>
      <c r="S2" s="20" t="s">
        <v>460</v>
      </c>
      <c r="T2" s="20" t="s">
        <v>461</v>
      </c>
      <c r="U2" s="20" t="s">
        <v>462</v>
      </c>
      <c r="V2" s="20" t="s">
        <v>463</v>
      </c>
      <c r="W2" s="20" t="s">
        <v>464</v>
      </c>
      <c r="X2" s="20" t="s">
        <v>465</v>
      </c>
      <c r="Y2" s="20" t="s">
        <v>466</v>
      </c>
      <c r="Z2" s="20" t="s">
        <v>467</v>
      </c>
      <c r="AA2" s="20" t="s">
        <v>468</v>
      </c>
      <c r="AB2" s="20" t="s">
        <v>469</v>
      </c>
      <c r="AC2" s="20" t="s">
        <v>470</v>
      </c>
      <c r="AD2" s="20" t="s">
        <v>471</v>
      </c>
      <c r="AE2" s="20" t="s">
        <v>472</v>
      </c>
      <c r="AF2" s="20" t="s">
        <v>473</v>
      </c>
      <c r="AG2" s="20" t="s">
        <v>474</v>
      </c>
      <c r="AH2" s="20" t="s">
        <v>475</v>
      </c>
      <c r="AI2" s="20" t="s">
        <v>476</v>
      </c>
      <c r="AJ2" s="20" t="s">
        <v>477</v>
      </c>
      <c r="AK2" s="20" t="s">
        <v>478</v>
      </c>
      <c r="AL2" s="20" t="s">
        <v>479</v>
      </c>
      <c r="AM2" s="20" t="s">
        <v>480</v>
      </c>
      <c r="AN2" s="20" t="s">
        <v>481</v>
      </c>
      <c r="AO2" s="20" t="s">
        <v>482</v>
      </c>
      <c r="AP2" s="20" t="s">
        <v>483</v>
      </c>
      <c r="AQ2" s="20" t="s">
        <v>484</v>
      </c>
      <c r="AR2" s="20" t="s">
        <v>485</v>
      </c>
      <c r="AS2" s="20" t="s">
        <v>486</v>
      </c>
      <c r="AT2" s="20" t="s">
        <v>487</v>
      </c>
      <c r="AU2" s="20" t="s">
        <v>488</v>
      </c>
      <c r="AV2" s="20" t="s">
        <v>489</v>
      </c>
      <c r="AW2" s="20" t="s">
        <v>490</v>
      </c>
      <c r="AX2" s="20" t="s">
        <v>491</v>
      </c>
      <c r="AY2" s="20" t="s">
        <v>492</v>
      </c>
      <c r="AZ2" s="20" t="s">
        <v>493</v>
      </c>
      <c r="BA2" s="20" t="s">
        <v>494</v>
      </c>
      <c r="BB2" s="20" t="s">
        <v>495</v>
      </c>
      <c r="BC2" s="20" t="s">
        <v>496</v>
      </c>
      <c r="BD2" s="20" t="s">
        <v>497</v>
      </c>
      <c r="BE2" s="20" t="s">
        <v>498</v>
      </c>
      <c r="BF2" s="20" t="s">
        <v>499</v>
      </c>
      <c r="BG2" s="20" t="s">
        <v>500</v>
      </c>
      <c r="BH2" s="20" t="s">
        <v>501</v>
      </c>
      <c r="BI2" s="20" t="s">
        <v>502</v>
      </c>
      <c r="BJ2" s="20" t="s">
        <v>503</v>
      </c>
      <c r="BK2" s="20" t="s">
        <v>504</v>
      </c>
      <c r="BL2" s="20" t="s">
        <v>505</v>
      </c>
      <c r="BM2" s="20" t="s">
        <v>506</v>
      </c>
      <c r="BN2" s="20" t="s">
        <v>507</v>
      </c>
      <c r="BO2" s="20" t="s">
        <v>508</v>
      </c>
      <c r="BP2" s="20" t="s">
        <v>509</v>
      </c>
      <c r="BQ2" s="20" t="s">
        <v>510</v>
      </c>
      <c r="BR2" s="20" t="s">
        <v>511</v>
      </c>
      <c r="BS2" s="20" t="s">
        <v>512</v>
      </c>
      <c r="BT2" s="20" t="s">
        <v>513</v>
      </c>
      <c r="BU2" s="20" t="s">
        <v>514</v>
      </c>
      <c r="BV2" s="20" t="s">
        <v>515</v>
      </c>
      <c r="BW2" s="20" t="s">
        <v>516</v>
      </c>
      <c r="BX2" s="20" t="s">
        <v>517</v>
      </c>
      <c r="BY2" s="20" t="s">
        <v>518</v>
      </c>
      <c r="BZ2" s="20" t="s">
        <v>519</v>
      </c>
      <c r="CA2" s="20" t="s">
        <v>520</v>
      </c>
      <c r="CB2" s="20" t="s">
        <v>521</v>
      </c>
      <c r="CC2" s="20" t="s">
        <v>522</v>
      </c>
      <c r="CD2" s="20" t="s">
        <v>523</v>
      </c>
      <c r="CE2" s="20" t="s">
        <v>524</v>
      </c>
      <c r="CF2" s="20" t="s">
        <v>525</v>
      </c>
      <c r="CG2" s="20" t="s">
        <v>526</v>
      </c>
      <c r="CH2" s="20" t="s">
        <v>527</v>
      </c>
      <c r="CI2" s="20" t="s">
        <v>528</v>
      </c>
      <c r="CJ2" s="20" t="s">
        <v>529</v>
      </c>
      <c r="CK2" s="20" t="s">
        <v>530</v>
      </c>
      <c r="CL2" s="2" t="s">
        <v>2630</v>
      </c>
      <c r="CM2" s="20" t="s">
        <v>528</v>
      </c>
      <c r="CN2" s="20" t="s">
        <v>529</v>
      </c>
      <c r="CO2" s="20" t="s">
        <v>530</v>
      </c>
      <c r="CP2" s="387" t="s">
        <v>2630</v>
      </c>
    </row>
    <row r="3" spans="1:94" x14ac:dyDescent="0.25">
      <c r="A3" s="20" t="s">
        <v>2362</v>
      </c>
      <c r="B3" s="20" t="s">
        <v>531</v>
      </c>
      <c r="C3" s="20">
        <v>90095.770900586489</v>
      </c>
      <c r="D3" s="20">
        <v>95903.652269584069</v>
      </c>
      <c r="E3" s="20">
        <v>106271.14940070058</v>
      </c>
      <c r="F3" s="20">
        <v>101052.98125422126</v>
      </c>
      <c r="G3" s="20">
        <v>102035.48865771898</v>
      </c>
      <c r="H3" s="20">
        <v>105441.49951588837</v>
      </c>
      <c r="I3" s="20">
        <v>113394.13734811998</v>
      </c>
      <c r="J3" s="20">
        <v>121924.04901271134</v>
      </c>
      <c r="K3" s="20">
        <v>129336.62852672409</v>
      </c>
      <c r="L3" s="20">
        <v>134701.91030034411</v>
      </c>
      <c r="M3" s="20">
        <v>139364.13793557236</v>
      </c>
      <c r="N3" s="20">
        <v>127854.81402443591</v>
      </c>
      <c r="O3" s="20">
        <v>129651.12626893405</v>
      </c>
      <c r="P3" s="20">
        <v>137790.25459225819</v>
      </c>
      <c r="Q3" s="20">
        <v>146326.27236480743</v>
      </c>
      <c r="R3" s="20">
        <v>154844.97203813435</v>
      </c>
      <c r="S3" s="20">
        <v>88498.200552347102</v>
      </c>
      <c r="T3" s="20">
        <v>89644.953345866496</v>
      </c>
      <c r="U3" s="20">
        <v>89289.282891456591</v>
      </c>
      <c r="V3" s="20">
        <v>92950.646812675812</v>
      </c>
      <c r="W3" s="20">
        <v>93821.122489826477</v>
      </c>
      <c r="X3" s="20">
        <v>93990.68098739344</v>
      </c>
      <c r="Y3" s="20">
        <v>97007.76817732479</v>
      </c>
      <c r="Z3" s="20">
        <v>98795.037423791611</v>
      </c>
      <c r="AA3" s="20">
        <v>101281.92953292531</v>
      </c>
      <c r="AB3" s="20">
        <v>105789.76354005763</v>
      </c>
      <c r="AC3" s="20">
        <v>108717.48240295777</v>
      </c>
      <c r="AD3" s="20">
        <v>109295.42212686162</v>
      </c>
      <c r="AE3" s="20">
        <v>108324.40924192597</v>
      </c>
      <c r="AF3" s="20">
        <v>104880.56366711934</v>
      </c>
      <c r="AG3" s="20">
        <v>98408.776510356998</v>
      </c>
      <c r="AH3" s="20">
        <v>92598.175597482797</v>
      </c>
      <c r="AI3" s="20">
        <v>99695.234156272971</v>
      </c>
      <c r="AJ3" s="20">
        <v>102956.94946012972</v>
      </c>
      <c r="AK3" s="20">
        <v>102646.0077055951</v>
      </c>
      <c r="AL3" s="20">
        <v>102843.76330887813</v>
      </c>
      <c r="AM3" s="20">
        <v>101647.93317813305</v>
      </c>
      <c r="AN3" s="20">
        <v>103058.13996974964</v>
      </c>
      <c r="AO3" s="20">
        <v>108487.89171076448</v>
      </c>
      <c r="AP3" s="20">
        <v>108572.03320490627</v>
      </c>
      <c r="AQ3" s="20">
        <v>110970.74947911114</v>
      </c>
      <c r="AR3" s="20">
        <v>112391.04622320241</v>
      </c>
      <c r="AS3" s="20">
        <v>114643.80272658946</v>
      </c>
      <c r="AT3" s="20">
        <v>115570.95096357691</v>
      </c>
      <c r="AU3" s="20">
        <v>117947.41124513821</v>
      </c>
      <c r="AV3" s="20">
        <v>120776.91520130122</v>
      </c>
      <c r="AW3" s="20">
        <v>123091.45250958952</v>
      </c>
      <c r="AX3" s="20">
        <v>125880.41709481641</v>
      </c>
      <c r="AY3" s="20">
        <v>128926.32420483422</v>
      </c>
      <c r="AZ3" s="20">
        <v>129492.00140435989</v>
      </c>
      <c r="BA3" s="20">
        <v>128663.70077487495</v>
      </c>
      <c r="BB3" s="20">
        <v>130264.4877228273</v>
      </c>
      <c r="BC3" s="20">
        <v>133447.77922552812</v>
      </c>
      <c r="BD3" s="20">
        <v>134168.79507325808</v>
      </c>
      <c r="BE3" s="20">
        <v>133964.32736521764</v>
      </c>
      <c r="BF3" s="20">
        <v>137226.73953737263</v>
      </c>
      <c r="BG3" s="20">
        <v>140333.70314529559</v>
      </c>
      <c r="BH3" s="20">
        <v>141613.89578923356</v>
      </c>
      <c r="BI3" s="20">
        <v>140686.31457108734</v>
      </c>
      <c r="BJ3" s="20">
        <v>134822.63823667294</v>
      </c>
      <c r="BK3" s="20">
        <v>128491.87995288282</v>
      </c>
      <c r="BL3" s="20">
        <v>126605.23653124135</v>
      </c>
      <c r="BM3" s="20">
        <v>128064.41329902907</v>
      </c>
      <c r="BN3" s="20">
        <v>128257.72631459044</v>
      </c>
      <c r="BO3" s="20">
        <v>128279.1921370882</v>
      </c>
      <c r="BP3" s="20">
        <v>129791.10265094093</v>
      </c>
      <c r="BQ3" s="20">
        <v>130273.45726002504</v>
      </c>
      <c r="BR3" s="20">
        <v>130260.75302768199</v>
      </c>
      <c r="BS3" s="20">
        <v>133836.72242319904</v>
      </c>
      <c r="BT3" s="20">
        <v>136553.6815547552</v>
      </c>
      <c r="BU3" s="20">
        <v>140152.07555212342</v>
      </c>
      <c r="BV3" s="20">
        <v>140618.53883895511</v>
      </c>
      <c r="BW3" s="21">
        <v>143152.42878026026</v>
      </c>
      <c r="BX3" s="21">
        <v>146024.14980830488</v>
      </c>
      <c r="BY3" s="21">
        <v>146580.83639194703</v>
      </c>
      <c r="BZ3" s="21">
        <v>149547.67447871761</v>
      </c>
      <c r="CA3" s="21">
        <v>152372.19097463187</v>
      </c>
      <c r="CB3" s="21">
        <v>153780.92089768374</v>
      </c>
      <c r="CC3" s="21">
        <v>155306.15816554346</v>
      </c>
      <c r="CD3" s="21">
        <v>157920.61811467831</v>
      </c>
      <c r="CE3" s="21">
        <v>163178.64720160924</v>
      </c>
      <c r="CF3" s="21">
        <v>167161.4292195976</v>
      </c>
      <c r="CG3" s="21">
        <v>170970.14190473326</v>
      </c>
      <c r="CH3" s="21">
        <v>173507.39163685791</v>
      </c>
      <c r="CI3" s="21">
        <v>177796.50848697656</v>
      </c>
      <c r="CJ3" s="21">
        <v>179865.37661468083</v>
      </c>
      <c r="CK3" s="21">
        <v>182825.06131894822</v>
      </c>
      <c r="CL3" s="2">
        <v>183702.29245752501</v>
      </c>
      <c r="CM3" s="24">
        <f>((CI3/CH3)^4-1)*100</f>
        <v>10.260761773016846</v>
      </c>
      <c r="CN3" s="24">
        <f t="shared" ref="CN3:CO18" si="0">((CJ3/CI3)^4-1)*100</f>
        <v>4.7363350333775367</v>
      </c>
      <c r="CO3" s="24">
        <f t="shared" si="0"/>
        <v>6.7462495763939589</v>
      </c>
      <c r="CP3" s="388">
        <f>((CL3/CK3)^4-1)*100</f>
        <v>1.9331377172049358</v>
      </c>
    </row>
    <row r="4" spans="1:94" x14ac:dyDescent="0.25">
      <c r="A4" s="20" t="s">
        <v>2363</v>
      </c>
      <c r="B4" s="20" t="s">
        <v>535</v>
      </c>
      <c r="C4" s="20">
        <v>78413.857256713061</v>
      </c>
      <c r="D4" s="20">
        <v>83344.883744185936</v>
      </c>
      <c r="E4" s="20">
        <v>87427.396745794365</v>
      </c>
      <c r="F4" s="20">
        <v>85077.519503748597</v>
      </c>
      <c r="G4" s="20">
        <v>89142.991097121296</v>
      </c>
      <c r="H4" s="20">
        <v>92060.012220246514</v>
      </c>
      <c r="I4" s="20">
        <v>96528.701220459116</v>
      </c>
      <c r="J4" s="20">
        <v>101964.8170415264</v>
      </c>
      <c r="K4" s="20">
        <v>105395.65982629287</v>
      </c>
      <c r="L4" s="20">
        <v>107041.14260194555</v>
      </c>
      <c r="M4" s="20">
        <v>106426.25224440621</v>
      </c>
      <c r="N4" s="20">
        <v>99270.786061663064</v>
      </c>
      <c r="O4" s="20">
        <v>105700.07391706904</v>
      </c>
      <c r="P4" s="20">
        <v>114004.38721855123</v>
      </c>
      <c r="Q4" s="20">
        <v>118651.08199786048</v>
      </c>
      <c r="R4" s="20">
        <v>123725.99793638261</v>
      </c>
      <c r="S4" s="20">
        <v>76099.383452847847</v>
      </c>
      <c r="T4" s="20">
        <v>77754.224807881197</v>
      </c>
      <c r="U4" s="20">
        <v>78869.336186478555</v>
      </c>
      <c r="V4" s="20">
        <v>80932.484579644602</v>
      </c>
      <c r="W4" s="20">
        <v>81277.451899136664</v>
      </c>
      <c r="X4" s="20">
        <v>82696.079216289552</v>
      </c>
      <c r="Y4" s="20">
        <v>83421.983170629072</v>
      </c>
      <c r="Z4" s="20">
        <v>85984.020690688485</v>
      </c>
      <c r="AA4" s="20">
        <v>87782.964076338787</v>
      </c>
      <c r="AB4" s="20">
        <v>88030.789334555142</v>
      </c>
      <c r="AC4" s="20">
        <v>87663.191225092523</v>
      </c>
      <c r="AD4" s="20">
        <v>86232.642347190995</v>
      </c>
      <c r="AE4" s="20">
        <v>85808.353955714614</v>
      </c>
      <c r="AF4" s="20">
        <v>84458.496035247939</v>
      </c>
      <c r="AG4" s="20">
        <v>84556.8972941963</v>
      </c>
      <c r="AH4" s="20">
        <v>85486.330729835536</v>
      </c>
      <c r="AI4" s="20">
        <v>87833.540117521086</v>
      </c>
      <c r="AJ4" s="20">
        <v>89088.951490022431</v>
      </c>
      <c r="AK4" s="20">
        <v>89767.695919907113</v>
      </c>
      <c r="AL4" s="20">
        <v>89881.776861034552</v>
      </c>
      <c r="AM4" s="20">
        <v>90086.258812506188</v>
      </c>
      <c r="AN4" s="20">
        <v>91545.406533692978</v>
      </c>
      <c r="AO4" s="20">
        <v>92711.571785731168</v>
      </c>
      <c r="AP4" s="20">
        <v>93896.81174905572</v>
      </c>
      <c r="AQ4" s="20">
        <v>94962.053369196321</v>
      </c>
      <c r="AR4" s="20">
        <v>95535.474174287665</v>
      </c>
      <c r="AS4" s="20">
        <v>97003.710533587524</v>
      </c>
      <c r="AT4" s="20">
        <v>98613.566804764952</v>
      </c>
      <c r="AU4" s="20">
        <v>100005.31783946096</v>
      </c>
      <c r="AV4" s="20">
        <v>101851.94400346452</v>
      </c>
      <c r="AW4" s="20">
        <v>102359.93886113429</v>
      </c>
      <c r="AX4" s="20">
        <v>103642.06746204583</v>
      </c>
      <c r="AY4" s="20">
        <v>105291.38475434978</v>
      </c>
      <c r="AZ4" s="20">
        <v>104517.90729649752</v>
      </c>
      <c r="BA4" s="20">
        <v>105091.24494919417</v>
      </c>
      <c r="BB4" s="20">
        <v>106682.10230513003</v>
      </c>
      <c r="BC4" s="20">
        <v>105915.65545540025</v>
      </c>
      <c r="BD4" s="20">
        <v>106450.43302392494</v>
      </c>
      <c r="BE4" s="20">
        <v>107337.87374046411</v>
      </c>
      <c r="BF4" s="20">
        <v>108460.60818799291</v>
      </c>
      <c r="BG4" s="20">
        <v>107135.19443273685</v>
      </c>
      <c r="BH4" s="20">
        <v>107669.94845600367</v>
      </c>
      <c r="BI4" s="20">
        <v>106535.4528350655</v>
      </c>
      <c r="BJ4" s="20">
        <v>104364.41325381881</v>
      </c>
      <c r="BK4" s="20">
        <v>101057.21563085321</v>
      </c>
      <c r="BL4" s="20">
        <v>98888.719211177333</v>
      </c>
      <c r="BM4" s="20">
        <v>98044.300889572507</v>
      </c>
      <c r="BN4" s="20">
        <v>99092.908515049203</v>
      </c>
      <c r="BO4" s="20">
        <v>101921.40418116545</v>
      </c>
      <c r="BP4" s="20">
        <v>104577.11175805515</v>
      </c>
      <c r="BQ4" s="20">
        <v>106901.87243892047</v>
      </c>
      <c r="BR4" s="20">
        <v>109399.90729013503</v>
      </c>
      <c r="BS4" s="20">
        <v>111802.83852267236</v>
      </c>
      <c r="BT4" s="20">
        <v>113501.8252502244</v>
      </c>
      <c r="BU4" s="20">
        <v>114976.96482367511</v>
      </c>
      <c r="BV4" s="20">
        <v>115735.92027763308</v>
      </c>
      <c r="BW4" s="21">
        <v>117189.37565709061</v>
      </c>
      <c r="BX4" s="21">
        <v>117859.55236721979</v>
      </c>
      <c r="BY4" s="21">
        <v>118919.85279824234</v>
      </c>
      <c r="BZ4" s="21">
        <v>120635.54716888917</v>
      </c>
      <c r="CA4" s="21">
        <v>122313.85670444698</v>
      </c>
      <c r="CB4" s="21">
        <v>122919.65939087758</v>
      </c>
      <c r="CC4" s="21">
        <v>123478.29364217471</v>
      </c>
      <c r="CD4" s="21">
        <v>126192.18200803119</v>
      </c>
      <c r="CE4" s="21">
        <v>126217.55254469723</v>
      </c>
      <c r="CF4" s="21">
        <v>129198.2653396645</v>
      </c>
      <c r="CG4" s="21">
        <v>131697.5884645585</v>
      </c>
      <c r="CH4" s="21">
        <v>135735.62379613722</v>
      </c>
      <c r="CI4" s="21">
        <v>137495.48805920104</v>
      </c>
      <c r="CJ4" s="21">
        <v>140662.93910734894</v>
      </c>
      <c r="CK4" s="21">
        <v>141823.77934516367</v>
      </c>
      <c r="CL4" s="2">
        <v>144858.71835866701</v>
      </c>
      <c r="CM4" s="24">
        <f t="shared" ref="CM4:CM26" si="1">((CI4/CH4)^4-1)*100</f>
        <v>5.287888253928541</v>
      </c>
      <c r="CN4" s="24">
        <f t="shared" si="0"/>
        <v>9.5380392448601867</v>
      </c>
      <c r="CO4" s="24">
        <f t="shared" si="0"/>
        <v>3.3421438767454514</v>
      </c>
      <c r="CP4" s="388">
        <f t="shared" ref="CP4:CP26" si="2">((CL4/CK4)^4-1)*100</f>
        <v>8.8384470342233179</v>
      </c>
    </row>
    <row r="5" spans="1:94" x14ac:dyDescent="0.25">
      <c r="A5" s="20" t="s">
        <v>2364</v>
      </c>
      <c r="B5" s="20" t="s">
        <v>2365</v>
      </c>
      <c r="C5" s="20">
        <v>63445.215742412925</v>
      </c>
      <c r="D5" s="20">
        <v>68447.419771547342</v>
      </c>
      <c r="E5" s="20">
        <v>76769.836828860934</v>
      </c>
      <c r="F5" s="20">
        <v>68459.006468058404</v>
      </c>
      <c r="G5" s="20">
        <v>65909.865154046653</v>
      </c>
      <c r="H5" s="20">
        <v>71214.55702519948</v>
      </c>
      <c r="I5" s="20">
        <v>76033.252146278523</v>
      </c>
      <c r="J5" s="20">
        <v>79397.69201185611</v>
      </c>
      <c r="K5" s="20">
        <v>84219.078420097823</v>
      </c>
      <c r="L5" s="20">
        <v>86460.35207257056</v>
      </c>
      <c r="M5" s="20">
        <v>88088.287445036636</v>
      </c>
      <c r="N5" s="20">
        <v>75668.74811924636</v>
      </c>
      <c r="O5" s="20">
        <v>80093.980208893889</v>
      </c>
      <c r="P5" s="20">
        <v>88835.911127038562</v>
      </c>
      <c r="Q5" s="20">
        <v>88544.113036922965</v>
      </c>
      <c r="R5" s="20">
        <v>92274.997412387194</v>
      </c>
      <c r="S5" s="20">
        <v>61440.91789942317</v>
      </c>
      <c r="T5" s="20">
        <v>62756.475161452807</v>
      </c>
      <c r="U5" s="20">
        <v>64652.06293538076</v>
      </c>
      <c r="V5" s="20">
        <v>64931.406973394958</v>
      </c>
      <c r="W5" s="20">
        <v>66096.271719860888</v>
      </c>
      <c r="X5" s="20">
        <v>66995.472805622077</v>
      </c>
      <c r="Y5" s="20">
        <v>69796.923904519019</v>
      </c>
      <c r="Z5" s="20">
        <v>70901.010656187354</v>
      </c>
      <c r="AA5" s="20">
        <v>73275.091801440358</v>
      </c>
      <c r="AB5" s="20">
        <v>76410.992787216324</v>
      </c>
      <c r="AC5" s="20">
        <v>77939.20969766409</v>
      </c>
      <c r="AD5" s="20">
        <v>79454.05302912301</v>
      </c>
      <c r="AE5" s="20">
        <v>76272.1231089801</v>
      </c>
      <c r="AF5" s="20">
        <v>72865.979549046257</v>
      </c>
      <c r="AG5" s="20">
        <v>65002.945838849431</v>
      </c>
      <c r="AH5" s="20">
        <v>59694.977375357827</v>
      </c>
      <c r="AI5" s="20">
        <v>63724.890248341413</v>
      </c>
      <c r="AJ5" s="20">
        <v>65534.885299882262</v>
      </c>
      <c r="AK5" s="20">
        <v>66166.259105793739</v>
      </c>
      <c r="AL5" s="20">
        <v>68213.425962169204</v>
      </c>
      <c r="AM5" s="20">
        <v>69854.956480583205</v>
      </c>
      <c r="AN5" s="20">
        <v>68309.558468624164</v>
      </c>
      <c r="AO5" s="20">
        <v>72471.972561435236</v>
      </c>
      <c r="AP5" s="20">
        <v>74221.740590155299</v>
      </c>
      <c r="AQ5" s="20">
        <v>76517.514771187198</v>
      </c>
      <c r="AR5" s="20">
        <v>76032.010526298691</v>
      </c>
      <c r="AS5" s="20">
        <v>75267.331570179333</v>
      </c>
      <c r="AT5" s="20">
        <v>76316.151717448884</v>
      </c>
      <c r="AU5" s="20">
        <v>77110.725503810434</v>
      </c>
      <c r="AV5" s="20">
        <v>79009.598296232478</v>
      </c>
      <c r="AW5" s="20">
        <v>80491.381856774504</v>
      </c>
      <c r="AX5" s="20">
        <v>80979.062390607025</v>
      </c>
      <c r="AY5" s="20">
        <v>81746.273327243674</v>
      </c>
      <c r="AZ5" s="20">
        <v>86244.825254222829</v>
      </c>
      <c r="BA5" s="20">
        <v>84691.82956779364</v>
      </c>
      <c r="BB5" s="20">
        <v>84193.385531131149</v>
      </c>
      <c r="BC5" s="20">
        <v>85402.043088376144</v>
      </c>
      <c r="BD5" s="20">
        <v>85312.799190124191</v>
      </c>
      <c r="BE5" s="20">
        <v>85859.354709974825</v>
      </c>
      <c r="BF5" s="20">
        <v>89267.211301807096</v>
      </c>
      <c r="BG5" s="20">
        <v>90485.392434193651</v>
      </c>
      <c r="BH5" s="20">
        <v>90453.379294789134</v>
      </c>
      <c r="BI5" s="20">
        <v>89013.033895161891</v>
      </c>
      <c r="BJ5" s="20">
        <v>82401.344156001898</v>
      </c>
      <c r="BK5" s="20">
        <v>76438.159928058521</v>
      </c>
      <c r="BL5" s="20">
        <v>73883.443271191049</v>
      </c>
      <c r="BM5" s="20">
        <v>74929.086497860393</v>
      </c>
      <c r="BN5" s="20">
        <v>77424.302779875477</v>
      </c>
      <c r="BO5" s="20">
        <v>78591.753659286653</v>
      </c>
      <c r="BP5" s="20">
        <v>79545.564171604652</v>
      </c>
      <c r="BQ5" s="20">
        <v>80940.084639454333</v>
      </c>
      <c r="BR5" s="20">
        <v>81298.518365229917</v>
      </c>
      <c r="BS5" s="20">
        <v>84394.918558726495</v>
      </c>
      <c r="BT5" s="20">
        <v>89900.104790466721</v>
      </c>
      <c r="BU5" s="20">
        <v>90643.595254729342</v>
      </c>
      <c r="BV5" s="20">
        <v>90405.025904231734</v>
      </c>
      <c r="BW5" s="21">
        <v>89935.654299363785</v>
      </c>
      <c r="BX5" s="21">
        <v>90021.277823316588</v>
      </c>
      <c r="BY5" s="21">
        <v>86730.626379979556</v>
      </c>
      <c r="BZ5" s="21">
        <v>87488.893645031974</v>
      </c>
      <c r="CA5" s="21">
        <v>91144.670662947028</v>
      </c>
      <c r="CB5" s="21">
        <v>89780.858155479567</v>
      </c>
      <c r="CC5" s="21">
        <v>93039.116071852026</v>
      </c>
      <c r="CD5" s="21">
        <v>95135.34475927017</v>
      </c>
      <c r="CE5" s="21">
        <v>94923.716467648512</v>
      </c>
      <c r="CF5" s="21">
        <v>98972.746259560445</v>
      </c>
      <c r="CG5" s="21">
        <v>100085.19940312921</v>
      </c>
      <c r="CH5" s="21">
        <v>100218.16939167026</v>
      </c>
      <c r="CI5" s="21">
        <v>98629.770358676644</v>
      </c>
      <c r="CJ5" s="21">
        <v>98497.718182537035</v>
      </c>
      <c r="CK5" s="21">
        <v>99124.022789370618</v>
      </c>
      <c r="CL5" s="2">
        <v>101338.726429198</v>
      </c>
      <c r="CM5" s="24">
        <f t="shared" si="1"/>
        <v>-6.1906286568954698</v>
      </c>
      <c r="CN5" s="24">
        <f t="shared" si="0"/>
        <v>-0.53447234756368589</v>
      </c>
      <c r="CO5" s="24">
        <f t="shared" si="0"/>
        <v>2.567789725002112</v>
      </c>
      <c r="CP5" s="388">
        <f t="shared" si="2"/>
        <v>9.2411070301842599</v>
      </c>
    </row>
    <row r="6" spans="1:94" x14ac:dyDescent="0.25">
      <c r="A6" s="20" t="s">
        <v>2366</v>
      </c>
      <c r="B6" s="20" t="s">
        <v>2367</v>
      </c>
      <c r="C6" s="20">
        <v>20866.261577882979</v>
      </c>
      <c r="D6" s="20">
        <v>21425.451982512179</v>
      </c>
      <c r="E6" s="20">
        <v>23876.807626051748</v>
      </c>
      <c r="F6" s="20">
        <v>21899.145829303463</v>
      </c>
      <c r="G6" s="20">
        <v>20996.694257811763</v>
      </c>
      <c r="H6" s="20">
        <v>22096.431528845795</v>
      </c>
      <c r="I6" s="20">
        <v>25918.455673371773</v>
      </c>
      <c r="J6" s="20">
        <v>30371.013535034563</v>
      </c>
      <c r="K6" s="20">
        <v>33650.774313062677</v>
      </c>
      <c r="L6" s="20">
        <v>38055.213529641202</v>
      </c>
      <c r="M6" s="20">
        <v>41765.699544409676</v>
      </c>
      <c r="N6" s="20">
        <v>35101.723422439092</v>
      </c>
      <c r="O6" s="20">
        <v>43096.298917108157</v>
      </c>
      <c r="P6" s="20">
        <v>47609.381029081444</v>
      </c>
      <c r="Q6" s="20">
        <v>49533.526565269029</v>
      </c>
      <c r="R6" s="20">
        <v>51392.822831436686</v>
      </c>
      <c r="S6" s="20">
        <v>19892.500041237359</v>
      </c>
      <c r="T6" s="20">
        <v>21054.709144542667</v>
      </c>
      <c r="U6" s="20">
        <v>21319.811289155314</v>
      </c>
      <c r="V6" s="20">
        <v>21198.025836596571</v>
      </c>
      <c r="W6" s="20">
        <v>21615.978928418193</v>
      </c>
      <c r="X6" s="20">
        <v>20810.772322465367</v>
      </c>
      <c r="Y6" s="20">
        <v>20916.889496584063</v>
      </c>
      <c r="Z6" s="20">
        <v>22358.167182581088</v>
      </c>
      <c r="AA6" s="20">
        <v>23139.531777628446</v>
      </c>
      <c r="AB6" s="20">
        <v>23975.482893614615</v>
      </c>
      <c r="AC6" s="20">
        <v>24552.769536728996</v>
      </c>
      <c r="AD6" s="20">
        <v>23839.446296234939</v>
      </c>
      <c r="AE6" s="20">
        <v>24468.584513105652</v>
      </c>
      <c r="AF6" s="20">
        <v>24977.779085840302</v>
      </c>
      <c r="AG6" s="20">
        <v>22448.096175134146</v>
      </c>
      <c r="AH6" s="20">
        <v>15702.123543133735</v>
      </c>
      <c r="AI6" s="20">
        <v>21113.514449136583</v>
      </c>
      <c r="AJ6" s="20">
        <v>21385.745259817486</v>
      </c>
      <c r="AK6" s="20">
        <v>20038.667260498878</v>
      </c>
      <c r="AL6" s="20">
        <v>21448.85006179411</v>
      </c>
      <c r="AM6" s="20">
        <v>22176.529883718678</v>
      </c>
      <c r="AN6" s="20">
        <v>19854.763096843246</v>
      </c>
      <c r="AO6" s="20">
        <v>22923.083593674302</v>
      </c>
      <c r="AP6" s="20">
        <v>23431.349541146948</v>
      </c>
      <c r="AQ6" s="20">
        <v>25072.538525397398</v>
      </c>
      <c r="AR6" s="20">
        <v>25614.392637161134</v>
      </c>
      <c r="AS6" s="20">
        <v>25532.252236854914</v>
      </c>
      <c r="AT6" s="20">
        <v>27454.639294073637</v>
      </c>
      <c r="AU6" s="20">
        <v>29460.145635741228</v>
      </c>
      <c r="AV6" s="20">
        <v>30521.561227592243</v>
      </c>
      <c r="AW6" s="20">
        <v>30488.861073466393</v>
      </c>
      <c r="AX6" s="20">
        <v>31013.486203338383</v>
      </c>
      <c r="AY6" s="20">
        <v>31946.733356995253</v>
      </c>
      <c r="AZ6" s="20">
        <v>34318.234638257796</v>
      </c>
      <c r="BA6" s="20">
        <v>33255.342794565302</v>
      </c>
      <c r="BB6" s="20">
        <v>35082.786462432356</v>
      </c>
      <c r="BC6" s="20">
        <v>36498.045293050833</v>
      </c>
      <c r="BD6" s="20">
        <v>38835.58887958093</v>
      </c>
      <c r="BE6" s="20">
        <v>38660.604455387176</v>
      </c>
      <c r="BF6" s="20">
        <v>38226.615490545853</v>
      </c>
      <c r="BG6" s="20">
        <v>40731.773452846552</v>
      </c>
      <c r="BH6" s="20">
        <v>41841.866584138734</v>
      </c>
      <c r="BI6" s="20">
        <v>42720.779156024604</v>
      </c>
      <c r="BJ6" s="20">
        <v>41768.378984628835</v>
      </c>
      <c r="BK6" s="20">
        <v>34627.637729982212</v>
      </c>
      <c r="BL6" s="20">
        <v>31929.405975069596</v>
      </c>
      <c r="BM6" s="20">
        <v>34571.566014314369</v>
      </c>
      <c r="BN6" s="20">
        <v>39278.283970390192</v>
      </c>
      <c r="BO6" s="20">
        <v>40367.128398249428</v>
      </c>
      <c r="BP6" s="20">
        <v>42455.459911942584</v>
      </c>
      <c r="BQ6" s="20">
        <v>43839.862951645067</v>
      </c>
      <c r="BR6" s="20">
        <v>45722.744406595542</v>
      </c>
      <c r="BS6" s="20">
        <v>48111.315507999097</v>
      </c>
      <c r="BT6" s="20">
        <v>48810.245455584009</v>
      </c>
      <c r="BU6" s="20">
        <v>47854.913351210307</v>
      </c>
      <c r="BV6" s="20">
        <v>45661.049801532361</v>
      </c>
      <c r="BW6" s="21">
        <v>50545.961562000623</v>
      </c>
      <c r="BX6" s="21">
        <v>50149.010463528604</v>
      </c>
      <c r="BY6" s="21">
        <v>49685.861050746054</v>
      </c>
      <c r="BZ6" s="21">
        <v>47753.273184800826</v>
      </c>
      <c r="CA6" s="21">
        <v>49968.036772459905</v>
      </c>
      <c r="CB6" s="21">
        <v>50468.881761436387</v>
      </c>
      <c r="CC6" s="21">
        <v>52500.358734538197</v>
      </c>
      <c r="CD6" s="21">
        <v>52634.014057312263</v>
      </c>
      <c r="CE6" s="21">
        <v>50179.831402786127</v>
      </c>
      <c r="CF6" s="21">
        <v>52739.908140556392</v>
      </c>
      <c r="CG6" s="21">
        <v>51390.049497004802</v>
      </c>
      <c r="CH6" s="21">
        <v>50499.840995007413</v>
      </c>
      <c r="CI6" s="21">
        <v>51132.386111304775</v>
      </c>
      <c r="CJ6" s="21">
        <v>52547.609216179502</v>
      </c>
      <c r="CK6" s="21">
        <v>53566.525694962169</v>
      </c>
      <c r="CL6" s="2">
        <v>53868.9992758792</v>
      </c>
      <c r="CM6" s="24">
        <f t="shared" si="1"/>
        <v>5.1051983351883878</v>
      </c>
      <c r="CN6" s="24">
        <f t="shared" si="0"/>
        <v>11.539221048182458</v>
      </c>
      <c r="CO6" s="24">
        <f t="shared" si="0"/>
        <v>7.9846612897219948</v>
      </c>
      <c r="CP6" s="388">
        <f t="shared" si="2"/>
        <v>2.2778793056292157</v>
      </c>
    </row>
    <row r="7" spans="1:94" x14ac:dyDescent="0.25">
      <c r="A7" s="20" t="s">
        <v>2368</v>
      </c>
      <c r="B7" s="20" t="s">
        <v>2369</v>
      </c>
      <c r="C7" s="20">
        <v>1008.3088756801246</v>
      </c>
      <c r="D7" s="20">
        <v>1105.8956098656381</v>
      </c>
      <c r="E7" s="20">
        <v>1221.1388975452815</v>
      </c>
      <c r="F7" s="20">
        <v>1320.9291744718184</v>
      </c>
      <c r="G7" s="20">
        <v>1381.3412886916326</v>
      </c>
      <c r="H7" s="20">
        <v>1351.3877441812617</v>
      </c>
      <c r="I7" s="20">
        <v>1428.320910579838</v>
      </c>
      <c r="J7" s="20">
        <v>1460.0105591293086</v>
      </c>
      <c r="K7" s="20">
        <v>1584.3499884490586</v>
      </c>
      <c r="L7" s="20">
        <v>1737.8925506161611</v>
      </c>
      <c r="M7" s="20">
        <v>1900.1196279197079</v>
      </c>
      <c r="N7" s="20">
        <v>1827.14130742875</v>
      </c>
      <c r="O7" s="20">
        <v>1861.7457484947031</v>
      </c>
      <c r="P7" s="20">
        <v>1983.1164067022796</v>
      </c>
      <c r="Q7" s="20">
        <v>2145.5425950656204</v>
      </c>
      <c r="R7" s="20">
        <v>2234.5689972149726</v>
      </c>
      <c r="S7" s="20">
        <v>932.06407595725102</v>
      </c>
      <c r="T7" s="20">
        <v>1002.5967839243921</v>
      </c>
      <c r="U7" s="20">
        <v>1028.5288769486235</v>
      </c>
      <c r="V7" s="20">
        <v>1070.0457658902317</v>
      </c>
      <c r="W7" s="20">
        <v>1080.1781533714536</v>
      </c>
      <c r="X7" s="20">
        <v>1100.788416984934</v>
      </c>
      <c r="Y7" s="20">
        <v>1113.8189744115925</v>
      </c>
      <c r="Z7" s="20">
        <v>1128.7968946945716</v>
      </c>
      <c r="AA7" s="20">
        <v>1154.5671957165964</v>
      </c>
      <c r="AB7" s="20">
        <v>1215.3586801326994</v>
      </c>
      <c r="AC7" s="20">
        <v>1265.0050657494542</v>
      </c>
      <c r="AD7" s="20">
        <v>1249.6246485823754</v>
      </c>
      <c r="AE7" s="20">
        <v>1253.7134450976403</v>
      </c>
      <c r="AF7" s="20">
        <v>1275.1341218068981</v>
      </c>
      <c r="AG7" s="20">
        <v>1331.0439228181128</v>
      </c>
      <c r="AH7" s="20">
        <v>1423.8252081646224</v>
      </c>
      <c r="AI7" s="20">
        <v>1462.8986247542168</v>
      </c>
      <c r="AJ7" s="20">
        <v>1439.2143216416418</v>
      </c>
      <c r="AK7" s="20">
        <v>1332.0843912019745</v>
      </c>
      <c r="AL7" s="20">
        <v>1291.1678171686976</v>
      </c>
      <c r="AM7" s="20">
        <v>1300.5612769025433</v>
      </c>
      <c r="AN7" s="20">
        <v>1327.4453482028016</v>
      </c>
      <c r="AO7" s="20">
        <v>1376.2976041018412</v>
      </c>
      <c r="AP7" s="20">
        <v>1401.2467475178607</v>
      </c>
      <c r="AQ7" s="20">
        <v>1432.3232000506771</v>
      </c>
      <c r="AR7" s="20">
        <v>1440.5319074550775</v>
      </c>
      <c r="AS7" s="20">
        <v>1415.7561365844053</v>
      </c>
      <c r="AT7" s="20">
        <v>1424.6723982291926</v>
      </c>
      <c r="AU7" s="20">
        <v>1476.9468531683406</v>
      </c>
      <c r="AV7" s="20">
        <v>1378.2631202243674</v>
      </c>
      <c r="AW7" s="20">
        <v>1475.6673504142625</v>
      </c>
      <c r="AX7" s="20">
        <v>1509.1649127102637</v>
      </c>
      <c r="AY7" s="20">
        <v>1517.7940331210129</v>
      </c>
      <c r="AZ7" s="20">
        <v>1590.1569829465166</v>
      </c>
      <c r="BA7" s="20">
        <v>1599.8092853586543</v>
      </c>
      <c r="BB7" s="20">
        <v>1629.6396523700507</v>
      </c>
      <c r="BC7" s="20">
        <v>1671.8390018616788</v>
      </c>
      <c r="BD7" s="20">
        <v>1708.5573815075227</v>
      </c>
      <c r="BE7" s="20">
        <v>1745.444128343825</v>
      </c>
      <c r="BF7" s="20">
        <v>1825.7296907516184</v>
      </c>
      <c r="BG7" s="20">
        <v>1875.5349917585236</v>
      </c>
      <c r="BH7" s="20">
        <v>1870.5290484829441</v>
      </c>
      <c r="BI7" s="20">
        <v>1998.0360182325196</v>
      </c>
      <c r="BJ7" s="20">
        <v>1856.3784532048444</v>
      </c>
      <c r="BK7" s="20">
        <v>1836.149954963779</v>
      </c>
      <c r="BL7" s="20">
        <v>1792.7387034427513</v>
      </c>
      <c r="BM7" s="20">
        <v>1828.5392482715254</v>
      </c>
      <c r="BN7" s="20">
        <v>1851.1373230369447</v>
      </c>
      <c r="BO7" s="20">
        <v>1863.433632638958</v>
      </c>
      <c r="BP7" s="20">
        <v>1837.5001119199471</v>
      </c>
      <c r="BQ7" s="20">
        <v>1845.8524759812663</v>
      </c>
      <c r="BR7" s="20">
        <v>1900.196773438641</v>
      </c>
      <c r="BS7" s="20">
        <v>1943.2099710284269</v>
      </c>
      <c r="BT7" s="20">
        <v>1991.9243679304313</v>
      </c>
      <c r="BU7" s="20">
        <v>1942.1891661840791</v>
      </c>
      <c r="BV7" s="20">
        <v>2055.1421216661806</v>
      </c>
      <c r="BW7" s="21">
        <v>2088.1372717673617</v>
      </c>
      <c r="BX7" s="21">
        <v>2184.032914002059</v>
      </c>
      <c r="BY7" s="21">
        <v>2157.1457153282277</v>
      </c>
      <c r="BZ7" s="21">
        <v>2152.8544791648333</v>
      </c>
      <c r="CA7" s="21">
        <v>2243.3028307863983</v>
      </c>
      <c r="CB7" s="21">
        <v>2156.9839058673529</v>
      </c>
      <c r="CC7" s="21">
        <v>2253.1670796618391</v>
      </c>
      <c r="CD7" s="21">
        <v>2284.8221725442995</v>
      </c>
      <c r="CE7" s="21">
        <v>2272.8507988857591</v>
      </c>
      <c r="CF7" s="21">
        <v>2118.9331375616671</v>
      </c>
      <c r="CG7" s="21">
        <v>2231.8060891993341</v>
      </c>
      <c r="CH7" s="21">
        <v>2401.1155166558351</v>
      </c>
      <c r="CI7" s="21">
        <v>2283.3118693740194</v>
      </c>
      <c r="CJ7" s="21">
        <v>2215.7480128447428</v>
      </c>
      <c r="CK7" s="21">
        <v>2285.0442759516932</v>
      </c>
      <c r="CL7" s="2">
        <v>2316.2275943498198</v>
      </c>
      <c r="CM7" s="24">
        <f t="shared" si="1"/>
        <v>-18.227228026502516</v>
      </c>
      <c r="CN7" s="24">
        <f t="shared" si="0"/>
        <v>-11.321051090715439</v>
      </c>
      <c r="CO7" s="24">
        <f t="shared" si="0"/>
        <v>13.108958713984808</v>
      </c>
      <c r="CP7" s="388">
        <f t="shared" si="2"/>
        <v>5.5714403567600046</v>
      </c>
    </row>
    <row r="8" spans="1:94" x14ac:dyDescent="0.25">
      <c r="A8" s="20" t="s">
        <v>2370</v>
      </c>
      <c r="B8" s="20" t="s">
        <v>2371</v>
      </c>
      <c r="C8" s="20">
        <v>5176.1556032747358</v>
      </c>
      <c r="D8" s="20">
        <v>6103.4288397641303</v>
      </c>
      <c r="E8" s="20">
        <v>7039.7010659607113</v>
      </c>
      <c r="F8" s="20">
        <v>7759.68670991622</v>
      </c>
      <c r="G8" s="20">
        <v>7861.1248126917772</v>
      </c>
      <c r="H8" s="20">
        <v>8387.5767557712115</v>
      </c>
      <c r="I8" s="20">
        <v>9310.4232427656752</v>
      </c>
      <c r="J8" s="20">
        <v>9882.6828020307294</v>
      </c>
      <c r="K8" s="20">
        <v>10663.53130442542</v>
      </c>
      <c r="L8" s="20">
        <v>11502.556884074607</v>
      </c>
      <c r="M8" s="20">
        <v>11598.964118698144</v>
      </c>
      <c r="N8" s="20">
        <v>10411.320559965659</v>
      </c>
      <c r="O8" s="20">
        <v>10975.891410427495</v>
      </c>
      <c r="P8" s="20">
        <v>11263.304791739196</v>
      </c>
      <c r="Q8" s="20">
        <v>11759.357993669604</v>
      </c>
      <c r="R8" s="20">
        <v>12080.418289524619</v>
      </c>
      <c r="S8" s="20">
        <v>4956.8043407213463</v>
      </c>
      <c r="T8" s="20">
        <v>5094.8533492380266</v>
      </c>
      <c r="U8" s="20">
        <v>5223.9246814799562</v>
      </c>
      <c r="V8" s="20">
        <v>5429.0400416596131</v>
      </c>
      <c r="W8" s="20">
        <v>5604.5111424596626</v>
      </c>
      <c r="X8" s="20">
        <v>5905.8269254082907</v>
      </c>
      <c r="Y8" s="20">
        <v>6293.2330144572752</v>
      </c>
      <c r="Z8" s="20">
        <v>6610.144276731291</v>
      </c>
      <c r="AA8" s="20">
        <v>6815.7293313042946</v>
      </c>
      <c r="AB8" s="20">
        <v>6936.4426469480059</v>
      </c>
      <c r="AC8" s="20">
        <v>7092.3164239781418</v>
      </c>
      <c r="AD8" s="20">
        <v>7314.3158616124038</v>
      </c>
      <c r="AE8" s="20">
        <v>7755.4097958547236</v>
      </c>
      <c r="AF8" s="20">
        <v>7833.468542183864</v>
      </c>
      <c r="AG8" s="20">
        <v>7830.9894057902466</v>
      </c>
      <c r="AH8" s="20">
        <v>7618.8790958360487</v>
      </c>
      <c r="AI8" s="20">
        <v>7774.7863998637149</v>
      </c>
      <c r="AJ8" s="20">
        <v>7786.9924927281736</v>
      </c>
      <c r="AK8" s="20">
        <v>7798.4308068919281</v>
      </c>
      <c r="AL8" s="20">
        <v>8084.289551283292</v>
      </c>
      <c r="AM8" s="20">
        <v>8262.7559976641442</v>
      </c>
      <c r="AN8" s="20">
        <v>8309.1821072136972</v>
      </c>
      <c r="AO8" s="20">
        <v>8446.942442786898</v>
      </c>
      <c r="AP8" s="20">
        <v>8531.4264754201067</v>
      </c>
      <c r="AQ8" s="20">
        <v>8797.3745704767516</v>
      </c>
      <c r="AR8" s="20">
        <v>9249.2720882322374</v>
      </c>
      <c r="AS8" s="20">
        <v>9494.8574193053373</v>
      </c>
      <c r="AT8" s="20">
        <v>9700.1888930483728</v>
      </c>
      <c r="AU8" s="20">
        <v>9692.1241336668954</v>
      </c>
      <c r="AV8" s="20">
        <v>9738.6131263091811</v>
      </c>
      <c r="AW8" s="20">
        <v>9974.3331953657907</v>
      </c>
      <c r="AX8" s="20">
        <v>10125.66075278105</v>
      </c>
      <c r="AY8" s="20">
        <v>10360.933830715543</v>
      </c>
      <c r="AZ8" s="20">
        <v>10613.75074394392</v>
      </c>
      <c r="BA8" s="20">
        <v>10746.863929472636</v>
      </c>
      <c r="BB8" s="20">
        <v>10932.576713569577</v>
      </c>
      <c r="BC8" s="20">
        <v>11258.770022493163</v>
      </c>
      <c r="BD8" s="20">
        <v>11399.744119222765</v>
      </c>
      <c r="BE8" s="20">
        <v>11538.961373518578</v>
      </c>
      <c r="BF8" s="20">
        <v>11812.752021063927</v>
      </c>
      <c r="BG8" s="20">
        <v>11679.055185887508</v>
      </c>
      <c r="BH8" s="20">
        <v>11711.16487169824</v>
      </c>
      <c r="BI8" s="20">
        <v>11685.042260991224</v>
      </c>
      <c r="BJ8" s="20">
        <v>11320.594156215599</v>
      </c>
      <c r="BK8" s="20">
        <v>10540.685131594621</v>
      </c>
      <c r="BL8" s="20">
        <v>10289.746561765925</v>
      </c>
      <c r="BM8" s="20">
        <v>10323.389892035359</v>
      </c>
      <c r="BN8" s="20">
        <v>10491.460654466731</v>
      </c>
      <c r="BO8" s="20">
        <v>10888.155299981527</v>
      </c>
      <c r="BP8" s="20">
        <v>11143.360284180151</v>
      </c>
      <c r="BQ8" s="20">
        <v>10951.177157819486</v>
      </c>
      <c r="BR8" s="20">
        <v>10920.872899728813</v>
      </c>
      <c r="BS8" s="20">
        <v>10982.756267854627</v>
      </c>
      <c r="BT8" s="20">
        <v>11173.787901402191</v>
      </c>
      <c r="BU8" s="20">
        <v>11424.78548885704</v>
      </c>
      <c r="BV8" s="20">
        <v>11471.889508842929</v>
      </c>
      <c r="BW8" s="21">
        <v>11664.536971518202</v>
      </c>
      <c r="BX8" s="21">
        <v>11848.568306700383</v>
      </c>
      <c r="BY8" s="21">
        <v>11604.920832461377</v>
      </c>
      <c r="BZ8" s="21">
        <v>11919.405863998451</v>
      </c>
      <c r="CA8" s="21">
        <v>11984.23506832384</v>
      </c>
      <c r="CB8" s="21">
        <v>11870.890427054654</v>
      </c>
      <c r="CC8" s="21">
        <v>12086.067303862737</v>
      </c>
      <c r="CD8" s="21">
        <v>12380.480358857243</v>
      </c>
      <c r="CE8" s="21">
        <v>12534.438410028957</v>
      </c>
      <c r="CF8" s="21">
        <v>12692.151535619496</v>
      </c>
      <c r="CG8" s="21">
        <v>12928.721224005301</v>
      </c>
      <c r="CH8" s="21">
        <v>12887.415405398255</v>
      </c>
      <c r="CI8" s="21">
        <v>12880.088847464544</v>
      </c>
      <c r="CJ8" s="21">
        <v>13532.152503564852</v>
      </c>
      <c r="CK8" s="21">
        <v>14484.605034947326</v>
      </c>
      <c r="CL8" s="2">
        <v>14143.9200910298</v>
      </c>
      <c r="CM8" s="24">
        <f t="shared" si="1"/>
        <v>-0.22720808775518186</v>
      </c>
      <c r="CN8" s="24">
        <f t="shared" si="0"/>
        <v>21.840619584494458</v>
      </c>
      <c r="CO8" s="24">
        <f t="shared" si="0"/>
        <v>31.268068646348791</v>
      </c>
      <c r="CP8" s="388">
        <f t="shared" si="2"/>
        <v>-9.0814404215609823</v>
      </c>
    </row>
    <row r="9" spans="1:94" x14ac:dyDescent="0.25">
      <c r="A9" s="20" t="s">
        <v>2372</v>
      </c>
      <c r="B9" s="20" t="s">
        <v>2373</v>
      </c>
      <c r="C9" s="20">
        <v>1243.4314182132382</v>
      </c>
      <c r="D9" s="20">
        <v>1314.4967775670243</v>
      </c>
      <c r="E9" s="20">
        <v>1362.7705557581398</v>
      </c>
      <c r="F9" s="20">
        <v>1434.4934276244146</v>
      </c>
      <c r="G9" s="20">
        <v>1537.3113940545079</v>
      </c>
      <c r="H9" s="20">
        <v>1588.5031597062803</v>
      </c>
      <c r="I9" s="20">
        <v>1617.6823148251447</v>
      </c>
      <c r="J9" s="20">
        <v>1636.3049281794388</v>
      </c>
      <c r="K9" s="20">
        <v>1710.6272295645733</v>
      </c>
      <c r="L9" s="20">
        <v>1664.9218028850873</v>
      </c>
      <c r="M9" s="20">
        <v>1792.2404810316907</v>
      </c>
      <c r="N9" s="20">
        <v>1563.2875690762066</v>
      </c>
      <c r="O9" s="20">
        <v>1370.2679598819657</v>
      </c>
      <c r="P9" s="20">
        <v>1402.1603449508732</v>
      </c>
      <c r="Q9" s="20">
        <v>1493.8746558838118</v>
      </c>
      <c r="R9" s="20">
        <v>1531.3058941242589</v>
      </c>
      <c r="S9" s="20">
        <v>1238.3364032522725</v>
      </c>
      <c r="T9" s="20">
        <v>1228.6962862128487</v>
      </c>
      <c r="U9" s="20">
        <v>1244.9985234780156</v>
      </c>
      <c r="V9" s="20">
        <v>1261.6944599098158</v>
      </c>
      <c r="W9" s="20">
        <v>1296.6413354001902</v>
      </c>
      <c r="X9" s="20">
        <v>1294.4375870572371</v>
      </c>
      <c r="Y9" s="20">
        <v>1327.404596017152</v>
      </c>
      <c r="Z9" s="20">
        <v>1339.5035917935179</v>
      </c>
      <c r="AA9" s="20">
        <v>1337.9563748819569</v>
      </c>
      <c r="AB9" s="20">
        <v>1360.5377756167859</v>
      </c>
      <c r="AC9" s="20">
        <v>1367.0529599805345</v>
      </c>
      <c r="AD9" s="20">
        <v>1385.5351125532816</v>
      </c>
      <c r="AE9" s="20">
        <v>1428.9853656601797</v>
      </c>
      <c r="AF9" s="20">
        <v>1444.5335025785603</v>
      </c>
      <c r="AG9" s="20">
        <v>1451.3712053000154</v>
      </c>
      <c r="AH9" s="20">
        <v>1413.0836369589033</v>
      </c>
      <c r="AI9" s="20">
        <v>1510.4785324675106</v>
      </c>
      <c r="AJ9" s="20">
        <v>1498.802433278124</v>
      </c>
      <c r="AK9" s="20">
        <v>1567.9840786202606</v>
      </c>
      <c r="AL9" s="20">
        <v>1571.9805318521364</v>
      </c>
      <c r="AM9" s="20">
        <v>1566.221567668309</v>
      </c>
      <c r="AN9" s="20">
        <v>1546.3853708508921</v>
      </c>
      <c r="AO9" s="20">
        <v>1615.29426841284</v>
      </c>
      <c r="AP9" s="20">
        <v>1626.1114318930793</v>
      </c>
      <c r="AQ9" s="20">
        <v>1659.7685466708451</v>
      </c>
      <c r="AR9" s="20">
        <v>1651.483408586829</v>
      </c>
      <c r="AS9" s="20">
        <v>1564.3023934077839</v>
      </c>
      <c r="AT9" s="20">
        <v>1595.1749106351208</v>
      </c>
      <c r="AU9" s="20">
        <v>1628.0766336048162</v>
      </c>
      <c r="AV9" s="20">
        <v>1575.9456190827179</v>
      </c>
      <c r="AW9" s="20">
        <v>1621.2189730745113</v>
      </c>
      <c r="AX9" s="20">
        <v>1719.97848695571</v>
      </c>
      <c r="AY9" s="20">
        <v>1726.122419972696</v>
      </c>
      <c r="AZ9" s="20">
        <v>1746.1932470422237</v>
      </c>
      <c r="BA9" s="20">
        <v>1687.2894815582206</v>
      </c>
      <c r="BB9" s="20">
        <v>1682.9037696851528</v>
      </c>
      <c r="BC9" s="20">
        <v>1664.6563491069312</v>
      </c>
      <c r="BD9" s="20">
        <v>1668.351241505253</v>
      </c>
      <c r="BE9" s="20">
        <v>1642.6082882028702</v>
      </c>
      <c r="BF9" s="20">
        <v>1684.0713327252947</v>
      </c>
      <c r="BG9" s="20">
        <v>1681.4256716123857</v>
      </c>
      <c r="BH9" s="20">
        <v>1808.3517917370941</v>
      </c>
      <c r="BI9" s="20">
        <v>1912.5453591544313</v>
      </c>
      <c r="BJ9" s="20">
        <v>1766.6391016228515</v>
      </c>
      <c r="BK9" s="20">
        <v>1648.1887865450301</v>
      </c>
      <c r="BL9" s="20">
        <v>1540.1280761873245</v>
      </c>
      <c r="BM9" s="20">
        <v>1566.8862755490843</v>
      </c>
      <c r="BN9" s="20">
        <v>1497.9471380233867</v>
      </c>
      <c r="BO9" s="20">
        <v>1450.6929029522473</v>
      </c>
      <c r="BP9" s="20">
        <v>1475.8476030073077</v>
      </c>
      <c r="BQ9" s="20">
        <v>1297.1081119495568</v>
      </c>
      <c r="BR9" s="20">
        <v>1257.4232216187509</v>
      </c>
      <c r="BS9" s="20">
        <v>1413.4687978969055</v>
      </c>
      <c r="BT9" s="20">
        <v>1394.2535264827566</v>
      </c>
      <c r="BU9" s="20">
        <v>1382.3459405591636</v>
      </c>
      <c r="BV9" s="20">
        <v>1418.5731148646676</v>
      </c>
      <c r="BW9" s="21">
        <v>1474.7733618785826</v>
      </c>
      <c r="BX9" s="21">
        <v>1503.5855642307802</v>
      </c>
      <c r="BY9" s="21">
        <v>1492.3505511152575</v>
      </c>
      <c r="BZ9" s="21">
        <v>1504.7891463106273</v>
      </c>
      <c r="CA9" s="21">
        <v>1528.2013200207618</v>
      </c>
      <c r="CB9" s="21">
        <v>1552.5015509939519</v>
      </c>
      <c r="CC9" s="21">
        <v>1543.1474103804221</v>
      </c>
      <c r="CD9" s="21">
        <v>1501.3732951018997</v>
      </c>
      <c r="CE9" s="21">
        <v>1477.0750901556169</v>
      </c>
      <c r="CF9" s="21">
        <v>1466.8442670203399</v>
      </c>
      <c r="CG9" s="21">
        <v>1484.7482075070745</v>
      </c>
      <c r="CH9" s="21">
        <v>1459.171149668882</v>
      </c>
      <c r="CI9" s="21">
        <v>1472.1300408737566</v>
      </c>
      <c r="CJ9" s="21">
        <v>1479.9053755966813</v>
      </c>
      <c r="CK9" s="21">
        <v>1476.0177082352188</v>
      </c>
      <c r="CL9" s="2">
        <v>1505.82315800643</v>
      </c>
      <c r="CM9" s="24">
        <f t="shared" si="1"/>
        <v>3.6000019154140972</v>
      </c>
      <c r="CN9" s="24">
        <f t="shared" si="0"/>
        <v>2.1294728203454127</v>
      </c>
      <c r="CO9" s="24">
        <f t="shared" si="0"/>
        <v>-1.0466547542195337</v>
      </c>
      <c r="CP9" s="388">
        <f t="shared" si="2"/>
        <v>8.3252290232118433</v>
      </c>
    </row>
    <row r="10" spans="1:94" x14ac:dyDescent="0.25">
      <c r="A10" s="20" t="s">
        <v>2374</v>
      </c>
      <c r="B10" s="20" t="s">
        <v>2375</v>
      </c>
      <c r="C10" s="20">
        <v>1968.0519203682309</v>
      </c>
      <c r="D10" s="20">
        <v>1851.7062650530627</v>
      </c>
      <c r="E10" s="20">
        <v>1617.2461105221103</v>
      </c>
      <c r="F10" s="20">
        <v>1728.8295782086577</v>
      </c>
      <c r="G10" s="20">
        <v>1957.572867020986</v>
      </c>
      <c r="H10" s="20">
        <v>1827.2938285608241</v>
      </c>
      <c r="I10" s="20">
        <v>1847.9911550763854</v>
      </c>
      <c r="J10" s="20">
        <v>1763.7641172100484</v>
      </c>
      <c r="K10" s="20">
        <v>1695.5161765243297</v>
      </c>
      <c r="L10" s="20">
        <v>1568.3740310361968</v>
      </c>
      <c r="M10" s="20">
        <v>1608.9243756070523</v>
      </c>
      <c r="N10" s="20">
        <v>1537.2591119194103</v>
      </c>
      <c r="O10" s="20">
        <v>1625.1695891289255</v>
      </c>
      <c r="P10" s="20">
        <v>1663.2471487825437</v>
      </c>
      <c r="Q10" s="20">
        <v>1714.7346266894015</v>
      </c>
      <c r="R10" s="20">
        <v>1800.3265801047964</v>
      </c>
      <c r="S10" s="20">
        <v>1886.7712643444506</v>
      </c>
      <c r="T10" s="20">
        <v>1959.587405481722</v>
      </c>
      <c r="U10" s="20">
        <v>2024.6954649862516</v>
      </c>
      <c r="V10" s="20">
        <v>2001.1535466604994</v>
      </c>
      <c r="W10" s="20">
        <v>1939.8138721022201</v>
      </c>
      <c r="X10" s="20">
        <v>1885.9908477754734</v>
      </c>
      <c r="Y10" s="20">
        <v>1840.3415005614968</v>
      </c>
      <c r="Z10" s="20">
        <v>1740.6788397730604</v>
      </c>
      <c r="AA10" s="20">
        <v>1648.494927190196</v>
      </c>
      <c r="AB10" s="20">
        <v>1610.0891117372901</v>
      </c>
      <c r="AC10" s="20">
        <v>1605.5010001838814</v>
      </c>
      <c r="AD10" s="20">
        <v>1604.8994029770738</v>
      </c>
      <c r="AE10" s="20">
        <v>1647.4665021278606</v>
      </c>
      <c r="AF10" s="20">
        <v>1703.6227854586134</v>
      </c>
      <c r="AG10" s="20">
        <v>1748.2488630209407</v>
      </c>
      <c r="AH10" s="20">
        <v>1815.9801622272159</v>
      </c>
      <c r="AI10" s="20">
        <v>1902.1018124979798</v>
      </c>
      <c r="AJ10" s="20">
        <v>1969.3965574291956</v>
      </c>
      <c r="AK10" s="20">
        <v>2012.5966093138591</v>
      </c>
      <c r="AL10" s="20">
        <v>1946.1964888429102</v>
      </c>
      <c r="AM10" s="20">
        <v>1879.5922401976036</v>
      </c>
      <c r="AN10" s="20">
        <v>1820.9202948746586</v>
      </c>
      <c r="AO10" s="20">
        <v>1798.6852605431513</v>
      </c>
      <c r="AP10" s="20">
        <v>1809.9775186278832</v>
      </c>
      <c r="AQ10" s="20">
        <v>1826.2744977829661</v>
      </c>
      <c r="AR10" s="20">
        <v>1849.6717307664233</v>
      </c>
      <c r="AS10" s="20">
        <v>1883.623214101643</v>
      </c>
      <c r="AT10" s="20">
        <v>1832.3951776545089</v>
      </c>
      <c r="AU10" s="20">
        <v>1797.9583217211975</v>
      </c>
      <c r="AV10" s="20">
        <v>1763.1243439957725</v>
      </c>
      <c r="AW10" s="20">
        <v>1739.8779855610208</v>
      </c>
      <c r="AX10" s="20">
        <v>1754.0958175622029</v>
      </c>
      <c r="AY10" s="20">
        <v>1730.894476470083</v>
      </c>
      <c r="AZ10" s="20">
        <v>1693.4823275707818</v>
      </c>
      <c r="BA10" s="20">
        <v>1686.820668100208</v>
      </c>
      <c r="BB10" s="20">
        <v>1670.8672339562452</v>
      </c>
      <c r="BC10" s="20">
        <v>1611.9260521012436</v>
      </c>
      <c r="BD10" s="20">
        <v>1557.5194005050023</v>
      </c>
      <c r="BE10" s="20">
        <v>1539.8766710904824</v>
      </c>
      <c r="BF10" s="20">
        <v>1564.1740004480589</v>
      </c>
      <c r="BG10" s="20">
        <v>1596.8662399408761</v>
      </c>
      <c r="BH10" s="20">
        <v>1600.86105317078</v>
      </c>
      <c r="BI10" s="20">
        <v>1619.3191860308991</v>
      </c>
      <c r="BJ10" s="20">
        <v>1618.6510232856544</v>
      </c>
      <c r="BK10" s="20">
        <v>1577.342670247878</v>
      </c>
      <c r="BL10" s="20">
        <v>1524.2973548501402</v>
      </c>
      <c r="BM10" s="20">
        <v>1502.8452718558724</v>
      </c>
      <c r="BN10" s="20">
        <v>1544.5511507237509</v>
      </c>
      <c r="BO10" s="20">
        <v>1576.8258690033965</v>
      </c>
      <c r="BP10" s="20">
        <v>1605.9168935986586</v>
      </c>
      <c r="BQ10" s="20">
        <v>1625.8116551336077</v>
      </c>
      <c r="BR10" s="20">
        <v>1692.1239387800385</v>
      </c>
      <c r="BS10" s="20">
        <v>1666.1846497619783</v>
      </c>
      <c r="BT10" s="20">
        <v>1661.214419878449</v>
      </c>
      <c r="BU10" s="20">
        <v>1662.9877471185177</v>
      </c>
      <c r="BV10" s="20">
        <v>1662.6017783712307</v>
      </c>
      <c r="BW10" s="21">
        <v>1678.7460488993449</v>
      </c>
      <c r="BX10" s="21">
        <v>1708.6055836068149</v>
      </c>
      <c r="BY10" s="21">
        <v>1721.7856902644842</v>
      </c>
      <c r="BZ10" s="21">
        <v>1749.8011839869614</v>
      </c>
      <c r="CA10" s="21">
        <v>1776.441245797783</v>
      </c>
      <c r="CB10" s="21">
        <v>1785.400122211767</v>
      </c>
      <c r="CC10" s="21">
        <v>1801.7114501369856</v>
      </c>
      <c r="CD10" s="21">
        <v>1837.7535022726502</v>
      </c>
      <c r="CE10" s="21">
        <v>1858.5381605297805</v>
      </c>
      <c r="CF10" s="21">
        <v>1867.5015444031681</v>
      </c>
      <c r="CG10" s="21">
        <v>1900.1074770440412</v>
      </c>
      <c r="CH10" s="21">
        <v>1915.8258748509959</v>
      </c>
      <c r="CI10" s="21">
        <v>1944.2948767880982</v>
      </c>
      <c r="CJ10" s="21">
        <v>2002.4870217168009</v>
      </c>
      <c r="CK10" s="21">
        <v>2037.8537994536418</v>
      </c>
      <c r="CL10" s="2">
        <v>2123.6370475813001</v>
      </c>
      <c r="CM10" s="24">
        <f t="shared" si="1"/>
        <v>6.0777719651553319</v>
      </c>
      <c r="CN10" s="24">
        <f t="shared" si="0"/>
        <v>12.520152741479439</v>
      </c>
      <c r="CO10" s="24">
        <f t="shared" si="0"/>
        <v>7.2539396257159661</v>
      </c>
      <c r="CP10" s="388">
        <f t="shared" si="2"/>
        <v>17.931298055162024</v>
      </c>
    </row>
    <row r="11" spans="1:94" x14ac:dyDescent="0.25">
      <c r="A11" s="20" t="s">
        <v>2376</v>
      </c>
      <c r="B11" s="20" t="s">
        <v>2377</v>
      </c>
      <c r="C11" s="20">
        <v>3223.8379148549934</v>
      </c>
      <c r="D11" s="20">
        <v>3351.2434417562968</v>
      </c>
      <c r="E11" s="20">
        <v>3209.6629920063151</v>
      </c>
      <c r="F11" s="20">
        <v>3180.0904862595539</v>
      </c>
      <c r="G11" s="20">
        <v>2951.1452402360769</v>
      </c>
      <c r="H11" s="20">
        <v>3069.2712309489561</v>
      </c>
      <c r="I11" s="20">
        <v>3482.7354373418566</v>
      </c>
      <c r="J11" s="20">
        <v>4298.2248962155572</v>
      </c>
      <c r="K11" s="20">
        <v>4989.4264007691972</v>
      </c>
      <c r="L11" s="20">
        <v>5284.0442827927482</v>
      </c>
      <c r="M11" s="20">
        <v>4842.5478762791699</v>
      </c>
      <c r="N11" s="20">
        <v>4348.4228762475977</v>
      </c>
      <c r="O11" s="20">
        <v>4226.6124315740963</v>
      </c>
      <c r="P11" s="20">
        <v>4468.5787136139761</v>
      </c>
      <c r="Q11" s="20">
        <v>4631.7167384071172</v>
      </c>
      <c r="R11" s="20">
        <v>4653.2643250426454</v>
      </c>
      <c r="S11" s="20">
        <v>3099.3313178153808</v>
      </c>
      <c r="T11" s="20">
        <v>3150.0235488156491</v>
      </c>
      <c r="U11" s="20">
        <v>3293.3945037542967</v>
      </c>
      <c r="V11" s="20">
        <v>3352.6022890346462</v>
      </c>
      <c r="W11" s="20">
        <v>3333.5722945454463</v>
      </c>
      <c r="X11" s="20">
        <v>3384.2600444837385</v>
      </c>
      <c r="Y11" s="20">
        <v>3331.8010508593657</v>
      </c>
      <c r="Z11" s="20">
        <v>3355.340377136637</v>
      </c>
      <c r="AA11" s="20">
        <v>3278.6937601433519</v>
      </c>
      <c r="AB11" s="20">
        <v>3222.1359438479553</v>
      </c>
      <c r="AC11" s="20">
        <v>3172.1472852111197</v>
      </c>
      <c r="AD11" s="20">
        <v>3165.6749788228335</v>
      </c>
      <c r="AE11" s="20">
        <v>3249.5875771826941</v>
      </c>
      <c r="AF11" s="20">
        <v>3249.9202859658999</v>
      </c>
      <c r="AG11" s="20">
        <v>3141.8598777176767</v>
      </c>
      <c r="AH11" s="20">
        <v>3078.9942041719455</v>
      </c>
      <c r="AI11" s="20">
        <v>3050.8027350521911</v>
      </c>
      <c r="AJ11" s="20">
        <v>2991.3015784419722</v>
      </c>
      <c r="AK11" s="20">
        <v>2890.26894068398</v>
      </c>
      <c r="AL11" s="20">
        <v>2872.2077067661653</v>
      </c>
      <c r="AM11" s="20">
        <v>2906.7167319216232</v>
      </c>
      <c r="AN11" s="20">
        <v>3081.5589647836437</v>
      </c>
      <c r="AO11" s="20">
        <v>3144.5892078737411</v>
      </c>
      <c r="AP11" s="20">
        <v>3144.2200192168175</v>
      </c>
      <c r="AQ11" s="20">
        <v>3289.4262622543492</v>
      </c>
      <c r="AR11" s="20">
        <v>3370.4989410128474</v>
      </c>
      <c r="AS11" s="20">
        <v>3524.4720210922801</v>
      </c>
      <c r="AT11" s="20">
        <v>3746.5445250079511</v>
      </c>
      <c r="AU11" s="20">
        <v>3940.3035139626172</v>
      </c>
      <c r="AV11" s="20">
        <v>4182.6715720297016</v>
      </c>
      <c r="AW11" s="20">
        <v>4462.958623008326</v>
      </c>
      <c r="AX11" s="20">
        <v>4606.9658758615842</v>
      </c>
      <c r="AY11" s="20">
        <v>4763.7965409259523</v>
      </c>
      <c r="AZ11" s="20">
        <v>4907.780838134765</v>
      </c>
      <c r="BA11" s="20">
        <v>5058.8271969974976</v>
      </c>
      <c r="BB11" s="20">
        <v>5227.301027018576</v>
      </c>
      <c r="BC11" s="20">
        <v>5454.1505330753298</v>
      </c>
      <c r="BD11" s="20">
        <v>5335.3046979813926</v>
      </c>
      <c r="BE11" s="20">
        <v>5210.9907730406439</v>
      </c>
      <c r="BF11" s="20">
        <v>5135.7311270736245</v>
      </c>
      <c r="BG11" s="20">
        <v>4916.9538392974018</v>
      </c>
      <c r="BH11" s="20">
        <v>5000.6699181601116</v>
      </c>
      <c r="BI11" s="20">
        <v>4927.6116088450235</v>
      </c>
      <c r="BJ11" s="20">
        <v>4524.956138814141</v>
      </c>
      <c r="BK11" s="20">
        <v>4425.5794145723239</v>
      </c>
      <c r="BL11" s="20">
        <v>4328.4948481878364</v>
      </c>
      <c r="BM11" s="20">
        <v>4357.6804996771871</v>
      </c>
      <c r="BN11" s="20">
        <v>4281.9367425530427</v>
      </c>
      <c r="BO11" s="20">
        <v>4252.7394893279861</v>
      </c>
      <c r="BP11" s="20">
        <v>4225.6363748492049</v>
      </c>
      <c r="BQ11" s="20">
        <v>4193.4612111515289</v>
      </c>
      <c r="BR11" s="20">
        <v>4234.6126509676633</v>
      </c>
      <c r="BS11" s="20">
        <v>4384.4500940871067</v>
      </c>
      <c r="BT11" s="20">
        <v>4439.5162393114715</v>
      </c>
      <c r="BU11" s="20">
        <v>4481.8138319216978</v>
      </c>
      <c r="BV11" s="20">
        <v>4568.5346891356303</v>
      </c>
      <c r="BW11" s="21">
        <v>4698.4382606515446</v>
      </c>
      <c r="BX11" s="21">
        <v>4599.4223875213729</v>
      </c>
      <c r="BY11" s="21">
        <v>4643.2201769626563</v>
      </c>
      <c r="BZ11" s="21">
        <v>4585.7861284928958</v>
      </c>
      <c r="CA11" s="21">
        <v>4620.5980779546926</v>
      </c>
      <c r="CB11" s="21">
        <v>4651.957941911086</v>
      </c>
      <c r="CC11" s="21">
        <v>4651.6161875175194</v>
      </c>
      <c r="CD11" s="21">
        <v>4688.8850927872836</v>
      </c>
      <c r="CE11" s="21">
        <v>4583.8797196344185</v>
      </c>
      <c r="CF11" s="21">
        <v>4419.0325746847602</v>
      </c>
      <c r="CG11" s="21">
        <v>4409.5482183999857</v>
      </c>
      <c r="CH11" s="21">
        <v>4436.4205612068481</v>
      </c>
      <c r="CI11" s="21">
        <v>4329.1437850361835</v>
      </c>
      <c r="CJ11" s="21">
        <v>4381.5200934018612</v>
      </c>
      <c r="CK11" s="21">
        <v>4509.2004917069462</v>
      </c>
      <c r="CL11" s="2">
        <v>4730.0644426465497</v>
      </c>
      <c r="CM11" s="24">
        <f t="shared" si="1"/>
        <v>-9.3271630837658996</v>
      </c>
      <c r="CN11" s="24">
        <f t="shared" si="0"/>
        <v>4.9279502700245059</v>
      </c>
      <c r="CO11" s="24">
        <f t="shared" si="0"/>
        <v>12.175742285802048</v>
      </c>
      <c r="CP11" s="388">
        <f t="shared" si="2"/>
        <v>21.07934078141518</v>
      </c>
    </row>
    <row r="12" spans="1:94" x14ac:dyDescent="0.25">
      <c r="A12" s="20" t="s">
        <v>2378</v>
      </c>
      <c r="B12" s="20" t="s">
        <v>2379</v>
      </c>
      <c r="C12" s="20">
        <v>4544.6425013793723</v>
      </c>
      <c r="D12" s="20">
        <v>4245.2109971723203</v>
      </c>
      <c r="E12" s="20">
        <v>3751.2448281446027</v>
      </c>
      <c r="F12" s="20">
        <v>3712.320617117723</v>
      </c>
      <c r="G12" s="20">
        <v>3549.0267854840713</v>
      </c>
      <c r="H12" s="20">
        <v>3081.3196654946432</v>
      </c>
      <c r="I12" s="20">
        <v>3513.6445070233735</v>
      </c>
      <c r="J12" s="20">
        <v>3983.4576389534313</v>
      </c>
      <c r="K12" s="20">
        <v>4674.4552637436536</v>
      </c>
      <c r="L12" s="20">
        <v>4722.8466998211979</v>
      </c>
      <c r="M12" s="20">
        <v>4445.4430779129843</v>
      </c>
      <c r="N12" s="20">
        <v>4113.5802302171178</v>
      </c>
      <c r="O12" s="20">
        <v>4089.8317532936594</v>
      </c>
      <c r="P12" s="20">
        <v>4302.167272448718</v>
      </c>
      <c r="Q12" s="20">
        <v>4409.1558613134657</v>
      </c>
      <c r="R12" s="20">
        <v>4343.8777592627921</v>
      </c>
      <c r="S12" s="20">
        <v>4476.5788788681202</v>
      </c>
      <c r="T12" s="20">
        <v>4589.4861437683785</v>
      </c>
      <c r="U12" s="20">
        <v>4604.1589532257849</v>
      </c>
      <c r="V12" s="20">
        <v>4508.3460296552057</v>
      </c>
      <c r="W12" s="20">
        <v>4434.1232206021832</v>
      </c>
      <c r="X12" s="20">
        <v>4325.6147251739376</v>
      </c>
      <c r="Y12" s="20">
        <v>4179.716160204729</v>
      </c>
      <c r="Z12" s="20">
        <v>4041.3898827084322</v>
      </c>
      <c r="AA12" s="20">
        <v>3868.6170599060993</v>
      </c>
      <c r="AB12" s="20">
        <v>3752.0403050819536</v>
      </c>
      <c r="AC12" s="20">
        <v>3699.3053222331941</v>
      </c>
      <c r="AD12" s="20">
        <v>3685.0166253571642</v>
      </c>
      <c r="AE12" s="20">
        <v>3691.5822454330319</v>
      </c>
      <c r="AF12" s="20">
        <v>3699.1273175052224</v>
      </c>
      <c r="AG12" s="20">
        <v>3726.419442455468</v>
      </c>
      <c r="AH12" s="20">
        <v>3732.1534630771694</v>
      </c>
      <c r="AI12" s="20">
        <v>3729.1650168427714</v>
      </c>
      <c r="AJ12" s="20">
        <v>3671.9160687182925</v>
      </c>
      <c r="AK12" s="20">
        <v>3511.7334106990152</v>
      </c>
      <c r="AL12" s="20">
        <v>3283.2926456762066</v>
      </c>
      <c r="AM12" s="20">
        <v>3051.0642330582955</v>
      </c>
      <c r="AN12" s="20">
        <v>3046.2841847530376</v>
      </c>
      <c r="AO12" s="20">
        <v>3079.4414791884083</v>
      </c>
      <c r="AP12" s="20">
        <v>3148.488764978832</v>
      </c>
      <c r="AQ12" s="20">
        <v>3323.3383619697524</v>
      </c>
      <c r="AR12" s="20">
        <v>3483.6946329267748</v>
      </c>
      <c r="AS12" s="20">
        <v>3589.6683882456787</v>
      </c>
      <c r="AT12" s="20">
        <v>3657.8766449512877</v>
      </c>
      <c r="AU12" s="20">
        <v>3750.0064664629022</v>
      </c>
      <c r="AV12" s="20">
        <v>3877.9138942803161</v>
      </c>
      <c r="AW12" s="20">
        <v>4052.125569904234</v>
      </c>
      <c r="AX12" s="20">
        <v>4253.784625166275</v>
      </c>
      <c r="AY12" s="20">
        <v>4482.5155914209845</v>
      </c>
      <c r="AZ12" s="20">
        <v>4651.4806466758992</v>
      </c>
      <c r="BA12" s="20">
        <v>4766.1059966603598</v>
      </c>
      <c r="BB12" s="20">
        <v>4797.7188202173729</v>
      </c>
      <c r="BC12" s="20">
        <v>4813.9425451299503</v>
      </c>
      <c r="BD12" s="20">
        <v>4763.246953013032</v>
      </c>
      <c r="BE12" s="20">
        <v>4701.4141326520485</v>
      </c>
      <c r="BF12" s="20">
        <v>4612.7831684897619</v>
      </c>
      <c r="BG12" s="20">
        <v>4542.7537054062677</v>
      </c>
      <c r="BH12" s="20">
        <v>4482.8892056180403</v>
      </c>
      <c r="BI12" s="20">
        <v>4417.5109052736598</v>
      </c>
      <c r="BJ12" s="20">
        <v>4338.6184953539696</v>
      </c>
      <c r="BK12" s="20">
        <v>4188.7007657329505</v>
      </c>
      <c r="BL12" s="20">
        <v>4068.4375789947162</v>
      </c>
      <c r="BM12" s="20">
        <v>4107.1787042891528</v>
      </c>
      <c r="BN12" s="20">
        <v>4090.0038718516535</v>
      </c>
      <c r="BO12" s="20">
        <v>4093.7934316558931</v>
      </c>
      <c r="BP12" s="20">
        <v>4093.742277055519</v>
      </c>
      <c r="BQ12" s="20">
        <v>4109.0180068362542</v>
      </c>
      <c r="BR12" s="20">
        <v>4062.7732976269708</v>
      </c>
      <c r="BS12" s="20">
        <v>4143.4089177625483</v>
      </c>
      <c r="BT12" s="20">
        <v>4304.5998562615832</v>
      </c>
      <c r="BU12" s="20">
        <v>4347.1097546685378</v>
      </c>
      <c r="BV12" s="20">
        <v>4413.5505611021999</v>
      </c>
      <c r="BW12" s="21">
        <v>4366.6835519028664</v>
      </c>
      <c r="BX12" s="21">
        <v>4409.116222749707</v>
      </c>
      <c r="BY12" s="21">
        <v>4452.8588364005118</v>
      </c>
      <c r="BZ12" s="21">
        <v>4407.9648342007767</v>
      </c>
      <c r="CA12" s="21">
        <v>4377.4667509032533</v>
      </c>
      <c r="CB12" s="21">
        <v>4342.2044633074693</v>
      </c>
      <c r="CC12" s="21">
        <v>4305.30886643754</v>
      </c>
      <c r="CD12" s="21">
        <v>4350.5309564029058</v>
      </c>
      <c r="CE12" s="21">
        <v>4392.2589620238223</v>
      </c>
      <c r="CF12" s="21">
        <v>4369.0767366788687</v>
      </c>
      <c r="CG12" s="21">
        <v>4400.7591113169719</v>
      </c>
      <c r="CH12" s="21">
        <v>4431.6687451102425</v>
      </c>
      <c r="CI12" s="21">
        <v>4557.6737102664129</v>
      </c>
      <c r="CJ12" s="21">
        <v>4630.3118666505579</v>
      </c>
      <c r="CK12" s="21">
        <v>4642.9123631661751</v>
      </c>
      <c r="CL12" s="2">
        <v>4689.6083208417003</v>
      </c>
      <c r="CM12" s="24">
        <f t="shared" si="1"/>
        <v>11.867455145246964</v>
      </c>
      <c r="CN12" s="24">
        <f t="shared" si="0"/>
        <v>6.5290493864907706</v>
      </c>
      <c r="CO12" s="24">
        <f t="shared" si="0"/>
        <v>1.0929738618900009</v>
      </c>
      <c r="CP12" s="388">
        <f t="shared" si="2"/>
        <v>4.0840881021380504</v>
      </c>
    </row>
    <row r="13" spans="1:94" x14ac:dyDescent="0.25">
      <c r="A13" s="20" t="s">
        <v>2380</v>
      </c>
      <c r="B13" s="20" t="s">
        <v>2381</v>
      </c>
      <c r="C13" s="20">
        <v>2470.5909844416492</v>
      </c>
      <c r="D13" s="20">
        <v>2636.2493879701574</v>
      </c>
      <c r="E13" s="20">
        <v>2739.9454964691149</v>
      </c>
      <c r="F13" s="20">
        <v>2772.0083567591141</v>
      </c>
      <c r="G13" s="20">
        <v>2654.425921592619</v>
      </c>
      <c r="H13" s="20">
        <v>2487.6452233912964</v>
      </c>
      <c r="I13" s="20">
        <v>2539.1635358038388</v>
      </c>
      <c r="J13" s="20">
        <v>2496.1860621295205</v>
      </c>
      <c r="K13" s="20">
        <v>2442.7392414015931</v>
      </c>
      <c r="L13" s="20">
        <v>2492.3399711533625</v>
      </c>
      <c r="M13" s="20">
        <v>2597.0429448253326</v>
      </c>
      <c r="N13" s="20">
        <v>2321.4122356164389</v>
      </c>
      <c r="O13" s="20">
        <v>2466.9434003217598</v>
      </c>
      <c r="P13" s="20">
        <v>2658.1402478162049</v>
      </c>
      <c r="Q13" s="20">
        <v>2904.2198430849548</v>
      </c>
      <c r="R13" s="20">
        <v>3052.2711863382256</v>
      </c>
      <c r="S13" s="20">
        <v>2437.1735734958861</v>
      </c>
      <c r="T13" s="20">
        <v>2446.6241357775011</v>
      </c>
      <c r="U13" s="20">
        <v>2496.5356016110163</v>
      </c>
      <c r="V13" s="20">
        <v>2502.0306268821932</v>
      </c>
      <c r="W13" s="20">
        <v>2600.0113665777867</v>
      </c>
      <c r="X13" s="20">
        <v>2624.3391801097041</v>
      </c>
      <c r="Y13" s="20">
        <v>2620.6366063089595</v>
      </c>
      <c r="Z13" s="20">
        <v>2700.0103988841797</v>
      </c>
      <c r="AA13" s="20">
        <v>2701.5029453322868</v>
      </c>
      <c r="AB13" s="20">
        <v>2730.7454253668079</v>
      </c>
      <c r="AC13" s="20">
        <v>2763.2694238589784</v>
      </c>
      <c r="AD13" s="20">
        <v>2764.2641913183861</v>
      </c>
      <c r="AE13" s="20">
        <v>2797.9854676129135</v>
      </c>
      <c r="AF13" s="20">
        <v>2800.3823367445384</v>
      </c>
      <c r="AG13" s="20">
        <v>2803.2964718425783</v>
      </c>
      <c r="AH13" s="20">
        <v>2686.3691508364263</v>
      </c>
      <c r="AI13" s="20">
        <v>2773.9715511844083</v>
      </c>
      <c r="AJ13" s="20">
        <v>2726.4112001771055</v>
      </c>
      <c r="AK13" s="20">
        <v>2610.7116029998069</v>
      </c>
      <c r="AL13" s="20">
        <v>2506.6093320091545</v>
      </c>
      <c r="AM13" s="20">
        <v>2484.4173125975094</v>
      </c>
      <c r="AN13" s="20">
        <v>2502.1940780080972</v>
      </c>
      <c r="AO13" s="20">
        <v>2495.5951500363485</v>
      </c>
      <c r="AP13" s="20">
        <v>2468.3743529232311</v>
      </c>
      <c r="AQ13" s="20">
        <v>2523.4870681627003</v>
      </c>
      <c r="AR13" s="20">
        <v>2541.4470498559954</v>
      </c>
      <c r="AS13" s="20">
        <v>2515.79299254644</v>
      </c>
      <c r="AT13" s="20">
        <v>2575.9270326502192</v>
      </c>
      <c r="AU13" s="20">
        <v>2557.3262703133673</v>
      </c>
      <c r="AV13" s="20">
        <v>2516.2947271626181</v>
      </c>
      <c r="AW13" s="20">
        <v>2442.5457444258136</v>
      </c>
      <c r="AX13" s="20">
        <v>2468.5775066162828</v>
      </c>
      <c r="AY13" s="20">
        <v>2348.2717444576956</v>
      </c>
      <c r="AZ13" s="20">
        <v>2385.0301092365798</v>
      </c>
      <c r="BA13" s="20">
        <v>2454.7224149113094</v>
      </c>
      <c r="BB13" s="20">
        <v>2582.9326970007869</v>
      </c>
      <c r="BC13" s="20">
        <v>2549.6156235538915</v>
      </c>
      <c r="BD13" s="20">
        <v>2494.6110641122268</v>
      </c>
      <c r="BE13" s="20">
        <v>2457.9110177266825</v>
      </c>
      <c r="BF13" s="20">
        <v>2467.2221792206487</v>
      </c>
      <c r="BG13" s="20">
        <v>2622.9190021793079</v>
      </c>
      <c r="BH13" s="20">
        <v>2664.0303617959225</v>
      </c>
      <c r="BI13" s="20">
        <v>2616.4247600164349</v>
      </c>
      <c r="BJ13" s="20">
        <v>2484.7976553096655</v>
      </c>
      <c r="BK13" s="20">
        <v>2360.8648800960873</v>
      </c>
      <c r="BL13" s="20">
        <v>2261.5765667788287</v>
      </c>
      <c r="BM13" s="20">
        <v>2305.1553002259866</v>
      </c>
      <c r="BN13" s="20">
        <v>2358.052195364854</v>
      </c>
      <c r="BO13" s="20">
        <v>2389.9673027917916</v>
      </c>
      <c r="BP13" s="20">
        <v>2488.2554619085809</v>
      </c>
      <c r="BQ13" s="20">
        <v>2489.1003159601737</v>
      </c>
      <c r="BR13" s="20">
        <v>2500.450520626493</v>
      </c>
      <c r="BS13" s="20">
        <v>2488.0630104669899</v>
      </c>
      <c r="BT13" s="20">
        <v>2641.6279964679625</v>
      </c>
      <c r="BU13" s="20">
        <v>2693.4040375714344</v>
      </c>
      <c r="BV13" s="20">
        <v>2809.4659467584338</v>
      </c>
      <c r="BW13" s="21">
        <v>2842.8141097523603</v>
      </c>
      <c r="BX13" s="21">
        <v>2868.602915206222</v>
      </c>
      <c r="BY13" s="21">
        <v>2947.1169214654956</v>
      </c>
      <c r="BZ13" s="21">
        <v>2958.3454259157397</v>
      </c>
      <c r="CA13" s="21">
        <v>3108.0382602640157</v>
      </c>
      <c r="CB13" s="21">
        <v>2995.9038547027963</v>
      </c>
      <c r="CC13" s="21">
        <v>3069.0545967711969</v>
      </c>
      <c r="CD13" s="21">
        <v>3036.0880336148921</v>
      </c>
      <c r="CE13" s="21">
        <v>3027.2621963078718</v>
      </c>
      <c r="CF13" s="21">
        <v>3073.5217573653567</v>
      </c>
      <c r="CG13" s="21">
        <v>3095.1298418066817</v>
      </c>
      <c r="CH13" s="21">
        <v>3197.9964973160882</v>
      </c>
      <c r="CI13" s="21">
        <v>3064.1801897681448</v>
      </c>
      <c r="CJ13" s="21">
        <v>3155.8790140639462</v>
      </c>
      <c r="CK13" s="21">
        <v>3211.3248148009429</v>
      </c>
      <c r="CL13" s="2">
        <v>3140.6847321312098</v>
      </c>
      <c r="CM13" s="24">
        <f t="shared" si="1"/>
        <v>-15.715975046626962</v>
      </c>
      <c r="CN13" s="24">
        <f t="shared" si="0"/>
        <v>12.518563716554798</v>
      </c>
      <c r="CO13" s="24">
        <f t="shared" si="0"/>
        <v>7.2150022716460649</v>
      </c>
      <c r="CP13" s="388">
        <f t="shared" si="2"/>
        <v>-8.5127797390838644</v>
      </c>
    </row>
    <row r="14" spans="1:94" x14ac:dyDescent="0.25">
      <c r="A14" s="20" t="s">
        <v>2382</v>
      </c>
      <c r="B14" s="20" t="s">
        <v>2383</v>
      </c>
      <c r="C14" s="20">
        <v>24383.981691068479</v>
      </c>
      <c r="D14" s="20">
        <v>25824.192317722365</v>
      </c>
      <c r="E14" s="20">
        <v>26757.769478815069</v>
      </c>
      <c r="F14" s="20">
        <v>25775.232354808726</v>
      </c>
      <c r="G14" s="20">
        <v>24324.496818660897</v>
      </c>
      <c r="H14" s="20">
        <v>24396.734972017985</v>
      </c>
      <c r="I14" s="20">
        <v>25854.621333709059</v>
      </c>
      <c r="J14" s="20">
        <v>26939.639952118163</v>
      </c>
      <c r="K14" s="20">
        <v>28115.916047808281</v>
      </c>
      <c r="L14" s="20">
        <v>28530.697772782001</v>
      </c>
      <c r="M14" s="20">
        <v>29364.285772524741</v>
      </c>
      <c r="N14" s="20">
        <v>27862.93502222246</v>
      </c>
      <c r="O14" s="20">
        <v>28007.279669326512</v>
      </c>
      <c r="P14" s="20">
        <v>29819.973411691746</v>
      </c>
      <c r="Q14" s="20">
        <v>31045.645609474275</v>
      </c>
      <c r="R14" s="20">
        <v>31961.311293531126</v>
      </c>
      <c r="S14" s="20">
        <v>23659.390163200696</v>
      </c>
      <c r="T14" s="20">
        <v>23899.498983595349</v>
      </c>
      <c r="U14" s="20">
        <v>25017.78339180609</v>
      </c>
      <c r="V14" s="20">
        <v>24959.254225671772</v>
      </c>
      <c r="W14" s="20">
        <v>24973.275420938087</v>
      </c>
      <c r="X14" s="20">
        <v>25764.130630855565</v>
      </c>
      <c r="Y14" s="20">
        <v>25811.992410315474</v>
      </c>
      <c r="Z14" s="20">
        <v>26747.370808780339</v>
      </c>
      <c r="AA14" s="20">
        <v>26353.033242882841</v>
      </c>
      <c r="AB14" s="20">
        <v>26715.284839156226</v>
      </c>
      <c r="AC14" s="20">
        <v>26918.42757396942</v>
      </c>
      <c r="AD14" s="20">
        <v>27044.332259251802</v>
      </c>
      <c r="AE14" s="20">
        <v>27187.731745207355</v>
      </c>
      <c r="AF14" s="20">
        <v>26461.794184336533</v>
      </c>
      <c r="AG14" s="20">
        <v>24403.436600145051</v>
      </c>
      <c r="AH14" s="20">
        <v>25047.966889545958</v>
      </c>
      <c r="AI14" s="20">
        <v>24796.280339197652</v>
      </c>
      <c r="AJ14" s="20">
        <v>24891.743109108123</v>
      </c>
      <c r="AK14" s="20">
        <v>24449.903869665857</v>
      </c>
      <c r="AL14" s="20">
        <v>23160.059956671961</v>
      </c>
      <c r="AM14" s="20">
        <v>23247.415800473569</v>
      </c>
      <c r="AN14" s="20">
        <v>24029.543881390855</v>
      </c>
      <c r="AO14" s="20">
        <v>24706.649247459449</v>
      </c>
      <c r="AP14" s="20">
        <v>25603.330958748065</v>
      </c>
      <c r="AQ14" s="20">
        <v>25475.752889558222</v>
      </c>
      <c r="AR14" s="20">
        <v>25986.890422099601</v>
      </c>
      <c r="AS14" s="20">
        <v>26052.537553421269</v>
      </c>
      <c r="AT14" s="20">
        <v>25903.304469757139</v>
      </c>
      <c r="AU14" s="20">
        <v>26494.222150636928</v>
      </c>
      <c r="AV14" s="20">
        <v>26541.450814408356</v>
      </c>
      <c r="AW14" s="20">
        <v>27002.624071019272</v>
      </c>
      <c r="AX14" s="20">
        <v>27720.262772408092</v>
      </c>
      <c r="AY14" s="20">
        <v>27763.2572416406</v>
      </c>
      <c r="AZ14" s="20">
        <v>27832.05773931411</v>
      </c>
      <c r="BA14" s="20">
        <v>27837.71672564487</v>
      </c>
      <c r="BB14" s="20">
        <v>29030.632484633545</v>
      </c>
      <c r="BC14" s="20">
        <v>28490.688979351737</v>
      </c>
      <c r="BD14" s="20">
        <v>27611.223277018606</v>
      </c>
      <c r="BE14" s="20">
        <v>29151.658551086934</v>
      </c>
      <c r="BF14" s="20">
        <v>28869.220283670726</v>
      </c>
      <c r="BG14" s="20">
        <v>29367.273382614403</v>
      </c>
      <c r="BH14" s="20">
        <v>30643.04226100017</v>
      </c>
      <c r="BI14" s="20">
        <v>29845.719784807574</v>
      </c>
      <c r="BJ14" s="20">
        <v>27601.107661676811</v>
      </c>
      <c r="BK14" s="20">
        <v>27437.596048127409</v>
      </c>
      <c r="BL14" s="20">
        <v>27647.688893831371</v>
      </c>
      <c r="BM14" s="20">
        <v>28420.922955082337</v>
      </c>
      <c r="BN14" s="20">
        <v>27945.532191848728</v>
      </c>
      <c r="BO14" s="20">
        <v>27877.052258875105</v>
      </c>
      <c r="BP14" s="20">
        <v>27827.149638680687</v>
      </c>
      <c r="BQ14" s="20">
        <v>28063.666003204613</v>
      </c>
      <c r="BR14" s="20">
        <v>28261.250776545636</v>
      </c>
      <c r="BS14" s="20">
        <v>28940.459695229481</v>
      </c>
      <c r="BT14" s="20">
        <v>29549.998441022057</v>
      </c>
      <c r="BU14" s="20">
        <v>30232.014079002784</v>
      </c>
      <c r="BV14" s="20">
        <v>30557.421431512663</v>
      </c>
      <c r="BW14" s="21">
        <v>30817.656091687852</v>
      </c>
      <c r="BX14" s="21">
        <v>30999.338784666514</v>
      </c>
      <c r="BY14" s="21">
        <v>31019.755393112624</v>
      </c>
      <c r="BZ14" s="21">
        <v>31345.832168430112</v>
      </c>
      <c r="CA14" s="21">
        <v>31480.452040053337</v>
      </c>
      <c r="CB14" s="21">
        <v>31764.515966603489</v>
      </c>
      <c r="CC14" s="21">
        <v>32076.757815443889</v>
      </c>
      <c r="CD14" s="21">
        <v>32523.519352023795</v>
      </c>
      <c r="CE14" s="21">
        <v>33180.382026839325</v>
      </c>
      <c r="CF14" s="21">
        <v>33958.47774566443</v>
      </c>
      <c r="CG14" s="21">
        <v>34681.467535394273</v>
      </c>
      <c r="CH14" s="21">
        <v>35530.09884346131</v>
      </c>
      <c r="CI14" s="21">
        <v>36177.931124948591</v>
      </c>
      <c r="CJ14" s="21">
        <v>36407.736495070771</v>
      </c>
      <c r="CK14" s="21">
        <v>37114.661586018039</v>
      </c>
      <c r="CL14" s="2">
        <v>33914.895384888303</v>
      </c>
      <c r="CM14" s="24">
        <f t="shared" si="1"/>
        <v>7.4952434878210905</v>
      </c>
      <c r="CN14" s="24">
        <f t="shared" si="0"/>
        <v>2.5651469351366085</v>
      </c>
      <c r="CO14" s="24">
        <f t="shared" si="0"/>
        <v>7.9959086605080776</v>
      </c>
      <c r="CP14" s="388">
        <f t="shared" si="2"/>
        <v>-30.276383235029648</v>
      </c>
    </row>
    <row r="15" spans="1:94" x14ac:dyDescent="0.25">
      <c r="A15" s="20" t="s">
        <v>2384</v>
      </c>
      <c r="B15" s="20" t="s">
        <v>2385</v>
      </c>
      <c r="C15" s="20">
        <v>646.3533871946438</v>
      </c>
      <c r="D15" s="20">
        <v>623.24295119422402</v>
      </c>
      <c r="E15" s="20">
        <v>623.39102680591225</v>
      </c>
      <c r="F15" s="20">
        <v>605.46758168268377</v>
      </c>
      <c r="G15" s="20">
        <v>540.4921912932781</v>
      </c>
      <c r="H15" s="20">
        <v>597.19314140134065</v>
      </c>
      <c r="I15" s="20">
        <v>697.49533096734081</v>
      </c>
      <c r="J15" s="20">
        <v>762.3833398868569</v>
      </c>
      <c r="K15" s="20">
        <v>832.88750840669752</v>
      </c>
      <c r="L15" s="20">
        <v>879.69141444061665</v>
      </c>
      <c r="M15" s="20">
        <v>873.75800114818776</v>
      </c>
      <c r="N15" s="20">
        <v>759.56665983880816</v>
      </c>
      <c r="O15" s="20">
        <v>763.47865060728691</v>
      </c>
      <c r="P15" s="20">
        <v>810.53036702842076</v>
      </c>
      <c r="Q15" s="20">
        <v>833.08802563019003</v>
      </c>
      <c r="R15" s="20">
        <v>862.34475708551247</v>
      </c>
      <c r="S15" s="20">
        <v>638.81308088555181</v>
      </c>
      <c r="T15" s="20">
        <v>640.77526414079341</v>
      </c>
      <c r="U15" s="20">
        <v>661.14188681490054</v>
      </c>
      <c r="V15" s="20">
        <v>644.68331693732944</v>
      </c>
      <c r="W15" s="20">
        <v>624.45947656997623</v>
      </c>
      <c r="X15" s="20">
        <v>626.72630410385852</v>
      </c>
      <c r="Y15" s="20">
        <v>614.46106302897886</v>
      </c>
      <c r="Z15" s="20">
        <v>627.32496107408213</v>
      </c>
      <c r="AA15" s="20">
        <v>613.66398195910153</v>
      </c>
      <c r="AB15" s="20">
        <v>620.37290983852233</v>
      </c>
      <c r="AC15" s="20">
        <v>626.24909282933356</v>
      </c>
      <c r="AD15" s="20">
        <v>633.27812259669156</v>
      </c>
      <c r="AE15" s="20">
        <v>643.62871136966021</v>
      </c>
      <c r="AF15" s="20">
        <v>627.10308048050047</v>
      </c>
      <c r="AG15" s="20">
        <v>573.37808550310024</v>
      </c>
      <c r="AH15" s="20">
        <v>577.76044937747417</v>
      </c>
      <c r="AI15" s="20">
        <v>554.66031002670888</v>
      </c>
      <c r="AJ15" s="20">
        <v>547.86286292772377</v>
      </c>
      <c r="AK15" s="20">
        <v>538.84249339345251</v>
      </c>
      <c r="AL15" s="20">
        <v>520.60309882522745</v>
      </c>
      <c r="AM15" s="20">
        <v>542.05198873751863</v>
      </c>
      <c r="AN15" s="20">
        <v>579.14477898804637</v>
      </c>
      <c r="AO15" s="20">
        <v>613.70692110821983</v>
      </c>
      <c r="AP15" s="20">
        <v>653.86887677157802</v>
      </c>
      <c r="AQ15" s="20">
        <v>667.539365275107</v>
      </c>
      <c r="AR15" s="20">
        <v>696.09339670352665</v>
      </c>
      <c r="AS15" s="20">
        <v>710.4414111470378</v>
      </c>
      <c r="AT15" s="20">
        <v>715.90715074369223</v>
      </c>
      <c r="AU15" s="20">
        <v>738.66725441585777</v>
      </c>
      <c r="AV15" s="20">
        <v>746.92642590478067</v>
      </c>
      <c r="AW15" s="20">
        <v>767.5312622498833</v>
      </c>
      <c r="AX15" s="20">
        <v>796.40841697690587</v>
      </c>
      <c r="AY15" s="20">
        <v>806.87546308906508</v>
      </c>
      <c r="AZ15" s="20">
        <v>818.72304716563121</v>
      </c>
      <c r="BA15" s="20">
        <v>829.37790516210043</v>
      </c>
      <c r="BB15" s="20">
        <v>876.57361820999324</v>
      </c>
      <c r="BC15" s="20">
        <v>872.48584012303218</v>
      </c>
      <c r="BD15" s="20">
        <v>852.70544645642872</v>
      </c>
      <c r="BE15" s="20">
        <v>902.71750830365613</v>
      </c>
      <c r="BF15" s="20">
        <v>890.85686287934982</v>
      </c>
      <c r="BG15" s="20">
        <v>897.47603956346461</v>
      </c>
      <c r="BH15" s="20">
        <v>922.74263670058531</v>
      </c>
      <c r="BI15" s="20">
        <v>880.80639537335969</v>
      </c>
      <c r="BJ15" s="20">
        <v>794.00693295534177</v>
      </c>
      <c r="BK15" s="20">
        <v>765.37082124099629</v>
      </c>
      <c r="BL15" s="20">
        <v>754.68201050032576</v>
      </c>
      <c r="BM15" s="20">
        <v>766.37302227071143</v>
      </c>
      <c r="BN15" s="20">
        <v>751.84078534319929</v>
      </c>
      <c r="BO15" s="20">
        <v>755.66437260972441</v>
      </c>
      <c r="BP15" s="20">
        <v>758.27498275166613</v>
      </c>
      <c r="BQ15" s="20">
        <v>767.01094569615532</v>
      </c>
      <c r="BR15" s="20">
        <v>772.96430137160166</v>
      </c>
      <c r="BS15" s="20">
        <v>790.2561301187518</v>
      </c>
      <c r="BT15" s="20">
        <v>804.92221196806929</v>
      </c>
      <c r="BU15" s="20">
        <v>820.78099172780821</v>
      </c>
      <c r="BV15" s="20">
        <v>826.16213429905395</v>
      </c>
      <c r="BW15" s="21">
        <v>829.02249326823835</v>
      </c>
      <c r="BX15" s="21">
        <v>831.40864670422309</v>
      </c>
      <c r="BY15" s="21">
        <v>831.14690790973884</v>
      </c>
      <c r="BZ15" s="21">
        <v>840.77405463855985</v>
      </c>
      <c r="CA15" s="21">
        <v>847.01984609977558</v>
      </c>
      <c r="CB15" s="21">
        <v>856.67395499089309</v>
      </c>
      <c r="CC15" s="21">
        <v>866.4597652666672</v>
      </c>
      <c r="CD15" s="21">
        <v>879.225461984714</v>
      </c>
      <c r="CE15" s="21">
        <v>896.98277731317523</v>
      </c>
      <c r="CF15" s="21">
        <v>918.01744949756051</v>
      </c>
      <c r="CG15" s="21">
        <v>937.56241402016212</v>
      </c>
      <c r="CH15" s="21">
        <v>960.5039120116304</v>
      </c>
      <c r="CI15" s="21">
        <v>978.01710395172165</v>
      </c>
      <c r="CJ15" s="21">
        <v>984.22955379533516</v>
      </c>
      <c r="CK15" s="21">
        <v>1003.3402328380699</v>
      </c>
      <c r="CL15" s="2">
        <v>916.83926453937602</v>
      </c>
      <c r="CM15" s="24">
        <f t="shared" si="1"/>
        <v>7.4952434878210905</v>
      </c>
      <c r="CN15" s="24">
        <f t="shared" si="0"/>
        <v>2.5651469351366085</v>
      </c>
      <c r="CO15" s="24">
        <f t="shared" si="0"/>
        <v>7.9959086605080776</v>
      </c>
      <c r="CP15" s="388">
        <f t="shared" si="2"/>
        <v>-30.27638323502968</v>
      </c>
    </row>
    <row r="16" spans="1:94" x14ac:dyDescent="0.25">
      <c r="A16" s="20" t="s">
        <v>2386</v>
      </c>
      <c r="B16" s="20" t="s">
        <v>2387</v>
      </c>
      <c r="C16" s="20">
        <v>14449.568924488094</v>
      </c>
      <c r="D16" s="20">
        <v>14497.029898125294</v>
      </c>
      <c r="E16" s="20">
        <v>14526.575252101069</v>
      </c>
      <c r="F16" s="20">
        <v>14921.593140381403</v>
      </c>
      <c r="G16" s="20">
        <v>14743.34212708005</v>
      </c>
      <c r="H16" s="20">
        <v>14318.216579955431</v>
      </c>
      <c r="I16" s="20">
        <v>13589.156230185217</v>
      </c>
      <c r="J16" s="20">
        <v>13912.82545527637</v>
      </c>
      <c r="K16" s="20">
        <v>13302.330564678487</v>
      </c>
      <c r="L16" s="20">
        <v>12936.698375920896</v>
      </c>
      <c r="M16" s="20">
        <v>12989.440256028411</v>
      </c>
      <c r="N16" s="20">
        <v>11923.011399682404</v>
      </c>
      <c r="O16" s="20">
        <v>12390.068638466035</v>
      </c>
      <c r="P16" s="20">
        <v>12920.398203524748</v>
      </c>
      <c r="Q16" s="20">
        <v>11744.078828854983</v>
      </c>
      <c r="R16" s="20">
        <v>11651.33899486862</v>
      </c>
      <c r="S16" s="20">
        <v>14261.720287962002</v>
      </c>
      <c r="T16" s="20">
        <v>14403.129989588599</v>
      </c>
      <c r="U16" s="20">
        <v>14530.082699780134</v>
      </c>
      <c r="V16" s="20">
        <v>14603.342720621642</v>
      </c>
      <c r="W16" s="20">
        <v>14547.281194826995</v>
      </c>
      <c r="X16" s="20">
        <v>14526.396944189093</v>
      </c>
      <c r="Y16" s="20">
        <v>14483.7172319003</v>
      </c>
      <c r="Z16" s="20">
        <v>14430.724221584787</v>
      </c>
      <c r="AA16" s="20">
        <v>14426.999536710437</v>
      </c>
      <c r="AB16" s="20">
        <v>14459.567396189523</v>
      </c>
      <c r="AC16" s="20">
        <v>14550.410480287621</v>
      </c>
      <c r="AD16" s="20">
        <v>14669.323595216703</v>
      </c>
      <c r="AE16" s="20">
        <v>14831.803532231343</v>
      </c>
      <c r="AF16" s="20">
        <v>14923.60657558562</v>
      </c>
      <c r="AG16" s="20">
        <v>14981.305848574375</v>
      </c>
      <c r="AH16" s="20">
        <v>14949.656605134274</v>
      </c>
      <c r="AI16" s="20">
        <v>14853.698761175659</v>
      </c>
      <c r="AJ16" s="20">
        <v>14791.511504906539</v>
      </c>
      <c r="AK16" s="20">
        <v>14688.319322952737</v>
      </c>
      <c r="AL16" s="20">
        <v>14639.838919285266</v>
      </c>
      <c r="AM16" s="20">
        <v>14577.664859052835</v>
      </c>
      <c r="AN16" s="20">
        <v>14426.064823102322</v>
      </c>
      <c r="AO16" s="20">
        <v>14252.492567077332</v>
      </c>
      <c r="AP16" s="20">
        <v>14016.644070589242</v>
      </c>
      <c r="AQ16" s="20">
        <v>13715.399590923669</v>
      </c>
      <c r="AR16" s="20">
        <v>13523.46450019333</v>
      </c>
      <c r="AS16" s="20">
        <v>13494.189022090362</v>
      </c>
      <c r="AT16" s="20">
        <v>13623.571807533501</v>
      </c>
      <c r="AU16" s="20">
        <v>13844.127872754287</v>
      </c>
      <c r="AV16" s="20">
        <v>13940.595309981234</v>
      </c>
      <c r="AW16" s="20">
        <v>13964.996459743203</v>
      </c>
      <c r="AX16" s="20">
        <v>13901.582178626755</v>
      </c>
      <c r="AY16" s="20">
        <v>13613.745668696818</v>
      </c>
      <c r="AZ16" s="20">
        <v>13364.133609472638</v>
      </c>
      <c r="BA16" s="20">
        <v>13170.955669714764</v>
      </c>
      <c r="BB16" s="20">
        <v>13060.487310829725</v>
      </c>
      <c r="BC16" s="20">
        <v>12954.504781933021</v>
      </c>
      <c r="BD16" s="20">
        <v>12912.771770029189</v>
      </c>
      <c r="BE16" s="20">
        <v>12923.232435622629</v>
      </c>
      <c r="BF16" s="20">
        <v>12956.284516098742</v>
      </c>
      <c r="BG16" s="20">
        <v>13096.689731282437</v>
      </c>
      <c r="BH16" s="20">
        <v>13086.684086521074</v>
      </c>
      <c r="BI16" s="20">
        <v>13019.233841016274</v>
      </c>
      <c r="BJ16" s="20">
        <v>12755.153365293851</v>
      </c>
      <c r="BK16" s="20">
        <v>12307.044232875334</v>
      </c>
      <c r="BL16" s="20">
        <v>11942.408853110941</v>
      </c>
      <c r="BM16" s="20">
        <v>11733.833843552226</v>
      </c>
      <c r="BN16" s="20">
        <v>11708.758669191115</v>
      </c>
      <c r="BO16" s="20">
        <v>11979.705290192309</v>
      </c>
      <c r="BP16" s="20">
        <v>12280.997256657938</v>
      </c>
      <c r="BQ16" s="20">
        <v>12517.057962151606</v>
      </c>
      <c r="BR16" s="20">
        <v>12782.514044862284</v>
      </c>
      <c r="BS16" s="20">
        <v>12935.057688030316</v>
      </c>
      <c r="BT16" s="20">
        <v>13042.762892561692</v>
      </c>
      <c r="BU16" s="20">
        <v>12997.088262666002</v>
      </c>
      <c r="BV16" s="20">
        <v>12706.683970840981</v>
      </c>
      <c r="BW16" s="21">
        <v>12110.358389180559</v>
      </c>
      <c r="BX16" s="21">
        <v>11765.239282485587</v>
      </c>
      <c r="BY16" s="21">
        <v>11631.978154763747</v>
      </c>
      <c r="BZ16" s="21">
        <v>11468.739488990041</v>
      </c>
      <c r="CA16" s="21">
        <v>11640.475986995412</v>
      </c>
      <c r="CB16" s="21">
        <v>11647.943445289391</v>
      </c>
      <c r="CC16" s="21">
        <v>11635.989721025806</v>
      </c>
      <c r="CD16" s="21">
        <v>11680.946826163865</v>
      </c>
      <c r="CE16" s="21">
        <v>11729.87015261098</v>
      </c>
      <c r="CF16" s="21">
        <v>11801.24459461944</v>
      </c>
      <c r="CG16" s="21">
        <v>11811.431369441307</v>
      </c>
      <c r="CH16" s="21">
        <v>11952.303742306829</v>
      </c>
      <c r="CI16" s="21">
        <v>12043.004245920321</v>
      </c>
      <c r="CJ16" s="21">
        <v>12371.777670308924</v>
      </c>
      <c r="CK16" s="21">
        <v>12487.284062007453</v>
      </c>
      <c r="CL16" s="2">
        <v>12323.437990963699</v>
      </c>
      <c r="CM16" s="24">
        <f t="shared" si="1"/>
        <v>3.070141616616584</v>
      </c>
      <c r="CN16" s="24">
        <f t="shared" si="0"/>
        <v>11.375346812003295</v>
      </c>
      <c r="CO16" s="24">
        <f t="shared" si="0"/>
        <v>3.787138331978257</v>
      </c>
      <c r="CP16" s="388">
        <f t="shared" si="2"/>
        <v>-5.1460170539204491</v>
      </c>
    </row>
    <row r="17" spans="1:94" x14ac:dyDescent="0.25">
      <c r="A17" s="20" t="s">
        <v>2388</v>
      </c>
      <c r="B17" s="20" t="s">
        <v>2389</v>
      </c>
      <c r="C17" s="20">
        <v>1303.094528814659</v>
      </c>
      <c r="D17" s="20">
        <v>1507.136070201871</v>
      </c>
      <c r="E17" s="20">
        <v>1342.6492759191829</v>
      </c>
      <c r="F17" s="20">
        <v>1456.0548332720616</v>
      </c>
      <c r="G17" s="20">
        <v>1546.0084222467465</v>
      </c>
      <c r="H17" s="20">
        <v>1821.7774868265074</v>
      </c>
      <c r="I17" s="20">
        <v>2031.2252534594327</v>
      </c>
      <c r="J17" s="20">
        <v>2168.2716499723488</v>
      </c>
      <c r="K17" s="20">
        <v>2069.3691041062384</v>
      </c>
      <c r="L17" s="20">
        <v>2162.1891930700367</v>
      </c>
      <c r="M17" s="20">
        <v>2067.816528353289</v>
      </c>
      <c r="N17" s="20">
        <v>2228.3734725796608</v>
      </c>
      <c r="O17" s="20">
        <v>2321.9471886085312</v>
      </c>
      <c r="P17" s="20">
        <v>2302.9814842628907</v>
      </c>
      <c r="Q17" s="20">
        <v>2165.859111354147</v>
      </c>
      <c r="R17" s="20">
        <v>2230.7994664126127</v>
      </c>
      <c r="S17" s="20">
        <v>1231.756823207568</v>
      </c>
      <c r="T17" s="20">
        <v>1267.4719698176268</v>
      </c>
      <c r="U17" s="20">
        <v>1318.4670302188667</v>
      </c>
      <c r="V17" s="20">
        <v>1394.6822920145737</v>
      </c>
      <c r="W17" s="20">
        <v>1480.1673117917412</v>
      </c>
      <c r="X17" s="20">
        <v>1523.5678810355339</v>
      </c>
      <c r="Y17" s="20">
        <v>1535.5248989573383</v>
      </c>
      <c r="Z17" s="20">
        <v>1489.2841890228701</v>
      </c>
      <c r="AA17" s="20">
        <v>1395.4215446886628</v>
      </c>
      <c r="AB17" s="20">
        <v>1331.7073006083708</v>
      </c>
      <c r="AC17" s="20">
        <v>1311.0115510307462</v>
      </c>
      <c r="AD17" s="20">
        <v>1332.4567073489511</v>
      </c>
      <c r="AE17" s="20">
        <v>1403.053329091126</v>
      </c>
      <c r="AF17" s="20">
        <v>1449.516871308789</v>
      </c>
      <c r="AG17" s="20">
        <v>1475.5513831353194</v>
      </c>
      <c r="AH17" s="20">
        <v>1496.0977495530124</v>
      </c>
      <c r="AI17" s="20">
        <v>1500.3956474759291</v>
      </c>
      <c r="AJ17" s="20">
        <v>1515.9025723292737</v>
      </c>
      <c r="AK17" s="20">
        <v>1553.3910028035452</v>
      </c>
      <c r="AL17" s="20">
        <v>1614.3444663782386</v>
      </c>
      <c r="AM17" s="20">
        <v>1699.9933310837764</v>
      </c>
      <c r="AN17" s="20">
        <v>1787.2643264409328</v>
      </c>
      <c r="AO17" s="20">
        <v>1874.4975002977314</v>
      </c>
      <c r="AP17" s="20">
        <v>1925.3547894835881</v>
      </c>
      <c r="AQ17" s="20">
        <v>1967.9552655727089</v>
      </c>
      <c r="AR17" s="20">
        <v>2009.9040003874702</v>
      </c>
      <c r="AS17" s="20">
        <v>2053.5769760785256</v>
      </c>
      <c r="AT17" s="20">
        <v>2093.464771799026</v>
      </c>
      <c r="AU17" s="20">
        <v>2145.6146052240642</v>
      </c>
      <c r="AV17" s="20">
        <v>2190.0171371679039</v>
      </c>
      <c r="AW17" s="20">
        <v>2195.3771312537119</v>
      </c>
      <c r="AX17" s="20">
        <v>2142.0777262437155</v>
      </c>
      <c r="AY17" s="20">
        <v>2091.0173475210795</v>
      </c>
      <c r="AZ17" s="20">
        <v>2054.1270827230501</v>
      </c>
      <c r="BA17" s="20">
        <v>2055.7898646656577</v>
      </c>
      <c r="BB17" s="20">
        <v>2076.5421215151664</v>
      </c>
      <c r="BC17" s="20">
        <v>2159.0873100848926</v>
      </c>
      <c r="BD17" s="20">
        <v>2181.9045637717963</v>
      </c>
      <c r="BE17" s="20">
        <v>2171.1580041392549</v>
      </c>
      <c r="BF17" s="20">
        <v>2136.6068942842039</v>
      </c>
      <c r="BG17" s="20">
        <v>2079.4498851739781</v>
      </c>
      <c r="BH17" s="20">
        <v>2070.7342797960441</v>
      </c>
      <c r="BI17" s="20">
        <v>2046.5249166823919</v>
      </c>
      <c r="BJ17" s="20">
        <v>2074.5570317607426</v>
      </c>
      <c r="BK17" s="20">
        <v>2151.890354624084</v>
      </c>
      <c r="BL17" s="20">
        <v>2202.175025086292</v>
      </c>
      <c r="BM17" s="20">
        <v>2258.6290381797103</v>
      </c>
      <c r="BN17" s="20">
        <v>2300.7994724285559</v>
      </c>
      <c r="BO17" s="20">
        <v>2301.7633025460023</v>
      </c>
      <c r="BP17" s="20">
        <v>2309.0640906549884</v>
      </c>
      <c r="BQ17" s="20">
        <v>2329.7558957565325</v>
      </c>
      <c r="BR17" s="20">
        <v>2347.2054654766007</v>
      </c>
      <c r="BS17" s="20">
        <v>2357.4889506025829</v>
      </c>
      <c r="BT17" s="20">
        <v>2326.1101880609813</v>
      </c>
      <c r="BU17" s="20">
        <v>2294.0137155295934</v>
      </c>
      <c r="BV17" s="20">
        <v>2234.3130828584049</v>
      </c>
      <c r="BW17" s="21">
        <v>2232.6027334980627</v>
      </c>
      <c r="BX17" s="21">
        <v>2152.3495979538056</v>
      </c>
      <c r="BY17" s="21">
        <v>2139.6821619051652</v>
      </c>
      <c r="BZ17" s="21">
        <v>2138.801952059554</v>
      </c>
      <c r="CA17" s="21">
        <v>2181.8904586070485</v>
      </c>
      <c r="CB17" s="21">
        <v>2211.6308764190703</v>
      </c>
      <c r="CC17" s="21">
        <v>2258.4758519606785</v>
      </c>
      <c r="CD17" s="21">
        <v>2271.2006786636534</v>
      </c>
      <c r="CE17" s="21">
        <v>2290.5336680050273</v>
      </c>
      <c r="CF17" s="21">
        <v>2305.1246033570073</v>
      </c>
      <c r="CG17" s="21">
        <v>2306.9484702760051</v>
      </c>
      <c r="CH17" s="21">
        <v>2323.9712281866487</v>
      </c>
      <c r="CI17" s="21">
        <v>2358.9833572974235</v>
      </c>
      <c r="CJ17" s="21">
        <v>2374.4589378761671</v>
      </c>
      <c r="CK17" s="21">
        <v>2393.446706955051</v>
      </c>
      <c r="CL17" s="2">
        <v>2407.27594917435</v>
      </c>
      <c r="CM17" s="24">
        <f t="shared" si="1"/>
        <v>6.1638157965582252</v>
      </c>
      <c r="CN17" s="24">
        <f t="shared" si="0"/>
        <v>2.6500456233143233</v>
      </c>
      <c r="CO17" s="24">
        <f t="shared" si="0"/>
        <v>3.2372417724980673</v>
      </c>
      <c r="CP17" s="388">
        <f t="shared" si="2"/>
        <v>2.3312926534280631</v>
      </c>
    </row>
    <row r="18" spans="1:94" x14ac:dyDescent="0.25">
      <c r="A18" s="20" t="s">
        <v>2390</v>
      </c>
      <c r="B18" s="20" t="s">
        <v>2391</v>
      </c>
      <c r="C18" s="20">
        <v>604.64434888892924</v>
      </c>
      <c r="D18" s="20">
        <v>597.75168670667097</v>
      </c>
      <c r="E18" s="20">
        <v>522.85369425276701</v>
      </c>
      <c r="F18" s="20">
        <v>512.62497919319208</v>
      </c>
      <c r="G18" s="20">
        <v>535.58035901502092</v>
      </c>
      <c r="H18" s="20">
        <v>607.03093585207705</v>
      </c>
      <c r="I18" s="20">
        <v>660.39438659231348</v>
      </c>
      <c r="J18" s="20">
        <v>678.50680268924498</v>
      </c>
      <c r="K18" s="20">
        <v>650.61118041778013</v>
      </c>
      <c r="L18" s="20">
        <v>664.41641919688345</v>
      </c>
      <c r="M18" s="20">
        <v>672.10294268351049</v>
      </c>
      <c r="N18" s="20">
        <v>674.27703029321049</v>
      </c>
      <c r="O18" s="20">
        <v>702.13227148160706</v>
      </c>
      <c r="P18" s="20">
        <v>703.78153838751564</v>
      </c>
      <c r="Q18" s="20">
        <v>701.88573922330511</v>
      </c>
      <c r="R18" s="20">
        <v>740.2638725667066</v>
      </c>
      <c r="S18" s="20">
        <v>594.79627698574393</v>
      </c>
      <c r="T18" s="20">
        <v>602.5468799774103</v>
      </c>
      <c r="U18" s="20">
        <v>607.56340258960063</v>
      </c>
      <c r="V18" s="20">
        <v>613.67083600296223</v>
      </c>
      <c r="W18" s="20">
        <v>613.00547922246631</v>
      </c>
      <c r="X18" s="20">
        <v>605.70907215489046</v>
      </c>
      <c r="Y18" s="20">
        <v>596.52349281835052</v>
      </c>
      <c r="Z18" s="20">
        <v>575.76870263097692</v>
      </c>
      <c r="AA18" s="20">
        <v>548.46094462663484</v>
      </c>
      <c r="AB18" s="20">
        <v>525.56559270617845</v>
      </c>
      <c r="AC18" s="20">
        <v>511.62104134444019</v>
      </c>
      <c r="AD18" s="20">
        <v>505.76719833381446</v>
      </c>
      <c r="AE18" s="20">
        <v>510.15652132314409</v>
      </c>
      <c r="AF18" s="20">
        <v>511.59141278706846</v>
      </c>
      <c r="AG18" s="20">
        <v>512.01771041915447</v>
      </c>
      <c r="AH18" s="20">
        <v>516.73427224340116</v>
      </c>
      <c r="AI18" s="20">
        <v>521.95615932452245</v>
      </c>
      <c r="AJ18" s="20">
        <v>527.92730922504563</v>
      </c>
      <c r="AK18" s="20">
        <v>538.45637808195829</v>
      </c>
      <c r="AL18" s="20">
        <v>553.98158942855741</v>
      </c>
      <c r="AM18" s="20">
        <v>574.68440940772962</v>
      </c>
      <c r="AN18" s="20">
        <v>597.30193145437715</v>
      </c>
      <c r="AO18" s="20">
        <v>621.30826985740975</v>
      </c>
      <c r="AP18" s="20">
        <v>634.82913268879156</v>
      </c>
      <c r="AQ18" s="20">
        <v>647.33970924063055</v>
      </c>
      <c r="AR18" s="20">
        <v>657.4966427856665</v>
      </c>
      <c r="AS18" s="20">
        <v>665.95044315121163</v>
      </c>
      <c r="AT18" s="20">
        <v>670.79075119174547</v>
      </c>
      <c r="AU18" s="20">
        <v>677.01058353332257</v>
      </c>
      <c r="AV18" s="20">
        <v>684.46592473908913</v>
      </c>
      <c r="AW18" s="20">
        <v>683.68933241816148</v>
      </c>
      <c r="AX18" s="20">
        <v>668.86137006640672</v>
      </c>
      <c r="AY18" s="20">
        <v>659.02443611105298</v>
      </c>
      <c r="AZ18" s="20">
        <v>649.30727171553428</v>
      </c>
      <c r="BA18" s="20">
        <v>647.31604162864164</v>
      </c>
      <c r="BB18" s="20">
        <v>646.79697221589163</v>
      </c>
      <c r="BC18" s="20">
        <v>660.82004945397307</v>
      </c>
      <c r="BD18" s="20">
        <v>664.19999270195933</v>
      </c>
      <c r="BE18" s="20">
        <v>665.30709670358226</v>
      </c>
      <c r="BF18" s="20">
        <v>667.33853792801904</v>
      </c>
      <c r="BG18" s="20">
        <v>671.1232836360989</v>
      </c>
      <c r="BH18" s="20">
        <v>679.46260267209846</v>
      </c>
      <c r="BI18" s="20">
        <v>670.69982101646758</v>
      </c>
      <c r="BJ18" s="20">
        <v>667.1260634093768</v>
      </c>
      <c r="BK18" s="20">
        <v>667.79427325088238</v>
      </c>
      <c r="BL18" s="20">
        <v>667.26268725166392</v>
      </c>
      <c r="BM18" s="20">
        <v>675.55602151572759</v>
      </c>
      <c r="BN18" s="20">
        <v>686.49513915456828</v>
      </c>
      <c r="BO18" s="20">
        <v>692.22806141748185</v>
      </c>
      <c r="BP18" s="20">
        <v>698.12354800906485</v>
      </c>
      <c r="BQ18" s="20">
        <v>706.35358792514694</v>
      </c>
      <c r="BR18" s="20">
        <v>711.82388857473461</v>
      </c>
      <c r="BS18" s="20">
        <v>713.22106405868749</v>
      </c>
      <c r="BT18" s="20">
        <v>705.82096751023278</v>
      </c>
      <c r="BU18" s="20">
        <v>702.12409319202845</v>
      </c>
      <c r="BV18" s="20">
        <v>693.96002878911395</v>
      </c>
      <c r="BW18" s="21">
        <v>708.19320830562424</v>
      </c>
      <c r="BX18" s="21">
        <v>694.6476708399482</v>
      </c>
      <c r="BY18" s="21">
        <v>699.58360161143435</v>
      </c>
      <c r="BZ18" s="21">
        <v>705.11847613621399</v>
      </c>
      <c r="CA18" s="21">
        <v>721.86520248206762</v>
      </c>
      <c r="CB18" s="21">
        <v>733.58281777053514</v>
      </c>
      <c r="CC18" s="21">
        <v>750.37770882936582</v>
      </c>
      <c r="CD18" s="21">
        <v>755.22976118485735</v>
      </c>
      <c r="CE18" s="21">
        <v>761.65845287222771</v>
      </c>
      <c r="CF18" s="21">
        <v>766.51029565514887</v>
      </c>
      <c r="CG18" s="21">
        <v>767.11677600301414</v>
      </c>
      <c r="CH18" s="21">
        <v>772.77725924975528</v>
      </c>
      <c r="CI18" s="21">
        <v>784.41964829767596</v>
      </c>
      <c r="CJ18" s="21">
        <v>789.56565724989161</v>
      </c>
      <c r="CK18" s="21">
        <v>795.87955475863851</v>
      </c>
      <c r="CL18" s="2">
        <v>800.47811594997995</v>
      </c>
      <c r="CM18" s="24">
        <f t="shared" si="1"/>
        <v>6.1638157965582252</v>
      </c>
      <c r="CN18" s="24">
        <f t="shared" si="0"/>
        <v>2.6500456233143233</v>
      </c>
      <c r="CO18" s="24">
        <f t="shared" si="0"/>
        <v>3.2372417724980673</v>
      </c>
      <c r="CP18" s="388">
        <f t="shared" si="2"/>
        <v>2.3312926534285072</v>
      </c>
    </row>
    <row r="19" spans="1:94" x14ac:dyDescent="0.25">
      <c r="A19" s="20" t="s">
        <v>2392</v>
      </c>
      <c r="B19" s="20" t="s">
        <v>2393</v>
      </c>
      <c r="C19" s="20">
        <v>26698.395034456938</v>
      </c>
      <c r="D19" s="20">
        <v>28474.704331735316</v>
      </c>
      <c r="E19" s="20">
        <v>29629.437223992791</v>
      </c>
      <c r="F19" s="20">
        <v>28446.554928610803</v>
      </c>
      <c r="G19" s="20">
        <v>26658.185138667941</v>
      </c>
      <c r="H19" s="20">
        <v>28332.668553006577</v>
      </c>
      <c r="I19" s="20">
        <v>30535.348997143403</v>
      </c>
      <c r="J19" s="20">
        <v>31664.766887466667</v>
      </c>
      <c r="K19" s="20">
        <v>34035.12930010054</v>
      </c>
      <c r="L19" s="20">
        <v>37664.446819755583</v>
      </c>
      <c r="M19" s="20">
        <v>38408.83989028768</v>
      </c>
      <c r="N19" s="20">
        <v>34054.006874871055</v>
      </c>
      <c r="O19" s="20">
        <v>36771.128371650033</v>
      </c>
      <c r="P19" s="20">
        <v>38744.937468459939</v>
      </c>
      <c r="Q19" s="20">
        <v>41287.193693310313</v>
      </c>
      <c r="R19" s="20">
        <v>43811.39212280319</v>
      </c>
      <c r="S19" s="20">
        <v>25942.855055472763</v>
      </c>
      <c r="T19" s="20">
        <v>26407.683528311172</v>
      </c>
      <c r="U19" s="20">
        <v>26900.540227110789</v>
      </c>
      <c r="V19" s="20">
        <v>27542.501326933037</v>
      </c>
      <c r="W19" s="20">
        <v>28031.260725088756</v>
      </c>
      <c r="X19" s="20">
        <v>28220.714525907024</v>
      </c>
      <c r="Y19" s="20">
        <v>28850.568466945446</v>
      </c>
      <c r="Z19" s="20">
        <v>28796.27360900004</v>
      </c>
      <c r="AA19" s="20">
        <v>28642.395955541298</v>
      </c>
      <c r="AB19" s="20">
        <v>29309.121469366011</v>
      </c>
      <c r="AC19" s="20">
        <v>29900.212003955432</v>
      </c>
      <c r="AD19" s="20">
        <v>30666.019467108417</v>
      </c>
      <c r="AE19" s="20">
        <v>30820.766817243381</v>
      </c>
      <c r="AF19" s="20">
        <v>30042.957097497048</v>
      </c>
      <c r="AG19" s="20">
        <v>27471.983190399063</v>
      </c>
      <c r="AH19" s="20">
        <v>25450.512609303707</v>
      </c>
      <c r="AI19" s="20">
        <v>26446.249427423976</v>
      </c>
      <c r="AJ19" s="20">
        <v>26760.575673601208</v>
      </c>
      <c r="AK19" s="20">
        <v>26582.337644352865</v>
      </c>
      <c r="AL19" s="20">
        <v>26843.577809293714</v>
      </c>
      <c r="AM19" s="20">
        <v>27236.861657177815</v>
      </c>
      <c r="AN19" s="20">
        <v>27426.115611712336</v>
      </c>
      <c r="AO19" s="20">
        <v>29071.731322730877</v>
      </c>
      <c r="AP19" s="20">
        <v>29595.965620405284</v>
      </c>
      <c r="AQ19" s="20">
        <v>30351.648288830984</v>
      </c>
      <c r="AR19" s="20">
        <v>30501.287341786992</v>
      </c>
      <c r="AS19" s="20">
        <v>30590.21612716607</v>
      </c>
      <c r="AT19" s="20">
        <v>30698.244230789569</v>
      </c>
      <c r="AU19" s="20">
        <v>30945.839104696435</v>
      </c>
      <c r="AV19" s="20">
        <v>31431.558551964179</v>
      </c>
      <c r="AW19" s="20">
        <v>31897.593828689693</v>
      </c>
      <c r="AX19" s="20">
        <v>32384.076064516372</v>
      </c>
      <c r="AY19" s="20">
        <v>32966.212204688527</v>
      </c>
      <c r="AZ19" s="20">
        <v>33978.068591391755</v>
      </c>
      <c r="BA19" s="20">
        <v>34103.551819647568</v>
      </c>
      <c r="BB19" s="20">
        <v>35092.684584674316</v>
      </c>
      <c r="BC19" s="20">
        <v>36613.600498994048</v>
      </c>
      <c r="BD19" s="20">
        <v>37256.426726922218</v>
      </c>
      <c r="BE19" s="20">
        <v>37867.76351140991</v>
      </c>
      <c r="BF19" s="20">
        <v>38919.996541696157</v>
      </c>
      <c r="BG19" s="20">
        <v>39378.365582349157</v>
      </c>
      <c r="BH19" s="20">
        <v>39439.254039815154</v>
      </c>
      <c r="BI19" s="20">
        <v>38659.63539796105</v>
      </c>
      <c r="BJ19" s="20">
        <v>36158.104541025343</v>
      </c>
      <c r="BK19" s="20">
        <v>33962.125353933079</v>
      </c>
      <c r="BL19" s="20">
        <v>33293.666735129606</v>
      </c>
      <c r="BM19" s="20">
        <v>34024.044399006358</v>
      </c>
      <c r="BN19" s="20">
        <v>34936.191011415176</v>
      </c>
      <c r="BO19" s="20">
        <v>35952.935308416178</v>
      </c>
      <c r="BP19" s="20">
        <v>36807.784585850284</v>
      </c>
      <c r="BQ19" s="20">
        <v>37248.231585498914</v>
      </c>
      <c r="BR19" s="20">
        <v>37075.562006834763</v>
      </c>
      <c r="BS19" s="20">
        <v>37592.573637863643</v>
      </c>
      <c r="BT19" s="20">
        <v>38569.936169375047</v>
      </c>
      <c r="BU19" s="20">
        <v>39257.752239620233</v>
      </c>
      <c r="BV19" s="20">
        <v>39559.487826980832</v>
      </c>
      <c r="BW19" s="21">
        <v>40460.025269167971</v>
      </c>
      <c r="BX19" s="21">
        <v>41384.409348518624</v>
      </c>
      <c r="BY19" s="21">
        <v>41250.416002274222</v>
      </c>
      <c r="BZ19" s="21">
        <v>42053.924153280459</v>
      </c>
      <c r="CA19" s="21">
        <v>43142.831748755656</v>
      </c>
      <c r="CB19" s="21">
        <v>43208.758141068676</v>
      </c>
      <c r="CC19" s="21">
        <v>44035.779322442635</v>
      </c>
      <c r="CD19" s="21">
        <v>44858.199278945802</v>
      </c>
      <c r="CE19" s="21">
        <v>45750.438489395514</v>
      </c>
      <c r="CF19" s="21">
        <v>47141.175720258434</v>
      </c>
      <c r="CG19" s="21">
        <v>48024.68519484342</v>
      </c>
      <c r="CH19" s="21">
        <v>48565.62779308165</v>
      </c>
      <c r="CI19" s="21">
        <v>49074.655285193563</v>
      </c>
      <c r="CJ19" s="21">
        <v>49411.457730395014</v>
      </c>
      <c r="CK19" s="21">
        <v>50078.332690012787</v>
      </c>
      <c r="CL19" s="2">
        <v>50128.501264956503</v>
      </c>
      <c r="CM19" s="24">
        <f t="shared" si="1"/>
        <v>4.2588672929425142</v>
      </c>
      <c r="CN19" s="24">
        <f t="shared" ref="CN19:CN26" si="3">((CJ19/CI19)^4-1)*100</f>
        <v>2.7736156590698391</v>
      </c>
      <c r="CO19" s="24">
        <f t="shared" ref="CO19:CO26" si="4">((CK19/CJ19)^4-1)*100</f>
        <v>5.5088228747102175</v>
      </c>
      <c r="CP19" s="388">
        <f t="shared" si="2"/>
        <v>0.40132337541354257</v>
      </c>
    </row>
    <row r="20" spans="1:94" x14ac:dyDescent="0.25">
      <c r="A20" s="20" t="s">
        <v>2394</v>
      </c>
      <c r="B20" s="20" t="s">
        <v>2395</v>
      </c>
      <c r="C20" s="20">
        <v>9315.6765433698347</v>
      </c>
      <c r="D20" s="20">
        <v>10148.418189063656</v>
      </c>
      <c r="E20" s="20">
        <v>11028.090453167235</v>
      </c>
      <c r="F20" s="20">
        <v>10987.207861590294</v>
      </c>
      <c r="G20" s="20">
        <v>12091.226023189432</v>
      </c>
      <c r="H20" s="20">
        <v>13271.767250699719</v>
      </c>
      <c r="I20" s="20">
        <v>14018.928279124102</v>
      </c>
      <c r="J20" s="20">
        <v>14736.012355200004</v>
      </c>
      <c r="K20" s="20">
        <v>14951.299198482659</v>
      </c>
      <c r="L20" s="20">
        <v>15054.584097116829</v>
      </c>
      <c r="M20" s="20">
        <v>14479.758049228813</v>
      </c>
      <c r="N20" s="20">
        <v>14004.650760150646</v>
      </c>
      <c r="O20" s="20">
        <v>14039.819469551079</v>
      </c>
      <c r="P20" s="20">
        <v>14616.249954995565</v>
      </c>
      <c r="Q20" s="20">
        <v>18171.478082278594</v>
      </c>
      <c r="R20" s="20">
        <v>25042.622311977662</v>
      </c>
      <c r="S20" s="20">
        <v>9210.4407109819203</v>
      </c>
      <c r="T20" s="20">
        <v>9019.3720331019467</v>
      </c>
      <c r="U20" s="20">
        <v>9558.3857660247468</v>
      </c>
      <c r="V20" s="20">
        <v>9474.5076633707267</v>
      </c>
      <c r="W20" s="20">
        <v>9287.049957291616</v>
      </c>
      <c r="X20" s="20">
        <v>9932.7937194928254</v>
      </c>
      <c r="Y20" s="20">
        <v>10613.602347850128</v>
      </c>
      <c r="Z20" s="20">
        <v>10760.226731620054</v>
      </c>
      <c r="AA20" s="20">
        <v>10576.350720058403</v>
      </c>
      <c r="AB20" s="20">
        <v>11256.204656022612</v>
      </c>
      <c r="AC20" s="20">
        <v>11160.283579287741</v>
      </c>
      <c r="AD20" s="20">
        <v>11119.522857300177</v>
      </c>
      <c r="AE20" s="20">
        <v>11278.982535924335</v>
      </c>
      <c r="AF20" s="20">
        <v>10843.586240722238</v>
      </c>
      <c r="AG20" s="20">
        <v>10766.009017875695</v>
      </c>
      <c r="AH20" s="20">
        <v>11060.25365183891</v>
      </c>
      <c r="AI20" s="20">
        <v>11541.754472808167</v>
      </c>
      <c r="AJ20" s="20">
        <v>11925.541330095068</v>
      </c>
      <c r="AK20" s="20">
        <v>12006.503111063532</v>
      </c>
      <c r="AL20" s="20">
        <v>12891.105178790966</v>
      </c>
      <c r="AM20" s="20">
        <v>12709.341893692799</v>
      </c>
      <c r="AN20" s="20">
        <v>13142.648854414721</v>
      </c>
      <c r="AO20" s="20">
        <v>13458.324398985456</v>
      </c>
      <c r="AP20" s="20">
        <v>13776.753855705903</v>
      </c>
      <c r="AQ20" s="20">
        <v>13660.790210195004</v>
      </c>
      <c r="AR20" s="20">
        <v>14057.918806830317</v>
      </c>
      <c r="AS20" s="20">
        <v>14025.256384415386</v>
      </c>
      <c r="AT20" s="20">
        <v>14331.747715055701</v>
      </c>
      <c r="AU20" s="20">
        <v>14698.708889921554</v>
      </c>
      <c r="AV20" s="20">
        <v>14408.42378999816</v>
      </c>
      <c r="AW20" s="20">
        <v>14981.867702989681</v>
      </c>
      <c r="AX20" s="20">
        <v>14855.049037890627</v>
      </c>
      <c r="AY20" s="20">
        <v>14667.386135262643</v>
      </c>
      <c r="AZ20" s="20">
        <v>14885.302066527091</v>
      </c>
      <c r="BA20" s="20">
        <v>15039.76580863532</v>
      </c>
      <c r="BB20" s="20">
        <v>15212.742783505582</v>
      </c>
      <c r="BC20" s="20">
        <v>15246.210904969745</v>
      </c>
      <c r="BD20" s="20">
        <v>15031.550181224198</v>
      </c>
      <c r="BE20" s="20">
        <v>15208.865033618513</v>
      </c>
      <c r="BF20" s="20">
        <v>14731.710268654862</v>
      </c>
      <c r="BG20" s="20">
        <v>14914.380697195331</v>
      </c>
      <c r="BH20" s="20">
        <v>14580.216949794061</v>
      </c>
      <c r="BI20" s="20">
        <v>14112.015891587575</v>
      </c>
      <c r="BJ20" s="20">
        <v>14312.418658338285</v>
      </c>
      <c r="BK20" s="20">
        <v>14233.922078352081</v>
      </c>
      <c r="BL20" s="20">
        <v>13839.865895755835</v>
      </c>
      <c r="BM20" s="20">
        <v>13735.41067184591</v>
      </c>
      <c r="BN20" s="20">
        <v>14209.404394648756</v>
      </c>
      <c r="BO20" s="20">
        <v>14003.246792029802</v>
      </c>
      <c r="BP20" s="20">
        <v>13805.027635248614</v>
      </c>
      <c r="BQ20" s="20">
        <v>14135.563492381403</v>
      </c>
      <c r="BR20" s="20">
        <v>14215.43995854449</v>
      </c>
      <c r="BS20" s="20">
        <v>13700.929842001806</v>
      </c>
      <c r="BT20" s="20">
        <v>14389.957659549378</v>
      </c>
      <c r="BU20" s="20">
        <v>15143.538868956321</v>
      </c>
      <c r="BV20" s="20">
        <v>15230.573449474748</v>
      </c>
      <c r="BW20" s="21">
        <v>16868.568617517383</v>
      </c>
      <c r="BX20" s="21">
        <v>17210.717346639914</v>
      </c>
      <c r="BY20" s="21">
        <v>18256.706849788683</v>
      </c>
      <c r="BZ20" s="21">
        <v>20349.919515168396</v>
      </c>
      <c r="CA20" s="21">
        <v>22172.310500473577</v>
      </c>
      <c r="CB20" s="21">
        <v>24733.85607067019</v>
      </c>
      <c r="CC20" s="21">
        <v>26352.914420396439</v>
      </c>
      <c r="CD20" s="21">
        <v>26911.408256370443</v>
      </c>
      <c r="CE20" s="21">
        <v>26495.517970691049</v>
      </c>
      <c r="CF20" s="21">
        <v>26232.883891202378</v>
      </c>
      <c r="CG20" s="21">
        <v>26127.3215251125</v>
      </c>
      <c r="CH20" s="21">
        <v>26445.280459118156</v>
      </c>
      <c r="CI20" s="21">
        <v>26092.65171053214</v>
      </c>
      <c r="CJ20" s="21">
        <v>27369.367853462358</v>
      </c>
      <c r="CK20" s="21">
        <v>26637.225540352032</v>
      </c>
      <c r="CL20" s="2">
        <v>28142.775232896602</v>
      </c>
      <c r="CM20" s="24">
        <f t="shared" si="1"/>
        <v>-5.2279750009723731</v>
      </c>
      <c r="CN20" s="24">
        <f t="shared" si="3"/>
        <v>21.055966012680805</v>
      </c>
      <c r="CO20" s="24">
        <f t="shared" si="4"/>
        <v>-10.278425761572596</v>
      </c>
      <c r="CP20" s="388">
        <f t="shared" si="2"/>
        <v>24.598190928546803</v>
      </c>
    </row>
    <row r="21" spans="1:94" x14ac:dyDescent="0.25">
      <c r="A21" s="20" t="s">
        <v>2396</v>
      </c>
      <c r="B21" s="20" t="s">
        <v>2397</v>
      </c>
      <c r="C21" s="20">
        <v>4057.7164603357382</v>
      </c>
      <c r="D21" s="20">
        <v>4242.9143566952753</v>
      </c>
      <c r="E21" s="20">
        <v>4909.3712943278069</v>
      </c>
      <c r="F21" s="20">
        <v>4213.9673459463174</v>
      </c>
      <c r="G21" s="20">
        <v>5116.74720062708</v>
      </c>
      <c r="H21" s="20">
        <v>5356.9796856041594</v>
      </c>
      <c r="I21" s="20">
        <v>5861.6830070370124</v>
      </c>
      <c r="J21" s="20">
        <v>6731.5237348514283</v>
      </c>
      <c r="K21" s="20">
        <v>6990.9158868675395</v>
      </c>
      <c r="L21" s="20">
        <v>7344.4387682897068</v>
      </c>
      <c r="M21" s="20">
        <v>6334.1718607697858</v>
      </c>
      <c r="N21" s="20">
        <v>5189.6272152758402</v>
      </c>
      <c r="O21" s="20">
        <v>5179.1417393780594</v>
      </c>
      <c r="P21" s="20">
        <v>5464.0050932738868</v>
      </c>
      <c r="Q21" s="20">
        <v>5386.1415214951076</v>
      </c>
      <c r="R21" s="20">
        <v>5472.085989833261</v>
      </c>
      <c r="S21" s="20">
        <v>4021.7573736445834</v>
      </c>
      <c r="T21" s="20">
        <v>4091.9748125652677</v>
      </c>
      <c r="U21" s="20">
        <v>4058.8876945084562</v>
      </c>
      <c r="V21" s="20">
        <v>4058.2459606246466</v>
      </c>
      <c r="W21" s="20">
        <v>4075.3163748448733</v>
      </c>
      <c r="X21" s="20">
        <v>4155.6306939877377</v>
      </c>
      <c r="Y21" s="20">
        <v>4272.2822081175127</v>
      </c>
      <c r="Z21" s="20">
        <v>4468.4281498309792</v>
      </c>
      <c r="AA21" s="20">
        <v>4823.0103405903401</v>
      </c>
      <c r="AB21" s="20">
        <v>4978.6710704825728</v>
      </c>
      <c r="AC21" s="20">
        <v>5030.62193465778</v>
      </c>
      <c r="AD21" s="20">
        <v>4805.1818315805331</v>
      </c>
      <c r="AE21" s="20">
        <v>4389.1770763387549</v>
      </c>
      <c r="AF21" s="20">
        <v>4238.2579425199765</v>
      </c>
      <c r="AG21" s="20">
        <v>3845.3837731871263</v>
      </c>
      <c r="AH21" s="20">
        <v>4383.0505917394139</v>
      </c>
      <c r="AI21" s="20">
        <v>4693.00718025683</v>
      </c>
      <c r="AJ21" s="20">
        <v>5035.0459913608229</v>
      </c>
      <c r="AK21" s="20">
        <v>5301.5997965620199</v>
      </c>
      <c r="AL21" s="20">
        <v>5437.3358343286482</v>
      </c>
      <c r="AM21" s="20">
        <v>5377.5762071224681</v>
      </c>
      <c r="AN21" s="20">
        <v>5334.5941042281602</v>
      </c>
      <c r="AO21" s="20">
        <v>5329.4967197278247</v>
      </c>
      <c r="AP21" s="20">
        <v>5386.2517113381846</v>
      </c>
      <c r="AQ21" s="20">
        <v>5626.1164990505886</v>
      </c>
      <c r="AR21" s="20">
        <v>5786.7400109896798</v>
      </c>
      <c r="AS21" s="20">
        <v>5993.7756142103326</v>
      </c>
      <c r="AT21" s="20">
        <v>6040.0999038974478</v>
      </c>
      <c r="AU21" s="20">
        <v>6329.119833874016</v>
      </c>
      <c r="AV21" s="20">
        <v>6607.924830177416</v>
      </c>
      <c r="AW21" s="20">
        <v>6817.8829103816943</v>
      </c>
      <c r="AX21" s="20">
        <v>7171.1673649725899</v>
      </c>
      <c r="AY21" s="20">
        <v>7021.9399802340231</v>
      </c>
      <c r="AZ21" s="20">
        <v>6834.9814424546566</v>
      </c>
      <c r="BA21" s="20">
        <v>6975.9891632527324</v>
      </c>
      <c r="BB21" s="20">
        <v>7130.7529615287467</v>
      </c>
      <c r="BC21" s="20">
        <v>7353.4836225272666</v>
      </c>
      <c r="BD21" s="20">
        <v>7482.6096865629434</v>
      </c>
      <c r="BE21" s="20">
        <v>7327.5910537632253</v>
      </c>
      <c r="BF21" s="20">
        <v>7214.0707103053901</v>
      </c>
      <c r="BG21" s="20">
        <v>6807.5945120835959</v>
      </c>
      <c r="BH21" s="20">
        <v>6484.8052112492187</v>
      </c>
      <c r="BI21" s="20">
        <v>6178.0329826517591</v>
      </c>
      <c r="BJ21" s="20">
        <v>5866.2547370945704</v>
      </c>
      <c r="BK21" s="20">
        <v>5570.3512717586718</v>
      </c>
      <c r="BL21" s="20">
        <v>5204.6812366653621</v>
      </c>
      <c r="BM21" s="20">
        <v>5073.8433166752202</v>
      </c>
      <c r="BN21" s="20">
        <v>4909.6330360041056</v>
      </c>
      <c r="BO21" s="20">
        <v>4905.0039251798871</v>
      </c>
      <c r="BP21" s="20">
        <v>4687.1381582339345</v>
      </c>
      <c r="BQ21" s="20">
        <v>5355.9777959020066</v>
      </c>
      <c r="BR21" s="20">
        <v>5768.4470781964073</v>
      </c>
      <c r="BS21" s="20">
        <v>5404.4946556724244</v>
      </c>
      <c r="BT21" s="20">
        <v>5656.0622734566614</v>
      </c>
      <c r="BU21" s="20">
        <v>5480.4895850096018</v>
      </c>
      <c r="BV21" s="20">
        <v>5314.9738589568597</v>
      </c>
      <c r="BW21" s="21">
        <v>5345.353534148323</v>
      </c>
      <c r="BX21" s="21">
        <v>5385.8353346397744</v>
      </c>
      <c r="BY21" s="21">
        <v>5326.1181347701768</v>
      </c>
      <c r="BZ21" s="21">
        <v>5487.2590824221561</v>
      </c>
      <c r="CA21" s="21">
        <v>5574.6309796170372</v>
      </c>
      <c r="CB21" s="21">
        <v>5392.5131825129065</v>
      </c>
      <c r="CC21" s="21">
        <v>5427.3375385193231</v>
      </c>
      <c r="CD21" s="21">
        <v>5493.8622586837773</v>
      </c>
      <c r="CE21" s="21">
        <v>5596.0929415628689</v>
      </c>
      <c r="CF21" s="21">
        <v>5548.75940342792</v>
      </c>
      <c r="CG21" s="21">
        <v>5505.0856749425802</v>
      </c>
      <c r="CH21" s="21">
        <v>5534.8521267594042</v>
      </c>
      <c r="CI21" s="21">
        <v>5380.5542427610426</v>
      </c>
      <c r="CJ21" s="21">
        <v>5428.0125313241742</v>
      </c>
      <c r="CK21" s="21">
        <v>5452.0923526148272</v>
      </c>
      <c r="CL21" s="2">
        <v>5896.9845848101004</v>
      </c>
      <c r="CM21" s="24">
        <f t="shared" si="1"/>
        <v>-10.693315565010863</v>
      </c>
      <c r="CN21" s="24">
        <f t="shared" si="3"/>
        <v>3.5750878949405651</v>
      </c>
      <c r="CO21" s="24">
        <f t="shared" si="4"/>
        <v>1.7863282666737756</v>
      </c>
      <c r="CP21" s="388">
        <f t="shared" si="2"/>
        <v>36.857043937569365</v>
      </c>
    </row>
    <row r="22" spans="1:94" x14ac:dyDescent="0.25">
      <c r="A22" s="20" t="s">
        <v>2398</v>
      </c>
      <c r="B22" s="20" t="s">
        <v>2399</v>
      </c>
      <c r="C22" s="20">
        <v>9100.6959824532023</v>
      </c>
      <c r="D22" s="20">
        <v>10357.093103390151</v>
      </c>
      <c r="E22" s="20">
        <v>10505.449424048733</v>
      </c>
      <c r="F22" s="20">
        <v>10575.380710414176</v>
      </c>
      <c r="G22" s="20">
        <v>10941.573605152369</v>
      </c>
      <c r="H22" s="20">
        <v>11158.81755679349</v>
      </c>
      <c r="I22" s="20">
        <v>11607.237887930787</v>
      </c>
      <c r="J22" s="20">
        <v>12182.854151063155</v>
      </c>
      <c r="K22" s="20">
        <v>13192.202733905708</v>
      </c>
      <c r="L22" s="20">
        <v>13721.850005172919</v>
      </c>
      <c r="M22" s="20">
        <v>12751.615940586504</v>
      </c>
      <c r="N22" s="20">
        <v>10535.358627173926</v>
      </c>
      <c r="O22" s="20">
        <v>10073.332343550941</v>
      </c>
      <c r="P22" s="20">
        <v>11295.198655143839</v>
      </c>
      <c r="Q22" s="20">
        <v>11709.244309537953</v>
      </c>
      <c r="R22" s="20">
        <v>11929.118850815692</v>
      </c>
      <c r="S22" s="20">
        <v>8726.1428370732501</v>
      </c>
      <c r="T22" s="20">
        <v>8987.1001370384165</v>
      </c>
      <c r="U22" s="20">
        <v>9186.0294697162481</v>
      </c>
      <c r="V22" s="20">
        <v>9503.5114859848964</v>
      </c>
      <c r="W22" s="20">
        <v>9958.5451218919789</v>
      </c>
      <c r="X22" s="20">
        <v>10287.685770617238</v>
      </c>
      <c r="Y22" s="20">
        <v>10545.037930596996</v>
      </c>
      <c r="Z22" s="20">
        <v>10637.103590454388</v>
      </c>
      <c r="AA22" s="20">
        <v>10579.357994851338</v>
      </c>
      <c r="AB22" s="20">
        <v>10493.040545307698</v>
      </c>
      <c r="AC22" s="20">
        <v>10482.84250386539</v>
      </c>
      <c r="AD22" s="20">
        <v>10466.5566521705</v>
      </c>
      <c r="AE22" s="20">
        <v>10456.008660193951</v>
      </c>
      <c r="AF22" s="20">
        <v>10596.458418302333</v>
      </c>
      <c r="AG22" s="20">
        <v>10547.732196220144</v>
      </c>
      <c r="AH22" s="20">
        <v>10701.323566940277</v>
      </c>
      <c r="AI22" s="20">
        <v>10910.305502455427</v>
      </c>
      <c r="AJ22" s="20">
        <v>10895.315925708579</v>
      </c>
      <c r="AK22" s="20">
        <v>10951.152043439715</v>
      </c>
      <c r="AL22" s="20">
        <v>11009.520949005751</v>
      </c>
      <c r="AM22" s="20">
        <v>10865.944444153765</v>
      </c>
      <c r="AN22" s="20">
        <v>10985.844741295645</v>
      </c>
      <c r="AO22" s="20">
        <v>11293.178481259249</v>
      </c>
      <c r="AP22" s="20">
        <v>11490.302560465299</v>
      </c>
      <c r="AQ22" s="20">
        <v>11586.479562249771</v>
      </c>
      <c r="AR22" s="20">
        <v>11630.966711606652</v>
      </c>
      <c r="AS22" s="20">
        <v>11689.776805471385</v>
      </c>
      <c r="AT22" s="20">
        <v>11521.728472395336</v>
      </c>
      <c r="AU22" s="20">
        <v>11887.601332618891</v>
      </c>
      <c r="AV22" s="20">
        <v>12258.374649758072</v>
      </c>
      <c r="AW22" s="20">
        <v>12173.681559954834</v>
      </c>
      <c r="AX22" s="20">
        <v>12411.759061920817</v>
      </c>
      <c r="AY22" s="20">
        <v>12981.767855649012</v>
      </c>
      <c r="AZ22" s="20">
        <v>12965.379490570873</v>
      </c>
      <c r="BA22" s="20">
        <v>13303.596642919552</v>
      </c>
      <c r="BB22" s="20">
        <v>13518.06694648339</v>
      </c>
      <c r="BC22" s="20">
        <v>13597.432848090237</v>
      </c>
      <c r="BD22" s="20">
        <v>13789.08276104305</v>
      </c>
      <c r="BE22" s="20">
        <v>13831.174821462067</v>
      </c>
      <c r="BF22" s="20">
        <v>13669.709590096325</v>
      </c>
      <c r="BG22" s="20">
        <v>13315.743131473946</v>
      </c>
      <c r="BH22" s="20">
        <v>13286.283646161904</v>
      </c>
      <c r="BI22" s="20">
        <v>12707.375191122521</v>
      </c>
      <c r="BJ22" s="20">
        <v>11697.061793587642</v>
      </c>
      <c r="BK22" s="20">
        <v>11084.238941018037</v>
      </c>
      <c r="BL22" s="20">
        <v>10561.909791332684</v>
      </c>
      <c r="BM22" s="20">
        <v>10364.937965534175</v>
      </c>
      <c r="BN22" s="20">
        <v>10130.34781081081</v>
      </c>
      <c r="BO22" s="20">
        <v>9842.3342853050126</v>
      </c>
      <c r="BP22" s="20">
        <v>9980.8413028038485</v>
      </c>
      <c r="BQ22" s="20">
        <v>10106.325915118307</v>
      </c>
      <c r="BR22" s="20">
        <v>10363.827870976595</v>
      </c>
      <c r="BS22" s="20">
        <v>10865.305885464382</v>
      </c>
      <c r="BT22" s="20">
        <v>11255.68567907416</v>
      </c>
      <c r="BU22" s="20">
        <v>11507.9684338278</v>
      </c>
      <c r="BV22" s="20">
        <v>11551.834622209013</v>
      </c>
      <c r="BW22" s="21">
        <v>11725.636851293784</v>
      </c>
      <c r="BX22" s="21">
        <v>11628.950331831291</v>
      </c>
      <c r="BY22" s="21">
        <v>11697.13894814408</v>
      </c>
      <c r="BZ22" s="21">
        <v>11785.251106882655</v>
      </c>
      <c r="CA22" s="21">
        <v>11920.679834159284</v>
      </c>
      <c r="CB22" s="21">
        <v>11870.310009089386</v>
      </c>
      <c r="CC22" s="21">
        <v>11943.579861051068</v>
      </c>
      <c r="CD22" s="21">
        <v>11981.905698963034</v>
      </c>
      <c r="CE22" s="21">
        <v>11940.157749280434</v>
      </c>
      <c r="CF22" s="21">
        <v>11859.591530594711</v>
      </c>
      <c r="CG22" s="21">
        <v>11747.775384661198</v>
      </c>
      <c r="CH22" s="21">
        <v>11661.593944673139</v>
      </c>
      <c r="CI22" s="21">
        <v>11509.10139112497</v>
      </c>
      <c r="CJ22" s="21">
        <v>11682.225290153185</v>
      </c>
      <c r="CK22" s="21">
        <v>11762.258963682061</v>
      </c>
      <c r="CL22" s="2">
        <v>12081.396974441001</v>
      </c>
      <c r="CM22" s="24">
        <f t="shared" si="1"/>
        <v>-5.1288853489880442</v>
      </c>
      <c r="CN22" s="24">
        <f t="shared" si="3"/>
        <v>6.1540687894609647</v>
      </c>
      <c r="CO22" s="24">
        <f t="shared" si="4"/>
        <v>2.7686468115085461</v>
      </c>
      <c r="CP22" s="388">
        <f t="shared" si="2"/>
        <v>11.302692848991169</v>
      </c>
    </row>
    <row r="23" spans="1:94" x14ac:dyDescent="0.25">
      <c r="A23" s="20" t="s">
        <v>2400</v>
      </c>
      <c r="B23" s="20" t="s">
        <v>2401</v>
      </c>
      <c r="C23" s="20">
        <v>19314.589138958174</v>
      </c>
      <c r="D23" s="20">
        <v>22486.590654448439</v>
      </c>
      <c r="E23" s="20">
        <v>25094.727382808618</v>
      </c>
      <c r="F23" s="20">
        <v>26021.881623653877</v>
      </c>
      <c r="G23" s="20">
        <v>27247.589568340769</v>
      </c>
      <c r="H23" s="20">
        <v>30845.547038444216</v>
      </c>
      <c r="I23" s="20">
        <v>35403.898731406429</v>
      </c>
      <c r="J23" s="20">
        <v>37720.692839734409</v>
      </c>
      <c r="K23" s="20">
        <v>41677.366067588737</v>
      </c>
      <c r="L23" s="20">
        <v>43750.263756355838</v>
      </c>
      <c r="M23" s="20">
        <v>43761.004298921689</v>
      </c>
      <c r="N23" s="20">
        <v>41289.015394759212</v>
      </c>
      <c r="O23" s="20">
        <v>41285.726162295949</v>
      </c>
      <c r="P23" s="20">
        <v>42870.627591433702</v>
      </c>
      <c r="Q23" s="20">
        <v>44083.928064663538</v>
      </c>
      <c r="R23" s="20">
        <v>45680.36463950992</v>
      </c>
      <c r="S23" s="20">
        <v>19113.242197901956</v>
      </c>
      <c r="T23" s="20">
        <v>18921.832185647323</v>
      </c>
      <c r="U23" s="20">
        <v>19277.677084422892</v>
      </c>
      <c r="V23" s="20">
        <v>19945.605087860538</v>
      </c>
      <c r="W23" s="20">
        <v>20582.010296092594</v>
      </c>
      <c r="X23" s="20">
        <v>21795.096866883094</v>
      </c>
      <c r="Y23" s="20">
        <v>23201.911855108065</v>
      </c>
      <c r="Z23" s="20">
        <v>24367.343599709999</v>
      </c>
      <c r="AA23" s="20">
        <v>24552.528255159297</v>
      </c>
      <c r="AB23" s="20">
        <v>24974.820226103686</v>
      </c>
      <c r="AC23" s="20">
        <v>25572.635029211629</v>
      </c>
      <c r="AD23" s="20">
        <v>25278.926020759864</v>
      </c>
      <c r="AE23" s="20">
        <v>26133.501239688187</v>
      </c>
      <c r="AF23" s="20">
        <v>26064.257553081159</v>
      </c>
      <c r="AG23" s="20">
        <v>25966.801663900256</v>
      </c>
      <c r="AH23" s="20">
        <v>25922.966037945909</v>
      </c>
      <c r="AI23" s="20">
        <v>26291.832835084151</v>
      </c>
      <c r="AJ23" s="20">
        <v>26800.044478786564</v>
      </c>
      <c r="AK23" s="20">
        <v>27535.652311880734</v>
      </c>
      <c r="AL23" s="20">
        <v>28362.828647611615</v>
      </c>
      <c r="AM23" s="20">
        <v>28740.444656723346</v>
      </c>
      <c r="AN23" s="20">
        <v>30298.075523976404</v>
      </c>
      <c r="AO23" s="20">
        <v>31744.427703044232</v>
      </c>
      <c r="AP23" s="20">
        <v>32599.240270032882</v>
      </c>
      <c r="AQ23" s="20">
        <v>34605.056242211351</v>
      </c>
      <c r="AR23" s="20">
        <v>35112.065086470415</v>
      </c>
      <c r="AS23" s="20">
        <v>35873.660533887407</v>
      </c>
      <c r="AT23" s="20">
        <v>36024.813063056543</v>
      </c>
      <c r="AU23" s="20">
        <v>36852.867552868323</v>
      </c>
      <c r="AV23" s="20">
        <v>38021.128569418848</v>
      </c>
      <c r="AW23" s="20">
        <v>37707.516900157563</v>
      </c>
      <c r="AX23" s="20">
        <v>38301.258336492894</v>
      </c>
      <c r="AY23" s="20">
        <v>40859.247290601881</v>
      </c>
      <c r="AZ23" s="20">
        <v>40726.881578926681</v>
      </c>
      <c r="BA23" s="20">
        <v>41690.689875846903</v>
      </c>
      <c r="BB23" s="20">
        <v>43432.645524979467</v>
      </c>
      <c r="BC23" s="20">
        <v>43091.190394299425</v>
      </c>
      <c r="BD23" s="20">
        <v>43251.637927705</v>
      </c>
      <c r="BE23" s="20">
        <v>44054.567659065273</v>
      </c>
      <c r="BF23" s="20">
        <v>44603.65904435367</v>
      </c>
      <c r="BG23" s="20">
        <v>44155.191641684527</v>
      </c>
      <c r="BH23" s="20">
        <v>44550.003805764856</v>
      </c>
      <c r="BI23" s="20">
        <v>44053.976107394279</v>
      </c>
      <c r="BJ23" s="20">
        <v>42284.845640843079</v>
      </c>
      <c r="BK23" s="20">
        <v>41737.156591837585</v>
      </c>
      <c r="BL23" s="20">
        <v>41303.267205610369</v>
      </c>
      <c r="BM23" s="20">
        <v>41152.44910623243</v>
      </c>
      <c r="BN23" s="20">
        <v>40963.188675356454</v>
      </c>
      <c r="BO23" s="20">
        <v>41425.55706273744</v>
      </c>
      <c r="BP23" s="20">
        <v>40750.219194997007</v>
      </c>
      <c r="BQ23" s="20">
        <v>41615.711673746613</v>
      </c>
      <c r="BR23" s="20">
        <v>41351.416717702741</v>
      </c>
      <c r="BS23" s="20">
        <v>42189.893846941894</v>
      </c>
      <c r="BT23" s="20">
        <v>43141.866294383828</v>
      </c>
      <c r="BU23" s="20">
        <v>42530.870995681056</v>
      </c>
      <c r="BV23" s="20">
        <v>43619.879228728038</v>
      </c>
      <c r="BW23" s="21">
        <v>43660.229151108848</v>
      </c>
      <c r="BX23" s="21">
        <v>43944.173467817331</v>
      </c>
      <c r="BY23" s="21">
        <v>44818.05203895914</v>
      </c>
      <c r="BZ23" s="21">
        <v>43913.257600768855</v>
      </c>
      <c r="CA23" s="21">
        <v>45373.373157958376</v>
      </c>
      <c r="CB23" s="21">
        <v>44893.205759237091</v>
      </c>
      <c r="CC23" s="21">
        <v>45933.661808441881</v>
      </c>
      <c r="CD23" s="21">
        <v>46521.217832402341</v>
      </c>
      <c r="CE23" s="21">
        <v>45863.941434229608</v>
      </c>
      <c r="CF23" s="21">
        <v>46814.486897954746</v>
      </c>
      <c r="CG23" s="21">
        <v>46334.05616745181</v>
      </c>
      <c r="CH23" s="21">
        <v>46585.570005915513</v>
      </c>
      <c r="CI23" s="21">
        <v>47025.917970708804</v>
      </c>
      <c r="CJ23" s="21">
        <v>47773.118938336993</v>
      </c>
      <c r="CK23" s="21">
        <v>46461.345527426463</v>
      </c>
      <c r="CL23" s="2">
        <v>47925.618391407501</v>
      </c>
      <c r="CM23" s="24">
        <f t="shared" si="1"/>
        <v>3.8349296208125327</v>
      </c>
      <c r="CN23" s="24">
        <f t="shared" si="3"/>
        <v>6.5087420103424831</v>
      </c>
      <c r="CO23" s="24">
        <f t="shared" si="4"/>
        <v>-10.539205984893174</v>
      </c>
      <c r="CP23" s="388">
        <f t="shared" si="2"/>
        <v>13.214947602231142</v>
      </c>
    </row>
    <row r="24" spans="1:94" x14ac:dyDescent="0.25">
      <c r="A24" s="20" t="s">
        <v>2402</v>
      </c>
      <c r="B24" s="20" t="s">
        <v>2403</v>
      </c>
      <c r="C24" s="20">
        <v>10449.305555671062</v>
      </c>
      <c r="D24" s="20">
        <v>10900.31508122559</v>
      </c>
      <c r="E24" s="20">
        <v>11315.62161892834</v>
      </c>
      <c r="F24" s="20">
        <v>11660.294935958374</v>
      </c>
      <c r="G24" s="20">
        <v>12420.317482309689</v>
      </c>
      <c r="H24" s="20">
        <v>13396.17794476221</v>
      </c>
      <c r="I24" s="20">
        <v>13208.724746065775</v>
      </c>
      <c r="J24" s="20">
        <v>13954.983367654571</v>
      </c>
      <c r="K24" s="20">
        <v>13571.471815768971</v>
      </c>
      <c r="L24" s="20">
        <v>14159.226686550028</v>
      </c>
      <c r="M24" s="20">
        <v>13306.199225547021</v>
      </c>
      <c r="N24" s="20">
        <v>12217.882605034685</v>
      </c>
      <c r="O24" s="20">
        <v>12110.286005823622</v>
      </c>
      <c r="P24" s="20">
        <v>12563.033924606132</v>
      </c>
      <c r="Q24" s="20">
        <v>11760.530028935656</v>
      </c>
      <c r="R24" s="20">
        <v>11198.29407944472</v>
      </c>
      <c r="S24" s="20">
        <v>10322.288150429962</v>
      </c>
      <c r="T24" s="20">
        <v>10392.380277519527</v>
      </c>
      <c r="U24" s="20">
        <v>10492.409014072617</v>
      </c>
      <c r="V24" s="20">
        <v>10590.144780662144</v>
      </c>
      <c r="W24" s="20">
        <v>10731.02852943624</v>
      </c>
      <c r="X24" s="20">
        <v>10832.82025255714</v>
      </c>
      <c r="Y24" s="20">
        <v>10906.35082910629</v>
      </c>
      <c r="Z24" s="20">
        <v>11131.060713802692</v>
      </c>
      <c r="AA24" s="20">
        <v>11174.592622756798</v>
      </c>
      <c r="AB24" s="20">
        <v>11263.619414408669</v>
      </c>
      <c r="AC24" s="20">
        <v>11396.550258498679</v>
      </c>
      <c r="AD24" s="20">
        <v>11427.724180049216</v>
      </c>
      <c r="AE24" s="20">
        <v>11468.964077193379</v>
      </c>
      <c r="AF24" s="20">
        <v>11604.260893171569</v>
      </c>
      <c r="AG24" s="20">
        <v>11772.2592829594</v>
      </c>
      <c r="AH24" s="20">
        <v>11795.695490509146</v>
      </c>
      <c r="AI24" s="20">
        <v>12063.380019141785</v>
      </c>
      <c r="AJ24" s="20">
        <v>12329.486867710191</v>
      </c>
      <c r="AK24" s="20">
        <v>12495.325496900363</v>
      </c>
      <c r="AL24" s="20">
        <v>12793.077545486416</v>
      </c>
      <c r="AM24" s="20">
        <v>13175.862888231821</v>
      </c>
      <c r="AN24" s="20">
        <v>13484.08218349958</v>
      </c>
      <c r="AO24" s="20">
        <v>13571.100022560709</v>
      </c>
      <c r="AP24" s="20">
        <v>13353.666684756723</v>
      </c>
      <c r="AQ24" s="20">
        <v>13206.930047666463</v>
      </c>
      <c r="AR24" s="20">
        <v>13103.312229698284</v>
      </c>
      <c r="AS24" s="20">
        <v>13185.500868949335</v>
      </c>
      <c r="AT24" s="20">
        <v>13339.155837949016</v>
      </c>
      <c r="AU24" s="20">
        <v>13783.036338238842</v>
      </c>
      <c r="AV24" s="20">
        <v>13979.764070255011</v>
      </c>
      <c r="AW24" s="20">
        <v>14067.351184046887</v>
      </c>
      <c r="AX24" s="20">
        <v>13989.781878077545</v>
      </c>
      <c r="AY24" s="20">
        <v>13697.912836868252</v>
      </c>
      <c r="AZ24" s="20">
        <v>13540.693608560894</v>
      </c>
      <c r="BA24" s="20">
        <v>13409.7088123103</v>
      </c>
      <c r="BB24" s="20">
        <v>13637.572005336438</v>
      </c>
      <c r="BC24" s="20">
        <v>13994.324470494179</v>
      </c>
      <c r="BD24" s="20">
        <v>14174.112189715417</v>
      </c>
      <c r="BE24" s="20">
        <v>14272.873015004259</v>
      </c>
      <c r="BF24" s="20">
        <v>14195.597070986254</v>
      </c>
      <c r="BG24" s="20">
        <v>13781.543724202782</v>
      </c>
      <c r="BH24" s="20">
        <v>13512.383024884</v>
      </c>
      <c r="BI24" s="20">
        <v>13181.043107187981</v>
      </c>
      <c r="BJ24" s="20">
        <v>12749.827045913322</v>
      </c>
      <c r="BK24" s="20">
        <v>12485.500463541173</v>
      </c>
      <c r="BL24" s="20">
        <v>12181.645723582762</v>
      </c>
      <c r="BM24" s="20">
        <v>12204.078507876204</v>
      </c>
      <c r="BN24" s="20">
        <v>12000.305725138596</v>
      </c>
      <c r="BO24" s="20">
        <v>12020.445965362484</v>
      </c>
      <c r="BP24" s="20">
        <v>11980.343226707979</v>
      </c>
      <c r="BQ24" s="20">
        <v>12102.559457939324</v>
      </c>
      <c r="BR24" s="20">
        <v>12337.795373284705</v>
      </c>
      <c r="BS24" s="20">
        <v>12559.578414483016</v>
      </c>
      <c r="BT24" s="20">
        <v>12657.53457050121</v>
      </c>
      <c r="BU24" s="20">
        <v>12657.09013665712</v>
      </c>
      <c r="BV24" s="20">
        <v>12377.932576783185</v>
      </c>
      <c r="BW24" s="21">
        <v>12078.12443355552</v>
      </c>
      <c r="BX24" s="21">
        <v>11906.216332508624</v>
      </c>
      <c r="BY24" s="21">
        <v>11634.43901229847</v>
      </c>
      <c r="BZ24" s="21">
        <v>11423.340337380008</v>
      </c>
      <c r="CA24" s="21">
        <v>11332.748147515194</v>
      </c>
      <c r="CB24" s="21">
        <v>11185.059749669119</v>
      </c>
      <c r="CC24" s="21">
        <v>11138.344424413797</v>
      </c>
      <c r="CD24" s="21">
        <v>11137.023996180771</v>
      </c>
      <c r="CE24" s="21">
        <v>11298.419580933562</v>
      </c>
      <c r="CF24" s="21">
        <v>11518.83567297744</v>
      </c>
      <c r="CG24" s="21">
        <v>11801.369027324594</v>
      </c>
      <c r="CH24" s="21">
        <v>12040.365649441594</v>
      </c>
      <c r="CI24" s="21">
        <v>12253.452738926631</v>
      </c>
      <c r="CJ24" s="21">
        <v>12278.907258190959</v>
      </c>
      <c r="CK24" s="21">
        <v>12362.579539337064</v>
      </c>
      <c r="CL24" s="2">
        <v>12707.979724008001</v>
      </c>
      <c r="CM24" s="24">
        <f t="shared" si="1"/>
        <v>7.2692430565696853</v>
      </c>
      <c r="CN24" s="24">
        <f t="shared" si="3"/>
        <v>0.83352655071726733</v>
      </c>
      <c r="CO24" s="24">
        <f t="shared" si="4"/>
        <v>2.7537116974540421</v>
      </c>
      <c r="CP24" s="388">
        <f t="shared" si="2"/>
        <v>11.652810021800232</v>
      </c>
    </row>
    <row r="25" spans="1:94" x14ac:dyDescent="0.25">
      <c r="A25" s="20" t="s">
        <v>2404</v>
      </c>
      <c r="B25" s="20" t="s">
        <v>2405</v>
      </c>
      <c r="C25" s="20">
        <v>26520.461822071211</v>
      </c>
      <c r="D25" s="20">
        <v>29604.827020190631</v>
      </c>
      <c r="E25" s="20">
        <v>36138.052361389404</v>
      </c>
      <c r="F25" s="20">
        <v>35010.19633978037</v>
      </c>
      <c r="G25" s="20">
        <v>32737.022824549123</v>
      </c>
      <c r="H25" s="20">
        <v>36117.5508622833</v>
      </c>
      <c r="I25" s="20">
        <v>43591.223458164684</v>
      </c>
      <c r="J25" s="20">
        <v>54926.063730575814</v>
      </c>
      <c r="K25" s="20">
        <v>63894.03749065593</v>
      </c>
      <c r="L25" s="20">
        <v>70202.61460667869</v>
      </c>
      <c r="M25" s="20">
        <v>71950.092268138076</v>
      </c>
      <c r="N25" s="20">
        <v>52484.374491917486</v>
      </c>
      <c r="O25" s="20">
        <v>61591.731797255881</v>
      </c>
      <c r="P25" s="20">
        <v>89327.21419239587</v>
      </c>
      <c r="Q25" s="20">
        <v>98586.02330149051</v>
      </c>
      <c r="R25" s="20">
        <v>103191.16378314282</v>
      </c>
      <c r="S25" s="20">
        <v>27367.273785327438</v>
      </c>
      <c r="T25" s="20">
        <v>26244.944690906945</v>
      </c>
      <c r="U25" s="20">
        <v>26433.203638515119</v>
      </c>
      <c r="V25" s="20">
        <v>26036.425173535346</v>
      </c>
      <c r="W25" s="20">
        <v>25403.634383195433</v>
      </c>
      <c r="X25" s="20">
        <v>29223.920653343062</v>
      </c>
      <c r="Y25" s="20">
        <v>31098.653419294631</v>
      </c>
      <c r="Z25" s="20">
        <v>32693.099624929397</v>
      </c>
      <c r="AA25" s="20">
        <v>34603.426778747868</v>
      </c>
      <c r="AB25" s="20">
        <v>36080.278012454139</v>
      </c>
      <c r="AC25" s="20">
        <v>36978.474071625002</v>
      </c>
      <c r="AD25" s="20">
        <v>36890.030582730607</v>
      </c>
      <c r="AE25" s="20">
        <v>36206.192523855745</v>
      </c>
      <c r="AF25" s="20">
        <v>37657.552535790281</v>
      </c>
      <c r="AG25" s="20">
        <v>35523.26663817525</v>
      </c>
      <c r="AH25" s="20">
        <v>30653.773661300194</v>
      </c>
      <c r="AI25" s="20">
        <v>29254.219349984647</v>
      </c>
      <c r="AJ25" s="20">
        <v>33114.894941943487</v>
      </c>
      <c r="AK25" s="20">
        <v>33813.499854380803</v>
      </c>
      <c r="AL25" s="20">
        <v>34765.477151887557</v>
      </c>
      <c r="AM25" s="20">
        <v>39040.255425479634</v>
      </c>
      <c r="AN25" s="20">
        <v>32916.204068825238</v>
      </c>
      <c r="AO25" s="20">
        <v>35926.517968141234</v>
      </c>
      <c r="AP25" s="20">
        <v>36587.225986687074</v>
      </c>
      <c r="AQ25" s="20">
        <v>40402.894305479218</v>
      </c>
      <c r="AR25" s="20">
        <v>41942.493590564773</v>
      </c>
      <c r="AS25" s="20">
        <v>43330.566571115829</v>
      </c>
      <c r="AT25" s="20">
        <v>48688.939365498925</v>
      </c>
      <c r="AU25" s="20">
        <v>48926.365273640855</v>
      </c>
      <c r="AV25" s="20">
        <v>49010.423839580784</v>
      </c>
      <c r="AW25" s="20">
        <v>60295.926767124132</v>
      </c>
      <c r="AX25" s="20">
        <v>61471.539041957491</v>
      </c>
      <c r="AY25" s="20">
        <v>60608.198138112923</v>
      </c>
      <c r="AZ25" s="20">
        <v>64749.755331857385</v>
      </c>
      <c r="BA25" s="20">
        <v>69550.773906539063</v>
      </c>
      <c r="BB25" s="20">
        <v>60667.422586114342</v>
      </c>
      <c r="BC25" s="20">
        <v>64258.326655956473</v>
      </c>
      <c r="BD25" s="20">
        <v>70988.962806336291</v>
      </c>
      <c r="BE25" s="20">
        <v>70936.448913680171</v>
      </c>
      <c r="BF25" s="20">
        <v>74626.720050741831</v>
      </c>
      <c r="BG25" s="20">
        <v>75422.191183165458</v>
      </c>
      <c r="BH25" s="20">
        <v>77803.684146765081</v>
      </c>
      <c r="BI25" s="20">
        <v>81270.881585186391</v>
      </c>
      <c r="BJ25" s="20">
        <v>53303.612157435418</v>
      </c>
      <c r="BK25" s="20">
        <v>44992.258216462862</v>
      </c>
      <c r="BL25" s="20">
        <v>48403.061873157538</v>
      </c>
      <c r="BM25" s="20">
        <v>57205.486798858263</v>
      </c>
      <c r="BN25" s="20">
        <v>59336.691079191289</v>
      </c>
      <c r="BO25" s="20">
        <v>59271.297816573409</v>
      </c>
      <c r="BP25" s="20">
        <v>57231.183695232125</v>
      </c>
      <c r="BQ25" s="20">
        <v>60315.109616902031</v>
      </c>
      <c r="BR25" s="20">
        <v>69549.336060315953</v>
      </c>
      <c r="BS25" s="20">
        <v>80470.523442267819</v>
      </c>
      <c r="BT25" s="20">
        <v>90408.540569844918</v>
      </c>
      <c r="BU25" s="20">
        <v>92937.803723415098</v>
      </c>
      <c r="BV25" s="20">
        <v>93491.989034055659</v>
      </c>
      <c r="BW25" s="21">
        <v>96099.788367251589</v>
      </c>
      <c r="BX25" s="21">
        <v>96613.505968065452</v>
      </c>
      <c r="BY25" s="21">
        <v>99304.483459979878</v>
      </c>
      <c r="BZ25" s="21">
        <v>102326.31541066512</v>
      </c>
      <c r="CA25" s="21">
        <v>103179.02487828735</v>
      </c>
      <c r="CB25" s="21">
        <v>100356.23615540584</v>
      </c>
      <c r="CC25" s="21">
        <v>105684.23928860018</v>
      </c>
      <c r="CD25" s="21">
        <v>103545.15481027793</v>
      </c>
      <c r="CE25" s="21">
        <v>102363.86751521124</v>
      </c>
      <c r="CF25" s="21">
        <v>104814.60207753249</v>
      </c>
      <c r="CG25" s="21">
        <v>104179.7376132787</v>
      </c>
      <c r="CH25" s="21">
        <v>94135.134008922803</v>
      </c>
      <c r="CI25" s="21">
        <v>72407.911345246233</v>
      </c>
      <c r="CJ25" s="21">
        <v>79916.934227545091</v>
      </c>
      <c r="CK25" s="21">
        <v>80647.142580220388</v>
      </c>
      <c r="CL25" s="2">
        <v>74424.865227500704</v>
      </c>
      <c r="CM25" s="24">
        <f t="shared" si="1"/>
        <v>-64.994434345717593</v>
      </c>
      <c r="CN25" s="24">
        <f t="shared" si="3"/>
        <v>48.392236363716613</v>
      </c>
      <c r="CO25" s="24">
        <f t="shared" si="4"/>
        <v>3.70523435389849</v>
      </c>
      <c r="CP25" s="388">
        <f t="shared" si="2"/>
        <v>-27.470231765048613</v>
      </c>
    </row>
    <row r="26" spans="1:94" x14ac:dyDescent="0.25">
      <c r="A26" s="20" t="s">
        <v>2406</v>
      </c>
      <c r="B26" s="20" t="s">
        <v>2407</v>
      </c>
      <c r="C26" s="20">
        <v>81284.425494049705</v>
      </c>
      <c r="D26" s="20">
        <v>85998.699181758944</v>
      </c>
      <c r="E26" s="20">
        <v>92609.7776160223</v>
      </c>
      <c r="F26" s="20">
        <v>87024.085062848593</v>
      </c>
      <c r="G26" s="20">
        <v>86924.961619756767</v>
      </c>
      <c r="H26" s="20">
        <v>91470.881522836702</v>
      </c>
      <c r="I26" s="20">
        <v>101184.35919878029</v>
      </c>
      <c r="J26" s="20">
        <v>105467.16323159928</v>
      </c>
      <c r="K26" s="20">
        <v>111688.41828637633</v>
      </c>
      <c r="L26" s="20">
        <v>113217.62194211906</v>
      </c>
      <c r="M26" s="20">
        <v>108502.06063921089</v>
      </c>
      <c r="N26" s="20">
        <v>92460.319198098456</v>
      </c>
      <c r="O26" s="20">
        <v>90961.886268286267</v>
      </c>
      <c r="P26" s="20">
        <v>103238.00753227781</v>
      </c>
      <c r="Q26" s="20">
        <v>103173.07027152632</v>
      </c>
      <c r="R26" s="20">
        <v>123879.32320876713</v>
      </c>
      <c r="S26" s="20">
        <v>79961.640463070435</v>
      </c>
      <c r="T26" s="20">
        <v>81016.77799638189</v>
      </c>
      <c r="U26" s="20">
        <v>81611.278039317942</v>
      </c>
      <c r="V26" s="20">
        <v>82548.005477428582</v>
      </c>
      <c r="W26" s="20">
        <v>83965.526371116561</v>
      </c>
      <c r="X26" s="20">
        <v>84814.479334113668</v>
      </c>
      <c r="Y26" s="20">
        <v>86009.166936263107</v>
      </c>
      <c r="Z26" s="20">
        <v>89205.624085542455</v>
      </c>
      <c r="AA26" s="20">
        <v>90664.931547235319</v>
      </c>
      <c r="AB26" s="20">
        <v>93372.683271364978</v>
      </c>
      <c r="AC26" s="20">
        <v>93633.71196769434</v>
      </c>
      <c r="AD26" s="20">
        <v>92767.783677794578</v>
      </c>
      <c r="AE26" s="20">
        <v>89106.881796236121</v>
      </c>
      <c r="AF26" s="20">
        <v>87157.749119693355</v>
      </c>
      <c r="AG26" s="20">
        <v>85993.341411491245</v>
      </c>
      <c r="AH26" s="20">
        <v>85838.367923973652</v>
      </c>
      <c r="AI26" s="20">
        <v>86397.839732893015</v>
      </c>
      <c r="AJ26" s="20">
        <v>86672.934352257798</v>
      </c>
      <c r="AK26" s="20">
        <v>86797.60038554034</v>
      </c>
      <c r="AL26" s="20">
        <v>87831.472008335943</v>
      </c>
      <c r="AM26" s="20">
        <v>88518.152222499761</v>
      </c>
      <c r="AN26" s="20">
        <v>89585.637632781349</v>
      </c>
      <c r="AO26" s="20">
        <v>92709.360333283068</v>
      </c>
      <c r="AP26" s="20">
        <v>95070.375902782602</v>
      </c>
      <c r="AQ26" s="20">
        <v>98245.910060743336</v>
      </c>
      <c r="AR26" s="20">
        <v>100534.6509342674</v>
      </c>
      <c r="AS26" s="20">
        <v>102287.614869607</v>
      </c>
      <c r="AT26" s="20">
        <v>103669.26093050347</v>
      </c>
      <c r="AU26" s="20">
        <v>104031.82312205003</v>
      </c>
      <c r="AV26" s="20">
        <v>104793.79857505197</v>
      </c>
      <c r="AW26" s="20">
        <v>105330.14838265599</v>
      </c>
      <c r="AX26" s="20">
        <v>107712.8828466391</v>
      </c>
      <c r="AY26" s="20">
        <v>109833.88730750505</v>
      </c>
      <c r="AZ26" s="20">
        <v>111315.69974517605</v>
      </c>
      <c r="BA26" s="20">
        <v>112150.28204264781</v>
      </c>
      <c r="BB26" s="20">
        <v>113453.80405017642</v>
      </c>
      <c r="BC26" s="20">
        <v>113876.86921302194</v>
      </c>
      <c r="BD26" s="20">
        <v>113314.86662583816</v>
      </c>
      <c r="BE26" s="20">
        <v>112970.29476369238</v>
      </c>
      <c r="BF26" s="20">
        <v>112708.45716592378</v>
      </c>
      <c r="BG26" s="20">
        <v>111532.40625095781</v>
      </c>
      <c r="BH26" s="20">
        <v>111560.1900479015</v>
      </c>
      <c r="BI26" s="20">
        <v>108583.55442438586</v>
      </c>
      <c r="BJ26" s="20">
        <v>102332.09183359842</v>
      </c>
      <c r="BK26" s="20">
        <v>97092.127250143356</v>
      </c>
      <c r="BL26" s="20">
        <v>93130.15906724814</v>
      </c>
      <c r="BM26" s="20">
        <v>90500.221302407503</v>
      </c>
      <c r="BN26" s="20">
        <v>89118.769172594824</v>
      </c>
      <c r="BO26" s="20">
        <v>88905.871428519458</v>
      </c>
      <c r="BP26" s="20">
        <v>89036.548019783935</v>
      </c>
      <c r="BQ26" s="20">
        <v>90907.651602959144</v>
      </c>
      <c r="BR26" s="20">
        <v>94997.474021882532</v>
      </c>
      <c r="BS26" s="20">
        <v>100389.87921086006</v>
      </c>
      <c r="BT26" s="20">
        <v>103906.3295981408</v>
      </c>
      <c r="BU26" s="20">
        <v>104797.5679906093</v>
      </c>
      <c r="BV26" s="20">
        <v>103858.25332950114</v>
      </c>
      <c r="BW26" s="21">
        <v>101266.85548415656</v>
      </c>
      <c r="BX26" s="21">
        <v>100579.53626965333</v>
      </c>
      <c r="BY26" s="21">
        <v>102909.61003240482</v>
      </c>
      <c r="BZ26" s="21">
        <v>107936.27929989054</v>
      </c>
      <c r="CA26" s="21">
        <v>116601.55411737501</v>
      </c>
      <c r="CB26" s="21">
        <v>121976.38071516978</v>
      </c>
      <c r="CC26" s="21">
        <v>126920.87008690297</v>
      </c>
      <c r="CD26" s="21">
        <v>130018.48791562082</v>
      </c>
      <c r="CE26" s="21">
        <v>128535.18154382658</v>
      </c>
      <c r="CF26" s="21">
        <v>131612.49407148076</v>
      </c>
      <c r="CG26" s="21">
        <v>130815.31415683503</v>
      </c>
      <c r="CH26" s="21">
        <v>118202.61224197423</v>
      </c>
      <c r="CI26" s="21">
        <v>118210.28149157736</v>
      </c>
      <c r="CJ26" s="21">
        <v>119495.43581158819</v>
      </c>
      <c r="CK26" s="21">
        <v>120959.50565194605</v>
      </c>
      <c r="CL26" s="2">
        <v>121318.698993556</v>
      </c>
      <c r="CM26" s="24">
        <f t="shared" si="1"/>
        <v>2.5955419722167861E-2</v>
      </c>
      <c r="CN26" s="24">
        <f t="shared" si="3"/>
        <v>4.4201382750914453</v>
      </c>
      <c r="CO26" s="24">
        <f t="shared" si="4"/>
        <v>4.9916456552081545</v>
      </c>
      <c r="CP26" s="388">
        <f t="shared" si="2"/>
        <v>1.193114884485702</v>
      </c>
    </row>
  </sheetData>
  <mergeCells count="1">
    <mergeCell ref="CM1:CO1"/>
  </mergeCells>
  <pageMargins left="0.7" right="0.7" top="0.75" bottom="0.75" header="0.3" footer="0.3"/>
  <pageSetup orientation="portrait" horizontalDpi="4294967295" verticalDpi="4294967295" r:id="rId1"/>
  <customProperties>
    <customPr name="SourceTable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CO37"/>
  <sheetViews>
    <sheetView workbookViewId="0">
      <pane xSplit="75" ySplit="1" topLeftCell="CA2" activePane="bottomRight" state="frozen"/>
      <selection pane="topRight" activeCell="BX1" sqref="BX1"/>
      <selection pane="bottomLeft" activeCell="A2" sqref="A2"/>
      <selection pane="bottomRight" activeCell="CJ2" sqref="CE2:CJ10"/>
    </sheetView>
  </sheetViews>
  <sheetFormatPr defaultColWidth="8.6640625" defaultRowHeight="13.8" x14ac:dyDescent="0.3"/>
  <cols>
    <col min="1" max="1" width="4.44140625" style="98" customWidth="1"/>
    <col min="2" max="2" width="32.5546875" style="98" customWidth="1"/>
    <col min="3" max="75" width="10.33203125" style="98" hidden="1" customWidth="1"/>
    <col min="76" max="85" width="10.33203125" style="98" customWidth="1"/>
    <col min="86" max="89" width="10.33203125" style="98" bestFit="1" customWidth="1"/>
    <col min="90" max="90" width="8.6640625" style="98"/>
    <col min="91" max="91" width="8.33203125" style="98" bestFit="1" customWidth="1"/>
    <col min="92" max="92" width="9.6640625" style="98" bestFit="1" customWidth="1"/>
    <col min="93" max="93" width="9.33203125" style="98" bestFit="1" customWidth="1"/>
    <col min="94" max="16384" width="8.6640625" style="98"/>
  </cols>
  <sheetData>
    <row r="1" spans="1:93" x14ac:dyDescent="0.3">
      <c r="A1" s="98" t="s">
        <v>441</v>
      </c>
      <c r="B1" s="98" t="s">
        <v>442</v>
      </c>
      <c r="C1" s="99" t="s">
        <v>443</v>
      </c>
      <c r="D1" s="99" t="s">
        <v>444</v>
      </c>
      <c r="E1" s="99" t="s">
        <v>445</v>
      </c>
      <c r="F1" s="99" t="s">
        <v>446</v>
      </c>
      <c r="G1" s="99" t="s">
        <v>447</v>
      </c>
      <c r="H1" s="99" t="s">
        <v>448</v>
      </c>
      <c r="I1" s="99" t="s">
        <v>449</v>
      </c>
      <c r="J1" s="99" t="s">
        <v>450</v>
      </c>
      <c r="K1" s="99" t="s">
        <v>451</v>
      </c>
      <c r="L1" s="99" t="s">
        <v>452</v>
      </c>
      <c r="M1" s="99" t="s">
        <v>453</v>
      </c>
      <c r="N1" s="99" t="s">
        <v>454</v>
      </c>
      <c r="O1" s="99" t="s">
        <v>455</v>
      </c>
      <c r="P1" s="99" t="s">
        <v>456</v>
      </c>
      <c r="Q1" s="99" t="s">
        <v>457</v>
      </c>
      <c r="R1" s="99" t="s">
        <v>458</v>
      </c>
      <c r="S1" s="99" t="s">
        <v>459</v>
      </c>
      <c r="T1" s="100" t="s">
        <v>460</v>
      </c>
      <c r="U1" s="99" t="s">
        <v>461</v>
      </c>
      <c r="V1" s="99" t="s">
        <v>462</v>
      </c>
      <c r="W1" s="99" t="s">
        <v>463</v>
      </c>
      <c r="X1" s="99" t="s">
        <v>464</v>
      </c>
      <c r="Y1" s="99" t="s">
        <v>465</v>
      </c>
      <c r="Z1" s="99" t="s">
        <v>466</v>
      </c>
      <c r="AA1" s="99" t="s">
        <v>467</v>
      </c>
      <c r="AB1" s="99" t="s">
        <v>468</v>
      </c>
      <c r="AC1" s="99" t="s">
        <v>469</v>
      </c>
      <c r="AD1" s="99" t="s">
        <v>470</v>
      </c>
      <c r="AE1" s="99" t="s">
        <v>471</v>
      </c>
      <c r="AF1" s="99" t="s">
        <v>472</v>
      </c>
      <c r="AG1" s="99" t="s">
        <v>473</v>
      </c>
      <c r="AH1" s="99" t="s">
        <v>474</v>
      </c>
      <c r="AI1" s="99" t="s">
        <v>475</v>
      </c>
      <c r="AJ1" s="99" t="s">
        <v>476</v>
      </c>
      <c r="AK1" s="99" t="s">
        <v>477</v>
      </c>
      <c r="AL1" s="99" t="s">
        <v>478</v>
      </c>
      <c r="AM1" s="99" t="s">
        <v>479</v>
      </c>
      <c r="AN1" s="99" t="s">
        <v>480</v>
      </c>
      <c r="AO1" s="99" t="s">
        <v>481</v>
      </c>
      <c r="AP1" s="99" t="s">
        <v>482</v>
      </c>
      <c r="AQ1" s="99" t="s">
        <v>483</v>
      </c>
      <c r="AR1" s="99" t="s">
        <v>484</v>
      </c>
      <c r="AS1" s="99" t="s">
        <v>485</v>
      </c>
      <c r="AT1" s="99" t="s">
        <v>486</v>
      </c>
      <c r="AU1" s="99" t="s">
        <v>487</v>
      </c>
      <c r="AV1" s="99" t="s">
        <v>488</v>
      </c>
      <c r="AW1" s="99" t="s">
        <v>489</v>
      </c>
      <c r="AX1" s="99" t="s">
        <v>490</v>
      </c>
      <c r="AY1" s="99" t="s">
        <v>491</v>
      </c>
      <c r="AZ1" s="99" t="s">
        <v>492</v>
      </c>
      <c r="BA1" s="99" t="s">
        <v>493</v>
      </c>
      <c r="BB1" s="99" t="s">
        <v>494</v>
      </c>
      <c r="BC1" s="99" t="s">
        <v>495</v>
      </c>
      <c r="BD1" s="99" t="s">
        <v>496</v>
      </c>
      <c r="BE1" s="99" t="s">
        <v>497</v>
      </c>
      <c r="BF1" s="99" t="s">
        <v>498</v>
      </c>
      <c r="BG1" s="99" t="s">
        <v>499</v>
      </c>
      <c r="BH1" s="99" t="s">
        <v>500</v>
      </c>
      <c r="BI1" s="99" t="s">
        <v>501</v>
      </c>
      <c r="BJ1" s="99" t="s">
        <v>502</v>
      </c>
      <c r="BK1" s="99" t="s">
        <v>503</v>
      </c>
      <c r="BL1" s="99" t="s">
        <v>504</v>
      </c>
      <c r="BM1" s="99" t="s">
        <v>505</v>
      </c>
      <c r="BN1" s="99" t="s">
        <v>506</v>
      </c>
      <c r="BO1" s="99" t="s">
        <v>507</v>
      </c>
      <c r="BP1" s="99" t="s">
        <v>508</v>
      </c>
      <c r="BQ1" s="99" t="s">
        <v>509</v>
      </c>
      <c r="BR1" s="99" t="s">
        <v>510</v>
      </c>
      <c r="BS1" s="99" t="s">
        <v>511</v>
      </c>
      <c r="BT1" s="99" t="s">
        <v>512</v>
      </c>
      <c r="BU1" s="99" t="s">
        <v>513</v>
      </c>
      <c r="BV1" s="99" t="s">
        <v>514</v>
      </c>
      <c r="BW1" s="99" t="s">
        <v>515</v>
      </c>
      <c r="BX1" s="99" t="s">
        <v>516</v>
      </c>
      <c r="BY1" s="99" t="s">
        <v>517</v>
      </c>
      <c r="BZ1" s="99" t="s">
        <v>518</v>
      </c>
      <c r="CA1" s="99" t="s">
        <v>519</v>
      </c>
      <c r="CB1" s="99" t="s">
        <v>520</v>
      </c>
      <c r="CC1" s="99" t="s">
        <v>521</v>
      </c>
      <c r="CD1" s="99" t="s">
        <v>522</v>
      </c>
      <c r="CE1" s="99" t="s">
        <v>523</v>
      </c>
      <c r="CF1" s="99" t="s">
        <v>524</v>
      </c>
      <c r="CG1" s="99" t="s">
        <v>525</v>
      </c>
      <c r="CH1" s="99" t="s">
        <v>526</v>
      </c>
      <c r="CI1" s="99" t="s">
        <v>527</v>
      </c>
      <c r="CJ1" s="99" t="s">
        <v>528</v>
      </c>
      <c r="CK1" s="99" t="s">
        <v>529</v>
      </c>
      <c r="CM1" s="98" t="s">
        <v>800</v>
      </c>
      <c r="CN1" s="98" t="s">
        <v>801</v>
      </c>
      <c r="CO1" s="98" t="s">
        <v>802</v>
      </c>
    </row>
    <row r="2" spans="1:93" x14ac:dyDescent="0.3">
      <c r="A2" s="98">
        <v>1</v>
      </c>
      <c r="B2" s="98" t="s">
        <v>531</v>
      </c>
      <c r="C2" s="101">
        <v>90095.770900586504</v>
      </c>
      <c r="D2" s="101">
        <v>95903.652269584083</v>
      </c>
      <c r="E2" s="101">
        <v>106271.14940070058</v>
      </c>
      <c r="F2" s="101">
        <v>101052.98125422127</v>
      </c>
      <c r="G2" s="101">
        <v>102035.48865771898</v>
      </c>
      <c r="H2" s="101">
        <v>105441.49951588837</v>
      </c>
      <c r="I2" s="101">
        <v>113394.13734811998</v>
      </c>
      <c r="J2" s="101">
        <v>121924.04901271134</v>
      </c>
      <c r="K2" s="101">
        <v>129336.62852672409</v>
      </c>
      <c r="L2" s="101">
        <v>134701.91030034411</v>
      </c>
      <c r="M2" s="101">
        <v>139364.13793557236</v>
      </c>
      <c r="N2" s="101">
        <v>127854.81402443592</v>
      </c>
      <c r="O2" s="101">
        <v>129651.12626893404</v>
      </c>
      <c r="P2" s="101">
        <v>137790.25459225819</v>
      </c>
      <c r="Q2" s="101">
        <v>146326.27236480743</v>
      </c>
      <c r="R2" s="101">
        <v>154844.97203813435</v>
      </c>
      <c r="S2" s="101">
        <v>168704.40249069949</v>
      </c>
      <c r="T2" s="102">
        <v>88498.200552347102</v>
      </c>
      <c r="U2" s="101">
        <v>89644.953345866496</v>
      </c>
      <c r="V2" s="101">
        <v>89289.282891456591</v>
      </c>
      <c r="W2" s="101">
        <v>92950.646812675812</v>
      </c>
      <c r="X2" s="101">
        <v>93821.122489826477</v>
      </c>
      <c r="Y2" s="101">
        <v>93990.68098739344</v>
      </c>
      <c r="Z2" s="101">
        <v>97007.76817732479</v>
      </c>
      <c r="AA2" s="101">
        <v>98795.037423791611</v>
      </c>
      <c r="AB2" s="101">
        <v>101281.92953292531</v>
      </c>
      <c r="AC2" s="101">
        <v>105789.76354005763</v>
      </c>
      <c r="AD2" s="101">
        <v>108717.48240295777</v>
      </c>
      <c r="AE2" s="101">
        <v>109295.42212686162</v>
      </c>
      <c r="AF2" s="101">
        <v>108324.40924192597</v>
      </c>
      <c r="AG2" s="101">
        <v>104880.56366711934</v>
      </c>
      <c r="AH2" s="101">
        <v>98408.776510356998</v>
      </c>
      <c r="AI2" s="101">
        <v>92598.175597482797</v>
      </c>
      <c r="AJ2" s="101">
        <v>99695.234156272971</v>
      </c>
      <c r="AK2" s="101">
        <v>102956.94946012972</v>
      </c>
      <c r="AL2" s="101">
        <v>102646.0077055951</v>
      </c>
      <c r="AM2" s="101">
        <v>102843.76330887813</v>
      </c>
      <c r="AN2" s="101">
        <v>101647.93317813305</v>
      </c>
      <c r="AO2" s="101">
        <v>103058.13996974964</v>
      </c>
      <c r="AP2" s="101">
        <v>108487.89171076448</v>
      </c>
      <c r="AQ2" s="101">
        <v>108572.03320490627</v>
      </c>
      <c r="AR2" s="101">
        <v>110970.74947911114</v>
      </c>
      <c r="AS2" s="101">
        <v>112391.04622320241</v>
      </c>
      <c r="AT2" s="101">
        <v>114643.80272658946</v>
      </c>
      <c r="AU2" s="101">
        <v>115570.95096357691</v>
      </c>
      <c r="AV2" s="101">
        <v>117947.41124513821</v>
      </c>
      <c r="AW2" s="101">
        <v>120776.91520130122</v>
      </c>
      <c r="AX2" s="101">
        <v>123091.45250958952</v>
      </c>
      <c r="AY2" s="101">
        <v>125880.41709481641</v>
      </c>
      <c r="AZ2" s="101">
        <v>128926.32420483422</v>
      </c>
      <c r="BA2" s="101">
        <v>129492.00140435989</v>
      </c>
      <c r="BB2" s="101">
        <v>128663.70077487495</v>
      </c>
      <c r="BC2" s="101">
        <v>130264.4877228273</v>
      </c>
      <c r="BD2" s="101">
        <v>133447.77922552812</v>
      </c>
      <c r="BE2" s="101">
        <v>134168.79507325808</v>
      </c>
      <c r="BF2" s="101">
        <v>133964.32736521764</v>
      </c>
      <c r="BG2" s="101">
        <v>137226.73953737263</v>
      </c>
      <c r="BH2" s="101">
        <v>140333.70314529559</v>
      </c>
      <c r="BI2" s="101">
        <v>141613.89578923356</v>
      </c>
      <c r="BJ2" s="101">
        <v>140686.31457108734</v>
      </c>
      <c r="BK2" s="101">
        <v>134822.63823667294</v>
      </c>
      <c r="BL2" s="101">
        <v>128491.87995288282</v>
      </c>
      <c r="BM2" s="101">
        <v>126605.23653124135</v>
      </c>
      <c r="BN2" s="101">
        <v>128064.41329902907</v>
      </c>
      <c r="BO2" s="101">
        <v>128257.72631459044</v>
      </c>
      <c r="BP2" s="101">
        <v>128279.1921370882</v>
      </c>
      <c r="BQ2" s="101">
        <v>129791.10265094093</v>
      </c>
      <c r="BR2" s="101">
        <v>130273.45726002504</v>
      </c>
      <c r="BS2" s="101">
        <v>130260.75302768199</v>
      </c>
      <c r="BT2" s="101">
        <v>133836.72242319904</v>
      </c>
      <c r="BU2" s="101">
        <v>136553.6815547552</v>
      </c>
      <c r="BV2" s="101">
        <v>140152.07555212342</v>
      </c>
      <c r="BW2" s="101">
        <v>140618.53883895511</v>
      </c>
      <c r="BX2" s="101">
        <v>143152.42878026026</v>
      </c>
      <c r="BY2" s="101">
        <v>146024.14980830488</v>
      </c>
      <c r="BZ2" s="101">
        <v>146580.83639194703</v>
      </c>
      <c r="CA2" s="101">
        <v>149547.67447871761</v>
      </c>
      <c r="CB2" s="101">
        <v>152372.19097463187</v>
      </c>
      <c r="CC2" s="101">
        <v>153780.92089768374</v>
      </c>
      <c r="CD2" s="101">
        <v>155306.15816554346</v>
      </c>
      <c r="CE2" s="101">
        <v>157920.61811467831</v>
      </c>
      <c r="CF2" s="101">
        <v>163178.64720160924</v>
      </c>
      <c r="CG2" s="101">
        <v>167161.4292195976</v>
      </c>
      <c r="CH2" s="101">
        <v>170970.14190473326</v>
      </c>
      <c r="CI2" s="101">
        <v>173507.39163685791</v>
      </c>
      <c r="CJ2" s="101">
        <v>177796.50848697656</v>
      </c>
      <c r="CK2" s="101">
        <v>179772.21932562848</v>
      </c>
      <c r="CL2" s="103"/>
      <c r="CM2" s="104">
        <f>CI2-CH2</f>
        <v>2537.2497321246483</v>
      </c>
      <c r="CN2" s="104">
        <f>CJ2-CI2</f>
        <v>4289.1168501186476</v>
      </c>
      <c r="CO2" s="104">
        <f>CK2-CJ2</f>
        <v>1975.7108386519249</v>
      </c>
    </row>
    <row r="3" spans="1:93" x14ac:dyDescent="0.3">
      <c r="A3" s="98">
        <v>2</v>
      </c>
      <c r="B3" s="98" t="s">
        <v>532</v>
      </c>
      <c r="C3" s="101">
        <v>198552.9962754912</v>
      </c>
      <c r="D3" s="101">
        <v>211609.98734908452</v>
      </c>
      <c r="E3" s="101">
        <v>231129.08271459519</v>
      </c>
      <c r="F3" s="101">
        <v>218994.23480544859</v>
      </c>
      <c r="G3" s="101">
        <v>209883.63560314316</v>
      </c>
      <c r="H3" s="101">
        <v>221295.15869344294</v>
      </c>
      <c r="I3" s="101">
        <v>242651.13391328786</v>
      </c>
      <c r="J3" s="101">
        <v>266341.79436872416</v>
      </c>
      <c r="K3" s="101">
        <v>288530.77953421226</v>
      </c>
      <c r="L3" s="101">
        <v>306529.29642643582</v>
      </c>
      <c r="M3" s="101">
        <v>314965.60515088431</v>
      </c>
      <c r="N3" s="101">
        <v>266879.44038356171</v>
      </c>
      <c r="O3" s="101">
        <v>292354.50800652051</v>
      </c>
      <c r="P3" s="101">
        <v>338815.82374792494</v>
      </c>
      <c r="Q3" s="101">
        <v>353500.01622564369</v>
      </c>
      <c r="R3" s="101">
        <v>367812.46756584675</v>
      </c>
      <c r="S3" s="101">
        <v>378992.87802426476</v>
      </c>
      <c r="T3" s="102">
        <v>194057.08326815703</v>
      </c>
      <c r="U3" s="101">
        <v>196749.10326555188</v>
      </c>
      <c r="V3" s="101">
        <v>201356.89310685551</v>
      </c>
      <c r="W3" s="101">
        <v>202048.9054614004</v>
      </c>
      <c r="X3" s="101">
        <v>203674.18602497148</v>
      </c>
      <c r="Y3" s="101">
        <v>208818.66886666979</v>
      </c>
      <c r="Z3" s="101">
        <v>214412.20628718415</v>
      </c>
      <c r="AA3" s="101">
        <v>219534.88821751266</v>
      </c>
      <c r="AB3" s="101">
        <v>223803.58715870045</v>
      </c>
      <c r="AC3" s="101">
        <v>230255.72308988142</v>
      </c>
      <c r="AD3" s="101">
        <v>234252.9825306304</v>
      </c>
      <c r="AE3" s="101">
        <v>236204.03807916844</v>
      </c>
      <c r="AF3" s="101">
        <v>234168.77120137657</v>
      </c>
      <c r="AG3" s="101">
        <v>231524.06928491598</v>
      </c>
      <c r="AH3" s="101">
        <v>214425.21065927995</v>
      </c>
      <c r="AI3" s="101">
        <v>195858.88807622189</v>
      </c>
      <c r="AJ3" s="101">
        <v>204970.06936474988</v>
      </c>
      <c r="AK3" s="101">
        <v>211155.08318615565</v>
      </c>
      <c r="AL3" s="101">
        <v>210093.48677233467</v>
      </c>
      <c r="AM3" s="101">
        <v>213315.90308933242</v>
      </c>
      <c r="AN3" s="101">
        <v>220401.74319572479</v>
      </c>
      <c r="AO3" s="101">
        <v>211559.93133606829</v>
      </c>
      <c r="AP3" s="101">
        <v>224418.80536472501</v>
      </c>
      <c r="AQ3" s="101">
        <v>228800.15487725369</v>
      </c>
      <c r="AR3" s="101">
        <v>237670.57521883314</v>
      </c>
      <c r="AS3" s="101">
        <v>240550.63281681738</v>
      </c>
      <c r="AT3" s="101">
        <v>241685.53447648813</v>
      </c>
      <c r="AU3" s="101">
        <v>250697.79314101278</v>
      </c>
      <c r="AV3" s="101">
        <v>255185.46017735353</v>
      </c>
      <c r="AW3" s="101">
        <v>259109.42393065579</v>
      </c>
      <c r="AX3" s="101">
        <v>273556.70922449295</v>
      </c>
      <c r="AY3" s="101">
        <v>277515.58414239448</v>
      </c>
      <c r="AZ3" s="101">
        <v>279131.66582118295</v>
      </c>
      <c r="BA3" s="101">
        <v>291597.10746167134</v>
      </c>
      <c r="BB3" s="101">
        <v>294143.09326842049</v>
      </c>
      <c r="BC3" s="101">
        <v>289251.25158557424</v>
      </c>
      <c r="BD3" s="101">
        <v>296934.50262464635</v>
      </c>
      <c r="BE3" s="101">
        <v>305543.91751078877</v>
      </c>
      <c r="BF3" s="101">
        <v>307975.45157088328</v>
      </c>
      <c r="BG3" s="101">
        <v>315663.31399942492</v>
      </c>
      <c r="BH3" s="101">
        <v>321045.24361090746</v>
      </c>
      <c r="BI3" s="101">
        <v>326079.34618286125</v>
      </c>
      <c r="BJ3" s="101">
        <v>327303.80489177426</v>
      </c>
      <c r="BK3" s="101">
        <v>285434.02591799432</v>
      </c>
      <c r="BL3" s="101">
        <v>259927.38856230801</v>
      </c>
      <c r="BM3" s="101">
        <v>256529.2150145359</v>
      </c>
      <c r="BN3" s="101">
        <v>270577.17378254421</v>
      </c>
      <c r="BO3" s="101">
        <v>280483.98417485872</v>
      </c>
      <c r="BP3" s="101">
        <v>284305.13639651809</v>
      </c>
      <c r="BQ3" s="101">
        <v>286783.86088790331</v>
      </c>
      <c r="BR3" s="101">
        <v>293238.66212306626</v>
      </c>
      <c r="BS3" s="101">
        <v>305090.37261859444</v>
      </c>
      <c r="BT3" s="101">
        <v>323327.35638375545</v>
      </c>
      <c r="BU3" s="101">
        <v>341725.36599412857</v>
      </c>
      <c r="BV3" s="101">
        <v>345674.72167797363</v>
      </c>
      <c r="BW3" s="101">
        <v>344535.85093584203</v>
      </c>
      <c r="BX3" s="101">
        <v>352553.39199009456</v>
      </c>
      <c r="BY3" s="101">
        <v>353733.12148009666</v>
      </c>
      <c r="BZ3" s="101">
        <v>352312.93183628051</v>
      </c>
      <c r="CA3" s="101">
        <v>355400.61959610315</v>
      </c>
      <c r="CB3" s="101">
        <v>363944.55115073832</v>
      </c>
      <c r="CC3" s="101">
        <v>360384.92354051297</v>
      </c>
      <c r="CD3" s="101">
        <v>372557.62717472768</v>
      </c>
      <c r="CE3" s="101">
        <v>374362.76839740813</v>
      </c>
      <c r="CF3" s="101">
        <v>372223.58429024834</v>
      </c>
      <c r="CG3" s="101">
        <v>383424.86844003497</v>
      </c>
      <c r="CH3" s="101">
        <v>384635.01844267023</v>
      </c>
      <c r="CI3" s="101">
        <v>375688.0409241055</v>
      </c>
      <c r="CJ3" s="101">
        <v>354117.90190040815</v>
      </c>
      <c r="CK3" s="101">
        <v>362388.75112391735</v>
      </c>
      <c r="CM3" s="104">
        <f t="shared" ref="CM3:CO10" si="0">CI3-CH3</f>
        <v>-8946.9775185647304</v>
      </c>
      <c r="CN3" s="104">
        <f t="shared" si="0"/>
        <v>-21570.139023697353</v>
      </c>
      <c r="CO3" s="104">
        <f t="shared" si="0"/>
        <v>8270.8492235091981</v>
      </c>
    </row>
    <row r="4" spans="1:93" x14ac:dyDescent="0.3">
      <c r="A4" s="98">
        <v>3</v>
      </c>
      <c r="B4" s="105" t="s">
        <v>533</v>
      </c>
      <c r="C4" s="101">
        <v>84311.477320295904</v>
      </c>
      <c r="D4" s="101">
        <v>89872.87175405951</v>
      </c>
      <c r="E4" s="101">
        <v>100646.64445491269</v>
      </c>
      <c r="F4" s="101">
        <v>90358.15229736187</v>
      </c>
      <c r="G4" s="101">
        <v>86906.559411858412</v>
      </c>
      <c r="H4" s="101">
        <v>93310.988554045267</v>
      </c>
      <c r="I4" s="101">
        <v>101951.7078196503</v>
      </c>
      <c r="J4" s="101">
        <v>109768.70554689068</v>
      </c>
      <c r="K4" s="101">
        <v>117869.8527331605</v>
      </c>
      <c r="L4" s="101">
        <v>124515.56560221176</v>
      </c>
      <c r="M4" s="101">
        <v>129853.98698944633</v>
      </c>
      <c r="N4" s="101">
        <v>110770.47154168546</v>
      </c>
      <c r="O4" s="101">
        <v>123190.27912600205</v>
      </c>
      <c r="P4" s="101">
        <v>136445.29215612001</v>
      </c>
      <c r="Q4" s="101">
        <v>138077.63960219201</v>
      </c>
      <c r="R4" s="101">
        <v>143667.82024382387</v>
      </c>
      <c r="S4" s="101">
        <v>149752.36538934079</v>
      </c>
      <c r="T4" s="102">
        <v>81333.417940660525</v>
      </c>
      <c r="U4" s="101">
        <v>83811.18430599547</v>
      </c>
      <c r="V4" s="101">
        <v>85971.874224536077</v>
      </c>
      <c r="W4" s="101">
        <v>86129.432809991529</v>
      </c>
      <c r="X4" s="101">
        <v>87712.250648279078</v>
      </c>
      <c r="Y4" s="101">
        <v>87806.245128087437</v>
      </c>
      <c r="Z4" s="101">
        <v>90713.813401103078</v>
      </c>
      <c r="AA4" s="101">
        <v>93259.177838768446</v>
      </c>
      <c r="AB4" s="101">
        <v>96414.623579068808</v>
      </c>
      <c r="AC4" s="101">
        <v>100386.47568083095</v>
      </c>
      <c r="AD4" s="101">
        <v>102491.97923439309</v>
      </c>
      <c r="AE4" s="101">
        <v>103293.49932535795</v>
      </c>
      <c r="AF4" s="101">
        <v>100740.70762208576</v>
      </c>
      <c r="AG4" s="101">
        <v>97843.758634886559</v>
      </c>
      <c r="AH4" s="101">
        <v>87451.042013983577</v>
      </c>
      <c r="AI4" s="101">
        <v>75397.10091849156</v>
      </c>
      <c r="AJ4" s="101">
        <v>84838.404697477992</v>
      </c>
      <c r="AK4" s="101">
        <v>86920.630559699755</v>
      </c>
      <c r="AL4" s="101">
        <v>86204.92636629261</v>
      </c>
      <c r="AM4" s="101">
        <v>89662.276023963321</v>
      </c>
      <c r="AN4" s="101">
        <v>92031.486364301876</v>
      </c>
      <c r="AO4" s="101">
        <v>88164.321565467413</v>
      </c>
      <c r="AP4" s="101">
        <v>95395.056155109545</v>
      </c>
      <c r="AQ4" s="101">
        <v>97653.090131302248</v>
      </c>
      <c r="AR4" s="101">
        <v>101590.05329658459</v>
      </c>
      <c r="AS4" s="101">
        <v>101646.40316345982</v>
      </c>
      <c r="AT4" s="101">
        <v>100799.58380703424</v>
      </c>
      <c r="AU4" s="101">
        <v>103770.79101152252</v>
      </c>
      <c r="AV4" s="101">
        <v>106570.87113955166</v>
      </c>
      <c r="AW4" s="101">
        <v>109531.15952382472</v>
      </c>
      <c r="AX4" s="101">
        <v>110980.2429302409</v>
      </c>
      <c r="AY4" s="101">
        <v>111992.54859394541</v>
      </c>
      <c r="AZ4" s="101">
        <v>113693.00668423894</v>
      </c>
      <c r="BA4" s="101">
        <v>120563.05989248063</v>
      </c>
      <c r="BB4" s="101">
        <v>117947.17236235895</v>
      </c>
      <c r="BC4" s="101">
        <v>119276.1719935635</v>
      </c>
      <c r="BD4" s="101">
        <v>121900.08838142698</v>
      </c>
      <c r="BE4" s="101">
        <v>124148.38806970512</v>
      </c>
      <c r="BF4" s="101">
        <v>124519.959165362</v>
      </c>
      <c r="BG4" s="101">
        <v>127493.82679235295</v>
      </c>
      <c r="BH4" s="101">
        <v>131217.1658870402</v>
      </c>
      <c r="BI4" s="101">
        <v>132295.24587892788</v>
      </c>
      <c r="BJ4" s="101">
        <v>131733.8130511865</v>
      </c>
      <c r="BK4" s="101">
        <v>124169.72314063073</v>
      </c>
      <c r="BL4" s="101">
        <v>111065.79765804074</v>
      </c>
      <c r="BM4" s="101">
        <v>105812.84924626065</v>
      </c>
      <c r="BN4" s="101">
        <v>109500.65251217477</v>
      </c>
      <c r="BO4" s="101">
        <v>116702.58675026568</v>
      </c>
      <c r="BP4" s="101">
        <v>118958.88205753607</v>
      </c>
      <c r="BQ4" s="101">
        <v>122001.02408354724</v>
      </c>
      <c r="BR4" s="101">
        <v>124779.94759109939</v>
      </c>
      <c r="BS4" s="101">
        <v>127021.26277182545</v>
      </c>
      <c r="BT4" s="101">
        <v>132506.23406672559</v>
      </c>
      <c r="BU4" s="101">
        <v>138710.35024605074</v>
      </c>
      <c r="BV4" s="101">
        <v>138498.50860593966</v>
      </c>
      <c r="BW4" s="101">
        <v>136066.07570576409</v>
      </c>
      <c r="BX4" s="101">
        <v>140481.61586136441</v>
      </c>
      <c r="BY4" s="101">
        <v>140170.2882868452</v>
      </c>
      <c r="BZ4" s="101">
        <v>136416.4874307256</v>
      </c>
      <c r="CA4" s="101">
        <v>135242.1668298328</v>
      </c>
      <c r="CB4" s="101">
        <v>141112.70743540692</v>
      </c>
      <c r="CC4" s="101">
        <v>140249.73991691595</v>
      </c>
      <c r="CD4" s="101">
        <v>145539.47480639024</v>
      </c>
      <c r="CE4" s="101">
        <v>147769.35881658242</v>
      </c>
      <c r="CF4" s="101">
        <v>145103.54787043465</v>
      </c>
      <c r="CG4" s="101">
        <v>151712.65440011682</v>
      </c>
      <c r="CH4" s="101">
        <v>151475.248900134</v>
      </c>
      <c r="CI4" s="101">
        <v>150718.01038667769</v>
      </c>
      <c r="CJ4" s="101">
        <v>149762.15646998142</v>
      </c>
      <c r="CK4" s="101">
        <v>150036.34618354065</v>
      </c>
      <c r="CM4" s="104">
        <f t="shared" si="0"/>
        <v>-757.23851345630828</v>
      </c>
      <c r="CN4" s="104">
        <f t="shared" si="0"/>
        <v>-955.85391669627279</v>
      </c>
      <c r="CO4" s="104">
        <f t="shared" si="0"/>
        <v>274.18971355922986</v>
      </c>
    </row>
    <row r="5" spans="1:93" x14ac:dyDescent="0.3">
      <c r="A5" s="98">
        <v>4</v>
      </c>
      <c r="B5" s="105" t="s">
        <v>534</v>
      </c>
      <c r="C5" s="101">
        <v>114241.51895519529</v>
      </c>
      <c r="D5" s="101">
        <v>121737.115595025</v>
      </c>
      <c r="E5" s="101">
        <v>130482.43825968247</v>
      </c>
      <c r="F5" s="101">
        <v>128636.08250808672</v>
      </c>
      <c r="G5" s="101">
        <v>122977.07619128472</v>
      </c>
      <c r="H5" s="101">
        <v>127984.1701393977</v>
      </c>
      <c r="I5" s="101">
        <v>140699.42609363756</v>
      </c>
      <c r="J5" s="101">
        <v>156573.08882183349</v>
      </c>
      <c r="K5" s="101">
        <v>170660.92680105177</v>
      </c>
      <c r="L5" s="101">
        <v>182013.73082422407</v>
      </c>
      <c r="M5" s="101">
        <v>185111.61816143797</v>
      </c>
      <c r="N5" s="101">
        <v>156108.96884187628</v>
      </c>
      <c r="O5" s="101">
        <v>169164.22888051849</v>
      </c>
      <c r="P5" s="101">
        <v>202370.53159180493</v>
      </c>
      <c r="Q5" s="101">
        <v>215422.37662345171</v>
      </c>
      <c r="R5" s="101">
        <v>224144.64732202294</v>
      </c>
      <c r="S5" s="101">
        <v>229240.51263492397</v>
      </c>
      <c r="T5" s="102">
        <v>112723.66532749645</v>
      </c>
      <c r="U5" s="101">
        <v>112937.91895955641</v>
      </c>
      <c r="V5" s="101">
        <v>115385.01888231943</v>
      </c>
      <c r="W5" s="101">
        <v>115919.47265140885</v>
      </c>
      <c r="X5" s="101">
        <v>115961.93537669239</v>
      </c>
      <c r="Y5" s="101">
        <v>121012.42373858235</v>
      </c>
      <c r="Z5" s="101">
        <v>123698.39288608108</v>
      </c>
      <c r="AA5" s="101">
        <v>126275.71037874417</v>
      </c>
      <c r="AB5" s="101">
        <v>127388.96357963161</v>
      </c>
      <c r="AC5" s="101">
        <v>129869.24740905047</v>
      </c>
      <c r="AD5" s="101">
        <v>131761.00329623729</v>
      </c>
      <c r="AE5" s="101">
        <v>132910.53875381051</v>
      </c>
      <c r="AF5" s="101">
        <v>133428.06357929079</v>
      </c>
      <c r="AG5" s="101">
        <v>133680.31065002942</v>
      </c>
      <c r="AH5" s="101">
        <v>126974.16864529635</v>
      </c>
      <c r="AI5" s="101">
        <v>120461.78715773034</v>
      </c>
      <c r="AJ5" s="101">
        <v>120131.66466727189</v>
      </c>
      <c r="AK5" s="101">
        <v>124234.4526264559</v>
      </c>
      <c r="AL5" s="101">
        <v>123888.56040604204</v>
      </c>
      <c r="AM5" s="101">
        <v>123653.62706536907</v>
      </c>
      <c r="AN5" s="101">
        <v>128370.25683142291</v>
      </c>
      <c r="AO5" s="101">
        <v>123395.60977060095</v>
      </c>
      <c r="AP5" s="101">
        <v>129023.74920961549</v>
      </c>
      <c r="AQ5" s="101">
        <v>131147.06474595144</v>
      </c>
      <c r="AR5" s="101">
        <v>136080.52192224859</v>
      </c>
      <c r="AS5" s="101">
        <v>138904.22965335753</v>
      </c>
      <c r="AT5" s="101">
        <v>140885.95066945389</v>
      </c>
      <c r="AU5" s="101">
        <v>146927.00212949025</v>
      </c>
      <c r="AV5" s="101">
        <v>148614.5890378019</v>
      </c>
      <c r="AW5" s="101">
        <v>149578.264406831</v>
      </c>
      <c r="AX5" s="101">
        <v>162576.46629425199</v>
      </c>
      <c r="AY5" s="101">
        <v>165523.03554844912</v>
      </c>
      <c r="AZ5" s="101">
        <v>165438.65913694404</v>
      </c>
      <c r="BA5" s="101">
        <v>171034.04756919079</v>
      </c>
      <c r="BB5" s="101">
        <v>176195.92090606154</v>
      </c>
      <c r="BC5" s="101">
        <v>169975.07959201076</v>
      </c>
      <c r="BD5" s="101">
        <v>175034.41424321939</v>
      </c>
      <c r="BE5" s="101">
        <v>181395.52944108367</v>
      </c>
      <c r="BF5" s="101">
        <v>183455.49240552128</v>
      </c>
      <c r="BG5" s="101">
        <v>188169.48720707197</v>
      </c>
      <c r="BH5" s="101">
        <v>189828.07772386726</v>
      </c>
      <c r="BI5" s="101">
        <v>193784.10030393332</v>
      </c>
      <c r="BJ5" s="101">
        <v>195569.9918405877</v>
      </c>
      <c r="BK5" s="101">
        <v>161264.30277736363</v>
      </c>
      <c r="BL5" s="101">
        <v>148861.59090426733</v>
      </c>
      <c r="BM5" s="101">
        <v>150716.36576827528</v>
      </c>
      <c r="BN5" s="101">
        <v>161076.52127036953</v>
      </c>
      <c r="BO5" s="101">
        <v>163781.39742459299</v>
      </c>
      <c r="BP5" s="101">
        <v>165346.25433898202</v>
      </c>
      <c r="BQ5" s="101">
        <v>164782.83680435613</v>
      </c>
      <c r="BR5" s="101">
        <v>168458.71453196689</v>
      </c>
      <c r="BS5" s="101">
        <v>178069.10984676896</v>
      </c>
      <c r="BT5" s="101">
        <v>190821.12231702986</v>
      </c>
      <c r="BU5" s="101">
        <v>203015.01574807783</v>
      </c>
      <c r="BV5" s="101">
        <v>207176.21307203404</v>
      </c>
      <c r="BW5" s="101">
        <v>208469.77523007797</v>
      </c>
      <c r="BX5" s="101">
        <v>212071.77612873015</v>
      </c>
      <c r="BY5" s="101">
        <v>213562.83319325146</v>
      </c>
      <c r="BZ5" s="101">
        <v>215896.44440555482</v>
      </c>
      <c r="CA5" s="101">
        <v>220158.45276627035</v>
      </c>
      <c r="CB5" s="101">
        <v>222831.8437153314</v>
      </c>
      <c r="CC5" s="101">
        <v>220135.183623597</v>
      </c>
      <c r="CD5" s="101">
        <v>227018.1523683375</v>
      </c>
      <c r="CE5" s="101">
        <v>226593.4095808258</v>
      </c>
      <c r="CF5" s="101">
        <v>227120.03641981372</v>
      </c>
      <c r="CG5" s="101">
        <v>231712.21403991815</v>
      </c>
      <c r="CH5" s="101">
        <v>233159.76954253629</v>
      </c>
      <c r="CI5" s="101">
        <v>224970.03053742775</v>
      </c>
      <c r="CJ5" s="101">
        <v>204355.74543042667</v>
      </c>
      <c r="CK5" s="101">
        <v>212352.40494037676</v>
      </c>
      <c r="CM5" s="104">
        <f t="shared" si="0"/>
        <v>-8189.7390051085385</v>
      </c>
      <c r="CN5" s="104">
        <f t="shared" si="0"/>
        <v>-20614.28510700108</v>
      </c>
      <c r="CO5" s="104">
        <f t="shared" si="0"/>
        <v>7996.6595099500846</v>
      </c>
    </row>
    <row r="6" spans="1:93" x14ac:dyDescent="0.3">
      <c r="A6" s="98">
        <v>5</v>
      </c>
      <c r="B6" s="98" t="s">
        <v>535</v>
      </c>
      <c r="C6" s="101">
        <v>78413.857256713047</v>
      </c>
      <c r="D6" s="101">
        <v>83344.883744185936</v>
      </c>
      <c r="E6" s="101">
        <v>87427.396745794365</v>
      </c>
      <c r="F6" s="101">
        <v>85077.519503748597</v>
      </c>
      <c r="G6" s="101">
        <v>89142.991097121296</v>
      </c>
      <c r="H6" s="101">
        <v>92060.012220246514</v>
      </c>
      <c r="I6" s="101">
        <v>96528.701220459116</v>
      </c>
      <c r="J6" s="101">
        <v>101964.8170415264</v>
      </c>
      <c r="K6" s="101">
        <v>105395.65982629287</v>
      </c>
      <c r="L6" s="101">
        <v>107041.14260194555</v>
      </c>
      <c r="M6" s="101">
        <v>106426.25224440621</v>
      </c>
      <c r="N6" s="101">
        <v>99270.786061663064</v>
      </c>
      <c r="O6" s="101">
        <v>105700.07391706902</v>
      </c>
      <c r="P6" s="101">
        <v>114004.38721855124</v>
      </c>
      <c r="Q6" s="101">
        <v>118651.08199786048</v>
      </c>
      <c r="R6" s="101">
        <v>123725.99793638261</v>
      </c>
      <c r="S6" s="101">
        <v>130712.25753626437</v>
      </c>
      <c r="T6" s="102">
        <v>76099.383452847847</v>
      </c>
      <c r="U6" s="101">
        <v>77754.224807881197</v>
      </c>
      <c r="V6" s="101">
        <v>78869.336186478555</v>
      </c>
      <c r="W6" s="101">
        <v>80932.484579644602</v>
      </c>
      <c r="X6" s="101">
        <v>81277.451899136664</v>
      </c>
      <c r="Y6" s="101">
        <v>82696.079216289552</v>
      </c>
      <c r="Z6" s="101">
        <v>83421.983170629072</v>
      </c>
      <c r="AA6" s="101">
        <v>85984.020690688485</v>
      </c>
      <c r="AB6" s="101">
        <v>87782.964076338787</v>
      </c>
      <c r="AC6" s="101">
        <v>88030.789334555142</v>
      </c>
      <c r="AD6" s="101">
        <v>87663.191225092523</v>
      </c>
      <c r="AE6" s="101">
        <v>86232.642347190995</v>
      </c>
      <c r="AF6" s="101">
        <v>85808.353955714614</v>
      </c>
      <c r="AG6" s="101">
        <v>84458.496035247939</v>
      </c>
      <c r="AH6" s="101">
        <v>84556.8972941963</v>
      </c>
      <c r="AI6" s="101">
        <v>85486.330729835536</v>
      </c>
      <c r="AJ6" s="101">
        <v>87833.540117521086</v>
      </c>
      <c r="AK6" s="101">
        <v>89088.951490022431</v>
      </c>
      <c r="AL6" s="101">
        <v>89767.695919907113</v>
      </c>
      <c r="AM6" s="101">
        <v>89881.776861034552</v>
      </c>
      <c r="AN6" s="101">
        <v>90086.258812506188</v>
      </c>
      <c r="AO6" s="101">
        <v>91545.406533692978</v>
      </c>
      <c r="AP6" s="101">
        <v>92711.571785731168</v>
      </c>
      <c r="AQ6" s="101">
        <v>93896.81174905572</v>
      </c>
      <c r="AR6" s="101">
        <v>94962.053369196321</v>
      </c>
      <c r="AS6" s="101">
        <v>95535.474174287665</v>
      </c>
      <c r="AT6" s="101">
        <v>97003.710533587524</v>
      </c>
      <c r="AU6" s="101">
        <v>98613.566804764952</v>
      </c>
      <c r="AV6" s="101">
        <v>100005.31783946096</v>
      </c>
      <c r="AW6" s="101">
        <v>101851.94400346452</v>
      </c>
      <c r="AX6" s="101">
        <v>102359.93886113429</v>
      </c>
      <c r="AY6" s="101">
        <v>103642.06746204583</v>
      </c>
      <c r="AZ6" s="101">
        <v>105291.38475434978</v>
      </c>
      <c r="BA6" s="101">
        <v>104517.90729649752</v>
      </c>
      <c r="BB6" s="101">
        <v>105091.24494919417</v>
      </c>
      <c r="BC6" s="101">
        <v>106682.10230513003</v>
      </c>
      <c r="BD6" s="101">
        <v>105915.65545540025</v>
      </c>
      <c r="BE6" s="101">
        <v>106450.43302392494</v>
      </c>
      <c r="BF6" s="101">
        <v>107337.87374046411</v>
      </c>
      <c r="BG6" s="101">
        <v>108460.60818799291</v>
      </c>
      <c r="BH6" s="101">
        <v>107135.19443273685</v>
      </c>
      <c r="BI6" s="101">
        <v>107669.94845600367</v>
      </c>
      <c r="BJ6" s="101">
        <v>106535.4528350655</v>
      </c>
      <c r="BK6" s="101">
        <v>104364.41325381881</v>
      </c>
      <c r="BL6" s="101">
        <v>101057.21563085321</v>
      </c>
      <c r="BM6" s="101">
        <v>98888.719211177333</v>
      </c>
      <c r="BN6" s="101">
        <v>98044.300889572507</v>
      </c>
      <c r="BO6" s="101">
        <v>99092.908515049203</v>
      </c>
      <c r="BP6" s="101">
        <v>101921.40418116545</v>
      </c>
      <c r="BQ6" s="101">
        <v>104577.11175805515</v>
      </c>
      <c r="BR6" s="101">
        <v>106901.87243892047</v>
      </c>
      <c r="BS6" s="101">
        <v>109399.90729013503</v>
      </c>
      <c r="BT6" s="101">
        <v>111802.83852267236</v>
      </c>
      <c r="BU6" s="101">
        <v>113501.8252502244</v>
      </c>
      <c r="BV6" s="101">
        <v>114976.96482367511</v>
      </c>
      <c r="BW6" s="101">
        <v>115735.92027763308</v>
      </c>
      <c r="BX6" s="101">
        <v>117189.37565709061</v>
      </c>
      <c r="BY6" s="101">
        <v>117859.55236721979</v>
      </c>
      <c r="BZ6" s="101">
        <v>118919.85279824234</v>
      </c>
      <c r="CA6" s="101">
        <v>120635.54716888917</v>
      </c>
      <c r="CB6" s="101">
        <v>122313.85670444698</v>
      </c>
      <c r="CC6" s="101">
        <v>122919.65939087758</v>
      </c>
      <c r="CD6" s="101">
        <v>123478.29364217471</v>
      </c>
      <c r="CE6" s="101">
        <v>126192.18200803119</v>
      </c>
      <c r="CF6" s="101">
        <v>126217.55254469723</v>
      </c>
      <c r="CG6" s="101">
        <v>129198.2653396645</v>
      </c>
      <c r="CH6" s="101">
        <v>131697.5884645585</v>
      </c>
      <c r="CI6" s="101">
        <v>135735.62379613722</v>
      </c>
      <c r="CJ6" s="101">
        <v>137495.48805920104</v>
      </c>
      <c r="CK6" s="101">
        <v>140774.12736630364</v>
      </c>
      <c r="CM6" s="104">
        <f t="shared" si="0"/>
        <v>4038.0353315787215</v>
      </c>
      <c r="CN6" s="104">
        <f t="shared" si="0"/>
        <v>1759.8642630638205</v>
      </c>
      <c r="CO6" s="104">
        <f t="shared" si="0"/>
        <v>3278.6393071025959</v>
      </c>
    </row>
    <row r="7" spans="1:93" x14ac:dyDescent="0.3">
      <c r="A7" s="98">
        <v>6</v>
      </c>
      <c r="B7" s="98" t="s">
        <v>536</v>
      </c>
      <c r="C7" s="101">
        <v>133522.40917483773</v>
      </c>
      <c r="D7" s="101">
        <v>144134.03056658205</v>
      </c>
      <c r="E7" s="101">
        <v>155463.03778930302</v>
      </c>
      <c r="F7" s="101">
        <v>150482.81754041163</v>
      </c>
      <c r="G7" s="101">
        <v>154742.41549937613</v>
      </c>
      <c r="H7" s="101">
        <v>165500.17099914048</v>
      </c>
      <c r="I7" s="101">
        <v>181284.8318503444</v>
      </c>
      <c r="J7" s="101">
        <v>190793.22968010284</v>
      </c>
      <c r="K7" s="101">
        <v>202071.67398898993</v>
      </c>
      <c r="L7" s="101">
        <v>207247.98525560441</v>
      </c>
      <c r="M7" s="101">
        <v>199134.81001426472</v>
      </c>
      <c r="N7" s="101">
        <v>175696.85380049277</v>
      </c>
      <c r="O7" s="101">
        <v>173650.19198888593</v>
      </c>
      <c r="P7" s="101">
        <v>190047.12275173096</v>
      </c>
      <c r="Q7" s="101">
        <v>194284.39227843718</v>
      </c>
      <c r="R7" s="101">
        <v>223201.80908034841</v>
      </c>
      <c r="S7" s="101">
        <v>234718.26375317504</v>
      </c>
      <c r="T7" s="102">
        <v>131355.51173310209</v>
      </c>
      <c r="U7" s="101">
        <v>132429.43744225436</v>
      </c>
      <c r="V7" s="101">
        <v>134184.6670680629</v>
      </c>
      <c r="W7" s="101">
        <v>136120.02045593155</v>
      </c>
      <c r="X7" s="101">
        <v>138599.47665067387</v>
      </c>
      <c r="Y7" s="101">
        <v>141818.50663765171</v>
      </c>
      <c r="Z7" s="101">
        <v>145548.3521070421</v>
      </c>
      <c r="AA7" s="101">
        <v>150569.78687096055</v>
      </c>
      <c r="AB7" s="101">
        <v>152370.77148065149</v>
      </c>
      <c r="AC7" s="101">
        <v>156339.03918369021</v>
      </c>
      <c r="AD7" s="101">
        <v>157276.64527321554</v>
      </c>
      <c r="AE7" s="101">
        <v>155865.69521965488</v>
      </c>
      <c r="AF7" s="101">
        <v>152833.51538557472</v>
      </c>
      <c r="AG7" s="101">
        <v>150504.57016749063</v>
      </c>
      <c r="AH7" s="101">
        <v>148891.52734563386</v>
      </c>
      <c r="AI7" s="101">
        <v>149701.65726294729</v>
      </c>
      <c r="AJ7" s="101">
        <v>151898.11974263936</v>
      </c>
      <c r="AK7" s="101">
        <v>153658.36894591904</v>
      </c>
      <c r="AL7" s="101">
        <v>155087.83314538671</v>
      </c>
      <c r="AM7" s="101">
        <v>158325.34016355936</v>
      </c>
      <c r="AN7" s="101">
        <v>159387.32231242396</v>
      </c>
      <c r="AO7" s="101">
        <v>162830.88304019585</v>
      </c>
      <c r="AP7" s="101">
        <v>168105.88765886053</v>
      </c>
      <c r="AQ7" s="101">
        <v>171676.5909850816</v>
      </c>
      <c r="AR7" s="101">
        <v>176931.2826221165</v>
      </c>
      <c r="AS7" s="101">
        <v>180225.65377986274</v>
      </c>
      <c r="AT7" s="101">
        <v>183055.58507654085</v>
      </c>
      <c r="AU7" s="101">
        <v>184926.80592285751</v>
      </c>
      <c r="AV7" s="101">
        <v>187583.15706957167</v>
      </c>
      <c r="AW7" s="101">
        <v>190069.41448465947</v>
      </c>
      <c r="AX7" s="101">
        <v>191078.44864018663</v>
      </c>
      <c r="AY7" s="101">
        <v>194441.89852599357</v>
      </c>
      <c r="AZ7" s="101">
        <v>199062.14140612085</v>
      </c>
      <c r="BA7" s="101">
        <v>200268.93793221624</v>
      </c>
      <c r="BB7" s="101">
        <v>202570.03234561265</v>
      </c>
      <c r="BC7" s="101">
        <v>206385.58427201002</v>
      </c>
      <c r="BD7" s="101">
        <v>207159.51145340281</v>
      </c>
      <c r="BE7" s="101">
        <v>207043.85937208877</v>
      </c>
      <c r="BF7" s="101">
        <v>207665.3663466057</v>
      </c>
      <c r="BG7" s="101">
        <v>207123.20385032031</v>
      </c>
      <c r="BH7" s="101">
        <v>204506.85995759798</v>
      </c>
      <c r="BI7" s="101">
        <v>203973.88268575555</v>
      </c>
      <c r="BJ7" s="101">
        <v>198815.99770432999</v>
      </c>
      <c r="BK7" s="101">
        <v>189242.49970937532</v>
      </c>
      <c r="BL7" s="101">
        <v>182203.29659665091</v>
      </c>
      <c r="BM7" s="101">
        <v>176221.52892019515</v>
      </c>
      <c r="BN7" s="101">
        <v>173030.94087057144</v>
      </c>
      <c r="BO7" s="101">
        <v>171331.64881455354</v>
      </c>
      <c r="BP7" s="101">
        <v>171102.45945913409</v>
      </c>
      <c r="BQ7" s="101">
        <v>170240.11753777531</v>
      </c>
      <c r="BR7" s="101">
        <v>174223.7899380468</v>
      </c>
      <c r="BS7" s="101">
        <v>179034.40102058748</v>
      </c>
      <c r="BT7" s="101">
        <v>185110.08185542357</v>
      </c>
      <c r="BU7" s="101">
        <v>191007.43607510603</v>
      </c>
      <c r="BV7" s="101">
        <v>192117.52601074119</v>
      </c>
      <c r="BW7" s="101">
        <v>191953.44706565299</v>
      </c>
      <c r="BX7" s="101">
        <v>190944.76807178045</v>
      </c>
      <c r="BY7" s="101">
        <v>190655.42908309028</v>
      </c>
      <c r="BZ7" s="101">
        <v>194642.06501636538</v>
      </c>
      <c r="CA7" s="101">
        <v>200895.3069425126</v>
      </c>
      <c r="CB7" s="101">
        <v>212975.29673709848</v>
      </c>
      <c r="CC7" s="101">
        <v>220051.32548634848</v>
      </c>
      <c r="CD7" s="101">
        <v>227716.70813972547</v>
      </c>
      <c r="CE7" s="101">
        <v>232063.90595822118</v>
      </c>
      <c r="CF7" s="101">
        <v>231403.78117124518</v>
      </c>
      <c r="CG7" s="101">
        <v>234191.52253026949</v>
      </c>
      <c r="CH7" s="101">
        <v>235541.54847168841</v>
      </c>
      <c r="CI7" s="101">
        <v>237736.20283949707</v>
      </c>
      <c r="CJ7" s="101">
        <v>237729.06238649541</v>
      </c>
      <c r="CK7" s="101">
        <v>240863.70323883797</v>
      </c>
      <c r="CM7" s="104">
        <f t="shared" si="0"/>
        <v>2194.65436780866</v>
      </c>
      <c r="CN7" s="104">
        <f t="shared" si="0"/>
        <v>-7.1404530016588978</v>
      </c>
      <c r="CO7" s="104">
        <f t="shared" si="0"/>
        <v>3134.6408523425634</v>
      </c>
    </row>
    <row r="8" spans="1:93" x14ac:dyDescent="0.3">
      <c r="A8" s="98">
        <v>7</v>
      </c>
      <c r="B8" s="105" t="s">
        <v>537</v>
      </c>
      <c r="C8" s="101">
        <v>52237.983680788013</v>
      </c>
      <c r="D8" s="101">
        <v>58135.331384823112</v>
      </c>
      <c r="E8" s="101">
        <v>62853.260173280731</v>
      </c>
      <c r="F8" s="101">
        <v>63458.73247756304</v>
      </c>
      <c r="G8" s="101">
        <v>67817.453879619337</v>
      </c>
      <c r="H8" s="101">
        <v>74029.289476303791</v>
      </c>
      <c r="I8" s="101">
        <v>80100.472651564109</v>
      </c>
      <c r="J8" s="101">
        <v>85326.066448503567</v>
      </c>
      <c r="K8" s="101">
        <v>90383.255702613606</v>
      </c>
      <c r="L8" s="101">
        <v>94030.36331348533</v>
      </c>
      <c r="M8" s="101">
        <v>90632.749375053812</v>
      </c>
      <c r="N8" s="101">
        <v>83236.534602394298</v>
      </c>
      <c r="O8" s="101">
        <v>82688.305720599659</v>
      </c>
      <c r="P8" s="101">
        <v>86809.115219453117</v>
      </c>
      <c r="Q8" s="101">
        <v>91111.322006910865</v>
      </c>
      <c r="R8" s="101">
        <v>99322.485871581259</v>
      </c>
      <c r="S8" s="101">
        <v>101860.16375679628</v>
      </c>
      <c r="T8" s="102">
        <v>51393.871270031668</v>
      </c>
      <c r="U8" s="101">
        <v>51412.659445872479</v>
      </c>
      <c r="V8" s="101">
        <v>52573.389028744961</v>
      </c>
      <c r="W8" s="101">
        <v>53572.01497850295</v>
      </c>
      <c r="X8" s="101">
        <v>54633.950279557306</v>
      </c>
      <c r="Y8" s="101">
        <v>57004.027303538038</v>
      </c>
      <c r="Z8" s="101">
        <v>59539.18517077899</v>
      </c>
      <c r="AA8" s="101">
        <v>61364.162785418106</v>
      </c>
      <c r="AB8" s="101">
        <v>61705.839933416173</v>
      </c>
      <c r="AC8" s="101">
        <v>62966.355912325242</v>
      </c>
      <c r="AD8" s="101">
        <v>63642.933305521219</v>
      </c>
      <c r="AE8" s="101">
        <v>63097.911541860289</v>
      </c>
      <c r="AF8" s="101">
        <v>63726.633589338606</v>
      </c>
      <c r="AG8" s="101">
        <v>63346.821047797275</v>
      </c>
      <c r="AH8" s="101">
        <v>62898.185934142624</v>
      </c>
      <c r="AI8" s="101">
        <v>63863.289338973656</v>
      </c>
      <c r="AJ8" s="101">
        <v>65500.280009746362</v>
      </c>
      <c r="AK8" s="101">
        <v>66985.434593661223</v>
      </c>
      <c r="AL8" s="101">
        <v>68290.23275984636</v>
      </c>
      <c r="AM8" s="101">
        <v>70493.868155223405</v>
      </c>
      <c r="AN8" s="101">
        <v>70869.170089924199</v>
      </c>
      <c r="AO8" s="101">
        <v>73245.245407414506</v>
      </c>
      <c r="AP8" s="101">
        <v>75396.527325577466</v>
      </c>
      <c r="AQ8" s="101">
        <v>76606.215082298993</v>
      </c>
      <c r="AR8" s="101">
        <v>78685.37256137318</v>
      </c>
      <c r="AS8" s="101">
        <v>79691.002845595358</v>
      </c>
      <c r="AT8" s="101">
        <v>80767.970206933853</v>
      </c>
      <c r="AU8" s="101">
        <v>81257.544992354044</v>
      </c>
      <c r="AV8" s="101">
        <v>83551.333947521634</v>
      </c>
      <c r="AW8" s="101">
        <v>85275.615909607499</v>
      </c>
      <c r="AX8" s="101">
        <v>85748.30025753066</v>
      </c>
      <c r="AY8" s="101">
        <v>86729.015679354459</v>
      </c>
      <c r="AZ8" s="101">
        <v>89228.254098615813</v>
      </c>
      <c r="BA8" s="101">
        <v>88953.238187040188</v>
      </c>
      <c r="BB8" s="101">
        <v>90419.750302964821</v>
      </c>
      <c r="BC8" s="101">
        <v>92931.780221833615</v>
      </c>
      <c r="BD8" s="101">
        <v>93282.642240380854</v>
      </c>
      <c r="BE8" s="101">
        <v>93728.992746250617</v>
      </c>
      <c r="BF8" s="101">
        <v>94695.071582913326</v>
      </c>
      <c r="BG8" s="101">
        <v>94414.746684396508</v>
      </c>
      <c r="BH8" s="101">
        <v>92974.453706640183</v>
      </c>
      <c r="BI8" s="101">
        <v>92413.692637854037</v>
      </c>
      <c r="BJ8" s="101">
        <v>90232.443279944127</v>
      </c>
      <c r="BK8" s="101">
        <v>86910.407875776902</v>
      </c>
      <c r="BL8" s="101">
        <v>85111.169346507551</v>
      </c>
      <c r="BM8" s="101">
        <v>83091.369852947013</v>
      </c>
      <c r="BN8" s="101">
        <v>82530.719568163942</v>
      </c>
      <c r="BO8" s="101">
        <v>82212.879641958716</v>
      </c>
      <c r="BP8" s="101">
        <v>82196.588030614628</v>
      </c>
      <c r="BQ8" s="101">
        <v>81203.569517991389</v>
      </c>
      <c r="BR8" s="101">
        <v>83316.138335087657</v>
      </c>
      <c r="BS8" s="101">
        <v>84036.926998704948</v>
      </c>
      <c r="BT8" s="101">
        <v>84720.202644563513</v>
      </c>
      <c r="BU8" s="101">
        <v>87101.106476965244</v>
      </c>
      <c r="BV8" s="101">
        <v>87319.958020131889</v>
      </c>
      <c r="BW8" s="101">
        <v>88095.19373615185</v>
      </c>
      <c r="BX8" s="101">
        <v>89677.912587623869</v>
      </c>
      <c r="BY8" s="101">
        <v>90075.892813436949</v>
      </c>
      <c r="BZ8" s="101">
        <v>91732.454983960546</v>
      </c>
      <c r="CA8" s="101">
        <v>92959.027642622066</v>
      </c>
      <c r="CB8" s="101">
        <v>96373.742619723489</v>
      </c>
      <c r="CC8" s="101">
        <v>98074.944771178692</v>
      </c>
      <c r="CD8" s="101">
        <v>100795.8380528225</v>
      </c>
      <c r="CE8" s="101">
        <v>102045.41804260036</v>
      </c>
      <c r="CF8" s="101">
        <v>100927.54496544426</v>
      </c>
      <c r="CG8" s="101">
        <v>102041.5037204939</v>
      </c>
      <c r="CH8" s="101">
        <v>101809.74605358594</v>
      </c>
      <c r="CI8" s="101">
        <v>102661.86028766101</v>
      </c>
      <c r="CJ8" s="101">
        <v>102645.95590949424</v>
      </c>
      <c r="CK8" s="101">
        <v>104386.037169937</v>
      </c>
      <c r="CM8" s="104">
        <f t="shared" si="0"/>
        <v>852.11423407506663</v>
      </c>
      <c r="CN8" s="104">
        <f t="shared" si="0"/>
        <v>-15.904378166771494</v>
      </c>
      <c r="CO8" s="104">
        <f t="shared" si="0"/>
        <v>1740.0812604427629</v>
      </c>
    </row>
    <row r="9" spans="1:93" x14ac:dyDescent="0.3">
      <c r="A9" s="98">
        <v>8</v>
      </c>
      <c r="B9" s="105" t="s">
        <v>538</v>
      </c>
      <c r="C9" s="101">
        <v>81284.425494049705</v>
      </c>
      <c r="D9" s="101">
        <v>85998.699181758944</v>
      </c>
      <c r="E9" s="101">
        <v>92609.7776160223</v>
      </c>
      <c r="F9" s="101">
        <v>87024.085062848593</v>
      </c>
      <c r="G9" s="101">
        <v>86924.961619756767</v>
      </c>
      <c r="H9" s="101">
        <v>91470.881522836688</v>
      </c>
      <c r="I9" s="101">
        <v>101184.35919878029</v>
      </c>
      <c r="J9" s="101">
        <v>105467.16323159928</v>
      </c>
      <c r="K9" s="101">
        <v>111688.41828637634</v>
      </c>
      <c r="L9" s="101">
        <v>113217.62194211906</v>
      </c>
      <c r="M9" s="101">
        <v>108502.06063921089</v>
      </c>
      <c r="N9" s="101">
        <v>92460.319198098456</v>
      </c>
      <c r="O9" s="101">
        <v>90961.886268286267</v>
      </c>
      <c r="P9" s="101">
        <v>103238.00753227783</v>
      </c>
      <c r="Q9" s="101">
        <v>103173.07027152632</v>
      </c>
      <c r="R9" s="101">
        <v>123879.32320876715</v>
      </c>
      <c r="S9" s="101">
        <v>132858.09999637876</v>
      </c>
      <c r="T9" s="102">
        <v>79961.640463070435</v>
      </c>
      <c r="U9" s="101">
        <v>81016.77799638189</v>
      </c>
      <c r="V9" s="101">
        <v>81611.278039317942</v>
      </c>
      <c r="W9" s="101">
        <v>82548.005477428582</v>
      </c>
      <c r="X9" s="101">
        <v>83965.526371116561</v>
      </c>
      <c r="Y9" s="101">
        <v>84814.479334113668</v>
      </c>
      <c r="Z9" s="101">
        <v>86009.166936263107</v>
      </c>
      <c r="AA9" s="101">
        <v>89205.624085542455</v>
      </c>
      <c r="AB9" s="101">
        <v>90664.931547235319</v>
      </c>
      <c r="AC9" s="101">
        <v>93372.683271364978</v>
      </c>
      <c r="AD9" s="101">
        <v>93633.71196769434</v>
      </c>
      <c r="AE9" s="101">
        <v>92767.783677794578</v>
      </c>
      <c r="AF9" s="101">
        <v>89106.881796236121</v>
      </c>
      <c r="AG9" s="101">
        <v>87157.749119693355</v>
      </c>
      <c r="AH9" s="101">
        <v>85993.341411491245</v>
      </c>
      <c r="AI9" s="101">
        <v>85838.367923973652</v>
      </c>
      <c r="AJ9" s="101">
        <v>86397.839732893015</v>
      </c>
      <c r="AK9" s="101">
        <v>86672.934352257798</v>
      </c>
      <c r="AL9" s="101">
        <v>86797.60038554034</v>
      </c>
      <c r="AM9" s="101">
        <v>87831.472008335943</v>
      </c>
      <c r="AN9" s="101">
        <v>88518.152222499761</v>
      </c>
      <c r="AO9" s="101">
        <v>89585.637632781349</v>
      </c>
      <c r="AP9" s="101">
        <v>92709.360333283068</v>
      </c>
      <c r="AQ9" s="101">
        <v>95070.375902782602</v>
      </c>
      <c r="AR9" s="101">
        <v>98245.910060743336</v>
      </c>
      <c r="AS9" s="101">
        <v>100534.6509342674</v>
      </c>
      <c r="AT9" s="101">
        <v>102287.614869607</v>
      </c>
      <c r="AU9" s="101">
        <v>103669.26093050347</v>
      </c>
      <c r="AV9" s="101">
        <v>104031.82312205003</v>
      </c>
      <c r="AW9" s="101">
        <v>104793.79857505197</v>
      </c>
      <c r="AX9" s="101">
        <v>105330.14838265599</v>
      </c>
      <c r="AY9" s="101">
        <v>107712.8828466391</v>
      </c>
      <c r="AZ9" s="101">
        <v>109833.88730750505</v>
      </c>
      <c r="BA9" s="101">
        <v>111315.69974517605</v>
      </c>
      <c r="BB9" s="101">
        <v>112150.28204264781</v>
      </c>
      <c r="BC9" s="101">
        <v>113453.80405017642</v>
      </c>
      <c r="BD9" s="101">
        <v>113876.86921302194</v>
      </c>
      <c r="BE9" s="101">
        <v>113314.86662583816</v>
      </c>
      <c r="BF9" s="101">
        <v>112970.29476369238</v>
      </c>
      <c r="BG9" s="101">
        <v>112708.45716592378</v>
      </c>
      <c r="BH9" s="101">
        <v>111532.40625095781</v>
      </c>
      <c r="BI9" s="101">
        <v>111560.1900479015</v>
      </c>
      <c r="BJ9" s="101">
        <v>108583.55442438586</v>
      </c>
      <c r="BK9" s="101">
        <v>102332.09183359842</v>
      </c>
      <c r="BL9" s="101">
        <v>97092.127250143356</v>
      </c>
      <c r="BM9" s="101">
        <v>93130.15906724814</v>
      </c>
      <c r="BN9" s="101">
        <v>90500.221302407503</v>
      </c>
      <c r="BO9" s="101">
        <v>89118.769172594824</v>
      </c>
      <c r="BP9" s="101">
        <v>88905.871428519458</v>
      </c>
      <c r="BQ9" s="101">
        <v>89036.548019783935</v>
      </c>
      <c r="BR9" s="101">
        <v>90907.651602959144</v>
      </c>
      <c r="BS9" s="101">
        <v>94997.474021882532</v>
      </c>
      <c r="BT9" s="101">
        <v>100389.87921086006</v>
      </c>
      <c r="BU9" s="101">
        <v>103906.3295981408</v>
      </c>
      <c r="BV9" s="101">
        <v>104797.5679906093</v>
      </c>
      <c r="BW9" s="101">
        <v>103858.25332950114</v>
      </c>
      <c r="BX9" s="101">
        <v>101266.85548415656</v>
      </c>
      <c r="BY9" s="101">
        <v>100579.53626965333</v>
      </c>
      <c r="BZ9" s="101">
        <v>102909.61003240482</v>
      </c>
      <c r="CA9" s="101">
        <v>107936.27929989054</v>
      </c>
      <c r="CB9" s="101">
        <v>116601.55411737501</v>
      </c>
      <c r="CC9" s="101">
        <v>121976.38071516978</v>
      </c>
      <c r="CD9" s="101">
        <v>126920.87008690297</v>
      </c>
      <c r="CE9" s="101">
        <v>130018.48791562082</v>
      </c>
      <c r="CF9" s="101">
        <v>130476.23620580092</v>
      </c>
      <c r="CG9" s="101">
        <v>132150.01880977559</v>
      </c>
      <c r="CH9" s="101">
        <v>133731.80241810245</v>
      </c>
      <c r="CI9" s="101">
        <v>135074.34255183605</v>
      </c>
      <c r="CJ9" s="101">
        <v>135083.10647700116</v>
      </c>
      <c r="CK9" s="101">
        <v>136477.66606890099</v>
      </c>
      <c r="CM9" s="104">
        <f t="shared" si="0"/>
        <v>1342.5401337335934</v>
      </c>
      <c r="CN9" s="104">
        <f t="shared" si="0"/>
        <v>8.763925165112596</v>
      </c>
      <c r="CO9" s="104">
        <f t="shared" si="0"/>
        <v>1394.5595918998297</v>
      </c>
    </row>
    <row r="10" spans="1:93" x14ac:dyDescent="0.3">
      <c r="A10" s="98">
        <v>9</v>
      </c>
      <c r="B10" s="98" t="s">
        <v>539</v>
      </c>
      <c r="C10" s="101">
        <v>500585.03360762843</v>
      </c>
      <c r="D10" s="101">
        <v>534992.5539294366</v>
      </c>
      <c r="E10" s="101">
        <v>580290.66665039305</v>
      </c>
      <c r="F10" s="101">
        <v>555607.55310383008</v>
      </c>
      <c r="G10" s="101">
        <v>555804.53085735952</v>
      </c>
      <c r="H10" s="101">
        <v>584296.8414287183</v>
      </c>
      <c r="I10" s="101">
        <v>633858.80433221138</v>
      </c>
      <c r="J10" s="101">
        <v>681023.89010306471</v>
      </c>
      <c r="K10" s="101">
        <v>725334.74187621917</v>
      </c>
      <c r="L10" s="101">
        <v>755520.33458432986</v>
      </c>
      <c r="M10" s="101">
        <v>759890.80534512759</v>
      </c>
      <c r="N10" s="101">
        <v>669701.89427015348</v>
      </c>
      <c r="O10" s="101">
        <v>701355.90018140955</v>
      </c>
      <c r="P10" s="101">
        <v>780657.58831046533</v>
      </c>
      <c r="Q10" s="101">
        <v>812761.76286674873</v>
      </c>
      <c r="R10" s="101">
        <v>869585.2466207121</v>
      </c>
      <c r="S10" s="101">
        <v>913127.80180440366</v>
      </c>
      <c r="T10" s="102">
        <v>490010.17900645389</v>
      </c>
      <c r="U10" s="101">
        <v>496577.71886155393</v>
      </c>
      <c r="V10" s="101">
        <v>503700.1792528535</v>
      </c>
      <c r="W10" s="101">
        <v>512052.05730965245</v>
      </c>
      <c r="X10" s="101">
        <v>517372.23706460843</v>
      </c>
      <c r="Y10" s="101">
        <v>527323.93570800452</v>
      </c>
      <c r="Z10" s="101">
        <v>540390.30974218016</v>
      </c>
      <c r="AA10" s="101">
        <v>554883.73320295336</v>
      </c>
      <c r="AB10" s="101">
        <v>565239.25224861607</v>
      </c>
      <c r="AC10" s="101">
        <v>580415.31514818431</v>
      </c>
      <c r="AD10" s="101">
        <v>587910.30143189617</v>
      </c>
      <c r="AE10" s="101">
        <v>587597.79777287587</v>
      </c>
      <c r="AF10" s="101">
        <v>581135.04978459177</v>
      </c>
      <c r="AG10" s="101">
        <v>571367.69915477396</v>
      </c>
      <c r="AH10" s="101">
        <v>546282.41180946701</v>
      </c>
      <c r="AI10" s="101">
        <v>523645.05166648753</v>
      </c>
      <c r="AJ10" s="101">
        <v>544396.96338118333</v>
      </c>
      <c r="AK10" s="101">
        <v>556859.35308222682</v>
      </c>
      <c r="AL10" s="101">
        <v>557595.02354322351</v>
      </c>
      <c r="AM10" s="101">
        <v>564366.7834228042</v>
      </c>
      <c r="AN10" s="101">
        <v>571523.25749878795</v>
      </c>
      <c r="AO10" s="101">
        <v>568994.3608797068</v>
      </c>
      <c r="AP10" s="101">
        <v>593724.15652008122</v>
      </c>
      <c r="AQ10" s="101">
        <v>602945.59081629722</v>
      </c>
      <c r="AR10" s="101">
        <v>620534.66068925732</v>
      </c>
      <c r="AS10" s="101">
        <v>628702.80699417018</v>
      </c>
      <c r="AT10" s="101">
        <v>636388.63281320594</v>
      </c>
      <c r="AU10" s="101">
        <v>649809.1168322122</v>
      </c>
      <c r="AV10" s="101">
        <v>660721.34633152443</v>
      </c>
      <c r="AW10" s="101">
        <v>671807.6976200809</v>
      </c>
      <c r="AX10" s="101">
        <v>690086.5492354033</v>
      </c>
      <c r="AY10" s="101">
        <v>701479.96722525021</v>
      </c>
      <c r="AZ10" s="101">
        <v>712411.51618648774</v>
      </c>
      <c r="BA10" s="101">
        <v>725875.9540947451</v>
      </c>
      <c r="BB10" s="101">
        <v>730468.07133810222</v>
      </c>
      <c r="BC10" s="101">
        <v>732583.4258855416</v>
      </c>
      <c r="BD10" s="101">
        <v>743457.44875897747</v>
      </c>
      <c r="BE10" s="101">
        <v>753207.0049800605</v>
      </c>
      <c r="BF10" s="101">
        <v>756943.01902317069</v>
      </c>
      <c r="BG10" s="101">
        <v>768473.86557511077</v>
      </c>
      <c r="BH10" s="101">
        <v>773021.00114653772</v>
      </c>
      <c r="BI10" s="101">
        <v>779337.07311385393</v>
      </c>
      <c r="BJ10" s="101">
        <v>773341.57000225701</v>
      </c>
      <c r="BK10" s="101">
        <v>713863.57711786148</v>
      </c>
      <c r="BL10" s="101">
        <v>671679.78074269497</v>
      </c>
      <c r="BM10" s="101">
        <v>658244.69967714965</v>
      </c>
      <c r="BN10" s="101">
        <v>669716.82884171722</v>
      </c>
      <c r="BO10" s="101">
        <v>679166.26781905186</v>
      </c>
      <c r="BP10" s="101">
        <v>685608.1921739059</v>
      </c>
      <c r="BQ10" s="101">
        <v>691392.19283467485</v>
      </c>
      <c r="BR10" s="101">
        <v>704637.7817600586</v>
      </c>
      <c r="BS10" s="101">
        <v>723785.43395699898</v>
      </c>
      <c r="BT10" s="101">
        <v>754076.99918505037</v>
      </c>
      <c r="BU10" s="101">
        <v>782788.30887421418</v>
      </c>
      <c r="BV10" s="101">
        <v>792921.28806451347</v>
      </c>
      <c r="BW10" s="101">
        <v>792843.7571180833</v>
      </c>
      <c r="BX10" s="101">
        <v>803839.96449922596</v>
      </c>
      <c r="BY10" s="101">
        <v>808272.25273871166</v>
      </c>
      <c r="BZ10" s="101">
        <v>812455.686042835</v>
      </c>
      <c r="CA10" s="101">
        <v>826479.14818622242</v>
      </c>
      <c r="CB10" s="101">
        <v>851605.89556691574</v>
      </c>
      <c r="CC10" s="101">
        <v>857136.82931542268</v>
      </c>
      <c r="CD10" s="101">
        <v>879058.78712217114</v>
      </c>
      <c r="CE10" s="101">
        <v>890539.47447833885</v>
      </c>
      <c r="CF10" s="101">
        <v>893023.56520780013</v>
      </c>
      <c r="CG10" s="101">
        <v>913976.08552956663</v>
      </c>
      <c r="CH10" s="101">
        <v>922844.29728365038</v>
      </c>
      <c r="CI10" s="101">
        <v>922667.25919659762</v>
      </c>
      <c r="CJ10" s="101">
        <v>907138.96083308104</v>
      </c>
      <c r="CK10" s="101">
        <v>923798.80105468759</v>
      </c>
      <c r="CM10" s="106">
        <f t="shared" si="0"/>
        <v>-177.03808705275878</v>
      </c>
      <c r="CN10" s="106">
        <f t="shared" si="0"/>
        <v>-15528.298363516573</v>
      </c>
      <c r="CO10" s="106">
        <f t="shared" si="0"/>
        <v>16659.840221606544</v>
      </c>
    </row>
    <row r="11" spans="1:93" x14ac:dyDescent="0.3">
      <c r="A11" s="107"/>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row>
    <row r="12" spans="1:93" hidden="1" x14ac:dyDescent="0.3">
      <c r="A12" s="107"/>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row>
    <row r="13" spans="1:93" ht="12.6" hidden="1" customHeight="1" x14ac:dyDescent="0.3">
      <c r="A13" s="898" t="s">
        <v>2526</v>
      </c>
      <c r="B13" s="898"/>
      <c r="C13" s="898"/>
      <c r="D13" s="898"/>
      <c r="E13" s="898"/>
      <c r="F13" s="898"/>
      <c r="G13" s="898"/>
      <c r="H13" s="898"/>
      <c r="I13" s="898"/>
      <c r="J13" s="898"/>
      <c r="K13" s="898"/>
      <c r="L13" s="898"/>
      <c r="M13" s="898"/>
      <c r="N13" s="898"/>
      <c r="O13" s="898"/>
      <c r="P13" s="898"/>
      <c r="Q13" s="898"/>
      <c r="R13" s="898"/>
      <c r="S13" s="898"/>
      <c r="T13" s="898"/>
      <c r="U13" s="898"/>
      <c r="V13" s="898"/>
      <c r="W13" s="898"/>
      <c r="X13" s="898"/>
      <c r="Y13" s="898"/>
      <c r="Z13" s="898"/>
      <c r="AA13" s="898"/>
      <c r="AB13" s="898"/>
      <c r="AC13" s="898"/>
      <c r="AD13" s="898"/>
      <c r="AE13" s="898"/>
      <c r="AF13" s="898"/>
      <c r="AG13" s="898"/>
      <c r="AH13" s="898"/>
      <c r="AI13" s="898"/>
      <c r="AJ13" s="898"/>
      <c r="AK13" s="898"/>
      <c r="AL13" s="898"/>
      <c r="AM13" s="898"/>
      <c r="AN13" s="898"/>
      <c r="AO13" s="898"/>
      <c r="AP13" s="898"/>
      <c r="AQ13" s="898"/>
      <c r="AR13" s="898"/>
      <c r="AS13" s="898"/>
      <c r="AT13" s="898"/>
      <c r="AU13" s="898"/>
      <c r="AV13" s="898"/>
      <c r="AW13" s="898"/>
      <c r="AX13" s="898"/>
      <c r="AY13" s="898"/>
      <c r="AZ13" s="898"/>
      <c r="BA13" s="898"/>
      <c r="BB13" s="898"/>
      <c r="BC13" s="898"/>
      <c r="BD13" s="898"/>
      <c r="BE13" s="898"/>
      <c r="BF13" s="898"/>
      <c r="BG13" s="898"/>
      <c r="BH13" s="898"/>
      <c r="BI13" s="898"/>
      <c r="BJ13" s="898"/>
      <c r="BK13" s="898"/>
      <c r="BL13" s="898"/>
      <c r="BM13" s="898"/>
      <c r="BN13" s="898"/>
      <c r="BO13" s="898"/>
      <c r="BP13" s="898"/>
      <c r="BQ13" s="898"/>
      <c r="BR13" s="898"/>
      <c r="BS13" s="898"/>
      <c r="BT13" s="898"/>
      <c r="BU13" s="898"/>
      <c r="BV13" s="898"/>
      <c r="BW13" s="898"/>
      <c r="BX13" s="898"/>
      <c r="BY13" s="898"/>
      <c r="BZ13" s="898"/>
      <c r="CA13" s="898"/>
      <c r="CB13" s="898"/>
      <c r="CC13" s="898"/>
      <c r="CD13" s="898"/>
      <c r="CE13" s="898"/>
      <c r="CF13" s="898"/>
      <c r="CG13" s="898"/>
      <c r="CH13" s="898"/>
      <c r="CI13" s="898"/>
      <c r="CJ13" s="898"/>
      <c r="CK13" s="898"/>
    </row>
    <row r="14" spans="1:93" hidden="1" x14ac:dyDescent="0.3">
      <c r="A14" s="107" t="s">
        <v>441</v>
      </c>
      <c r="B14" s="107" t="s">
        <v>442</v>
      </c>
      <c r="C14" s="108" t="s">
        <v>443</v>
      </c>
      <c r="D14" s="108" t="s">
        <v>444</v>
      </c>
      <c r="E14" s="108" t="s">
        <v>445</v>
      </c>
      <c r="F14" s="108" t="s">
        <v>446</v>
      </c>
      <c r="G14" s="108" t="s">
        <v>447</v>
      </c>
      <c r="H14" s="108" t="s">
        <v>448</v>
      </c>
      <c r="I14" s="108" t="s">
        <v>449</v>
      </c>
      <c r="J14" s="108" t="s">
        <v>450</v>
      </c>
      <c r="K14" s="108" t="s">
        <v>451</v>
      </c>
      <c r="L14" s="108" t="s">
        <v>452</v>
      </c>
      <c r="M14" s="108" t="s">
        <v>453</v>
      </c>
      <c r="N14" s="108" t="s">
        <v>454</v>
      </c>
      <c r="O14" s="108" t="s">
        <v>455</v>
      </c>
      <c r="P14" s="108" t="s">
        <v>456</v>
      </c>
      <c r="Q14" s="108" t="s">
        <v>457</v>
      </c>
      <c r="R14" s="108" t="s">
        <v>458</v>
      </c>
      <c r="S14" s="108" t="s">
        <v>459</v>
      </c>
      <c r="T14" s="108" t="s">
        <v>460</v>
      </c>
      <c r="U14" s="108" t="s">
        <v>461</v>
      </c>
      <c r="V14" s="108" t="s">
        <v>462</v>
      </c>
      <c r="W14" s="108" t="s">
        <v>463</v>
      </c>
      <c r="X14" s="108" t="s">
        <v>464</v>
      </c>
      <c r="Y14" s="108" t="s">
        <v>465</v>
      </c>
      <c r="Z14" s="108" t="s">
        <v>466</v>
      </c>
      <c r="AA14" s="108" t="s">
        <v>467</v>
      </c>
      <c r="AB14" s="108" t="s">
        <v>468</v>
      </c>
      <c r="AC14" s="108" t="s">
        <v>469</v>
      </c>
      <c r="AD14" s="108" t="s">
        <v>470</v>
      </c>
      <c r="AE14" s="108" t="s">
        <v>471</v>
      </c>
      <c r="AF14" s="108" t="s">
        <v>472</v>
      </c>
      <c r="AG14" s="108" t="s">
        <v>473</v>
      </c>
      <c r="AH14" s="108" t="s">
        <v>474</v>
      </c>
      <c r="AI14" s="108" t="s">
        <v>475</v>
      </c>
      <c r="AJ14" s="108" t="s">
        <v>476</v>
      </c>
      <c r="AK14" s="108" t="s">
        <v>477</v>
      </c>
      <c r="AL14" s="108" t="s">
        <v>478</v>
      </c>
      <c r="AM14" s="108" t="s">
        <v>479</v>
      </c>
      <c r="AN14" s="108" t="s">
        <v>480</v>
      </c>
      <c r="AO14" s="108" t="s">
        <v>481</v>
      </c>
      <c r="AP14" s="108" t="s">
        <v>482</v>
      </c>
      <c r="AQ14" s="108" t="s">
        <v>483</v>
      </c>
      <c r="AR14" s="108" t="s">
        <v>484</v>
      </c>
      <c r="AS14" s="108" t="s">
        <v>485</v>
      </c>
      <c r="AT14" s="108" t="s">
        <v>486</v>
      </c>
      <c r="AU14" s="108" t="s">
        <v>487</v>
      </c>
      <c r="AV14" s="108" t="s">
        <v>488</v>
      </c>
      <c r="AW14" s="108" t="s">
        <v>489</v>
      </c>
      <c r="AX14" s="108" t="s">
        <v>490</v>
      </c>
      <c r="AY14" s="108" t="s">
        <v>491</v>
      </c>
      <c r="AZ14" s="108" t="s">
        <v>492</v>
      </c>
      <c r="BA14" s="108" t="s">
        <v>493</v>
      </c>
      <c r="BB14" s="108" t="s">
        <v>494</v>
      </c>
      <c r="BC14" s="108" t="s">
        <v>495</v>
      </c>
      <c r="BD14" s="108" t="s">
        <v>496</v>
      </c>
      <c r="BE14" s="108" t="s">
        <v>497</v>
      </c>
      <c r="BF14" s="108" t="s">
        <v>498</v>
      </c>
      <c r="BG14" s="108" t="s">
        <v>499</v>
      </c>
      <c r="BH14" s="108" t="s">
        <v>500</v>
      </c>
      <c r="BI14" s="108" t="s">
        <v>501</v>
      </c>
      <c r="BJ14" s="108" t="s">
        <v>502</v>
      </c>
      <c r="BK14" s="108" t="s">
        <v>503</v>
      </c>
      <c r="BL14" s="108" t="s">
        <v>504</v>
      </c>
      <c r="BM14" s="108" t="s">
        <v>505</v>
      </c>
      <c r="BN14" s="108" t="s">
        <v>506</v>
      </c>
      <c r="BO14" s="108" t="s">
        <v>507</v>
      </c>
      <c r="BP14" s="108" t="s">
        <v>508</v>
      </c>
      <c r="BQ14" s="108" t="s">
        <v>509</v>
      </c>
      <c r="BR14" s="108" t="s">
        <v>510</v>
      </c>
      <c r="BS14" s="108" t="s">
        <v>511</v>
      </c>
      <c r="BT14" s="108" t="s">
        <v>512</v>
      </c>
      <c r="BU14" s="108" t="s">
        <v>513</v>
      </c>
      <c r="BV14" s="108" t="s">
        <v>514</v>
      </c>
      <c r="BW14" s="108" t="s">
        <v>515</v>
      </c>
      <c r="BX14" s="108" t="s">
        <v>516</v>
      </c>
      <c r="BY14" s="108" t="s">
        <v>517</v>
      </c>
      <c r="BZ14" s="108" t="s">
        <v>518</v>
      </c>
      <c r="CA14" s="108" t="s">
        <v>519</v>
      </c>
      <c r="CB14" s="108" t="s">
        <v>520</v>
      </c>
      <c r="CC14" s="108" t="s">
        <v>521</v>
      </c>
      <c r="CD14" s="108" t="s">
        <v>522</v>
      </c>
      <c r="CE14" s="108" t="s">
        <v>523</v>
      </c>
      <c r="CF14" s="108" t="s">
        <v>524</v>
      </c>
      <c r="CG14" s="108" t="s">
        <v>525</v>
      </c>
      <c r="CH14" s="108" t="s">
        <v>526</v>
      </c>
      <c r="CI14" s="108" t="s">
        <v>527</v>
      </c>
      <c r="CJ14" s="108" t="s">
        <v>528</v>
      </c>
      <c r="CK14" s="108" t="s">
        <v>529</v>
      </c>
    </row>
    <row r="15" spans="1:93" hidden="1" x14ac:dyDescent="0.3">
      <c r="A15" s="107">
        <v>1</v>
      </c>
      <c r="B15" s="107" t="s">
        <v>531</v>
      </c>
      <c r="C15" s="109">
        <v>0</v>
      </c>
      <c r="D15" s="109">
        <v>0</v>
      </c>
      <c r="E15" s="109">
        <v>0</v>
      </c>
      <c r="F15" s="109">
        <v>0</v>
      </c>
      <c r="G15" s="109">
        <v>0</v>
      </c>
      <c r="H15" s="109">
        <v>0</v>
      </c>
      <c r="I15" s="109">
        <v>0</v>
      </c>
      <c r="J15" s="109">
        <v>0</v>
      </c>
      <c r="K15" s="109">
        <v>0</v>
      </c>
      <c r="L15" s="109">
        <v>0</v>
      </c>
      <c r="M15" s="109">
        <v>0</v>
      </c>
      <c r="N15" s="109">
        <v>0</v>
      </c>
      <c r="O15" s="109">
        <v>0</v>
      </c>
      <c r="P15" s="109">
        <v>0</v>
      </c>
      <c r="Q15" s="109">
        <v>0</v>
      </c>
      <c r="R15" s="109">
        <v>0</v>
      </c>
      <c r="S15" s="109">
        <v>0</v>
      </c>
      <c r="T15" s="109">
        <v>0</v>
      </c>
      <c r="U15" s="109">
        <v>0</v>
      </c>
      <c r="V15" s="109">
        <v>0</v>
      </c>
      <c r="W15" s="109">
        <v>0</v>
      </c>
      <c r="X15" s="109">
        <v>0</v>
      </c>
      <c r="Y15" s="109">
        <v>0</v>
      </c>
      <c r="Z15" s="109">
        <v>0</v>
      </c>
      <c r="AA15" s="109">
        <v>0</v>
      </c>
      <c r="AB15" s="109">
        <v>0</v>
      </c>
      <c r="AC15" s="109">
        <v>0</v>
      </c>
      <c r="AD15" s="109">
        <v>0</v>
      </c>
      <c r="AE15" s="109">
        <v>0</v>
      </c>
      <c r="AF15" s="109">
        <v>0</v>
      </c>
      <c r="AG15" s="109">
        <v>0</v>
      </c>
      <c r="AH15" s="109">
        <v>0</v>
      </c>
      <c r="AI15" s="109">
        <v>0</v>
      </c>
      <c r="AJ15" s="109">
        <v>0</v>
      </c>
      <c r="AK15" s="109">
        <v>0</v>
      </c>
      <c r="AL15" s="109">
        <v>0</v>
      </c>
      <c r="AM15" s="109">
        <v>0</v>
      </c>
      <c r="AN15" s="109">
        <v>0</v>
      </c>
      <c r="AO15" s="109">
        <v>0</v>
      </c>
      <c r="AP15" s="109">
        <v>0</v>
      </c>
      <c r="AQ15" s="109">
        <v>0</v>
      </c>
      <c r="AR15" s="109">
        <v>0</v>
      </c>
      <c r="AS15" s="109">
        <v>0</v>
      </c>
      <c r="AT15" s="109">
        <v>0</v>
      </c>
      <c r="AU15" s="109">
        <v>0</v>
      </c>
      <c r="AV15" s="109">
        <v>0</v>
      </c>
      <c r="AW15" s="109">
        <v>0</v>
      </c>
      <c r="AX15" s="109">
        <v>0</v>
      </c>
      <c r="AY15" s="109">
        <v>0</v>
      </c>
      <c r="AZ15" s="109">
        <v>0</v>
      </c>
      <c r="BA15" s="109">
        <v>0</v>
      </c>
      <c r="BB15" s="109">
        <v>0</v>
      </c>
      <c r="BC15" s="109">
        <v>0</v>
      </c>
      <c r="BD15" s="109">
        <v>0</v>
      </c>
      <c r="BE15" s="109">
        <v>0</v>
      </c>
      <c r="BF15" s="109">
        <v>0</v>
      </c>
      <c r="BG15" s="109">
        <v>0</v>
      </c>
      <c r="BH15" s="109">
        <v>0</v>
      </c>
      <c r="BI15" s="109">
        <v>0</v>
      </c>
      <c r="BJ15" s="109">
        <v>0</v>
      </c>
      <c r="BK15" s="109">
        <v>0</v>
      </c>
      <c r="BL15" s="109">
        <v>0</v>
      </c>
      <c r="BM15" s="109">
        <v>0</v>
      </c>
      <c r="BN15" s="109">
        <v>0</v>
      </c>
      <c r="BO15" s="109">
        <v>0</v>
      </c>
      <c r="BP15" s="109">
        <v>0</v>
      </c>
      <c r="BQ15" s="109">
        <v>0</v>
      </c>
      <c r="BR15" s="109">
        <v>0</v>
      </c>
      <c r="BS15" s="109">
        <v>0</v>
      </c>
      <c r="BT15" s="109">
        <v>0</v>
      </c>
      <c r="BU15" s="109">
        <v>0</v>
      </c>
      <c r="BV15" s="109">
        <v>0</v>
      </c>
      <c r="BW15" s="109">
        <v>0</v>
      </c>
      <c r="BX15" s="109">
        <v>0</v>
      </c>
      <c r="BY15" s="109">
        <v>0</v>
      </c>
      <c r="BZ15" s="109">
        <v>0</v>
      </c>
      <c r="CA15" s="109">
        <v>0</v>
      </c>
      <c r="CB15" s="109">
        <v>0</v>
      </c>
      <c r="CC15" s="109">
        <v>0</v>
      </c>
      <c r="CD15" s="109">
        <v>0</v>
      </c>
      <c r="CE15" s="109">
        <v>0</v>
      </c>
      <c r="CF15" s="109">
        <v>0</v>
      </c>
      <c r="CG15" s="109">
        <v>0</v>
      </c>
      <c r="CH15" s="109">
        <v>0</v>
      </c>
      <c r="CI15" s="109">
        <v>0</v>
      </c>
      <c r="CJ15" s="109">
        <v>79.287876235495787</v>
      </c>
      <c r="CK15" s="109"/>
    </row>
    <row r="16" spans="1:93" hidden="1" x14ac:dyDescent="0.3">
      <c r="A16" s="107">
        <v>2</v>
      </c>
      <c r="B16" s="107" t="s">
        <v>532</v>
      </c>
      <c r="C16" s="109">
        <v>0</v>
      </c>
      <c r="D16" s="109">
        <v>0</v>
      </c>
      <c r="E16" s="109">
        <v>0</v>
      </c>
      <c r="F16" s="109">
        <v>0</v>
      </c>
      <c r="G16" s="109">
        <v>0</v>
      </c>
      <c r="H16" s="109">
        <v>0</v>
      </c>
      <c r="I16" s="109">
        <v>0</v>
      </c>
      <c r="J16" s="109">
        <v>0</v>
      </c>
      <c r="K16" s="109">
        <v>0</v>
      </c>
      <c r="L16" s="109">
        <v>0</v>
      </c>
      <c r="M16" s="109">
        <v>0</v>
      </c>
      <c r="N16" s="109">
        <v>0</v>
      </c>
      <c r="O16" s="109">
        <v>0</v>
      </c>
      <c r="P16" s="109">
        <v>0</v>
      </c>
      <c r="Q16" s="109">
        <v>0</v>
      </c>
      <c r="R16" s="109">
        <v>0</v>
      </c>
      <c r="S16" s="109">
        <v>0</v>
      </c>
      <c r="T16" s="109">
        <v>0</v>
      </c>
      <c r="U16" s="109">
        <v>0</v>
      </c>
      <c r="V16" s="109">
        <v>0</v>
      </c>
      <c r="W16" s="109">
        <v>0</v>
      </c>
      <c r="X16" s="109">
        <v>0</v>
      </c>
      <c r="Y16" s="109">
        <v>0</v>
      </c>
      <c r="Z16" s="109">
        <v>0</v>
      </c>
      <c r="AA16" s="109">
        <v>0</v>
      </c>
      <c r="AB16" s="109">
        <v>0</v>
      </c>
      <c r="AC16" s="109">
        <v>0</v>
      </c>
      <c r="AD16" s="109">
        <v>0</v>
      </c>
      <c r="AE16" s="109">
        <v>0</v>
      </c>
      <c r="AF16" s="109">
        <v>0</v>
      </c>
      <c r="AG16" s="109">
        <v>0</v>
      </c>
      <c r="AH16" s="109">
        <v>0</v>
      </c>
      <c r="AI16" s="109">
        <v>0</v>
      </c>
      <c r="AJ16" s="109">
        <v>0</v>
      </c>
      <c r="AK16" s="109">
        <v>0</v>
      </c>
      <c r="AL16" s="109">
        <v>0</v>
      </c>
      <c r="AM16" s="109">
        <v>0</v>
      </c>
      <c r="AN16" s="109">
        <v>0</v>
      </c>
      <c r="AO16" s="109">
        <v>0</v>
      </c>
      <c r="AP16" s="109">
        <v>0</v>
      </c>
      <c r="AQ16" s="109">
        <v>0</v>
      </c>
      <c r="AR16" s="109">
        <v>0</v>
      </c>
      <c r="AS16" s="109">
        <v>0</v>
      </c>
      <c r="AT16" s="109">
        <v>0</v>
      </c>
      <c r="AU16" s="109">
        <v>0</v>
      </c>
      <c r="AV16" s="109">
        <v>0</v>
      </c>
      <c r="AW16" s="109">
        <v>0</v>
      </c>
      <c r="AX16" s="109">
        <v>0</v>
      </c>
      <c r="AY16" s="109">
        <v>0</v>
      </c>
      <c r="AZ16" s="109">
        <v>0</v>
      </c>
      <c r="BA16" s="109">
        <v>0</v>
      </c>
      <c r="BB16" s="109">
        <v>0</v>
      </c>
      <c r="BC16" s="109">
        <v>0</v>
      </c>
      <c r="BD16" s="109">
        <v>0</v>
      </c>
      <c r="BE16" s="109">
        <v>0</v>
      </c>
      <c r="BF16" s="109">
        <v>0</v>
      </c>
      <c r="BG16" s="109">
        <v>0</v>
      </c>
      <c r="BH16" s="109">
        <v>0</v>
      </c>
      <c r="BI16" s="109">
        <v>0</v>
      </c>
      <c r="BJ16" s="109">
        <v>0</v>
      </c>
      <c r="BK16" s="109">
        <v>0</v>
      </c>
      <c r="BL16" s="109">
        <v>0</v>
      </c>
      <c r="BM16" s="109">
        <v>0</v>
      </c>
      <c r="BN16" s="109">
        <v>0</v>
      </c>
      <c r="BO16" s="109">
        <v>0</v>
      </c>
      <c r="BP16" s="109">
        <v>0</v>
      </c>
      <c r="BQ16" s="109">
        <v>0</v>
      </c>
      <c r="BR16" s="109">
        <v>0</v>
      </c>
      <c r="BS16" s="109">
        <v>0</v>
      </c>
      <c r="BT16" s="109">
        <v>0</v>
      </c>
      <c r="BU16" s="109">
        <v>0</v>
      </c>
      <c r="BV16" s="109">
        <v>0</v>
      </c>
      <c r="BW16" s="109">
        <v>0</v>
      </c>
      <c r="BX16" s="109">
        <v>0</v>
      </c>
      <c r="BY16" s="109">
        <v>0</v>
      </c>
      <c r="BZ16" s="109">
        <v>0</v>
      </c>
      <c r="CA16" s="109">
        <v>0</v>
      </c>
      <c r="CB16" s="109">
        <v>0</v>
      </c>
      <c r="CC16" s="109">
        <v>0</v>
      </c>
      <c r="CD16" s="109">
        <v>0</v>
      </c>
      <c r="CE16" s="109">
        <v>0</v>
      </c>
      <c r="CF16" s="109">
        <v>0</v>
      </c>
      <c r="CG16" s="109">
        <v>0</v>
      </c>
      <c r="CH16" s="109">
        <v>0</v>
      </c>
      <c r="CI16" s="109">
        <v>0</v>
      </c>
      <c r="CJ16" s="109">
        <v>1575.945656529977</v>
      </c>
      <c r="CK16" s="109"/>
    </row>
    <row r="17" spans="1:92" hidden="1" x14ac:dyDescent="0.3">
      <c r="A17" s="107">
        <v>3</v>
      </c>
      <c r="B17" s="107" t="s">
        <v>533</v>
      </c>
      <c r="C17" s="109">
        <v>0</v>
      </c>
      <c r="D17" s="109">
        <v>0</v>
      </c>
      <c r="E17" s="109">
        <v>0</v>
      </c>
      <c r="F17" s="109">
        <v>0</v>
      </c>
      <c r="G17" s="109">
        <v>0</v>
      </c>
      <c r="H17" s="109">
        <v>0</v>
      </c>
      <c r="I17" s="109">
        <v>0</v>
      </c>
      <c r="J17" s="109">
        <v>0</v>
      </c>
      <c r="K17" s="109">
        <v>0</v>
      </c>
      <c r="L17" s="109">
        <v>0</v>
      </c>
      <c r="M17" s="109">
        <v>0</v>
      </c>
      <c r="N17" s="109">
        <v>0</v>
      </c>
      <c r="O17" s="109">
        <v>0</v>
      </c>
      <c r="P17" s="109">
        <v>0</v>
      </c>
      <c r="Q17" s="109">
        <v>0</v>
      </c>
      <c r="R17" s="109">
        <v>0</v>
      </c>
      <c r="S17" s="109">
        <v>0</v>
      </c>
      <c r="T17" s="109">
        <v>0</v>
      </c>
      <c r="U17" s="109">
        <v>0</v>
      </c>
      <c r="V17" s="109">
        <v>0</v>
      </c>
      <c r="W17" s="109">
        <v>0</v>
      </c>
      <c r="X17" s="109">
        <v>0</v>
      </c>
      <c r="Y17" s="109">
        <v>0</v>
      </c>
      <c r="Z17" s="109">
        <v>0</v>
      </c>
      <c r="AA17" s="109">
        <v>0</v>
      </c>
      <c r="AB17" s="109">
        <v>0</v>
      </c>
      <c r="AC17" s="109">
        <v>0</v>
      </c>
      <c r="AD17" s="109">
        <v>0</v>
      </c>
      <c r="AE17" s="109">
        <v>0</v>
      </c>
      <c r="AF17" s="109">
        <v>0</v>
      </c>
      <c r="AG17" s="109">
        <v>0</v>
      </c>
      <c r="AH17" s="109">
        <v>0</v>
      </c>
      <c r="AI17" s="109">
        <v>0</v>
      </c>
      <c r="AJ17" s="109">
        <v>0</v>
      </c>
      <c r="AK17" s="109">
        <v>0</v>
      </c>
      <c r="AL17" s="109">
        <v>0</v>
      </c>
      <c r="AM17" s="109">
        <v>0</v>
      </c>
      <c r="AN17" s="109">
        <v>0</v>
      </c>
      <c r="AO17" s="109">
        <v>0</v>
      </c>
      <c r="AP17" s="109">
        <v>0</v>
      </c>
      <c r="AQ17" s="109">
        <v>0</v>
      </c>
      <c r="AR17" s="109">
        <v>0</v>
      </c>
      <c r="AS17" s="109">
        <v>0</v>
      </c>
      <c r="AT17" s="109">
        <v>0</v>
      </c>
      <c r="AU17" s="109">
        <v>0</v>
      </c>
      <c r="AV17" s="109">
        <v>0</v>
      </c>
      <c r="AW17" s="109">
        <v>0</v>
      </c>
      <c r="AX17" s="109">
        <v>0</v>
      </c>
      <c r="AY17" s="109">
        <v>0</v>
      </c>
      <c r="AZ17" s="109">
        <v>0</v>
      </c>
      <c r="BA17" s="109">
        <v>0</v>
      </c>
      <c r="BB17" s="109">
        <v>0</v>
      </c>
      <c r="BC17" s="109">
        <v>0</v>
      </c>
      <c r="BD17" s="109">
        <v>0</v>
      </c>
      <c r="BE17" s="109">
        <v>0</v>
      </c>
      <c r="BF17" s="109">
        <v>0</v>
      </c>
      <c r="BG17" s="109">
        <v>0</v>
      </c>
      <c r="BH17" s="109">
        <v>0</v>
      </c>
      <c r="BI17" s="109">
        <v>0</v>
      </c>
      <c r="BJ17" s="109">
        <v>0</v>
      </c>
      <c r="BK17" s="109">
        <v>0</v>
      </c>
      <c r="BL17" s="109">
        <v>0</v>
      </c>
      <c r="BM17" s="109">
        <v>0</v>
      </c>
      <c r="BN17" s="109">
        <v>0</v>
      </c>
      <c r="BO17" s="109">
        <v>0</v>
      </c>
      <c r="BP17" s="109">
        <v>0</v>
      </c>
      <c r="BQ17" s="109">
        <v>0</v>
      </c>
      <c r="BR17" s="109">
        <v>0</v>
      </c>
      <c r="BS17" s="109">
        <v>0</v>
      </c>
      <c r="BT17" s="109">
        <v>0</v>
      </c>
      <c r="BU17" s="109">
        <v>0</v>
      </c>
      <c r="BV17" s="109">
        <v>0</v>
      </c>
      <c r="BW17" s="109">
        <v>0</v>
      </c>
      <c r="BX17" s="109">
        <v>0</v>
      </c>
      <c r="BY17" s="109">
        <v>0</v>
      </c>
      <c r="BZ17" s="109">
        <v>0</v>
      </c>
      <c r="CA17" s="109">
        <v>0</v>
      </c>
      <c r="CB17" s="109">
        <v>0</v>
      </c>
      <c r="CC17" s="109">
        <v>0</v>
      </c>
      <c r="CD17" s="109">
        <v>0</v>
      </c>
      <c r="CE17" s="109">
        <v>0</v>
      </c>
      <c r="CF17" s="109">
        <v>0</v>
      </c>
      <c r="CG17" s="109">
        <v>0</v>
      </c>
      <c r="CH17" s="109">
        <v>0</v>
      </c>
      <c r="CI17" s="109">
        <v>0</v>
      </c>
      <c r="CJ17" s="109">
        <v>1390.1558759665058</v>
      </c>
      <c r="CK17" s="109"/>
    </row>
    <row r="18" spans="1:92" hidden="1" x14ac:dyDescent="0.3">
      <c r="A18" s="107">
        <v>4</v>
      </c>
      <c r="B18" s="107" t="s">
        <v>534</v>
      </c>
      <c r="C18" s="109">
        <v>0</v>
      </c>
      <c r="D18" s="109">
        <v>0</v>
      </c>
      <c r="E18" s="109">
        <v>0</v>
      </c>
      <c r="F18" s="109">
        <v>0</v>
      </c>
      <c r="G18" s="109">
        <v>0</v>
      </c>
      <c r="H18" s="109">
        <v>0</v>
      </c>
      <c r="I18" s="109">
        <v>0</v>
      </c>
      <c r="J18" s="109">
        <v>0</v>
      </c>
      <c r="K18" s="109">
        <v>0</v>
      </c>
      <c r="L18" s="109">
        <v>0</v>
      </c>
      <c r="M18" s="109">
        <v>0</v>
      </c>
      <c r="N18" s="109">
        <v>0</v>
      </c>
      <c r="O18" s="109">
        <v>0</v>
      </c>
      <c r="P18" s="109">
        <v>0</v>
      </c>
      <c r="Q18" s="109">
        <v>0</v>
      </c>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v>0</v>
      </c>
      <c r="AP18" s="109">
        <v>0</v>
      </c>
      <c r="AQ18" s="109">
        <v>0</v>
      </c>
      <c r="AR18" s="109">
        <v>0</v>
      </c>
      <c r="AS18" s="109">
        <v>0</v>
      </c>
      <c r="AT18" s="109">
        <v>0</v>
      </c>
      <c r="AU18" s="109">
        <v>0</v>
      </c>
      <c r="AV18" s="109">
        <v>0</v>
      </c>
      <c r="AW18" s="109">
        <v>0</v>
      </c>
      <c r="AX18" s="109">
        <v>0</v>
      </c>
      <c r="AY18" s="109">
        <v>0</v>
      </c>
      <c r="AZ18" s="109">
        <v>0</v>
      </c>
      <c r="BA18" s="109">
        <v>0</v>
      </c>
      <c r="BB18" s="109">
        <v>0</v>
      </c>
      <c r="BC18" s="109">
        <v>0</v>
      </c>
      <c r="BD18" s="109">
        <v>0</v>
      </c>
      <c r="BE18" s="109">
        <v>0</v>
      </c>
      <c r="BF18" s="109">
        <v>0</v>
      </c>
      <c r="BG18" s="109">
        <v>0</v>
      </c>
      <c r="BH18" s="109">
        <v>0</v>
      </c>
      <c r="BI18" s="109">
        <v>0</v>
      </c>
      <c r="BJ18" s="109">
        <v>0</v>
      </c>
      <c r="BK18" s="109">
        <v>0</v>
      </c>
      <c r="BL18" s="109">
        <v>0</v>
      </c>
      <c r="BM18" s="109">
        <v>0</v>
      </c>
      <c r="BN18" s="109">
        <v>0</v>
      </c>
      <c r="BO18" s="109">
        <v>0</v>
      </c>
      <c r="BP18" s="109">
        <v>0</v>
      </c>
      <c r="BQ18" s="109">
        <v>0</v>
      </c>
      <c r="BR18" s="109">
        <v>0</v>
      </c>
      <c r="BS18" s="109">
        <v>0</v>
      </c>
      <c r="BT18" s="109">
        <v>0</v>
      </c>
      <c r="BU18" s="109">
        <v>0</v>
      </c>
      <c r="BV18" s="109">
        <v>0</v>
      </c>
      <c r="BW18" s="109">
        <v>0</v>
      </c>
      <c r="BX18" s="109">
        <v>0</v>
      </c>
      <c r="BY18" s="109">
        <v>0</v>
      </c>
      <c r="BZ18" s="109">
        <v>0</v>
      </c>
      <c r="CA18" s="109">
        <v>0</v>
      </c>
      <c r="CB18" s="109">
        <v>0</v>
      </c>
      <c r="CC18" s="109">
        <v>0</v>
      </c>
      <c r="CD18" s="109">
        <v>0</v>
      </c>
      <c r="CE18" s="109">
        <v>0</v>
      </c>
      <c r="CF18" s="109">
        <v>0</v>
      </c>
      <c r="CG18" s="109">
        <v>0</v>
      </c>
      <c r="CH18" s="109">
        <v>0</v>
      </c>
      <c r="CI18" s="109">
        <v>0</v>
      </c>
      <c r="CJ18" s="109">
        <v>185.78978056335473</v>
      </c>
      <c r="CK18" s="109"/>
    </row>
    <row r="19" spans="1:92" hidden="1" x14ac:dyDescent="0.3">
      <c r="A19" s="107">
        <v>5</v>
      </c>
      <c r="B19" s="107" t="s">
        <v>535</v>
      </c>
      <c r="C19" s="109">
        <v>0</v>
      </c>
      <c r="D19" s="109">
        <v>0</v>
      </c>
      <c r="E19" s="109">
        <v>0</v>
      </c>
      <c r="F19" s="109">
        <v>0</v>
      </c>
      <c r="G19" s="109">
        <v>0</v>
      </c>
      <c r="H19" s="109">
        <v>0</v>
      </c>
      <c r="I19" s="109">
        <v>0</v>
      </c>
      <c r="J19" s="109">
        <v>0</v>
      </c>
      <c r="K19" s="109">
        <v>0</v>
      </c>
      <c r="L19" s="109">
        <v>0</v>
      </c>
      <c r="M19" s="109">
        <v>0</v>
      </c>
      <c r="N19" s="109">
        <v>0</v>
      </c>
      <c r="O19" s="109">
        <v>0</v>
      </c>
      <c r="P19" s="109">
        <v>0</v>
      </c>
      <c r="Q19" s="109">
        <v>0</v>
      </c>
      <c r="R19" s="109">
        <v>0</v>
      </c>
      <c r="S19" s="109">
        <v>0</v>
      </c>
      <c r="T19" s="109">
        <v>0</v>
      </c>
      <c r="U19" s="109">
        <v>0</v>
      </c>
      <c r="V19" s="109">
        <v>0</v>
      </c>
      <c r="W19" s="109">
        <v>0</v>
      </c>
      <c r="X19" s="109">
        <v>0</v>
      </c>
      <c r="Y19" s="109">
        <v>0</v>
      </c>
      <c r="Z19" s="109">
        <v>0</v>
      </c>
      <c r="AA19" s="109">
        <v>0</v>
      </c>
      <c r="AB19" s="109">
        <v>0</v>
      </c>
      <c r="AC19" s="109">
        <v>0</v>
      </c>
      <c r="AD19" s="109">
        <v>0</v>
      </c>
      <c r="AE19" s="109">
        <v>0</v>
      </c>
      <c r="AF19" s="109">
        <v>0</v>
      </c>
      <c r="AG19" s="109">
        <v>0</v>
      </c>
      <c r="AH19" s="109">
        <v>0</v>
      </c>
      <c r="AI19" s="109">
        <v>0</v>
      </c>
      <c r="AJ19" s="109">
        <v>0</v>
      </c>
      <c r="AK19" s="109">
        <v>0</v>
      </c>
      <c r="AL19" s="109">
        <v>0</v>
      </c>
      <c r="AM19" s="109">
        <v>0</v>
      </c>
      <c r="AN19" s="109">
        <v>0</v>
      </c>
      <c r="AO19" s="109">
        <v>0</v>
      </c>
      <c r="AP19" s="109">
        <v>0</v>
      </c>
      <c r="AQ19" s="109">
        <v>0</v>
      </c>
      <c r="AR19" s="109">
        <v>0</v>
      </c>
      <c r="AS19" s="109">
        <v>0</v>
      </c>
      <c r="AT19" s="109">
        <v>0</v>
      </c>
      <c r="AU19" s="109">
        <v>0</v>
      </c>
      <c r="AV19" s="109">
        <v>0</v>
      </c>
      <c r="AW19" s="109">
        <v>0</v>
      </c>
      <c r="AX19" s="109">
        <v>0</v>
      </c>
      <c r="AY19" s="109">
        <v>0</v>
      </c>
      <c r="AZ19" s="109">
        <v>0</v>
      </c>
      <c r="BA19" s="109">
        <v>0</v>
      </c>
      <c r="BB19" s="109">
        <v>0</v>
      </c>
      <c r="BC19" s="109">
        <v>0</v>
      </c>
      <c r="BD19" s="109">
        <v>0</v>
      </c>
      <c r="BE19" s="109">
        <v>0</v>
      </c>
      <c r="BF19" s="109">
        <v>0</v>
      </c>
      <c r="BG19" s="109">
        <v>0</v>
      </c>
      <c r="BH19" s="109">
        <v>0</v>
      </c>
      <c r="BI19" s="109">
        <v>0</v>
      </c>
      <c r="BJ19" s="109">
        <v>0</v>
      </c>
      <c r="BK19" s="109">
        <v>0</v>
      </c>
      <c r="BL19" s="109">
        <v>0</v>
      </c>
      <c r="BM19" s="109">
        <v>0</v>
      </c>
      <c r="BN19" s="109">
        <v>0</v>
      </c>
      <c r="BO19" s="109">
        <v>0</v>
      </c>
      <c r="BP19" s="109">
        <v>0</v>
      </c>
      <c r="BQ19" s="109">
        <v>0</v>
      </c>
      <c r="BR19" s="109">
        <v>0</v>
      </c>
      <c r="BS19" s="109">
        <v>0</v>
      </c>
      <c r="BT19" s="109">
        <v>0</v>
      </c>
      <c r="BU19" s="109">
        <v>0</v>
      </c>
      <c r="BV19" s="109">
        <v>0</v>
      </c>
      <c r="BW19" s="109">
        <v>0</v>
      </c>
      <c r="BX19" s="109">
        <v>0</v>
      </c>
      <c r="BY19" s="109">
        <v>0</v>
      </c>
      <c r="BZ19" s="109">
        <v>0</v>
      </c>
      <c r="CA19" s="109">
        <v>0</v>
      </c>
      <c r="CB19" s="109">
        <v>0</v>
      </c>
      <c r="CC19" s="109">
        <v>0</v>
      </c>
      <c r="CD19" s="109">
        <v>0</v>
      </c>
      <c r="CE19" s="109">
        <v>0</v>
      </c>
      <c r="CF19" s="109">
        <v>0</v>
      </c>
      <c r="CG19" s="109">
        <v>0</v>
      </c>
      <c r="CH19" s="109">
        <v>0</v>
      </c>
      <c r="CI19" s="109">
        <v>0</v>
      </c>
      <c r="CJ19" s="109">
        <v>210.52678888649098</v>
      </c>
      <c r="CK19" s="109"/>
    </row>
    <row r="20" spans="1:92" hidden="1" x14ac:dyDescent="0.3">
      <c r="A20" s="107">
        <v>6</v>
      </c>
      <c r="B20" s="107" t="s">
        <v>536</v>
      </c>
      <c r="C20" s="109">
        <v>0</v>
      </c>
      <c r="D20" s="109">
        <v>0</v>
      </c>
      <c r="E20" s="109">
        <v>0</v>
      </c>
      <c r="F20" s="109">
        <v>0</v>
      </c>
      <c r="G20" s="109">
        <v>0</v>
      </c>
      <c r="H20" s="109">
        <v>0</v>
      </c>
      <c r="I20" s="109">
        <v>0</v>
      </c>
      <c r="J20" s="109">
        <v>0</v>
      </c>
      <c r="K20" s="109">
        <v>0</v>
      </c>
      <c r="L20" s="109">
        <v>0</v>
      </c>
      <c r="M20" s="109">
        <v>0</v>
      </c>
      <c r="N20" s="109">
        <v>0</v>
      </c>
      <c r="O20" s="109">
        <v>0</v>
      </c>
      <c r="P20" s="109">
        <v>0</v>
      </c>
      <c r="Q20" s="109">
        <v>0</v>
      </c>
      <c r="R20" s="109">
        <v>0</v>
      </c>
      <c r="S20" s="109">
        <v>0</v>
      </c>
      <c r="T20" s="109">
        <v>0</v>
      </c>
      <c r="U20" s="109">
        <v>0</v>
      </c>
      <c r="V20" s="109">
        <v>0</v>
      </c>
      <c r="W20" s="109">
        <v>0</v>
      </c>
      <c r="X20" s="109">
        <v>0</v>
      </c>
      <c r="Y20" s="109">
        <v>0</v>
      </c>
      <c r="Z20" s="109">
        <v>0</v>
      </c>
      <c r="AA20" s="109">
        <v>0</v>
      </c>
      <c r="AB20" s="109">
        <v>0</v>
      </c>
      <c r="AC20" s="109">
        <v>0</v>
      </c>
      <c r="AD20" s="109">
        <v>0</v>
      </c>
      <c r="AE20" s="109">
        <v>0</v>
      </c>
      <c r="AF20" s="109">
        <v>0</v>
      </c>
      <c r="AG20" s="109">
        <v>0</v>
      </c>
      <c r="AH20" s="109">
        <v>0</v>
      </c>
      <c r="AI20" s="109">
        <v>0</v>
      </c>
      <c r="AJ20" s="109">
        <v>0</v>
      </c>
      <c r="AK20" s="109">
        <v>0</v>
      </c>
      <c r="AL20" s="109">
        <v>0</v>
      </c>
      <c r="AM20" s="109">
        <v>0</v>
      </c>
      <c r="AN20" s="109">
        <v>0</v>
      </c>
      <c r="AO20" s="109">
        <v>0</v>
      </c>
      <c r="AP20" s="109">
        <v>0</v>
      </c>
      <c r="AQ20" s="109">
        <v>0</v>
      </c>
      <c r="AR20" s="109">
        <v>0</v>
      </c>
      <c r="AS20" s="109">
        <v>0</v>
      </c>
      <c r="AT20" s="109">
        <v>0</v>
      </c>
      <c r="AU20" s="109">
        <v>0</v>
      </c>
      <c r="AV20" s="109">
        <v>0</v>
      </c>
      <c r="AW20" s="109">
        <v>0</v>
      </c>
      <c r="AX20" s="109">
        <v>0</v>
      </c>
      <c r="AY20" s="109">
        <v>0</v>
      </c>
      <c r="AZ20" s="109">
        <v>0</v>
      </c>
      <c r="BA20" s="109">
        <v>0</v>
      </c>
      <c r="BB20" s="109">
        <v>0</v>
      </c>
      <c r="BC20" s="109">
        <v>0</v>
      </c>
      <c r="BD20" s="109">
        <v>0</v>
      </c>
      <c r="BE20" s="109">
        <v>0</v>
      </c>
      <c r="BF20" s="109">
        <v>0</v>
      </c>
      <c r="BG20" s="109">
        <v>0</v>
      </c>
      <c r="BH20" s="109">
        <v>0</v>
      </c>
      <c r="BI20" s="109">
        <v>0</v>
      </c>
      <c r="BJ20" s="109">
        <v>0</v>
      </c>
      <c r="BK20" s="109">
        <v>0</v>
      </c>
      <c r="BL20" s="109">
        <v>0</v>
      </c>
      <c r="BM20" s="109">
        <v>0</v>
      </c>
      <c r="BN20" s="109">
        <v>0</v>
      </c>
      <c r="BO20" s="109">
        <v>0</v>
      </c>
      <c r="BP20" s="109">
        <v>0</v>
      </c>
      <c r="BQ20" s="109">
        <v>0</v>
      </c>
      <c r="BR20" s="109">
        <v>0</v>
      </c>
      <c r="BS20" s="109">
        <v>0</v>
      </c>
      <c r="BT20" s="109">
        <v>0</v>
      </c>
      <c r="BU20" s="109">
        <v>0</v>
      </c>
      <c r="BV20" s="109">
        <v>0</v>
      </c>
      <c r="BW20" s="109">
        <v>0</v>
      </c>
      <c r="BX20" s="109">
        <v>0</v>
      </c>
      <c r="BY20" s="109">
        <v>0</v>
      </c>
      <c r="BZ20" s="109">
        <v>0</v>
      </c>
      <c r="CA20" s="109">
        <v>0</v>
      </c>
      <c r="CB20" s="109">
        <v>0</v>
      </c>
      <c r="CC20" s="109">
        <v>0</v>
      </c>
      <c r="CD20" s="109">
        <v>0</v>
      </c>
      <c r="CE20" s="109">
        <v>0</v>
      </c>
      <c r="CF20" s="109">
        <v>0</v>
      </c>
      <c r="CG20" s="109">
        <v>0</v>
      </c>
      <c r="CH20" s="109">
        <v>0</v>
      </c>
      <c r="CI20" s="109">
        <v>0</v>
      </c>
      <c r="CJ20" s="109">
        <v>-135.42944372846978</v>
      </c>
      <c r="CK20" s="109"/>
    </row>
    <row r="21" spans="1:92" hidden="1" x14ac:dyDescent="0.3">
      <c r="A21" s="107">
        <v>7</v>
      </c>
      <c r="B21" s="107" t="s">
        <v>537</v>
      </c>
      <c r="C21" s="109">
        <v>0</v>
      </c>
      <c r="D21" s="109">
        <v>0</v>
      </c>
      <c r="E21" s="109">
        <v>0</v>
      </c>
      <c r="F21" s="109">
        <v>0</v>
      </c>
      <c r="G21" s="109">
        <v>0</v>
      </c>
      <c r="H21" s="109">
        <v>0</v>
      </c>
      <c r="I21" s="109">
        <v>0</v>
      </c>
      <c r="J21" s="109">
        <v>0</v>
      </c>
      <c r="K21" s="109">
        <v>0</v>
      </c>
      <c r="L21" s="109">
        <v>0</v>
      </c>
      <c r="M21" s="109">
        <v>0</v>
      </c>
      <c r="N21" s="109">
        <v>0</v>
      </c>
      <c r="O21" s="109">
        <v>0</v>
      </c>
      <c r="P21" s="109">
        <v>0</v>
      </c>
      <c r="Q21" s="109">
        <v>0</v>
      </c>
      <c r="R21" s="109">
        <v>0</v>
      </c>
      <c r="S21" s="109">
        <v>0</v>
      </c>
      <c r="T21" s="109">
        <v>0</v>
      </c>
      <c r="U21" s="109">
        <v>0</v>
      </c>
      <c r="V21" s="109">
        <v>0</v>
      </c>
      <c r="W21" s="109">
        <v>0</v>
      </c>
      <c r="X21" s="109">
        <v>0</v>
      </c>
      <c r="Y21" s="109">
        <v>0</v>
      </c>
      <c r="Z21" s="109">
        <v>0</v>
      </c>
      <c r="AA21" s="109">
        <v>0</v>
      </c>
      <c r="AB21" s="109">
        <v>0</v>
      </c>
      <c r="AC21" s="109">
        <v>0</v>
      </c>
      <c r="AD21" s="109">
        <v>0</v>
      </c>
      <c r="AE21" s="109">
        <v>0</v>
      </c>
      <c r="AF21" s="109">
        <v>0</v>
      </c>
      <c r="AG21" s="109">
        <v>0</v>
      </c>
      <c r="AH21" s="109">
        <v>0</v>
      </c>
      <c r="AI21" s="109">
        <v>0</v>
      </c>
      <c r="AJ21" s="109">
        <v>0</v>
      </c>
      <c r="AK21" s="109">
        <v>0</v>
      </c>
      <c r="AL21" s="109">
        <v>0</v>
      </c>
      <c r="AM21" s="109">
        <v>0</v>
      </c>
      <c r="AN21" s="109">
        <v>0</v>
      </c>
      <c r="AO21" s="109">
        <v>0</v>
      </c>
      <c r="AP21" s="109">
        <v>0</v>
      </c>
      <c r="AQ21" s="109">
        <v>0</v>
      </c>
      <c r="AR21" s="109">
        <v>0</v>
      </c>
      <c r="AS21" s="109">
        <v>0</v>
      </c>
      <c r="AT21" s="109">
        <v>0</v>
      </c>
      <c r="AU21" s="109">
        <v>0</v>
      </c>
      <c r="AV21" s="109">
        <v>0</v>
      </c>
      <c r="AW21" s="109">
        <v>0</v>
      </c>
      <c r="AX21" s="109">
        <v>0</v>
      </c>
      <c r="AY21" s="109">
        <v>0</v>
      </c>
      <c r="AZ21" s="109">
        <v>0</v>
      </c>
      <c r="BA21" s="109">
        <v>0</v>
      </c>
      <c r="BB21" s="109">
        <v>0</v>
      </c>
      <c r="BC21" s="109">
        <v>0</v>
      </c>
      <c r="BD21" s="109">
        <v>0</v>
      </c>
      <c r="BE21" s="109">
        <v>0</v>
      </c>
      <c r="BF21" s="109">
        <v>0</v>
      </c>
      <c r="BG21" s="109">
        <v>0</v>
      </c>
      <c r="BH21" s="109">
        <v>0</v>
      </c>
      <c r="BI21" s="109">
        <v>0</v>
      </c>
      <c r="BJ21" s="109">
        <v>0</v>
      </c>
      <c r="BK21" s="109">
        <v>0</v>
      </c>
      <c r="BL21" s="109">
        <v>0</v>
      </c>
      <c r="BM21" s="109">
        <v>0</v>
      </c>
      <c r="BN21" s="109">
        <v>0</v>
      </c>
      <c r="BO21" s="109">
        <v>0</v>
      </c>
      <c r="BP21" s="109">
        <v>0</v>
      </c>
      <c r="BQ21" s="109">
        <v>0</v>
      </c>
      <c r="BR21" s="109">
        <v>0</v>
      </c>
      <c r="BS21" s="109">
        <v>0</v>
      </c>
      <c r="BT21" s="109">
        <v>0</v>
      </c>
      <c r="BU21" s="109">
        <v>0</v>
      </c>
      <c r="BV21" s="109">
        <v>0</v>
      </c>
      <c r="BW21" s="109">
        <v>0</v>
      </c>
      <c r="BX21" s="109">
        <v>0</v>
      </c>
      <c r="BY21" s="109">
        <v>0</v>
      </c>
      <c r="BZ21" s="109">
        <v>0</v>
      </c>
      <c r="CA21" s="109">
        <v>0</v>
      </c>
      <c r="CB21" s="109">
        <v>0</v>
      </c>
      <c r="CC21" s="109">
        <v>0</v>
      </c>
      <c r="CD21" s="109">
        <v>0</v>
      </c>
      <c r="CE21" s="109">
        <v>0</v>
      </c>
      <c r="CF21" s="109">
        <v>0</v>
      </c>
      <c r="CG21" s="109">
        <v>0</v>
      </c>
      <c r="CH21" s="109">
        <v>0</v>
      </c>
      <c r="CI21" s="109">
        <v>0</v>
      </c>
      <c r="CJ21" s="109">
        <v>-248.9235968759167</v>
      </c>
      <c r="CK21" s="109"/>
    </row>
    <row r="22" spans="1:92" hidden="1" x14ac:dyDescent="0.3">
      <c r="A22" s="107">
        <v>8</v>
      </c>
      <c r="B22" s="107" t="s">
        <v>538</v>
      </c>
      <c r="C22" s="109">
        <v>0</v>
      </c>
      <c r="D22" s="109">
        <v>0</v>
      </c>
      <c r="E22" s="109">
        <v>0</v>
      </c>
      <c r="F22" s="109">
        <v>0</v>
      </c>
      <c r="G22" s="109">
        <v>0</v>
      </c>
      <c r="H22" s="109">
        <v>0</v>
      </c>
      <c r="I22" s="109">
        <v>0</v>
      </c>
      <c r="J22" s="109">
        <v>0</v>
      </c>
      <c r="K22" s="109">
        <v>0</v>
      </c>
      <c r="L22" s="109">
        <v>0</v>
      </c>
      <c r="M22" s="109">
        <v>0</v>
      </c>
      <c r="N22" s="109">
        <v>0</v>
      </c>
      <c r="O22" s="109">
        <v>0</v>
      </c>
      <c r="P22" s="109">
        <v>0</v>
      </c>
      <c r="Q22" s="109">
        <v>0</v>
      </c>
      <c r="R22" s="109">
        <v>0</v>
      </c>
      <c r="S22" s="109">
        <v>0</v>
      </c>
      <c r="T22" s="109">
        <v>0</v>
      </c>
      <c r="U22" s="109">
        <v>0</v>
      </c>
      <c r="V22" s="109">
        <v>0</v>
      </c>
      <c r="W22" s="109">
        <v>0</v>
      </c>
      <c r="X22" s="109">
        <v>0</v>
      </c>
      <c r="Y22" s="109">
        <v>0</v>
      </c>
      <c r="Z22" s="109">
        <v>0</v>
      </c>
      <c r="AA22" s="109">
        <v>0</v>
      </c>
      <c r="AB22" s="109">
        <v>0</v>
      </c>
      <c r="AC22" s="109">
        <v>0</v>
      </c>
      <c r="AD22" s="109">
        <v>0</v>
      </c>
      <c r="AE22" s="109">
        <v>0</v>
      </c>
      <c r="AF22" s="109">
        <v>0</v>
      </c>
      <c r="AG22" s="109">
        <v>0</v>
      </c>
      <c r="AH22" s="109">
        <v>0</v>
      </c>
      <c r="AI22" s="109">
        <v>0</v>
      </c>
      <c r="AJ22" s="109">
        <v>0</v>
      </c>
      <c r="AK22" s="109">
        <v>0</v>
      </c>
      <c r="AL22" s="109">
        <v>0</v>
      </c>
      <c r="AM22" s="109">
        <v>0</v>
      </c>
      <c r="AN22" s="109">
        <v>0</v>
      </c>
      <c r="AO22" s="109">
        <v>0</v>
      </c>
      <c r="AP22" s="109">
        <v>0</v>
      </c>
      <c r="AQ22" s="109">
        <v>0</v>
      </c>
      <c r="AR22" s="109">
        <v>0</v>
      </c>
      <c r="AS22" s="109">
        <v>0</v>
      </c>
      <c r="AT22" s="109">
        <v>0</v>
      </c>
      <c r="AU22" s="109">
        <v>0</v>
      </c>
      <c r="AV22" s="109">
        <v>0</v>
      </c>
      <c r="AW22" s="109">
        <v>0</v>
      </c>
      <c r="AX22" s="109">
        <v>0</v>
      </c>
      <c r="AY22" s="109">
        <v>0</v>
      </c>
      <c r="AZ22" s="109">
        <v>0</v>
      </c>
      <c r="BA22" s="109">
        <v>0</v>
      </c>
      <c r="BB22" s="109">
        <v>0</v>
      </c>
      <c r="BC22" s="109">
        <v>0</v>
      </c>
      <c r="BD22" s="109">
        <v>0</v>
      </c>
      <c r="BE22" s="109">
        <v>0</v>
      </c>
      <c r="BF22" s="109">
        <v>0</v>
      </c>
      <c r="BG22" s="109">
        <v>0</v>
      </c>
      <c r="BH22" s="109">
        <v>0</v>
      </c>
      <c r="BI22" s="109">
        <v>0</v>
      </c>
      <c r="BJ22" s="109">
        <v>0</v>
      </c>
      <c r="BK22" s="109">
        <v>0</v>
      </c>
      <c r="BL22" s="109">
        <v>0</v>
      </c>
      <c r="BM22" s="109">
        <v>0</v>
      </c>
      <c r="BN22" s="109">
        <v>0</v>
      </c>
      <c r="BO22" s="109">
        <v>0</v>
      </c>
      <c r="BP22" s="109">
        <v>0</v>
      </c>
      <c r="BQ22" s="109">
        <v>0</v>
      </c>
      <c r="BR22" s="109">
        <v>0</v>
      </c>
      <c r="BS22" s="109">
        <v>0</v>
      </c>
      <c r="BT22" s="109">
        <v>0</v>
      </c>
      <c r="BU22" s="109">
        <v>0</v>
      </c>
      <c r="BV22" s="109">
        <v>0</v>
      </c>
      <c r="BW22" s="109">
        <v>0</v>
      </c>
      <c r="BX22" s="109">
        <v>0</v>
      </c>
      <c r="BY22" s="109">
        <v>0</v>
      </c>
      <c r="BZ22" s="109">
        <v>0</v>
      </c>
      <c r="CA22" s="109">
        <v>0</v>
      </c>
      <c r="CB22" s="109">
        <v>0</v>
      </c>
      <c r="CC22" s="109">
        <v>0</v>
      </c>
      <c r="CD22" s="109">
        <v>0</v>
      </c>
      <c r="CE22" s="109">
        <v>0</v>
      </c>
      <c r="CF22" s="109">
        <v>0</v>
      </c>
      <c r="CG22" s="109">
        <v>0</v>
      </c>
      <c r="CH22" s="109">
        <v>0</v>
      </c>
      <c r="CI22" s="109">
        <v>0</v>
      </c>
      <c r="CJ22" s="109">
        <v>113.49415314741782</v>
      </c>
      <c r="CK22" s="109"/>
    </row>
    <row r="23" spans="1:92" hidden="1" x14ac:dyDescent="0.3">
      <c r="A23" s="107">
        <v>9</v>
      </c>
      <c r="B23" s="107" t="s">
        <v>539</v>
      </c>
      <c r="C23" s="109">
        <v>0</v>
      </c>
      <c r="D23" s="109">
        <v>0</v>
      </c>
      <c r="E23" s="109">
        <v>0</v>
      </c>
      <c r="F23" s="109">
        <v>0</v>
      </c>
      <c r="G23" s="109">
        <v>0</v>
      </c>
      <c r="H23" s="109">
        <v>0</v>
      </c>
      <c r="I23" s="109">
        <v>0</v>
      </c>
      <c r="J23" s="109">
        <v>0</v>
      </c>
      <c r="K23" s="109">
        <v>0</v>
      </c>
      <c r="L23" s="109">
        <v>0</v>
      </c>
      <c r="M23" s="109">
        <v>0</v>
      </c>
      <c r="N23" s="109">
        <v>0</v>
      </c>
      <c r="O23" s="109">
        <v>0</v>
      </c>
      <c r="P23" s="109">
        <v>0</v>
      </c>
      <c r="Q23" s="109">
        <v>0</v>
      </c>
      <c r="R23" s="109">
        <v>0</v>
      </c>
      <c r="S23" s="109">
        <v>0</v>
      </c>
      <c r="T23" s="109">
        <v>0</v>
      </c>
      <c r="U23" s="109">
        <v>0</v>
      </c>
      <c r="V23" s="109">
        <v>0</v>
      </c>
      <c r="W23" s="109">
        <v>0</v>
      </c>
      <c r="X23" s="109">
        <v>0</v>
      </c>
      <c r="Y23" s="109">
        <v>0</v>
      </c>
      <c r="Z23" s="109">
        <v>0</v>
      </c>
      <c r="AA23" s="109">
        <v>0</v>
      </c>
      <c r="AB23" s="109">
        <v>0</v>
      </c>
      <c r="AC23" s="109">
        <v>0</v>
      </c>
      <c r="AD23" s="109">
        <v>0</v>
      </c>
      <c r="AE23" s="109">
        <v>0</v>
      </c>
      <c r="AF23" s="109">
        <v>0</v>
      </c>
      <c r="AG23" s="109">
        <v>0</v>
      </c>
      <c r="AH23" s="109">
        <v>0</v>
      </c>
      <c r="AI23" s="109">
        <v>0</v>
      </c>
      <c r="AJ23" s="109">
        <v>0</v>
      </c>
      <c r="AK23" s="109">
        <v>0</v>
      </c>
      <c r="AL23" s="109">
        <v>0</v>
      </c>
      <c r="AM23" s="109">
        <v>0</v>
      </c>
      <c r="AN23" s="109">
        <v>0</v>
      </c>
      <c r="AO23" s="109">
        <v>0</v>
      </c>
      <c r="AP23" s="109">
        <v>0</v>
      </c>
      <c r="AQ23" s="109">
        <v>0</v>
      </c>
      <c r="AR23" s="109">
        <v>0</v>
      </c>
      <c r="AS23" s="109">
        <v>0</v>
      </c>
      <c r="AT23" s="109">
        <v>0</v>
      </c>
      <c r="AU23" s="109">
        <v>0</v>
      </c>
      <c r="AV23" s="109">
        <v>0</v>
      </c>
      <c r="AW23" s="109">
        <v>0</v>
      </c>
      <c r="AX23" s="109">
        <v>0</v>
      </c>
      <c r="AY23" s="109">
        <v>0</v>
      </c>
      <c r="AZ23" s="109">
        <v>0</v>
      </c>
      <c r="BA23" s="109">
        <v>0</v>
      </c>
      <c r="BB23" s="109">
        <v>0</v>
      </c>
      <c r="BC23" s="109">
        <v>0</v>
      </c>
      <c r="BD23" s="109">
        <v>0</v>
      </c>
      <c r="BE23" s="109">
        <v>0</v>
      </c>
      <c r="BF23" s="109">
        <v>0</v>
      </c>
      <c r="BG23" s="109">
        <v>0</v>
      </c>
      <c r="BH23" s="109">
        <v>0</v>
      </c>
      <c r="BI23" s="109">
        <v>0</v>
      </c>
      <c r="BJ23" s="109">
        <v>0</v>
      </c>
      <c r="BK23" s="109">
        <v>0</v>
      </c>
      <c r="BL23" s="109">
        <v>0</v>
      </c>
      <c r="BM23" s="109">
        <v>0</v>
      </c>
      <c r="BN23" s="109">
        <v>0</v>
      </c>
      <c r="BO23" s="109">
        <v>0</v>
      </c>
      <c r="BP23" s="109">
        <v>0</v>
      </c>
      <c r="BQ23" s="109">
        <v>0</v>
      </c>
      <c r="BR23" s="109">
        <v>0</v>
      </c>
      <c r="BS23" s="109">
        <v>0</v>
      </c>
      <c r="BT23" s="109">
        <v>0</v>
      </c>
      <c r="BU23" s="109">
        <v>0</v>
      </c>
      <c r="BV23" s="109">
        <v>0</v>
      </c>
      <c r="BW23" s="109">
        <v>0</v>
      </c>
      <c r="BX23" s="109">
        <v>0</v>
      </c>
      <c r="BY23" s="109">
        <v>0</v>
      </c>
      <c r="BZ23" s="109">
        <v>0</v>
      </c>
      <c r="CA23" s="109">
        <v>0</v>
      </c>
      <c r="CB23" s="109">
        <v>0</v>
      </c>
      <c r="CC23" s="109">
        <v>0</v>
      </c>
      <c r="CD23" s="109">
        <v>0</v>
      </c>
      <c r="CE23" s="109">
        <v>0</v>
      </c>
      <c r="CF23" s="109">
        <v>0</v>
      </c>
      <c r="CG23" s="109">
        <v>0</v>
      </c>
      <c r="CH23" s="109">
        <v>0</v>
      </c>
      <c r="CI23" s="109">
        <v>0</v>
      </c>
      <c r="CJ23" s="109">
        <v>1730.3308779230574</v>
      </c>
      <c r="CK23" s="109"/>
    </row>
    <row r="24" spans="1:92" hidden="1" x14ac:dyDescent="0.3">
      <c r="A24" s="107"/>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c r="BZ24" s="107"/>
      <c r="CA24" s="107"/>
      <c r="CB24" s="107"/>
      <c r="CC24" s="107"/>
      <c r="CD24" s="107"/>
      <c r="CE24" s="107"/>
      <c r="CF24" s="107"/>
      <c r="CG24" s="107"/>
      <c r="CH24" s="107"/>
      <c r="CI24" s="107"/>
      <c r="CJ24" s="107"/>
      <c r="CK24" s="107"/>
    </row>
    <row r="25" spans="1:92" hidden="1" x14ac:dyDescent="0.3">
      <c r="A25" s="107"/>
      <c r="B25" s="107"/>
      <c r="C25" s="107"/>
      <c r="D25" s="107"/>
      <c r="E25" s="107"/>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c r="BE25" s="107"/>
      <c r="BF25" s="107"/>
      <c r="BG25" s="107"/>
      <c r="BH25" s="107"/>
      <c r="BI25" s="107"/>
      <c r="BJ25" s="107"/>
      <c r="BK25" s="107"/>
      <c r="BL25" s="107"/>
      <c r="BM25" s="107"/>
      <c r="BN25" s="107"/>
      <c r="BO25" s="107"/>
      <c r="BP25" s="107"/>
      <c r="BQ25" s="107"/>
      <c r="BR25" s="107"/>
      <c r="BS25" s="107"/>
      <c r="BT25" s="107"/>
      <c r="BU25" s="107"/>
      <c r="BV25" s="107"/>
      <c r="BW25" s="107"/>
      <c r="BX25" s="107"/>
      <c r="BY25" s="107"/>
      <c r="BZ25" s="107"/>
      <c r="CA25" s="107"/>
      <c r="CB25" s="107"/>
      <c r="CC25" s="107"/>
      <c r="CD25" s="107"/>
      <c r="CE25" s="107"/>
      <c r="CF25" s="107"/>
      <c r="CG25" s="107"/>
      <c r="CH25" s="107"/>
      <c r="CI25" s="107"/>
      <c r="CJ25" s="107"/>
      <c r="CK25" s="107"/>
    </row>
    <row r="26" spans="1:92" ht="12.6" customHeight="1" x14ac:dyDescent="0.3">
      <c r="A26" s="899" t="s">
        <v>2527</v>
      </c>
      <c r="B26" s="899"/>
      <c r="C26" s="899"/>
      <c r="D26" s="899"/>
      <c r="E26" s="899"/>
      <c r="F26" s="899"/>
      <c r="G26" s="899"/>
      <c r="H26" s="899"/>
      <c r="I26" s="899"/>
      <c r="J26" s="899"/>
      <c r="K26" s="899"/>
      <c r="L26" s="899"/>
      <c r="M26" s="899"/>
      <c r="N26" s="899"/>
      <c r="O26" s="899"/>
      <c r="P26" s="899"/>
      <c r="Q26" s="899"/>
      <c r="R26" s="899"/>
      <c r="S26" s="899"/>
      <c r="T26" s="899"/>
      <c r="U26" s="899"/>
      <c r="V26" s="899"/>
      <c r="W26" s="899"/>
      <c r="X26" s="899"/>
      <c r="Y26" s="899"/>
      <c r="Z26" s="899"/>
      <c r="AA26" s="899"/>
      <c r="AB26" s="899"/>
      <c r="AC26" s="899"/>
      <c r="AD26" s="899"/>
      <c r="AE26" s="899"/>
      <c r="AF26" s="899"/>
      <c r="AG26" s="899"/>
      <c r="AH26" s="899"/>
      <c r="AI26" s="899"/>
      <c r="AJ26" s="899"/>
      <c r="AK26" s="899"/>
      <c r="AL26" s="899"/>
      <c r="AM26" s="899"/>
      <c r="AN26" s="899"/>
      <c r="AO26" s="899"/>
      <c r="AP26" s="899"/>
      <c r="AQ26" s="899"/>
      <c r="AR26" s="899"/>
      <c r="AS26" s="899"/>
      <c r="AT26" s="899"/>
      <c r="AU26" s="899"/>
      <c r="AV26" s="899"/>
      <c r="AW26" s="899"/>
      <c r="AX26" s="899"/>
      <c r="AY26" s="899"/>
      <c r="AZ26" s="899"/>
      <c r="BA26" s="899"/>
      <c r="BB26" s="899"/>
      <c r="BC26" s="899"/>
      <c r="BD26" s="899"/>
      <c r="BE26" s="899"/>
      <c r="BF26" s="899"/>
      <c r="BG26" s="899"/>
      <c r="BH26" s="899"/>
      <c r="BI26" s="899"/>
      <c r="BJ26" s="899"/>
      <c r="BK26" s="899"/>
      <c r="BL26" s="899"/>
      <c r="BM26" s="899"/>
      <c r="BN26" s="899"/>
      <c r="BO26" s="899"/>
      <c r="BP26" s="899"/>
      <c r="BQ26" s="899"/>
      <c r="BR26" s="899"/>
      <c r="BS26" s="899"/>
      <c r="BT26" s="899"/>
      <c r="BU26" s="899"/>
      <c r="BV26" s="899"/>
      <c r="BW26" s="899"/>
      <c r="BX26" s="899"/>
      <c r="BY26" s="899"/>
      <c r="BZ26" s="899"/>
      <c r="CA26" s="899"/>
      <c r="CB26" s="899"/>
      <c r="CC26" s="899"/>
      <c r="CD26" s="899"/>
      <c r="CE26" s="899"/>
      <c r="CF26" s="899"/>
      <c r="CG26" s="899"/>
      <c r="CH26" s="899"/>
      <c r="CI26" s="899"/>
      <c r="CJ26" s="899"/>
      <c r="CK26" s="899"/>
      <c r="CN26" s="110" t="s">
        <v>2528</v>
      </c>
    </row>
    <row r="27" spans="1:92" x14ac:dyDescent="0.3">
      <c r="A27" s="98" t="s">
        <v>441</v>
      </c>
      <c r="B27" s="98" t="s">
        <v>442</v>
      </c>
      <c r="C27" s="99" t="s">
        <v>443</v>
      </c>
      <c r="D27" s="99" t="s">
        <v>444</v>
      </c>
      <c r="E27" s="99" t="s">
        <v>445</v>
      </c>
      <c r="F27" s="99" t="s">
        <v>446</v>
      </c>
      <c r="G27" s="99" t="s">
        <v>447</v>
      </c>
      <c r="H27" s="99" t="s">
        <v>448</v>
      </c>
      <c r="I27" s="99" t="s">
        <v>449</v>
      </c>
      <c r="J27" s="99" t="s">
        <v>450</v>
      </c>
      <c r="K27" s="99" t="s">
        <v>451</v>
      </c>
      <c r="L27" s="99" t="s">
        <v>452</v>
      </c>
      <c r="M27" s="99" t="s">
        <v>453</v>
      </c>
      <c r="N27" s="99" t="s">
        <v>454</v>
      </c>
      <c r="O27" s="99" t="s">
        <v>455</v>
      </c>
      <c r="P27" s="99" t="s">
        <v>456</v>
      </c>
      <c r="Q27" s="99" t="s">
        <v>457</v>
      </c>
      <c r="R27" s="99" t="s">
        <v>458</v>
      </c>
      <c r="S27" s="99" t="s">
        <v>459</v>
      </c>
      <c r="T27" s="100" t="s">
        <v>460</v>
      </c>
      <c r="U27" s="99" t="s">
        <v>461</v>
      </c>
      <c r="V27" s="99" t="s">
        <v>462</v>
      </c>
      <c r="W27" s="99" t="s">
        <v>463</v>
      </c>
      <c r="X27" s="99" t="s">
        <v>464</v>
      </c>
      <c r="Y27" s="99" t="s">
        <v>465</v>
      </c>
      <c r="Z27" s="99" t="s">
        <v>466</v>
      </c>
      <c r="AA27" s="99" t="s">
        <v>467</v>
      </c>
      <c r="AB27" s="99" t="s">
        <v>468</v>
      </c>
      <c r="AC27" s="99" t="s">
        <v>469</v>
      </c>
      <c r="AD27" s="99" t="s">
        <v>470</v>
      </c>
      <c r="AE27" s="99" t="s">
        <v>471</v>
      </c>
      <c r="AF27" s="99" t="s">
        <v>472</v>
      </c>
      <c r="AG27" s="99" t="s">
        <v>473</v>
      </c>
      <c r="AH27" s="99" t="s">
        <v>474</v>
      </c>
      <c r="AI27" s="99" t="s">
        <v>475</v>
      </c>
      <c r="AJ27" s="99" t="s">
        <v>476</v>
      </c>
      <c r="AK27" s="99" t="s">
        <v>477</v>
      </c>
      <c r="AL27" s="99" t="s">
        <v>478</v>
      </c>
      <c r="AM27" s="99" t="s">
        <v>479</v>
      </c>
      <c r="AN27" s="99" t="s">
        <v>480</v>
      </c>
      <c r="AO27" s="99" t="s">
        <v>481</v>
      </c>
      <c r="AP27" s="99" t="s">
        <v>482</v>
      </c>
      <c r="AQ27" s="99" t="s">
        <v>483</v>
      </c>
      <c r="AR27" s="99" t="s">
        <v>484</v>
      </c>
      <c r="AS27" s="99" t="s">
        <v>485</v>
      </c>
      <c r="AT27" s="99" t="s">
        <v>486</v>
      </c>
      <c r="AU27" s="99" t="s">
        <v>487</v>
      </c>
      <c r="AV27" s="99" t="s">
        <v>488</v>
      </c>
      <c r="AW27" s="99" t="s">
        <v>489</v>
      </c>
      <c r="AX27" s="99" t="s">
        <v>490</v>
      </c>
      <c r="AY27" s="99" t="s">
        <v>491</v>
      </c>
      <c r="AZ27" s="99" t="s">
        <v>492</v>
      </c>
      <c r="BA27" s="99" t="s">
        <v>493</v>
      </c>
      <c r="BB27" s="99" t="s">
        <v>494</v>
      </c>
      <c r="BC27" s="99" t="s">
        <v>495</v>
      </c>
      <c r="BD27" s="99" t="s">
        <v>496</v>
      </c>
      <c r="BE27" s="99" t="s">
        <v>497</v>
      </c>
      <c r="BF27" s="99" t="s">
        <v>498</v>
      </c>
      <c r="BG27" s="99" t="s">
        <v>499</v>
      </c>
      <c r="BH27" s="99" t="s">
        <v>500</v>
      </c>
      <c r="BI27" s="99" t="s">
        <v>501</v>
      </c>
      <c r="BJ27" s="99" t="s">
        <v>502</v>
      </c>
      <c r="BK27" s="99" t="s">
        <v>503</v>
      </c>
      <c r="BL27" s="99" t="s">
        <v>504</v>
      </c>
      <c r="BM27" s="99" t="s">
        <v>505</v>
      </c>
      <c r="BN27" s="99" t="s">
        <v>506</v>
      </c>
      <c r="BO27" s="99" t="s">
        <v>507</v>
      </c>
      <c r="BP27" s="99" t="s">
        <v>508</v>
      </c>
      <c r="BQ27" s="99" t="s">
        <v>509</v>
      </c>
      <c r="BR27" s="99" t="s">
        <v>510</v>
      </c>
      <c r="BS27" s="99" t="s">
        <v>511</v>
      </c>
      <c r="BT27" s="99" t="s">
        <v>512</v>
      </c>
      <c r="BU27" s="99" t="s">
        <v>513</v>
      </c>
      <c r="BV27" s="99" t="s">
        <v>514</v>
      </c>
      <c r="BW27" s="99" t="s">
        <v>515</v>
      </c>
      <c r="BX27" s="99" t="s">
        <v>516</v>
      </c>
      <c r="BY27" s="99" t="s">
        <v>517</v>
      </c>
      <c r="BZ27" s="99" t="s">
        <v>518</v>
      </c>
      <c r="CA27" s="99" t="s">
        <v>519</v>
      </c>
      <c r="CB27" s="99" t="s">
        <v>520</v>
      </c>
      <c r="CC27" s="99" t="s">
        <v>521</v>
      </c>
      <c r="CD27" s="99" t="s">
        <v>522</v>
      </c>
      <c r="CE27" s="99" t="s">
        <v>523</v>
      </c>
      <c r="CF27" s="99" t="s">
        <v>524</v>
      </c>
      <c r="CG27" s="99" t="s">
        <v>525</v>
      </c>
      <c r="CH27" s="99" t="s">
        <v>526</v>
      </c>
      <c r="CI27" s="99" t="s">
        <v>527</v>
      </c>
      <c r="CJ27" s="99" t="s">
        <v>528</v>
      </c>
      <c r="CK27" s="99" t="s">
        <v>529</v>
      </c>
      <c r="CN27" s="110"/>
    </row>
    <row r="28" spans="1:92" x14ac:dyDescent="0.3">
      <c r="A28" s="98">
        <v>1</v>
      </c>
      <c r="B28" s="98" t="s">
        <v>531</v>
      </c>
      <c r="C28" s="104">
        <v>0</v>
      </c>
      <c r="D28" s="111">
        <f>(D2/C2)-1</f>
        <v>6.4463418326328625E-2</v>
      </c>
      <c r="E28" s="111">
        <f t="shared" ref="E28:S28" si="1">(E2/D2)-1</f>
        <v>0.10810325660980658</v>
      </c>
      <c r="F28" s="111">
        <f t="shared" si="1"/>
        <v>-4.9102396802014003E-2</v>
      </c>
      <c r="G28" s="111">
        <f t="shared" si="1"/>
        <v>9.7226958700602495E-3</v>
      </c>
      <c r="H28" s="111">
        <f t="shared" si="1"/>
        <v>3.3380649252290562E-2</v>
      </c>
      <c r="I28" s="111">
        <f t="shared" si="1"/>
        <v>7.542227556269987E-2</v>
      </c>
      <c r="J28" s="111">
        <f t="shared" si="1"/>
        <v>7.5223568555440767E-2</v>
      </c>
      <c r="K28" s="111">
        <f t="shared" si="1"/>
        <v>6.0796697403314948E-2</v>
      </c>
      <c r="L28" s="111">
        <f t="shared" si="1"/>
        <v>4.1483080506551362E-2</v>
      </c>
      <c r="M28" s="111">
        <f t="shared" si="1"/>
        <v>3.4611444075536069E-2</v>
      </c>
      <c r="N28" s="111">
        <f t="shared" si="1"/>
        <v>-8.2584544931187165E-2</v>
      </c>
      <c r="O28" s="111">
        <f t="shared" si="1"/>
        <v>1.4049625414611189E-2</v>
      </c>
      <c r="P28" s="111">
        <f t="shared" si="1"/>
        <v>6.2777150939986814E-2</v>
      </c>
      <c r="Q28" s="111">
        <f t="shared" si="1"/>
        <v>6.1949357723509513E-2</v>
      </c>
      <c r="R28" s="111">
        <f t="shared" si="1"/>
        <v>5.8217157695980015E-2</v>
      </c>
      <c r="S28" s="111">
        <f t="shared" si="1"/>
        <v>8.950520168747822E-2</v>
      </c>
      <c r="T28" s="112">
        <v>0</v>
      </c>
      <c r="U28" s="113">
        <f>(U2/T2)^4-1</f>
        <v>5.2847866230012475E-2</v>
      </c>
      <c r="V28" s="113">
        <f t="shared" ref="V28:CG32" si="2">(V2/U2)^4-1</f>
        <v>-1.5775984088968076E-2</v>
      </c>
      <c r="W28" s="113">
        <f t="shared" si="2"/>
        <v>0.17438994658374884</v>
      </c>
      <c r="X28" s="113">
        <f t="shared" si="2"/>
        <v>3.7989196862783237E-2</v>
      </c>
      <c r="Y28" s="113">
        <f t="shared" si="2"/>
        <v>7.2486322800515701E-3</v>
      </c>
      <c r="Z28" s="113">
        <f t="shared" si="2"/>
        <v>0.13471518679907968</v>
      </c>
      <c r="AA28" s="113">
        <f t="shared" si="2"/>
        <v>7.575771188544933E-2</v>
      </c>
      <c r="AB28" s="113">
        <f t="shared" si="2"/>
        <v>0.10455499984574734</v>
      </c>
      <c r="AC28" s="113">
        <f t="shared" si="2"/>
        <v>0.19027337605337569</v>
      </c>
      <c r="AD28" s="113">
        <f t="shared" si="2"/>
        <v>0.1153802790632561</v>
      </c>
      <c r="AE28" s="113">
        <f t="shared" si="2"/>
        <v>2.1434070665030891E-2</v>
      </c>
      <c r="AF28" s="113">
        <f t="shared" si="2"/>
        <v>-3.5066398570946622E-2</v>
      </c>
      <c r="AG28" s="113">
        <f t="shared" si="2"/>
        <v>-0.12123098798316567</v>
      </c>
      <c r="AH28" s="113">
        <f t="shared" si="2"/>
        <v>-0.22490438754511677</v>
      </c>
      <c r="AI28" s="113">
        <f t="shared" si="2"/>
        <v>-0.21607522311745031</v>
      </c>
      <c r="AJ28" s="113">
        <f t="shared" si="2"/>
        <v>0.34365530267377786</v>
      </c>
      <c r="AK28" s="113">
        <f t="shared" si="2"/>
        <v>0.13743103550040181</v>
      </c>
      <c r="AL28" s="113">
        <f t="shared" si="2"/>
        <v>-1.2025840730086945E-2</v>
      </c>
      <c r="AM28" s="113">
        <f t="shared" si="2"/>
        <v>7.7286133052572037E-3</v>
      </c>
      <c r="AN28" s="113">
        <f t="shared" si="2"/>
        <v>-4.57056132661674E-2</v>
      </c>
      <c r="AO28" s="113">
        <f t="shared" si="2"/>
        <v>5.6659323958800023E-2</v>
      </c>
      <c r="AP28" s="113">
        <f t="shared" si="2"/>
        <v>0.22799296348945575</v>
      </c>
      <c r="AQ28" s="113">
        <f t="shared" si="2"/>
        <v>3.1059478309107824E-3</v>
      </c>
      <c r="AR28" s="113">
        <f t="shared" si="2"/>
        <v>9.1345327618716388E-2</v>
      </c>
      <c r="AS28" s="113">
        <f t="shared" si="2"/>
        <v>5.2186630380981258E-2</v>
      </c>
      <c r="AT28" s="113">
        <f t="shared" si="2"/>
        <v>8.2618581045879269E-2</v>
      </c>
      <c r="AU28" s="113">
        <f t="shared" si="2"/>
        <v>3.2743368099451553E-2</v>
      </c>
      <c r="AV28" s="113">
        <f t="shared" si="2"/>
        <v>8.482305330334583E-2</v>
      </c>
      <c r="AW28" s="113">
        <f t="shared" si="2"/>
        <v>9.9466696413749833E-2</v>
      </c>
      <c r="AX28" s="113">
        <f t="shared" si="2"/>
        <v>7.8886736660972234E-2</v>
      </c>
      <c r="AY28" s="113">
        <f t="shared" si="2"/>
        <v>9.3757658512704234E-2</v>
      </c>
      <c r="AZ28" s="113">
        <f t="shared" si="2"/>
        <v>0.10035725191831224</v>
      </c>
      <c r="BA28" s="113">
        <f t="shared" si="2"/>
        <v>1.7666246305182876E-2</v>
      </c>
      <c r="BB28" s="113">
        <f t="shared" si="2"/>
        <v>-2.5341706701706657E-2</v>
      </c>
      <c r="BC28" s="113">
        <f t="shared" si="2"/>
        <v>5.0703037909374693E-2</v>
      </c>
      <c r="BD28" s="113">
        <f t="shared" si="2"/>
        <v>0.10139033167795652</v>
      </c>
      <c r="BE28" s="113">
        <f t="shared" si="2"/>
        <v>2.1787709951303524E-2</v>
      </c>
      <c r="BF28" s="113">
        <f t="shared" si="2"/>
        <v>-6.0819144149811821E-3</v>
      </c>
      <c r="BG28" s="113">
        <f t="shared" si="2"/>
        <v>0.10102785845814299</v>
      </c>
      <c r="BH28" s="113">
        <f t="shared" si="2"/>
        <v>9.3686781714023226E-2</v>
      </c>
      <c r="BI28" s="113">
        <f t="shared" si="2"/>
        <v>3.6992317879595893E-2</v>
      </c>
      <c r="BJ28" s="113">
        <f t="shared" si="2"/>
        <v>-2.5943989707983395E-2</v>
      </c>
      <c r="BK28" s="113">
        <f t="shared" si="2"/>
        <v>-0.15658004297347339</v>
      </c>
      <c r="BL28" s="113">
        <f t="shared" si="2"/>
        <v>-0.17500474983076375</v>
      </c>
      <c r="BM28" s="113">
        <f t="shared" si="2"/>
        <v>-5.7450987725948699E-2</v>
      </c>
      <c r="BN28" s="113">
        <f t="shared" si="2"/>
        <v>4.690477594615361E-2</v>
      </c>
      <c r="BO28" s="113">
        <f t="shared" si="2"/>
        <v>6.0516785177802124E-3</v>
      </c>
      <c r="BP28" s="113">
        <f t="shared" si="2"/>
        <v>6.6962709067452941E-4</v>
      </c>
      <c r="BQ28" s="113">
        <f t="shared" si="2"/>
        <v>4.7984412963286038E-2</v>
      </c>
      <c r="BR28" s="113">
        <f t="shared" si="2"/>
        <v>1.4948642722660832E-2</v>
      </c>
      <c r="BS28" s="113">
        <f t="shared" si="2"/>
        <v>-3.9002186204539768E-4</v>
      </c>
      <c r="BT28" s="113">
        <f t="shared" si="2"/>
        <v>0.11441469983043207</v>
      </c>
      <c r="BU28" s="113">
        <f t="shared" si="2"/>
        <v>8.370851002927937E-2</v>
      </c>
      <c r="BV28" s="113">
        <f t="shared" si="2"/>
        <v>0.1096460747621093</v>
      </c>
      <c r="BW28" s="113">
        <f t="shared" si="2"/>
        <v>1.3379672810509113E-2</v>
      </c>
      <c r="BX28" s="113">
        <f t="shared" si="2"/>
        <v>7.4050149193377601E-2</v>
      </c>
      <c r="BY28" s="113">
        <f t="shared" si="2"/>
        <v>8.2689343086564282E-2</v>
      </c>
      <c r="BZ28" s="113">
        <f t="shared" si="2"/>
        <v>1.5336588085949066E-2</v>
      </c>
      <c r="CA28" s="113">
        <f t="shared" si="2"/>
        <v>8.3452495223797607E-2</v>
      </c>
      <c r="CB28" s="113">
        <f t="shared" si="2"/>
        <v>7.7715659947426685E-2</v>
      </c>
      <c r="CC28" s="113">
        <f t="shared" si="2"/>
        <v>3.749731094030806E-2</v>
      </c>
      <c r="CD28" s="113">
        <f t="shared" si="2"/>
        <v>4.0267133075367889E-2</v>
      </c>
      <c r="CE28" s="113">
        <f t="shared" si="2"/>
        <v>6.90564406127403E-2</v>
      </c>
      <c r="CF28" s="113">
        <f t="shared" si="2"/>
        <v>0.1399819442090009</v>
      </c>
      <c r="CG28" s="113">
        <f t="shared" si="2"/>
        <v>0.10126285052225037</v>
      </c>
      <c r="CH28" s="111">
        <f t="shared" ref="CH28:CK36" si="3">(CH2/CG2)^4-1</f>
        <v>9.430097436183793E-2</v>
      </c>
      <c r="CI28" s="111">
        <f t="shared" si="3"/>
        <v>6.0695766452913524E-2</v>
      </c>
      <c r="CJ28" s="111">
        <f t="shared" si="3"/>
        <v>0.10260761773016847</v>
      </c>
      <c r="CK28" s="111">
        <f t="shared" si="3"/>
        <v>4.5195200856477102E-2</v>
      </c>
      <c r="CL28" s="103" t="s">
        <v>2529</v>
      </c>
      <c r="CN28" s="114">
        <v>1</v>
      </c>
    </row>
    <row r="29" spans="1:92" x14ac:dyDescent="0.3">
      <c r="A29" s="98">
        <v>2</v>
      </c>
      <c r="B29" s="98" t="s">
        <v>532</v>
      </c>
      <c r="C29" s="104">
        <v>0</v>
      </c>
      <c r="D29" s="111">
        <f t="shared" ref="D29:S36" si="4">(D3/C3)-1</f>
        <v>6.5760735514042823E-2</v>
      </c>
      <c r="E29" s="111">
        <f t="shared" si="4"/>
        <v>9.2240898504052149E-2</v>
      </c>
      <c r="F29" s="111">
        <f t="shared" si="4"/>
        <v>-5.2502470769249965E-2</v>
      </c>
      <c r="G29" s="111">
        <f t="shared" si="4"/>
        <v>-4.160200477605791E-2</v>
      </c>
      <c r="H29" s="111">
        <f t="shared" si="4"/>
        <v>5.4370713836295215E-2</v>
      </c>
      <c r="I29" s="111">
        <f t="shared" si="4"/>
        <v>9.6504484535195223E-2</v>
      </c>
      <c r="J29" s="111">
        <f t="shared" si="4"/>
        <v>9.7632597356426265E-2</v>
      </c>
      <c r="K29" s="111">
        <f t="shared" si="4"/>
        <v>8.3310188767331095E-2</v>
      </c>
      <c r="L29" s="111">
        <f t="shared" si="4"/>
        <v>6.2379885159147719E-2</v>
      </c>
      <c r="M29" s="111">
        <f t="shared" si="4"/>
        <v>2.7522030757908711E-2</v>
      </c>
      <c r="N29" s="111">
        <f t="shared" si="4"/>
        <v>-0.152671161488528</v>
      </c>
      <c r="O29" s="111">
        <f t="shared" si="4"/>
        <v>9.5455339633303327E-2</v>
      </c>
      <c r="P29" s="111">
        <f t="shared" si="4"/>
        <v>0.15892115383549399</v>
      </c>
      <c r="Q29" s="111">
        <f t="shared" si="4"/>
        <v>4.3339748171394854E-2</v>
      </c>
      <c r="R29" s="111">
        <f t="shared" si="4"/>
        <v>4.0487837859297882E-2</v>
      </c>
      <c r="S29" s="111">
        <f t="shared" si="4"/>
        <v>3.0397040460343971E-2</v>
      </c>
      <c r="T29" s="112">
        <v>0</v>
      </c>
      <c r="U29" s="113">
        <f t="shared" ref="U29:AJ36" si="5">(U3/T3)^4-1</f>
        <v>5.665460092924901E-2</v>
      </c>
      <c r="V29" s="113">
        <f t="shared" si="5"/>
        <v>9.7021046314720305E-2</v>
      </c>
      <c r="W29" s="113">
        <f t="shared" si="5"/>
        <v>1.3818010988284835E-2</v>
      </c>
      <c r="X29" s="113">
        <f t="shared" si="5"/>
        <v>3.2566304909907862E-2</v>
      </c>
      <c r="Y29" s="113">
        <f t="shared" si="5"/>
        <v>0.10492635995876132</v>
      </c>
      <c r="Z29" s="113">
        <f t="shared" si="5"/>
        <v>0.11152882818251175</v>
      </c>
      <c r="AA29" s="113">
        <f t="shared" si="5"/>
        <v>9.9046753277536093E-2</v>
      </c>
      <c r="AB29" s="113">
        <f t="shared" si="5"/>
        <v>8.0075170397581052E-2</v>
      </c>
      <c r="AC29" s="113">
        <f t="shared" si="5"/>
        <v>0.12040119007102446</v>
      </c>
      <c r="AD29" s="113">
        <f t="shared" si="5"/>
        <v>7.126960298717222E-2</v>
      </c>
      <c r="AE29" s="113">
        <f t="shared" si="5"/>
        <v>3.3733892245198183E-2</v>
      </c>
      <c r="AF29" s="113">
        <f t="shared" si="5"/>
        <v>-3.4023332888998281E-2</v>
      </c>
      <c r="AG29" s="113">
        <f t="shared" si="5"/>
        <v>-4.4416416450766216E-2</v>
      </c>
      <c r="AH29" s="113">
        <f t="shared" si="5"/>
        <v>-0.26426944365448202</v>
      </c>
      <c r="AI29" s="113">
        <f t="shared" si="5"/>
        <v>-0.30390300845762663</v>
      </c>
      <c r="AJ29" s="113">
        <f t="shared" si="5"/>
        <v>0.19946796617195584</v>
      </c>
      <c r="AK29" s="113">
        <f t="shared" si="2"/>
        <v>0.12627480949072289</v>
      </c>
      <c r="AL29" s="113">
        <f t="shared" si="2"/>
        <v>-1.9959118696557532E-2</v>
      </c>
      <c r="AM29" s="113">
        <f t="shared" si="2"/>
        <v>6.2778062292326853E-2</v>
      </c>
      <c r="AN29" s="113">
        <f t="shared" si="2"/>
        <v>0.13963863534994569</v>
      </c>
      <c r="AO29" s="113">
        <f t="shared" si="2"/>
        <v>-0.1510667005204207</v>
      </c>
      <c r="AP29" s="113">
        <f t="shared" si="2"/>
        <v>0.26620293298232611</v>
      </c>
      <c r="AQ29" s="113">
        <f t="shared" si="2"/>
        <v>8.0409194986546639E-2</v>
      </c>
      <c r="AR29" s="113">
        <f t="shared" si="2"/>
        <v>0.16433087159231863</v>
      </c>
      <c r="AS29" s="113">
        <f t="shared" si="2"/>
        <v>4.935961420013868E-2</v>
      </c>
      <c r="AT29" s="113">
        <f t="shared" si="2"/>
        <v>1.9005704070647056E-2</v>
      </c>
      <c r="AU29" s="113">
        <f t="shared" si="2"/>
        <v>0.15770901131805171</v>
      </c>
      <c r="AV29" s="113">
        <f t="shared" si="2"/>
        <v>7.3548474769371763E-2</v>
      </c>
      <c r="AW29" s="113">
        <f t="shared" si="2"/>
        <v>6.2940933857530856E-2</v>
      </c>
      <c r="AX29" s="113">
        <f t="shared" si="2"/>
        <v>0.24238628299273812</v>
      </c>
      <c r="AY29" s="113">
        <f t="shared" si="2"/>
        <v>5.9156223832138366E-2</v>
      </c>
      <c r="AZ29" s="113">
        <f t="shared" si="2"/>
        <v>2.3497825256473703E-2</v>
      </c>
      <c r="BA29" s="113">
        <f t="shared" si="2"/>
        <v>0.19095792005738255</v>
      </c>
      <c r="BB29" s="113">
        <f t="shared" si="2"/>
        <v>3.5384774824704257E-2</v>
      </c>
      <c r="BC29" s="113">
        <f t="shared" si="2"/>
        <v>-6.4882108664539917E-2</v>
      </c>
      <c r="BD29" s="113">
        <f t="shared" si="2"/>
        <v>0.11055908214255328</v>
      </c>
      <c r="BE29" s="113">
        <f t="shared" si="2"/>
        <v>0.12111952214929889</v>
      </c>
      <c r="BF29" s="113">
        <f t="shared" si="2"/>
        <v>3.221420717293344E-2</v>
      </c>
      <c r="BG29" s="113">
        <f t="shared" si="2"/>
        <v>0.10365171858363564</v>
      </c>
      <c r="BH29" s="113">
        <f t="shared" si="2"/>
        <v>6.9962393826220159E-2</v>
      </c>
      <c r="BI29" s="113">
        <f t="shared" si="2"/>
        <v>6.4212132497682317E-2</v>
      </c>
      <c r="BJ29" s="113">
        <f t="shared" si="2"/>
        <v>1.5105193778911064E-2</v>
      </c>
      <c r="BK29" s="113">
        <f t="shared" si="2"/>
        <v>-0.42161268926552986</v>
      </c>
      <c r="BL29" s="113">
        <f t="shared" si="2"/>
        <v>-0.31232188743332767</v>
      </c>
      <c r="BM29" s="113">
        <f t="shared" si="2"/>
        <v>-5.12776001236116E-2</v>
      </c>
      <c r="BN29" s="113">
        <f t="shared" si="2"/>
        <v>0.2377054291984011</v>
      </c>
      <c r="BO29" s="113">
        <f t="shared" si="2"/>
        <v>0.15469596011264275</v>
      </c>
      <c r="BP29" s="113">
        <f t="shared" si="2"/>
        <v>5.5617430142531177E-2</v>
      </c>
      <c r="BQ29" s="113">
        <f t="shared" si="2"/>
        <v>3.5332876794646806E-2</v>
      </c>
      <c r="BR29" s="113">
        <f t="shared" si="2"/>
        <v>9.3115591138391185E-2</v>
      </c>
      <c r="BS29" s="113">
        <f t="shared" si="2"/>
        <v>0.17173417202020036</v>
      </c>
      <c r="BT29" s="113">
        <f t="shared" si="2"/>
        <v>0.26140861312023134</v>
      </c>
      <c r="BU29" s="113">
        <f t="shared" si="2"/>
        <v>0.24778299827472949</v>
      </c>
      <c r="BV29" s="113">
        <f t="shared" si="2"/>
        <v>4.7036009417779967E-2</v>
      </c>
      <c r="BW29" s="113">
        <f t="shared" si="2"/>
        <v>-1.3113540379412369E-2</v>
      </c>
      <c r="BX29" s="113">
        <f t="shared" si="2"/>
        <v>9.638203867234485E-2</v>
      </c>
      <c r="BY29" s="113">
        <f t="shared" si="2"/>
        <v>1.3452308002182667E-2</v>
      </c>
      <c r="BZ29" s="113">
        <f t="shared" si="2"/>
        <v>-1.5962991637613388E-2</v>
      </c>
      <c r="CA29" s="113">
        <f t="shared" si="2"/>
        <v>3.5519745400229619E-2</v>
      </c>
      <c r="CB29" s="113">
        <f t="shared" si="2"/>
        <v>9.9684653134162637E-2</v>
      </c>
      <c r="CC29" s="113">
        <f t="shared" si="2"/>
        <v>-3.855250898706386E-2</v>
      </c>
      <c r="CD29" s="113">
        <f t="shared" si="2"/>
        <v>0.14210853894117648</v>
      </c>
      <c r="CE29" s="113">
        <f t="shared" si="2"/>
        <v>1.9522383729318582E-2</v>
      </c>
      <c r="CF29" s="113">
        <f t="shared" si="2"/>
        <v>-2.2661636714942146E-2</v>
      </c>
      <c r="CG29" s="113">
        <f t="shared" si="2"/>
        <v>0.12591488764334957</v>
      </c>
      <c r="CH29" s="111">
        <f t="shared" si="3"/>
        <v>1.268453150961113E-2</v>
      </c>
      <c r="CI29" s="111">
        <f t="shared" si="3"/>
        <v>-8.9847435220031358E-2</v>
      </c>
      <c r="CJ29" s="111">
        <f t="shared" si="3"/>
        <v>-0.21062740050118001</v>
      </c>
      <c r="CK29" s="111">
        <f t="shared" si="3"/>
        <v>9.6749142680866873E-2</v>
      </c>
      <c r="CL29" s="103" t="s">
        <v>2530</v>
      </c>
      <c r="CN29" s="115"/>
    </row>
    <row r="30" spans="1:92" x14ac:dyDescent="0.3">
      <c r="A30" s="98">
        <v>3</v>
      </c>
      <c r="B30" s="105" t="s">
        <v>533</v>
      </c>
      <c r="C30" s="104">
        <v>0</v>
      </c>
      <c r="D30" s="111">
        <f t="shared" si="4"/>
        <v>6.5962483525654481E-2</v>
      </c>
      <c r="E30" s="111">
        <f t="shared" si="4"/>
        <v>0.11987791744694687</v>
      </c>
      <c r="F30" s="111">
        <f t="shared" si="4"/>
        <v>-0.10222389641772722</v>
      </c>
      <c r="G30" s="111">
        <f t="shared" si="4"/>
        <v>-3.8199020207324796E-2</v>
      </c>
      <c r="H30" s="111">
        <f t="shared" si="4"/>
        <v>7.3693276842725419E-2</v>
      </c>
      <c r="I30" s="111">
        <f t="shared" si="4"/>
        <v>9.260130451410209E-2</v>
      </c>
      <c r="J30" s="111">
        <f t="shared" si="4"/>
        <v>7.6673533915375236E-2</v>
      </c>
      <c r="K30" s="111">
        <f t="shared" si="4"/>
        <v>7.3801974305046425E-2</v>
      </c>
      <c r="L30" s="111">
        <f t="shared" si="4"/>
        <v>5.6381786478482798E-2</v>
      </c>
      <c r="M30" s="111">
        <f t="shared" si="4"/>
        <v>4.2873526385361016E-2</v>
      </c>
      <c r="N30" s="111">
        <f t="shared" si="4"/>
        <v>-0.14696133626849561</v>
      </c>
      <c r="O30" s="111">
        <f t="shared" si="4"/>
        <v>0.1121220069885025</v>
      </c>
      <c r="P30" s="111">
        <f t="shared" si="4"/>
        <v>0.10759788129516612</v>
      </c>
      <c r="Q30" s="111">
        <f t="shared" si="4"/>
        <v>1.1963384154026313E-2</v>
      </c>
      <c r="R30" s="111">
        <f t="shared" si="4"/>
        <v>4.0485777840187698E-2</v>
      </c>
      <c r="S30" s="111">
        <f t="shared" si="4"/>
        <v>4.2351482295691634E-2</v>
      </c>
      <c r="T30" s="112">
        <v>0</v>
      </c>
      <c r="U30" s="113">
        <f t="shared" si="5"/>
        <v>0.12753963402298285</v>
      </c>
      <c r="V30" s="113">
        <f t="shared" si="5"/>
        <v>0.10717856276691218</v>
      </c>
      <c r="W30" s="113">
        <f t="shared" si="5"/>
        <v>7.3508806017492656E-3</v>
      </c>
      <c r="X30" s="113">
        <f t="shared" si="5"/>
        <v>7.5560069693761278E-2</v>
      </c>
      <c r="Y30" s="113">
        <f t="shared" si="5"/>
        <v>4.2933878483633059E-3</v>
      </c>
      <c r="Z30" s="113">
        <f t="shared" si="5"/>
        <v>0.13917926980120932</v>
      </c>
      <c r="AA30" s="113">
        <f t="shared" si="5"/>
        <v>0.11705005300095084</v>
      </c>
      <c r="AB30" s="113">
        <f t="shared" si="5"/>
        <v>0.14236610912720304</v>
      </c>
      <c r="AC30" s="113">
        <f t="shared" si="5"/>
        <v>0.17524710460812387</v>
      </c>
      <c r="AD30" s="113">
        <f t="shared" si="5"/>
        <v>8.6572450914862209E-2</v>
      </c>
      <c r="AE30" s="113">
        <f t="shared" si="5"/>
        <v>3.1650141887499483E-2</v>
      </c>
      <c r="AF30" s="113">
        <f t="shared" si="5"/>
        <v>-9.5251177701158984E-2</v>
      </c>
      <c r="AG30" s="113">
        <f t="shared" si="5"/>
        <v>-0.11015877497865456</v>
      </c>
      <c r="AH30" s="113">
        <f t="shared" si="5"/>
        <v>-0.36184313718662386</v>
      </c>
      <c r="AI30" s="113">
        <f t="shared" si="5"/>
        <v>-0.44746647464943756</v>
      </c>
      <c r="AJ30" s="113">
        <f t="shared" si="5"/>
        <v>0.60306593296973676</v>
      </c>
      <c r="AK30" s="113">
        <f t="shared" si="2"/>
        <v>0.10184752153373644</v>
      </c>
      <c r="AL30" s="113">
        <f t="shared" si="2"/>
        <v>-3.2531423379403956E-2</v>
      </c>
      <c r="AM30" s="113">
        <f t="shared" si="2"/>
        <v>0.17033635219867849</v>
      </c>
      <c r="AN30" s="113">
        <f t="shared" si="2"/>
        <v>0.1099584170579011</v>
      </c>
      <c r="AO30" s="113">
        <f t="shared" si="2"/>
        <v>-0.15777964209120965</v>
      </c>
      <c r="AP30" s="113">
        <f t="shared" si="2"/>
        <v>0.37066711181301959</v>
      </c>
      <c r="AQ30" s="113">
        <f t="shared" si="2"/>
        <v>9.8096457748106047E-2</v>
      </c>
      <c r="AR30" s="113">
        <f t="shared" si="2"/>
        <v>0.17128016847717698</v>
      </c>
      <c r="AS30" s="113">
        <f t="shared" si="2"/>
        <v>2.2205626048799054E-3</v>
      </c>
      <c r="AT30" s="113">
        <f t="shared" si="2"/>
        <v>-3.2909996406192854E-2</v>
      </c>
      <c r="AU30" s="113">
        <f t="shared" si="2"/>
        <v>0.12322187576185173</v>
      </c>
      <c r="AV30" s="113">
        <f t="shared" si="2"/>
        <v>0.11238097976982386</v>
      </c>
      <c r="AW30" s="113">
        <f t="shared" si="2"/>
        <v>0.11582651614096062</v>
      </c>
      <c r="AX30" s="113">
        <f t="shared" si="2"/>
        <v>5.3978965248502098E-2</v>
      </c>
      <c r="AY30" s="113">
        <f t="shared" si="2"/>
        <v>3.6988230151241197E-2</v>
      </c>
      <c r="AZ30" s="113">
        <f t="shared" si="2"/>
        <v>6.2132005263902723E-2</v>
      </c>
      <c r="BA30" s="113">
        <f t="shared" si="2"/>
        <v>0.26450933581347713</v>
      </c>
      <c r="BB30" s="113">
        <f t="shared" si="2"/>
        <v>-8.400503323301256E-2</v>
      </c>
      <c r="BC30" s="113">
        <f t="shared" si="2"/>
        <v>4.5838524893957233E-2</v>
      </c>
      <c r="BD30" s="113">
        <f t="shared" si="2"/>
        <v>9.094112020644296E-2</v>
      </c>
      <c r="BE30" s="113">
        <f t="shared" si="2"/>
        <v>7.5841414383932104E-2</v>
      </c>
      <c r="BF30" s="113">
        <f t="shared" si="2"/>
        <v>1.2025692101699459E-2</v>
      </c>
      <c r="BG30" s="113">
        <f t="shared" si="2"/>
        <v>9.9007735312789613E-2</v>
      </c>
      <c r="BH30" s="113">
        <f t="shared" si="2"/>
        <v>0.12203391910492645</v>
      </c>
      <c r="BI30" s="113">
        <f t="shared" si="2"/>
        <v>3.3271231306984728E-2</v>
      </c>
      <c r="BJ30" s="113">
        <f t="shared" si="2"/>
        <v>-1.6867394520895473E-2</v>
      </c>
      <c r="BK30" s="113">
        <f t="shared" si="2"/>
        <v>-0.21064238994899231</v>
      </c>
      <c r="BL30" s="113">
        <f t="shared" si="2"/>
        <v>-0.3598842562935074</v>
      </c>
      <c r="BM30" s="113">
        <f t="shared" si="2"/>
        <v>-0.17618010544883844</v>
      </c>
      <c r="BN30" s="113">
        <f t="shared" si="2"/>
        <v>0.14686736040019444</v>
      </c>
      <c r="BO30" s="113">
        <f t="shared" si="2"/>
        <v>0.290194247402219</v>
      </c>
      <c r="BP30" s="113">
        <f t="shared" si="2"/>
        <v>7.9606689546468212E-2</v>
      </c>
      <c r="BQ30" s="113">
        <f t="shared" si="2"/>
        <v>0.10628343145128105</v>
      </c>
      <c r="BR30" s="113">
        <f t="shared" si="2"/>
        <v>9.4272010291725161E-2</v>
      </c>
      <c r="BS30" s="113">
        <f t="shared" si="2"/>
        <v>7.3807685950073809E-2</v>
      </c>
      <c r="BT30" s="113">
        <f t="shared" si="2"/>
        <v>0.18423949493994263</v>
      </c>
      <c r="BU30" s="113">
        <f t="shared" si="2"/>
        <v>0.20085405442096338</v>
      </c>
      <c r="BV30" s="113">
        <f t="shared" si="2"/>
        <v>-6.0949118650429623E-3</v>
      </c>
      <c r="BW30" s="113">
        <f t="shared" si="2"/>
        <v>-6.8422371590434738E-2</v>
      </c>
      <c r="BX30" s="113">
        <f t="shared" si="2"/>
        <v>0.13626214474484821</v>
      </c>
      <c r="BY30" s="113">
        <f t="shared" si="2"/>
        <v>-8.8351541347692075E-3</v>
      </c>
      <c r="BZ30" s="113">
        <f t="shared" si="2"/>
        <v>-0.10289436463922219</v>
      </c>
      <c r="CA30" s="113">
        <f t="shared" si="2"/>
        <v>-3.399131633573782E-2</v>
      </c>
      <c r="CB30" s="113">
        <f t="shared" si="2"/>
        <v>0.18526651808076977</v>
      </c>
      <c r="CC30" s="113">
        <f t="shared" si="2"/>
        <v>-2.4238315832017077E-2</v>
      </c>
      <c r="CD30" s="113">
        <f t="shared" si="2"/>
        <v>0.15961801955320243</v>
      </c>
      <c r="CE30" s="113">
        <f t="shared" si="2"/>
        <v>6.2708959308929391E-2</v>
      </c>
      <c r="CF30" s="113">
        <f t="shared" si="2"/>
        <v>-7.0232053785178161E-2</v>
      </c>
      <c r="CG30" s="113">
        <f t="shared" si="2"/>
        <v>0.19501980370894012</v>
      </c>
      <c r="CH30" s="111">
        <f t="shared" si="3"/>
        <v>-6.2446690644328839E-3</v>
      </c>
      <c r="CI30" s="111">
        <f t="shared" si="3"/>
        <v>-1.9846916596208963E-2</v>
      </c>
      <c r="CJ30" s="111">
        <f t="shared" si="3"/>
        <v>-2.5127700600280356E-2</v>
      </c>
      <c r="CK30" s="111">
        <f t="shared" si="3"/>
        <v>7.343474038761677E-3</v>
      </c>
      <c r="CL30" s="103" t="s">
        <v>2531</v>
      </c>
      <c r="CN30" s="114">
        <v>2</v>
      </c>
    </row>
    <row r="31" spans="1:92" x14ac:dyDescent="0.3">
      <c r="A31" s="98">
        <v>4</v>
      </c>
      <c r="B31" s="105" t="s">
        <v>534</v>
      </c>
      <c r="C31" s="104">
        <v>0</v>
      </c>
      <c r="D31" s="111">
        <f t="shared" si="4"/>
        <v>6.5611843298139405E-2</v>
      </c>
      <c r="E31" s="111">
        <f t="shared" si="4"/>
        <v>7.1837767979898492E-2</v>
      </c>
      <c r="F31" s="111">
        <f t="shared" si="4"/>
        <v>-1.4150224169793502E-2</v>
      </c>
      <c r="G31" s="111">
        <f t="shared" si="4"/>
        <v>-4.3992371397397312E-2</v>
      </c>
      <c r="H31" s="111">
        <f t="shared" si="4"/>
        <v>4.0715669157109335E-2</v>
      </c>
      <c r="I31" s="111">
        <f t="shared" si="4"/>
        <v>9.9350223862768816E-2</v>
      </c>
      <c r="J31" s="111">
        <f t="shared" si="4"/>
        <v>0.11281966933988596</v>
      </c>
      <c r="K31" s="111">
        <f t="shared" si="4"/>
        <v>8.9976113297790317E-2</v>
      </c>
      <c r="L31" s="111">
        <f t="shared" si="4"/>
        <v>6.6522573362131299E-2</v>
      </c>
      <c r="M31" s="111">
        <f t="shared" si="4"/>
        <v>1.7020074931630491E-2</v>
      </c>
      <c r="N31" s="111">
        <f t="shared" si="4"/>
        <v>-0.1566765479531822</v>
      </c>
      <c r="O31" s="111">
        <f t="shared" si="4"/>
        <v>8.3629147867000375E-2</v>
      </c>
      <c r="P31" s="111">
        <f t="shared" si="4"/>
        <v>0.19629624378059396</v>
      </c>
      <c r="Q31" s="111">
        <f t="shared" si="4"/>
        <v>6.4494790466693264E-2</v>
      </c>
      <c r="R31" s="111">
        <f t="shared" si="4"/>
        <v>4.0489158254053415E-2</v>
      </c>
      <c r="S31" s="111">
        <f t="shared" si="4"/>
        <v>2.2734717843071905E-2</v>
      </c>
      <c r="T31" s="112">
        <v>0</v>
      </c>
      <c r="U31" s="113">
        <f t="shared" si="5"/>
        <v>7.6244949262345152E-3</v>
      </c>
      <c r="V31" s="113">
        <f t="shared" si="2"/>
        <v>8.9528457013656082E-2</v>
      </c>
      <c r="W31" s="113">
        <f t="shared" si="2"/>
        <v>1.8656791736763489E-2</v>
      </c>
      <c r="X31" s="113">
        <f t="shared" si="2"/>
        <v>1.4660543888311839E-3</v>
      </c>
      <c r="Y31" s="113">
        <f t="shared" si="2"/>
        <v>0.1859271664486899</v>
      </c>
      <c r="Z31" s="113">
        <f t="shared" si="2"/>
        <v>9.1783159520041346E-2</v>
      </c>
      <c r="AA31" s="113">
        <f t="shared" si="2"/>
        <v>8.5983064279595345E-2</v>
      </c>
      <c r="AB31" s="113">
        <f t="shared" si="2"/>
        <v>3.5733290594615497E-2</v>
      </c>
      <c r="AC31" s="113">
        <f t="shared" si="2"/>
        <v>8.0184840893556375E-2</v>
      </c>
      <c r="AD31" s="113">
        <f t="shared" si="2"/>
        <v>5.9552004009051362E-2</v>
      </c>
      <c r="AE31" s="113">
        <f t="shared" si="2"/>
        <v>3.5356945496586523E-2</v>
      </c>
      <c r="AF31" s="113">
        <f t="shared" si="2"/>
        <v>1.5666338537129842E-2</v>
      </c>
      <c r="AG31" s="113">
        <f t="shared" si="2"/>
        <v>7.5835106732737856E-3</v>
      </c>
      <c r="AH31" s="113">
        <f t="shared" si="2"/>
        <v>-0.1860612449957979</v>
      </c>
      <c r="AI31" s="113">
        <f t="shared" si="2"/>
        <v>-0.18990547666484425</v>
      </c>
      <c r="AJ31" s="113">
        <f t="shared" si="2"/>
        <v>-1.0916920203867586E-2</v>
      </c>
      <c r="AK31" s="113">
        <f t="shared" si="2"/>
        <v>0.14376873992972761</v>
      </c>
      <c r="AL31" s="113">
        <f t="shared" si="2"/>
        <v>-1.1090332784454371E-2</v>
      </c>
      <c r="AM31" s="113">
        <f t="shared" si="2"/>
        <v>-7.5637627347020508E-3</v>
      </c>
      <c r="AN31" s="113">
        <f t="shared" si="2"/>
        <v>0.16152938464859434</v>
      </c>
      <c r="AO31" s="113">
        <f t="shared" si="2"/>
        <v>-0.14622940446025146</v>
      </c>
      <c r="AP31" s="113">
        <f t="shared" si="2"/>
        <v>0.1953079187779394</v>
      </c>
      <c r="AQ31" s="113">
        <f t="shared" si="2"/>
        <v>6.7469977295387729E-2</v>
      </c>
      <c r="AR31" s="113">
        <f t="shared" si="2"/>
        <v>0.15917649310758786</v>
      </c>
      <c r="AS31" s="113">
        <f t="shared" si="2"/>
        <v>8.5620450692466044E-2</v>
      </c>
      <c r="AT31" s="113">
        <f t="shared" si="2"/>
        <v>5.830017114630559E-2</v>
      </c>
      <c r="AU31" s="113">
        <f t="shared" si="2"/>
        <v>0.18286647269252843</v>
      </c>
      <c r="AV31" s="113">
        <f t="shared" si="2"/>
        <v>4.6741179138333422E-2</v>
      </c>
      <c r="AW31" s="113">
        <f t="shared" si="2"/>
        <v>2.6190947616322902E-2</v>
      </c>
      <c r="AX31" s="113">
        <f t="shared" si="2"/>
        <v>0.39558650032652909</v>
      </c>
      <c r="AY31" s="113">
        <f t="shared" si="2"/>
        <v>7.4491664315570638E-2</v>
      </c>
      <c r="AZ31" s="113">
        <f t="shared" si="2"/>
        <v>-2.0374666531753904E-3</v>
      </c>
      <c r="BA31" s="113">
        <f t="shared" si="2"/>
        <v>0.14230555331937156</v>
      </c>
      <c r="BB31" s="113">
        <f t="shared" si="2"/>
        <v>0.12629746167595179</v>
      </c>
      <c r="BC31" s="113">
        <f t="shared" si="2"/>
        <v>-0.13392079062082585</v>
      </c>
      <c r="BD31" s="113">
        <f t="shared" si="2"/>
        <v>0.12448267669095769</v>
      </c>
      <c r="BE31" s="113">
        <f t="shared" si="2"/>
        <v>0.15348655282532553</v>
      </c>
      <c r="BF31" s="113">
        <f t="shared" si="2"/>
        <v>4.62044328311777E-2</v>
      </c>
      <c r="BG31" s="113">
        <f t="shared" si="2"/>
        <v>0.10681218498855061</v>
      </c>
      <c r="BH31" s="113">
        <f t="shared" si="2"/>
        <v>3.5726275626793091E-2</v>
      </c>
      <c r="BI31" s="113">
        <f t="shared" si="2"/>
        <v>8.6002347890015596E-2</v>
      </c>
      <c r="BJ31" s="113">
        <f t="shared" si="2"/>
        <v>3.7376263870280813E-2</v>
      </c>
      <c r="BK31" s="113">
        <f t="shared" si="2"/>
        <v>-0.53767848729275625</v>
      </c>
      <c r="BL31" s="113">
        <f t="shared" si="2"/>
        <v>-0.2739314071004354</v>
      </c>
      <c r="BM31" s="113">
        <f t="shared" si="2"/>
        <v>5.0778140360070445E-2</v>
      </c>
      <c r="BN31" s="113">
        <f t="shared" si="2"/>
        <v>0.30462985639501383</v>
      </c>
      <c r="BO31" s="113">
        <f t="shared" si="2"/>
        <v>6.8880914293411699E-2</v>
      </c>
      <c r="BP31" s="113">
        <f t="shared" si="2"/>
        <v>3.8769417813705465E-2</v>
      </c>
      <c r="BQ31" s="113">
        <f t="shared" si="2"/>
        <v>-1.3560495928080618E-2</v>
      </c>
      <c r="BR31" s="113">
        <f t="shared" si="2"/>
        <v>9.2259998487840056E-2</v>
      </c>
      <c r="BS31" s="113">
        <f t="shared" si="2"/>
        <v>0.24847664160780947</v>
      </c>
      <c r="BT31" s="113">
        <f t="shared" si="2"/>
        <v>0.318716476684477</v>
      </c>
      <c r="BU31" s="113">
        <f t="shared" si="2"/>
        <v>0.28117029682785599</v>
      </c>
      <c r="BV31" s="113">
        <f t="shared" si="2"/>
        <v>8.4543353491349116E-2</v>
      </c>
      <c r="BW31" s="113">
        <f t="shared" si="2"/>
        <v>2.5209993326294367E-2</v>
      </c>
      <c r="BX31" s="113">
        <f t="shared" si="2"/>
        <v>7.0925111205712099E-2</v>
      </c>
      <c r="BY31" s="113">
        <f t="shared" si="2"/>
        <v>2.8421625106172188E-2</v>
      </c>
      <c r="BZ31" s="113">
        <f t="shared" si="2"/>
        <v>4.4429825034750348E-2</v>
      </c>
      <c r="CA31" s="113">
        <f t="shared" si="2"/>
        <v>8.1333101405444364E-2</v>
      </c>
      <c r="CB31" s="113">
        <f t="shared" si="2"/>
        <v>4.9464027675613753E-2</v>
      </c>
      <c r="CC31" s="113">
        <f t="shared" si="2"/>
        <v>-4.7535437293717897E-2</v>
      </c>
      <c r="CD31" s="113">
        <f t="shared" si="2"/>
        <v>0.13105701615329113</v>
      </c>
      <c r="CE31" s="113">
        <f t="shared" si="2"/>
        <v>-7.4628790962050218E-3</v>
      </c>
      <c r="CF31" s="113">
        <f t="shared" si="2"/>
        <v>9.3288783667389019E-3</v>
      </c>
      <c r="CG31" s="113">
        <f t="shared" si="2"/>
        <v>8.3362780902449085E-2</v>
      </c>
      <c r="CH31" s="111">
        <f t="shared" si="3"/>
        <v>2.5223993865900685E-2</v>
      </c>
      <c r="CI31" s="111">
        <f t="shared" si="3"/>
        <v>-0.13326926050382804</v>
      </c>
      <c r="CJ31" s="111">
        <f t="shared" si="3"/>
        <v>-0.31915423519092079</v>
      </c>
      <c r="CK31" s="111">
        <f t="shared" si="3"/>
        <v>0.16595375652612732</v>
      </c>
      <c r="CL31" s="103" t="s">
        <v>2532</v>
      </c>
      <c r="CN31" s="115"/>
    </row>
    <row r="32" spans="1:92" x14ac:dyDescent="0.3">
      <c r="A32" s="98">
        <v>5</v>
      </c>
      <c r="B32" s="98" t="s">
        <v>535</v>
      </c>
      <c r="C32" s="104">
        <v>0</v>
      </c>
      <c r="D32" s="111">
        <f t="shared" si="4"/>
        <v>6.2884631109646705E-2</v>
      </c>
      <c r="E32" s="111">
        <f t="shared" si="4"/>
        <v>4.8983366683179597E-2</v>
      </c>
      <c r="F32" s="111">
        <f t="shared" si="4"/>
        <v>-2.687804200413646E-2</v>
      </c>
      <c r="G32" s="111">
        <f t="shared" si="4"/>
        <v>4.7785497474377658E-2</v>
      </c>
      <c r="H32" s="111">
        <f t="shared" si="4"/>
        <v>3.2722944195883175E-2</v>
      </c>
      <c r="I32" s="111">
        <f t="shared" si="4"/>
        <v>4.8541042874528539E-2</v>
      </c>
      <c r="J32" s="111">
        <f t="shared" si="4"/>
        <v>5.6316056803166648E-2</v>
      </c>
      <c r="K32" s="111">
        <f t="shared" si="4"/>
        <v>3.3647319578568258E-2</v>
      </c>
      <c r="L32" s="111">
        <f t="shared" si="4"/>
        <v>1.5612433931005087E-2</v>
      </c>
      <c r="M32" s="111">
        <f t="shared" si="4"/>
        <v>-5.7444300629894141E-3</v>
      </c>
      <c r="N32" s="111">
        <f t="shared" si="4"/>
        <v>-6.7234033256293957E-2</v>
      </c>
      <c r="O32" s="111">
        <f t="shared" si="4"/>
        <v>6.4765155092177285E-2</v>
      </c>
      <c r="P32" s="111">
        <f t="shared" si="4"/>
        <v>7.856487695550407E-2</v>
      </c>
      <c r="Q32" s="111">
        <f t="shared" si="4"/>
        <v>4.0758911939075881E-2</v>
      </c>
      <c r="R32" s="111">
        <f t="shared" si="4"/>
        <v>4.277176282820272E-2</v>
      </c>
      <c r="S32" s="111">
        <f t="shared" si="4"/>
        <v>5.6465574870319113E-2</v>
      </c>
      <c r="T32" s="112">
        <v>0</v>
      </c>
      <c r="U32" s="113">
        <f t="shared" si="5"/>
        <v>8.9861800490810495E-2</v>
      </c>
      <c r="V32" s="113">
        <f t="shared" si="2"/>
        <v>5.8611868086666519E-2</v>
      </c>
      <c r="W32" s="113">
        <f t="shared" si="2"/>
        <v>0.10881412711244653</v>
      </c>
      <c r="X32" s="113">
        <f t="shared" si="2"/>
        <v>1.7158953312536696E-2</v>
      </c>
      <c r="Y32" s="113">
        <f t="shared" si="2"/>
        <v>7.1665767578957817E-2</v>
      </c>
      <c r="Z32" s="113">
        <f t="shared" si="2"/>
        <v>3.5576920454361227E-2</v>
      </c>
      <c r="AA32" s="113">
        <f t="shared" si="2"/>
        <v>0.1286231573917811</v>
      </c>
      <c r="AB32" s="113">
        <f t="shared" si="2"/>
        <v>8.6350497228672829E-2</v>
      </c>
      <c r="AC32" s="113">
        <f t="shared" si="2"/>
        <v>1.1340547113473765E-2</v>
      </c>
      <c r="AD32" s="113">
        <f t="shared" si="2"/>
        <v>-1.6598828502415897E-2</v>
      </c>
      <c r="AE32" s="113">
        <f t="shared" si="2"/>
        <v>-6.369429280125094E-2</v>
      </c>
      <c r="AF32" s="113">
        <f t="shared" si="2"/>
        <v>-1.9536324765500157E-2</v>
      </c>
      <c r="AG32" s="113">
        <f t="shared" si="2"/>
        <v>-6.1455022052963715E-2</v>
      </c>
      <c r="AH32" s="113">
        <f t="shared" si="2"/>
        <v>4.6684876389735397E-3</v>
      </c>
      <c r="AI32" s="113">
        <f t="shared" si="2"/>
        <v>4.4697490259930639E-2</v>
      </c>
      <c r="AJ32" s="113">
        <f t="shared" si="2"/>
        <v>0.11443525599366766</v>
      </c>
      <c r="AK32" s="113">
        <f t="shared" si="2"/>
        <v>5.8409773350067473E-2</v>
      </c>
      <c r="AL32" s="113">
        <f t="shared" si="2"/>
        <v>3.0824951659133681E-2</v>
      </c>
      <c r="AM32" s="113">
        <f t="shared" si="2"/>
        <v>5.0930835761411331E-3</v>
      </c>
      <c r="AN32" s="113">
        <f t="shared" si="2"/>
        <v>9.1311416098887044E-3</v>
      </c>
      <c r="AO32" s="113">
        <f t="shared" si="2"/>
        <v>6.6380081595426965E-2</v>
      </c>
      <c r="AP32" s="113">
        <f t="shared" si="2"/>
        <v>5.1936550419493077E-2</v>
      </c>
      <c r="AQ32" s="113">
        <f t="shared" si="2"/>
        <v>5.2125650434521109E-2</v>
      </c>
      <c r="AR32" s="113">
        <f t="shared" si="2"/>
        <v>4.6157331153967585E-2</v>
      </c>
      <c r="AS32" s="113">
        <f t="shared" si="2"/>
        <v>2.4373338965108182E-2</v>
      </c>
      <c r="AT32" s="113">
        <f t="shared" si="2"/>
        <v>6.290569490639375E-2</v>
      </c>
      <c r="AU32" s="113">
        <f t="shared" si="2"/>
        <v>6.8054173248783378E-2</v>
      </c>
      <c r="AV32" s="113">
        <f t="shared" si="2"/>
        <v>5.7659095803131333E-2</v>
      </c>
      <c r="AW32" s="113">
        <f t="shared" si="2"/>
        <v>7.5932218497055892E-2</v>
      </c>
      <c r="AX32" s="113">
        <f t="shared" si="2"/>
        <v>2.0100078160498303E-2</v>
      </c>
      <c r="AY32" s="113">
        <f t="shared" ref="V32:CG36" si="6">(AY6/AX6)^4-1</f>
        <v>5.1051992228008602E-2</v>
      </c>
      <c r="AZ32" s="113">
        <f t="shared" si="6"/>
        <v>6.518999511428003E-2</v>
      </c>
      <c r="BA32" s="113">
        <f t="shared" si="6"/>
        <v>-2.9062058545694769E-2</v>
      </c>
      <c r="BB32" s="113">
        <f t="shared" si="6"/>
        <v>2.212338718647211E-2</v>
      </c>
      <c r="BC32" s="113">
        <f t="shared" si="6"/>
        <v>6.1940328957532431E-2</v>
      </c>
      <c r="BD32" s="113">
        <f t="shared" si="6"/>
        <v>-2.8429385333777257E-2</v>
      </c>
      <c r="BE32" s="113">
        <f t="shared" si="6"/>
        <v>2.0349831229447224E-2</v>
      </c>
      <c r="BF32" s="113">
        <f t="shared" si="6"/>
        <v>3.3765948318058792E-2</v>
      </c>
      <c r="BG32" s="113">
        <f t="shared" si="6"/>
        <v>4.2500301489652781E-2</v>
      </c>
      <c r="BH32" s="113">
        <f t="shared" si="6"/>
        <v>-4.7992199456698859E-2</v>
      </c>
      <c r="BI32" s="113">
        <f t="shared" si="6"/>
        <v>2.0115560272233823E-2</v>
      </c>
      <c r="BJ32" s="113">
        <f t="shared" si="6"/>
        <v>-4.1485682807615998E-2</v>
      </c>
      <c r="BK32" s="113">
        <f t="shared" si="6"/>
        <v>-7.9056221351562206E-2</v>
      </c>
      <c r="BL32" s="113">
        <f t="shared" si="6"/>
        <v>-0.12085690458862386</v>
      </c>
      <c r="BM32" s="113">
        <f t="shared" si="6"/>
        <v>-8.3109030731496336E-2</v>
      </c>
      <c r="BN32" s="113">
        <f t="shared" si="6"/>
        <v>-3.372129559436865E-2</v>
      </c>
      <c r="BO32" s="113">
        <f t="shared" si="6"/>
        <v>4.347220817462305E-2</v>
      </c>
      <c r="BP32" s="113">
        <f t="shared" si="6"/>
        <v>0.11915770859629693</v>
      </c>
      <c r="BQ32" s="113">
        <f t="shared" si="6"/>
        <v>0.10837055385633398</v>
      </c>
      <c r="BR32" s="113">
        <f t="shared" si="6"/>
        <v>9.1929692767426685E-2</v>
      </c>
      <c r="BS32" s="113">
        <f t="shared" si="6"/>
        <v>9.6797791288365298E-2</v>
      </c>
      <c r="BT32" s="113">
        <f t="shared" si="6"/>
        <v>9.0795916679223598E-2</v>
      </c>
      <c r="BU32" s="113">
        <f t="shared" si="6"/>
        <v>6.218475265857859E-2</v>
      </c>
      <c r="BV32" s="113">
        <f t="shared" si="6"/>
        <v>5.3008743467540365E-2</v>
      </c>
      <c r="BW32" s="113">
        <f t="shared" si="6"/>
        <v>2.6666325813316627E-2</v>
      </c>
      <c r="BX32" s="113">
        <f t="shared" si="6"/>
        <v>5.1187734498298942E-2</v>
      </c>
      <c r="BY32" s="113">
        <f t="shared" si="6"/>
        <v>2.3071972677292996E-2</v>
      </c>
      <c r="BZ32" s="113">
        <f t="shared" si="6"/>
        <v>3.6473738265558442E-2</v>
      </c>
      <c r="CA32" s="113">
        <f t="shared" si="6"/>
        <v>5.89702066995208E-2</v>
      </c>
      <c r="CB32" s="113">
        <f t="shared" si="6"/>
        <v>5.6821031155344759E-2</v>
      </c>
      <c r="CC32" s="113">
        <f t="shared" si="6"/>
        <v>1.9959087565554201E-2</v>
      </c>
      <c r="CD32" s="113">
        <f t="shared" si="6"/>
        <v>1.830314375296016E-2</v>
      </c>
      <c r="CE32" s="113">
        <f t="shared" si="6"/>
        <v>9.0855742742377066E-2</v>
      </c>
      <c r="CF32" s="113">
        <f t="shared" si="6"/>
        <v>8.0442982397910257E-4</v>
      </c>
      <c r="CG32" s="113">
        <f t="shared" si="6"/>
        <v>9.7861896742861942E-2</v>
      </c>
      <c r="CH32" s="111">
        <f t="shared" si="3"/>
        <v>7.9653904145550181E-2</v>
      </c>
      <c r="CI32" s="111">
        <f t="shared" si="3"/>
        <v>0.12840261047594304</v>
      </c>
      <c r="CJ32" s="111">
        <f t="shared" si="3"/>
        <v>5.287888253928541E-2</v>
      </c>
      <c r="CK32" s="111">
        <f t="shared" si="3"/>
        <v>9.8847913450572866E-2</v>
      </c>
      <c r="CL32" s="103" t="s">
        <v>2533</v>
      </c>
      <c r="CN32" s="114">
        <v>3</v>
      </c>
    </row>
    <row r="33" spans="1:92" x14ac:dyDescent="0.3">
      <c r="A33" s="98">
        <v>6</v>
      </c>
      <c r="B33" s="98" t="s">
        <v>536</v>
      </c>
      <c r="C33" s="104">
        <v>0</v>
      </c>
      <c r="D33" s="111">
        <f t="shared" si="4"/>
        <v>7.9474460184800755E-2</v>
      </c>
      <c r="E33" s="111">
        <f t="shared" si="4"/>
        <v>7.8600502450305143E-2</v>
      </c>
      <c r="F33" s="111">
        <f t="shared" si="4"/>
        <v>-3.2034754496699236E-2</v>
      </c>
      <c r="G33" s="111">
        <f t="shared" si="4"/>
        <v>2.830620816772389E-2</v>
      </c>
      <c r="H33" s="111">
        <f t="shared" si="4"/>
        <v>6.9520405669302177E-2</v>
      </c>
      <c r="I33" s="111">
        <f t="shared" si="4"/>
        <v>9.5375495722514358E-2</v>
      </c>
      <c r="J33" s="111">
        <f t="shared" si="4"/>
        <v>5.2450046331553368E-2</v>
      </c>
      <c r="K33" s="111">
        <f t="shared" si="4"/>
        <v>5.9113440910860904E-2</v>
      </c>
      <c r="L33" s="111">
        <f t="shared" si="4"/>
        <v>2.5616214110724345E-2</v>
      </c>
      <c r="M33" s="111">
        <f t="shared" si="4"/>
        <v>-3.9147185104518645E-2</v>
      </c>
      <c r="N33" s="111">
        <f t="shared" si="4"/>
        <v>-0.11769894079339016</v>
      </c>
      <c r="O33" s="111">
        <f t="shared" si="4"/>
        <v>-1.1648824479981057E-2</v>
      </c>
      <c r="P33" s="111">
        <f t="shared" si="4"/>
        <v>9.4425065558778609E-2</v>
      </c>
      <c r="Q33" s="111">
        <f t="shared" si="4"/>
        <v>2.2295888858268054E-2</v>
      </c>
      <c r="R33" s="111">
        <f t="shared" si="4"/>
        <v>0.14884065808265468</v>
      </c>
      <c r="S33" s="111">
        <f t="shared" si="4"/>
        <v>5.1596600942785953E-2</v>
      </c>
      <c r="T33" s="112">
        <v>0</v>
      </c>
      <c r="U33" s="113">
        <f t="shared" si="5"/>
        <v>3.31061193237836E-2</v>
      </c>
      <c r="V33" s="113">
        <f t="shared" si="6"/>
        <v>5.4079665077247929E-2</v>
      </c>
      <c r="W33" s="113">
        <f t="shared" si="6"/>
        <v>5.8952429021331243E-2</v>
      </c>
      <c r="X33" s="113">
        <f t="shared" si="6"/>
        <v>7.487593269490711E-2</v>
      </c>
      <c r="Y33" s="113">
        <f t="shared" si="6"/>
        <v>9.6188571733056616E-2</v>
      </c>
      <c r="Z33" s="113">
        <f t="shared" si="6"/>
        <v>0.10942395574305497</v>
      </c>
      <c r="AA33" s="113">
        <f t="shared" si="6"/>
        <v>0.14530767675963463</v>
      </c>
      <c r="AB33" s="113">
        <f t="shared" si="6"/>
        <v>4.8709792206738989E-2</v>
      </c>
      <c r="AC33" s="113">
        <f t="shared" si="6"/>
        <v>0.10831468713297832</v>
      </c>
      <c r="AD33" s="113">
        <f t="shared" si="6"/>
        <v>2.4205712694531867E-2</v>
      </c>
      <c r="AE33" s="113">
        <f t="shared" si="6"/>
        <v>-3.5404534879481808E-2</v>
      </c>
      <c r="AF33" s="113">
        <f t="shared" si="6"/>
        <v>-7.5573798450926932E-2</v>
      </c>
      <c r="AG33" s="113">
        <f t="shared" si="6"/>
        <v>-5.9574621424627772E-2</v>
      </c>
      <c r="AH33" s="113">
        <f t="shared" si="6"/>
        <v>-4.2185981885285884E-2</v>
      </c>
      <c r="AI33" s="113">
        <f t="shared" si="6"/>
        <v>2.1942575637074135E-2</v>
      </c>
      <c r="AJ33" s="113">
        <f t="shared" si="6"/>
        <v>5.9993395420241402E-2</v>
      </c>
      <c r="AK33" s="113">
        <f t="shared" si="6"/>
        <v>4.7165399061066093E-2</v>
      </c>
      <c r="AL33" s="113">
        <f t="shared" si="6"/>
        <v>3.773397810847956E-2</v>
      </c>
      <c r="AM33" s="113">
        <f t="shared" si="6"/>
        <v>8.6152500995236192E-2</v>
      </c>
      <c r="AN33" s="113">
        <f t="shared" si="6"/>
        <v>2.7101537290228128E-2</v>
      </c>
      <c r="AO33" s="113">
        <f t="shared" si="6"/>
        <v>8.9261149376160143E-2</v>
      </c>
      <c r="AP33" s="113">
        <f t="shared" si="6"/>
        <v>0.13601635681358371</v>
      </c>
      <c r="AQ33" s="113">
        <f t="shared" si="6"/>
        <v>8.7708760663252949E-2</v>
      </c>
      <c r="AR33" s="113">
        <f t="shared" si="6"/>
        <v>0.12816904689978204</v>
      </c>
      <c r="AS33" s="113">
        <f t="shared" si="6"/>
        <v>7.6584034810143198E-2</v>
      </c>
      <c r="AT33" s="113">
        <f t="shared" si="6"/>
        <v>6.4303516164262442E-2</v>
      </c>
      <c r="AU33" s="113">
        <f t="shared" si="6"/>
        <v>4.1519819485476006E-2</v>
      </c>
      <c r="AV33" s="113">
        <f t="shared" si="6"/>
        <v>5.8707255254578428E-2</v>
      </c>
      <c r="AW33" s="113">
        <f t="shared" si="6"/>
        <v>5.4080026263263026E-2</v>
      </c>
      <c r="AX33" s="113">
        <f t="shared" si="6"/>
        <v>2.1404763598475096E-2</v>
      </c>
      <c r="AY33" s="113">
        <f t="shared" si="6"/>
        <v>7.2290812800453352E-2</v>
      </c>
      <c r="AZ33" s="113">
        <f t="shared" si="6"/>
        <v>9.8487894332950132E-2</v>
      </c>
      <c r="BA33" s="113">
        <f t="shared" si="6"/>
        <v>2.4471053768350348E-2</v>
      </c>
      <c r="BB33" s="113">
        <f t="shared" si="6"/>
        <v>4.675829489439165E-2</v>
      </c>
      <c r="BC33" s="113">
        <f t="shared" si="6"/>
        <v>7.7498432342067325E-2</v>
      </c>
      <c r="BD33" s="113">
        <f t="shared" si="6"/>
        <v>1.5084218445563513E-2</v>
      </c>
      <c r="BE33" s="113">
        <f t="shared" si="6"/>
        <v>-2.231232695177221E-3</v>
      </c>
      <c r="BF33" s="113">
        <f t="shared" si="6"/>
        <v>1.206142606941718E-2</v>
      </c>
      <c r="BG33" s="113">
        <f t="shared" si="6"/>
        <v>-1.0402177736343887E-2</v>
      </c>
      <c r="BH33" s="113">
        <f t="shared" si="6"/>
        <v>-4.95779556175453E-2</v>
      </c>
      <c r="BI33" s="113">
        <f t="shared" si="6"/>
        <v>-1.0383952006574604E-2</v>
      </c>
      <c r="BJ33" s="113">
        <f t="shared" si="6"/>
        <v>-9.7375627182227142E-2</v>
      </c>
      <c r="BK33" s="113">
        <f t="shared" si="6"/>
        <v>-0.17913942704416363</v>
      </c>
      <c r="BL33" s="113">
        <f t="shared" si="6"/>
        <v>-0.14068930427463233</v>
      </c>
      <c r="BM33" s="113">
        <f t="shared" si="6"/>
        <v>-0.12499418714383148</v>
      </c>
      <c r="BN33" s="113">
        <f t="shared" si="6"/>
        <v>-7.0478975134196764E-2</v>
      </c>
      <c r="BO33" s="113">
        <f t="shared" si="6"/>
        <v>-3.8708061714110231E-2</v>
      </c>
      <c r="BP33" s="113">
        <f t="shared" si="6"/>
        <v>-5.3400498756651649E-3</v>
      </c>
      <c r="BQ33" s="113">
        <f t="shared" si="6"/>
        <v>-2.0007768563775508E-2</v>
      </c>
      <c r="BR33" s="113">
        <f t="shared" si="6"/>
        <v>9.6938262587237478E-2</v>
      </c>
      <c r="BS33" s="113">
        <f t="shared" si="6"/>
        <v>0.11510592431190858</v>
      </c>
      <c r="BT33" s="113">
        <f t="shared" si="6"/>
        <v>0.14281081312626975</v>
      </c>
      <c r="BU33" s="113">
        <f t="shared" si="6"/>
        <v>0.13365474105320119</v>
      </c>
      <c r="BV33" s="113">
        <f t="shared" si="6"/>
        <v>2.3450497582154339E-2</v>
      </c>
      <c r="BW33" s="113">
        <f t="shared" si="6"/>
        <v>-3.4118462686120177E-3</v>
      </c>
      <c r="BX33" s="113">
        <f t="shared" si="6"/>
        <v>-2.0854143539036252E-2</v>
      </c>
      <c r="BY33" s="113">
        <f t="shared" si="6"/>
        <v>-6.0474450658122292E-3</v>
      </c>
      <c r="BZ33" s="113">
        <f t="shared" si="6"/>
        <v>8.6300819589186784E-2</v>
      </c>
      <c r="CA33" s="113">
        <f t="shared" si="6"/>
        <v>0.1348340334351199</v>
      </c>
      <c r="CB33" s="113">
        <f t="shared" si="6"/>
        <v>0.26310007903260679</v>
      </c>
      <c r="CC33" s="113">
        <f t="shared" si="6"/>
        <v>0.13966976696203481</v>
      </c>
      <c r="CD33" s="113">
        <f t="shared" si="6"/>
        <v>0.14678930121964884</v>
      </c>
      <c r="CE33" s="113">
        <f t="shared" si="6"/>
        <v>7.8576125363581717E-2</v>
      </c>
      <c r="CF33" s="113">
        <f t="shared" si="6"/>
        <v>-1.1329869734398756E-2</v>
      </c>
      <c r="CG33" s="113">
        <f t="shared" si="6"/>
        <v>4.9066154343012647E-2</v>
      </c>
      <c r="CH33" s="111">
        <f t="shared" si="3"/>
        <v>2.325864643954656E-2</v>
      </c>
      <c r="CI33" s="111">
        <f t="shared" si="3"/>
        <v>3.7794067978552226E-2</v>
      </c>
      <c r="CJ33" s="111">
        <f t="shared" si="3"/>
        <v>-1.2013536391153323E-4</v>
      </c>
      <c r="CK33" s="111">
        <f t="shared" si="3"/>
        <v>5.3795469547180286E-2</v>
      </c>
      <c r="CL33" s="103" t="s">
        <v>2534</v>
      </c>
    </row>
    <row r="34" spans="1:92" x14ac:dyDescent="0.3">
      <c r="A34" s="98">
        <v>7</v>
      </c>
      <c r="B34" s="105" t="s">
        <v>537</v>
      </c>
      <c r="C34" s="104">
        <v>0</v>
      </c>
      <c r="D34" s="111">
        <f t="shared" si="4"/>
        <v>0.11289386167873894</v>
      </c>
      <c r="E34" s="111">
        <f t="shared" si="4"/>
        <v>8.1154242627905493E-2</v>
      </c>
      <c r="F34" s="111">
        <f t="shared" si="4"/>
        <v>9.6331089686212401E-3</v>
      </c>
      <c r="G34" s="111">
        <f t="shared" si="4"/>
        <v>6.8685919681698682E-2</v>
      </c>
      <c r="H34" s="111">
        <f t="shared" si="4"/>
        <v>9.1596414216772226E-2</v>
      </c>
      <c r="I34" s="111">
        <f t="shared" si="4"/>
        <v>8.201055579769756E-2</v>
      </c>
      <c r="J34" s="111">
        <f t="shared" si="4"/>
        <v>6.5237989539346675E-2</v>
      </c>
      <c r="K34" s="111">
        <f t="shared" si="4"/>
        <v>5.9268983847534873E-2</v>
      </c>
      <c r="L34" s="111">
        <f t="shared" si="4"/>
        <v>4.0351584843012711E-2</v>
      </c>
      <c r="M34" s="111">
        <f t="shared" si="4"/>
        <v>-3.613315761744218E-2</v>
      </c>
      <c r="N34" s="111">
        <f t="shared" si="4"/>
        <v>-8.1606426194274606E-2</v>
      </c>
      <c r="O34" s="111">
        <f t="shared" si="4"/>
        <v>-6.5863972402674387E-3</v>
      </c>
      <c r="P34" s="111">
        <f t="shared" si="4"/>
        <v>4.9835456936044853E-2</v>
      </c>
      <c r="Q34" s="111">
        <f t="shared" si="4"/>
        <v>4.9559389893351513E-2</v>
      </c>
      <c r="R34" s="111">
        <f t="shared" si="4"/>
        <v>9.0122321614953371E-2</v>
      </c>
      <c r="S34" s="111">
        <f t="shared" si="4"/>
        <v>2.5549882918718847E-2</v>
      </c>
      <c r="T34" s="112">
        <v>0</v>
      </c>
      <c r="U34" s="113">
        <f t="shared" si="5"/>
        <v>1.4630912630204662E-3</v>
      </c>
      <c r="V34" s="113">
        <f t="shared" si="6"/>
        <v>9.3411450140255425E-2</v>
      </c>
      <c r="W34" s="113">
        <f t="shared" si="6"/>
        <v>7.8171955890007139E-2</v>
      </c>
      <c r="X34" s="113">
        <f t="shared" si="6"/>
        <v>8.1679218454327573E-2</v>
      </c>
      <c r="Y34" s="113">
        <f t="shared" si="6"/>
        <v>0.18514570060483848</v>
      </c>
      <c r="Z34" s="113">
        <f t="shared" si="6"/>
        <v>0.19011626162445672</v>
      </c>
      <c r="AA34" s="113">
        <f t="shared" si="6"/>
        <v>0.12836006275252276</v>
      </c>
      <c r="AB34" s="113">
        <f t="shared" si="6"/>
        <v>2.2458805926203196E-2</v>
      </c>
      <c r="AC34" s="113">
        <f t="shared" si="6"/>
        <v>8.424933982724836E-2</v>
      </c>
      <c r="AD34" s="113">
        <f t="shared" si="6"/>
        <v>4.3677961489628769E-2</v>
      </c>
      <c r="AE34" s="113">
        <f t="shared" si="6"/>
        <v>-3.3817455030023313E-2</v>
      </c>
      <c r="AF34" s="113">
        <f t="shared" si="6"/>
        <v>4.0456598730001403E-2</v>
      </c>
      <c r="AG34" s="113">
        <f t="shared" si="6"/>
        <v>-2.3627827277401869E-2</v>
      </c>
      <c r="AH34" s="113">
        <f t="shared" si="6"/>
        <v>-2.8029288971280208E-2</v>
      </c>
      <c r="AI34" s="113">
        <f t="shared" si="6"/>
        <v>6.2802712332537425E-2</v>
      </c>
      <c r="AJ34" s="113">
        <f t="shared" si="6"/>
        <v>0.10654095412052489</v>
      </c>
      <c r="AK34" s="113">
        <f t="shared" si="6"/>
        <v>9.3827634376176139E-2</v>
      </c>
      <c r="AL34" s="113">
        <f t="shared" si="6"/>
        <v>8.0221593168086081E-2</v>
      </c>
      <c r="AM34" s="113">
        <f t="shared" si="6"/>
        <v>0.13545779426190374</v>
      </c>
      <c r="AN34" s="113">
        <f t="shared" si="6"/>
        <v>2.1466246541072209E-2</v>
      </c>
      <c r="AO34" s="113">
        <f t="shared" si="6"/>
        <v>0.14100714961439098</v>
      </c>
      <c r="AP34" s="113">
        <f t="shared" si="6"/>
        <v>0.12276177699157276</v>
      </c>
      <c r="AQ34" s="113">
        <f t="shared" si="6"/>
        <v>6.5738485147804671E-2</v>
      </c>
      <c r="AR34" s="113">
        <f t="shared" si="6"/>
        <v>0.11306364990337592</v>
      </c>
      <c r="AS34" s="113">
        <f t="shared" si="6"/>
        <v>5.2109995287303201E-2</v>
      </c>
      <c r="AT34" s="113">
        <f t="shared" si="6"/>
        <v>5.5162884357940589E-2</v>
      </c>
      <c r="AU34" s="113">
        <f t="shared" si="6"/>
        <v>2.4467329470710952E-2</v>
      </c>
      <c r="AV34" s="113">
        <f t="shared" si="6"/>
        <v>0.11778625323152259</v>
      </c>
      <c r="AW34" s="113">
        <f t="shared" si="6"/>
        <v>8.5140335968387104E-2</v>
      </c>
      <c r="AX34" s="113">
        <f t="shared" si="6"/>
        <v>2.235710800126034E-2</v>
      </c>
      <c r="AY34" s="113">
        <f t="shared" si="6"/>
        <v>4.6539415589902156E-2</v>
      </c>
      <c r="AZ34" s="113">
        <f t="shared" si="6"/>
        <v>0.12034533896723287</v>
      </c>
      <c r="BA34" s="113">
        <f t="shared" si="6"/>
        <v>-1.2271765692087655E-2</v>
      </c>
      <c r="BB34" s="113">
        <f t="shared" si="6"/>
        <v>6.7594096939611825E-2</v>
      </c>
      <c r="BC34" s="113">
        <f t="shared" si="6"/>
        <v>0.11584484949764051</v>
      </c>
      <c r="BD34" s="113">
        <f t="shared" si="6"/>
        <v>1.5187658394782311E-2</v>
      </c>
      <c r="BE34" s="113">
        <f t="shared" si="6"/>
        <v>1.9277514345040325E-2</v>
      </c>
      <c r="BF34" s="113">
        <f t="shared" si="6"/>
        <v>4.1870417509856095E-2</v>
      </c>
      <c r="BG34" s="113">
        <f t="shared" si="6"/>
        <v>-1.1788684838946017E-2</v>
      </c>
      <c r="BH34" s="113">
        <f t="shared" si="6"/>
        <v>-5.9637694828577614E-2</v>
      </c>
      <c r="BI34" s="113">
        <f t="shared" si="6"/>
        <v>-2.3907996185438596E-2</v>
      </c>
      <c r="BJ34" s="113">
        <f t="shared" si="6"/>
        <v>-9.112203849021705E-2</v>
      </c>
      <c r="BK34" s="113">
        <f t="shared" si="6"/>
        <v>-0.1393307561939211</v>
      </c>
      <c r="BL34" s="113">
        <f t="shared" si="6"/>
        <v>-8.0272701501608257E-2</v>
      </c>
      <c r="BM34" s="113">
        <f t="shared" si="6"/>
        <v>-9.1599329701486543E-2</v>
      </c>
      <c r="BN34" s="113">
        <f t="shared" si="6"/>
        <v>-2.6717642244639794E-2</v>
      </c>
      <c r="BO34" s="113">
        <f t="shared" si="6"/>
        <v>-1.5315923740288451E-2</v>
      </c>
      <c r="BP34" s="113">
        <f t="shared" si="6"/>
        <v>-7.9241936031904103E-4</v>
      </c>
      <c r="BQ34" s="113">
        <f t="shared" si="6"/>
        <v>-4.745540016014671E-2</v>
      </c>
      <c r="BR34" s="113">
        <f t="shared" si="6"/>
        <v>0.10819464864267592</v>
      </c>
      <c r="BS34" s="113">
        <f t="shared" si="6"/>
        <v>3.5056656491617266E-2</v>
      </c>
      <c r="BT34" s="113">
        <f t="shared" si="6"/>
        <v>3.2921438449629026E-2</v>
      </c>
      <c r="BU34" s="113">
        <f t="shared" si="6"/>
        <v>0.11724069053488217</v>
      </c>
      <c r="BV34" s="113">
        <f t="shared" si="6"/>
        <v>1.0088402734387492E-2</v>
      </c>
      <c r="BW34" s="113">
        <f t="shared" si="6"/>
        <v>3.5988147942720206E-2</v>
      </c>
      <c r="BX34" s="113">
        <f t="shared" si="6"/>
        <v>7.3823991955499269E-2</v>
      </c>
      <c r="BY34" s="113">
        <f t="shared" si="6"/>
        <v>1.7870057255401139E-2</v>
      </c>
      <c r="BZ34" s="113">
        <f t="shared" si="6"/>
        <v>7.5617263467637086E-2</v>
      </c>
      <c r="CA34" s="113">
        <f t="shared" si="6"/>
        <v>5.4567112811868324E-2</v>
      </c>
      <c r="CB34" s="113">
        <f t="shared" si="6"/>
        <v>0.15523040372817221</v>
      </c>
      <c r="CC34" s="113">
        <f t="shared" si="6"/>
        <v>7.2500218622653545E-2</v>
      </c>
      <c r="CD34" s="113">
        <f t="shared" si="6"/>
        <v>0.11567605289482263</v>
      </c>
      <c r="CE34" s="113">
        <f t="shared" si="6"/>
        <v>5.0518334133909493E-2</v>
      </c>
      <c r="CF34" s="113">
        <f t="shared" si="6"/>
        <v>-4.3103864847142903E-2</v>
      </c>
      <c r="CG34" s="113">
        <f t="shared" si="6"/>
        <v>4.4885163175202747E-2</v>
      </c>
      <c r="CH34" s="111">
        <f t="shared" si="3"/>
        <v>-9.0539358149913651E-3</v>
      </c>
      <c r="CI34" s="111">
        <f t="shared" si="3"/>
        <v>3.3901348736031123E-2</v>
      </c>
      <c r="CJ34" s="111">
        <f t="shared" si="3"/>
        <v>-6.1953612154952431E-4</v>
      </c>
      <c r="CK34" s="111">
        <f t="shared" si="3"/>
        <v>6.9552897643086142E-2</v>
      </c>
      <c r="CL34" s="103" t="s">
        <v>2535</v>
      </c>
      <c r="CN34" s="115"/>
    </row>
    <row r="35" spans="1:92" x14ac:dyDescent="0.3">
      <c r="A35" s="98">
        <v>8</v>
      </c>
      <c r="B35" s="105" t="s">
        <v>538</v>
      </c>
      <c r="C35" s="104">
        <v>0</v>
      </c>
      <c r="D35" s="111">
        <f t="shared" si="4"/>
        <v>5.7997256658403051E-2</v>
      </c>
      <c r="E35" s="111">
        <f t="shared" si="4"/>
        <v>7.6874167832362117E-2</v>
      </c>
      <c r="F35" s="111">
        <f t="shared" si="4"/>
        <v>-6.0314285348281982E-2</v>
      </c>
      <c r="G35" s="111">
        <f t="shared" si="4"/>
        <v>-1.1390345904842558E-3</v>
      </c>
      <c r="H35" s="111">
        <f t="shared" si="4"/>
        <v>5.2297059652042455E-2</v>
      </c>
      <c r="I35" s="111">
        <f t="shared" si="4"/>
        <v>0.10619201995466221</v>
      </c>
      <c r="J35" s="111">
        <f t="shared" si="4"/>
        <v>4.2326739693090865E-2</v>
      </c>
      <c r="K35" s="111">
        <f t="shared" si="4"/>
        <v>5.8987602056913113E-2</v>
      </c>
      <c r="L35" s="111">
        <f t="shared" si="4"/>
        <v>1.3691694082565764E-2</v>
      </c>
      <c r="M35" s="111">
        <f t="shared" si="4"/>
        <v>-4.1650418212448748E-2</v>
      </c>
      <c r="N35" s="111">
        <f t="shared" si="4"/>
        <v>-0.14784734360441454</v>
      </c>
      <c r="O35" s="111">
        <f t="shared" si="4"/>
        <v>-1.6206227090799441E-2</v>
      </c>
      <c r="P35" s="111">
        <f t="shared" si="4"/>
        <v>0.13495895663139534</v>
      </c>
      <c r="Q35" s="111">
        <f t="shared" si="4"/>
        <v>-6.2900536637344739E-4</v>
      </c>
      <c r="R35" s="111">
        <f t="shared" si="4"/>
        <v>0.2006943564124537</v>
      </c>
      <c r="S35" s="111">
        <f t="shared" si="4"/>
        <v>7.248002778058571E-2</v>
      </c>
      <c r="T35" s="112">
        <v>0</v>
      </c>
      <c r="U35" s="113">
        <f t="shared" si="5"/>
        <v>5.3836140961246226E-2</v>
      </c>
      <c r="V35" s="113">
        <f t="shared" si="6"/>
        <v>2.9676606656346305E-2</v>
      </c>
      <c r="W35" s="113">
        <f t="shared" si="6"/>
        <v>4.6708187448173621E-2</v>
      </c>
      <c r="X35" s="113">
        <f t="shared" si="6"/>
        <v>7.0477940707625031E-2</v>
      </c>
      <c r="Y35" s="113">
        <f t="shared" si="6"/>
        <v>4.1060435620197122E-2</v>
      </c>
      <c r="Z35" s="113">
        <f t="shared" si="6"/>
        <v>5.7545261053570718E-2</v>
      </c>
      <c r="AA35" s="113">
        <f t="shared" si="6"/>
        <v>0.15715085012954177</v>
      </c>
      <c r="AB35" s="113">
        <f t="shared" si="6"/>
        <v>6.7058939009404961E-2</v>
      </c>
      <c r="AC35" s="113">
        <f t="shared" si="6"/>
        <v>0.1249209518029768</v>
      </c>
      <c r="AD35" s="113">
        <f t="shared" si="6"/>
        <v>1.1229207927015983E-2</v>
      </c>
      <c r="AE35" s="113">
        <f t="shared" si="6"/>
        <v>-3.6482158037004941E-2</v>
      </c>
      <c r="AF35" s="113">
        <f t="shared" si="6"/>
        <v>-0.14875169306680425</v>
      </c>
      <c r="AG35" s="113">
        <f t="shared" si="6"/>
        <v>-8.4667171508336247E-2</v>
      </c>
      <c r="AH35" s="113">
        <f t="shared" si="6"/>
        <v>-5.2377695381177425E-2</v>
      </c>
      <c r="AI35" s="113">
        <f t="shared" si="6"/>
        <v>-7.1891641040436882E-3</v>
      </c>
      <c r="AJ35" s="113">
        <f t="shared" si="6"/>
        <v>2.632693805223707E-2</v>
      </c>
      <c r="AK35" s="113">
        <f t="shared" si="6"/>
        <v>1.2797138535203922E-2</v>
      </c>
      <c r="AL35" s="113">
        <f t="shared" si="6"/>
        <v>5.7658258531152473E-3</v>
      </c>
      <c r="AM35" s="113">
        <f t="shared" si="6"/>
        <v>4.8503224086118957E-2</v>
      </c>
      <c r="AN35" s="113">
        <f t="shared" si="6"/>
        <v>3.1641283606973492E-2</v>
      </c>
      <c r="AO35" s="113">
        <f t="shared" si="6"/>
        <v>4.911766101730719E-2</v>
      </c>
      <c r="AP35" s="113">
        <f t="shared" si="6"/>
        <v>0.14694021785846068</v>
      </c>
      <c r="AQ35" s="113">
        <f t="shared" si="6"/>
        <v>0.10582525962384359</v>
      </c>
      <c r="AR35" s="113">
        <f t="shared" si="6"/>
        <v>0.14045216841378294</v>
      </c>
      <c r="AS35" s="113">
        <f t="shared" si="6"/>
        <v>9.6491268686452525E-2</v>
      </c>
      <c r="AT35" s="113">
        <f t="shared" si="6"/>
        <v>7.1591130181366092E-2</v>
      </c>
      <c r="AU35" s="113">
        <f t="shared" si="6"/>
        <v>5.5134447886916682E-2</v>
      </c>
      <c r="AV35" s="113">
        <f t="shared" si="6"/>
        <v>1.4062745626218787E-2</v>
      </c>
      <c r="AW35" s="113">
        <f t="shared" si="6"/>
        <v>2.9621242989351648E-2</v>
      </c>
      <c r="AX35" s="113">
        <f t="shared" si="6"/>
        <v>2.0630287539384451E-2</v>
      </c>
      <c r="AY35" s="113">
        <f t="shared" si="6"/>
        <v>9.3603305750429966E-2</v>
      </c>
      <c r="AZ35" s="113">
        <f t="shared" si="6"/>
        <v>8.1122287347790145E-2</v>
      </c>
      <c r="BA35" s="113">
        <f t="shared" si="6"/>
        <v>5.5067545276193064E-2</v>
      </c>
      <c r="BB35" s="113">
        <f t="shared" si="6"/>
        <v>3.0328700843406553E-2</v>
      </c>
      <c r="BC35" s="113">
        <f t="shared" si="6"/>
        <v>4.7308837210848109E-2</v>
      </c>
      <c r="BD35" s="113">
        <f t="shared" si="6"/>
        <v>1.4999495059514034E-2</v>
      </c>
      <c r="BE35" s="113">
        <f t="shared" si="6"/>
        <v>-1.9595055196299227E-2</v>
      </c>
      <c r="BF35" s="113">
        <f t="shared" si="6"/>
        <v>-1.2107974058081616E-2</v>
      </c>
      <c r="BG35" s="113">
        <f t="shared" si="6"/>
        <v>-9.2388424949210179E-3</v>
      </c>
      <c r="BH35" s="113">
        <f t="shared" si="6"/>
        <v>-4.1089071281692258E-2</v>
      </c>
      <c r="BI35" s="113">
        <f t="shared" si="6"/>
        <v>9.9681093305359347E-4</v>
      </c>
      <c r="BJ35" s="113">
        <f t="shared" si="6"/>
        <v>-0.10253145924766949</v>
      </c>
      <c r="BK35" s="113">
        <f t="shared" si="6"/>
        <v>-0.21115588158226428</v>
      </c>
      <c r="BL35" s="113">
        <f t="shared" si="6"/>
        <v>-0.18962010476132063</v>
      </c>
      <c r="BM35" s="113">
        <f t="shared" si="6"/>
        <v>-0.15350321442398418</v>
      </c>
      <c r="BN35" s="113">
        <f t="shared" si="6"/>
        <v>-0.10826218060092452</v>
      </c>
      <c r="BO35" s="113">
        <f t="shared" si="6"/>
        <v>-5.967462820082714E-2</v>
      </c>
      <c r="BP35" s="113">
        <f t="shared" si="6"/>
        <v>-9.5214988410079471E-3</v>
      </c>
      <c r="BQ35" s="113">
        <f t="shared" si="6"/>
        <v>5.8922984636626818E-3</v>
      </c>
      <c r="BR35" s="113">
        <f t="shared" si="6"/>
        <v>8.6747125001837899E-2</v>
      </c>
      <c r="BS35" s="113">
        <f t="shared" si="6"/>
        <v>0.1924672895422066</v>
      </c>
      <c r="BT35" s="113">
        <f t="shared" si="6"/>
        <v>0.24712933968929973</v>
      </c>
      <c r="BU35" s="113">
        <f t="shared" si="6"/>
        <v>0.14764690365587652</v>
      </c>
      <c r="BV35" s="113">
        <f t="shared" si="6"/>
        <v>3.4753253930842609E-2</v>
      </c>
      <c r="BW35" s="113">
        <f t="shared" si="6"/>
        <v>-3.5373383838904648E-2</v>
      </c>
      <c r="BX35" s="113">
        <f t="shared" si="6"/>
        <v>-9.6131522542208359E-2</v>
      </c>
      <c r="BY35" s="113">
        <f t="shared" si="6"/>
        <v>-2.6873683475994614E-2</v>
      </c>
      <c r="BZ35" s="113">
        <f t="shared" si="6"/>
        <v>9.5936053045454495E-2</v>
      </c>
      <c r="CA35" s="113">
        <f t="shared" si="6"/>
        <v>0.2101690545232282</v>
      </c>
      <c r="CB35" s="113">
        <f t="shared" si="6"/>
        <v>0.36190740893261442</v>
      </c>
      <c r="CC35" s="113">
        <f t="shared" si="6"/>
        <v>0.19752783151272091</v>
      </c>
      <c r="CD35" s="113">
        <f t="shared" si="6"/>
        <v>0.17227415819285552</v>
      </c>
      <c r="CE35" s="113">
        <f t="shared" si="6"/>
        <v>0.1012559838769489</v>
      </c>
      <c r="CF35" s="113">
        <f t="shared" si="6"/>
        <v>1.4157104169209456E-2</v>
      </c>
      <c r="CG35" s="113">
        <f t="shared" si="6"/>
        <v>5.2308881679461017E-2</v>
      </c>
      <c r="CH35" s="111">
        <f t="shared" si="3"/>
        <v>4.8744931385959145E-2</v>
      </c>
      <c r="CI35" s="111">
        <f t="shared" si="3"/>
        <v>4.0764948733531092E-2</v>
      </c>
      <c r="CJ35" s="111">
        <f t="shared" si="3"/>
        <v>2.5955419722167861E-4</v>
      </c>
      <c r="CK35" s="111">
        <f t="shared" si="3"/>
        <v>4.193875010909931E-2</v>
      </c>
      <c r="CL35" s="103" t="s">
        <v>2536</v>
      </c>
      <c r="CN35" s="115"/>
    </row>
    <row r="36" spans="1:92" x14ac:dyDescent="0.3">
      <c r="A36" s="98">
        <v>9</v>
      </c>
      <c r="B36" s="98" t="s">
        <v>539</v>
      </c>
      <c r="C36" s="104">
        <v>0</v>
      </c>
      <c r="D36" s="111">
        <f t="shared" si="4"/>
        <v>6.873461652227042E-2</v>
      </c>
      <c r="E36" s="111">
        <f t="shared" si="4"/>
        <v>8.4670548007161672E-2</v>
      </c>
      <c r="F36" s="111">
        <f t="shared" si="4"/>
        <v>-4.2535775543386056E-2</v>
      </c>
      <c r="G36" s="111">
        <f t="shared" si="4"/>
        <v>3.5452677421154988E-4</v>
      </c>
      <c r="H36" s="111">
        <f t="shared" si="4"/>
        <v>5.1263185147857326E-2</v>
      </c>
      <c r="I36" s="111">
        <f t="shared" si="4"/>
        <v>8.4823260009937007E-2</v>
      </c>
      <c r="J36" s="111">
        <f t="shared" si="4"/>
        <v>7.4409451203479193E-2</v>
      </c>
      <c r="K36" s="111">
        <f t="shared" si="4"/>
        <v>6.5065047521972508E-2</v>
      </c>
      <c r="L36" s="111">
        <f t="shared" si="4"/>
        <v>4.1616085602117714E-2</v>
      </c>
      <c r="M36" s="111">
        <f t="shared" si="4"/>
        <v>5.7847162554562903E-3</v>
      </c>
      <c r="N36" s="111">
        <f t="shared" si="4"/>
        <v>-0.11868667240158548</v>
      </c>
      <c r="O36" s="111">
        <f t="shared" si="4"/>
        <v>4.7265815106813935E-2</v>
      </c>
      <c r="P36" s="111">
        <f t="shared" si="4"/>
        <v>0.11306911100133887</v>
      </c>
      <c r="Q36" s="111">
        <f t="shared" si="4"/>
        <v>4.1124527625184149E-2</v>
      </c>
      <c r="R36" s="111">
        <f t="shared" si="4"/>
        <v>6.9914071195398497E-2</v>
      </c>
      <c r="S36" s="111">
        <f t="shared" si="4"/>
        <v>5.0072785104050332E-2</v>
      </c>
      <c r="T36" s="112">
        <v>0</v>
      </c>
      <c r="U36" s="113">
        <f t="shared" si="5"/>
        <v>5.4698940009650032E-2</v>
      </c>
      <c r="V36" s="113">
        <f t="shared" si="6"/>
        <v>5.8618563013986158E-2</v>
      </c>
      <c r="W36" s="113">
        <f t="shared" si="6"/>
        <v>6.7992099160169461E-2</v>
      </c>
      <c r="X36" s="113">
        <f t="shared" si="6"/>
        <v>4.2211879404939534E-2</v>
      </c>
      <c r="Y36" s="113">
        <f t="shared" si="6"/>
        <v>7.918887233807248E-2</v>
      </c>
      <c r="Z36" s="113">
        <f t="shared" si="6"/>
        <v>0.10285971063874166</v>
      </c>
      <c r="AA36" s="113">
        <f t="shared" si="6"/>
        <v>0.11167480460800805</v>
      </c>
      <c r="AB36" s="113">
        <f t="shared" si="6"/>
        <v>7.6765864985059995E-2</v>
      </c>
      <c r="AC36" s="113">
        <f t="shared" si="6"/>
        <v>0.11179880008192566</v>
      </c>
      <c r="AD36" s="113">
        <f t="shared" si="6"/>
        <v>5.2661710696936481E-2</v>
      </c>
      <c r="AE36" s="113">
        <f t="shared" si="6"/>
        <v>-2.1245049090907742E-3</v>
      </c>
      <c r="AF36" s="113">
        <f t="shared" si="6"/>
        <v>-4.3273858206267279E-2</v>
      </c>
      <c r="AG36" s="113">
        <f t="shared" si="6"/>
        <v>-6.5553457916830427E-2</v>
      </c>
      <c r="AH36" s="113">
        <f t="shared" si="6"/>
        <v>-0.16438518233573307</v>
      </c>
      <c r="AI36" s="113">
        <f t="shared" si="6"/>
        <v>-0.15573430478264916</v>
      </c>
      <c r="AJ36" s="113">
        <f t="shared" si="6"/>
        <v>0.16819343337534032</v>
      </c>
      <c r="AK36" s="113">
        <f t="shared" si="6"/>
        <v>9.4760950148420564E-2</v>
      </c>
      <c r="AL36" s="113">
        <f t="shared" si="6"/>
        <v>5.2949068001855171E-3</v>
      </c>
      <c r="AM36" s="113">
        <f t="shared" si="6"/>
        <v>4.9470470209412643E-2</v>
      </c>
      <c r="AN36" s="113">
        <f t="shared" si="6"/>
        <v>5.1695107338129542E-2</v>
      </c>
      <c r="AO36" s="113">
        <f t="shared" si="6"/>
        <v>-1.7582214660804563E-2</v>
      </c>
      <c r="AP36" s="113">
        <f t="shared" si="6"/>
        <v>0.18551492986886409</v>
      </c>
      <c r="AQ36" s="113">
        <f t="shared" si="6"/>
        <v>6.3588462980893601E-2</v>
      </c>
      <c r="AR36" s="113">
        <f t="shared" si="6"/>
        <v>0.12189363388489949</v>
      </c>
      <c r="AS36" s="113">
        <f t="shared" si="6"/>
        <v>5.3701065747373322E-2</v>
      </c>
      <c r="AT36" s="113">
        <f t="shared" si="6"/>
        <v>4.9803598742875321E-2</v>
      </c>
      <c r="AU36" s="113">
        <f t="shared" si="6"/>
        <v>8.7060076723170843E-2</v>
      </c>
      <c r="AV36" s="113">
        <f t="shared" si="6"/>
        <v>6.8882954387615491E-2</v>
      </c>
      <c r="AW36" s="113">
        <f t="shared" si="6"/>
        <v>6.8824869943173717E-2</v>
      </c>
      <c r="AX36" s="113">
        <f t="shared" ref="AX36:CG36" si="7">(AX10/AW10)^4-1</f>
        <v>0.11335675145530244</v>
      </c>
      <c r="AY36" s="113">
        <f t="shared" si="7"/>
        <v>6.7694098320007834E-2</v>
      </c>
      <c r="AZ36" s="113">
        <f t="shared" si="7"/>
        <v>6.3806483719482054E-2</v>
      </c>
      <c r="BA36" s="113">
        <f t="shared" si="7"/>
        <v>7.7769562693912109E-2</v>
      </c>
      <c r="BB36" s="113">
        <f t="shared" si="7"/>
        <v>2.5546392819990604E-2</v>
      </c>
      <c r="BC36" s="113">
        <f t="shared" si="7"/>
        <v>1.163397077427919E-2</v>
      </c>
      <c r="BD36" s="113">
        <f t="shared" si="7"/>
        <v>6.0708655305964143E-2</v>
      </c>
      <c r="BE36" s="113">
        <f t="shared" si="7"/>
        <v>5.3496102874216023E-2</v>
      </c>
      <c r="BF36" s="113">
        <f t="shared" si="7"/>
        <v>1.9988676643796888E-2</v>
      </c>
      <c r="BG36" s="113">
        <f t="shared" si="7"/>
        <v>6.2340302863752584E-2</v>
      </c>
      <c r="BH36" s="113">
        <f t="shared" si="7"/>
        <v>2.3879296307832032E-2</v>
      </c>
      <c r="BI36" s="113">
        <f t="shared" si="7"/>
        <v>3.3085279430145498E-2</v>
      </c>
      <c r="BJ36" s="113">
        <f t="shared" si="7"/>
        <v>-3.0419040146740906E-2</v>
      </c>
      <c r="BK36" s="113">
        <f t="shared" si="7"/>
        <v>-0.27393504954102965</v>
      </c>
      <c r="BL36" s="113">
        <f t="shared" si="7"/>
        <v>-0.21623077801818391</v>
      </c>
      <c r="BM36" s="113">
        <f t="shared" si="7"/>
        <v>-7.7640165929198535E-2</v>
      </c>
      <c r="BN36" s="113">
        <f t="shared" si="7"/>
        <v>7.1557216807166757E-2</v>
      </c>
      <c r="BO36" s="113">
        <f t="shared" si="7"/>
        <v>5.7644175315159085E-2</v>
      </c>
      <c r="BP36" s="113">
        <f t="shared" si="7"/>
        <v>3.8483408450036949E-2</v>
      </c>
      <c r="BQ36" s="113">
        <f t="shared" si="7"/>
        <v>3.4174659239254224E-2</v>
      </c>
      <c r="BR36" s="113">
        <f t="shared" si="7"/>
        <v>7.886180565684664E-2</v>
      </c>
      <c r="BS36" s="113">
        <f t="shared" si="7"/>
        <v>0.11320629099788637</v>
      </c>
      <c r="BT36" s="113">
        <f t="shared" si="7"/>
        <v>0.17821194549430452</v>
      </c>
      <c r="BU36" s="113">
        <f t="shared" si="7"/>
        <v>0.16122010463027769</v>
      </c>
      <c r="BV36" s="113">
        <f t="shared" si="7"/>
        <v>5.2792998819485737E-2</v>
      </c>
      <c r="BW36" s="113">
        <f t="shared" si="7"/>
        <v>-3.9105811386785927E-4</v>
      </c>
      <c r="BX36" s="113">
        <f t="shared" si="7"/>
        <v>5.6642155673879202E-2</v>
      </c>
      <c r="BY36" s="113">
        <f t="shared" si="7"/>
        <v>2.2238665047310535E-2</v>
      </c>
      <c r="BZ36" s="113">
        <f t="shared" si="7"/>
        <v>2.0864377080272112E-2</v>
      </c>
      <c r="CA36" s="113">
        <f t="shared" si="7"/>
        <v>7.0850574052347737E-2</v>
      </c>
      <c r="CB36" s="113">
        <f t="shared" si="7"/>
        <v>0.1272676233714487</v>
      </c>
      <c r="CC36" s="113">
        <f t="shared" si="7"/>
        <v>2.6233027170765366E-2</v>
      </c>
      <c r="CD36" s="113">
        <f t="shared" si="7"/>
        <v>0.10629526423523861</v>
      </c>
      <c r="CE36" s="113">
        <f t="shared" si="7"/>
        <v>5.3273170594493324E-2</v>
      </c>
      <c r="CF36" s="113">
        <f t="shared" si="7"/>
        <v>1.1204461610968552E-2</v>
      </c>
      <c r="CG36" s="113">
        <f t="shared" si="7"/>
        <v>9.7204683404651826E-2</v>
      </c>
      <c r="CH36" s="111">
        <f t="shared" si="3"/>
        <v>3.938010977856643E-2</v>
      </c>
      <c r="CI36" s="111">
        <f t="shared" si="3"/>
        <v>-7.6713764050262423E-4</v>
      </c>
      <c r="CJ36" s="111">
        <f t="shared" si="3"/>
        <v>-6.5638705251260032E-2</v>
      </c>
      <c r="CK36" s="111">
        <f t="shared" si="3"/>
        <v>7.5509615210469727E-2</v>
      </c>
      <c r="CN36" s="115"/>
    </row>
    <row r="37" spans="1:92" x14ac:dyDescent="0.3">
      <c r="CN37" s="115"/>
    </row>
  </sheetData>
  <mergeCells count="2">
    <mergeCell ref="A13:CK13"/>
    <mergeCell ref="A26:CK26"/>
  </mergeCells>
  <hyperlinks>
    <hyperlink ref="CL28" location="accomm!A1" display="Accomm"/>
    <hyperlink ref="CL29" location="trans!A1" display="Trans"/>
    <hyperlink ref="CL30" location="air!A1" display="Air"/>
    <hyperlink ref="CL31" location="othertrans!A1" display="Other Trans"/>
    <hyperlink ref="CL32" location="food!A1" display="Food"/>
    <hyperlink ref="CL33" location="res!A1" display="Res"/>
    <hyperlink ref="CL34" location="rec_ent!A1" display="Rec_Ent"/>
    <hyperlink ref="CL35" location="shop!A1" display="Shop"/>
  </hyperlinks>
  <pageMargins left="0.75" right="0.75" top="1" bottom="1" header="0.5" footer="0.5"/>
  <pageSetup orientation="portrait" horizontalDpi="4294967295" verticalDpi="4294967295" r:id="rId1"/>
  <headerFooter alignWithMargins="0">
    <oddHeader>&amp;A</oddHeader>
    <oddFooter>Page &amp;P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CO26"/>
  <sheetViews>
    <sheetView topLeftCell="BU1" workbookViewId="0">
      <selection activeCell="CH21" sqref="CH21"/>
    </sheetView>
  </sheetViews>
  <sheetFormatPr defaultColWidth="8.6640625" defaultRowHeight="12.6" x14ac:dyDescent="0.25"/>
  <cols>
    <col min="1" max="92" width="8.6640625" style="14"/>
    <col min="93" max="93" width="14" style="397" bestFit="1" customWidth="1"/>
    <col min="94" max="16384" width="8.6640625" style="14"/>
  </cols>
  <sheetData>
    <row r="1" spans="1:93" x14ac:dyDescent="0.25">
      <c r="A1" s="14" t="s">
        <v>441</v>
      </c>
      <c r="B1" s="14" t="s">
        <v>442</v>
      </c>
      <c r="C1" s="14" t="s">
        <v>540</v>
      </c>
      <c r="D1" s="14" t="s">
        <v>541</v>
      </c>
      <c r="E1" s="14" t="s">
        <v>542</v>
      </c>
      <c r="F1" s="14" t="s">
        <v>543</v>
      </c>
      <c r="G1" s="14" t="s">
        <v>544</v>
      </c>
      <c r="H1" s="14" t="s">
        <v>545</v>
      </c>
      <c r="I1" s="14" t="s">
        <v>546</v>
      </c>
      <c r="J1" s="14" t="s">
        <v>547</v>
      </c>
      <c r="K1" s="14" t="s">
        <v>548</v>
      </c>
      <c r="L1" s="14" t="s">
        <v>549</v>
      </c>
      <c r="M1" s="14" t="s">
        <v>550</v>
      </c>
      <c r="N1" s="14" t="s">
        <v>551</v>
      </c>
      <c r="O1" s="14" t="s">
        <v>552</v>
      </c>
      <c r="P1" s="14" t="s">
        <v>553</v>
      </c>
      <c r="Q1" s="14" t="s">
        <v>554</v>
      </c>
      <c r="R1" s="14" t="s">
        <v>555</v>
      </c>
      <c r="S1" s="14" t="s">
        <v>556</v>
      </c>
      <c r="T1" s="14" t="s">
        <v>557</v>
      </c>
      <c r="U1" s="14" t="s">
        <v>558</v>
      </c>
      <c r="V1" s="14" t="s">
        <v>559</v>
      </c>
      <c r="W1" s="14" t="s">
        <v>560</v>
      </c>
      <c r="X1" s="14" t="s">
        <v>561</v>
      </c>
      <c r="Y1" s="14" t="s">
        <v>562</v>
      </c>
      <c r="Z1" s="14" t="s">
        <v>563</v>
      </c>
      <c r="AA1" s="14" t="s">
        <v>564</v>
      </c>
      <c r="AB1" s="14" t="s">
        <v>565</v>
      </c>
      <c r="AC1" s="14" t="s">
        <v>566</v>
      </c>
      <c r="AD1" s="14" t="s">
        <v>567</v>
      </c>
      <c r="AE1" s="14" t="s">
        <v>568</v>
      </c>
      <c r="AF1" s="14" t="s">
        <v>569</v>
      </c>
      <c r="AG1" s="14" t="s">
        <v>570</v>
      </c>
      <c r="AH1" s="14" t="s">
        <v>571</v>
      </c>
      <c r="AI1" s="14" t="s">
        <v>572</v>
      </c>
      <c r="AJ1" s="14" t="s">
        <v>573</v>
      </c>
      <c r="AK1" s="14" t="s">
        <v>574</v>
      </c>
      <c r="AL1" s="14" t="s">
        <v>575</v>
      </c>
      <c r="AM1" s="14" t="s">
        <v>576</v>
      </c>
      <c r="AN1" s="14" t="s">
        <v>577</v>
      </c>
      <c r="AO1" s="14" t="s">
        <v>578</v>
      </c>
      <c r="AP1" s="14" t="s">
        <v>579</v>
      </c>
      <c r="AQ1" s="14" t="s">
        <v>580</v>
      </c>
      <c r="AR1" s="14" t="s">
        <v>581</v>
      </c>
      <c r="AS1" s="14" t="s">
        <v>582</v>
      </c>
      <c r="AT1" s="14" t="s">
        <v>583</v>
      </c>
      <c r="AU1" s="14" t="s">
        <v>584</v>
      </c>
      <c r="AV1" s="14" t="s">
        <v>585</v>
      </c>
      <c r="AW1" s="14" t="s">
        <v>586</v>
      </c>
      <c r="AX1" s="14" t="s">
        <v>587</v>
      </c>
      <c r="AY1" s="14" t="s">
        <v>588</v>
      </c>
      <c r="AZ1" s="14" t="s">
        <v>589</v>
      </c>
      <c r="BA1" s="14" t="s">
        <v>590</v>
      </c>
      <c r="BB1" s="14" t="s">
        <v>591</v>
      </c>
      <c r="BC1" s="14" t="s">
        <v>592</v>
      </c>
      <c r="BD1" s="14" t="s">
        <v>593</v>
      </c>
      <c r="BE1" s="14" t="s">
        <v>594</v>
      </c>
      <c r="BF1" s="14" t="s">
        <v>595</v>
      </c>
      <c r="BG1" s="14" t="s">
        <v>596</v>
      </c>
      <c r="BH1" s="14" t="s">
        <v>597</v>
      </c>
      <c r="BI1" s="14" t="s">
        <v>598</v>
      </c>
      <c r="BJ1" s="14" t="s">
        <v>599</v>
      </c>
      <c r="BK1" s="14" t="s">
        <v>600</v>
      </c>
      <c r="BL1" s="14" t="s">
        <v>601</v>
      </c>
      <c r="BM1" s="14" t="s">
        <v>602</v>
      </c>
      <c r="BN1" s="14" t="s">
        <v>603</v>
      </c>
      <c r="BO1" s="14" t="s">
        <v>604</v>
      </c>
      <c r="BP1" s="14" t="s">
        <v>605</v>
      </c>
      <c r="BQ1" s="14" t="s">
        <v>606</v>
      </c>
      <c r="BR1" s="14" t="s">
        <v>607</v>
      </c>
      <c r="BS1" s="14" t="s">
        <v>608</v>
      </c>
      <c r="BT1" s="14" t="s">
        <v>609</v>
      </c>
      <c r="BU1" s="14" t="s">
        <v>610</v>
      </c>
      <c r="BV1" s="14" t="s">
        <v>611</v>
      </c>
      <c r="BW1" s="14" t="s">
        <v>612</v>
      </c>
      <c r="BX1" s="14" t="s">
        <v>613</v>
      </c>
      <c r="BY1" s="14" t="s">
        <v>614</v>
      </c>
      <c r="BZ1" s="14" t="s">
        <v>615</v>
      </c>
      <c r="CA1" s="14" t="s">
        <v>616</v>
      </c>
      <c r="CB1" s="14" t="s">
        <v>617</v>
      </c>
      <c r="CC1" s="14" t="s">
        <v>618</v>
      </c>
      <c r="CD1" s="14" t="s">
        <v>619</v>
      </c>
      <c r="CE1" s="14" t="s">
        <v>620</v>
      </c>
      <c r="CF1" s="14" t="s">
        <v>621</v>
      </c>
      <c r="CG1" s="14" t="s">
        <v>622</v>
      </c>
      <c r="CH1" s="14" t="s">
        <v>623</v>
      </c>
      <c r="CI1" s="14" t="s">
        <v>624</v>
      </c>
      <c r="CJ1" s="14" t="s">
        <v>625</v>
      </c>
      <c r="CK1" s="14" t="s">
        <v>626</v>
      </c>
      <c r="CL1" s="14" t="s">
        <v>627</v>
      </c>
      <c r="CM1" s="14" t="s">
        <v>2631</v>
      </c>
    </row>
    <row r="2" spans="1:93" x14ac:dyDescent="0.25">
      <c r="A2" s="14">
        <v>1</v>
      </c>
      <c r="B2" s="14" t="s">
        <v>531</v>
      </c>
      <c r="C2" s="14">
        <v>142423.47069308453</v>
      </c>
      <c r="D2" s="14">
        <v>151604.57446386045</v>
      </c>
      <c r="E2" s="14">
        <v>167993.5226803477</v>
      </c>
      <c r="F2" s="14">
        <v>159744.63806952912</v>
      </c>
      <c r="G2" s="14">
        <v>161297.78660235202</v>
      </c>
      <c r="H2" s="14">
        <v>166682.01144209594</v>
      </c>
      <c r="I2" s="14">
        <v>179253.5480404268</v>
      </c>
      <c r="J2" s="14">
        <v>192737.63960025183</v>
      </c>
      <c r="K2" s="14">
        <v>204455.4515532575</v>
      </c>
      <c r="L2" s="14">
        <v>212936.89351004461</v>
      </c>
      <c r="M2" s="14">
        <v>220306.94689138589</v>
      </c>
      <c r="N2" s="14">
        <v>202112.99793718156</v>
      </c>
      <c r="O2" s="14">
        <v>204952.60984962308</v>
      </c>
      <c r="P2" s="14">
        <v>217818.95077369708</v>
      </c>
      <c r="Q2" s="14">
        <v>231312.69487413636</v>
      </c>
      <c r="R2" s="14">
        <v>244779.06250870603</v>
      </c>
      <c r="S2" s="14">
        <v>266688.06186741963</v>
      </c>
      <c r="T2" s="14">
        <v>139898.03013801479</v>
      </c>
      <c r="U2" s="14">
        <v>141710.81792203005</v>
      </c>
      <c r="V2" s="14">
        <v>141148.57376746324</v>
      </c>
      <c r="W2" s="14">
        <v>146936.46094483006</v>
      </c>
      <c r="X2" s="14">
        <v>148312.50963007309</v>
      </c>
      <c r="Y2" s="14">
        <v>148580.54784615806</v>
      </c>
      <c r="Z2" s="14">
        <v>153349.9618228453</v>
      </c>
      <c r="AA2" s="14">
        <v>156175.27855636537</v>
      </c>
      <c r="AB2" s="14">
        <v>160106.55970176886</v>
      </c>
      <c r="AC2" s="14">
        <v>167232.54750548629</v>
      </c>
      <c r="AD2" s="14">
        <v>171860.68795536322</v>
      </c>
      <c r="AE2" s="14">
        <v>172774.29555877243</v>
      </c>
      <c r="AF2" s="14">
        <v>171239.31757059539</v>
      </c>
      <c r="AG2" s="14">
        <v>165795.2835788535</v>
      </c>
      <c r="AH2" s="14">
        <v>155564.67697834969</v>
      </c>
      <c r="AI2" s="14">
        <v>146379.27415031791</v>
      </c>
      <c r="AJ2" s="14">
        <v>157598.31031096392</v>
      </c>
      <c r="AK2" s="14">
        <v>162754.43261664477</v>
      </c>
      <c r="AL2" s="14">
        <v>162262.89562859808</v>
      </c>
      <c r="AM2" s="14">
        <v>162575.5078532013</v>
      </c>
      <c r="AN2" s="14">
        <v>160685.13857307154</v>
      </c>
      <c r="AO2" s="14">
        <v>162914.39465967088</v>
      </c>
      <c r="AP2" s="14">
        <v>171497.7507953374</v>
      </c>
      <c r="AQ2" s="14">
        <v>171630.76174030392</v>
      </c>
      <c r="AR2" s="14">
        <v>175422.65445141916</v>
      </c>
      <c r="AS2" s="14">
        <v>177667.86074340783</v>
      </c>
      <c r="AT2" s="14">
        <v>181229.0201256038</v>
      </c>
      <c r="AU2" s="14">
        <v>182694.65684127639</v>
      </c>
      <c r="AV2" s="14">
        <v>186451.3672604335</v>
      </c>
      <c r="AW2" s="14">
        <v>190924.24950283326</v>
      </c>
      <c r="AX2" s="14">
        <v>194583.07203356875</v>
      </c>
      <c r="AY2" s="14">
        <v>198991.86960417178</v>
      </c>
      <c r="AZ2" s="14">
        <v>203806.84213485973</v>
      </c>
      <c r="BA2" s="14">
        <v>204701.06512938061</v>
      </c>
      <c r="BB2" s="14">
        <v>203391.68679508919</v>
      </c>
      <c r="BC2" s="14">
        <v>205922.21215370044</v>
      </c>
      <c r="BD2" s="14">
        <v>210954.36204831337</v>
      </c>
      <c r="BE2" s="14">
        <v>212094.14450904314</v>
      </c>
      <c r="BF2" s="14">
        <v>211770.92178357346</v>
      </c>
      <c r="BG2" s="14">
        <v>216928.14569924845</v>
      </c>
      <c r="BH2" s="14">
        <v>221839.63639336507</v>
      </c>
      <c r="BI2" s="14">
        <v>223863.36600556393</v>
      </c>
      <c r="BJ2" s="14">
        <v>222397.04483291006</v>
      </c>
      <c r="BK2" s="14">
        <v>213127.74033370445</v>
      </c>
      <c r="BL2" s="14">
        <v>203120.07229464324</v>
      </c>
      <c r="BM2" s="14">
        <v>200137.66478112133</v>
      </c>
      <c r="BN2" s="14">
        <v>202444.33264738953</v>
      </c>
      <c r="BO2" s="14">
        <v>202749.92202557219</v>
      </c>
      <c r="BP2" s="14">
        <v>202783.85521589682</v>
      </c>
      <c r="BQ2" s="14">
        <v>205173.88463245923</v>
      </c>
      <c r="BR2" s="14">
        <v>205936.39120567418</v>
      </c>
      <c r="BS2" s="14">
        <v>205916.30834446213</v>
      </c>
      <c r="BT2" s="14">
        <v>211569.20378351404</v>
      </c>
      <c r="BU2" s="14">
        <v>215864.17507217167</v>
      </c>
      <c r="BV2" s="14">
        <v>221552.51934075941</v>
      </c>
      <c r="BW2" s="14">
        <v>222289.90489834323</v>
      </c>
      <c r="BX2" s="14">
        <v>226295.48025651608</v>
      </c>
      <c r="BY2" s="14">
        <v>230835.09928178339</v>
      </c>
      <c r="BZ2" s="14">
        <v>231715.10990312629</v>
      </c>
      <c r="CA2" s="14">
        <v>236405.09005511968</v>
      </c>
      <c r="CB2" s="14">
        <v>240870.08811614811</v>
      </c>
      <c r="CC2" s="14">
        <v>243097.00956767367</v>
      </c>
      <c r="CD2" s="14">
        <v>245508.10592821997</v>
      </c>
      <c r="CE2" s="14">
        <v>249641.04642278238</v>
      </c>
      <c r="CF2" s="14">
        <v>257952.94324191508</v>
      </c>
      <c r="CG2" s="14">
        <v>264248.92841797642</v>
      </c>
      <c r="CH2" s="14">
        <v>270269.7446457253</v>
      </c>
      <c r="CI2" s="14">
        <v>274280.63116406172</v>
      </c>
      <c r="CJ2" s="14">
        <v>281060.8707013441</v>
      </c>
      <c r="CK2" s="14">
        <v>284331.33918403322</v>
      </c>
      <c r="CL2" s="14">
        <v>289010.01126292709</v>
      </c>
      <c r="CM2" s="14">
        <v>290396.73898729432</v>
      </c>
      <c r="CO2" s="397" t="s">
        <v>2630</v>
      </c>
    </row>
    <row r="3" spans="1:93" x14ac:dyDescent="0.25">
      <c r="A3" s="14">
        <v>2</v>
      </c>
      <c r="B3" s="14" t="s">
        <v>532</v>
      </c>
      <c r="C3" s="14">
        <v>328965.48965285288</v>
      </c>
      <c r="D3" s="14">
        <v>350640.24203687295</v>
      </c>
      <c r="E3" s="14">
        <v>383008.29457133898</v>
      </c>
      <c r="F3" s="14">
        <v>362657.52325941564</v>
      </c>
      <c r="G3" s="14">
        <v>347978.45021078095</v>
      </c>
      <c r="H3" s="14">
        <v>366863.54100956634</v>
      </c>
      <c r="I3" s="14">
        <v>401930.02163726505</v>
      </c>
      <c r="J3" s="14">
        <v>440101.98323151038</v>
      </c>
      <c r="K3" s="14">
        <v>476218.9480847962</v>
      </c>
      <c r="L3" s="14">
        <v>505504.15018866805</v>
      </c>
      <c r="M3" s="14">
        <v>519563.45695364953</v>
      </c>
      <c r="N3" s="14">
        <v>441502.24148691987</v>
      </c>
      <c r="O3" s="14">
        <v>483154.17195502418</v>
      </c>
      <c r="P3" s="14">
        <v>556652.73571087036</v>
      </c>
      <c r="Q3" s="14">
        <v>579654.93969876808</v>
      </c>
      <c r="R3" s="14">
        <v>602912.77526470146</v>
      </c>
      <c r="S3" s="14">
        <v>621909.2722133575</v>
      </c>
      <c r="T3" s="14">
        <v>321171.89832896972</v>
      </c>
      <c r="U3" s="14">
        <v>326009.22963707539</v>
      </c>
      <c r="V3" s="14">
        <v>333733.88646132132</v>
      </c>
      <c r="W3" s="14">
        <v>334946.94418404519</v>
      </c>
      <c r="X3" s="14">
        <v>337886.19367194508</v>
      </c>
      <c r="Y3" s="14">
        <v>345859.90089745622</v>
      </c>
      <c r="Z3" s="14">
        <v>355137.1817954795</v>
      </c>
      <c r="AA3" s="14">
        <v>363677.69178261096</v>
      </c>
      <c r="AB3" s="14">
        <v>370824.75575424632</v>
      </c>
      <c r="AC3" s="14">
        <v>381558.23178552702</v>
      </c>
      <c r="AD3" s="14">
        <v>388185.31433192594</v>
      </c>
      <c r="AE3" s="14">
        <v>391464.87641365669</v>
      </c>
      <c r="AF3" s="14">
        <v>388122.02427929069</v>
      </c>
      <c r="AG3" s="14">
        <v>383426.3337762577</v>
      </c>
      <c r="AH3" s="14">
        <v>354982.93769394542</v>
      </c>
      <c r="AI3" s="14">
        <v>324098.79728816886</v>
      </c>
      <c r="AJ3" s="14">
        <v>340206.23995835579</v>
      </c>
      <c r="AK3" s="14">
        <v>349973.48809620563</v>
      </c>
      <c r="AL3" s="14">
        <v>348068.34812896373</v>
      </c>
      <c r="AM3" s="14">
        <v>353665.72465959855</v>
      </c>
      <c r="AN3" s="14">
        <v>364930.06140004809</v>
      </c>
      <c r="AO3" s="14">
        <v>350893.35953207058</v>
      </c>
      <c r="AP3" s="14">
        <v>372170.54926639562</v>
      </c>
      <c r="AQ3" s="14">
        <v>379460.19383975107</v>
      </c>
      <c r="AR3" s="14">
        <v>393962.60492850363</v>
      </c>
      <c r="AS3" s="14">
        <v>398661.34724062314</v>
      </c>
      <c r="AT3" s="14">
        <v>400337.32057267672</v>
      </c>
      <c r="AU3" s="14">
        <v>414758.81380725664</v>
      </c>
      <c r="AV3" s="14">
        <v>422322.92977939371</v>
      </c>
      <c r="AW3" s="14">
        <v>429007.10418766458</v>
      </c>
      <c r="AX3" s="14">
        <v>451309.9267075198</v>
      </c>
      <c r="AY3" s="14">
        <v>457767.97225146333</v>
      </c>
      <c r="AZ3" s="14">
        <v>460777.76836890867</v>
      </c>
      <c r="BA3" s="14">
        <v>481381.10919010208</v>
      </c>
      <c r="BB3" s="14">
        <v>484690.2500136965</v>
      </c>
      <c r="BC3" s="14">
        <v>478026.6647664776</v>
      </c>
      <c r="BD3" s="14">
        <v>490385.79117028759</v>
      </c>
      <c r="BE3" s="14">
        <v>503780.14706454123</v>
      </c>
      <c r="BF3" s="14">
        <v>507726.78273927391</v>
      </c>
      <c r="BG3" s="14">
        <v>520123.87978056935</v>
      </c>
      <c r="BH3" s="14">
        <v>529099.5186935314</v>
      </c>
      <c r="BI3" s="14">
        <v>537110.91754887183</v>
      </c>
      <c r="BJ3" s="14">
        <v>538687.06655652577</v>
      </c>
      <c r="BK3" s="14">
        <v>473356.32501566899</v>
      </c>
      <c r="BL3" s="14">
        <v>431271.900340016</v>
      </c>
      <c r="BM3" s="14">
        <v>424619.46288343461</v>
      </c>
      <c r="BN3" s="14">
        <v>446723.86667556787</v>
      </c>
      <c r="BO3" s="14">
        <v>463393.736048661</v>
      </c>
      <c r="BP3" s="14">
        <v>469934.05155835516</v>
      </c>
      <c r="BQ3" s="14">
        <v>474601.25579180528</v>
      </c>
      <c r="BR3" s="14">
        <v>484867.29993194545</v>
      </c>
      <c r="BS3" s="14">
        <v>503214.08053799078</v>
      </c>
      <c r="BT3" s="14">
        <v>532097.80186861451</v>
      </c>
      <c r="BU3" s="14">
        <v>561480.60515755403</v>
      </c>
      <c r="BV3" s="14">
        <v>567592.13987176807</v>
      </c>
      <c r="BW3" s="14">
        <v>565440.39594554482</v>
      </c>
      <c r="BX3" s="14">
        <v>578712.85365923855</v>
      </c>
      <c r="BY3" s="14">
        <v>580552.00718096923</v>
      </c>
      <c r="BZ3" s="14">
        <v>577400.81098183361</v>
      </c>
      <c r="CA3" s="14">
        <v>581954.08697303117</v>
      </c>
      <c r="CB3" s="14">
        <v>596370.1967720259</v>
      </c>
      <c r="CC3" s="14">
        <v>590755.09581934335</v>
      </c>
      <c r="CD3" s="14">
        <v>610510.79002076853</v>
      </c>
      <c r="CE3" s="14">
        <v>614015.01844666793</v>
      </c>
      <c r="CF3" s="14">
        <v>610327.93082368188</v>
      </c>
      <c r="CG3" s="14">
        <v>628879.01546154555</v>
      </c>
      <c r="CH3" s="14">
        <v>630920.25541867362</v>
      </c>
      <c r="CI3" s="14">
        <v>617509.88714952895</v>
      </c>
      <c r="CJ3" s="14">
        <v>584993.99470220797</v>
      </c>
      <c r="CK3" s="14">
        <v>601632.91656358517</v>
      </c>
      <c r="CL3" s="14">
        <v>610467.68758194987</v>
      </c>
      <c r="CM3" s="14">
        <v>599993.4398862737</v>
      </c>
      <c r="CO3" s="397">
        <v>589519.192190598</v>
      </c>
    </row>
    <row r="4" spans="1:93" x14ac:dyDescent="0.25">
      <c r="A4" s="14">
        <v>3</v>
      </c>
      <c r="B4" s="14" t="s">
        <v>533</v>
      </c>
      <c r="C4" s="14">
        <v>146913.74410604799</v>
      </c>
      <c r="D4" s="14">
        <v>156604.53953133541</v>
      </c>
      <c r="E4" s="14">
        <v>175377.96559308993</v>
      </c>
      <c r="F4" s="14">
        <v>157450.14660435016</v>
      </c>
      <c r="G4" s="14">
        <v>151435.70527256434</v>
      </c>
      <c r="H4" s="14">
        <v>162595.49862508883</v>
      </c>
      <c r="I4" s="14">
        <v>177652.05390589291</v>
      </c>
      <c r="J4" s="14">
        <v>191273.26468618243</v>
      </c>
      <c r="K4" s="14">
        <v>205389.60925179441</v>
      </c>
      <c r="L4" s="14">
        <v>216969.8423455281</v>
      </c>
      <c r="M4" s="14">
        <v>226272.10460615667</v>
      </c>
      <c r="N4" s="14">
        <v>193018.85375295108</v>
      </c>
      <c r="O4" s="14">
        <v>214660.51502235225</v>
      </c>
      <c r="P4" s="14">
        <v>237757.53163648656</v>
      </c>
      <c r="Q4" s="14">
        <v>240601.91632296686</v>
      </c>
      <c r="R4" s="14">
        <v>250342.87205514198</v>
      </c>
      <c r="S4" s="14">
        <v>260945.26376883793</v>
      </c>
      <c r="T4" s="14">
        <v>141724.44049593268</v>
      </c>
      <c r="U4" s="14">
        <v>146041.97762517192</v>
      </c>
      <c r="V4" s="14">
        <v>149807.00530436996</v>
      </c>
      <c r="W4" s="14">
        <v>150081.55299871738</v>
      </c>
      <c r="X4" s="14">
        <v>152839.63175918395</v>
      </c>
      <c r="Y4" s="14">
        <v>153003.41824938488</v>
      </c>
      <c r="Z4" s="14">
        <v>158069.89027442026</v>
      </c>
      <c r="AA4" s="14">
        <v>162505.21784235252</v>
      </c>
      <c r="AB4" s="14">
        <v>168003.61927908563</v>
      </c>
      <c r="AC4" s="14">
        <v>174924.61843426095</v>
      </c>
      <c r="AD4" s="14">
        <v>178593.4832212849</v>
      </c>
      <c r="AE4" s="14">
        <v>179990.14143772825</v>
      </c>
      <c r="AF4" s="14">
        <v>175541.87177183435</v>
      </c>
      <c r="AG4" s="14">
        <v>170493.90397764172</v>
      </c>
      <c r="AH4" s="14">
        <v>152384.47263166215</v>
      </c>
      <c r="AI4" s="14">
        <v>131380.33803626237</v>
      </c>
      <c r="AJ4" s="14">
        <v>147831.92127853085</v>
      </c>
      <c r="AK4" s="14">
        <v>151460.2244137174</v>
      </c>
      <c r="AL4" s="14">
        <v>150213.101411396</v>
      </c>
      <c r="AM4" s="14">
        <v>156237.57398661316</v>
      </c>
      <c r="AN4" s="14">
        <v>160365.95096133513</v>
      </c>
      <c r="AO4" s="14">
        <v>153627.37066682143</v>
      </c>
      <c r="AP4" s="14">
        <v>166227.01101194101</v>
      </c>
      <c r="AQ4" s="14">
        <v>170161.66186025771</v>
      </c>
      <c r="AR4" s="14">
        <v>177021.86663192755</v>
      </c>
      <c r="AS4" s="14">
        <v>177120.05693988607</v>
      </c>
      <c r="AT4" s="14">
        <v>175644.46421884609</v>
      </c>
      <c r="AU4" s="14">
        <v>180821.82783291192</v>
      </c>
      <c r="AV4" s="14">
        <v>185701.0004969482</v>
      </c>
      <c r="AW4" s="14">
        <v>190859.33793794696</v>
      </c>
      <c r="AX4" s="14">
        <v>193384.38287281134</v>
      </c>
      <c r="AY4" s="14">
        <v>195148.33743702326</v>
      </c>
      <c r="AZ4" s="14">
        <v>198111.40572476518</v>
      </c>
      <c r="BA4" s="14">
        <v>210082.55450675421</v>
      </c>
      <c r="BB4" s="14">
        <v>205524.33961804432</v>
      </c>
      <c r="BC4" s="14">
        <v>207840.13715761394</v>
      </c>
      <c r="BD4" s="14">
        <v>212412.34242567941</v>
      </c>
      <c r="BE4" s="14">
        <v>216330.03116244037</v>
      </c>
      <c r="BF4" s="14">
        <v>216977.49818116141</v>
      </c>
      <c r="BG4" s="14">
        <v>222159.49761283118</v>
      </c>
      <c r="BH4" s="14">
        <v>228647.459920725</v>
      </c>
      <c r="BI4" s="14">
        <v>230526.02702793316</v>
      </c>
      <c r="BJ4" s="14">
        <v>229547.72370068647</v>
      </c>
      <c r="BK4" s="14">
        <v>216367.20777528209</v>
      </c>
      <c r="BL4" s="14">
        <v>193533.46299554833</v>
      </c>
      <c r="BM4" s="14">
        <v>184380.13840323026</v>
      </c>
      <c r="BN4" s="14">
        <v>190806.17911016417</v>
      </c>
      <c r="BO4" s="14">
        <v>203355.63450286156</v>
      </c>
      <c r="BP4" s="14">
        <v>207287.25570006488</v>
      </c>
      <c r="BQ4" s="14">
        <v>212588.22407766525</v>
      </c>
      <c r="BR4" s="14">
        <v>217430.53108087229</v>
      </c>
      <c r="BS4" s="14">
        <v>221336.04923080659</v>
      </c>
      <c r="BT4" s="14">
        <v>230893.67643483132</v>
      </c>
      <c r="BU4" s="14">
        <v>241704.42208587629</v>
      </c>
      <c r="BV4" s="14">
        <v>241335.28552825138</v>
      </c>
      <c r="BW4" s="14">
        <v>237096.74249698725</v>
      </c>
      <c r="BX4" s="14">
        <v>244790.87332149461</v>
      </c>
      <c r="BY4" s="14">
        <v>244248.38134922954</v>
      </c>
      <c r="BZ4" s="14">
        <v>237707.33906259105</v>
      </c>
      <c r="CA4" s="14">
        <v>235661.07155855221</v>
      </c>
      <c r="CB4" s="14">
        <v>245890.55783614432</v>
      </c>
      <c r="CC4" s="14">
        <v>244386.82675215707</v>
      </c>
      <c r="CD4" s="14">
        <v>253604.25221593765</v>
      </c>
      <c r="CE4" s="14">
        <v>257489.85141632892</v>
      </c>
      <c r="CF4" s="14">
        <v>252844.64438609724</v>
      </c>
      <c r="CG4" s="14">
        <v>264361.0905015255</v>
      </c>
      <c r="CH4" s="14">
        <v>263947.40861642058</v>
      </c>
      <c r="CI4" s="14">
        <v>262627.91157130839</v>
      </c>
      <c r="CJ4" s="14">
        <v>260962.32484238897</v>
      </c>
      <c r="CK4" s="14">
        <v>263198.26532712684</v>
      </c>
      <c r="CL4" s="14">
        <v>266065.082482422</v>
      </c>
      <c r="CM4" s="14">
        <v>270451.29349226004</v>
      </c>
      <c r="CO4" s="397">
        <v>589519.192190598</v>
      </c>
    </row>
    <row r="5" spans="1:93" x14ac:dyDescent="0.25">
      <c r="A5" s="14">
        <v>4</v>
      </c>
      <c r="B5" s="14" t="s">
        <v>534</v>
      </c>
      <c r="C5" s="14">
        <v>182051.74554680497</v>
      </c>
      <c r="D5" s="14">
        <v>194035.70250553748</v>
      </c>
      <c r="E5" s="14">
        <v>207630.32897824908</v>
      </c>
      <c r="F5" s="14">
        <v>205207.37665506551</v>
      </c>
      <c r="G5" s="14">
        <v>196542.74493821658</v>
      </c>
      <c r="H5" s="14">
        <v>204268.04238447759</v>
      </c>
      <c r="I5" s="14">
        <v>224277.9677313721</v>
      </c>
      <c r="J5" s="14">
        <v>248828.71854532795</v>
      </c>
      <c r="K5" s="14">
        <v>270829.33883300179</v>
      </c>
      <c r="L5" s="14">
        <v>288534.30784313992</v>
      </c>
      <c r="M5" s="14">
        <v>293291.35234749282</v>
      </c>
      <c r="N5" s="14">
        <v>248483.38773396879</v>
      </c>
      <c r="O5" s="14">
        <v>268493.65693267196</v>
      </c>
      <c r="P5" s="14">
        <v>318895.20407438383</v>
      </c>
      <c r="Q5" s="14">
        <v>339053.02337580128</v>
      </c>
      <c r="R5" s="14">
        <v>352569.9032095595</v>
      </c>
      <c r="S5" s="14">
        <v>360964.00844451954</v>
      </c>
      <c r="T5" s="14">
        <v>179447.4578330371</v>
      </c>
      <c r="U5" s="14">
        <v>179967.25201190347</v>
      </c>
      <c r="V5" s="14">
        <v>183926.88115695142</v>
      </c>
      <c r="W5" s="14">
        <v>184865.39118532784</v>
      </c>
      <c r="X5" s="14">
        <v>185046.56191276104</v>
      </c>
      <c r="Y5" s="14">
        <v>192856.48264807137</v>
      </c>
      <c r="Z5" s="14">
        <v>197067.2915210592</v>
      </c>
      <c r="AA5" s="14">
        <v>201172.47394025832</v>
      </c>
      <c r="AB5" s="14">
        <v>202821.13647516072</v>
      </c>
      <c r="AC5" s="14">
        <v>206633.61335126605</v>
      </c>
      <c r="AD5" s="14">
        <v>209591.8311106411</v>
      </c>
      <c r="AE5" s="14">
        <v>211474.73497592844</v>
      </c>
      <c r="AF5" s="14">
        <v>212580.15250745622</v>
      </c>
      <c r="AG5" s="14">
        <v>212932.42979861592</v>
      </c>
      <c r="AH5" s="14">
        <v>202598.46506228333</v>
      </c>
      <c r="AI5" s="14">
        <v>192718.45925190652</v>
      </c>
      <c r="AJ5" s="14">
        <v>192374.31867982502</v>
      </c>
      <c r="AK5" s="14">
        <v>198513.26368248821</v>
      </c>
      <c r="AL5" s="14">
        <v>197855.24671756776</v>
      </c>
      <c r="AM5" s="14">
        <v>197428.15067298536</v>
      </c>
      <c r="AN5" s="14">
        <v>204564.11043871305</v>
      </c>
      <c r="AO5" s="14">
        <v>197265.98886524924</v>
      </c>
      <c r="AP5" s="14">
        <v>205943.53825445467</v>
      </c>
      <c r="AQ5" s="14">
        <v>209298.53197949345</v>
      </c>
      <c r="AR5" s="14">
        <v>216940.73829657608</v>
      </c>
      <c r="AS5" s="14">
        <v>221541.29030073702</v>
      </c>
      <c r="AT5" s="14">
        <v>224692.8563538306</v>
      </c>
      <c r="AU5" s="14">
        <v>233936.98597434477</v>
      </c>
      <c r="AV5" s="14">
        <v>236621.92928244552</v>
      </c>
      <c r="AW5" s="14">
        <v>238147.76624971759</v>
      </c>
      <c r="AX5" s="14">
        <v>257925.54383470857</v>
      </c>
      <c r="AY5" s="14">
        <v>262619.63481444016</v>
      </c>
      <c r="AZ5" s="14">
        <v>262666.36264414346</v>
      </c>
      <c r="BA5" s="14">
        <v>271298.55468334781</v>
      </c>
      <c r="BB5" s="14">
        <v>279165.91039565223</v>
      </c>
      <c r="BC5" s="14">
        <v>270186.52760886372</v>
      </c>
      <c r="BD5" s="14">
        <v>277973.44874460821</v>
      </c>
      <c r="BE5" s="14">
        <v>287450.11590210092</v>
      </c>
      <c r="BF5" s="14">
        <v>290749.2845581125</v>
      </c>
      <c r="BG5" s="14">
        <v>297964.38216773811</v>
      </c>
      <c r="BH5" s="14">
        <v>300452.05877280631</v>
      </c>
      <c r="BI5" s="14">
        <v>306584.89052093873</v>
      </c>
      <c r="BJ5" s="14">
        <v>309139.34285583935</v>
      </c>
      <c r="BK5" s="14">
        <v>256989.11724038684</v>
      </c>
      <c r="BL5" s="14">
        <v>237738.43734446767</v>
      </c>
      <c r="BM5" s="14">
        <v>240239.32448020438</v>
      </c>
      <c r="BN5" s="14">
        <v>255917.6875654037</v>
      </c>
      <c r="BO5" s="14">
        <v>260038.10154579941</v>
      </c>
      <c r="BP5" s="14">
        <v>262646.79585829028</v>
      </c>
      <c r="BQ5" s="14">
        <v>262013.03171414009</v>
      </c>
      <c r="BR5" s="14">
        <v>267436.76885107323</v>
      </c>
      <c r="BS5" s="14">
        <v>281878.0313071842</v>
      </c>
      <c r="BT5" s="14">
        <v>301204.12543378322</v>
      </c>
      <c r="BU5" s="14">
        <v>319776.18307167775</v>
      </c>
      <c r="BV5" s="14">
        <v>326256.85434351675</v>
      </c>
      <c r="BW5" s="14">
        <v>328343.6534485576</v>
      </c>
      <c r="BX5" s="14">
        <v>333921.98033774388</v>
      </c>
      <c r="BY5" s="14">
        <v>336303.62583173969</v>
      </c>
      <c r="BZ5" s="14">
        <v>339693.47191924253</v>
      </c>
      <c r="CA5" s="14">
        <v>346293.0154144789</v>
      </c>
      <c r="CB5" s="14">
        <v>350479.63893588161</v>
      </c>
      <c r="CC5" s="14">
        <v>346368.26906718628</v>
      </c>
      <c r="CD5" s="14">
        <v>356906.53780483094</v>
      </c>
      <c r="CE5" s="14">
        <v>356525.16703033907</v>
      </c>
      <c r="CF5" s="14">
        <v>357483.28643758467</v>
      </c>
      <c r="CG5" s="14">
        <v>364517.92496002</v>
      </c>
      <c r="CH5" s="14">
        <v>366972.84680225299</v>
      </c>
      <c r="CI5" s="14">
        <v>354881.97557822056</v>
      </c>
      <c r="CJ5" s="14">
        <v>324031.669859819</v>
      </c>
      <c r="CK5" s="14">
        <v>338434.65123645845</v>
      </c>
      <c r="CL5" s="14">
        <v>344402.60509952781</v>
      </c>
      <c r="CM5" s="14">
        <v>329542.14639401354</v>
      </c>
      <c r="CO5" s="397">
        <v>589519.192190598</v>
      </c>
    </row>
    <row r="6" spans="1:93" x14ac:dyDescent="0.25">
      <c r="A6" s="14">
        <v>5</v>
      </c>
      <c r="B6" s="14" t="s">
        <v>535</v>
      </c>
      <c r="C6" s="14">
        <v>143357.5761292617</v>
      </c>
      <c r="D6" s="14">
        <v>152372.56442092342</v>
      </c>
      <c r="E6" s="14">
        <v>159836.28561640991</v>
      </c>
      <c r="F6" s="14">
        <v>155540.19921782688</v>
      </c>
      <c r="G6" s="14">
        <v>162972.76501471456</v>
      </c>
      <c r="H6" s="14">
        <v>168305.71370973985</v>
      </c>
      <c r="I6" s="14">
        <v>176475.44857495243</v>
      </c>
      <c r="J6" s="14">
        <v>186413.8499612638</v>
      </c>
      <c r="K6" s="14">
        <v>192686.17634478171</v>
      </c>
      <c r="L6" s="14">
        <v>195694.47654238259</v>
      </c>
      <c r="M6" s="14">
        <v>194570.32330817156</v>
      </c>
      <c r="N6" s="14">
        <v>181488.57572018207</v>
      </c>
      <c r="O6" s="14">
        <v>193242.71147415804</v>
      </c>
      <c r="P6" s="14">
        <v>208424.80132367322</v>
      </c>
      <c r="Q6" s="14">
        <v>216919.96944674422</v>
      </c>
      <c r="R6" s="14">
        <v>226198.01893262137</v>
      </c>
      <c r="S6" s="14">
        <v>238970.42010617914</v>
      </c>
      <c r="T6" s="14">
        <v>139126.21491142822</v>
      </c>
      <c r="U6" s="14">
        <v>142151.62462644046</v>
      </c>
      <c r="V6" s="14">
        <v>144190.29062174438</v>
      </c>
      <c r="W6" s="14">
        <v>147962.17435743377</v>
      </c>
      <c r="X6" s="14">
        <v>148592.84960408424</v>
      </c>
      <c r="Y6" s="14">
        <v>151186.40871127104</v>
      </c>
      <c r="Z6" s="14">
        <v>152513.51893180356</v>
      </c>
      <c r="AA6" s="14">
        <v>157197.48043653488</v>
      </c>
      <c r="AB6" s="14">
        <v>160486.33998742144</v>
      </c>
      <c r="AC6" s="14">
        <v>160939.41842998794</v>
      </c>
      <c r="AD6" s="14">
        <v>160267.36917994614</v>
      </c>
      <c r="AE6" s="14">
        <v>157652.01486828408</v>
      </c>
      <c r="AF6" s="14">
        <v>156876.32345977821</v>
      </c>
      <c r="AG6" s="14">
        <v>154408.48975835138</v>
      </c>
      <c r="AH6" s="14">
        <v>154588.38864949666</v>
      </c>
      <c r="AI6" s="14">
        <v>156287.59500368126</v>
      </c>
      <c r="AJ6" s="14">
        <v>160578.80398457401</v>
      </c>
      <c r="AK6" s="14">
        <v>162873.9688661804</v>
      </c>
      <c r="AL6" s="14">
        <v>164114.86122479697</v>
      </c>
      <c r="AM6" s="14">
        <v>164323.42598330684</v>
      </c>
      <c r="AN6" s="14">
        <v>164697.26343947466</v>
      </c>
      <c r="AO6" s="14">
        <v>167364.90265328166</v>
      </c>
      <c r="AP6" s="14">
        <v>169496.90622697465</v>
      </c>
      <c r="AQ6" s="14">
        <v>171663.78251922844</v>
      </c>
      <c r="AR6" s="14">
        <v>173611.27575572894</v>
      </c>
      <c r="AS6" s="14">
        <v>174659.61363369942</v>
      </c>
      <c r="AT6" s="14">
        <v>177343.86885360267</v>
      </c>
      <c r="AU6" s="14">
        <v>180287.03605677874</v>
      </c>
      <c r="AV6" s="14">
        <v>182831.45947745329</v>
      </c>
      <c r="AW6" s="14">
        <v>186207.49351212342</v>
      </c>
      <c r="AX6" s="14">
        <v>187136.21853636563</v>
      </c>
      <c r="AY6" s="14">
        <v>189480.22831911285</v>
      </c>
      <c r="AZ6" s="14">
        <v>192495.53884667309</v>
      </c>
      <c r="BA6" s="14">
        <v>191081.45392051889</v>
      </c>
      <c r="BB6" s="14">
        <v>192129.6397778368</v>
      </c>
      <c r="BC6" s="14">
        <v>195038.07283409801</v>
      </c>
      <c r="BD6" s="14">
        <v>193636.84138785687</v>
      </c>
      <c r="BE6" s="14">
        <v>194614.53102938304</v>
      </c>
      <c r="BF6" s="14">
        <v>196236.96556496483</v>
      </c>
      <c r="BG6" s="14">
        <v>198289.56818732561</v>
      </c>
      <c r="BH6" s="14">
        <v>195866.42373340801</v>
      </c>
      <c r="BI6" s="14">
        <v>196844.07032908467</v>
      </c>
      <c r="BJ6" s="14">
        <v>194769.96572516873</v>
      </c>
      <c r="BK6" s="14">
        <v>190800.83344502485</v>
      </c>
      <c r="BL6" s="14">
        <v>184754.55729441225</v>
      </c>
      <c r="BM6" s="14">
        <v>180790.07446643477</v>
      </c>
      <c r="BN6" s="14">
        <v>179246.29422070476</v>
      </c>
      <c r="BO6" s="14">
        <v>181163.37689917651</v>
      </c>
      <c r="BP6" s="14">
        <v>186334.48181573552</v>
      </c>
      <c r="BQ6" s="14">
        <v>191189.69254570417</v>
      </c>
      <c r="BR6" s="14">
        <v>195439.86041078434</v>
      </c>
      <c r="BS6" s="14">
        <v>200006.81112440812</v>
      </c>
      <c r="BT6" s="14">
        <v>204399.89175012062</v>
      </c>
      <c r="BU6" s="14">
        <v>207506.00880211394</v>
      </c>
      <c r="BV6" s="14">
        <v>210202.88459805807</v>
      </c>
      <c r="BW6" s="14">
        <v>211590.42014440033</v>
      </c>
      <c r="BX6" s="14">
        <v>214247.65252016424</v>
      </c>
      <c r="BY6" s="14">
        <v>215472.88122467586</v>
      </c>
      <c r="BZ6" s="14">
        <v>217411.34089338692</v>
      </c>
      <c r="CA6" s="14">
        <v>220548.00314874985</v>
      </c>
      <c r="CB6" s="14">
        <v>223616.31779911221</v>
      </c>
      <c r="CC6" s="14">
        <v>224723.85679512113</v>
      </c>
      <c r="CD6" s="14">
        <v>225745.16163855663</v>
      </c>
      <c r="CE6" s="14">
        <v>230706.73949769555</v>
      </c>
      <c r="CF6" s="14">
        <v>230753.12235359353</v>
      </c>
      <c r="CG6" s="14">
        <v>236202.51326960287</v>
      </c>
      <c r="CH6" s="14">
        <v>240771.81922754872</v>
      </c>
      <c r="CI6" s="14">
        <v>248154.22557397146</v>
      </c>
      <c r="CJ6" s="14">
        <v>251371.63999401953</v>
      </c>
      <c r="CK6" s="14">
        <v>257162.4290287178</v>
      </c>
      <c r="CL6" s="14">
        <v>259284.6973188954</v>
      </c>
      <c r="CM6" s="14">
        <v>264833.22554971027</v>
      </c>
      <c r="CO6" s="397">
        <v>589519.192190598</v>
      </c>
    </row>
    <row r="7" spans="1:93" x14ac:dyDescent="0.25">
      <c r="A7" s="14">
        <v>6</v>
      </c>
      <c r="B7" s="14" t="s">
        <v>536</v>
      </c>
      <c r="C7" s="14">
        <v>256702.79846409758</v>
      </c>
      <c r="D7" s="14">
        <v>276497.59907017287</v>
      </c>
      <c r="E7" s="14">
        <v>298194.23199321912</v>
      </c>
      <c r="F7" s="14">
        <v>287750.05098723189</v>
      </c>
      <c r="G7" s="14">
        <v>295120.56955775036</v>
      </c>
      <c r="H7" s="14">
        <v>315142.13294401614</v>
      </c>
      <c r="I7" s="14">
        <v>345474.96358016861</v>
      </c>
      <c r="J7" s="14">
        <v>363277.2629741244</v>
      </c>
      <c r="K7" s="14">
        <v>384675.12495531468</v>
      </c>
      <c r="L7" s="14">
        <v>394072.52651154209</v>
      </c>
      <c r="M7" s="14">
        <v>378502.46908395685</v>
      </c>
      <c r="N7" s="14">
        <v>332896.26238306385</v>
      </c>
      <c r="O7" s="14">
        <v>328889.83232613897</v>
      </c>
      <c r="P7" s="14">
        <v>361133.94969046966</v>
      </c>
      <c r="Q7" s="14">
        <v>368535.01680902275</v>
      </c>
      <c r="R7" s="14">
        <v>425373.23965060303</v>
      </c>
      <c r="S7" s="14">
        <v>436577.0849853878</v>
      </c>
      <c r="T7" s="14">
        <v>252540.91463501612</v>
      </c>
      <c r="U7" s="14">
        <v>254728.71690331222</v>
      </c>
      <c r="V7" s="14">
        <v>257960.35965725937</v>
      </c>
      <c r="W7" s="14">
        <v>261581.20266080258</v>
      </c>
      <c r="X7" s="14">
        <v>266290.86571925203</v>
      </c>
      <c r="Y7" s="14">
        <v>272121.10289302957</v>
      </c>
      <c r="Z7" s="14">
        <v>278944.99263719062</v>
      </c>
      <c r="AA7" s="14">
        <v>288633.43503121921</v>
      </c>
      <c r="AB7" s="14">
        <v>292216.4588234254</v>
      </c>
      <c r="AC7" s="14">
        <v>299966.60736260854</v>
      </c>
      <c r="AD7" s="14">
        <v>301656.41218845255</v>
      </c>
      <c r="AE7" s="14">
        <v>298937.44959838985</v>
      </c>
      <c r="AF7" s="14">
        <v>292497.55764136976</v>
      </c>
      <c r="AG7" s="14">
        <v>287824.51345166017</v>
      </c>
      <c r="AH7" s="14">
        <v>284649.80126112816</v>
      </c>
      <c r="AI7" s="14">
        <v>286028.33159476944</v>
      </c>
      <c r="AJ7" s="14">
        <v>290020.82676585059</v>
      </c>
      <c r="AK7" s="14">
        <v>293167.51779662148</v>
      </c>
      <c r="AL7" s="14">
        <v>295673.77982452681</v>
      </c>
      <c r="AM7" s="14">
        <v>301620.15384400252</v>
      </c>
      <c r="AN7" s="14">
        <v>303661.47265857353</v>
      </c>
      <c r="AO7" s="14">
        <v>309934.37883868517</v>
      </c>
      <c r="AP7" s="14">
        <v>320026.57296276774</v>
      </c>
      <c r="AQ7" s="14">
        <v>326946.10731603799</v>
      </c>
      <c r="AR7" s="14">
        <v>337004.69376902754</v>
      </c>
      <c r="AS7" s="14">
        <v>343440.7686501256</v>
      </c>
      <c r="AT7" s="14">
        <v>348882.03424728109</v>
      </c>
      <c r="AU7" s="14">
        <v>352572.35765424022</v>
      </c>
      <c r="AV7" s="14">
        <v>357278.40322709439</v>
      </c>
      <c r="AW7" s="14">
        <v>361785.71166811406</v>
      </c>
      <c r="AX7" s="14">
        <v>363739.22429870546</v>
      </c>
      <c r="AY7" s="14">
        <v>370305.71270258364</v>
      </c>
      <c r="AZ7" s="14">
        <v>378891.67585288757</v>
      </c>
      <c r="BA7" s="14">
        <v>381456.92888704815</v>
      </c>
      <c r="BB7" s="14">
        <v>385684.62845086999</v>
      </c>
      <c r="BC7" s="14">
        <v>392667.266630453</v>
      </c>
      <c r="BD7" s="14">
        <v>394155.06669046602</v>
      </c>
      <c r="BE7" s="14">
        <v>393764.05864173017</v>
      </c>
      <c r="BF7" s="14">
        <v>394711.16401616659</v>
      </c>
      <c r="BG7" s="14">
        <v>393659.8166978056</v>
      </c>
      <c r="BH7" s="14">
        <v>388770.81598315533</v>
      </c>
      <c r="BI7" s="14">
        <v>387826.6419499598</v>
      </c>
      <c r="BJ7" s="14">
        <v>377952.73492735747</v>
      </c>
      <c r="BK7" s="14">
        <v>359459.68347535486</v>
      </c>
      <c r="BL7" s="14">
        <v>345626.2929607284</v>
      </c>
      <c r="BM7" s="14">
        <v>334011.03125251347</v>
      </c>
      <c r="BN7" s="14">
        <v>327652.95111918735</v>
      </c>
      <c r="BO7" s="14">
        <v>324294.77419982618</v>
      </c>
      <c r="BP7" s="14">
        <v>323818.73423579644</v>
      </c>
      <c r="BQ7" s="14">
        <v>322366.27199381287</v>
      </c>
      <c r="BR7" s="14">
        <v>329866.06601744925</v>
      </c>
      <c r="BS7" s="14">
        <v>339508.25705749728</v>
      </c>
      <c r="BT7" s="14">
        <v>351675.32584164018</v>
      </c>
      <c r="BU7" s="14">
        <v>363001.02906603325</v>
      </c>
      <c r="BV7" s="14">
        <v>365235.22322023474</v>
      </c>
      <c r="BW7" s="14">
        <v>364624.22063397057</v>
      </c>
      <c r="BX7" s="14">
        <v>362109.87491287477</v>
      </c>
      <c r="BY7" s="14">
        <v>361400.18804681959</v>
      </c>
      <c r="BZ7" s="14">
        <v>369054.62931540544</v>
      </c>
      <c r="CA7" s="14">
        <v>381575.37496099132</v>
      </c>
      <c r="CB7" s="14">
        <v>405268.05468294973</v>
      </c>
      <c r="CC7" s="14">
        <v>419321.94964020257</v>
      </c>
      <c r="CD7" s="14">
        <v>434193.46704792115</v>
      </c>
      <c r="CE7" s="14">
        <v>442709.48723133863</v>
      </c>
      <c r="CF7" s="14">
        <v>438201.96647520026</v>
      </c>
      <c r="CG7" s="14">
        <v>445824.95332782972</v>
      </c>
      <c r="CH7" s="14">
        <v>443405.51911134244</v>
      </c>
      <c r="CI7" s="14">
        <v>418875.90102717886</v>
      </c>
      <c r="CJ7" s="14">
        <v>418856.18944640126</v>
      </c>
      <c r="CK7" s="14">
        <v>425443.10796751978</v>
      </c>
      <c r="CL7" s="14">
        <v>425233.51477626059</v>
      </c>
      <c r="CM7" s="14">
        <v>433055.01107640914</v>
      </c>
      <c r="CO7" s="397">
        <v>589519.192190598</v>
      </c>
    </row>
    <row r="8" spans="1:93" x14ac:dyDescent="0.25">
      <c r="A8" s="14">
        <v>7</v>
      </c>
      <c r="B8" s="14" t="s">
        <v>537</v>
      </c>
      <c r="C8" s="14">
        <v>90179.234689400881</v>
      </c>
      <c r="D8" s="14">
        <v>100316.12542756315</v>
      </c>
      <c r="E8" s="14">
        <v>108468.95417685452</v>
      </c>
      <c r="F8" s="14">
        <v>109467.91771486562</v>
      </c>
      <c r="G8" s="14">
        <v>117041.50580204661</v>
      </c>
      <c r="H8" s="14">
        <v>127750.05776830045</v>
      </c>
      <c r="I8" s="14">
        <v>138183.3454180478</v>
      </c>
      <c r="J8" s="14">
        <v>147211.66644949594</v>
      </c>
      <c r="K8" s="14">
        <v>155864.33700470193</v>
      </c>
      <c r="L8" s="14">
        <v>162128.93124951868</v>
      </c>
      <c r="M8" s="14">
        <v>156219.42156629567</v>
      </c>
      <c r="N8" s="14">
        <v>143477.17296918272</v>
      </c>
      <c r="O8" s="14">
        <v>142540.51169063163</v>
      </c>
      <c r="P8" s="14">
        <v>149635.11917302496</v>
      </c>
      <c r="Q8" s="14">
        <v>157169.22019095524</v>
      </c>
      <c r="R8" s="14">
        <v>171587.52051266684</v>
      </c>
      <c r="S8" s="14">
        <v>175801.20423229586</v>
      </c>
      <c r="T8" s="14">
        <v>88727.278083494748</v>
      </c>
      <c r="U8" s="14">
        <v>88753.469917177776</v>
      </c>
      <c r="V8" s="14">
        <v>90767.188508996638</v>
      </c>
      <c r="W8" s="14">
        <v>92469.002247934361</v>
      </c>
      <c r="X8" s="14">
        <v>94274.657195269188</v>
      </c>
      <c r="Y8" s="14">
        <v>98365.684526372497</v>
      </c>
      <c r="Z8" s="14">
        <v>102742.074200278</v>
      </c>
      <c r="AA8" s="14">
        <v>105882.08578833292</v>
      </c>
      <c r="AB8" s="14">
        <v>106475.49530096362</v>
      </c>
      <c r="AC8" s="14">
        <v>108678.40075909482</v>
      </c>
      <c r="AD8" s="14">
        <v>109833.44842209938</v>
      </c>
      <c r="AE8" s="14">
        <v>108888.47222526025</v>
      </c>
      <c r="AF8" s="14">
        <v>109948.49706338605</v>
      </c>
      <c r="AG8" s="14">
        <v>109268.54893844931</v>
      </c>
      <c r="AH8" s="14">
        <v>108479.30382944005</v>
      </c>
      <c r="AI8" s="14">
        <v>110175.32102818704</v>
      </c>
      <c r="AJ8" s="14">
        <v>113021.6527259279</v>
      </c>
      <c r="AK8" s="14">
        <v>115604.77040161344</v>
      </c>
      <c r="AL8" s="14">
        <v>117855.63501460584</v>
      </c>
      <c r="AM8" s="14">
        <v>121683.96506603927</v>
      </c>
      <c r="AN8" s="14">
        <v>122318.51455498469</v>
      </c>
      <c r="AO8" s="14">
        <v>126404.51378807484</v>
      </c>
      <c r="AP8" s="14">
        <v>130097.28473644039</v>
      </c>
      <c r="AQ8" s="14">
        <v>132179.91799370191</v>
      </c>
      <c r="AR8" s="14">
        <v>135732.93758492393</v>
      </c>
      <c r="AS8" s="14">
        <v>137480.17712641635</v>
      </c>
      <c r="AT8" s="14">
        <v>139330.22829464494</v>
      </c>
      <c r="AU8" s="14">
        <v>140190.038666206</v>
      </c>
      <c r="AV8" s="14">
        <v>144153.32019958599</v>
      </c>
      <c r="AW8" s="14">
        <v>147099.60551506229</v>
      </c>
      <c r="AX8" s="14">
        <v>147954.32362444949</v>
      </c>
      <c r="AY8" s="14">
        <v>149639.41645888603</v>
      </c>
      <c r="AZ8" s="14">
        <v>153880.17793668405</v>
      </c>
      <c r="BA8" s="14">
        <v>153409.71180980181</v>
      </c>
      <c r="BB8" s="14">
        <v>155927.64203474278</v>
      </c>
      <c r="BC8" s="14">
        <v>160239.81623757907</v>
      </c>
      <c r="BD8" s="14">
        <v>160860.90267812859</v>
      </c>
      <c r="BE8" s="14">
        <v>161621.24278864491</v>
      </c>
      <c r="BF8" s="14">
        <v>163274.25626432267</v>
      </c>
      <c r="BG8" s="14">
        <v>162759.32326697849</v>
      </c>
      <c r="BH8" s="14">
        <v>160279.6425216865</v>
      </c>
      <c r="BI8" s="14">
        <v>159278.54913580886</v>
      </c>
      <c r="BJ8" s="14">
        <v>155502.7349406305</v>
      </c>
      <c r="BK8" s="14">
        <v>149816.75966705679</v>
      </c>
      <c r="BL8" s="14">
        <v>146718.23713220103</v>
      </c>
      <c r="BM8" s="14">
        <v>143219.67253253571</v>
      </c>
      <c r="BN8" s="14">
        <v>142249.42169670499</v>
      </c>
      <c r="BO8" s="14">
        <v>141721.3605152891</v>
      </c>
      <c r="BP8" s="14">
        <v>141681.47410524642</v>
      </c>
      <c r="BQ8" s="14">
        <v>139961.30090206667</v>
      </c>
      <c r="BR8" s="14">
        <v>143627.85337951349</v>
      </c>
      <c r="BS8" s="14">
        <v>144891.41837569993</v>
      </c>
      <c r="BT8" s="14">
        <v>146011.32131069209</v>
      </c>
      <c r="BU8" s="14">
        <v>150133.03869440567</v>
      </c>
      <c r="BV8" s="14">
        <v>150541.3948435449</v>
      </c>
      <c r="BW8" s="14">
        <v>151854.72184345714</v>
      </c>
      <c r="BX8" s="14">
        <v>154649.25050686981</v>
      </c>
      <c r="BY8" s="14">
        <v>155347.64205625825</v>
      </c>
      <c r="BZ8" s="14">
        <v>158228.57124706361</v>
      </c>
      <c r="CA8" s="14">
        <v>160451.41695362932</v>
      </c>
      <c r="CB8" s="14">
        <v>166391.95738292235</v>
      </c>
      <c r="CC8" s="14">
        <v>169434.69892061473</v>
      </c>
      <c r="CD8" s="14">
        <v>174176.67446071689</v>
      </c>
      <c r="CE8" s="14">
        <v>176346.75128641335</v>
      </c>
      <c r="CF8" s="14">
        <v>174878.01024360358</v>
      </c>
      <c r="CG8" s="14">
        <v>176196.65224986392</v>
      </c>
      <c r="CH8" s="14">
        <v>175410.36287692521</v>
      </c>
      <c r="CI8" s="14">
        <v>176719.79155879075</v>
      </c>
      <c r="CJ8" s="14">
        <v>176684.36834853888</v>
      </c>
      <c r="CK8" s="14">
        <v>180638.45190689672</v>
      </c>
      <c r="CL8" s="14">
        <v>177429.48797579898</v>
      </c>
      <c r="CM8" s="14">
        <v>184515.12184024049</v>
      </c>
      <c r="CO8" s="397">
        <v>589519.192190598</v>
      </c>
    </row>
    <row r="9" spans="1:93" x14ac:dyDescent="0.25">
      <c r="A9" s="14">
        <v>8</v>
      </c>
      <c r="B9" s="14" t="s">
        <v>538</v>
      </c>
      <c r="C9" s="14">
        <v>166523.5637746967</v>
      </c>
      <c r="D9" s="14">
        <v>176181.47364260972</v>
      </c>
      <c r="E9" s="14">
        <v>189725.27781636457</v>
      </c>
      <c r="F9" s="14">
        <v>178282.13327236628</v>
      </c>
      <c r="G9" s="14">
        <v>178079.06375570374</v>
      </c>
      <c r="H9" s="14">
        <v>187392.07517571567</v>
      </c>
      <c r="I9" s="14">
        <v>207291.61816212081</v>
      </c>
      <c r="J9" s="14">
        <v>216065.59652462846</v>
      </c>
      <c r="K9" s="14">
        <v>228810.78795061275</v>
      </c>
      <c r="L9" s="14">
        <v>231943.59526202342</v>
      </c>
      <c r="M9" s="14">
        <v>222283.04751766121</v>
      </c>
      <c r="N9" s="14">
        <v>189419.08941388113</v>
      </c>
      <c r="O9" s="14">
        <v>186349.32063550732</v>
      </c>
      <c r="P9" s="14">
        <v>211498.83051744473</v>
      </c>
      <c r="Q9" s="14">
        <v>211365.79661806754</v>
      </c>
      <c r="R9" s="14">
        <v>253785.71913793619</v>
      </c>
      <c r="S9" s="14">
        <v>260775.88075309194</v>
      </c>
      <c r="T9" s="14">
        <v>163813.63655152137</v>
      </c>
      <c r="U9" s="14">
        <v>165975.24698613444</v>
      </c>
      <c r="V9" s="14">
        <v>167193.17114826274</v>
      </c>
      <c r="W9" s="14">
        <v>169112.20041286823</v>
      </c>
      <c r="X9" s="14">
        <v>172016.20852398287</v>
      </c>
      <c r="Y9" s="14">
        <v>173755.41836665705</v>
      </c>
      <c r="Z9" s="14">
        <v>176202.91843691265</v>
      </c>
      <c r="AA9" s="14">
        <v>182751.3492428863</v>
      </c>
      <c r="AB9" s="14">
        <v>185740.9635224618</v>
      </c>
      <c r="AC9" s="14">
        <v>191288.20660351374</v>
      </c>
      <c r="AD9" s="14">
        <v>191822.96376635315</v>
      </c>
      <c r="AE9" s="14">
        <v>190048.9773731296</v>
      </c>
      <c r="AF9" s="14">
        <v>182549.06057798374</v>
      </c>
      <c r="AG9" s="14">
        <v>178555.96451321084</v>
      </c>
      <c r="AH9" s="14">
        <v>176170.49743168813</v>
      </c>
      <c r="AI9" s="14">
        <v>175853.01056658241</v>
      </c>
      <c r="AJ9" s="14">
        <v>176999.17403992268</v>
      </c>
      <c r="AK9" s="14">
        <v>177562.74739500805</v>
      </c>
      <c r="AL9" s="14">
        <v>177818.14480992098</v>
      </c>
      <c r="AM9" s="14">
        <v>179936.18877796325</v>
      </c>
      <c r="AN9" s="14">
        <v>181342.95810358887</v>
      </c>
      <c r="AO9" s="14">
        <v>183529.86505061033</v>
      </c>
      <c r="AP9" s="14">
        <v>189929.28822632736</v>
      </c>
      <c r="AQ9" s="14">
        <v>194766.18932233605</v>
      </c>
      <c r="AR9" s="14">
        <v>201271.75618410361</v>
      </c>
      <c r="AS9" s="14">
        <v>205960.59152370921</v>
      </c>
      <c r="AT9" s="14">
        <v>209551.80595263615</v>
      </c>
      <c r="AU9" s="14">
        <v>212382.31898803421</v>
      </c>
      <c r="AV9" s="14">
        <v>213125.0830275084</v>
      </c>
      <c r="AW9" s="14">
        <v>214686.10615305181</v>
      </c>
      <c r="AX9" s="14">
        <v>215784.900674256</v>
      </c>
      <c r="AY9" s="14">
        <v>220666.29624369761</v>
      </c>
      <c r="AZ9" s="14">
        <v>225011.49791620352</v>
      </c>
      <c r="BA9" s="14">
        <v>228047.21707724637</v>
      </c>
      <c r="BB9" s="14">
        <v>229756.98641612721</v>
      </c>
      <c r="BC9" s="14">
        <v>232427.45039287393</v>
      </c>
      <c r="BD9" s="14">
        <v>233294.16401233742</v>
      </c>
      <c r="BE9" s="14">
        <v>232142.81585308525</v>
      </c>
      <c r="BF9" s="14">
        <v>231436.90775184392</v>
      </c>
      <c r="BG9" s="14">
        <v>230900.4934308271</v>
      </c>
      <c r="BH9" s="14">
        <v>228491.17346146883</v>
      </c>
      <c r="BI9" s="14">
        <v>228548.09281415094</v>
      </c>
      <c r="BJ9" s="14">
        <v>222449.99998672697</v>
      </c>
      <c r="BK9" s="14">
        <v>209642.92380829807</v>
      </c>
      <c r="BL9" s="14">
        <v>198908.05582852737</v>
      </c>
      <c r="BM9" s="14">
        <v>190791.35871997775</v>
      </c>
      <c r="BN9" s="14">
        <v>185403.52942248236</v>
      </c>
      <c r="BO9" s="14">
        <v>182573.41368453705</v>
      </c>
      <c r="BP9" s="14">
        <v>182137.26013055001</v>
      </c>
      <c r="BQ9" s="14">
        <v>182404.97109174621</v>
      </c>
      <c r="BR9" s="14">
        <v>186238.21263793574</v>
      </c>
      <c r="BS9" s="14">
        <v>194616.83868179735</v>
      </c>
      <c r="BT9" s="14">
        <v>205664.00453094809</v>
      </c>
      <c r="BU9" s="14">
        <v>212867.99037162759</v>
      </c>
      <c r="BV9" s="14">
        <v>214693.82837668984</v>
      </c>
      <c r="BW9" s="14">
        <v>212769.4987905134</v>
      </c>
      <c r="BX9" s="14">
        <v>207460.62440600494</v>
      </c>
      <c r="BY9" s="14">
        <v>206052.54599056134</v>
      </c>
      <c r="BZ9" s="14">
        <v>210826.05806834184</v>
      </c>
      <c r="CA9" s="14">
        <v>221123.95800736203</v>
      </c>
      <c r="CB9" s="14">
        <v>238876.09730002738</v>
      </c>
      <c r="CC9" s="14">
        <v>249887.25071958787</v>
      </c>
      <c r="CD9" s="14">
        <v>260016.79258720425</v>
      </c>
      <c r="CE9" s="14">
        <v>266362.73594492528</v>
      </c>
      <c r="CF9" s="14">
        <v>263323.95623159665</v>
      </c>
      <c r="CG9" s="14">
        <v>269628.30107796582</v>
      </c>
      <c r="CH9" s="14">
        <v>267995.15623441723</v>
      </c>
      <c r="CI9" s="14">
        <v>242156.10946838811</v>
      </c>
      <c r="CJ9" s="14">
        <v>242171.82109786238</v>
      </c>
      <c r="CK9" s="14">
        <v>244804.65606062309</v>
      </c>
      <c r="CL9" s="14">
        <v>247804.0268004617</v>
      </c>
      <c r="CM9" s="14">
        <v>248539.8892361687</v>
      </c>
      <c r="CO9" s="397">
        <v>589519.192190598</v>
      </c>
    </row>
    <row r="10" spans="1:93" x14ac:dyDescent="0.25">
      <c r="A10" s="14">
        <v>9</v>
      </c>
      <c r="B10" s="14" t="s">
        <v>539</v>
      </c>
      <c r="C10" s="14">
        <v>871449.33493929682</v>
      </c>
      <c r="D10" s="14">
        <v>931114.97999182972</v>
      </c>
      <c r="E10" s="14">
        <v>1009032.3348613158</v>
      </c>
      <c r="F10" s="14">
        <v>965692.41153400345</v>
      </c>
      <c r="G10" s="14">
        <v>967369.57138559781</v>
      </c>
      <c r="H10" s="14">
        <v>1016993.3991054182</v>
      </c>
      <c r="I10" s="14">
        <v>1103133.9818328128</v>
      </c>
      <c r="J10" s="14">
        <v>1182530.7357671505</v>
      </c>
      <c r="K10" s="14">
        <v>1258035.7009381498</v>
      </c>
      <c r="L10" s="14">
        <v>1308208.0467526373</v>
      </c>
      <c r="M10" s="14">
        <v>1312943.1962371636</v>
      </c>
      <c r="N10" s="14">
        <v>1158000.0775273475</v>
      </c>
      <c r="O10" s="14">
        <v>1210239.3256049443</v>
      </c>
      <c r="P10" s="14">
        <v>1344030.4374987104</v>
      </c>
      <c r="Q10" s="14">
        <v>1396422.6208286714</v>
      </c>
      <c r="R10" s="14">
        <v>1499263.096356632</v>
      </c>
      <c r="S10" s="14">
        <v>1564144.8391723442</v>
      </c>
      <c r="T10" s="14">
        <v>852737.05801342882</v>
      </c>
      <c r="U10" s="14">
        <v>864600.38908885827</v>
      </c>
      <c r="V10" s="14">
        <v>877033.11050778837</v>
      </c>
      <c r="W10" s="14">
        <v>891426.7821471116</v>
      </c>
      <c r="X10" s="14">
        <v>901082.4186253543</v>
      </c>
      <c r="Y10" s="14">
        <v>917747.96034791507</v>
      </c>
      <c r="Z10" s="14">
        <v>939945.65518731903</v>
      </c>
      <c r="AA10" s="14">
        <v>965683.88580673025</v>
      </c>
      <c r="AB10" s="14">
        <v>983634.11426686239</v>
      </c>
      <c r="AC10" s="14">
        <v>1009696.8050836101</v>
      </c>
      <c r="AD10" s="14">
        <v>1021969.7836556877</v>
      </c>
      <c r="AE10" s="14">
        <v>1020828.6364391031</v>
      </c>
      <c r="AF10" s="14">
        <v>1008735.2229510339</v>
      </c>
      <c r="AG10" s="14">
        <v>991454.62056512258</v>
      </c>
      <c r="AH10" s="14">
        <v>949785.80458291993</v>
      </c>
      <c r="AI10" s="14">
        <v>912793.99803693744</v>
      </c>
      <c r="AJ10" s="14">
        <v>948404.18101974425</v>
      </c>
      <c r="AK10" s="14">
        <v>968769.40737565234</v>
      </c>
      <c r="AL10" s="14">
        <v>970119.88480688585</v>
      </c>
      <c r="AM10" s="14">
        <v>982184.81234010903</v>
      </c>
      <c r="AN10" s="14">
        <v>993973.93607116758</v>
      </c>
      <c r="AO10" s="14">
        <v>991107.0356837085</v>
      </c>
      <c r="AP10" s="14">
        <v>1033191.7792514755</v>
      </c>
      <c r="AQ10" s="14">
        <v>1049700.8454153214</v>
      </c>
      <c r="AR10" s="14">
        <v>1080001.2289046792</v>
      </c>
      <c r="AS10" s="14">
        <v>1094429.5902678557</v>
      </c>
      <c r="AT10" s="14">
        <v>1107792.2437991642</v>
      </c>
      <c r="AU10" s="14">
        <v>1130312.864359552</v>
      </c>
      <c r="AV10" s="14">
        <v>1148884.1597443749</v>
      </c>
      <c r="AW10" s="14">
        <v>1167924.5588707356</v>
      </c>
      <c r="AX10" s="14">
        <v>1196768.4415761598</v>
      </c>
      <c r="AY10" s="14">
        <v>1216545.7828773318</v>
      </c>
      <c r="AZ10" s="14">
        <v>1235971.8252033291</v>
      </c>
      <c r="BA10" s="14">
        <v>1258620.5571270494</v>
      </c>
      <c r="BB10" s="14">
        <v>1265896.2050374923</v>
      </c>
      <c r="BC10" s="14">
        <v>1271654.2163847289</v>
      </c>
      <c r="BD10" s="14">
        <v>1289132.061296924</v>
      </c>
      <c r="BE10" s="14">
        <v>1304252.8812446976</v>
      </c>
      <c r="BF10" s="14">
        <v>1310445.8341039787</v>
      </c>
      <c r="BG10" s="14">
        <v>1329001.4103649487</v>
      </c>
      <c r="BH10" s="14">
        <v>1335576.3948034595</v>
      </c>
      <c r="BI10" s="14">
        <v>1345644.9958334803</v>
      </c>
      <c r="BJ10" s="14">
        <v>1333806.8120419621</v>
      </c>
      <c r="BK10" s="14">
        <v>1236744.5822697531</v>
      </c>
      <c r="BL10" s="14">
        <v>1164772.8228897997</v>
      </c>
      <c r="BM10" s="14">
        <v>1139558.2333835042</v>
      </c>
      <c r="BN10" s="14">
        <v>1156067.4446628499</v>
      </c>
      <c r="BO10" s="14">
        <v>1171601.8091732357</v>
      </c>
      <c r="BP10" s="14">
        <v>1182871.1228257841</v>
      </c>
      <c r="BQ10" s="14">
        <v>1193331.1049637815</v>
      </c>
      <c r="BR10" s="14">
        <v>1216109.6175658533</v>
      </c>
      <c r="BS10" s="14">
        <v>1248645.4570643581</v>
      </c>
      <c r="BT10" s="14">
        <v>1299742.2232438894</v>
      </c>
      <c r="BU10" s="14">
        <v>1347851.8180978729</v>
      </c>
      <c r="BV10" s="14">
        <v>1364582.7670308203</v>
      </c>
      <c r="BW10" s="14">
        <v>1363944.9416222591</v>
      </c>
      <c r="BX10" s="14">
        <v>1381365.8613487936</v>
      </c>
      <c r="BY10" s="14">
        <v>1388260.1757342482</v>
      </c>
      <c r="BZ10" s="14">
        <v>1395581.8910937523</v>
      </c>
      <c r="CA10" s="14">
        <v>1420482.5551378918</v>
      </c>
      <c r="CB10" s="14">
        <v>1466124.6573702358</v>
      </c>
      <c r="CC10" s="14">
        <v>1477897.9118223409</v>
      </c>
      <c r="CD10" s="14">
        <v>1515957.5246354663</v>
      </c>
      <c r="CE10" s="14">
        <v>1537072.2915984849</v>
      </c>
      <c r="CF10" s="14">
        <v>1537235.962894391</v>
      </c>
      <c r="CG10" s="14">
        <v>1575155.4104769544</v>
      </c>
      <c r="CH10" s="14">
        <v>1585367.3384032901</v>
      </c>
      <c r="CI10" s="14">
        <v>1558820.6449147409</v>
      </c>
      <c r="CJ10" s="14">
        <v>1536282.6948439726</v>
      </c>
      <c r="CK10" s="14">
        <v>1568569.7927438561</v>
      </c>
      <c r="CL10" s="14">
        <v>1583995.9109400329</v>
      </c>
      <c r="CM10" s="14">
        <v>1588278.4154996879</v>
      </c>
      <c r="CO10" s="397">
        <v>589519.192190598</v>
      </c>
    </row>
    <row r="11" spans="1:93" x14ac:dyDescent="0.25">
      <c r="CO11" s="397">
        <v>589519.192190598</v>
      </c>
    </row>
    <row r="12" spans="1:93" x14ac:dyDescent="0.25">
      <c r="CO12" s="397">
        <v>589519.192190598</v>
      </c>
    </row>
    <row r="13" spans="1:93" x14ac:dyDescent="0.25">
      <c r="CO13" s="397">
        <v>589519.192190598</v>
      </c>
    </row>
    <row r="14" spans="1:93" x14ac:dyDescent="0.25">
      <c r="CO14" s="397">
        <v>589519.192190598</v>
      </c>
    </row>
    <row r="15" spans="1:93" x14ac:dyDescent="0.25">
      <c r="CO15" s="397">
        <v>589519.192190598</v>
      </c>
    </row>
    <row r="16" spans="1:93" x14ac:dyDescent="0.25">
      <c r="CO16" s="397">
        <v>589519.192190598</v>
      </c>
    </row>
    <row r="17" spans="93:93" x14ac:dyDescent="0.25">
      <c r="CO17" s="397">
        <v>589519.192190598</v>
      </c>
    </row>
    <row r="18" spans="93:93" x14ac:dyDescent="0.25">
      <c r="CO18" s="397">
        <v>589519.192190598</v>
      </c>
    </row>
    <row r="19" spans="93:93" x14ac:dyDescent="0.25">
      <c r="CO19" s="397">
        <v>589519.192190598</v>
      </c>
    </row>
    <row r="20" spans="93:93" x14ac:dyDescent="0.25">
      <c r="CO20" s="397">
        <v>589519.192190598</v>
      </c>
    </row>
    <row r="21" spans="93:93" x14ac:dyDescent="0.25">
      <c r="CO21" s="397">
        <v>589519.192190598</v>
      </c>
    </row>
    <row r="22" spans="93:93" x14ac:dyDescent="0.25">
      <c r="CO22" s="397">
        <v>589519.192190598</v>
      </c>
    </row>
    <row r="23" spans="93:93" x14ac:dyDescent="0.25">
      <c r="CO23" s="397">
        <v>589519.192190598</v>
      </c>
    </row>
    <row r="24" spans="93:93" x14ac:dyDescent="0.25">
      <c r="CO24" s="397">
        <v>589519.192190598</v>
      </c>
    </row>
    <row r="25" spans="93:93" x14ac:dyDescent="0.25">
      <c r="CO25" s="397">
        <v>589519.192190598</v>
      </c>
    </row>
    <row r="26" spans="93:93" x14ac:dyDescent="0.25">
      <c r="CO26" s="397">
        <v>589519.192190598</v>
      </c>
    </row>
  </sheetData>
  <pageMargins left="0.75" right="0.75" top="1" bottom="1" header="0.5" footer="0.5"/>
  <headerFooter alignWithMargins="0">
    <oddHeader>&amp;A</oddHeader>
    <oddFooter>Page &amp;P</oddFooter>
  </headerFooter>
  <customProperties>
    <customPr name="SourceTableID" r:id="rId1"/>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CL10"/>
  <sheetViews>
    <sheetView topLeftCell="BU1" workbookViewId="0">
      <selection sqref="A1:CK18"/>
    </sheetView>
  </sheetViews>
  <sheetFormatPr defaultColWidth="8.6640625" defaultRowHeight="12.6" x14ac:dyDescent="0.25"/>
  <cols>
    <col min="1" max="1" width="8.6640625" style="14"/>
    <col min="2" max="2" width="25.5546875" style="14" customWidth="1"/>
    <col min="3" max="16384" width="8.6640625" style="14"/>
  </cols>
  <sheetData>
    <row r="1" spans="1:90" x14ac:dyDescent="0.25">
      <c r="A1" s="14" t="s">
        <v>441</v>
      </c>
      <c r="B1" s="14" t="s">
        <v>442</v>
      </c>
      <c r="C1" s="14" t="s">
        <v>628</v>
      </c>
      <c r="D1" s="14" t="s">
        <v>629</v>
      </c>
      <c r="E1" s="14" t="s">
        <v>630</v>
      </c>
      <c r="F1" s="14" t="s">
        <v>631</v>
      </c>
      <c r="G1" s="14" t="s">
        <v>632</v>
      </c>
      <c r="H1" s="14" t="s">
        <v>633</v>
      </c>
      <c r="I1" s="14" t="s">
        <v>634</v>
      </c>
      <c r="J1" s="14" t="s">
        <v>635</v>
      </c>
      <c r="K1" s="14" t="s">
        <v>636</v>
      </c>
      <c r="L1" s="14" t="s">
        <v>637</v>
      </c>
      <c r="M1" s="14" t="s">
        <v>638</v>
      </c>
      <c r="N1" s="14" t="s">
        <v>639</v>
      </c>
      <c r="O1" s="14" t="s">
        <v>640</v>
      </c>
      <c r="P1" s="14" t="s">
        <v>641</v>
      </c>
      <c r="Q1" s="14" t="s">
        <v>642</v>
      </c>
      <c r="R1" s="14" t="s">
        <v>643</v>
      </c>
      <c r="S1" s="14" t="s">
        <v>644</v>
      </c>
      <c r="T1" s="14" t="s">
        <v>645</v>
      </c>
      <c r="U1" s="14" t="s">
        <v>646</v>
      </c>
      <c r="V1" s="14" t="s">
        <v>647</v>
      </c>
      <c r="W1" s="14" t="s">
        <v>648</v>
      </c>
      <c r="X1" s="14" t="s">
        <v>649</v>
      </c>
      <c r="Y1" s="14" t="s">
        <v>650</v>
      </c>
      <c r="Z1" s="14" t="s">
        <v>651</v>
      </c>
      <c r="AA1" s="14" t="s">
        <v>652</v>
      </c>
      <c r="AB1" s="14" t="s">
        <v>653</v>
      </c>
      <c r="AC1" s="14" t="s">
        <v>654</v>
      </c>
      <c r="AD1" s="14" t="s">
        <v>655</v>
      </c>
      <c r="AE1" s="14" t="s">
        <v>656</v>
      </c>
      <c r="AF1" s="14" t="s">
        <v>657</v>
      </c>
      <c r="AG1" s="14" t="s">
        <v>658</v>
      </c>
      <c r="AH1" s="14" t="s">
        <v>659</v>
      </c>
      <c r="AI1" s="14" t="s">
        <v>660</v>
      </c>
      <c r="AJ1" s="14" t="s">
        <v>661</v>
      </c>
      <c r="AK1" s="14" t="s">
        <v>662</v>
      </c>
      <c r="AL1" s="14" t="s">
        <v>663</v>
      </c>
      <c r="AM1" s="14" t="s">
        <v>664</v>
      </c>
      <c r="AN1" s="14" t="s">
        <v>665</v>
      </c>
      <c r="AO1" s="14" t="s">
        <v>666</v>
      </c>
      <c r="AP1" s="14" t="s">
        <v>667</v>
      </c>
      <c r="AQ1" s="14" t="s">
        <v>668</v>
      </c>
      <c r="AR1" s="14" t="s">
        <v>669</v>
      </c>
      <c r="AS1" s="14" t="s">
        <v>670</v>
      </c>
      <c r="AT1" s="14" t="s">
        <v>671</v>
      </c>
      <c r="AU1" s="14" t="s">
        <v>672</v>
      </c>
      <c r="AV1" s="14" t="s">
        <v>673</v>
      </c>
      <c r="AW1" s="14" t="s">
        <v>674</v>
      </c>
      <c r="AX1" s="14" t="s">
        <v>675</v>
      </c>
      <c r="AY1" s="14" t="s">
        <v>676</v>
      </c>
      <c r="AZ1" s="14" t="s">
        <v>677</v>
      </c>
      <c r="BA1" s="14" t="s">
        <v>678</v>
      </c>
      <c r="BB1" s="14" t="s">
        <v>679</v>
      </c>
      <c r="BC1" s="14" t="s">
        <v>680</v>
      </c>
      <c r="BD1" s="14" t="s">
        <v>681</v>
      </c>
      <c r="BE1" s="14" t="s">
        <v>682</v>
      </c>
      <c r="BF1" s="14" t="s">
        <v>683</v>
      </c>
      <c r="BG1" s="14" t="s">
        <v>684</v>
      </c>
      <c r="BH1" s="14" t="s">
        <v>685</v>
      </c>
      <c r="BI1" s="14" t="s">
        <v>686</v>
      </c>
      <c r="BJ1" s="14" t="s">
        <v>687</v>
      </c>
      <c r="BK1" s="14" t="s">
        <v>688</v>
      </c>
      <c r="BL1" s="14" t="s">
        <v>689</v>
      </c>
      <c r="BM1" s="14" t="s">
        <v>690</v>
      </c>
      <c r="BN1" s="14" t="s">
        <v>691</v>
      </c>
      <c r="BO1" s="14" t="s">
        <v>692</v>
      </c>
      <c r="BP1" s="14" t="s">
        <v>693</v>
      </c>
      <c r="BQ1" s="14" t="s">
        <v>694</v>
      </c>
      <c r="BR1" s="14" t="s">
        <v>695</v>
      </c>
      <c r="BS1" s="14" t="s">
        <v>696</v>
      </c>
      <c r="BT1" s="14" t="s">
        <v>697</v>
      </c>
      <c r="BU1" s="14" t="s">
        <v>698</v>
      </c>
      <c r="BV1" s="14" t="s">
        <v>699</v>
      </c>
      <c r="BW1" s="14" t="s">
        <v>700</v>
      </c>
      <c r="BX1" s="14" t="s">
        <v>701</v>
      </c>
      <c r="BY1" s="14" t="s">
        <v>702</v>
      </c>
      <c r="BZ1" s="14" t="s">
        <v>703</v>
      </c>
      <c r="CA1" s="14" t="s">
        <v>704</v>
      </c>
      <c r="CB1" s="14" t="s">
        <v>705</v>
      </c>
      <c r="CC1" s="14" t="s">
        <v>706</v>
      </c>
      <c r="CD1" s="14" t="s">
        <v>707</v>
      </c>
      <c r="CE1" s="14" t="s">
        <v>708</v>
      </c>
      <c r="CF1" s="14" t="s">
        <v>709</v>
      </c>
      <c r="CG1" s="14" t="s">
        <v>710</v>
      </c>
      <c r="CH1" s="14" t="s">
        <v>711</v>
      </c>
      <c r="CI1" s="14" t="s">
        <v>712</v>
      </c>
      <c r="CJ1" s="14" t="s">
        <v>713</v>
      </c>
      <c r="CK1" s="14" t="s">
        <v>714</v>
      </c>
      <c r="CL1" s="14" t="s">
        <v>715</v>
      </c>
    </row>
    <row r="2" spans="1:90" x14ac:dyDescent="0.25">
      <c r="A2" s="14">
        <v>1</v>
      </c>
      <c r="B2" s="14" t="s">
        <v>531</v>
      </c>
      <c r="C2" s="14">
        <v>74.525000000000006</v>
      </c>
      <c r="D2" s="14">
        <v>77.650000000000006</v>
      </c>
      <c r="E2" s="14">
        <v>80.075000000000017</v>
      </c>
      <c r="F2" s="14">
        <v>83.550000000000011</v>
      </c>
      <c r="G2" s="14">
        <v>83.825000000000003</v>
      </c>
      <c r="H2" s="14">
        <v>84.275000000000006</v>
      </c>
      <c r="I2" s="14">
        <v>86.375000000000014</v>
      </c>
      <c r="J2" s="14">
        <v>91.575000000000017</v>
      </c>
      <c r="K2" s="14">
        <v>94.950000000000031</v>
      </c>
      <c r="L2" s="14">
        <v>99.550000000000011</v>
      </c>
      <c r="M2" s="14">
        <v>102.9</v>
      </c>
      <c r="N2" s="14">
        <v>100</v>
      </c>
      <c r="O2" s="14">
        <v>99.149999999999991</v>
      </c>
      <c r="P2" s="14">
        <v>100.87499999999999</v>
      </c>
      <c r="Q2" s="14">
        <v>103.89999999999998</v>
      </c>
      <c r="R2" s="14">
        <v>105.99999999999997</v>
      </c>
      <c r="S2" s="14">
        <v>111.04818161207419</v>
      </c>
      <c r="T2" s="14">
        <v>72.7</v>
      </c>
      <c r="U2" s="14">
        <v>74.099999999999994</v>
      </c>
      <c r="V2" s="14">
        <v>74.400000000000006</v>
      </c>
      <c r="W2" s="14">
        <v>76.900000000000006</v>
      </c>
      <c r="X2" s="14">
        <v>76.2</v>
      </c>
      <c r="Y2" s="14">
        <v>77.599999999999994</v>
      </c>
      <c r="Z2" s="14">
        <v>78.400000000000006</v>
      </c>
      <c r="AA2" s="14">
        <v>78.400000000000006</v>
      </c>
      <c r="AB2" s="14">
        <v>78.900000000000006</v>
      </c>
      <c r="AC2" s="14">
        <v>79.500000000000014</v>
      </c>
      <c r="AD2" s="14">
        <v>80.500000000000014</v>
      </c>
      <c r="AE2" s="14">
        <v>81.40000000000002</v>
      </c>
      <c r="AF2" s="14">
        <v>83.200000000000017</v>
      </c>
      <c r="AG2" s="14">
        <v>84.1</v>
      </c>
      <c r="AH2" s="14">
        <v>84.300000000000011</v>
      </c>
      <c r="AI2" s="14">
        <v>82.6</v>
      </c>
      <c r="AJ2" s="14">
        <v>83.8</v>
      </c>
      <c r="AK2" s="14">
        <v>83.7</v>
      </c>
      <c r="AL2" s="14">
        <v>83.7</v>
      </c>
      <c r="AM2" s="14">
        <v>84.100000000000009</v>
      </c>
      <c r="AN2" s="14">
        <v>83.600000000000009</v>
      </c>
      <c r="AO2" s="14">
        <v>83.7</v>
      </c>
      <c r="AP2" s="14">
        <v>84.600000000000009</v>
      </c>
      <c r="AQ2" s="14">
        <v>85.200000000000017</v>
      </c>
      <c r="AR2" s="14">
        <v>83.90000000000002</v>
      </c>
      <c r="AS2" s="14">
        <v>86.3</v>
      </c>
      <c r="AT2" s="14">
        <v>86.800000000000011</v>
      </c>
      <c r="AU2" s="14">
        <v>88.500000000000028</v>
      </c>
      <c r="AV2" s="14">
        <v>90.800000000000026</v>
      </c>
      <c r="AW2" s="14">
        <v>92.000000000000028</v>
      </c>
      <c r="AX2" s="14">
        <v>90.600000000000009</v>
      </c>
      <c r="AY2" s="14">
        <v>92.900000000000034</v>
      </c>
      <c r="AZ2" s="14">
        <v>94.300000000000026</v>
      </c>
      <c r="BA2" s="14">
        <v>95.100000000000023</v>
      </c>
      <c r="BB2" s="14">
        <v>94.700000000000031</v>
      </c>
      <c r="BC2" s="14">
        <v>95.700000000000031</v>
      </c>
      <c r="BD2" s="14">
        <v>97</v>
      </c>
      <c r="BE2" s="14">
        <v>99.100000000000009</v>
      </c>
      <c r="BF2" s="14">
        <v>100.9</v>
      </c>
      <c r="BG2" s="14">
        <v>101.20000000000002</v>
      </c>
      <c r="BH2" s="14">
        <v>103.40000000000002</v>
      </c>
      <c r="BI2" s="14">
        <v>102.2</v>
      </c>
      <c r="BJ2" s="14">
        <v>103.1</v>
      </c>
      <c r="BK2" s="14">
        <v>102.90000000000002</v>
      </c>
      <c r="BL2" s="14">
        <v>102.2</v>
      </c>
      <c r="BM2" s="14">
        <v>100</v>
      </c>
      <c r="BN2" s="14">
        <v>98.200000000000017</v>
      </c>
      <c r="BO2" s="14">
        <v>99.6</v>
      </c>
      <c r="BP2" s="14">
        <v>98.699999999999989</v>
      </c>
      <c r="BQ2" s="14">
        <v>99.799999999999983</v>
      </c>
      <c r="BR2" s="14">
        <v>99.399999999999991</v>
      </c>
      <c r="BS2" s="14">
        <v>98.699999999999989</v>
      </c>
      <c r="BT2" s="14">
        <v>99.199999999999974</v>
      </c>
      <c r="BU2" s="14">
        <v>100.29999999999998</v>
      </c>
      <c r="BV2" s="14">
        <v>102.4</v>
      </c>
      <c r="BW2" s="14">
        <v>101.59999999999998</v>
      </c>
      <c r="BX2" s="14">
        <v>103.2</v>
      </c>
      <c r="BY2" s="14">
        <v>104.59999999999998</v>
      </c>
      <c r="BZ2" s="14">
        <v>103.49999999999999</v>
      </c>
      <c r="CA2" s="14">
        <v>104.29999999999997</v>
      </c>
      <c r="CB2" s="14">
        <v>105.69999999999997</v>
      </c>
      <c r="CC2" s="14">
        <v>106.79999999999998</v>
      </c>
      <c r="CD2" s="14">
        <v>106.59999999999997</v>
      </c>
      <c r="CE2" s="14">
        <v>104.89999999999998</v>
      </c>
      <c r="CF2" s="14">
        <v>108.22099537801735</v>
      </c>
      <c r="CG2" s="14">
        <v>111.10073506529481</v>
      </c>
      <c r="CH2" s="14">
        <v>111.38100537983473</v>
      </c>
      <c r="CI2" s="14">
        <v>113.48999062514989</v>
      </c>
      <c r="CJ2" s="14">
        <v>115.30414878228437</v>
      </c>
      <c r="CK2" s="14">
        <v>113.0193529274875</v>
      </c>
      <c r="CL2" s="14">
        <v>113.75659694107812</v>
      </c>
    </row>
    <row r="3" spans="1:90" x14ac:dyDescent="0.25">
      <c r="A3" s="14">
        <v>2</v>
      </c>
      <c r="B3" s="14" t="s">
        <v>532</v>
      </c>
      <c r="C3" s="14">
        <v>66.179336401409898</v>
      </c>
      <c r="D3" s="14">
        <v>68.583944803954353</v>
      </c>
      <c r="E3" s="14">
        <v>77.672084562084535</v>
      </c>
      <c r="F3" s="14">
        <v>80.184354707815402</v>
      </c>
      <c r="G3" s="14">
        <v>79.532188413386564</v>
      </c>
      <c r="H3" s="14">
        <v>82.836253351490114</v>
      </c>
      <c r="I3" s="14">
        <v>85.552486599917387</v>
      </c>
      <c r="J3" s="14">
        <v>91.567598233304722</v>
      </c>
      <c r="K3" s="14">
        <v>97.729007759997728</v>
      </c>
      <c r="L3" s="14">
        <v>100.9012656028642</v>
      </c>
      <c r="M3" s="14">
        <v>109.71530493461644</v>
      </c>
      <c r="N3" s="14">
        <v>100</v>
      </c>
      <c r="O3" s="14">
        <v>107.51816857263387</v>
      </c>
      <c r="P3" s="14">
        <v>117.35876203466137</v>
      </c>
      <c r="Q3" s="14">
        <v>120.73593142608932</v>
      </c>
      <c r="R3" s="14">
        <v>120.20068885493492</v>
      </c>
      <c r="S3" s="14">
        <v>120.82051236540042</v>
      </c>
      <c r="T3" s="14">
        <v>66.393642402165526</v>
      </c>
      <c r="U3" s="14">
        <v>65.78819325103467</v>
      </c>
      <c r="V3" s="14">
        <v>66.708808926814527</v>
      </c>
      <c r="W3" s="14">
        <v>65.826701025624885</v>
      </c>
      <c r="X3" s="14">
        <v>65.639303746335059</v>
      </c>
      <c r="Y3" s="14">
        <v>67.973210623412569</v>
      </c>
      <c r="Z3" s="14">
        <v>69.786781012966429</v>
      </c>
      <c r="AA3" s="14">
        <v>70.936483833103367</v>
      </c>
      <c r="AB3" s="14">
        <v>74.106214936879596</v>
      </c>
      <c r="AC3" s="14">
        <v>76.977507463648791</v>
      </c>
      <c r="AD3" s="14">
        <v>78.669517187722889</v>
      </c>
      <c r="AE3" s="14">
        <v>80.935098660086894</v>
      </c>
      <c r="AF3" s="14">
        <v>81.13815622272007</v>
      </c>
      <c r="AG3" s="14">
        <v>82.04481604359222</v>
      </c>
      <c r="AH3" s="14">
        <v>80.176965115870075</v>
      </c>
      <c r="AI3" s="14">
        <v>77.377481449079255</v>
      </c>
      <c r="AJ3" s="14">
        <v>77.305606405509067</v>
      </c>
      <c r="AK3" s="14">
        <v>80.023747570011068</v>
      </c>
      <c r="AL3" s="14">
        <v>80.132081637390968</v>
      </c>
      <c r="AM3" s="14">
        <v>80.66731804063518</v>
      </c>
      <c r="AN3" s="14">
        <v>82.916843275934554</v>
      </c>
      <c r="AO3" s="14">
        <v>81.301197266141514</v>
      </c>
      <c r="AP3" s="14">
        <v>83.357700214812198</v>
      </c>
      <c r="AQ3" s="14">
        <v>83.769272649072207</v>
      </c>
      <c r="AR3" s="14">
        <v>84.724189650640469</v>
      </c>
      <c r="AS3" s="14">
        <v>84.206516982787804</v>
      </c>
      <c r="AT3" s="14">
        <v>85.452074206015482</v>
      </c>
      <c r="AU3" s="14">
        <v>87.827165560225779</v>
      </c>
      <c r="AV3" s="14">
        <v>88.130626592268428</v>
      </c>
      <c r="AW3" s="14">
        <v>89.141601684537235</v>
      </c>
      <c r="AX3" s="14">
        <v>93.67847572624278</v>
      </c>
      <c r="AY3" s="14">
        <v>95.319688930170415</v>
      </c>
      <c r="AZ3" s="14">
        <v>96.553785015631846</v>
      </c>
      <c r="BA3" s="14">
        <v>98.949530029194861</v>
      </c>
      <c r="BB3" s="14">
        <v>99.689580884355195</v>
      </c>
      <c r="BC3" s="14">
        <v>95.723135110808983</v>
      </c>
      <c r="BD3" s="14">
        <v>97.324729234627767</v>
      </c>
      <c r="BE3" s="14">
        <v>100.10261817498593</v>
      </c>
      <c r="BF3" s="14">
        <v>101.4700872297867</v>
      </c>
      <c r="BG3" s="14">
        <v>104.7076277720564</v>
      </c>
      <c r="BH3" s="14">
        <v>107.12354994144803</v>
      </c>
      <c r="BI3" s="14">
        <v>111.25500814256748</v>
      </c>
      <c r="BJ3" s="14">
        <v>116.0118250254361</v>
      </c>
      <c r="BK3" s="14">
        <v>104.47083662901417</v>
      </c>
      <c r="BL3" s="14">
        <v>97.7775866814208</v>
      </c>
      <c r="BM3" s="14">
        <v>96.779903392653864</v>
      </c>
      <c r="BN3" s="14">
        <v>100.99897262098251</v>
      </c>
      <c r="BO3" s="14">
        <v>104.44353730494281</v>
      </c>
      <c r="BP3" s="14">
        <v>106.46529648622125</v>
      </c>
      <c r="BQ3" s="14">
        <v>106.69727245196204</v>
      </c>
      <c r="BR3" s="14">
        <v>106.81204062794394</v>
      </c>
      <c r="BS3" s="14">
        <v>110.09806472440826</v>
      </c>
      <c r="BT3" s="14">
        <v>114.2697563021365</v>
      </c>
      <c r="BU3" s="14">
        <v>117.77212426329208</v>
      </c>
      <c r="BV3" s="14">
        <v>118.81586388617418</v>
      </c>
      <c r="BW3" s="14">
        <v>118.57730368704271</v>
      </c>
      <c r="BX3" s="14">
        <v>120.29272347462037</v>
      </c>
      <c r="BY3" s="14">
        <v>120.1814626983581</v>
      </c>
      <c r="BZ3" s="14">
        <v>120.27942845746105</v>
      </c>
      <c r="CA3" s="14">
        <v>122.19011107391775</v>
      </c>
      <c r="CB3" s="14">
        <v>121.0795383069883</v>
      </c>
      <c r="CC3" s="14">
        <v>118.27018907631388</v>
      </c>
      <c r="CD3" s="14">
        <v>120.36690086673416</v>
      </c>
      <c r="CE3" s="14">
        <v>121.08612716970337</v>
      </c>
      <c r="CF3" s="14">
        <v>120.44105358411873</v>
      </c>
      <c r="CG3" s="14">
        <v>122.76461087251522</v>
      </c>
      <c r="CH3" s="14">
        <v>122.4466081561411</v>
      </c>
      <c r="CI3" s="14">
        <v>117.62977684882665</v>
      </c>
      <c r="CJ3" s="14">
        <v>110.09585958666833</v>
      </c>
      <c r="CK3" s="14">
        <v>111.02368728334669</v>
      </c>
      <c r="CL3" s="14">
        <v>110.05426426487202</v>
      </c>
    </row>
    <row r="4" spans="1:90" x14ac:dyDescent="0.25">
      <c r="A4" s="14">
        <v>3</v>
      </c>
      <c r="B4" s="14" t="s">
        <v>533</v>
      </c>
      <c r="C4" s="14">
        <v>63.420191947513317</v>
      </c>
      <c r="D4" s="14">
        <v>66.896934112500816</v>
      </c>
      <c r="E4" s="14">
        <v>79.343696327451468</v>
      </c>
      <c r="F4" s="14">
        <v>85.8646243062461</v>
      </c>
      <c r="G4" s="14">
        <v>85.508834413268673</v>
      </c>
      <c r="H4" s="14">
        <v>87.814048897466819</v>
      </c>
      <c r="I4" s="14">
        <v>87.909526492517259</v>
      </c>
      <c r="J4" s="14">
        <v>93.168843944628833</v>
      </c>
      <c r="K4" s="14">
        <v>99.170583323948094</v>
      </c>
      <c r="L4" s="14">
        <v>100.76439362111651</v>
      </c>
      <c r="M4" s="14">
        <v>110.09422175533577</v>
      </c>
      <c r="N4" s="14">
        <v>100</v>
      </c>
      <c r="O4" s="14">
        <v>108.62495939080924</v>
      </c>
      <c r="P4" s="14">
        <v>116.57935949953395</v>
      </c>
      <c r="Q4" s="14">
        <v>122.05782703896014</v>
      </c>
      <c r="R4" s="14">
        <v>121.5223351277692</v>
      </c>
      <c r="S4" s="14">
        <v>124.60395390609719</v>
      </c>
      <c r="T4" s="14">
        <v>63.651181352185873</v>
      </c>
      <c r="U4" s="14">
        <v>62.979503193386236</v>
      </c>
      <c r="V4" s="14">
        <v>63.678577344306831</v>
      </c>
      <c r="W4" s="14">
        <v>63.371505900174327</v>
      </c>
      <c r="X4" s="14">
        <v>64.053859245935115</v>
      </c>
      <c r="Y4" s="14">
        <v>66.011019047683519</v>
      </c>
      <c r="Z4" s="14">
        <v>67.612728286994326</v>
      </c>
      <c r="AA4" s="14">
        <v>69.910129869390275</v>
      </c>
      <c r="AB4" s="14">
        <v>73.562317520413373</v>
      </c>
      <c r="AC4" s="14">
        <v>77.59842603177826</v>
      </c>
      <c r="AD4" s="14">
        <v>80.722608442861173</v>
      </c>
      <c r="AE4" s="14">
        <v>85.491433314753067</v>
      </c>
      <c r="AF4" s="14">
        <v>86.135869403634359</v>
      </c>
      <c r="AG4" s="14">
        <v>86.576582651058928</v>
      </c>
      <c r="AH4" s="14">
        <v>85.494722430996802</v>
      </c>
      <c r="AI4" s="14">
        <v>85.251322739294338</v>
      </c>
      <c r="AJ4" s="14">
        <v>84.111975508329337</v>
      </c>
      <c r="AK4" s="14">
        <v>86.427979696773633</v>
      </c>
      <c r="AL4" s="14">
        <v>85.719376974952127</v>
      </c>
      <c r="AM4" s="14">
        <v>85.776005473019595</v>
      </c>
      <c r="AN4" s="14">
        <v>86.435265884316607</v>
      </c>
      <c r="AO4" s="14">
        <v>86.961614687676885</v>
      </c>
      <c r="AP4" s="14">
        <v>88.845713744531452</v>
      </c>
      <c r="AQ4" s="14">
        <v>89.013601273342346</v>
      </c>
      <c r="AR4" s="14">
        <v>88.27110665154963</v>
      </c>
      <c r="AS4" s="14">
        <v>86.324578383432737</v>
      </c>
      <c r="AT4" s="14">
        <v>87.789834526870706</v>
      </c>
      <c r="AU4" s="14">
        <v>89.252586408215976</v>
      </c>
      <c r="AV4" s="14">
        <v>91.138405350785476</v>
      </c>
      <c r="AW4" s="14">
        <v>92.174244069562235</v>
      </c>
      <c r="AX4" s="14">
        <v>92.800908345775142</v>
      </c>
      <c r="AY4" s="14">
        <v>96.56181801239245</v>
      </c>
      <c r="AZ4" s="14">
        <v>99.065882833772704</v>
      </c>
      <c r="BA4" s="14">
        <v>100.20077929752634</v>
      </c>
      <c r="BB4" s="14">
        <v>99.764801800397308</v>
      </c>
      <c r="BC4" s="14">
        <v>97.65086936409601</v>
      </c>
      <c r="BD4" s="14">
        <v>98.999550975941901</v>
      </c>
      <c r="BE4" s="14">
        <v>99.649388830886281</v>
      </c>
      <c r="BF4" s="14">
        <v>101.24933600869876</v>
      </c>
      <c r="BG4" s="14">
        <v>103.15929866893912</v>
      </c>
      <c r="BH4" s="14">
        <v>105.50814740280063</v>
      </c>
      <c r="BI4" s="14">
        <v>110.61208461461401</v>
      </c>
      <c r="BJ4" s="14">
        <v>113.39622655532698</v>
      </c>
      <c r="BK4" s="14">
        <v>110.86042844860147</v>
      </c>
      <c r="BL4" s="14">
        <v>102.65155690407721</v>
      </c>
      <c r="BM4" s="14">
        <v>95.877804261881352</v>
      </c>
      <c r="BN4" s="14">
        <v>97.838918942395821</v>
      </c>
      <c r="BO4" s="14">
        <v>103.63171989164563</v>
      </c>
      <c r="BP4" s="14">
        <v>106.83803438723534</v>
      </c>
      <c r="BQ4" s="14">
        <v>109.45303815868893</v>
      </c>
      <c r="BR4" s="14">
        <v>108.55766315891336</v>
      </c>
      <c r="BS4" s="14">
        <v>109.65110185839933</v>
      </c>
      <c r="BT4" s="14">
        <v>113.84731489278401</v>
      </c>
      <c r="BU4" s="14">
        <v>115.93036894807784</v>
      </c>
      <c r="BV4" s="14">
        <v>117.22015024603995</v>
      </c>
      <c r="BW4" s="14">
        <v>119.31960391123401</v>
      </c>
      <c r="BX4" s="14">
        <v>122.12603701899934</v>
      </c>
      <c r="BY4" s="14">
        <v>123.48453467176081</v>
      </c>
      <c r="BZ4" s="14">
        <v>121.04902211285679</v>
      </c>
      <c r="CA4" s="14">
        <v>121.57171435222361</v>
      </c>
      <c r="CB4" s="14">
        <v>121.61629095960733</v>
      </c>
      <c r="CC4" s="14">
        <v>119.54002987346675</v>
      </c>
      <c r="CD4" s="14">
        <v>121.30764623960368</v>
      </c>
      <c r="CE4" s="14">
        <v>123.625373438399</v>
      </c>
      <c r="CF4" s="14">
        <v>122.26928588934936</v>
      </c>
      <c r="CG4" s="14">
        <v>124.52460705165696</v>
      </c>
      <c r="CH4" s="14">
        <v>125.76993708010352</v>
      </c>
      <c r="CI4" s="14">
        <v>125.85198560327895</v>
      </c>
      <c r="CJ4" s="14">
        <v>124.28321483322863</v>
      </c>
      <c r="CK4" s="14">
        <v>121.01832675106714</v>
      </c>
      <c r="CL4" s="14">
        <v>118.56924692859097</v>
      </c>
    </row>
    <row r="5" spans="1:90" x14ac:dyDescent="0.25">
      <c r="A5" s="14">
        <v>4</v>
      </c>
      <c r="B5" s="14" t="s">
        <v>534</v>
      </c>
      <c r="C5" s="14">
        <v>68.372222484646954</v>
      </c>
      <c r="D5" s="14">
        <v>69.92689536663751</v>
      </c>
      <c r="E5" s="14">
        <v>76.487295903854516</v>
      </c>
      <c r="F5" s="14">
        <v>76.200039450718947</v>
      </c>
      <c r="G5" s="14">
        <v>75.408221201375227</v>
      </c>
      <c r="H5" s="14">
        <v>79.339179991136561</v>
      </c>
      <c r="I5" s="14">
        <v>83.866701749131593</v>
      </c>
      <c r="J5" s="14">
        <v>90.422700117256014</v>
      </c>
      <c r="K5" s="14">
        <v>96.739967362877053</v>
      </c>
      <c r="L5" s="14">
        <v>100.99896746595471</v>
      </c>
      <c r="M5" s="14">
        <v>109.43618831560683</v>
      </c>
      <c r="N5" s="14">
        <v>99.999999999999986</v>
      </c>
      <c r="O5" s="14">
        <v>106.69870629281053</v>
      </c>
      <c r="P5" s="14">
        <v>117.91135583692055</v>
      </c>
      <c r="Q5" s="14">
        <v>119.88931868649746</v>
      </c>
      <c r="R5" s="14">
        <v>119.34707109639373</v>
      </c>
      <c r="S5" s="14">
        <v>118.43678332403579</v>
      </c>
      <c r="T5" s="14">
        <v>68.573653678702243</v>
      </c>
      <c r="U5" s="14">
        <v>68.020336843020516</v>
      </c>
      <c r="V5" s="14">
        <v>69.118863818254425</v>
      </c>
      <c r="W5" s="14">
        <v>67.776035598610633</v>
      </c>
      <c r="X5" s="14">
        <v>66.899594452292149</v>
      </c>
      <c r="Y5" s="14">
        <v>69.527209798250027</v>
      </c>
      <c r="Z5" s="14">
        <v>71.505025461028609</v>
      </c>
      <c r="AA5" s="14">
        <v>71.775751754979254</v>
      </c>
      <c r="AB5" s="14">
        <v>74.580002569774379</v>
      </c>
      <c r="AC5" s="14">
        <v>76.56263644388865</v>
      </c>
      <c r="AD5" s="14">
        <v>77.177259283037955</v>
      </c>
      <c r="AE5" s="14">
        <v>77.629285318717052</v>
      </c>
      <c r="AF5" s="14">
        <v>77.526406570055443</v>
      </c>
      <c r="AG5" s="14">
        <v>78.743660446042085</v>
      </c>
      <c r="AH5" s="14">
        <v>76.382202367461261</v>
      </c>
      <c r="AI5" s="14">
        <v>72.147888419317013</v>
      </c>
      <c r="AJ5" s="14">
        <v>72.682706639838443</v>
      </c>
      <c r="AK5" s="14">
        <v>75.630410653020562</v>
      </c>
      <c r="AL5" s="14">
        <v>76.24132084649186</v>
      </c>
      <c r="AM5" s="14">
        <v>77.078446666150057</v>
      </c>
      <c r="AN5" s="14">
        <v>80.369351416268017</v>
      </c>
      <c r="AO5" s="14">
        <v>77.363841527152076</v>
      </c>
      <c r="AP5" s="14">
        <v>79.525282569938014</v>
      </c>
      <c r="AQ5" s="14">
        <v>80.098244451188151</v>
      </c>
      <c r="AR5" s="14">
        <v>82.210726547161457</v>
      </c>
      <c r="AS5" s="14">
        <v>82.690764890146312</v>
      </c>
      <c r="AT5" s="14">
        <v>83.783649216448424</v>
      </c>
      <c r="AU5" s="14">
        <v>86.781666342770194</v>
      </c>
      <c r="AV5" s="14">
        <v>86.006169361511255</v>
      </c>
      <c r="AW5" s="14">
        <v>86.999358484543038</v>
      </c>
      <c r="AX5" s="14">
        <v>94.240274082277324</v>
      </c>
      <c r="AY5" s="14">
        <v>94.444998540692453</v>
      </c>
      <c r="AZ5" s="14">
        <v>94.840433394490049</v>
      </c>
      <c r="BA5" s="14">
        <v>98.085044986934861</v>
      </c>
      <c r="BB5" s="14">
        <v>99.623738713704569</v>
      </c>
      <c r="BC5" s="14">
        <v>94.410652356378719</v>
      </c>
      <c r="BD5" s="14">
        <v>96.183493534890417</v>
      </c>
      <c r="BE5" s="14">
        <v>100.41517801644098</v>
      </c>
      <c r="BF5" s="14">
        <v>101.62332107956567</v>
      </c>
      <c r="BG5" s="14">
        <v>105.77387723292179</v>
      </c>
      <c r="BH5" s="14">
        <v>108.23620524401692</v>
      </c>
      <c r="BI5" s="14">
        <v>111.68746818814481</v>
      </c>
      <c r="BJ5" s="14">
        <v>117.81352992680596</v>
      </c>
      <c r="BK5" s="14">
        <v>100.00754990345962</v>
      </c>
      <c r="BL5" s="14">
        <v>94.363424048748485</v>
      </c>
      <c r="BM5" s="14">
        <v>97.405401173315838</v>
      </c>
      <c r="BN5" s="14">
        <v>103.23855341759598</v>
      </c>
      <c r="BO5" s="14">
        <v>104.99262136033964</v>
      </c>
      <c r="BP5" s="14">
        <v>106.16276100900623</v>
      </c>
      <c r="BQ5" s="14">
        <v>104.6991288386083</v>
      </c>
      <c r="BR5" s="14">
        <v>105.53526596315723</v>
      </c>
      <c r="BS5" s="14">
        <v>110.39766936047037</v>
      </c>
      <c r="BT5" s="14">
        <v>114.55094741839433</v>
      </c>
      <c r="BU5" s="14">
        <v>119.04663951298602</v>
      </c>
      <c r="BV5" s="14">
        <v>119.91991811424911</v>
      </c>
      <c r="BW5" s="14">
        <v>118.12791830205273</v>
      </c>
      <c r="BX5" s="14">
        <v>119.13880397539825</v>
      </c>
      <c r="BY5" s="14">
        <v>118.09150401443912</v>
      </c>
      <c r="BZ5" s="14">
        <v>119.77655790130189</v>
      </c>
      <c r="CA5" s="14">
        <v>122.55040885485056</v>
      </c>
      <c r="CB5" s="14">
        <v>120.71936427697736</v>
      </c>
      <c r="CC5" s="14">
        <v>117.45074563468107</v>
      </c>
      <c r="CD5" s="14">
        <v>119.7543266973272</v>
      </c>
      <c r="CE5" s="14">
        <v>119.46384777658928</v>
      </c>
      <c r="CF5" s="14">
        <v>119.26451480244296</v>
      </c>
      <c r="CG5" s="14">
        <v>121.63073057968494</v>
      </c>
      <c r="CH5" s="14">
        <v>120.32728471181089</v>
      </c>
      <c r="CI5" s="14">
        <v>112.52460320220436</v>
      </c>
      <c r="CJ5" s="14">
        <v>101.43200328209865</v>
      </c>
      <c r="CK5" s="14">
        <v>104.89799612907882</v>
      </c>
      <c r="CL5" s="14">
        <v>104.84143798651638</v>
      </c>
    </row>
    <row r="6" spans="1:90" x14ac:dyDescent="0.25">
      <c r="A6" s="14">
        <v>5</v>
      </c>
      <c r="B6" s="14" t="s">
        <v>535</v>
      </c>
      <c r="C6" s="14">
        <v>71.15000000000002</v>
      </c>
      <c r="D6" s="14">
        <v>72.875000000000014</v>
      </c>
      <c r="E6" s="14">
        <v>74.750000000000028</v>
      </c>
      <c r="F6" s="14">
        <v>77.050000000000011</v>
      </c>
      <c r="G6" s="14">
        <v>79.25</v>
      </c>
      <c r="H6" s="14">
        <v>80.95</v>
      </c>
      <c r="I6" s="14">
        <v>83.475000000000023</v>
      </c>
      <c r="J6" s="14">
        <v>86.125000000000014</v>
      </c>
      <c r="K6" s="14">
        <v>88.824999999999989</v>
      </c>
      <c r="L6" s="14">
        <v>92.09999999999998</v>
      </c>
      <c r="M6" s="14">
        <v>96.34999999999998</v>
      </c>
      <c r="N6" s="14">
        <v>100</v>
      </c>
      <c r="O6" s="14">
        <v>101.17499999999998</v>
      </c>
      <c r="P6" s="14">
        <v>103.62499999999997</v>
      </c>
      <c r="Q6" s="14">
        <v>106.82499999999999</v>
      </c>
      <c r="R6" s="14">
        <v>109.05</v>
      </c>
      <c r="S6" s="14">
        <v>111.68314863987342</v>
      </c>
      <c r="T6" s="14">
        <v>70.600000000000009</v>
      </c>
      <c r="U6" s="14">
        <v>70.900000000000034</v>
      </c>
      <c r="V6" s="14">
        <v>71.300000000000011</v>
      </c>
      <c r="W6" s="14">
        <v>71.800000000000011</v>
      </c>
      <c r="X6" s="14">
        <v>72.300000000000026</v>
      </c>
      <c r="Y6" s="14">
        <v>72.600000000000009</v>
      </c>
      <c r="Z6" s="14">
        <v>73.100000000000009</v>
      </c>
      <c r="AA6" s="14">
        <v>73.500000000000014</v>
      </c>
      <c r="AB6" s="14">
        <v>74.000000000000028</v>
      </c>
      <c r="AC6" s="14">
        <v>74.500000000000028</v>
      </c>
      <c r="AD6" s="14">
        <v>75.000000000000028</v>
      </c>
      <c r="AE6" s="14">
        <v>75.500000000000028</v>
      </c>
      <c r="AF6" s="14">
        <v>76.099999999999994</v>
      </c>
      <c r="AG6" s="14">
        <v>76.7</v>
      </c>
      <c r="AH6" s="14">
        <v>77.40000000000002</v>
      </c>
      <c r="AI6" s="14">
        <v>78</v>
      </c>
      <c r="AJ6" s="14">
        <v>78.599999999999994</v>
      </c>
      <c r="AK6" s="14">
        <v>78.999999999999986</v>
      </c>
      <c r="AL6" s="14">
        <v>79.5</v>
      </c>
      <c r="AM6" s="14">
        <v>79.900000000000006</v>
      </c>
      <c r="AN6" s="14">
        <v>80.3</v>
      </c>
      <c r="AO6" s="14">
        <v>80.7</v>
      </c>
      <c r="AP6" s="14">
        <v>81.100000000000009</v>
      </c>
      <c r="AQ6" s="14">
        <v>81.700000000000017</v>
      </c>
      <c r="AR6" s="14">
        <v>82.40000000000002</v>
      </c>
      <c r="AS6" s="14">
        <v>83.100000000000009</v>
      </c>
      <c r="AT6" s="14">
        <v>83.90000000000002</v>
      </c>
      <c r="AU6" s="14">
        <v>84.500000000000014</v>
      </c>
      <c r="AV6" s="14">
        <v>85.200000000000031</v>
      </c>
      <c r="AW6" s="14">
        <v>85.8</v>
      </c>
      <c r="AX6" s="14">
        <v>86.40000000000002</v>
      </c>
      <c r="AY6" s="14">
        <v>87.1</v>
      </c>
      <c r="AZ6" s="14">
        <v>87.799999999999983</v>
      </c>
      <c r="BA6" s="14">
        <v>88.5</v>
      </c>
      <c r="BB6" s="14">
        <v>89.199999999999989</v>
      </c>
      <c r="BC6" s="14">
        <v>89.799999999999983</v>
      </c>
      <c r="BD6" s="14">
        <v>90.699999999999989</v>
      </c>
      <c r="BE6" s="14">
        <v>91.499999999999986</v>
      </c>
      <c r="BF6" s="14">
        <v>92.699999999999989</v>
      </c>
      <c r="BG6" s="14">
        <v>93.499999999999972</v>
      </c>
      <c r="BH6" s="14">
        <v>94.499999999999986</v>
      </c>
      <c r="BI6" s="14">
        <v>95.59999999999998</v>
      </c>
      <c r="BJ6" s="14">
        <v>96.999999999999986</v>
      </c>
      <c r="BK6" s="14">
        <v>98.299999999999983</v>
      </c>
      <c r="BL6" s="14">
        <v>99.3</v>
      </c>
      <c r="BM6" s="14">
        <v>99.899999999999991</v>
      </c>
      <c r="BN6" s="14">
        <v>100.2</v>
      </c>
      <c r="BO6" s="14">
        <v>100.59999999999998</v>
      </c>
      <c r="BP6" s="14">
        <v>100.69999999999999</v>
      </c>
      <c r="BQ6" s="14">
        <v>100.89999999999996</v>
      </c>
      <c r="BR6" s="14">
        <v>101.29999999999997</v>
      </c>
      <c r="BS6" s="14">
        <v>101.79999999999998</v>
      </c>
      <c r="BT6" s="14">
        <v>102.29999999999997</v>
      </c>
      <c r="BU6" s="14">
        <v>103.29999999999997</v>
      </c>
      <c r="BV6" s="14">
        <v>104.09999999999997</v>
      </c>
      <c r="BW6" s="14">
        <v>104.79999999999998</v>
      </c>
      <c r="BX6" s="14">
        <v>105.69999999999999</v>
      </c>
      <c r="BY6" s="14">
        <v>106.60000000000001</v>
      </c>
      <c r="BZ6" s="14">
        <v>107.3</v>
      </c>
      <c r="CA6" s="14">
        <v>107.69999999999999</v>
      </c>
      <c r="CB6" s="14">
        <v>108.09999999999998</v>
      </c>
      <c r="CC6" s="14">
        <v>108.80000000000001</v>
      </c>
      <c r="CD6" s="14">
        <v>109.39999999999999</v>
      </c>
      <c r="CE6" s="14">
        <v>109.89999999999999</v>
      </c>
      <c r="CF6" s="14">
        <v>110.41313676429907</v>
      </c>
      <c r="CG6" s="14">
        <v>111.21670244211086</v>
      </c>
      <c r="CH6" s="14">
        <v>112.0540808609658</v>
      </c>
      <c r="CI6" s="14">
        <v>113.04867449211795</v>
      </c>
      <c r="CJ6" s="14">
        <v>113.76948556791358</v>
      </c>
      <c r="CK6" s="14">
        <v>114.47417804725363</v>
      </c>
      <c r="CL6" s="14">
        <v>115.12130717202615</v>
      </c>
    </row>
    <row r="7" spans="1:90" x14ac:dyDescent="0.25">
      <c r="A7" s="14">
        <v>6</v>
      </c>
      <c r="B7" s="14" t="s">
        <v>536</v>
      </c>
      <c r="C7" s="14">
        <v>78.402529871921061</v>
      </c>
      <c r="D7" s="14">
        <v>80.315933037223033</v>
      </c>
      <c r="E7" s="14">
        <v>82.483740971529002</v>
      </c>
      <c r="F7" s="14">
        <v>84.387353766439858</v>
      </c>
      <c r="G7" s="14">
        <v>85.452978535364664</v>
      </c>
      <c r="H7" s="14">
        <v>86.616992405051576</v>
      </c>
      <c r="I7" s="14">
        <v>88.455768036632776</v>
      </c>
      <c r="J7" s="14">
        <v>90.543606881637743</v>
      </c>
      <c r="K7" s="14">
        <v>92.780689950912659</v>
      </c>
      <c r="L7" s="14">
        <v>95.156171624937514</v>
      </c>
      <c r="M7" s="14">
        <v>98.721526183189084</v>
      </c>
      <c r="N7" s="14">
        <v>100</v>
      </c>
      <c r="O7" s="14">
        <v>101.13163682178637</v>
      </c>
      <c r="P7" s="14">
        <v>103.62104996132666</v>
      </c>
      <c r="Q7" s="14">
        <v>105.9866430929728</v>
      </c>
      <c r="R7" s="14">
        <v>107.18144682112668</v>
      </c>
      <c r="S7" s="14">
        <v>106.26530672226919</v>
      </c>
      <c r="T7" s="14">
        <v>77.954234009622652</v>
      </c>
      <c r="U7" s="14">
        <v>78.218936082496455</v>
      </c>
      <c r="V7" s="14">
        <v>78.533670748513813</v>
      </c>
      <c r="W7" s="14">
        <v>78.903278647051309</v>
      </c>
      <c r="X7" s="14">
        <v>79.452987794908864</v>
      </c>
      <c r="Y7" s="14">
        <v>80.13507010905748</v>
      </c>
      <c r="Z7" s="14">
        <v>80.557972374891889</v>
      </c>
      <c r="AA7" s="14">
        <v>81.117701870033898</v>
      </c>
      <c r="AB7" s="14">
        <v>81.653268321903724</v>
      </c>
      <c r="AC7" s="14">
        <v>82.166210613204285</v>
      </c>
      <c r="AD7" s="14">
        <v>82.868553840596974</v>
      </c>
      <c r="AE7" s="14">
        <v>83.246931110411026</v>
      </c>
      <c r="AF7" s="14">
        <v>83.860449004438394</v>
      </c>
      <c r="AG7" s="14">
        <v>84.254313058514256</v>
      </c>
      <c r="AH7" s="14">
        <v>84.640546680778726</v>
      </c>
      <c r="AI7" s="14">
        <v>84.794106322028043</v>
      </c>
      <c r="AJ7" s="14">
        <v>84.899883307174932</v>
      </c>
      <c r="AK7" s="14">
        <v>85.393277151817713</v>
      </c>
      <c r="AL7" s="14">
        <v>85.677580529037797</v>
      </c>
      <c r="AM7" s="14">
        <v>85.84117315342823</v>
      </c>
      <c r="AN7" s="14">
        <v>86.237875985049072</v>
      </c>
      <c r="AO7" s="14">
        <v>86.291017363565999</v>
      </c>
      <c r="AP7" s="14">
        <v>86.805463869281596</v>
      </c>
      <c r="AQ7" s="14">
        <v>87.133612402309666</v>
      </c>
      <c r="AR7" s="14">
        <v>87.703791131575045</v>
      </c>
      <c r="AS7" s="14">
        <v>88.297613911287257</v>
      </c>
      <c r="AT7" s="14">
        <v>88.602698618883551</v>
      </c>
      <c r="AU7" s="14">
        <v>89.21896848478525</v>
      </c>
      <c r="AV7" s="14">
        <v>89.585175664182231</v>
      </c>
      <c r="AW7" s="14">
        <v>90.207256276402774</v>
      </c>
      <c r="AX7" s="14">
        <v>90.891054931287883</v>
      </c>
      <c r="AY7" s="14">
        <v>91.490940654678056</v>
      </c>
      <c r="AZ7" s="14">
        <v>91.961181760528092</v>
      </c>
      <c r="BA7" s="14">
        <v>92.607312176864411</v>
      </c>
      <c r="BB7" s="14">
        <v>93.178699139722511</v>
      </c>
      <c r="BC7" s="14">
        <v>93.37556672653561</v>
      </c>
      <c r="BD7" s="14">
        <v>94.209079493375796</v>
      </c>
      <c r="BE7" s="14">
        <v>94.912558256176823</v>
      </c>
      <c r="BF7" s="14">
        <v>95.232086971430249</v>
      </c>
      <c r="BG7" s="14">
        <v>96.270961778767173</v>
      </c>
      <c r="BH7" s="14">
        <v>97.248464835043492</v>
      </c>
      <c r="BI7" s="14">
        <v>98.432228226662474</v>
      </c>
      <c r="BJ7" s="14">
        <v>99.773207594814721</v>
      </c>
      <c r="BK7" s="14">
        <v>99.432204076235635</v>
      </c>
      <c r="BL7" s="14">
        <v>99.475399203587287</v>
      </c>
      <c r="BM7" s="14">
        <v>99.667505274304261</v>
      </c>
      <c r="BN7" s="14">
        <v>100.32065243932695</v>
      </c>
      <c r="BO7" s="14">
        <v>100.53644308278147</v>
      </c>
      <c r="BP7" s="14">
        <v>100.69694205669022</v>
      </c>
      <c r="BQ7" s="14">
        <v>100.97767697173465</v>
      </c>
      <c r="BR7" s="14">
        <v>101.30030704697425</v>
      </c>
      <c r="BS7" s="14">
        <v>101.55162121174637</v>
      </c>
      <c r="BT7" s="14">
        <v>102.43834527846771</v>
      </c>
      <c r="BU7" s="14">
        <v>103.40439257150693</v>
      </c>
      <c r="BV7" s="14">
        <v>104.09888792878132</v>
      </c>
      <c r="BW7" s="14">
        <v>104.54257406655071</v>
      </c>
      <c r="BX7" s="14">
        <v>105.30430831925189</v>
      </c>
      <c r="BY7" s="14">
        <v>105.73905959431799</v>
      </c>
      <c r="BZ7" s="14">
        <v>106.23383833075629</v>
      </c>
      <c r="CA7" s="14">
        <v>106.66936612756501</v>
      </c>
      <c r="CB7" s="14">
        <v>106.86145945549643</v>
      </c>
      <c r="CC7" s="14">
        <v>106.84206042810509</v>
      </c>
      <c r="CD7" s="14">
        <v>107.41075715145776</v>
      </c>
      <c r="CE7" s="14">
        <v>107.61151024944749</v>
      </c>
      <c r="CF7" s="14">
        <v>107.15083414428244</v>
      </c>
      <c r="CG7" s="14">
        <v>108.70786062995441</v>
      </c>
      <c r="CH7" s="14">
        <v>108.19871198875941</v>
      </c>
      <c r="CI7" s="14">
        <v>101.00382012608047</v>
      </c>
      <c r="CJ7" s="14">
        <v>101.05371836391828</v>
      </c>
      <c r="CK7" s="14">
        <v>101.43512939757021</v>
      </c>
      <c r="CL7" s="14">
        <v>101.69185517369615</v>
      </c>
    </row>
    <row r="8" spans="1:90" x14ac:dyDescent="0.25">
      <c r="A8" s="14">
        <v>7</v>
      </c>
      <c r="B8" s="14" t="s">
        <v>537</v>
      </c>
      <c r="C8" s="14">
        <v>72.666405073160846</v>
      </c>
      <c r="D8" s="14">
        <v>75.298862554067341</v>
      </c>
      <c r="E8" s="14">
        <v>78.501019710236775</v>
      </c>
      <c r="F8" s="14">
        <v>81.141681504474491</v>
      </c>
      <c r="G8" s="14">
        <v>82.839270627620451</v>
      </c>
      <c r="H8" s="14">
        <v>84.961127636170602</v>
      </c>
      <c r="I8" s="14">
        <v>87.128926290375887</v>
      </c>
      <c r="J8" s="14">
        <v>90.108159271237199</v>
      </c>
      <c r="K8" s="14">
        <v>93.160521073942107</v>
      </c>
      <c r="L8" s="14">
        <v>96.048235717973142</v>
      </c>
      <c r="M8" s="14">
        <v>99.467023801561183</v>
      </c>
      <c r="N8" s="14">
        <v>100</v>
      </c>
      <c r="O8" s="14">
        <v>101.17656393969517</v>
      </c>
      <c r="P8" s="14">
        <v>102.96988404345686</v>
      </c>
      <c r="Q8" s="14">
        <v>105.21993450557177</v>
      </c>
      <c r="R8" s="14">
        <v>106.89397279805118</v>
      </c>
      <c r="S8" s="14">
        <v>108.65332078735403</v>
      </c>
      <c r="T8" s="14">
        <v>72.156814496576274</v>
      </c>
      <c r="U8" s="14">
        <v>72.525411926816759</v>
      </c>
      <c r="V8" s="14">
        <v>72.714055118683817</v>
      </c>
      <c r="W8" s="14">
        <v>73.269338750566519</v>
      </c>
      <c r="X8" s="14">
        <v>74.000216997539596</v>
      </c>
      <c r="Y8" s="14">
        <v>74.996240668709703</v>
      </c>
      <c r="Z8" s="14">
        <v>75.656993126171557</v>
      </c>
      <c r="AA8" s="14">
        <v>76.54199942384848</v>
      </c>
      <c r="AB8" s="14">
        <v>77.368601717859534</v>
      </c>
      <c r="AC8" s="14">
        <v>78.021874307111702</v>
      </c>
      <c r="AD8" s="14">
        <v>79.003442691324622</v>
      </c>
      <c r="AE8" s="14">
        <v>79.610160124651244</v>
      </c>
      <c r="AF8" s="14">
        <v>80.334989278086269</v>
      </c>
      <c r="AG8" s="14">
        <v>81.095835152868915</v>
      </c>
      <c r="AH8" s="14">
        <v>81.376713548364606</v>
      </c>
      <c r="AI8" s="14">
        <v>81.759188038578174</v>
      </c>
      <c r="AJ8" s="14">
        <v>81.887218978083666</v>
      </c>
      <c r="AK8" s="14">
        <v>82.581155773471039</v>
      </c>
      <c r="AL8" s="14">
        <v>83.17474248722786</v>
      </c>
      <c r="AM8" s="14">
        <v>83.713965271699252</v>
      </c>
      <c r="AN8" s="14">
        <v>84.416353276929797</v>
      </c>
      <c r="AO8" s="14">
        <v>84.604261051795589</v>
      </c>
      <c r="AP8" s="14">
        <v>85.251514541037224</v>
      </c>
      <c r="AQ8" s="14">
        <v>85.572381674919768</v>
      </c>
      <c r="AR8" s="14">
        <v>86.342901796416157</v>
      </c>
      <c r="AS8" s="14">
        <v>86.855681930001452</v>
      </c>
      <c r="AT8" s="14">
        <v>87.316889825121294</v>
      </c>
      <c r="AU8" s="14">
        <v>88.000231609964658</v>
      </c>
      <c r="AV8" s="14">
        <v>88.721066874862245</v>
      </c>
      <c r="AW8" s="14">
        <v>89.561991865806533</v>
      </c>
      <c r="AX8" s="14">
        <v>90.707056404003453</v>
      </c>
      <c r="AY8" s="14">
        <v>91.442521940276549</v>
      </c>
      <c r="AZ8" s="14">
        <v>92.033493762126824</v>
      </c>
      <c r="BA8" s="14">
        <v>92.85492325978997</v>
      </c>
      <c r="BB8" s="14">
        <v>93.708372744055296</v>
      </c>
      <c r="BC8" s="14">
        <v>94.045294529796323</v>
      </c>
      <c r="BD8" s="14">
        <v>94.990386489686003</v>
      </c>
      <c r="BE8" s="14">
        <v>95.976242879462845</v>
      </c>
      <c r="BF8" s="14">
        <v>96.055428731181763</v>
      </c>
      <c r="BG8" s="14">
        <v>97.170884771561973</v>
      </c>
      <c r="BH8" s="14">
        <v>98.219245129093622</v>
      </c>
      <c r="BI8" s="14">
        <v>99.284727555387434</v>
      </c>
      <c r="BJ8" s="14">
        <v>100.54985668854542</v>
      </c>
      <c r="BK8" s="14">
        <v>99.814265833218258</v>
      </c>
      <c r="BL8" s="14">
        <v>99.678850541272979</v>
      </c>
      <c r="BM8" s="14">
        <v>99.274071861312024</v>
      </c>
      <c r="BN8" s="14">
        <v>100.44420866961671</v>
      </c>
      <c r="BO8" s="14">
        <v>100.60286892779831</v>
      </c>
      <c r="BP8" s="14">
        <v>100.46799090727963</v>
      </c>
      <c r="BQ8" s="14">
        <v>101.06413894103194</v>
      </c>
      <c r="BR8" s="14">
        <v>101.51195401746345</v>
      </c>
      <c r="BS8" s="14">
        <v>101.66217189300568</v>
      </c>
      <c r="BT8" s="14">
        <v>102.32844685794291</v>
      </c>
      <c r="BU8" s="14">
        <v>102.93986057058954</v>
      </c>
      <c r="BV8" s="14">
        <v>103.23838227188527</v>
      </c>
      <c r="BW8" s="14">
        <v>103.37284647340969</v>
      </c>
      <c r="BX8" s="14">
        <v>104.31491558350436</v>
      </c>
      <c r="BY8" s="14">
        <v>104.87737157201519</v>
      </c>
      <c r="BZ8" s="14">
        <v>105.60937444880993</v>
      </c>
      <c r="CA8" s="14">
        <v>106.07807641795759</v>
      </c>
      <c r="CB8" s="14">
        <v>106.39655351926534</v>
      </c>
      <c r="CC8" s="14">
        <v>106.41632956886656</v>
      </c>
      <c r="CD8" s="14">
        <v>107.21702169499316</v>
      </c>
      <c r="CE8" s="14">
        <v>107.54598640907966</v>
      </c>
      <c r="CF8" s="14">
        <v>108.20272846951701</v>
      </c>
      <c r="CG8" s="14">
        <v>108.74930644514909</v>
      </c>
      <c r="CH8" s="14">
        <v>109.07407443293557</v>
      </c>
      <c r="CI8" s="14">
        <v>108.58717380181449</v>
      </c>
      <c r="CJ8" s="14">
        <v>108.83899041285079</v>
      </c>
      <c r="CK8" s="14">
        <v>109.7453928173834</v>
      </c>
      <c r="CL8" s="14">
        <v>110.10077725522332</v>
      </c>
    </row>
    <row r="9" spans="1:90" x14ac:dyDescent="0.25">
      <c r="A9" s="14">
        <v>8</v>
      </c>
      <c r="B9" s="14" t="s">
        <v>538</v>
      </c>
      <c r="C9" s="14">
        <v>82.895008289500851</v>
      </c>
      <c r="D9" s="14">
        <v>84.276258427625862</v>
      </c>
      <c r="E9" s="14">
        <v>85.669258566925876</v>
      </c>
      <c r="F9" s="14">
        <v>87.02025870202587</v>
      </c>
      <c r="G9" s="14">
        <v>87.574508757450886</v>
      </c>
      <c r="H9" s="14">
        <v>87.939508793950864</v>
      </c>
      <c r="I9" s="14">
        <v>89.50450895045087</v>
      </c>
      <c r="J9" s="14">
        <v>90.865479086547879</v>
      </c>
      <c r="K9" s="14">
        <v>92.441541744154136</v>
      </c>
      <c r="L9" s="14">
        <v>94.405594440559412</v>
      </c>
      <c r="M9" s="14">
        <v>98.091334809133485</v>
      </c>
      <c r="N9" s="14">
        <v>100</v>
      </c>
      <c r="O9" s="14">
        <v>101.09058510905851</v>
      </c>
      <c r="P9" s="14">
        <v>104.16718541671852</v>
      </c>
      <c r="Q9" s="14">
        <v>106.61216066121604</v>
      </c>
      <c r="R9" s="14">
        <v>107.39788573978852</v>
      </c>
      <c r="S9" s="14">
        <v>104.42183409381738</v>
      </c>
      <c r="T9" s="14">
        <v>82.490008249000851</v>
      </c>
      <c r="U9" s="14">
        <v>82.680008268000847</v>
      </c>
      <c r="V9" s="14">
        <v>83.088008308800838</v>
      </c>
      <c r="W9" s="14">
        <v>83.322008332200852</v>
      </c>
      <c r="X9" s="14">
        <v>83.740008374000851</v>
      </c>
      <c r="Y9" s="14">
        <v>84.190008419000861</v>
      </c>
      <c r="Z9" s="14">
        <v>84.432008443200871</v>
      </c>
      <c r="AA9" s="14">
        <v>84.743008474300865</v>
      </c>
      <c r="AB9" s="14">
        <v>85.060008506000869</v>
      </c>
      <c r="AC9" s="14">
        <v>85.470008547000859</v>
      </c>
      <c r="AD9" s="14">
        <v>85.968008596800885</v>
      </c>
      <c r="AE9" s="14">
        <v>86.179008617900877</v>
      </c>
      <c r="AF9" s="14">
        <v>86.710008671000864</v>
      </c>
      <c r="AG9" s="14">
        <v>86.820008682000861</v>
      </c>
      <c r="AH9" s="14">
        <v>87.289008728900868</v>
      </c>
      <c r="AI9" s="14">
        <v>87.262008726200861</v>
      </c>
      <c r="AJ9" s="14">
        <v>87.35000873500087</v>
      </c>
      <c r="AK9" s="14">
        <v>87.680008768000889</v>
      </c>
      <c r="AL9" s="14">
        <v>87.70900877090088</v>
      </c>
      <c r="AM9" s="14">
        <v>87.559008755900891</v>
      </c>
      <c r="AN9" s="14">
        <v>87.700008770000863</v>
      </c>
      <c r="AO9" s="14">
        <v>87.640008764000868</v>
      </c>
      <c r="AP9" s="14">
        <v>88.042008804200862</v>
      </c>
      <c r="AQ9" s="14">
        <v>88.376008837600878</v>
      </c>
      <c r="AR9" s="14">
        <v>88.780008878000871</v>
      </c>
      <c r="AS9" s="14">
        <v>89.440008944000866</v>
      </c>
      <c r="AT9" s="14">
        <v>89.618008961800868</v>
      </c>
      <c r="AU9" s="14">
        <v>90.180009018000888</v>
      </c>
      <c r="AV9" s="14">
        <v>90.258819025881891</v>
      </c>
      <c r="AW9" s="14">
        <v>90.701079070107895</v>
      </c>
      <c r="AX9" s="14">
        <v>91.006169100616873</v>
      </c>
      <c r="AY9" s="14">
        <v>91.49584914958487</v>
      </c>
      <c r="AZ9" s="14">
        <v>91.868329186832867</v>
      </c>
      <c r="BA9" s="14">
        <v>92.373469237346882</v>
      </c>
      <c r="BB9" s="14">
        <v>92.720009272000908</v>
      </c>
      <c r="BC9" s="14">
        <v>92.804359280435904</v>
      </c>
      <c r="BD9" s="14">
        <v>93.547499354749903</v>
      </c>
      <c r="BE9" s="14">
        <v>94.022449402244916</v>
      </c>
      <c r="BF9" s="14">
        <v>94.538419453841911</v>
      </c>
      <c r="BG9" s="14">
        <v>95.514009551400932</v>
      </c>
      <c r="BH9" s="14">
        <v>96.43315964331596</v>
      </c>
      <c r="BI9" s="14">
        <v>97.713269771326978</v>
      </c>
      <c r="BJ9" s="14">
        <v>99.115929911592985</v>
      </c>
      <c r="BK9" s="14">
        <v>99.102979910297989</v>
      </c>
      <c r="BL9" s="14">
        <v>99.299469929946994</v>
      </c>
      <c r="BM9" s="14">
        <v>100.02041000204099</v>
      </c>
      <c r="BN9" s="14">
        <v>100.20601002060101</v>
      </c>
      <c r="BO9" s="14">
        <v>100.47411004741103</v>
      </c>
      <c r="BP9" s="14">
        <v>100.90781009078103</v>
      </c>
      <c r="BQ9" s="14">
        <v>100.89851008985103</v>
      </c>
      <c r="BR9" s="14">
        <v>101.107010110701</v>
      </c>
      <c r="BS9" s="14">
        <v>101.449010144901</v>
      </c>
      <c r="BT9" s="14">
        <v>102.52611025261102</v>
      </c>
      <c r="BU9" s="14">
        <v>103.79191037919102</v>
      </c>
      <c r="BV9" s="14">
        <v>104.82121048212103</v>
      </c>
      <c r="BW9" s="14">
        <v>105.52951055295104</v>
      </c>
      <c r="BX9" s="14">
        <v>106.13161061316106</v>
      </c>
      <c r="BY9" s="14">
        <v>106.45051064505104</v>
      </c>
      <c r="BZ9" s="14">
        <v>106.73031067303103</v>
      </c>
      <c r="CA9" s="14">
        <v>107.13621071362103</v>
      </c>
      <c r="CB9" s="14">
        <v>107.22061072206101</v>
      </c>
      <c r="CC9" s="14">
        <v>107.16901071690104</v>
      </c>
      <c r="CD9" s="14">
        <v>107.55131075513103</v>
      </c>
      <c r="CE9" s="14">
        <v>107.65061076506102</v>
      </c>
      <c r="CF9" s="14">
        <v>106.31887471908558</v>
      </c>
      <c r="CG9" s="14">
        <v>108.65759053693552</v>
      </c>
      <c r="CH9" s="14">
        <v>107.50682775918806</v>
      </c>
      <c r="CI9" s="14">
        <v>95.204043360060396</v>
      </c>
      <c r="CJ9" s="14">
        <v>95.100994238492163</v>
      </c>
      <c r="CK9" s="14">
        <v>95.084809708303396</v>
      </c>
      <c r="CL9" s="14">
        <v>95.267551494304001</v>
      </c>
    </row>
    <row r="10" spans="1:90" x14ac:dyDescent="0.25">
      <c r="A10" s="14">
        <v>9</v>
      </c>
      <c r="B10" s="14" t="s">
        <v>539</v>
      </c>
      <c r="C10" s="14">
        <v>71.660351154087451</v>
      </c>
      <c r="D10" s="14">
        <v>73.965642813376945</v>
      </c>
      <c r="E10" s="14">
        <v>79.008950419520446</v>
      </c>
      <c r="F10" s="14">
        <v>81.527050659999162</v>
      </c>
      <c r="G10" s="14">
        <v>81.951654609625493</v>
      </c>
      <c r="H10" s="14">
        <v>83.909693250043446</v>
      </c>
      <c r="I10" s="14">
        <v>86.238229744617911</v>
      </c>
      <c r="J10" s="14">
        <v>90.481098073916556</v>
      </c>
      <c r="K10" s="14">
        <v>94.504029666106476</v>
      </c>
      <c r="L10" s="14">
        <v>97.729953649588154</v>
      </c>
      <c r="M10" s="14">
        <v>103.41653549503198</v>
      </c>
      <c r="N10" s="14">
        <v>100</v>
      </c>
      <c r="O10" s="14">
        <v>103.32318682749468</v>
      </c>
      <c r="P10" s="14">
        <v>108.6030223566933</v>
      </c>
      <c r="Q10" s="14">
        <v>111.62448675669796</v>
      </c>
      <c r="R10" s="14">
        <v>112.46167697405276</v>
      </c>
      <c r="S10" s="14">
        <v>113.81323189459415</v>
      </c>
      <c r="T10" s="14">
        <v>71.238698351414129</v>
      </c>
      <c r="U10" s="14">
        <v>71.337295099838258</v>
      </c>
      <c r="V10" s="14">
        <v>71.925005090652249</v>
      </c>
      <c r="W10" s="14">
        <v>72.140406074445167</v>
      </c>
      <c r="X10" s="14">
        <v>72.15219894273298</v>
      </c>
      <c r="Y10" s="14">
        <v>73.610654334106059</v>
      </c>
      <c r="Z10" s="14">
        <v>74.704964242751132</v>
      </c>
      <c r="AA10" s="14">
        <v>75.394753733917625</v>
      </c>
      <c r="AB10" s="14">
        <v>77.015660864374553</v>
      </c>
      <c r="AC10" s="14">
        <v>78.5053436973201</v>
      </c>
      <c r="AD10" s="14">
        <v>79.630498163797412</v>
      </c>
      <c r="AE10" s="14">
        <v>80.884298952589702</v>
      </c>
      <c r="AF10" s="14">
        <v>81.549115233192978</v>
      </c>
      <c r="AG10" s="14">
        <v>82.276003880849984</v>
      </c>
      <c r="AH10" s="14">
        <v>81.771280428069801</v>
      </c>
      <c r="AI10" s="14">
        <v>80.51180309788387</v>
      </c>
      <c r="AJ10" s="14">
        <v>80.821705923223007</v>
      </c>
      <c r="AK10" s="14">
        <v>82.064581682796927</v>
      </c>
      <c r="AL10" s="14">
        <v>82.265475047377677</v>
      </c>
      <c r="AM10" s="14">
        <v>82.654855785104346</v>
      </c>
      <c r="AN10" s="14">
        <v>83.611679741386865</v>
      </c>
      <c r="AO10" s="14">
        <v>83.088905879403427</v>
      </c>
      <c r="AP10" s="14">
        <v>84.242377124693263</v>
      </c>
      <c r="AQ10" s="14">
        <v>84.69581025469023</v>
      </c>
      <c r="AR10" s="14">
        <v>85.098020161790217</v>
      </c>
      <c r="AS10" s="14">
        <v>85.602929567130261</v>
      </c>
      <c r="AT10" s="14">
        <v>86.383994848165415</v>
      </c>
      <c r="AU10" s="14">
        <v>87.867974401385723</v>
      </c>
      <c r="AV10" s="14">
        <v>88.601874810465048</v>
      </c>
      <c r="AW10" s="14">
        <v>89.472524407944704</v>
      </c>
      <c r="AX10" s="14">
        <v>91.264036275078411</v>
      </c>
      <c r="AY10" s="14">
        <v>92.585956802178046</v>
      </c>
      <c r="AZ10" s="14">
        <v>93.551060437461658</v>
      </c>
      <c r="BA10" s="14">
        <v>94.902703747199581</v>
      </c>
      <c r="BB10" s="14">
        <v>95.386520450597615</v>
      </c>
      <c r="BC10" s="14">
        <v>94.175834029167035</v>
      </c>
      <c r="BD10" s="14">
        <v>95.401084628255759</v>
      </c>
      <c r="BE10" s="14">
        <v>97.178861666981163</v>
      </c>
      <c r="BF10" s="14">
        <v>98.300492776244425</v>
      </c>
      <c r="BG10" s="14">
        <v>100.03937552687125</v>
      </c>
      <c r="BH10" s="14">
        <v>101.8034183379623</v>
      </c>
      <c r="BI10" s="14">
        <v>103.6981998145376</v>
      </c>
      <c r="BJ10" s="14">
        <v>106.29456200410084</v>
      </c>
      <c r="BK10" s="14">
        <v>101.86996182352715</v>
      </c>
      <c r="BL10" s="14">
        <v>99.281128640666481</v>
      </c>
      <c r="BM10" s="14">
        <v>98.614922550400081</v>
      </c>
      <c r="BN10" s="14">
        <v>100.16674687414078</v>
      </c>
      <c r="BO10" s="14">
        <v>101.93720193479268</v>
      </c>
      <c r="BP10" s="14">
        <v>102.63013516076194</v>
      </c>
      <c r="BQ10" s="14">
        <v>103.03812715645424</v>
      </c>
      <c r="BR10" s="14">
        <v>103.14997430336182</v>
      </c>
      <c r="BS10" s="14">
        <v>104.4745106894007</v>
      </c>
      <c r="BT10" s="14">
        <v>106.54136669711434</v>
      </c>
      <c r="BU10" s="14">
        <v>108.55524967622155</v>
      </c>
      <c r="BV10" s="14">
        <v>109.6719020217291</v>
      </c>
      <c r="BW10" s="14">
        <v>109.64357103170823</v>
      </c>
      <c r="BX10" s="14">
        <v>110.97121553013307</v>
      </c>
      <c r="BY10" s="14">
        <v>111.44082085032252</v>
      </c>
      <c r="BZ10" s="14">
        <v>111.49791592840219</v>
      </c>
      <c r="CA10" s="14">
        <v>112.58799471793408</v>
      </c>
      <c r="CB10" s="14">
        <v>112.5278251860705</v>
      </c>
      <c r="CC10" s="14">
        <v>111.71870004993872</v>
      </c>
      <c r="CD10" s="14">
        <v>112.75510202544039</v>
      </c>
      <c r="CE10" s="14">
        <v>112.84508063476144</v>
      </c>
      <c r="CF10" s="14">
        <v>113.17569803671286</v>
      </c>
      <c r="CG10" s="14">
        <v>115.17804400919485</v>
      </c>
      <c r="CH10" s="14">
        <v>115.09195026610615</v>
      </c>
      <c r="CI10" s="14">
        <v>111.80723526636275</v>
      </c>
      <c r="CJ10" s="14">
        <v>109.29678461764881</v>
      </c>
      <c r="CK10" s="14">
        <v>109.43455722043295</v>
      </c>
      <c r="CL10" s="14">
        <v>109.35310691344938</v>
      </c>
    </row>
  </sheetData>
  <pageMargins left="0.75" right="0.75" top="1" bottom="1" header="0.5" footer="0.5"/>
  <headerFooter alignWithMargins="0">
    <oddHeader>&amp;A</oddHeader>
    <oddFooter>Page &amp;P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U26"/>
  <sheetViews>
    <sheetView topLeftCell="AY1" workbookViewId="0">
      <selection sqref="A1:CK18"/>
    </sheetView>
  </sheetViews>
  <sheetFormatPr defaultRowHeight="12.6" x14ac:dyDescent="0.25"/>
  <cols>
    <col min="1" max="1" width="8.6640625" style="14"/>
    <col min="2" max="2" width="20.5546875" style="14" customWidth="1"/>
    <col min="3" max="257" width="8.6640625" style="14"/>
    <col min="258" max="258" width="20.5546875" style="14" customWidth="1"/>
    <col min="259" max="513" width="8.6640625" style="14"/>
    <col min="514" max="514" width="20.5546875" style="14" customWidth="1"/>
    <col min="515" max="769" width="8.6640625" style="14"/>
    <col min="770" max="770" width="20.5546875" style="14" customWidth="1"/>
    <col min="771" max="1025" width="8.6640625" style="14"/>
    <col min="1026" max="1026" width="20.5546875" style="14" customWidth="1"/>
    <col min="1027" max="1281" width="8.6640625" style="14"/>
    <col min="1282" max="1282" width="20.5546875" style="14" customWidth="1"/>
    <col min="1283" max="1537" width="8.6640625" style="14"/>
    <col min="1538" max="1538" width="20.5546875" style="14" customWidth="1"/>
    <col min="1539" max="1793" width="8.6640625" style="14"/>
    <col min="1794" max="1794" width="20.5546875" style="14" customWidth="1"/>
    <col min="1795" max="2049" width="8.6640625" style="14"/>
    <col min="2050" max="2050" width="20.5546875" style="14" customWidth="1"/>
    <col min="2051" max="2305" width="8.6640625" style="14"/>
    <col min="2306" max="2306" width="20.5546875" style="14" customWidth="1"/>
    <col min="2307" max="2561" width="8.6640625" style="14"/>
    <col min="2562" max="2562" width="20.5546875" style="14" customWidth="1"/>
    <col min="2563" max="2817" width="8.6640625" style="14"/>
    <col min="2818" max="2818" width="20.5546875" style="14" customWidth="1"/>
    <col min="2819" max="3073" width="8.6640625" style="14"/>
    <col min="3074" max="3074" width="20.5546875" style="14" customWidth="1"/>
    <col min="3075" max="3329" width="8.6640625" style="14"/>
    <col min="3330" max="3330" width="20.5546875" style="14" customWidth="1"/>
    <col min="3331" max="3585" width="8.6640625" style="14"/>
    <col min="3586" max="3586" width="20.5546875" style="14" customWidth="1"/>
    <col min="3587" max="3841" width="8.6640625" style="14"/>
    <col min="3842" max="3842" width="20.5546875" style="14" customWidth="1"/>
    <col min="3843" max="4097" width="8.6640625" style="14"/>
    <col min="4098" max="4098" width="20.5546875" style="14" customWidth="1"/>
    <col min="4099" max="4353" width="8.6640625" style="14"/>
    <col min="4354" max="4354" width="20.5546875" style="14" customWidth="1"/>
    <col min="4355" max="4609" width="8.6640625" style="14"/>
    <col min="4610" max="4610" width="20.5546875" style="14" customWidth="1"/>
    <col min="4611" max="4865" width="8.6640625" style="14"/>
    <col min="4866" max="4866" width="20.5546875" style="14" customWidth="1"/>
    <col min="4867" max="5121" width="8.6640625" style="14"/>
    <col min="5122" max="5122" width="20.5546875" style="14" customWidth="1"/>
    <col min="5123" max="5377" width="8.6640625" style="14"/>
    <col min="5378" max="5378" width="20.5546875" style="14" customWidth="1"/>
    <col min="5379" max="5633" width="8.6640625" style="14"/>
    <col min="5634" max="5634" width="20.5546875" style="14" customWidth="1"/>
    <col min="5635" max="5889" width="8.6640625" style="14"/>
    <col min="5890" max="5890" width="20.5546875" style="14" customWidth="1"/>
    <col min="5891" max="6145" width="8.6640625" style="14"/>
    <col min="6146" max="6146" width="20.5546875" style="14" customWidth="1"/>
    <col min="6147" max="6401" width="8.6640625" style="14"/>
    <col min="6402" max="6402" width="20.5546875" style="14" customWidth="1"/>
    <col min="6403" max="6657" width="8.6640625" style="14"/>
    <col min="6658" max="6658" width="20.5546875" style="14" customWidth="1"/>
    <col min="6659" max="6913" width="8.6640625" style="14"/>
    <col min="6914" max="6914" width="20.5546875" style="14" customWidth="1"/>
    <col min="6915" max="7169" width="8.6640625" style="14"/>
    <col min="7170" max="7170" width="20.5546875" style="14" customWidth="1"/>
    <col min="7171" max="7425" width="8.6640625" style="14"/>
    <col min="7426" max="7426" width="20.5546875" style="14" customWidth="1"/>
    <col min="7427" max="7681" width="8.6640625" style="14"/>
    <col min="7682" max="7682" width="20.5546875" style="14" customWidth="1"/>
    <col min="7683" max="7937" width="8.6640625" style="14"/>
    <col min="7938" max="7938" width="20.5546875" style="14" customWidth="1"/>
    <col min="7939" max="8193" width="8.6640625" style="14"/>
    <col min="8194" max="8194" width="20.5546875" style="14" customWidth="1"/>
    <col min="8195" max="8449" width="8.6640625" style="14"/>
    <col min="8450" max="8450" width="20.5546875" style="14" customWidth="1"/>
    <col min="8451" max="8705" width="8.6640625" style="14"/>
    <col min="8706" max="8706" width="20.5546875" style="14" customWidth="1"/>
    <col min="8707" max="8961" width="8.6640625" style="14"/>
    <col min="8962" max="8962" width="20.5546875" style="14" customWidth="1"/>
    <col min="8963" max="9217" width="8.6640625" style="14"/>
    <col min="9218" max="9218" width="20.5546875" style="14" customWidth="1"/>
    <col min="9219" max="9473" width="8.6640625" style="14"/>
    <col min="9474" max="9474" width="20.5546875" style="14" customWidth="1"/>
    <col min="9475" max="9729" width="8.6640625" style="14"/>
    <col min="9730" max="9730" width="20.5546875" style="14" customWidth="1"/>
    <col min="9731" max="9985" width="8.6640625" style="14"/>
    <col min="9986" max="9986" width="20.5546875" style="14" customWidth="1"/>
    <col min="9987" max="10241" width="8.6640625" style="14"/>
    <col min="10242" max="10242" width="20.5546875" style="14" customWidth="1"/>
    <col min="10243" max="10497" width="8.6640625" style="14"/>
    <col min="10498" max="10498" width="20.5546875" style="14" customWidth="1"/>
    <col min="10499" max="10753" width="8.6640625" style="14"/>
    <col min="10754" max="10754" width="20.5546875" style="14" customWidth="1"/>
    <col min="10755" max="11009" width="8.6640625" style="14"/>
    <col min="11010" max="11010" width="20.5546875" style="14" customWidth="1"/>
    <col min="11011" max="11265" width="8.6640625" style="14"/>
    <col min="11266" max="11266" width="20.5546875" style="14" customWidth="1"/>
    <col min="11267" max="11521" width="8.6640625" style="14"/>
    <col min="11522" max="11522" width="20.5546875" style="14" customWidth="1"/>
    <col min="11523" max="11777" width="8.6640625" style="14"/>
    <col min="11778" max="11778" width="20.5546875" style="14" customWidth="1"/>
    <col min="11779" max="12033" width="8.6640625" style="14"/>
    <col min="12034" max="12034" width="20.5546875" style="14" customWidth="1"/>
    <col min="12035" max="12289" width="8.6640625" style="14"/>
    <col min="12290" max="12290" width="20.5546875" style="14" customWidth="1"/>
    <col min="12291" max="12545" width="8.6640625" style="14"/>
    <col min="12546" max="12546" width="20.5546875" style="14" customWidth="1"/>
    <col min="12547" max="12801" width="8.6640625" style="14"/>
    <col min="12802" max="12802" width="20.5546875" style="14" customWidth="1"/>
    <col min="12803" max="13057" width="8.6640625" style="14"/>
    <col min="13058" max="13058" width="20.5546875" style="14" customWidth="1"/>
    <col min="13059" max="13313" width="8.6640625" style="14"/>
    <col min="13314" max="13314" width="20.5546875" style="14" customWidth="1"/>
    <col min="13315" max="13569" width="8.6640625" style="14"/>
    <col min="13570" max="13570" width="20.5546875" style="14" customWidth="1"/>
    <col min="13571" max="13825" width="8.6640625" style="14"/>
    <col min="13826" max="13826" width="20.5546875" style="14" customWidth="1"/>
    <col min="13827" max="14081" width="8.6640625" style="14"/>
    <col min="14082" max="14082" width="20.5546875" style="14" customWidth="1"/>
    <col min="14083" max="14337" width="8.6640625" style="14"/>
    <col min="14338" max="14338" width="20.5546875" style="14" customWidth="1"/>
    <col min="14339" max="14593" width="8.6640625" style="14"/>
    <col min="14594" max="14594" width="20.5546875" style="14" customWidth="1"/>
    <col min="14595" max="14849" width="8.6640625" style="14"/>
    <col min="14850" max="14850" width="20.5546875" style="14" customWidth="1"/>
    <col min="14851" max="15105" width="8.6640625" style="14"/>
    <col min="15106" max="15106" width="20.5546875" style="14" customWidth="1"/>
    <col min="15107" max="15361" width="8.6640625" style="14"/>
    <col min="15362" max="15362" width="20.5546875" style="14" customWidth="1"/>
    <col min="15363" max="15617" width="8.6640625" style="14"/>
    <col min="15618" max="15618" width="20.5546875" style="14" customWidth="1"/>
    <col min="15619" max="15873" width="8.6640625" style="14"/>
    <col min="15874" max="15874" width="20.5546875" style="14" customWidth="1"/>
    <col min="15875" max="16129" width="8.6640625" style="14"/>
    <col min="16130" max="16130" width="20.5546875" style="14" customWidth="1"/>
    <col min="16131" max="16384" width="8.6640625" style="14"/>
  </cols>
  <sheetData>
    <row r="1" spans="1:73" x14ac:dyDescent="0.25">
      <c r="A1" s="14" t="s">
        <v>2345</v>
      </c>
      <c r="B1" s="14" t="s">
        <v>442</v>
      </c>
      <c r="C1" s="14" t="s">
        <v>460</v>
      </c>
      <c r="D1" s="14" t="s">
        <v>461</v>
      </c>
      <c r="E1" s="14" t="s">
        <v>462</v>
      </c>
      <c r="F1" s="14" t="s">
        <v>463</v>
      </c>
      <c r="G1" s="14" t="s">
        <v>464</v>
      </c>
      <c r="H1" s="14" t="s">
        <v>465</v>
      </c>
      <c r="I1" s="14" t="s">
        <v>466</v>
      </c>
      <c r="J1" s="14" t="s">
        <v>467</v>
      </c>
      <c r="K1" s="14" t="s">
        <v>468</v>
      </c>
      <c r="L1" s="14" t="s">
        <v>469</v>
      </c>
      <c r="M1" s="14" t="s">
        <v>470</v>
      </c>
      <c r="N1" s="14" t="s">
        <v>471</v>
      </c>
      <c r="O1" s="14" t="s">
        <v>472</v>
      </c>
      <c r="P1" s="14" t="s">
        <v>473</v>
      </c>
      <c r="Q1" s="14" t="s">
        <v>474</v>
      </c>
      <c r="R1" s="14" t="s">
        <v>475</v>
      </c>
      <c r="S1" s="14" t="s">
        <v>476</v>
      </c>
      <c r="T1" s="14" t="s">
        <v>477</v>
      </c>
      <c r="U1" s="14" t="s">
        <v>478</v>
      </c>
      <c r="V1" s="14" t="s">
        <v>479</v>
      </c>
      <c r="W1" s="14" t="s">
        <v>480</v>
      </c>
      <c r="X1" s="14" t="s">
        <v>481</v>
      </c>
      <c r="Y1" s="14" t="s">
        <v>482</v>
      </c>
      <c r="Z1" s="14" t="s">
        <v>483</v>
      </c>
      <c r="AA1" s="14" t="s">
        <v>484</v>
      </c>
      <c r="AB1" s="14" t="s">
        <v>485</v>
      </c>
      <c r="AC1" s="14" t="s">
        <v>486</v>
      </c>
      <c r="AD1" s="14" t="s">
        <v>487</v>
      </c>
      <c r="AE1" s="14" t="s">
        <v>488</v>
      </c>
      <c r="AF1" s="14" t="s">
        <v>489</v>
      </c>
      <c r="AG1" s="14" t="s">
        <v>490</v>
      </c>
      <c r="AH1" s="14" t="s">
        <v>491</v>
      </c>
      <c r="AI1" s="14" t="s">
        <v>492</v>
      </c>
      <c r="AJ1" s="14" t="s">
        <v>493</v>
      </c>
      <c r="AK1" s="14" t="s">
        <v>494</v>
      </c>
      <c r="AL1" s="14" t="s">
        <v>495</v>
      </c>
      <c r="AM1" s="14" t="s">
        <v>496</v>
      </c>
      <c r="AN1" s="14" t="s">
        <v>497</v>
      </c>
      <c r="AO1" s="14" t="s">
        <v>498</v>
      </c>
      <c r="AP1" s="14" t="s">
        <v>499</v>
      </c>
      <c r="AQ1" s="14" t="s">
        <v>500</v>
      </c>
      <c r="AR1" s="14" t="s">
        <v>501</v>
      </c>
      <c r="AS1" s="14" t="s">
        <v>502</v>
      </c>
      <c r="AT1" s="14" t="s">
        <v>503</v>
      </c>
      <c r="AU1" s="14" t="s">
        <v>504</v>
      </c>
      <c r="AV1" s="14" t="s">
        <v>505</v>
      </c>
      <c r="AW1" s="14" t="s">
        <v>506</v>
      </c>
      <c r="AX1" s="14" t="s">
        <v>507</v>
      </c>
      <c r="AY1" s="14" t="s">
        <v>508</v>
      </c>
      <c r="AZ1" s="14" t="s">
        <v>509</v>
      </c>
      <c r="BA1" s="14" t="s">
        <v>510</v>
      </c>
      <c r="BB1" s="14" t="s">
        <v>511</v>
      </c>
      <c r="BC1" s="14" t="s">
        <v>512</v>
      </c>
      <c r="BD1" s="14" t="s">
        <v>513</v>
      </c>
      <c r="BE1" s="14" t="s">
        <v>514</v>
      </c>
      <c r="BF1" s="14" t="s">
        <v>515</v>
      </c>
      <c r="BG1" s="14" t="s">
        <v>516</v>
      </c>
      <c r="BH1" s="14" t="s">
        <v>517</v>
      </c>
      <c r="BI1" s="14" t="s">
        <v>518</v>
      </c>
      <c r="BJ1" s="14" t="s">
        <v>519</v>
      </c>
      <c r="BK1" s="14" t="s">
        <v>520</v>
      </c>
      <c r="BL1" s="14" t="s">
        <v>521</v>
      </c>
      <c r="BM1" s="14" t="s">
        <v>522</v>
      </c>
      <c r="BN1" s="14" t="s">
        <v>523</v>
      </c>
      <c r="BO1" s="14" t="s">
        <v>524</v>
      </c>
      <c r="BP1" s="14" t="s">
        <v>525</v>
      </c>
      <c r="BQ1" s="14" t="s">
        <v>526</v>
      </c>
      <c r="BR1" s="14" t="s">
        <v>527</v>
      </c>
      <c r="BS1" s="14" t="s">
        <v>528</v>
      </c>
      <c r="BT1" s="14" t="s">
        <v>529</v>
      </c>
      <c r="BU1" s="14" t="s">
        <v>530</v>
      </c>
    </row>
    <row r="2" spans="1:73" x14ac:dyDescent="0.25">
      <c r="A2" s="14" t="s">
        <v>2362</v>
      </c>
      <c r="B2" s="14" t="s">
        <v>531</v>
      </c>
      <c r="C2" s="14">
        <v>72.7</v>
      </c>
      <c r="D2" s="14">
        <v>74.099999999999994</v>
      </c>
      <c r="E2" s="14">
        <v>74.400000000000006</v>
      </c>
      <c r="F2" s="14">
        <v>76.900000000000006</v>
      </c>
      <c r="G2" s="14">
        <v>76.2</v>
      </c>
      <c r="H2" s="14">
        <v>77.599999999999994</v>
      </c>
      <c r="I2" s="14">
        <v>78.400000000000006</v>
      </c>
      <c r="J2" s="14">
        <v>78.400000000000006</v>
      </c>
      <c r="K2" s="14">
        <v>78.900000000000006</v>
      </c>
      <c r="L2" s="14">
        <v>79.5</v>
      </c>
      <c r="M2" s="14">
        <v>80.5</v>
      </c>
      <c r="N2" s="14">
        <v>81.400000000000006</v>
      </c>
      <c r="O2" s="14">
        <v>83.2</v>
      </c>
      <c r="P2" s="14">
        <v>84.1</v>
      </c>
      <c r="Q2" s="14">
        <v>84.3</v>
      </c>
      <c r="R2" s="14">
        <v>82.6</v>
      </c>
      <c r="S2" s="14">
        <v>83.8</v>
      </c>
      <c r="T2" s="14">
        <v>83.7</v>
      </c>
      <c r="U2" s="14">
        <v>83.7</v>
      </c>
      <c r="V2" s="14">
        <v>84.1</v>
      </c>
      <c r="W2" s="14">
        <v>83.6</v>
      </c>
      <c r="X2" s="14">
        <v>83.7</v>
      </c>
      <c r="Y2" s="14">
        <v>84.6</v>
      </c>
      <c r="Z2" s="14">
        <v>85.2</v>
      </c>
      <c r="AA2" s="14">
        <v>83.9</v>
      </c>
      <c r="AB2" s="14">
        <v>86.3</v>
      </c>
      <c r="AC2" s="14">
        <v>86.8</v>
      </c>
      <c r="AD2" s="14">
        <v>88.5</v>
      </c>
      <c r="AE2" s="14">
        <v>90.8</v>
      </c>
      <c r="AF2" s="14">
        <v>92</v>
      </c>
      <c r="AG2" s="14">
        <v>90.6</v>
      </c>
      <c r="AH2" s="14">
        <v>92.9</v>
      </c>
      <c r="AI2" s="14">
        <v>94.3</v>
      </c>
      <c r="AJ2" s="14">
        <v>95.1</v>
      </c>
      <c r="AK2" s="14">
        <v>94.7</v>
      </c>
      <c r="AL2" s="14">
        <v>95.7</v>
      </c>
      <c r="AM2" s="14">
        <v>97</v>
      </c>
      <c r="AN2" s="14">
        <v>99.1</v>
      </c>
      <c r="AO2" s="14">
        <v>100.9</v>
      </c>
      <c r="AP2" s="14">
        <v>101.2</v>
      </c>
      <c r="AQ2" s="14">
        <v>103.4</v>
      </c>
      <c r="AR2" s="14">
        <v>102.2</v>
      </c>
      <c r="AS2" s="14">
        <v>103.1</v>
      </c>
      <c r="AT2" s="14">
        <v>102.9</v>
      </c>
      <c r="AU2" s="14">
        <v>102.2</v>
      </c>
      <c r="AV2" s="14">
        <v>100</v>
      </c>
      <c r="AW2" s="14">
        <v>98.2</v>
      </c>
      <c r="AX2" s="14">
        <v>99.6</v>
      </c>
      <c r="AY2" s="14">
        <v>98.7</v>
      </c>
      <c r="AZ2" s="14">
        <v>99.8</v>
      </c>
      <c r="BA2" s="14">
        <v>99.4</v>
      </c>
      <c r="BB2" s="14">
        <v>98.7</v>
      </c>
      <c r="BC2" s="14">
        <v>99.2</v>
      </c>
      <c r="BD2" s="14">
        <v>100.3</v>
      </c>
      <c r="BE2" s="14">
        <v>102.4</v>
      </c>
      <c r="BF2" s="14">
        <v>101.6</v>
      </c>
      <c r="BG2" s="14">
        <v>103.2</v>
      </c>
      <c r="BH2" s="14">
        <v>104.6</v>
      </c>
      <c r="BI2" s="14">
        <v>103.5</v>
      </c>
      <c r="BJ2" s="14">
        <v>104.3</v>
      </c>
      <c r="BK2" s="14">
        <v>105.7</v>
      </c>
      <c r="BL2" s="14">
        <v>106.8</v>
      </c>
      <c r="BM2" s="14">
        <v>106.6</v>
      </c>
      <c r="BN2" s="14">
        <v>104.9</v>
      </c>
      <c r="BO2" s="14">
        <v>108.22099537801739</v>
      </c>
      <c r="BP2" s="14">
        <v>111.10073506529484</v>
      </c>
      <c r="BQ2" s="14">
        <v>111.38100537983478</v>
      </c>
      <c r="BR2" s="14">
        <v>113.48999062514991</v>
      </c>
      <c r="BS2" s="14">
        <v>115.3041487822844</v>
      </c>
      <c r="BT2" s="14">
        <v>113.01935292748752</v>
      </c>
      <c r="BU2" s="14">
        <v>113.75659694107813</v>
      </c>
    </row>
    <row r="3" spans="1:73" x14ac:dyDescent="0.25">
      <c r="A3" s="14" t="s">
        <v>2589</v>
      </c>
      <c r="B3" s="14" t="s">
        <v>531</v>
      </c>
    </row>
    <row r="4" spans="1:73" x14ac:dyDescent="0.25">
      <c r="A4" s="14" t="s">
        <v>2363</v>
      </c>
      <c r="B4" s="14" t="s">
        <v>535</v>
      </c>
      <c r="C4" s="14">
        <v>70.599999999999994</v>
      </c>
      <c r="D4" s="14">
        <v>70.900000000000006</v>
      </c>
      <c r="E4" s="14">
        <v>71.3</v>
      </c>
      <c r="F4" s="14">
        <v>71.8</v>
      </c>
      <c r="G4" s="14">
        <v>72.3</v>
      </c>
      <c r="H4" s="14">
        <v>72.599999999999994</v>
      </c>
      <c r="I4" s="14">
        <v>73.099999999999994</v>
      </c>
      <c r="J4" s="14">
        <v>73.5</v>
      </c>
      <c r="K4" s="14">
        <v>74</v>
      </c>
      <c r="L4" s="14">
        <v>74.5</v>
      </c>
      <c r="M4" s="14">
        <v>75</v>
      </c>
      <c r="N4" s="14">
        <v>75.5</v>
      </c>
      <c r="O4" s="14">
        <v>76.099999999999994</v>
      </c>
      <c r="P4" s="14">
        <v>76.7</v>
      </c>
      <c r="Q4" s="14">
        <v>77.400000000000006</v>
      </c>
      <c r="R4" s="14">
        <v>78</v>
      </c>
      <c r="S4" s="14">
        <v>78.599999999999994</v>
      </c>
      <c r="T4" s="14">
        <v>79</v>
      </c>
      <c r="U4" s="14">
        <v>79.5</v>
      </c>
      <c r="V4" s="14">
        <v>79.900000000000006</v>
      </c>
      <c r="W4" s="14">
        <v>80.3</v>
      </c>
      <c r="X4" s="14">
        <v>80.7</v>
      </c>
      <c r="Y4" s="14">
        <v>81.099999999999994</v>
      </c>
      <c r="Z4" s="14">
        <v>81.7</v>
      </c>
      <c r="AA4" s="14">
        <v>82.4</v>
      </c>
      <c r="AB4" s="14">
        <v>83.1</v>
      </c>
      <c r="AC4" s="14">
        <v>83.9</v>
      </c>
      <c r="AD4" s="14">
        <v>84.5</v>
      </c>
      <c r="AE4" s="14">
        <v>85.2</v>
      </c>
      <c r="AF4" s="14">
        <v>85.8</v>
      </c>
      <c r="AG4" s="14">
        <v>86.4</v>
      </c>
      <c r="AH4" s="14">
        <v>87.1</v>
      </c>
      <c r="AI4" s="14">
        <v>87.8</v>
      </c>
      <c r="AJ4" s="14">
        <v>88.5</v>
      </c>
      <c r="AK4" s="14">
        <v>89.2</v>
      </c>
      <c r="AL4" s="14">
        <v>89.8</v>
      </c>
      <c r="AM4" s="14">
        <v>90.7</v>
      </c>
      <c r="AN4" s="14">
        <v>91.5</v>
      </c>
      <c r="AO4" s="14">
        <v>92.7</v>
      </c>
      <c r="AP4" s="14">
        <v>93.5</v>
      </c>
      <c r="AQ4" s="14">
        <v>94.5</v>
      </c>
      <c r="AR4" s="14">
        <v>95.6</v>
      </c>
      <c r="AS4" s="14">
        <v>97</v>
      </c>
      <c r="AT4" s="14">
        <v>98.3</v>
      </c>
      <c r="AU4" s="14">
        <v>99.3</v>
      </c>
      <c r="AV4" s="14">
        <v>99.9</v>
      </c>
      <c r="AW4" s="14">
        <v>100.2</v>
      </c>
      <c r="AX4" s="14">
        <v>100.6</v>
      </c>
      <c r="AY4" s="14">
        <v>100.7</v>
      </c>
      <c r="AZ4" s="14">
        <v>100.9</v>
      </c>
      <c r="BA4" s="14">
        <v>101.3</v>
      </c>
      <c r="BB4" s="14">
        <v>101.8</v>
      </c>
      <c r="BC4" s="14">
        <v>102.3</v>
      </c>
      <c r="BD4" s="14">
        <v>103.3</v>
      </c>
      <c r="BE4" s="14">
        <v>104.1</v>
      </c>
      <c r="BF4" s="14">
        <v>104.8</v>
      </c>
      <c r="BG4" s="14">
        <v>105.7</v>
      </c>
      <c r="BH4" s="14">
        <v>106.6</v>
      </c>
      <c r="BI4" s="14">
        <v>107.3</v>
      </c>
      <c r="BJ4" s="14">
        <v>107.7</v>
      </c>
      <c r="BK4" s="14">
        <v>108.1</v>
      </c>
      <c r="BL4" s="14">
        <v>108.8</v>
      </c>
      <c r="BM4" s="14">
        <v>109.4</v>
      </c>
      <c r="BN4" s="14">
        <v>109.9</v>
      </c>
      <c r="BO4" s="14">
        <v>110.41313676429907</v>
      </c>
      <c r="BP4" s="14">
        <v>111.21670244211086</v>
      </c>
      <c r="BQ4" s="14">
        <v>112.05408086096581</v>
      </c>
      <c r="BR4" s="14">
        <v>113.04867449211794</v>
      </c>
      <c r="BS4" s="14">
        <v>113.76948556791356</v>
      </c>
      <c r="BT4" s="14">
        <v>114.47417804725362</v>
      </c>
      <c r="BU4" s="14">
        <v>115.12130717202614</v>
      </c>
    </row>
    <row r="5" spans="1:73" x14ac:dyDescent="0.25">
      <c r="A5" s="14" t="s">
        <v>2364</v>
      </c>
      <c r="B5" s="14" t="s">
        <v>2365</v>
      </c>
      <c r="C5" s="14">
        <v>62.1</v>
      </c>
      <c r="D5" s="14">
        <v>61.2</v>
      </c>
      <c r="E5" s="14">
        <v>62.2</v>
      </c>
      <c r="F5" s="14">
        <v>61.5</v>
      </c>
      <c r="G5" s="14">
        <v>62.2</v>
      </c>
      <c r="H5" s="14">
        <v>64.3</v>
      </c>
      <c r="I5" s="14">
        <v>65.8</v>
      </c>
      <c r="J5" s="14">
        <v>68.099999999999994</v>
      </c>
      <c r="K5" s="14">
        <v>71.7</v>
      </c>
      <c r="L5" s="14">
        <v>76</v>
      </c>
      <c r="M5" s="14">
        <v>79.400000000000006</v>
      </c>
      <c r="N5" s="14">
        <v>84.2</v>
      </c>
      <c r="O5" s="14">
        <v>84.2</v>
      </c>
      <c r="P5" s="14">
        <v>84.9</v>
      </c>
      <c r="Q5" s="14">
        <v>83</v>
      </c>
      <c r="R5" s="14">
        <v>82.5</v>
      </c>
      <c r="S5" s="14">
        <v>81.099999999999994</v>
      </c>
      <c r="T5" s="14">
        <v>83.9</v>
      </c>
      <c r="U5" s="14">
        <v>82</v>
      </c>
      <c r="V5" s="14">
        <v>82.8</v>
      </c>
      <c r="W5" s="14">
        <v>83.3</v>
      </c>
      <c r="X5" s="14">
        <v>83.8</v>
      </c>
      <c r="Y5" s="14">
        <v>85.9</v>
      </c>
      <c r="Z5" s="14">
        <v>86.4</v>
      </c>
      <c r="AA5" s="14">
        <v>85.8</v>
      </c>
      <c r="AB5" s="14">
        <v>83.2</v>
      </c>
      <c r="AC5" s="14">
        <v>84.7</v>
      </c>
      <c r="AD5" s="14">
        <v>86.2</v>
      </c>
      <c r="AE5" s="14">
        <v>88.2</v>
      </c>
      <c r="AF5" s="14">
        <v>89</v>
      </c>
      <c r="AG5" s="14">
        <v>89.7</v>
      </c>
      <c r="AH5" s="14">
        <v>94.4</v>
      </c>
      <c r="AI5" s="14">
        <v>97</v>
      </c>
      <c r="AJ5" s="14">
        <v>97.7</v>
      </c>
      <c r="AK5" s="14">
        <v>97.4</v>
      </c>
      <c r="AL5" s="14">
        <v>93.9</v>
      </c>
      <c r="AM5" s="14">
        <v>95</v>
      </c>
      <c r="AN5" s="14">
        <v>95.9</v>
      </c>
      <c r="AO5" s="14">
        <v>97.9</v>
      </c>
      <c r="AP5" s="14">
        <v>101.1</v>
      </c>
      <c r="AQ5" s="14">
        <v>103.3</v>
      </c>
      <c r="AR5" s="14">
        <v>108.4</v>
      </c>
      <c r="AS5" s="14">
        <v>110</v>
      </c>
      <c r="AT5" s="14">
        <v>108.4</v>
      </c>
      <c r="AU5" s="14">
        <v>101.5</v>
      </c>
      <c r="AV5" s="14">
        <v>96</v>
      </c>
      <c r="AW5" s="14">
        <v>98.9</v>
      </c>
      <c r="AX5" s="14">
        <v>103.6</v>
      </c>
      <c r="AY5" s="14">
        <v>106.4</v>
      </c>
      <c r="AZ5" s="14">
        <v>108.2</v>
      </c>
      <c r="BA5" s="14">
        <v>107.1</v>
      </c>
      <c r="BB5" s="14">
        <v>107.4</v>
      </c>
      <c r="BC5" s="14">
        <v>113.4</v>
      </c>
      <c r="BD5" s="14">
        <v>115.2</v>
      </c>
      <c r="BE5" s="14">
        <v>115.6</v>
      </c>
      <c r="BF5" s="14">
        <v>118.5</v>
      </c>
      <c r="BG5" s="14">
        <v>121.1</v>
      </c>
      <c r="BH5" s="14">
        <v>122.6</v>
      </c>
      <c r="BI5" s="14">
        <v>120.2</v>
      </c>
      <c r="BJ5" s="14">
        <v>120.9</v>
      </c>
      <c r="BK5" s="14">
        <v>120.7</v>
      </c>
      <c r="BL5" s="14">
        <v>118.8</v>
      </c>
      <c r="BM5" s="14">
        <v>122.3</v>
      </c>
      <c r="BN5" s="14">
        <v>123.5</v>
      </c>
      <c r="BO5" s="14">
        <v>121.05887719936804</v>
      </c>
      <c r="BP5" s="14">
        <v>124.0886325819658</v>
      </c>
      <c r="BQ5" s="14">
        <v>126.26426341404778</v>
      </c>
      <c r="BR5" s="14">
        <v>124.6331306547121</v>
      </c>
      <c r="BS5" s="14">
        <v>123.43067605697263</v>
      </c>
      <c r="BT5" s="14">
        <v>122.23839926148973</v>
      </c>
      <c r="BU5" s="14">
        <v>120.14201481116545</v>
      </c>
    </row>
    <row r="6" spans="1:73" x14ac:dyDescent="0.25">
      <c r="A6" s="14" t="s">
        <v>2366</v>
      </c>
      <c r="B6" s="14" t="s">
        <v>2367</v>
      </c>
      <c r="C6" s="14">
        <v>66.7</v>
      </c>
      <c r="D6" s="14">
        <v>66.8</v>
      </c>
      <c r="E6" s="14">
        <v>66.5</v>
      </c>
      <c r="F6" s="14">
        <v>67.5</v>
      </c>
      <c r="G6" s="14">
        <v>68.099999999999994</v>
      </c>
      <c r="H6" s="14">
        <v>69.5</v>
      </c>
      <c r="I6" s="14">
        <v>71.400000000000006</v>
      </c>
      <c r="J6" s="14">
        <v>73.599999999999994</v>
      </c>
      <c r="K6" s="14">
        <v>77.3</v>
      </c>
      <c r="L6" s="14">
        <v>80.3</v>
      </c>
      <c r="M6" s="14">
        <v>82.4</v>
      </c>
      <c r="N6" s="14">
        <v>86.9</v>
      </c>
      <c r="O6" s="14">
        <v>89.7</v>
      </c>
      <c r="P6" s="14">
        <v>89.3</v>
      </c>
      <c r="Q6" s="14">
        <v>90.8</v>
      </c>
      <c r="R6" s="14">
        <v>91.5</v>
      </c>
      <c r="S6" s="14">
        <v>91.4</v>
      </c>
      <c r="T6" s="14">
        <v>92</v>
      </c>
      <c r="U6" s="14">
        <v>95.6</v>
      </c>
      <c r="V6" s="14">
        <v>92.9</v>
      </c>
      <c r="W6" s="14">
        <v>94.1</v>
      </c>
      <c r="X6" s="14">
        <v>94.7</v>
      </c>
      <c r="Y6" s="14">
        <v>95.7</v>
      </c>
      <c r="Z6" s="14">
        <v>94.7</v>
      </c>
      <c r="AA6" s="14">
        <v>93.5</v>
      </c>
      <c r="AB6" s="14">
        <v>93.8</v>
      </c>
      <c r="AC6" s="14">
        <v>95.1</v>
      </c>
      <c r="AD6" s="14">
        <v>96.4</v>
      </c>
      <c r="AE6" s="14">
        <v>97.9</v>
      </c>
      <c r="AF6" s="14">
        <v>99.6</v>
      </c>
      <c r="AG6" s="14">
        <v>100</v>
      </c>
      <c r="AH6" s="14">
        <v>101</v>
      </c>
      <c r="AI6" s="14">
        <v>103.2</v>
      </c>
      <c r="AJ6" s="14">
        <v>105.5</v>
      </c>
      <c r="AK6" s="14">
        <v>104.7</v>
      </c>
      <c r="AL6" s="14">
        <v>106.4</v>
      </c>
      <c r="AM6" s="14">
        <v>108.4</v>
      </c>
      <c r="AN6" s="14">
        <v>108.4</v>
      </c>
      <c r="AO6" s="14">
        <v>109</v>
      </c>
      <c r="AP6" s="14">
        <v>107.7</v>
      </c>
      <c r="AQ6" s="14">
        <v>110.4</v>
      </c>
      <c r="AR6" s="14">
        <v>115.5</v>
      </c>
      <c r="AS6" s="14">
        <v>121</v>
      </c>
      <c r="AT6" s="14">
        <v>116.4</v>
      </c>
      <c r="AU6" s="14">
        <v>105.3</v>
      </c>
      <c r="AV6" s="14">
        <v>95.6</v>
      </c>
      <c r="AW6" s="14">
        <v>95.5</v>
      </c>
      <c r="AX6" s="14">
        <v>103.5</v>
      </c>
      <c r="AY6" s="14">
        <v>107.5</v>
      </c>
      <c r="AZ6" s="14">
        <v>111.7</v>
      </c>
      <c r="BA6" s="14">
        <v>111.2</v>
      </c>
      <c r="BB6" s="14">
        <v>113.8</v>
      </c>
      <c r="BC6" s="14">
        <v>114.7</v>
      </c>
      <c r="BD6" s="14">
        <v>117.3</v>
      </c>
      <c r="BE6" s="14">
        <v>120.3</v>
      </c>
      <c r="BF6" s="14">
        <v>120.8</v>
      </c>
      <c r="BG6" s="14">
        <v>124</v>
      </c>
      <c r="BH6" s="14">
        <v>125.1</v>
      </c>
      <c r="BI6" s="14">
        <v>122.6</v>
      </c>
      <c r="BJ6" s="14">
        <v>122.8</v>
      </c>
      <c r="BK6" s="14">
        <v>123.3</v>
      </c>
      <c r="BL6" s="14">
        <v>120.9</v>
      </c>
      <c r="BM6" s="14">
        <v>119.6</v>
      </c>
      <c r="BN6" s="14">
        <v>123.9</v>
      </c>
      <c r="BO6" s="14">
        <v>124.58171650669833</v>
      </c>
      <c r="BP6" s="14">
        <v>125.34913070974035</v>
      </c>
      <c r="BQ6" s="14">
        <v>124.8171439477989</v>
      </c>
      <c r="BR6" s="14">
        <v>128.29626044102861</v>
      </c>
      <c r="BS6" s="14">
        <v>125.99286156625419</v>
      </c>
      <c r="BT6" s="14">
        <v>118.80103986600528</v>
      </c>
      <c r="BU6" s="14">
        <v>115.7168227694409</v>
      </c>
    </row>
    <row r="7" spans="1:73" x14ac:dyDescent="0.25">
      <c r="A7" s="14" t="s">
        <v>2368</v>
      </c>
      <c r="B7" s="14" t="s">
        <v>2369</v>
      </c>
      <c r="C7" s="14">
        <v>75</v>
      </c>
      <c r="D7" s="14">
        <v>76.900000000000006</v>
      </c>
      <c r="E7" s="14">
        <v>78.400000000000006</v>
      </c>
      <c r="F7" s="14">
        <v>78.5</v>
      </c>
      <c r="G7" s="14">
        <v>77.8</v>
      </c>
      <c r="H7" s="14">
        <v>83.6</v>
      </c>
      <c r="I7" s="14">
        <v>82.4</v>
      </c>
      <c r="J7" s="14">
        <v>83</v>
      </c>
      <c r="K7" s="14">
        <v>83.9</v>
      </c>
      <c r="L7" s="14">
        <v>84.8</v>
      </c>
      <c r="M7" s="14">
        <v>85.4</v>
      </c>
      <c r="N7" s="14">
        <v>88</v>
      </c>
      <c r="O7" s="14">
        <v>88</v>
      </c>
      <c r="P7" s="14">
        <v>87</v>
      </c>
      <c r="Q7" s="14">
        <v>87.3</v>
      </c>
      <c r="R7" s="14">
        <v>88</v>
      </c>
      <c r="S7" s="14">
        <v>89.4</v>
      </c>
      <c r="T7" s="14">
        <v>91.7</v>
      </c>
      <c r="U7" s="14">
        <v>92.5</v>
      </c>
      <c r="V7" s="14">
        <v>92.8</v>
      </c>
      <c r="W7" s="14">
        <v>86.7</v>
      </c>
      <c r="X7" s="14">
        <v>86.5</v>
      </c>
      <c r="Y7" s="14">
        <v>84.2</v>
      </c>
      <c r="Z7" s="14">
        <v>81.7</v>
      </c>
      <c r="AA7" s="14">
        <v>81.5</v>
      </c>
      <c r="AB7" s="14">
        <v>81.5</v>
      </c>
      <c r="AC7" s="14">
        <v>81.8</v>
      </c>
      <c r="AD7" s="14">
        <v>82</v>
      </c>
      <c r="AE7" s="14">
        <v>82.2</v>
      </c>
      <c r="AF7" s="14">
        <v>83.3</v>
      </c>
      <c r="AG7" s="14">
        <v>84.1</v>
      </c>
      <c r="AH7" s="14">
        <v>89</v>
      </c>
      <c r="AI7" s="14">
        <v>89.5</v>
      </c>
      <c r="AJ7" s="14">
        <v>90.1</v>
      </c>
      <c r="AK7" s="14">
        <v>90.5</v>
      </c>
      <c r="AL7" s="14">
        <v>92.9</v>
      </c>
      <c r="AM7" s="14">
        <v>94.1</v>
      </c>
      <c r="AN7" s="14">
        <v>94.6</v>
      </c>
      <c r="AO7" s="14">
        <v>94.8</v>
      </c>
      <c r="AP7" s="14">
        <v>96.6</v>
      </c>
      <c r="AQ7" s="14">
        <v>97.1</v>
      </c>
      <c r="AR7" s="14">
        <v>97.8</v>
      </c>
      <c r="AS7" s="14">
        <v>99.4</v>
      </c>
      <c r="AT7" s="14">
        <v>100</v>
      </c>
      <c r="AU7" s="14">
        <v>100.8</v>
      </c>
      <c r="AV7" s="14">
        <v>100.3</v>
      </c>
      <c r="AW7" s="14">
        <v>99.8</v>
      </c>
      <c r="AX7" s="14">
        <v>99.1</v>
      </c>
      <c r="AY7" s="14">
        <v>98.4</v>
      </c>
      <c r="AZ7" s="14">
        <v>100.7</v>
      </c>
      <c r="BA7" s="14">
        <v>102.2</v>
      </c>
      <c r="BB7" s="14">
        <v>102</v>
      </c>
      <c r="BC7" s="14">
        <v>103.5</v>
      </c>
      <c r="BD7" s="14">
        <v>104.3</v>
      </c>
      <c r="BE7" s="14">
        <v>105.4</v>
      </c>
      <c r="BF7" s="14">
        <v>107.4</v>
      </c>
      <c r="BG7" s="14">
        <v>108.4</v>
      </c>
      <c r="BH7" s="14">
        <v>109</v>
      </c>
      <c r="BI7" s="14">
        <v>109.3</v>
      </c>
      <c r="BJ7" s="14">
        <v>110.4</v>
      </c>
      <c r="BK7" s="14">
        <v>111.4</v>
      </c>
      <c r="BL7" s="14">
        <v>112</v>
      </c>
      <c r="BM7" s="14">
        <v>113.8</v>
      </c>
      <c r="BN7" s="14">
        <v>113.1</v>
      </c>
      <c r="BO7" s="14">
        <v>112.87510977903621</v>
      </c>
      <c r="BP7" s="14">
        <v>113.10274613337856</v>
      </c>
      <c r="BQ7" s="14">
        <v>113.33779853372221</v>
      </c>
      <c r="BR7" s="14">
        <v>114.1453784592517</v>
      </c>
      <c r="BS7" s="14">
        <v>114.46819039683237</v>
      </c>
      <c r="BT7" s="14">
        <v>111.63183447643372</v>
      </c>
      <c r="BU7" s="14">
        <v>117.38552314657036</v>
      </c>
    </row>
    <row r="8" spans="1:73" x14ac:dyDescent="0.25">
      <c r="A8" s="14" t="s">
        <v>2370</v>
      </c>
      <c r="B8" s="14" t="s">
        <v>2371</v>
      </c>
      <c r="C8" s="14">
        <v>163.30000000000001</v>
      </c>
      <c r="D8" s="14">
        <v>165.5</v>
      </c>
      <c r="E8" s="14">
        <v>164.8</v>
      </c>
      <c r="F8" s="14">
        <v>164.2</v>
      </c>
      <c r="G8" s="14">
        <v>160</v>
      </c>
      <c r="H8" s="14">
        <v>159.30000000000001</v>
      </c>
      <c r="I8" s="14">
        <v>160</v>
      </c>
      <c r="J8" s="14">
        <v>157.80000000000001</v>
      </c>
      <c r="K8" s="14">
        <v>151.69999999999999</v>
      </c>
      <c r="L8" s="14">
        <v>144.80000000000001</v>
      </c>
      <c r="M8" s="14">
        <v>139.19999999999999</v>
      </c>
      <c r="N8" s="14">
        <v>135.19999999999999</v>
      </c>
      <c r="O8" s="14">
        <v>134.30000000000001</v>
      </c>
      <c r="P8" s="14">
        <v>130.30000000000001</v>
      </c>
      <c r="Q8" s="14">
        <v>127.5</v>
      </c>
      <c r="R8" s="14">
        <v>123.5</v>
      </c>
      <c r="S8" s="14">
        <v>126</v>
      </c>
      <c r="T8" s="14">
        <v>125.4</v>
      </c>
      <c r="U8" s="14">
        <v>122.4</v>
      </c>
      <c r="V8" s="14">
        <v>121.6</v>
      </c>
      <c r="W8" s="14">
        <v>118.9</v>
      </c>
      <c r="X8" s="14">
        <v>114.7</v>
      </c>
      <c r="Y8" s="14">
        <v>111.9</v>
      </c>
      <c r="Z8" s="14">
        <v>109</v>
      </c>
      <c r="AA8" s="14">
        <v>109</v>
      </c>
      <c r="AB8" s="14">
        <v>111.8</v>
      </c>
      <c r="AC8" s="14">
        <v>112.5</v>
      </c>
      <c r="AD8" s="14">
        <v>113.7</v>
      </c>
      <c r="AE8" s="14">
        <v>112.9</v>
      </c>
      <c r="AF8" s="14">
        <v>112.4</v>
      </c>
      <c r="AG8" s="14">
        <v>113.5</v>
      </c>
      <c r="AH8" s="14">
        <v>113.2</v>
      </c>
      <c r="AI8" s="14">
        <v>113.3</v>
      </c>
      <c r="AJ8" s="14">
        <v>113.4</v>
      </c>
      <c r="AK8" s="14">
        <v>112.2</v>
      </c>
      <c r="AL8" s="14">
        <v>111.8</v>
      </c>
      <c r="AM8" s="14">
        <v>112.3</v>
      </c>
      <c r="AN8" s="14">
        <v>111.5</v>
      </c>
      <c r="AO8" s="14">
        <v>111.3</v>
      </c>
      <c r="AP8" s="14">
        <v>113.1</v>
      </c>
      <c r="AQ8" s="14">
        <v>111.7</v>
      </c>
      <c r="AR8" s="14">
        <v>111</v>
      </c>
      <c r="AS8" s="14">
        <v>110.5</v>
      </c>
      <c r="AT8" s="14">
        <v>107.6</v>
      </c>
      <c r="AU8" s="14">
        <v>101.4</v>
      </c>
      <c r="AV8" s="14">
        <v>99</v>
      </c>
      <c r="AW8" s="14">
        <v>99.2</v>
      </c>
      <c r="AX8" s="14">
        <v>100.4</v>
      </c>
      <c r="AY8" s="14">
        <v>102.5</v>
      </c>
      <c r="AZ8" s="14">
        <v>102.8</v>
      </c>
      <c r="BA8" s="14">
        <v>100.1</v>
      </c>
      <c r="BB8" s="14">
        <v>99.3</v>
      </c>
      <c r="BC8" s="14">
        <v>101.1</v>
      </c>
      <c r="BD8" s="14">
        <v>99.1</v>
      </c>
      <c r="BE8" s="14">
        <v>100.8</v>
      </c>
      <c r="BF8" s="14">
        <v>99.8</v>
      </c>
      <c r="BG8" s="14">
        <v>98.2</v>
      </c>
      <c r="BH8" s="14">
        <v>97.5</v>
      </c>
      <c r="BI8" s="14">
        <v>97.5</v>
      </c>
      <c r="BJ8" s="14">
        <v>96.7</v>
      </c>
      <c r="BK8" s="14">
        <v>96.8</v>
      </c>
      <c r="BL8" s="14">
        <v>96.6</v>
      </c>
      <c r="BM8" s="14">
        <v>96.8</v>
      </c>
      <c r="BN8" s="14">
        <v>97.9</v>
      </c>
      <c r="BO8" s="14">
        <v>97.187440391146538</v>
      </c>
      <c r="BP8" s="14">
        <v>97.105634667867804</v>
      </c>
      <c r="BQ8" s="14">
        <v>95.566385821866078</v>
      </c>
      <c r="BR8" s="14">
        <v>95.382958481866766</v>
      </c>
      <c r="BS8" s="14">
        <v>95.652708848069281</v>
      </c>
      <c r="BT8" s="14">
        <v>93.282573301216985</v>
      </c>
      <c r="BU8" s="14">
        <v>98.090510818697339</v>
      </c>
    </row>
    <row r="9" spans="1:73" x14ac:dyDescent="0.25">
      <c r="A9" s="14" t="s">
        <v>2372</v>
      </c>
      <c r="B9" s="14" t="s">
        <v>2373</v>
      </c>
      <c r="C9" s="14">
        <v>64.3</v>
      </c>
      <c r="D9" s="14">
        <v>65.3</v>
      </c>
      <c r="E9" s="14">
        <v>66.900000000000006</v>
      </c>
      <c r="F9" s="14">
        <v>66.7</v>
      </c>
      <c r="G9" s="14">
        <v>66.5</v>
      </c>
      <c r="H9" s="14">
        <v>66.900000000000006</v>
      </c>
      <c r="I9" s="14">
        <v>68.099999999999994</v>
      </c>
      <c r="J9" s="14">
        <v>67.900000000000006</v>
      </c>
      <c r="K9" s="14">
        <v>68.400000000000006</v>
      </c>
      <c r="L9" s="14">
        <v>70</v>
      </c>
      <c r="M9" s="14">
        <v>71.599999999999994</v>
      </c>
      <c r="N9" s="14">
        <v>71.900000000000006</v>
      </c>
      <c r="O9" s="14">
        <v>72.5</v>
      </c>
      <c r="P9" s="14">
        <v>73.099999999999994</v>
      </c>
      <c r="Q9" s="14">
        <v>72.7</v>
      </c>
      <c r="R9" s="14">
        <v>72.599999999999994</v>
      </c>
      <c r="S9" s="14">
        <v>72.900000000000006</v>
      </c>
      <c r="T9" s="14">
        <v>74.099999999999994</v>
      </c>
      <c r="U9" s="14">
        <v>76.400000000000006</v>
      </c>
      <c r="V9" s="14">
        <v>76.8</v>
      </c>
      <c r="W9" s="14">
        <v>77.2</v>
      </c>
      <c r="X9" s="14">
        <v>77.400000000000006</v>
      </c>
      <c r="Y9" s="14">
        <v>77.900000000000006</v>
      </c>
      <c r="Z9" s="14">
        <v>78.900000000000006</v>
      </c>
      <c r="AA9" s="14">
        <v>79.3</v>
      </c>
      <c r="AB9" s="14">
        <v>80.3</v>
      </c>
      <c r="AC9" s="14">
        <v>82.4</v>
      </c>
      <c r="AD9" s="14">
        <v>81.5</v>
      </c>
      <c r="AE9" s="14">
        <v>81.900000000000006</v>
      </c>
      <c r="AF9" s="14">
        <v>82.6</v>
      </c>
      <c r="AG9" s="14">
        <v>83.8</v>
      </c>
      <c r="AH9" s="14">
        <v>86.8</v>
      </c>
      <c r="AI9" s="14">
        <v>88.2</v>
      </c>
      <c r="AJ9" s="14">
        <v>88.7</v>
      </c>
      <c r="AK9" s="14">
        <v>90.6</v>
      </c>
      <c r="AL9" s="14">
        <v>91.8</v>
      </c>
      <c r="AM9" s="14">
        <v>90.7</v>
      </c>
      <c r="AN9" s="14">
        <v>89.5</v>
      </c>
      <c r="AO9" s="14">
        <v>89.8</v>
      </c>
      <c r="AP9" s="14">
        <v>92.1</v>
      </c>
      <c r="AQ9" s="14">
        <v>94</v>
      </c>
      <c r="AR9" s="14">
        <v>95</v>
      </c>
      <c r="AS9" s="14">
        <v>97.2</v>
      </c>
      <c r="AT9" s="14">
        <v>98.8</v>
      </c>
      <c r="AU9" s="14">
        <v>100.2</v>
      </c>
      <c r="AV9" s="14">
        <v>99.2</v>
      </c>
      <c r="AW9" s="14">
        <v>98.9</v>
      </c>
      <c r="AX9" s="14">
        <v>101.6</v>
      </c>
      <c r="AY9" s="14">
        <v>102.8</v>
      </c>
      <c r="AZ9" s="14">
        <v>103.9</v>
      </c>
      <c r="BA9" s="14">
        <v>104.3</v>
      </c>
      <c r="BB9" s="14">
        <v>107.9</v>
      </c>
      <c r="BC9" s="14">
        <v>108.4</v>
      </c>
      <c r="BD9" s="14">
        <v>109.7</v>
      </c>
      <c r="BE9" s="14">
        <v>112.2</v>
      </c>
      <c r="BF9" s="14">
        <v>111.9</v>
      </c>
      <c r="BG9" s="14">
        <v>112.2</v>
      </c>
      <c r="BH9" s="14">
        <v>113.7</v>
      </c>
      <c r="BI9" s="14">
        <v>115.3</v>
      </c>
      <c r="BJ9" s="14">
        <v>117</v>
      </c>
      <c r="BK9" s="14">
        <v>119.2</v>
      </c>
      <c r="BL9" s="14">
        <v>116.3</v>
      </c>
      <c r="BM9" s="14">
        <v>117.8</v>
      </c>
      <c r="BN9" s="14">
        <v>121.1</v>
      </c>
      <c r="BO9" s="14">
        <v>120.13088947288264</v>
      </c>
      <c r="BP9" s="14">
        <v>119.79693018177421</v>
      </c>
      <c r="BQ9" s="14">
        <v>117.57718430363683</v>
      </c>
      <c r="BR9" s="14">
        <v>116.02146005595489</v>
      </c>
      <c r="BS9" s="14">
        <v>104.94676130172698</v>
      </c>
      <c r="BT9" s="14">
        <v>109.44218903738812</v>
      </c>
      <c r="BU9" s="14">
        <v>112.49505816624064</v>
      </c>
    </row>
    <row r="10" spans="1:73" x14ac:dyDescent="0.25">
      <c r="A10" s="14" t="s">
        <v>2374</v>
      </c>
      <c r="B10" s="14" t="s">
        <v>2375</v>
      </c>
      <c r="C10" s="14">
        <v>64.3</v>
      </c>
      <c r="D10" s="14">
        <v>65.3</v>
      </c>
      <c r="E10" s="14">
        <v>66.900000000000006</v>
      </c>
      <c r="F10" s="14">
        <v>66.7</v>
      </c>
      <c r="G10" s="14">
        <v>66.5</v>
      </c>
      <c r="H10" s="14">
        <v>66.900000000000006</v>
      </c>
      <c r="I10" s="14">
        <v>68.099999999999994</v>
      </c>
      <c r="J10" s="14">
        <v>67.900000000000006</v>
      </c>
      <c r="K10" s="14">
        <v>68.400000000000006</v>
      </c>
      <c r="L10" s="14">
        <v>70</v>
      </c>
      <c r="M10" s="14">
        <v>71.599999999999994</v>
      </c>
      <c r="N10" s="14">
        <v>71.900000000000006</v>
      </c>
      <c r="O10" s="14">
        <v>72.5</v>
      </c>
      <c r="P10" s="14">
        <v>73.099999999999994</v>
      </c>
      <c r="Q10" s="14">
        <v>72.7</v>
      </c>
      <c r="R10" s="14">
        <v>72.599999999999994</v>
      </c>
      <c r="S10" s="14">
        <v>72.900000000000006</v>
      </c>
      <c r="T10" s="14">
        <v>74.099999999999994</v>
      </c>
      <c r="U10" s="14">
        <v>76.400000000000006</v>
      </c>
      <c r="V10" s="14">
        <v>76.8</v>
      </c>
      <c r="W10" s="14">
        <v>77.2</v>
      </c>
      <c r="X10" s="14">
        <v>77.3</v>
      </c>
      <c r="Y10" s="14">
        <v>77.900000000000006</v>
      </c>
      <c r="Z10" s="14">
        <v>78.900000000000006</v>
      </c>
      <c r="AA10" s="14">
        <v>79.3</v>
      </c>
      <c r="AB10" s="14">
        <v>80.3</v>
      </c>
      <c r="AC10" s="14">
        <v>82.5</v>
      </c>
      <c r="AD10" s="14">
        <v>81.5</v>
      </c>
      <c r="AE10" s="14">
        <v>82</v>
      </c>
      <c r="AF10" s="14">
        <v>82.5</v>
      </c>
      <c r="AG10" s="14">
        <v>83.7</v>
      </c>
      <c r="AH10" s="14">
        <v>86.9</v>
      </c>
      <c r="AI10" s="14">
        <v>88.3</v>
      </c>
      <c r="AJ10" s="14">
        <v>88.8</v>
      </c>
      <c r="AK10" s="14">
        <v>90.6</v>
      </c>
      <c r="AL10" s="14">
        <v>91.8</v>
      </c>
      <c r="AM10" s="14">
        <v>90.7</v>
      </c>
      <c r="AN10" s="14">
        <v>89.4</v>
      </c>
      <c r="AO10" s="14">
        <v>89.8</v>
      </c>
      <c r="AP10" s="14">
        <v>92.2</v>
      </c>
      <c r="AQ10" s="14">
        <v>94.1</v>
      </c>
      <c r="AR10" s="14">
        <v>94.9</v>
      </c>
      <c r="AS10" s="14">
        <v>97.2</v>
      </c>
      <c r="AT10" s="14">
        <v>99.1</v>
      </c>
      <c r="AU10" s="14">
        <v>100.2</v>
      </c>
      <c r="AV10" s="14">
        <v>99.2</v>
      </c>
      <c r="AW10" s="14">
        <v>99</v>
      </c>
      <c r="AX10" s="14">
        <v>101.7</v>
      </c>
      <c r="AY10" s="14">
        <v>103</v>
      </c>
      <c r="AZ10" s="14">
        <v>104.1</v>
      </c>
      <c r="BA10" s="14">
        <v>104.5</v>
      </c>
      <c r="BB10" s="14">
        <v>107.9</v>
      </c>
      <c r="BC10" s="14">
        <v>108.4</v>
      </c>
      <c r="BD10" s="14">
        <v>109.7</v>
      </c>
      <c r="BE10" s="14">
        <v>112.2</v>
      </c>
      <c r="BF10" s="14">
        <v>111.9</v>
      </c>
      <c r="BG10" s="14">
        <v>112.1</v>
      </c>
      <c r="BH10" s="14">
        <v>113.7</v>
      </c>
      <c r="BI10" s="14">
        <v>115.3</v>
      </c>
      <c r="BJ10" s="14">
        <v>117.1</v>
      </c>
      <c r="BK10" s="14">
        <v>119.2</v>
      </c>
      <c r="BL10" s="14">
        <v>116.3</v>
      </c>
      <c r="BM10" s="14">
        <v>117.7</v>
      </c>
      <c r="BN10" s="14">
        <v>121.1</v>
      </c>
      <c r="BO10" s="14">
        <v>120.00358086305721</v>
      </c>
      <c r="BP10" s="14">
        <v>119.65871788894157</v>
      </c>
      <c r="BQ10" s="14">
        <v>117.43609387410348</v>
      </c>
      <c r="BR10" s="14">
        <v>115.93104653069176</v>
      </c>
      <c r="BS10" s="14">
        <v>104.85268456793295</v>
      </c>
      <c r="BT10" s="14">
        <v>109.4348195247787</v>
      </c>
      <c r="BU10" s="14">
        <v>112.39256793103424</v>
      </c>
    </row>
    <row r="11" spans="1:73" x14ac:dyDescent="0.25">
      <c r="A11" s="14" t="s">
        <v>2376</v>
      </c>
      <c r="B11" s="14" t="s">
        <v>2377</v>
      </c>
      <c r="C11" s="14">
        <v>69.2</v>
      </c>
      <c r="D11" s="14">
        <v>69.2</v>
      </c>
      <c r="E11" s="14">
        <v>68.7</v>
      </c>
      <c r="F11" s="14">
        <v>67.7</v>
      </c>
      <c r="G11" s="14">
        <v>68</v>
      </c>
      <c r="H11" s="14">
        <v>68.2</v>
      </c>
      <c r="I11" s="14">
        <v>68.3</v>
      </c>
      <c r="J11" s="14">
        <v>68.8</v>
      </c>
      <c r="K11" s="14">
        <v>68.900000000000006</v>
      </c>
      <c r="L11" s="14">
        <v>69.3</v>
      </c>
      <c r="M11" s="14">
        <v>69.900000000000006</v>
      </c>
      <c r="N11" s="14">
        <v>70.599999999999994</v>
      </c>
      <c r="O11" s="14">
        <v>71</v>
      </c>
      <c r="P11" s="14">
        <v>71.400000000000006</v>
      </c>
      <c r="Q11" s="14">
        <v>72.099999999999994</v>
      </c>
      <c r="R11" s="14">
        <v>72.5</v>
      </c>
      <c r="S11" s="14">
        <v>72.900000000000006</v>
      </c>
      <c r="T11" s="14">
        <v>73.599999999999994</v>
      </c>
      <c r="U11" s="14">
        <v>73.599999999999994</v>
      </c>
      <c r="V11" s="14">
        <v>73.7</v>
      </c>
      <c r="W11" s="14">
        <v>74</v>
      </c>
      <c r="X11" s="14">
        <v>78.099999999999994</v>
      </c>
      <c r="Y11" s="14">
        <v>80.5</v>
      </c>
      <c r="Z11" s="14">
        <v>81</v>
      </c>
      <c r="AA11" s="14">
        <v>82</v>
      </c>
      <c r="AB11" s="14">
        <v>82.8</v>
      </c>
      <c r="AC11" s="14">
        <v>83.1</v>
      </c>
      <c r="AD11" s="14">
        <v>83.3</v>
      </c>
      <c r="AE11" s="14">
        <v>84.4</v>
      </c>
      <c r="AF11" s="14">
        <v>85.8</v>
      </c>
      <c r="AG11" s="14">
        <v>87.4</v>
      </c>
      <c r="AH11" s="14">
        <v>88.4</v>
      </c>
      <c r="AI11" s="14">
        <v>89.4</v>
      </c>
      <c r="AJ11" s="14">
        <v>89.8</v>
      </c>
      <c r="AK11" s="14">
        <v>90.3</v>
      </c>
      <c r="AL11" s="14">
        <v>90.3</v>
      </c>
      <c r="AM11" s="14">
        <v>91.1</v>
      </c>
      <c r="AN11" s="14">
        <v>91.3</v>
      </c>
      <c r="AO11" s="14">
        <v>91.8</v>
      </c>
      <c r="AP11" s="14">
        <v>92.3</v>
      </c>
      <c r="AQ11" s="14">
        <v>93.6</v>
      </c>
      <c r="AR11" s="14">
        <v>95.2</v>
      </c>
      <c r="AS11" s="14">
        <v>96.5</v>
      </c>
      <c r="AT11" s="14">
        <v>97.4</v>
      </c>
      <c r="AU11" s="14">
        <v>98.2</v>
      </c>
      <c r="AV11" s="14">
        <v>98.5</v>
      </c>
      <c r="AW11" s="14">
        <v>101.5</v>
      </c>
      <c r="AX11" s="14">
        <v>101.9</v>
      </c>
      <c r="AY11" s="14">
        <v>102.6</v>
      </c>
      <c r="AZ11" s="14">
        <v>103.5</v>
      </c>
      <c r="BA11" s="14">
        <v>105</v>
      </c>
      <c r="BB11" s="14">
        <v>105.4</v>
      </c>
      <c r="BC11" s="14">
        <v>108.1</v>
      </c>
      <c r="BD11" s="14">
        <v>109.1</v>
      </c>
      <c r="BE11" s="14">
        <v>109.4</v>
      </c>
      <c r="BF11" s="14">
        <v>110.1</v>
      </c>
      <c r="BG11" s="14">
        <v>110.9</v>
      </c>
      <c r="BH11" s="14">
        <v>111.8</v>
      </c>
      <c r="BI11" s="14">
        <v>113.5</v>
      </c>
      <c r="BJ11" s="14">
        <v>114.3</v>
      </c>
      <c r="BK11" s="14">
        <v>115.5</v>
      </c>
      <c r="BL11" s="14">
        <v>117.7</v>
      </c>
      <c r="BM11" s="14">
        <v>118</v>
      </c>
      <c r="BN11" s="14">
        <v>118</v>
      </c>
      <c r="BO11" s="14">
        <v>118.20031433363503</v>
      </c>
      <c r="BP11" s="14">
        <v>118.28066594549739</v>
      </c>
      <c r="BQ11" s="14">
        <v>118.90920904244162</v>
      </c>
      <c r="BR11" s="14">
        <v>119.34369459903576</v>
      </c>
      <c r="BS11" s="14">
        <v>119.89105059524915</v>
      </c>
      <c r="BT11" s="14">
        <v>121.32039397046999</v>
      </c>
      <c r="BU11" s="14">
        <v>121.50742667735632</v>
      </c>
    </row>
    <row r="12" spans="1:73" x14ac:dyDescent="0.25">
      <c r="A12" s="14" t="s">
        <v>2378</v>
      </c>
      <c r="B12" s="14" t="s">
        <v>2379</v>
      </c>
      <c r="C12" s="14">
        <v>70.2</v>
      </c>
      <c r="D12" s="14">
        <v>70.099999999999994</v>
      </c>
      <c r="E12" s="14">
        <v>69.599999999999994</v>
      </c>
      <c r="F12" s="14">
        <v>68.400000000000006</v>
      </c>
      <c r="G12" s="14">
        <v>68.5</v>
      </c>
      <c r="H12" s="14">
        <v>68.7</v>
      </c>
      <c r="I12" s="14">
        <v>68.599999999999994</v>
      </c>
      <c r="J12" s="14">
        <v>68.900000000000006</v>
      </c>
      <c r="K12" s="14">
        <v>69</v>
      </c>
      <c r="L12" s="14">
        <v>69.3</v>
      </c>
      <c r="M12" s="14">
        <v>69.900000000000006</v>
      </c>
      <c r="N12" s="14">
        <v>70.5</v>
      </c>
      <c r="O12" s="14">
        <v>71</v>
      </c>
      <c r="P12" s="14">
        <v>71.400000000000006</v>
      </c>
      <c r="Q12" s="14">
        <v>72.2</v>
      </c>
      <c r="R12" s="14">
        <v>72.5</v>
      </c>
      <c r="S12" s="14">
        <v>72.8</v>
      </c>
      <c r="T12" s="14">
        <v>73.400000000000006</v>
      </c>
      <c r="U12" s="14">
        <v>73.5</v>
      </c>
      <c r="V12" s="14">
        <v>73.599999999999994</v>
      </c>
      <c r="W12" s="14">
        <v>74.099999999999994</v>
      </c>
      <c r="X12" s="14">
        <v>78.2</v>
      </c>
      <c r="Y12" s="14">
        <v>80.8</v>
      </c>
      <c r="Z12" s="14">
        <v>81.3</v>
      </c>
      <c r="AA12" s="14">
        <v>82.3</v>
      </c>
      <c r="AB12" s="14">
        <v>83.2</v>
      </c>
      <c r="AC12" s="14">
        <v>83.6</v>
      </c>
      <c r="AD12" s="14">
        <v>83.8</v>
      </c>
      <c r="AE12" s="14">
        <v>85</v>
      </c>
      <c r="AF12" s="14">
        <v>86.5</v>
      </c>
      <c r="AG12" s="14">
        <v>87.9</v>
      </c>
      <c r="AH12" s="14">
        <v>88.8</v>
      </c>
      <c r="AI12" s="14">
        <v>89.5</v>
      </c>
      <c r="AJ12" s="14">
        <v>89.8</v>
      </c>
      <c r="AK12" s="14">
        <v>90.3</v>
      </c>
      <c r="AL12" s="14">
        <v>90.3</v>
      </c>
      <c r="AM12" s="14">
        <v>91.3</v>
      </c>
      <c r="AN12" s="14">
        <v>91.6</v>
      </c>
      <c r="AO12" s="14">
        <v>92.1</v>
      </c>
      <c r="AP12" s="14">
        <v>92.4</v>
      </c>
      <c r="AQ12" s="14">
        <v>93.6</v>
      </c>
      <c r="AR12" s="14">
        <v>95</v>
      </c>
      <c r="AS12" s="14">
        <v>96.3</v>
      </c>
      <c r="AT12" s="14">
        <v>97.2</v>
      </c>
      <c r="AU12" s="14">
        <v>98.1</v>
      </c>
      <c r="AV12" s="14">
        <v>98.5</v>
      </c>
      <c r="AW12" s="14">
        <v>101.5</v>
      </c>
      <c r="AX12" s="14">
        <v>102</v>
      </c>
      <c r="AY12" s="14">
        <v>102.5</v>
      </c>
      <c r="AZ12" s="14">
        <v>103.3</v>
      </c>
      <c r="BA12" s="14">
        <v>104.9</v>
      </c>
      <c r="BB12" s="14">
        <v>105.2</v>
      </c>
      <c r="BC12" s="14">
        <v>107.8</v>
      </c>
      <c r="BD12" s="14">
        <v>108.8</v>
      </c>
      <c r="BE12" s="14">
        <v>109.1</v>
      </c>
      <c r="BF12" s="14">
        <v>109.7</v>
      </c>
      <c r="BG12" s="14">
        <v>110.5</v>
      </c>
      <c r="BH12" s="14">
        <v>111.4</v>
      </c>
      <c r="BI12" s="14">
        <v>113.1</v>
      </c>
      <c r="BJ12" s="14">
        <v>113.9</v>
      </c>
      <c r="BK12" s="14">
        <v>115.2</v>
      </c>
      <c r="BL12" s="14">
        <v>117.4</v>
      </c>
      <c r="BM12" s="14">
        <v>117.7</v>
      </c>
      <c r="BN12" s="14">
        <v>117.8</v>
      </c>
      <c r="BO12" s="14">
        <v>118.0163599094533</v>
      </c>
      <c r="BP12" s="14">
        <v>118.07984090242329</v>
      </c>
      <c r="BQ12" s="14">
        <v>118.71299912559779</v>
      </c>
      <c r="BR12" s="14">
        <v>119.14947374479853</v>
      </c>
      <c r="BS12" s="14">
        <v>119.69917685985904</v>
      </c>
      <c r="BT12" s="14">
        <v>121.13536128245335</v>
      </c>
      <c r="BU12" s="14">
        <v>121.30038909834957</v>
      </c>
    </row>
    <row r="13" spans="1:73" x14ac:dyDescent="0.25">
      <c r="A13" s="14" t="s">
        <v>2380</v>
      </c>
      <c r="B13" s="14" t="s">
        <v>2381</v>
      </c>
      <c r="C13" s="14">
        <v>69.8</v>
      </c>
      <c r="D13" s="14">
        <v>70.5</v>
      </c>
      <c r="E13" s="14">
        <v>71.099999999999994</v>
      </c>
      <c r="F13" s="14">
        <v>71.599999999999994</v>
      </c>
      <c r="G13" s="14">
        <v>72.5</v>
      </c>
      <c r="H13" s="14">
        <v>73.599999999999994</v>
      </c>
      <c r="I13" s="14">
        <v>74.3</v>
      </c>
      <c r="J13" s="14">
        <v>75</v>
      </c>
      <c r="K13" s="14">
        <v>75.8</v>
      </c>
      <c r="L13" s="14">
        <v>76.5</v>
      </c>
      <c r="M13" s="14">
        <v>77.900000000000006</v>
      </c>
      <c r="N13" s="14">
        <v>78.400000000000006</v>
      </c>
      <c r="O13" s="14">
        <v>79.099999999999994</v>
      </c>
      <c r="P13" s="14">
        <v>80.099999999999994</v>
      </c>
      <c r="Q13" s="14">
        <v>80.3</v>
      </c>
      <c r="R13" s="14">
        <v>81.400000000000006</v>
      </c>
      <c r="S13" s="14">
        <v>81.400000000000006</v>
      </c>
      <c r="T13" s="14">
        <v>82.3</v>
      </c>
      <c r="U13" s="14">
        <v>83.1</v>
      </c>
      <c r="V13" s="14">
        <v>84</v>
      </c>
      <c r="W13" s="14">
        <v>85</v>
      </c>
      <c r="X13" s="14">
        <v>85.9</v>
      </c>
      <c r="Y13" s="14">
        <v>86.5</v>
      </c>
      <c r="Z13" s="14">
        <v>86.9</v>
      </c>
      <c r="AA13" s="14">
        <v>87.7</v>
      </c>
      <c r="AB13" s="14">
        <v>87.9</v>
      </c>
      <c r="AC13" s="14">
        <v>88.4</v>
      </c>
      <c r="AD13" s="14">
        <v>88.7</v>
      </c>
      <c r="AE13" s="14">
        <v>89.3</v>
      </c>
      <c r="AF13" s="14">
        <v>89.9</v>
      </c>
      <c r="AG13" s="14">
        <v>90.4</v>
      </c>
      <c r="AH13" s="14">
        <v>91.3</v>
      </c>
      <c r="AI13" s="14">
        <v>92.1</v>
      </c>
      <c r="AJ13" s="14">
        <v>93.1</v>
      </c>
      <c r="AK13" s="14">
        <v>93.9</v>
      </c>
      <c r="AL13" s="14">
        <v>94.7</v>
      </c>
      <c r="AM13" s="14">
        <v>95.6</v>
      </c>
      <c r="AN13" s="14">
        <v>96.5</v>
      </c>
      <c r="AO13" s="14">
        <v>96.3</v>
      </c>
      <c r="AP13" s="14">
        <v>97</v>
      </c>
      <c r="AQ13" s="14">
        <v>97.7</v>
      </c>
      <c r="AR13" s="14">
        <v>98.5</v>
      </c>
      <c r="AS13" s="14">
        <v>99.2</v>
      </c>
      <c r="AT13" s="14">
        <v>99.6</v>
      </c>
      <c r="AU13" s="14">
        <v>100.1</v>
      </c>
      <c r="AV13" s="14">
        <v>99.2</v>
      </c>
      <c r="AW13" s="14">
        <v>100.6</v>
      </c>
      <c r="AX13" s="14">
        <v>100.1</v>
      </c>
      <c r="AY13" s="14">
        <v>99.4</v>
      </c>
      <c r="AZ13" s="14">
        <v>100.6</v>
      </c>
      <c r="BA13" s="14">
        <v>101</v>
      </c>
      <c r="BB13" s="14">
        <v>100.3</v>
      </c>
      <c r="BC13" s="14">
        <v>100.4</v>
      </c>
      <c r="BD13" s="14">
        <v>100.6</v>
      </c>
      <c r="BE13" s="14">
        <v>100.4</v>
      </c>
      <c r="BF13" s="14">
        <v>100.4</v>
      </c>
      <c r="BG13" s="14">
        <v>101.8</v>
      </c>
      <c r="BH13" s="14">
        <v>102.2</v>
      </c>
      <c r="BI13" s="14">
        <v>102.9</v>
      </c>
      <c r="BJ13" s="14">
        <v>103.4</v>
      </c>
      <c r="BK13" s="14">
        <v>103.7</v>
      </c>
      <c r="BL13" s="14">
        <v>103.5</v>
      </c>
      <c r="BM13" s="14">
        <v>104.2</v>
      </c>
      <c r="BN13" s="14">
        <v>104.7</v>
      </c>
      <c r="BO13" s="14">
        <v>105.27950567551137</v>
      </c>
      <c r="BP13" s="14">
        <v>105.56991366611319</v>
      </c>
      <c r="BQ13" s="14">
        <v>105.92459677648354</v>
      </c>
      <c r="BR13" s="14">
        <v>105.48995203827472</v>
      </c>
      <c r="BS13" s="14">
        <v>106.63544594822883</v>
      </c>
      <c r="BT13" s="14">
        <v>108.03292289593251</v>
      </c>
      <c r="BU13" s="14">
        <v>108.8386006572462</v>
      </c>
    </row>
    <row r="14" spans="1:73" x14ac:dyDescent="0.25">
      <c r="A14" s="14" t="s">
        <v>2382</v>
      </c>
      <c r="B14" s="14" t="s">
        <v>2383</v>
      </c>
      <c r="C14" s="14">
        <v>67.900000000000006</v>
      </c>
      <c r="D14" s="14">
        <v>68</v>
      </c>
      <c r="E14" s="14">
        <v>72.900000000000006</v>
      </c>
      <c r="F14" s="14">
        <v>69.5</v>
      </c>
      <c r="G14" s="14">
        <v>66.3</v>
      </c>
      <c r="H14" s="14">
        <v>67.7</v>
      </c>
      <c r="I14" s="14">
        <v>68</v>
      </c>
      <c r="J14" s="14">
        <v>69</v>
      </c>
      <c r="K14" s="14">
        <v>70.2</v>
      </c>
      <c r="L14" s="14">
        <v>70.3</v>
      </c>
      <c r="M14" s="14">
        <v>69.900000000000006</v>
      </c>
      <c r="N14" s="14">
        <v>70.2</v>
      </c>
      <c r="O14" s="14">
        <v>70.8</v>
      </c>
      <c r="P14" s="14">
        <v>70.099999999999994</v>
      </c>
      <c r="Q14" s="14">
        <v>69.8</v>
      </c>
      <c r="R14" s="14">
        <v>68.400000000000006</v>
      </c>
      <c r="S14" s="14">
        <v>72</v>
      </c>
      <c r="T14" s="14">
        <v>73.5</v>
      </c>
      <c r="U14" s="14">
        <v>73.400000000000006</v>
      </c>
      <c r="V14" s="14">
        <v>72.7</v>
      </c>
      <c r="W14" s="14">
        <v>73.400000000000006</v>
      </c>
      <c r="X14" s="14">
        <v>75.5</v>
      </c>
      <c r="Y14" s="14">
        <v>76</v>
      </c>
      <c r="Z14" s="14">
        <v>77.7</v>
      </c>
      <c r="AA14" s="14">
        <v>77.5</v>
      </c>
      <c r="AB14" s="14">
        <v>75.7</v>
      </c>
      <c r="AC14" s="14">
        <v>77.900000000000006</v>
      </c>
      <c r="AD14" s="14">
        <v>77.599999999999994</v>
      </c>
      <c r="AE14" s="14">
        <v>76.400000000000006</v>
      </c>
      <c r="AF14" s="14">
        <v>76.7</v>
      </c>
      <c r="AG14" s="14">
        <v>77</v>
      </c>
      <c r="AH14" s="14">
        <v>79</v>
      </c>
      <c r="AI14" s="14">
        <v>80.900000000000006</v>
      </c>
      <c r="AJ14" s="14">
        <v>82.7</v>
      </c>
      <c r="AK14" s="14">
        <v>79.3</v>
      </c>
      <c r="AL14" s="14">
        <v>83</v>
      </c>
      <c r="AM14" s="14">
        <v>81.7</v>
      </c>
      <c r="AN14" s="14">
        <v>81.7</v>
      </c>
      <c r="AO14" s="14">
        <v>83.3</v>
      </c>
      <c r="AP14" s="14">
        <v>86.3</v>
      </c>
      <c r="AQ14" s="14">
        <v>87.1</v>
      </c>
      <c r="AR14" s="14">
        <v>87.4</v>
      </c>
      <c r="AS14" s="14">
        <v>93.2</v>
      </c>
      <c r="AT14" s="14">
        <v>91.7</v>
      </c>
      <c r="AU14" s="14">
        <v>97.1</v>
      </c>
      <c r="AV14" s="14">
        <v>102.1</v>
      </c>
      <c r="AW14" s="14">
        <v>102.2</v>
      </c>
      <c r="AX14" s="14">
        <v>98.6</v>
      </c>
      <c r="AY14" s="14">
        <v>98.7</v>
      </c>
      <c r="AZ14" s="14">
        <v>98.6</v>
      </c>
      <c r="BA14" s="14">
        <v>98.1</v>
      </c>
      <c r="BB14" s="14">
        <v>101.3</v>
      </c>
      <c r="BC14" s="14">
        <v>98.2</v>
      </c>
      <c r="BD14" s="14">
        <v>97.1</v>
      </c>
      <c r="BE14" s="14">
        <v>100.8</v>
      </c>
      <c r="BF14" s="14">
        <v>93.2</v>
      </c>
      <c r="BG14" s="14">
        <v>92.9</v>
      </c>
      <c r="BH14" s="14">
        <v>91.9</v>
      </c>
      <c r="BI14" s="14">
        <v>93.7</v>
      </c>
      <c r="BJ14" s="14">
        <v>102.1</v>
      </c>
      <c r="BK14" s="14">
        <v>98.4</v>
      </c>
      <c r="BL14" s="14">
        <v>94.7</v>
      </c>
      <c r="BM14" s="14">
        <v>96.5</v>
      </c>
      <c r="BN14" s="14">
        <v>97.9</v>
      </c>
      <c r="BO14" s="14">
        <v>103.41442993440974</v>
      </c>
      <c r="BP14" s="14">
        <v>108.03458914360519</v>
      </c>
      <c r="BQ14" s="14">
        <v>104.13040633536595</v>
      </c>
      <c r="BR14" s="14">
        <v>95.781237199180723</v>
      </c>
      <c r="BS14" s="14">
        <v>96.198621046694598</v>
      </c>
      <c r="BT14" s="14">
        <v>94.947581711095339</v>
      </c>
      <c r="BU14" s="14">
        <v>92.706236931127435</v>
      </c>
    </row>
    <row r="15" spans="1:73" x14ac:dyDescent="0.25">
      <c r="A15" s="14" t="s">
        <v>2384</v>
      </c>
      <c r="B15" s="14" t="s">
        <v>2385</v>
      </c>
      <c r="C15" s="14">
        <v>83.7</v>
      </c>
      <c r="D15" s="14">
        <v>82.1</v>
      </c>
      <c r="E15" s="14">
        <v>79.900000000000006</v>
      </c>
      <c r="F15" s="14">
        <v>80.5</v>
      </c>
      <c r="G15" s="14">
        <v>81.400000000000006</v>
      </c>
      <c r="H15" s="14">
        <v>82.6</v>
      </c>
      <c r="I15" s="14">
        <v>78.599999999999994</v>
      </c>
      <c r="J15" s="14">
        <v>82</v>
      </c>
      <c r="K15" s="14">
        <v>84</v>
      </c>
      <c r="L15" s="14">
        <v>83.4</v>
      </c>
      <c r="M15" s="14">
        <v>84.6</v>
      </c>
      <c r="N15" s="14">
        <v>85.1</v>
      </c>
      <c r="O15" s="14">
        <v>83</v>
      </c>
      <c r="P15" s="14">
        <v>82.6</v>
      </c>
      <c r="Q15" s="14">
        <v>87.4</v>
      </c>
      <c r="R15" s="14">
        <v>83.4</v>
      </c>
      <c r="S15" s="14">
        <v>82.7</v>
      </c>
      <c r="T15" s="14">
        <v>83.6</v>
      </c>
      <c r="U15" s="14">
        <v>84.3</v>
      </c>
      <c r="V15" s="14">
        <v>83.4</v>
      </c>
      <c r="W15" s="14">
        <v>84.9</v>
      </c>
      <c r="X15" s="14">
        <v>86.9</v>
      </c>
      <c r="Y15" s="14">
        <v>85.1</v>
      </c>
      <c r="Z15" s="14">
        <v>88.9</v>
      </c>
      <c r="AA15" s="14">
        <v>90.6</v>
      </c>
      <c r="AB15" s="14">
        <v>89.6</v>
      </c>
      <c r="AC15" s="14">
        <v>90.3</v>
      </c>
      <c r="AD15" s="14">
        <v>86.8</v>
      </c>
      <c r="AE15" s="14">
        <v>85.6</v>
      </c>
      <c r="AF15" s="14">
        <v>89.5</v>
      </c>
      <c r="AG15" s="14">
        <v>90.1</v>
      </c>
      <c r="AH15" s="14">
        <v>92.4</v>
      </c>
      <c r="AI15" s="14">
        <v>89.8</v>
      </c>
      <c r="AJ15" s="14">
        <v>85.8</v>
      </c>
      <c r="AK15" s="14">
        <v>84.2</v>
      </c>
      <c r="AL15" s="14">
        <v>102.1</v>
      </c>
      <c r="AM15" s="14">
        <v>103.5</v>
      </c>
      <c r="AN15" s="14">
        <v>96.5</v>
      </c>
      <c r="AO15" s="14">
        <v>95.8</v>
      </c>
      <c r="AP15" s="14">
        <v>89.5</v>
      </c>
      <c r="AQ15" s="14">
        <v>101.2</v>
      </c>
      <c r="AR15" s="14">
        <v>104.3</v>
      </c>
      <c r="AS15" s="14">
        <v>109.4</v>
      </c>
      <c r="AT15" s="14">
        <v>95.4</v>
      </c>
      <c r="AU15" s="14">
        <v>93.4</v>
      </c>
      <c r="AV15" s="14">
        <v>103.4</v>
      </c>
      <c r="AW15" s="14">
        <v>98.5</v>
      </c>
      <c r="AX15" s="14">
        <v>104.7</v>
      </c>
      <c r="AY15" s="14">
        <v>95.6</v>
      </c>
      <c r="AZ15" s="14">
        <v>107.9</v>
      </c>
      <c r="BA15" s="14">
        <v>106.2</v>
      </c>
      <c r="BB15" s="14">
        <v>100.3</v>
      </c>
      <c r="BC15" s="14">
        <v>102.5</v>
      </c>
      <c r="BD15" s="14">
        <v>102.3</v>
      </c>
      <c r="BE15" s="14">
        <v>107.7</v>
      </c>
      <c r="BF15" s="14">
        <v>115.3</v>
      </c>
      <c r="BG15" s="14">
        <v>111.7</v>
      </c>
      <c r="BH15" s="14">
        <v>108.4</v>
      </c>
      <c r="BI15" s="14">
        <v>106.4</v>
      </c>
      <c r="BJ15" s="14">
        <v>114.6</v>
      </c>
      <c r="BK15" s="14">
        <v>119.2</v>
      </c>
      <c r="BL15" s="14">
        <v>108.9</v>
      </c>
      <c r="BM15" s="14">
        <v>108.9</v>
      </c>
      <c r="BN15" s="14">
        <v>105.4</v>
      </c>
      <c r="BO15" s="14">
        <v>103.67489779367229</v>
      </c>
      <c r="BP15" s="14">
        <v>102.63090578167024</v>
      </c>
      <c r="BQ15" s="14">
        <v>105.03397269595177</v>
      </c>
      <c r="BR15" s="14">
        <v>104.09656049110788</v>
      </c>
      <c r="BS15" s="14">
        <v>103.6794041116223</v>
      </c>
      <c r="BT15" s="14">
        <v>103.38353294243288</v>
      </c>
      <c r="BU15" s="14">
        <v>104.33861457486428</v>
      </c>
    </row>
    <row r="16" spans="1:73" x14ac:dyDescent="0.25">
      <c r="A16" s="14" t="s">
        <v>2386</v>
      </c>
      <c r="B16" s="14" t="s">
        <v>2387</v>
      </c>
      <c r="C16" s="14">
        <v>68.099999999999994</v>
      </c>
      <c r="D16" s="14">
        <v>68.400000000000006</v>
      </c>
      <c r="E16" s="14">
        <v>69</v>
      </c>
      <c r="F16" s="14">
        <v>69.599999999999994</v>
      </c>
      <c r="G16" s="14">
        <v>69.900000000000006</v>
      </c>
      <c r="H16" s="14">
        <v>70.5</v>
      </c>
      <c r="I16" s="14">
        <v>70.900000000000006</v>
      </c>
      <c r="J16" s="14">
        <v>71.3</v>
      </c>
      <c r="K16" s="14">
        <v>71.900000000000006</v>
      </c>
      <c r="L16" s="14">
        <v>72.599999999999994</v>
      </c>
      <c r="M16" s="14">
        <v>73.2</v>
      </c>
      <c r="N16" s="14">
        <v>73.8</v>
      </c>
      <c r="O16" s="14">
        <v>74.400000000000006</v>
      </c>
      <c r="P16" s="14">
        <v>75</v>
      </c>
      <c r="Q16" s="14">
        <v>75.8</v>
      </c>
      <c r="R16" s="14">
        <v>76.5</v>
      </c>
      <c r="S16" s="14">
        <v>77.099999999999994</v>
      </c>
      <c r="T16" s="14">
        <v>78</v>
      </c>
      <c r="U16" s="14">
        <v>78.5</v>
      </c>
      <c r="V16" s="14">
        <v>79.099999999999994</v>
      </c>
      <c r="W16" s="14">
        <v>79.8</v>
      </c>
      <c r="X16" s="14">
        <v>80.099999999999994</v>
      </c>
      <c r="Y16" s="14">
        <v>80.599999999999994</v>
      </c>
      <c r="Z16" s="14">
        <v>81</v>
      </c>
      <c r="AA16" s="14">
        <v>81.5</v>
      </c>
      <c r="AB16" s="14">
        <v>81.900000000000006</v>
      </c>
      <c r="AC16" s="14">
        <v>82.4</v>
      </c>
      <c r="AD16" s="14">
        <v>83.3</v>
      </c>
      <c r="AE16" s="14">
        <v>83.9</v>
      </c>
      <c r="AF16" s="14">
        <v>84.5</v>
      </c>
      <c r="AG16" s="14">
        <v>85.3</v>
      </c>
      <c r="AH16" s="14">
        <v>86.4</v>
      </c>
      <c r="AI16" s="14">
        <v>87.3</v>
      </c>
      <c r="AJ16" s="14">
        <v>88.3</v>
      </c>
      <c r="AK16" s="14">
        <v>89</v>
      </c>
      <c r="AL16" s="14">
        <v>89.9</v>
      </c>
      <c r="AM16" s="14">
        <v>90.6</v>
      </c>
      <c r="AN16" s="14">
        <v>91.3</v>
      </c>
      <c r="AO16" s="14">
        <v>92</v>
      </c>
      <c r="AP16" s="14">
        <v>92.7</v>
      </c>
      <c r="AQ16" s="14">
        <v>94</v>
      </c>
      <c r="AR16" s="14">
        <v>95.2</v>
      </c>
      <c r="AS16" s="14">
        <v>96.9</v>
      </c>
      <c r="AT16" s="14">
        <v>98.1</v>
      </c>
      <c r="AU16" s="14">
        <v>99.3</v>
      </c>
      <c r="AV16" s="14">
        <v>99.7</v>
      </c>
      <c r="AW16" s="14">
        <v>100.1</v>
      </c>
      <c r="AX16" s="14">
        <v>100.9</v>
      </c>
      <c r="AY16" s="14">
        <v>101.1</v>
      </c>
      <c r="AZ16" s="14">
        <v>101.7</v>
      </c>
      <c r="BA16" s="14">
        <v>102.1</v>
      </c>
      <c r="BB16" s="14">
        <v>102.7</v>
      </c>
      <c r="BC16" s="14">
        <v>103.1</v>
      </c>
      <c r="BD16" s="14">
        <v>103.6</v>
      </c>
      <c r="BE16" s="14">
        <v>104.3</v>
      </c>
      <c r="BF16" s="14">
        <v>105.1</v>
      </c>
      <c r="BG16" s="14">
        <v>105.5</v>
      </c>
      <c r="BH16" s="14">
        <v>105.7</v>
      </c>
      <c r="BI16" s="14">
        <v>105.9</v>
      </c>
      <c r="BJ16" s="14">
        <v>106.4</v>
      </c>
      <c r="BK16" s="14">
        <v>106.9</v>
      </c>
      <c r="BL16" s="14">
        <v>107.3</v>
      </c>
      <c r="BM16" s="14">
        <v>107.9</v>
      </c>
      <c r="BN16" s="14">
        <v>108.1</v>
      </c>
      <c r="BO16" s="14">
        <v>108.52724941168941</v>
      </c>
      <c r="BP16" s="14">
        <v>108.90076881777819</v>
      </c>
      <c r="BQ16" s="14">
        <v>109.46936617411183</v>
      </c>
      <c r="BR16" s="14">
        <v>110.16835809701936</v>
      </c>
      <c r="BS16" s="14">
        <v>110.39635092967207</v>
      </c>
      <c r="BT16" s="14">
        <v>111.03992131340884</v>
      </c>
      <c r="BU16" s="14">
        <v>111.24064442437067</v>
      </c>
    </row>
    <row r="17" spans="1:73" x14ac:dyDescent="0.25">
      <c r="A17" s="14" t="s">
        <v>2388</v>
      </c>
      <c r="B17" s="14" t="s">
        <v>2389</v>
      </c>
      <c r="C17" s="14">
        <v>60.7</v>
      </c>
      <c r="D17" s="14">
        <v>61.2</v>
      </c>
      <c r="E17" s="14">
        <v>61.5</v>
      </c>
      <c r="F17" s="14">
        <v>62.1</v>
      </c>
      <c r="G17" s="14">
        <v>62.2</v>
      </c>
      <c r="H17" s="14">
        <v>62.4</v>
      </c>
      <c r="I17" s="14">
        <v>63.2</v>
      </c>
      <c r="J17" s="14">
        <v>63.7</v>
      </c>
      <c r="K17" s="14">
        <v>64.5</v>
      </c>
      <c r="L17" s="14">
        <v>65</v>
      </c>
      <c r="M17" s="14">
        <v>65.8</v>
      </c>
      <c r="N17" s="14">
        <v>66.5</v>
      </c>
      <c r="O17" s="14">
        <v>67.599999999999994</v>
      </c>
      <c r="P17" s="14">
        <v>68.2</v>
      </c>
      <c r="Q17" s="14">
        <v>68.5</v>
      </c>
      <c r="R17" s="14">
        <v>69.400000000000006</v>
      </c>
      <c r="S17" s="14">
        <v>70.099999999999994</v>
      </c>
      <c r="T17" s="14">
        <v>70.599999999999994</v>
      </c>
      <c r="U17" s="14">
        <v>71.099999999999994</v>
      </c>
      <c r="V17" s="14">
        <v>71.8</v>
      </c>
      <c r="W17" s="14">
        <v>71.900000000000006</v>
      </c>
      <c r="X17" s="14">
        <v>72.400000000000006</v>
      </c>
      <c r="Y17" s="14">
        <v>73.5</v>
      </c>
      <c r="Z17" s="14">
        <v>73.900000000000006</v>
      </c>
      <c r="AA17" s="14">
        <v>74.900000000000006</v>
      </c>
      <c r="AB17" s="14">
        <v>75.900000000000006</v>
      </c>
      <c r="AC17" s="14">
        <v>77</v>
      </c>
      <c r="AD17" s="14">
        <v>78.099999999999994</v>
      </c>
      <c r="AE17" s="14">
        <v>79.7</v>
      </c>
      <c r="AF17" s="14">
        <v>81.8</v>
      </c>
      <c r="AG17" s="14">
        <v>83.1</v>
      </c>
      <c r="AH17" s="14">
        <v>83</v>
      </c>
      <c r="AI17" s="14">
        <v>83.8</v>
      </c>
      <c r="AJ17" s="14">
        <v>84</v>
      </c>
      <c r="AK17" s="14">
        <v>84.6</v>
      </c>
      <c r="AL17" s="14">
        <v>84.7</v>
      </c>
      <c r="AM17" s="14">
        <v>86.2</v>
      </c>
      <c r="AN17" s="14">
        <v>86.7</v>
      </c>
      <c r="AO17" s="14">
        <v>87.2</v>
      </c>
      <c r="AP17" s="14">
        <v>88.3</v>
      </c>
      <c r="AQ17" s="14">
        <v>90.1</v>
      </c>
      <c r="AR17" s="14">
        <v>92.8</v>
      </c>
      <c r="AS17" s="14">
        <v>93.4</v>
      </c>
      <c r="AT17" s="14">
        <v>95</v>
      </c>
      <c r="AU17" s="14">
        <v>97.4</v>
      </c>
      <c r="AV17" s="14">
        <v>99</v>
      </c>
      <c r="AW17" s="14">
        <v>101.1</v>
      </c>
      <c r="AX17" s="14">
        <v>102.5</v>
      </c>
      <c r="AY17" s="14">
        <v>102.6</v>
      </c>
      <c r="AZ17" s="14">
        <v>103</v>
      </c>
      <c r="BA17" s="14">
        <v>103.6</v>
      </c>
      <c r="BB17" s="14">
        <v>103.9</v>
      </c>
      <c r="BC17" s="14">
        <v>104.5</v>
      </c>
      <c r="BD17" s="14">
        <v>104.6</v>
      </c>
      <c r="BE17" s="14">
        <v>106</v>
      </c>
      <c r="BF17" s="14">
        <v>107.6</v>
      </c>
      <c r="BG17" s="14">
        <v>113.4</v>
      </c>
      <c r="BH17" s="14">
        <v>113.8</v>
      </c>
      <c r="BI17" s="14">
        <v>115.8</v>
      </c>
      <c r="BJ17" s="14">
        <v>116.4</v>
      </c>
      <c r="BK17" s="14">
        <v>117.5</v>
      </c>
      <c r="BL17" s="14">
        <v>118.1</v>
      </c>
      <c r="BM17" s="14">
        <v>119.9</v>
      </c>
      <c r="BN17" s="14">
        <v>120.1</v>
      </c>
      <c r="BO17" s="14">
        <v>121.06783320842791</v>
      </c>
      <c r="BP17" s="14">
        <v>121.79991150007669</v>
      </c>
      <c r="BQ17" s="14">
        <v>121.81802331419651</v>
      </c>
      <c r="BR17" s="14">
        <v>122.6224368726849</v>
      </c>
      <c r="BS17" s="14">
        <v>124.18218130704543</v>
      </c>
      <c r="BT17" s="14">
        <v>124.69428202400211</v>
      </c>
      <c r="BU17" s="14">
        <v>125.35187094667492</v>
      </c>
    </row>
    <row r="18" spans="1:73" x14ac:dyDescent="0.25">
      <c r="A18" s="14" t="s">
        <v>2390</v>
      </c>
      <c r="B18" s="14" t="s">
        <v>2391</v>
      </c>
      <c r="C18" s="14">
        <v>60.4</v>
      </c>
      <c r="D18" s="14">
        <v>60</v>
      </c>
      <c r="E18" s="14">
        <v>60.1</v>
      </c>
      <c r="F18" s="14">
        <v>60.2</v>
      </c>
      <c r="G18" s="14">
        <v>60.1</v>
      </c>
      <c r="H18" s="14">
        <v>61</v>
      </c>
      <c r="I18" s="14">
        <v>62.1</v>
      </c>
      <c r="J18" s="14">
        <v>63.4</v>
      </c>
      <c r="K18" s="14">
        <v>65.599999999999994</v>
      </c>
      <c r="L18" s="14">
        <v>66.099999999999994</v>
      </c>
      <c r="M18" s="14">
        <v>66.8</v>
      </c>
      <c r="N18" s="14">
        <v>67.599999999999994</v>
      </c>
      <c r="O18" s="14">
        <v>67.400000000000006</v>
      </c>
      <c r="P18" s="14">
        <v>67.400000000000006</v>
      </c>
      <c r="Q18" s="14">
        <v>66.7</v>
      </c>
      <c r="R18" s="14">
        <v>65.599999999999994</v>
      </c>
      <c r="S18" s="14">
        <v>64.900000000000006</v>
      </c>
      <c r="T18" s="14">
        <v>64.8</v>
      </c>
      <c r="U18" s="14">
        <v>65.099999999999994</v>
      </c>
      <c r="V18" s="14">
        <v>65.599999999999994</v>
      </c>
      <c r="W18" s="14">
        <v>66.5</v>
      </c>
      <c r="X18" s="14">
        <v>66.400000000000006</v>
      </c>
      <c r="Y18" s="14">
        <v>66.3</v>
      </c>
      <c r="Z18" s="14">
        <v>67.099999999999994</v>
      </c>
      <c r="AA18" s="14">
        <v>69.400000000000006</v>
      </c>
      <c r="AB18" s="14">
        <v>71</v>
      </c>
      <c r="AC18" s="14">
        <v>72.900000000000006</v>
      </c>
      <c r="AD18" s="14">
        <v>75.599999999999994</v>
      </c>
      <c r="AE18" s="14">
        <v>77.3</v>
      </c>
      <c r="AF18" s="14">
        <v>78.8</v>
      </c>
      <c r="AG18" s="14">
        <v>82.8</v>
      </c>
      <c r="AH18" s="14">
        <v>86.1</v>
      </c>
      <c r="AI18" s="14">
        <v>87.6</v>
      </c>
      <c r="AJ18" s="14">
        <v>90.7</v>
      </c>
      <c r="AK18" s="14">
        <v>91.9</v>
      </c>
      <c r="AL18" s="14">
        <v>89.8</v>
      </c>
      <c r="AM18" s="14">
        <v>91.9</v>
      </c>
      <c r="AN18" s="14">
        <v>94.6</v>
      </c>
      <c r="AO18" s="14">
        <v>95.5</v>
      </c>
      <c r="AP18" s="14">
        <v>98.9</v>
      </c>
      <c r="AQ18" s="14">
        <v>102.7</v>
      </c>
      <c r="AR18" s="14">
        <v>109.3</v>
      </c>
      <c r="AS18" s="14">
        <v>116.6</v>
      </c>
      <c r="AT18" s="14">
        <v>104.7</v>
      </c>
      <c r="AU18" s="14">
        <v>98.4</v>
      </c>
      <c r="AV18" s="14">
        <v>98.4</v>
      </c>
      <c r="AW18" s="14">
        <v>100.5</v>
      </c>
      <c r="AX18" s="14">
        <v>102.7</v>
      </c>
      <c r="AY18" s="14">
        <v>104.9</v>
      </c>
      <c r="AZ18" s="14">
        <v>105.4</v>
      </c>
      <c r="BA18" s="14">
        <v>105.2</v>
      </c>
      <c r="BB18" s="14">
        <v>107.4</v>
      </c>
      <c r="BC18" s="14">
        <v>109.8</v>
      </c>
      <c r="BD18" s="14">
        <v>112.7</v>
      </c>
      <c r="BE18" s="14">
        <v>112.8</v>
      </c>
      <c r="BF18" s="14">
        <v>112.8</v>
      </c>
      <c r="BG18" s="14">
        <v>113.7</v>
      </c>
      <c r="BH18" s="14">
        <v>113.9</v>
      </c>
      <c r="BI18" s="14">
        <v>113.8</v>
      </c>
      <c r="BJ18" s="14">
        <v>114.6</v>
      </c>
      <c r="BK18" s="14">
        <v>115</v>
      </c>
      <c r="BL18" s="14">
        <v>114.1</v>
      </c>
      <c r="BM18" s="14">
        <v>114.4</v>
      </c>
      <c r="BN18" s="14">
        <v>114.5</v>
      </c>
      <c r="BO18" s="14">
        <v>115.41398695447209</v>
      </c>
      <c r="BP18" s="14">
        <v>115.814893761409</v>
      </c>
      <c r="BQ18" s="14">
        <v>115.44712914450636</v>
      </c>
      <c r="BR18" s="14">
        <v>113.222126372999</v>
      </c>
      <c r="BS18" s="14">
        <v>108.83681661095778</v>
      </c>
      <c r="BT18" s="14">
        <v>109.46320101103485</v>
      </c>
      <c r="BU18" s="14">
        <v>108.1204962431635</v>
      </c>
    </row>
    <row r="19" spans="1:73" x14ac:dyDescent="0.25">
      <c r="A19" s="14" t="s">
        <v>2392</v>
      </c>
      <c r="B19" s="14" t="s">
        <v>2393</v>
      </c>
      <c r="C19" s="14">
        <v>88.6</v>
      </c>
      <c r="D19" s="14">
        <v>89.1</v>
      </c>
      <c r="E19" s="14">
        <v>89.3</v>
      </c>
      <c r="F19" s="14">
        <v>87.5</v>
      </c>
      <c r="G19" s="14">
        <v>89</v>
      </c>
      <c r="H19" s="14">
        <v>90.5</v>
      </c>
      <c r="I19" s="14">
        <v>93.2</v>
      </c>
      <c r="J19" s="14">
        <v>88</v>
      </c>
      <c r="K19" s="14">
        <v>90.8</v>
      </c>
      <c r="L19" s="14">
        <v>97.3</v>
      </c>
      <c r="M19" s="14">
        <v>98.1</v>
      </c>
      <c r="N19" s="14">
        <v>99.5</v>
      </c>
      <c r="O19" s="14">
        <v>100.5</v>
      </c>
      <c r="P19" s="14">
        <v>102.5</v>
      </c>
      <c r="Q19" s="14">
        <v>99</v>
      </c>
      <c r="R19" s="14">
        <v>93.6</v>
      </c>
      <c r="S19" s="14">
        <v>95.2</v>
      </c>
      <c r="T19" s="14">
        <v>95.7</v>
      </c>
      <c r="U19" s="14">
        <v>95.9</v>
      </c>
      <c r="V19" s="14">
        <v>95.5</v>
      </c>
      <c r="W19" s="14">
        <v>95</v>
      </c>
      <c r="X19" s="14">
        <v>94.2</v>
      </c>
      <c r="Y19" s="14">
        <v>94.4</v>
      </c>
      <c r="Z19" s="14">
        <v>94.7</v>
      </c>
      <c r="AA19" s="14">
        <v>94.4</v>
      </c>
      <c r="AB19" s="14">
        <v>94.1</v>
      </c>
      <c r="AC19" s="14">
        <v>92.2</v>
      </c>
      <c r="AD19" s="14">
        <v>92.9</v>
      </c>
      <c r="AE19" s="14">
        <v>92.4</v>
      </c>
      <c r="AF19" s="14">
        <v>93.5</v>
      </c>
      <c r="AG19" s="14">
        <v>94.6</v>
      </c>
      <c r="AH19" s="14">
        <v>94.6</v>
      </c>
      <c r="AI19" s="14">
        <v>96.4</v>
      </c>
      <c r="AJ19" s="14">
        <v>97</v>
      </c>
      <c r="AK19" s="14">
        <v>96.9</v>
      </c>
      <c r="AL19" s="14">
        <v>98.2</v>
      </c>
      <c r="AM19" s="14">
        <v>98.2</v>
      </c>
      <c r="AN19" s="14">
        <v>98.8</v>
      </c>
      <c r="AO19" s="14">
        <v>99.4</v>
      </c>
      <c r="AP19" s="14">
        <v>99.2</v>
      </c>
      <c r="AQ19" s="14">
        <v>97.9</v>
      </c>
      <c r="AR19" s="14">
        <v>98.2</v>
      </c>
      <c r="AS19" s="14">
        <v>99.7</v>
      </c>
      <c r="AT19" s="14">
        <v>100.9</v>
      </c>
      <c r="AU19" s="14">
        <v>102.3</v>
      </c>
      <c r="AV19" s="14">
        <v>100.4</v>
      </c>
      <c r="AW19" s="14">
        <v>99.2</v>
      </c>
      <c r="AX19" s="14">
        <v>98.1</v>
      </c>
      <c r="AY19" s="14">
        <v>99.6</v>
      </c>
      <c r="AZ19" s="14">
        <v>100.4</v>
      </c>
      <c r="BA19" s="14">
        <v>100.1</v>
      </c>
      <c r="BB19" s="14">
        <v>99.9</v>
      </c>
      <c r="BC19" s="14">
        <v>100.5</v>
      </c>
      <c r="BD19" s="14">
        <v>100.9</v>
      </c>
      <c r="BE19" s="14">
        <v>101</v>
      </c>
      <c r="BF19" s="14">
        <v>101.8</v>
      </c>
      <c r="BG19" s="14">
        <v>101.4</v>
      </c>
      <c r="BH19" s="14">
        <v>101.9</v>
      </c>
      <c r="BI19" s="14">
        <v>102.6</v>
      </c>
      <c r="BJ19" s="14">
        <v>102.4</v>
      </c>
      <c r="BK19" s="14">
        <v>103.2</v>
      </c>
      <c r="BL19" s="14">
        <v>102.4</v>
      </c>
      <c r="BM19" s="14">
        <v>103.4</v>
      </c>
      <c r="BN19" s="14">
        <v>104.4</v>
      </c>
      <c r="BO19" s="14">
        <v>102.43223875854558</v>
      </c>
      <c r="BP19" s="14">
        <v>104.07727967160443</v>
      </c>
      <c r="BQ19" s="14">
        <v>104.07009315242402</v>
      </c>
      <c r="BR19" s="14">
        <v>103.18255807440431</v>
      </c>
      <c r="BS19" s="14">
        <v>103.3200195118478</v>
      </c>
      <c r="BT19" s="14">
        <v>104.2675338165884</v>
      </c>
      <c r="BU19" s="14">
        <v>103.24139430280303</v>
      </c>
    </row>
    <row r="20" spans="1:73" x14ac:dyDescent="0.25">
      <c r="A20" s="14" t="s">
        <v>2394</v>
      </c>
      <c r="B20" s="14" t="s">
        <v>2395</v>
      </c>
      <c r="C20" s="14">
        <v>67</v>
      </c>
      <c r="D20" s="14">
        <v>67.400000000000006</v>
      </c>
      <c r="E20" s="14">
        <v>66.8</v>
      </c>
      <c r="F20" s="14">
        <v>67.599999999999994</v>
      </c>
      <c r="G20" s="14">
        <v>68.7</v>
      </c>
      <c r="H20" s="14">
        <v>70.599999999999994</v>
      </c>
      <c r="I20" s="14">
        <v>72</v>
      </c>
      <c r="J20" s="14">
        <v>73.599999999999994</v>
      </c>
      <c r="K20" s="14">
        <v>74.5</v>
      </c>
      <c r="L20" s="14">
        <v>75.3</v>
      </c>
      <c r="M20" s="14">
        <v>76.099999999999994</v>
      </c>
      <c r="N20" s="14">
        <v>76.8</v>
      </c>
      <c r="O20" s="14">
        <v>77.8</v>
      </c>
      <c r="P20" s="14">
        <v>78</v>
      </c>
      <c r="Q20" s="14">
        <v>78.400000000000006</v>
      </c>
      <c r="R20" s="14">
        <v>79.099999999999994</v>
      </c>
      <c r="S20" s="14">
        <v>78.5</v>
      </c>
      <c r="T20" s="14">
        <v>79.8</v>
      </c>
      <c r="U20" s="14">
        <v>81</v>
      </c>
      <c r="V20" s="14">
        <v>81.400000000000006</v>
      </c>
      <c r="W20" s="14">
        <v>81.900000000000006</v>
      </c>
      <c r="X20" s="14">
        <v>82.1</v>
      </c>
      <c r="Y20" s="14">
        <v>82.6</v>
      </c>
      <c r="Z20" s="14">
        <v>83</v>
      </c>
      <c r="AA20" s="14">
        <v>83.9</v>
      </c>
      <c r="AB20" s="14">
        <v>84.9</v>
      </c>
      <c r="AC20" s="14">
        <v>85.4</v>
      </c>
      <c r="AD20" s="14">
        <v>85.7</v>
      </c>
      <c r="AE20" s="14">
        <v>86.9</v>
      </c>
      <c r="AF20" s="14">
        <v>88.1</v>
      </c>
      <c r="AG20" s="14">
        <v>88.9</v>
      </c>
      <c r="AH20" s="14">
        <v>89.1</v>
      </c>
      <c r="AI20" s="14">
        <v>89.9</v>
      </c>
      <c r="AJ20" s="14">
        <v>91.2</v>
      </c>
      <c r="AK20" s="14">
        <v>92.2</v>
      </c>
      <c r="AL20" s="14">
        <v>93.5</v>
      </c>
      <c r="AM20" s="14">
        <v>94.8</v>
      </c>
      <c r="AN20" s="14">
        <v>95.1</v>
      </c>
      <c r="AO20" s="14">
        <v>94.5</v>
      </c>
      <c r="AP20" s="14">
        <v>96.1</v>
      </c>
      <c r="AQ20" s="14">
        <v>97.1</v>
      </c>
      <c r="AR20" s="14">
        <v>97.4</v>
      </c>
      <c r="AS20" s="14">
        <v>98.8</v>
      </c>
      <c r="AT20" s="14">
        <v>99.5</v>
      </c>
      <c r="AU20" s="14">
        <v>100.2</v>
      </c>
      <c r="AV20" s="14">
        <v>98.5</v>
      </c>
      <c r="AW20" s="14">
        <v>100.9</v>
      </c>
      <c r="AX20" s="14">
        <v>100.4</v>
      </c>
      <c r="AY20" s="14">
        <v>100.1</v>
      </c>
      <c r="AZ20" s="14">
        <v>101.2</v>
      </c>
      <c r="BA20" s="14">
        <v>102.4</v>
      </c>
      <c r="BB20" s="14">
        <v>101.7</v>
      </c>
      <c r="BC20" s="14">
        <v>102.3</v>
      </c>
      <c r="BD20" s="14">
        <v>102.5</v>
      </c>
      <c r="BE20" s="14">
        <v>102.9</v>
      </c>
      <c r="BF20" s="14">
        <v>101.8</v>
      </c>
      <c r="BG20" s="14">
        <v>102.9</v>
      </c>
      <c r="BH20" s="14">
        <v>103.7</v>
      </c>
      <c r="BI20" s="14">
        <v>105.3</v>
      </c>
      <c r="BJ20" s="14">
        <v>105.5</v>
      </c>
      <c r="BK20" s="14">
        <v>105.3</v>
      </c>
      <c r="BL20" s="14">
        <v>105</v>
      </c>
      <c r="BM20" s="14">
        <v>106.4</v>
      </c>
      <c r="BN20" s="14">
        <v>106.8</v>
      </c>
      <c r="BO20" s="14">
        <v>107.49584547278343</v>
      </c>
      <c r="BP20" s="14">
        <v>108.03184682618436</v>
      </c>
      <c r="BQ20" s="14">
        <v>108.55282199133975</v>
      </c>
      <c r="BR20" s="14">
        <v>107.50507638555146</v>
      </c>
      <c r="BS20" s="14">
        <v>108.9046406710233</v>
      </c>
      <c r="BT20" s="14">
        <v>110.50794874853791</v>
      </c>
      <c r="BU20" s="14">
        <v>110.40729470112147</v>
      </c>
    </row>
    <row r="21" spans="1:73" x14ac:dyDescent="0.25">
      <c r="A21" s="14" t="s">
        <v>2396</v>
      </c>
      <c r="B21" s="14" t="s">
        <v>2397</v>
      </c>
      <c r="C21" s="14">
        <v>60.2</v>
      </c>
      <c r="D21" s="14">
        <v>60.5</v>
      </c>
      <c r="E21" s="14">
        <v>60</v>
      </c>
      <c r="F21" s="14">
        <v>60.7</v>
      </c>
      <c r="G21" s="14">
        <v>62.3</v>
      </c>
      <c r="H21" s="14">
        <v>63.8</v>
      </c>
      <c r="I21" s="14">
        <v>64.3</v>
      </c>
      <c r="J21" s="14">
        <v>64.7</v>
      </c>
      <c r="K21" s="14">
        <v>65.900000000000006</v>
      </c>
      <c r="L21" s="14">
        <v>66.599999999999994</v>
      </c>
      <c r="M21" s="14">
        <v>68.400000000000006</v>
      </c>
      <c r="N21" s="14">
        <v>69.099999999999994</v>
      </c>
      <c r="O21" s="14">
        <v>69.900000000000006</v>
      </c>
      <c r="P21" s="14">
        <v>72.099999999999994</v>
      </c>
      <c r="Q21" s="14">
        <v>72.400000000000006</v>
      </c>
      <c r="R21" s="14">
        <v>73.599999999999994</v>
      </c>
      <c r="S21" s="14">
        <v>73.5</v>
      </c>
      <c r="T21" s="14">
        <v>74.7</v>
      </c>
      <c r="U21" s="14">
        <v>75.900000000000006</v>
      </c>
      <c r="V21" s="14">
        <v>76.5</v>
      </c>
      <c r="W21" s="14">
        <v>76.599999999999994</v>
      </c>
      <c r="X21" s="14">
        <v>76.5</v>
      </c>
      <c r="Y21" s="14">
        <v>76.400000000000006</v>
      </c>
      <c r="Z21" s="14">
        <v>76.599999999999994</v>
      </c>
      <c r="AA21" s="14">
        <v>79</v>
      </c>
      <c r="AB21" s="14">
        <v>79.5</v>
      </c>
      <c r="AC21" s="14">
        <v>80.2</v>
      </c>
      <c r="AD21" s="14">
        <v>81.5</v>
      </c>
      <c r="AE21" s="14">
        <v>82.5</v>
      </c>
      <c r="AF21" s="14">
        <v>84.3</v>
      </c>
      <c r="AG21" s="14">
        <v>86.4</v>
      </c>
      <c r="AH21" s="14">
        <v>87</v>
      </c>
      <c r="AI21" s="14">
        <v>87.3</v>
      </c>
      <c r="AJ21" s="14">
        <v>86.5</v>
      </c>
      <c r="AK21" s="14">
        <v>88.9</v>
      </c>
      <c r="AL21" s="14">
        <v>90.1</v>
      </c>
      <c r="AM21" s="14">
        <v>91.1</v>
      </c>
      <c r="AN21" s="14">
        <v>92.6</v>
      </c>
      <c r="AO21" s="14">
        <v>92.4</v>
      </c>
      <c r="AP21" s="14">
        <v>94.4</v>
      </c>
      <c r="AQ21" s="14">
        <v>95.2</v>
      </c>
      <c r="AR21" s="14">
        <v>97.1</v>
      </c>
      <c r="AS21" s="14">
        <v>98.6</v>
      </c>
      <c r="AT21" s="14">
        <v>99.5</v>
      </c>
      <c r="AU21" s="14">
        <v>100</v>
      </c>
      <c r="AV21" s="14">
        <v>98.7</v>
      </c>
      <c r="AW21" s="14">
        <v>100.6</v>
      </c>
      <c r="AX21" s="14">
        <v>100.6</v>
      </c>
      <c r="AY21" s="14">
        <v>100.8</v>
      </c>
      <c r="AZ21" s="14">
        <v>102.7</v>
      </c>
      <c r="BA21" s="14">
        <v>103.1</v>
      </c>
      <c r="BB21" s="14">
        <v>102</v>
      </c>
      <c r="BC21" s="14">
        <v>102.5</v>
      </c>
      <c r="BD21" s="14">
        <v>102.2</v>
      </c>
      <c r="BE21" s="14">
        <v>101.6</v>
      </c>
      <c r="BF21" s="14">
        <v>101.7</v>
      </c>
      <c r="BG21" s="14">
        <v>103.7</v>
      </c>
      <c r="BH21" s="14">
        <v>105.2</v>
      </c>
      <c r="BI21" s="14">
        <v>106.2</v>
      </c>
      <c r="BJ21" s="14">
        <v>106.4</v>
      </c>
      <c r="BK21" s="14">
        <v>107.1</v>
      </c>
      <c r="BL21" s="14">
        <v>107.3</v>
      </c>
      <c r="BM21" s="14">
        <v>108.9</v>
      </c>
      <c r="BN21" s="14">
        <v>109.2</v>
      </c>
      <c r="BO21" s="14">
        <v>111.19426904831599</v>
      </c>
      <c r="BP21" s="14">
        <v>111.00707240099901</v>
      </c>
      <c r="BQ21" s="14">
        <v>111.32318471836344</v>
      </c>
      <c r="BR21" s="14">
        <v>111.95273236343454</v>
      </c>
      <c r="BS21" s="14">
        <v>116.76437137724875</v>
      </c>
      <c r="BT21" s="14">
        <v>120.02243404742171</v>
      </c>
      <c r="BU21" s="14">
        <v>120.38688877663316</v>
      </c>
    </row>
    <row r="22" spans="1:73" x14ac:dyDescent="0.25">
      <c r="A22" s="14" t="s">
        <v>2398</v>
      </c>
      <c r="B22" s="14" t="s">
        <v>2399</v>
      </c>
      <c r="C22" s="14">
        <v>79.900000000000006</v>
      </c>
      <c r="D22" s="14">
        <v>80.099999999999994</v>
      </c>
      <c r="E22" s="14">
        <v>81</v>
      </c>
      <c r="F22" s="14">
        <v>81.7</v>
      </c>
      <c r="G22" s="14">
        <v>82.5</v>
      </c>
      <c r="H22" s="14">
        <v>83.2</v>
      </c>
      <c r="I22" s="14">
        <v>83.3</v>
      </c>
      <c r="J22" s="14">
        <v>83.8</v>
      </c>
      <c r="K22" s="14">
        <v>84.3</v>
      </c>
      <c r="L22" s="14">
        <v>85.3</v>
      </c>
      <c r="M22" s="14">
        <v>86.2</v>
      </c>
      <c r="N22" s="14">
        <v>86.9</v>
      </c>
      <c r="O22" s="14">
        <v>87.2</v>
      </c>
      <c r="P22" s="14">
        <v>87.9</v>
      </c>
      <c r="Q22" s="14">
        <v>88.1</v>
      </c>
      <c r="R22" s="14">
        <v>88.6</v>
      </c>
      <c r="S22" s="14">
        <v>88.8</v>
      </c>
      <c r="T22" s="14">
        <v>88.6</v>
      </c>
      <c r="U22" s="14">
        <v>89.1</v>
      </c>
      <c r="V22" s="14">
        <v>89.8</v>
      </c>
      <c r="W22" s="14">
        <v>90.3</v>
      </c>
      <c r="X22" s="14">
        <v>90.8</v>
      </c>
      <c r="Y22" s="14">
        <v>92.1</v>
      </c>
      <c r="Z22" s="14">
        <v>92.6</v>
      </c>
      <c r="AA22" s="14">
        <v>92.7</v>
      </c>
      <c r="AB22" s="14">
        <v>92</v>
      </c>
      <c r="AC22" s="14">
        <v>91.9</v>
      </c>
      <c r="AD22" s="14">
        <v>92</v>
      </c>
      <c r="AE22" s="14">
        <v>92.4</v>
      </c>
      <c r="AF22" s="14">
        <v>92.9</v>
      </c>
      <c r="AG22" s="14">
        <v>93.7</v>
      </c>
      <c r="AH22" s="14">
        <v>94.6</v>
      </c>
      <c r="AI22" s="14">
        <v>95.5</v>
      </c>
      <c r="AJ22" s="14">
        <v>96.9</v>
      </c>
      <c r="AK22" s="14">
        <v>96.8</v>
      </c>
      <c r="AL22" s="14">
        <v>97.1</v>
      </c>
      <c r="AM22" s="14">
        <v>97.9</v>
      </c>
      <c r="AN22" s="14">
        <v>99.2</v>
      </c>
      <c r="AO22" s="14">
        <v>98.4</v>
      </c>
      <c r="AP22" s="14">
        <v>97.9</v>
      </c>
      <c r="AQ22" s="14">
        <v>98.7</v>
      </c>
      <c r="AR22" s="14">
        <v>99.7</v>
      </c>
      <c r="AS22" s="14">
        <v>100.6</v>
      </c>
      <c r="AT22" s="14">
        <v>101</v>
      </c>
      <c r="AU22" s="14">
        <v>101</v>
      </c>
      <c r="AV22" s="14">
        <v>99.8</v>
      </c>
      <c r="AW22" s="14">
        <v>99.9</v>
      </c>
      <c r="AX22" s="14">
        <v>99.3</v>
      </c>
      <c r="AY22" s="14">
        <v>98.2</v>
      </c>
      <c r="AZ22" s="14">
        <v>99.3</v>
      </c>
      <c r="BA22" s="14">
        <v>99.4</v>
      </c>
      <c r="BB22" s="14">
        <v>99.2</v>
      </c>
      <c r="BC22" s="14">
        <v>98.7</v>
      </c>
      <c r="BD22" s="14">
        <v>99</v>
      </c>
      <c r="BE22" s="14">
        <v>98.5</v>
      </c>
      <c r="BF22" s="14">
        <v>98.8</v>
      </c>
      <c r="BG22" s="14">
        <v>100.1</v>
      </c>
      <c r="BH22" s="14">
        <v>101</v>
      </c>
      <c r="BI22" s="14">
        <v>101.3</v>
      </c>
      <c r="BJ22" s="14">
        <v>102.1</v>
      </c>
      <c r="BK22" s="14">
        <v>102.5</v>
      </c>
      <c r="BL22" s="14">
        <v>102.6</v>
      </c>
      <c r="BM22" s="14">
        <v>102.8</v>
      </c>
      <c r="BN22" s="14">
        <v>103.3</v>
      </c>
      <c r="BO22" s="14">
        <v>103.90136835926171</v>
      </c>
      <c r="BP22" s="14">
        <v>103.93147001000405</v>
      </c>
      <c r="BQ22" s="14">
        <v>103.97987957512724</v>
      </c>
      <c r="BR22" s="14">
        <v>103.40868482740139</v>
      </c>
      <c r="BS22" s="14">
        <v>102.72373308289767</v>
      </c>
      <c r="BT22" s="14">
        <v>101.52325374333296</v>
      </c>
      <c r="BU22" s="14">
        <v>102.38152214826553</v>
      </c>
    </row>
    <row r="23" spans="1:73" x14ac:dyDescent="0.25">
      <c r="A23" s="14" t="s">
        <v>2400</v>
      </c>
      <c r="B23" s="14" t="s">
        <v>2401</v>
      </c>
      <c r="C23" s="14">
        <v>75.5</v>
      </c>
      <c r="D23" s="14">
        <v>75.8</v>
      </c>
      <c r="E23" s="14">
        <v>76.099999999999994</v>
      </c>
      <c r="F23" s="14">
        <v>76.5</v>
      </c>
      <c r="G23" s="14">
        <v>76.8</v>
      </c>
      <c r="H23" s="14">
        <v>77.400000000000006</v>
      </c>
      <c r="I23" s="14">
        <v>78</v>
      </c>
      <c r="J23" s="14">
        <v>78.5</v>
      </c>
      <c r="K23" s="14">
        <v>79.3</v>
      </c>
      <c r="L23" s="14">
        <v>79.900000000000006</v>
      </c>
      <c r="M23" s="14">
        <v>80.599999999999994</v>
      </c>
      <c r="N23" s="14">
        <v>81.2</v>
      </c>
      <c r="O23" s="14">
        <v>82</v>
      </c>
      <c r="P23" s="14">
        <v>82.6</v>
      </c>
      <c r="Q23" s="14">
        <v>82.8</v>
      </c>
      <c r="R23" s="14">
        <v>82.7</v>
      </c>
      <c r="S23" s="14">
        <v>83</v>
      </c>
      <c r="T23" s="14">
        <v>83.6</v>
      </c>
      <c r="U23" s="14">
        <v>84.1</v>
      </c>
      <c r="V23" s="14">
        <v>84.6</v>
      </c>
      <c r="W23" s="14">
        <v>85.5</v>
      </c>
      <c r="X23" s="14">
        <v>85.3</v>
      </c>
      <c r="Y23" s="14">
        <v>86</v>
      </c>
      <c r="Z23" s="14">
        <v>86.3</v>
      </c>
      <c r="AA23" s="14">
        <v>87</v>
      </c>
      <c r="AB23" s="14">
        <v>87.7</v>
      </c>
      <c r="AC23" s="14">
        <v>88.3</v>
      </c>
      <c r="AD23" s="14">
        <v>89.2</v>
      </c>
      <c r="AE23" s="14">
        <v>89.7</v>
      </c>
      <c r="AF23" s="14">
        <v>90.3</v>
      </c>
      <c r="AG23" s="14">
        <v>91.6</v>
      </c>
      <c r="AH23" s="14">
        <v>92.5</v>
      </c>
      <c r="AI23" s="14">
        <v>93</v>
      </c>
      <c r="AJ23" s="14">
        <v>93.8</v>
      </c>
      <c r="AK23" s="14">
        <v>94.7</v>
      </c>
      <c r="AL23" s="14">
        <v>94.3</v>
      </c>
      <c r="AM23" s="14">
        <v>95.2</v>
      </c>
      <c r="AN23" s="14">
        <v>96.3</v>
      </c>
      <c r="AO23" s="14">
        <v>96.9</v>
      </c>
      <c r="AP23" s="14">
        <v>98.1</v>
      </c>
      <c r="AQ23" s="14">
        <v>99.2</v>
      </c>
      <c r="AR23" s="14">
        <v>100.5</v>
      </c>
      <c r="AS23" s="14">
        <v>102</v>
      </c>
      <c r="AT23" s="14">
        <v>99.7</v>
      </c>
      <c r="AU23" s="14">
        <v>99</v>
      </c>
      <c r="AV23" s="14">
        <v>99.5</v>
      </c>
      <c r="AW23" s="14">
        <v>100.4</v>
      </c>
      <c r="AX23" s="14">
        <v>101.1</v>
      </c>
      <c r="AY23" s="14">
        <v>101.3</v>
      </c>
      <c r="AZ23" s="14">
        <v>101.3</v>
      </c>
      <c r="BA23" s="14">
        <v>101.6</v>
      </c>
      <c r="BB23" s="14">
        <v>102.4</v>
      </c>
      <c r="BC23" s="14">
        <v>103.5</v>
      </c>
      <c r="BD23" s="14">
        <v>104.7</v>
      </c>
      <c r="BE23" s="14">
        <v>105.4</v>
      </c>
      <c r="BF23" s="14">
        <v>105.8</v>
      </c>
      <c r="BG23" s="14">
        <v>106.4</v>
      </c>
      <c r="BH23" s="14">
        <v>106.7</v>
      </c>
      <c r="BI23" s="14">
        <v>107.2</v>
      </c>
      <c r="BJ23" s="14">
        <v>107.8</v>
      </c>
      <c r="BK23" s="14">
        <v>108.2</v>
      </c>
      <c r="BL23" s="14">
        <v>108.3</v>
      </c>
      <c r="BM23" s="14">
        <v>108.9</v>
      </c>
      <c r="BN23" s="14">
        <v>109.2</v>
      </c>
      <c r="BO23" s="14">
        <v>109.7184964044434</v>
      </c>
      <c r="BP23" s="14">
        <v>110.5407332982637</v>
      </c>
      <c r="BQ23" s="14">
        <v>110.83792538351317</v>
      </c>
      <c r="BR23" s="14">
        <v>110.54750611248748</v>
      </c>
      <c r="BS23" s="14">
        <v>109.69341069957702</v>
      </c>
      <c r="BT23" s="14">
        <v>110.49792732200807</v>
      </c>
      <c r="BU23" s="14">
        <v>110.93926312433243</v>
      </c>
    </row>
    <row r="24" spans="1:73" x14ac:dyDescent="0.25">
      <c r="A24" s="14" t="s">
        <v>2402</v>
      </c>
      <c r="B24" s="14" t="s">
        <v>2403</v>
      </c>
      <c r="C24" s="14">
        <v>68.8</v>
      </c>
      <c r="D24" s="14">
        <v>69.400000000000006</v>
      </c>
      <c r="E24" s="14">
        <v>69.900000000000006</v>
      </c>
      <c r="F24" s="14">
        <v>70.3</v>
      </c>
      <c r="G24" s="14">
        <v>71</v>
      </c>
      <c r="H24" s="14">
        <v>71.900000000000006</v>
      </c>
      <c r="I24" s="14">
        <v>72.5</v>
      </c>
      <c r="J24" s="14">
        <v>74</v>
      </c>
      <c r="K24" s="14">
        <v>74.900000000000006</v>
      </c>
      <c r="L24" s="14">
        <v>75.2</v>
      </c>
      <c r="M24" s="14">
        <v>76.599999999999994</v>
      </c>
      <c r="N24" s="14">
        <v>77</v>
      </c>
      <c r="O24" s="14">
        <v>77.599999999999994</v>
      </c>
      <c r="P24" s="14">
        <v>78.7</v>
      </c>
      <c r="Q24" s="14">
        <v>79.099999999999994</v>
      </c>
      <c r="R24" s="14">
        <v>79.8</v>
      </c>
      <c r="S24" s="14">
        <v>80.3</v>
      </c>
      <c r="T24" s="14">
        <v>81.099999999999994</v>
      </c>
      <c r="U24" s="14">
        <v>81.099999999999994</v>
      </c>
      <c r="V24" s="14">
        <v>81.7</v>
      </c>
      <c r="W24" s="14">
        <v>82.6</v>
      </c>
      <c r="X24" s="14">
        <v>83.5</v>
      </c>
      <c r="Y24" s="14">
        <v>84</v>
      </c>
      <c r="Z24" s="14">
        <v>84.2</v>
      </c>
      <c r="AA24" s="14">
        <v>84.8</v>
      </c>
      <c r="AB24" s="14">
        <v>85.3</v>
      </c>
      <c r="AC24" s="14">
        <v>85.7</v>
      </c>
      <c r="AD24" s="14">
        <v>86.4</v>
      </c>
      <c r="AE24" s="14">
        <v>87.3</v>
      </c>
      <c r="AF24" s="14">
        <v>88.2</v>
      </c>
      <c r="AG24" s="14">
        <v>89.1</v>
      </c>
      <c r="AH24" s="14">
        <v>89.9</v>
      </c>
      <c r="AI24" s="14">
        <v>90.4</v>
      </c>
      <c r="AJ24" s="14">
        <v>91.1</v>
      </c>
      <c r="AK24" s="14">
        <v>91.7</v>
      </c>
      <c r="AL24" s="14">
        <v>92.8</v>
      </c>
      <c r="AM24" s="14">
        <v>93.6</v>
      </c>
      <c r="AN24" s="14">
        <v>94.4</v>
      </c>
      <c r="AO24" s="14">
        <v>94.6</v>
      </c>
      <c r="AP24" s="14">
        <v>96</v>
      </c>
      <c r="AQ24" s="14">
        <v>97.3</v>
      </c>
      <c r="AR24" s="14">
        <v>98.1</v>
      </c>
      <c r="AS24" s="14">
        <v>98.7</v>
      </c>
      <c r="AT24" s="14">
        <v>99.7</v>
      </c>
      <c r="AU24" s="14">
        <v>100.1</v>
      </c>
      <c r="AV24" s="14">
        <v>99.2</v>
      </c>
      <c r="AW24" s="14">
        <v>100.5</v>
      </c>
      <c r="AX24" s="14">
        <v>100.3</v>
      </c>
      <c r="AY24" s="14">
        <v>99.9</v>
      </c>
      <c r="AZ24" s="14">
        <v>101</v>
      </c>
      <c r="BA24" s="14">
        <v>101.4</v>
      </c>
      <c r="BB24" s="14">
        <v>101.2</v>
      </c>
      <c r="BC24" s="14">
        <v>101.6</v>
      </c>
      <c r="BD24" s="14">
        <v>101.4</v>
      </c>
      <c r="BE24" s="14">
        <v>101.4</v>
      </c>
      <c r="BF24" s="14">
        <v>102</v>
      </c>
      <c r="BG24" s="14">
        <v>103.1</v>
      </c>
      <c r="BH24" s="14">
        <v>103.5</v>
      </c>
      <c r="BI24" s="14">
        <v>104.1</v>
      </c>
      <c r="BJ24" s="14">
        <v>104.3</v>
      </c>
      <c r="BK24" s="14">
        <v>105</v>
      </c>
      <c r="BL24" s="14">
        <v>105.2</v>
      </c>
      <c r="BM24" s="14">
        <v>105.7</v>
      </c>
      <c r="BN24" s="14">
        <v>105.8</v>
      </c>
      <c r="BO24" s="14">
        <v>106.33569173509855</v>
      </c>
      <c r="BP24" s="14">
        <v>106.71566936769119</v>
      </c>
      <c r="BQ24" s="14">
        <v>107.00149055245863</v>
      </c>
      <c r="BR24" s="14">
        <v>106.59233591643718</v>
      </c>
      <c r="BS24" s="14">
        <v>107.53847018471623</v>
      </c>
      <c r="BT24" s="14">
        <v>108.49021785770586</v>
      </c>
      <c r="BU24" s="14">
        <v>108.98939288495637</v>
      </c>
    </row>
    <row r="25" spans="1:73" x14ac:dyDescent="0.25">
      <c r="A25" s="14" t="s">
        <v>2404</v>
      </c>
      <c r="B25" s="14" t="s">
        <v>2405</v>
      </c>
      <c r="C25" s="14">
        <v>47.54</v>
      </c>
      <c r="D25" s="14">
        <v>45.27</v>
      </c>
      <c r="E25" s="14">
        <v>45.116999999999997</v>
      </c>
      <c r="F25" s="14">
        <v>44.218000000000004</v>
      </c>
      <c r="G25" s="14">
        <v>42.92</v>
      </c>
      <c r="H25" s="14">
        <v>48.41</v>
      </c>
      <c r="I25" s="14">
        <v>52.259</v>
      </c>
      <c r="J25" s="14">
        <v>55.009</v>
      </c>
      <c r="K25" s="14">
        <v>61.08</v>
      </c>
      <c r="L25" s="14">
        <v>63.48</v>
      </c>
      <c r="M25" s="14">
        <v>65.06</v>
      </c>
      <c r="N25" s="14">
        <v>65.349999999999994</v>
      </c>
      <c r="O25" s="14">
        <v>63.79</v>
      </c>
      <c r="P25" s="14">
        <v>66.92</v>
      </c>
      <c r="Q25" s="14">
        <v>61.735999999999997</v>
      </c>
      <c r="R25" s="14">
        <v>53.029000000000003</v>
      </c>
      <c r="S25" s="14">
        <v>50.99</v>
      </c>
      <c r="T25" s="14">
        <v>57.74</v>
      </c>
      <c r="U25" s="14">
        <v>59.317999999999998</v>
      </c>
      <c r="V25" s="14">
        <v>62.076999999999998</v>
      </c>
      <c r="W25" s="14">
        <v>71.540000000000006</v>
      </c>
      <c r="X25" s="14">
        <v>61.6</v>
      </c>
      <c r="Y25" s="14">
        <v>67.528000000000006</v>
      </c>
      <c r="Z25" s="14">
        <v>68.164000000000001</v>
      </c>
      <c r="AA25" s="14">
        <v>74.42</v>
      </c>
      <c r="AB25" s="14">
        <v>76.349999999999994</v>
      </c>
      <c r="AC25" s="14">
        <v>78.863</v>
      </c>
      <c r="AD25" s="14">
        <v>87.284999999999997</v>
      </c>
      <c r="AE25" s="14">
        <v>85.56277</v>
      </c>
      <c r="AF25" s="14">
        <v>87.125810000000001</v>
      </c>
      <c r="AG25" s="14">
        <v>107.5638</v>
      </c>
      <c r="AH25" s="14">
        <v>106.04089999999999</v>
      </c>
      <c r="AI25" s="14">
        <v>104.4611</v>
      </c>
      <c r="AJ25" s="14">
        <v>112.4075</v>
      </c>
      <c r="AK25" s="14">
        <v>118.87649999999999</v>
      </c>
      <c r="AL25" s="14">
        <v>99.738</v>
      </c>
      <c r="AM25" s="14">
        <v>105.2229</v>
      </c>
      <c r="AN25" s="14">
        <v>117.47499999999999</v>
      </c>
      <c r="AO25" s="14">
        <v>119.5591</v>
      </c>
      <c r="AP25" s="14">
        <v>129.9006</v>
      </c>
      <c r="AQ25" s="14">
        <v>137.3075</v>
      </c>
      <c r="AR25" s="14">
        <v>147.2491</v>
      </c>
      <c r="AS25" s="14">
        <v>161.452</v>
      </c>
      <c r="AT25" s="14">
        <v>104.23480000000001</v>
      </c>
      <c r="AU25" s="14">
        <v>83.797190000000001</v>
      </c>
      <c r="AV25" s="14">
        <v>91.527720000000002</v>
      </c>
      <c r="AW25" s="14">
        <v>108.747</v>
      </c>
      <c r="AX25" s="14">
        <v>115.9281</v>
      </c>
      <c r="AY25" s="14">
        <v>117.916</v>
      </c>
      <c r="AZ25" s="14">
        <v>112.12</v>
      </c>
      <c r="BA25" s="14">
        <v>115.3156</v>
      </c>
      <c r="BB25" s="14">
        <v>128.27889999999999</v>
      </c>
      <c r="BC25" s="14">
        <v>140.71619999999999</v>
      </c>
      <c r="BD25" s="14">
        <v>154.11089999999999</v>
      </c>
      <c r="BE25" s="14">
        <v>153.91139999999999</v>
      </c>
      <c r="BF25" s="14">
        <v>151.92240000000001</v>
      </c>
      <c r="BG25" s="14">
        <v>155.0977</v>
      </c>
      <c r="BH25" s="14">
        <v>152.2141</v>
      </c>
      <c r="BI25" s="14">
        <v>155.2064</v>
      </c>
      <c r="BJ25" s="14">
        <v>158.64680000000001</v>
      </c>
      <c r="BK25" s="14">
        <v>154.3595</v>
      </c>
      <c r="BL25" s="14">
        <v>147.57640000000001</v>
      </c>
      <c r="BM25" s="14">
        <v>152.0444</v>
      </c>
      <c r="BN25" s="14">
        <v>149.62540000000001</v>
      </c>
      <c r="BO25" s="14">
        <v>147.77439760291776</v>
      </c>
      <c r="BP25" s="14">
        <v>151.02501817297494</v>
      </c>
      <c r="BQ25" s="14">
        <v>149.42555357447532</v>
      </c>
      <c r="BR25" s="14">
        <v>132.32570598651637</v>
      </c>
      <c r="BS25" s="14">
        <v>101.1106849070421</v>
      </c>
      <c r="BT25" s="14">
        <v>110.9394563991316</v>
      </c>
      <c r="BU25" s="14">
        <v>111.3153199376608</v>
      </c>
    </row>
    <row r="26" spans="1:73" x14ac:dyDescent="0.25">
      <c r="A26" s="14" t="s">
        <v>2406</v>
      </c>
      <c r="B26" s="14" t="s">
        <v>2407</v>
      </c>
      <c r="C26" s="14">
        <v>82.49</v>
      </c>
      <c r="D26" s="14">
        <v>82.68</v>
      </c>
      <c r="E26" s="14">
        <v>83.087999999999994</v>
      </c>
      <c r="F26" s="14">
        <v>83.322000000000003</v>
      </c>
      <c r="G26" s="14">
        <v>83.74</v>
      </c>
      <c r="H26" s="14">
        <v>84.19</v>
      </c>
      <c r="I26" s="14">
        <v>84.432000000000002</v>
      </c>
      <c r="J26" s="14">
        <v>84.742999999999995</v>
      </c>
      <c r="K26" s="14">
        <v>85.06</v>
      </c>
      <c r="L26" s="14">
        <v>85.47</v>
      </c>
      <c r="M26" s="14">
        <v>85.968000000000004</v>
      </c>
      <c r="N26" s="14">
        <v>86.179000000000002</v>
      </c>
      <c r="O26" s="14">
        <v>86.71</v>
      </c>
      <c r="P26" s="14">
        <v>86.82</v>
      </c>
      <c r="Q26" s="14">
        <v>87.289000000000001</v>
      </c>
      <c r="R26" s="14">
        <v>87.262</v>
      </c>
      <c r="S26" s="14">
        <v>87.35</v>
      </c>
      <c r="T26" s="14">
        <v>87.68</v>
      </c>
      <c r="U26" s="14">
        <v>87.709000000000003</v>
      </c>
      <c r="V26" s="14">
        <v>87.558999999999997</v>
      </c>
      <c r="W26" s="14">
        <v>87.7</v>
      </c>
      <c r="X26" s="14">
        <v>87.64</v>
      </c>
      <c r="Y26" s="14">
        <v>88.042000000000002</v>
      </c>
      <c r="Z26" s="14">
        <v>88.376000000000005</v>
      </c>
      <c r="AA26" s="14">
        <v>88.78</v>
      </c>
      <c r="AB26" s="14">
        <v>89.44</v>
      </c>
      <c r="AC26" s="14">
        <v>89.617999999999995</v>
      </c>
      <c r="AD26" s="14">
        <v>90.18</v>
      </c>
      <c r="AE26" s="14">
        <v>90.258809999999997</v>
      </c>
      <c r="AF26" s="14">
        <v>90.701070000000001</v>
      </c>
      <c r="AG26" s="14">
        <v>91.006159999999994</v>
      </c>
      <c r="AH26" s="14">
        <v>91.495840000000001</v>
      </c>
      <c r="AI26" s="14">
        <v>91.868319999999997</v>
      </c>
      <c r="AJ26" s="14">
        <v>92.373459999999994</v>
      </c>
      <c r="AK26" s="14">
        <v>92.72</v>
      </c>
      <c r="AL26" s="14">
        <v>92.804349999999999</v>
      </c>
      <c r="AM26" s="14">
        <v>93.547489999999996</v>
      </c>
      <c r="AN26" s="14">
        <v>94.022440000000003</v>
      </c>
      <c r="AO26" s="14">
        <v>94.538409999999999</v>
      </c>
      <c r="AP26" s="14">
        <v>95.513999999999996</v>
      </c>
      <c r="AQ26" s="14">
        <v>96.433149999999998</v>
      </c>
      <c r="AR26" s="14">
        <v>97.713260000000005</v>
      </c>
      <c r="AS26" s="14">
        <v>99.115920000000003</v>
      </c>
      <c r="AT26" s="14">
        <v>99.102969999999999</v>
      </c>
      <c r="AU26" s="14">
        <v>99.299459999999996</v>
      </c>
      <c r="AV26" s="14">
        <v>100.0204</v>
      </c>
      <c r="AW26" s="14">
        <v>100.206</v>
      </c>
      <c r="AX26" s="14">
        <v>100.47410000000001</v>
      </c>
      <c r="AY26" s="14">
        <v>100.90779999999999</v>
      </c>
      <c r="AZ26" s="14">
        <v>100.8985</v>
      </c>
      <c r="BA26" s="14">
        <v>101.107</v>
      </c>
      <c r="BB26" s="14">
        <v>101.449</v>
      </c>
      <c r="BC26" s="14">
        <v>102.5261</v>
      </c>
      <c r="BD26" s="14">
        <v>103.7919</v>
      </c>
      <c r="BE26" s="14">
        <v>104.8212</v>
      </c>
      <c r="BF26" s="14">
        <v>105.5295</v>
      </c>
      <c r="BG26" s="14">
        <v>106.13160000000001</v>
      </c>
      <c r="BH26" s="14">
        <v>106.45050000000001</v>
      </c>
      <c r="BI26" s="14">
        <v>106.7303</v>
      </c>
      <c r="BJ26" s="14">
        <v>107.1362</v>
      </c>
      <c r="BK26" s="14">
        <v>107.2206</v>
      </c>
      <c r="BL26" s="14">
        <v>107.169</v>
      </c>
      <c r="BM26" s="14">
        <v>107.5513</v>
      </c>
      <c r="BN26" s="14">
        <v>107.6506</v>
      </c>
      <c r="BO26" s="14">
        <v>106.31886408719814</v>
      </c>
      <c r="BP26" s="14">
        <v>108.65757967117652</v>
      </c>
      <c r="BQ26" s="14">
        <v>107.50681700850531</v>
      </c>
      <c r="BR26" s="14">
        <v>95.204033839656091</v>
      </c>
      <c r="BS26" s="14">
        <v>95.100984728392774</v>
      </c>
      <c r="BT26" s="14">
        <v>95.084800199822453</v>
      </c>
      <c r="BU26" s="14">
        <v>95.267541967548894</v>
      </c>
    </row>
  </sheetData>
  <pageMargins left="0.75" right="0.75" top="1" bottom="1" header="0.5" footer="0.5"/>
  <headerFooter alignWithMargins="0">
    <oddHeader>&amp;A</oddHead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L17"/>
  <sheetViews>
    <sheetView workbookViewId="0">
      <selection activeCell="A3" sqref="A3:CK17"/>
    </sheetView>
  </sheetViews>
  <sheetFormatPr defaultRowHeight="13.2" x14ac:dyDescent="0.25"/>
  <cols>
    <col min="1" max="1" width="32.33203125" customWidth="1"/>
    <col min="2" max="3" width="8.6640625" hidden="1" customWidth="1"/>
    <col min="4" max="4" width="9" hidden="1" customWidth="1"/>
    <col min="5" max="11" width="8.6640625" hidden="1" customWidth="1"/>
    <col min="12" max="12" width="9" hidden="1" customWidth="1"/>
    <col min="13" max="21" width="8.6640625" hidden="1" customWidth="1"/>
    <col min="22" max="22" width="9" hidden="1" customWidth="1"/>
    <col min="23" max="24" width="8.6640625" hidden="1" customWidth="1"/>
    <col min="25" max="25" width="9" hidden="1" customWidth="1"/>
    <col min="26" max="27" width="8.6640625" hidden="1" customWidth="1"/>
    <col min="28" max="32" width="9" hidden="1" customWidth="1"/>
    <col min="33" max="37" width="8.6640625" hidden="1" customWidth="1"/>
    <col min="38" max="38" width="9" hidden="1" customWidth="1"/>
    <col min="39" max="47" width="8.6640625" hidden="1" customWidth="1"/>
    <col min="48" max="48" width="9" hidden="1" customWidth="1"/>
    <col min="49" max="57" width="8.6640625" hidden="1" customWidth="1"/>
    <col min="58" max="63" width="9" hidden="1" customWidth="1"/>
    <col min="64" max="71" width="8.6640625" hidden="1" customWidth="1"/>
    <col min="72" max="73" width="9" hidden="1" customWidth="1"/>
    <col min="74" max="84" width="8.6640625" hidden="1" customWidth="1"/>
    <col min="85" max="86" width="8" customWidth="1"/>
    <col min="87" max="87" width="25.6640625" customWidth="1"/>
    <col min="88" max="89" width="8" customWidth="1"/>
  </cols>
  <sheetData>
    <row r="1" spans="1:90" x14ac:dyDescent="0.25">
      <c r="A1" s="22" t="s">
        <v>2488</v>
      </c>
    </row>
    <row r="2" spans="1:90" ht="13.8" thickBot="1" x14ac:dyDescent="0.3"/>
    <row r="3" spans="1:90" ht="14.4" thickBot="1" x14ac:dyDescent="0.35">
      <c r="A3" s="803" t="s">
        <v>2479</v>
      </c>
      <c r="B3" s="300"/>
      <c r="C3" s="300"/>
      <c r="D3" s="300"/>
      <c r="E3" s="300"/>
      <c r="F3" s="300"/>
      <c r="G3" s="300"/>
      <c r="H3" s="300"/>
      <c r="I3" s="300"/>
      <c r="J3" s="300"/>
      <c r="K3" s="300"/>
      <c r="L3" s="300"/>
      <c r="M3" s="300"/>
      <c r="N3" s="300"/>
      <c r="O3" s="300"/>
      <c r="P3" s="300"/>
      <c r="Q3" s="300"/>
      <c r="R3" s="300" t="s">
        <v>2408</v>
      </c>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c r="BM3" s="300"/>
      <c r="BN3" s="300"/>
      <c r="BO3" s="300"/>
      <c r="BP3" s="300"/>
      <c r="BQ3" s="300"/>
      <c r="BR3" s="300"/>
      <c r="BS3" s="300"/>
      <c r="BT3" s="300"/>
      <c r="BU3" s="300"/>
      <c r="BV3" s="300"/>
      <c r="BW3" s="300"/>
      <c r="BX3" s="300"/>
      <c r="BY3" s="300"/>
      <c r="BZ3" s="300"/>
      <c r="CA3" s="300"/>
      <c r="CB3" s="300"/>
      <c r="CC3" s="300"/>
      <c r="CD3" s="300"/>
      <c r="CE3" s="300"/>
      <c r="CF3" s="300"/>
      <c r="CG3" s="800" t="s">
        <v>2493</v>
      </c>
      <c r="CH3" s="801"/>
      <c r="CI3" s="805" t="s">
        <v>2480</v>
      </c>
      <c r="CJ3" s="800" t="s">
        <v>2493</v>
      </c>
      <c r="CK3" s="802"/>
    </row>
    <row r="4" spans="1:90" ht="14.4" thickBot="1" x14ac:dyDescent="0.35">
      <c r="A4" s="804"/>
      <c r="B4" s="318">
        <v>1999</v>
      </c>
      <c r="C4" s="318">
        <v>2000</v>
      </c>
      <c r="D4" s="318">
        <v>2001</v>
      </c>
      <c r="E4" s="318">
        <v>2002</v>
      </c>
      <c r="F4" s="318">
        <v>2003</v>
      </c>
      <c r="G4" s="318">
        <v>2004</v>
      </c>
      <c r="H4" s="318">
        <v>2005</v>
      </c>
      <c r="I4" s="318">
        <v>2006</v>
      </c>
      <c r="J4" s="318">
        <v>2007</v>
      </c>
      <c r="K4" s="318">
        <v>2008</v>
      </c>
      <c r="L4" s="318">
        <v>2009</v>
      </c>
      <c r="M4" s="318">
        <v>2010</v>
      </c>
      <c r="N4" s="318">
        <v>2011</v>
      </c>
      <c r="O4" s="318">
        <v>2012</v>
      </c>
      <c r="P4" s="318">
        <v>2013</v>
      </c>
      <c r="Q4" s="318">
        <v>2014</v>
      </c>
      <c r="R4" s="318" t="s">
        <v>2409</v>
      </c>
      <c r="S4" s="318" t="s">
        <v>2410</v>
      </c>
      <c r="T4" s="318" t="s">
        <v>2411</v>
      </c>
      <c r="U4" s="318" t="s">
        <v>2412</v>
      </c>
      <c r="V4" s="318" t="s">
        <v>2413</v>
      </c>
      <c r="W4" s="318" t="s">
        <v>2414</v>
      </c>
      <c r="X4" s="318" t="s">
        <v>2415</v>
      </c>
      <c r="Y4" s="318" t="s">
        <v>2416</v>
      </c>
      <c r="Z4" s="318" t="s">
        <v>2417</v>
      </c>
      <c r="AA4" s="318" t="s">
        <v>2418</v>
      </c>
      <c r="AB4" s="318" t="s">
        <v>2419</v>
      </c>
      <c r="AC4" s="318" t="s">
        <v>2420</v>
      </c>
      <c r="AD4" s="318" t="s">
        <v>2421</v>
      </c>
      <c r="AE4" s="318" t="s">
        <v>2422</v>
      </c>
      <c r="AF4" s="318" t="s">
        <v>2423</v>
      </c>
      <c r="AG4" s="318" t="s">
        <v>2424</v>
      </c>
      <c r="AH4" s="318" t="s">
        <v>2425</v>
      </c>
      <c r="AI4" s="318" t="s">
        <v>2426</v>
      </c>
      <c r="AJ4" s="318" t="s">
        <v>2427</v>
      </c>
      <c r="AK4" s="318" t="s">
        <v>2428</v>
      </c>
      <c r="AL4" s="318" t="s">
        <v>2429</v>
      </c>
      <c r="AM4" s="318" t="s">
        <v>2430</v>
      </c>
      <c r="AN4" s="318" t="s">
        <v>2431</v>
      </c>
      <c r="AO4" s="318" t="s">
        <v>2432</v>
      </c>
      <c r="AP4" s="318" t="s">
        <v>2433</v>
      </c>
      <c r="AQ4" s="318" t="s">
        <v>2434</v>
      </c>
      <c r="AR4" s="318" t="s">
        <v>2435</v>
      </c>
      <c r="AS4" s="318" t="s">
        <v>2436</v>
      </c>
      <c r="AT4" s="318" t="s">
        <v>2437</v>
      </c>
      <c r="AU4" s="318" t="s">
        <v>2438</v>
      </c>
      <c r="AV4" s="318" t="s">
        <v>2439</v>
      </c>
      <c r="AW4" s="318" t="s">
        <v>2440</v>
      </c>
      <c r="AX4" s="318" t="s">
        <v>2441</v>
      </c>
      <c r="AY4" s="318" t="s">
        <v>2442</v>
      </c>
      <c r="AZ4" s="318" t="s">
        <v>2443</v>
      </c>
      <c r="BA4" s="318" t="s">
        <v>2444</v>
      </c>
      <c r="BB4" s="318" t="s">
        <v>2445</v>
      </c>
      <c r="BC4" s="318" t="s">
        <v>2446</v>
      </c>
      <c r="BD4" s="318" t="s">
        <v>2447</v>
      </c>
      <c r="BE4" s="318" t="s">
        <v>2448</v>
      </c>
      <c r="BF4" s="318" t="s">
        <v>2449</v>
      </c>
      <c r="BG4" s="318" t="s">
        <v>2450</v>
      </c>
      <c r="BH4" s="318" t="s">
        <v>2451</v>
      </c>
      <c r="BI4" s="318" t="s">
        <v>2452</v>
      </c>
      <c r="BJ4" s="318" t="s">
        <v>2453</v>
      </c>
      <c r="BK4" s="318" t="s">
        <v>2454</v>
      </c>
      <c r="BL4" s="318" t="s">
        <v>2455</v>
      </c>
      <c r="BM4" s="318" t="s">
        <v>2456</v>
      </c>
      <c r="BN4" s="318" t="s">
        <v>2457</v>
      </c>
      <c r="BO4" s="318" t="s">
        <v>2458</v>
      </c>
      <c r="BP4" s="318" t="s">
        <v>2459</v>
      </c>
      <c r="BQ4" s="318" t="s">
        <v>2460</v>
      </c>
      <c r="BR4" s="318" t="s">
        <v>2461</v>
      </c>
      <c r="BS4" s="318" t="s">
        <v>2462</v>
      </c>
      <c r="BT4" s="318" t="s">
        <v>2463</v>
      </c>
      <c r="BU4" s="318" t="s">
        <v>2464</v>
      </c>
      <c r="BV4" s="318" t="s">
        <v>2465</v>
      </c>
      <c r="BW4" s="318" t="s">
        <v>2466</v>
      </c>
      <c r="BX4" s="318" t="s">
        <v>2467</v>
      </c>
      <c r="BY4" s="318" t="s">
        <v>2468</v>
      </c>
      <c r="BZ4" s="318" t="s">
        <v>2469</v>
      </c>
      <c r="CA4" s="318" t="s">
        <v>2470</v>
      </c>
      <c r="CB4" s="318" t="s">
        <v>2471</v>
      </c>
      <c r="CC4" s="318" t="s">
        <v>2472</v>
      </c>
      <c r="CD4" s="318" t="s">
        <v>2473</v>
      </c>
      <c r="CE4" s="318" t="s">
        <v>2474</v>
      </c>
      <c r="CF4" s="318" t="s">
        <v>2475</v>
      </c>
      <c r="CG4" s="319" t="s">
        <v>2476</v>
      </c>
      <c r="CH4" s="320" t="s">
        <v>2477</v>
      </c>
      <c r="CI4" s="806"/>
      <c r="CJ4" s="319" t="s">
        <v>2573</v>
      </c>
      <c r="CK4" s="321" t="s">
        <v>2574</v>
      </c>
    </row>
    <row r="5" spans="1:90" ht="14.4" thickBot="1" x14ac:dyDescent="0.35">
      <c r="A5" s="322" t="s">
        <v>531</v>
      </c>
      <c r="B5" s="315">
        <v>2.1509221692695535</v>
      </c>
      <c r="C5" s="315">
        <v>7.4420466570808808</v>
      </c>
      <c r="D5" s="315">
        <v>-8.8573222435836101</v>
      </c>
      <c r="E5" s="315">
        <v>0.65128490112074111</v>
      </c>
      <c r="F5" s="315">
        <v>2.7698666546768003</v>
      </c>
      <c r="G5" s="315">
        <v>4.9522960416251038</v>
      </c>
      <c r="H5" s="315">
        <v>1.4044319893643076</v>
      </c>
      <c r="I5" s="315">
        <v>2.3143060976876573</v>
      </c>
      <c r="J5" s="315">
        <v>-0.64863154184136018</v>
      </c>
      <c r="K5" s="315">
        <v>7.9912480325861068E-2</v>
      </c>
      <c r="L5" s="315">
        <v>-5.5832554160843539</v>
      </c>
      <c r="M5" s="315">
        <v>2.2561305856825475</v>
      </c>
      <c r="N5" s="315">
        <v>4.4500714747422121</v>
      </c>
      <c r="O5" s="315">
        <v>3.1097601775755823</v>
      </c>
      <c r="P5" s="315">
        <v>3.7380451517944779</v>
      </c>
      <c r="Q5" s="315">
        <v>3.9779508229489169</v>
      </c>
      <c r="R5" s="315">
        <v>-2.449290412076488</v>
      </c>
      <c r="S5" s="315">
        <v>-3.1554807226757742</v>
      </c>
      <c r="T5" s="315">
        <v>2.8960510648903925</v>
      </c>
      <c r="U5" s="315">
        <v>7.6659327865126414</v>
      </c>
      <c r="V5" s="315">
        <v>-6.3495892197862336</v>
      </c>
      <c r="W5" s="315">
        <v>8.9104372673739274</v>
      </c>
      <c r="X5" s="315">
        <v>7.575771188544933</v>
      </c>
      <c r="Y5" s="315">
        <v>7.6821166753982872</v>
      </c>
      <c r="Z5" s="315">
        <v>15.474533823006853</v>
      </c>
      <c r="AA5" s="315">
        <v>6.0981850192979969</v>
      </c>
      <c r="AB5" s="315">
        <v>-2.2996224759758821</v>
      </c>
      <c r="AC5" s="315">
        <v>-11.589927992148697</v>
      </c>
      <c r="AD5" s="315">
        <v>-15.824819567391613</v>
      </c>
      <c r="AE5" s="315">
        <v>-23.223384543588732</v>
      </c>
      <c r="AF5" s="315">
        <v>-14.951922620199653</v>
      </c>
      <c r="AG5" s="315">
        <v>26.832918270884321</v>
      </c>
      <c r="AH5" s="315">
        <v>14.287653641529129</v>
      </c>
      <c r="AI5" s="315">
        <v>-1.2025840730086945</v>
      </c>
      <c r="AJ5" s="315">
        <v>-1.1307046723956216</v>
      </c>
      <c r="AK5" s="315">
        <v>-2.2669971471357298</v>
      </c>
      <c r="AL5" s="315">
        <v>5.1618620603516074</v>
      </c>
      <c r="AM5" s="315">
        <v>17.65659023153141</v>
      </c>
      <c r="AN5" s="315">
        <v>-2.4853472395194309</v>
      </c>
      <c r="AO5" s="315">
        <v>16.057371199050372</v>
      </c>
      <c r="AP5" s="315">
        <v>-6.0065826704011283</v>
      </c>
      <c r="AQ5" s="315">
        <v>5.7888165622514531</v>
      </c>
      <c r="AR5" s="315">
        <v>-4.4351389473986309</v>
      </c>
      <c r="AS5" s="315">
        <v>-2.0986694068168443</v>
      </c>
      <c r="AT5" s="315">
        <v>4.3215817995593486</v>
      </c>
      <c r="AU5" s="315">
        <v>14.713458306774863</v>
      </c>
      <c r="AV5" s="315">
        <v>-1.0601969063312344</v>
      </c>
      <c r="AW5" s="315">
        <v>3.6453434599759804</v>
      </c>
      <c r="AX5" s="315">
        <v>-1.6147319057164711</v>
      </c>
      <c r="AY5" s="315">
        <v>-0.87697795564298797</v>
      </c>
      <c r="AZ5" s="315">
        <v>0.74700697571812302</v>
      </c>
      <c r="BA5" s="315">
        <v>4.3523115746246122</v>
      </c>
      <c r="BB5" s="315">
        <v>-6.2107649352259315</v>
      </c>
      <c r="BC5" s="315">
        <v>-7.5130311493420638</v>
      </c>
      <c r="BD5" s="315">
        <v>8.8030131358560091</v>
      </c>
      <c r="BE5" s="315">
        <v>0.35357727085314483</v>
      </c>
      <c r="BF5" s="315">
        <v>8.6560995324157286</v>
      </c>
      <c r="BG5" s="315">
        <v>-5.9512879430947851</v>
      </c>
      <c r="BH5" s="315">
        <v>-15.000370015452457</v>
      </c>
      <c r="BI5" s="315">
        <v>-15.216885947082027</v>
      </c>
      <c r="BJ5" s="315">
        <v>2.8270853531103812</v>
      </c>
      <c r="BK5" s="315">
        <v>12.57999626060311</v>
      </c>
      <c r="BL5" s="315">
        <v>-4.9331974021936897</v>
      </c>
      <c r="BM5" s="315">
        <v>3.7670477819529813</v>
      </c>
      <c r="BN5" s="315">
        <v>0.25389829213908754</v>
      </c>
      <c r="BO5" s="315">
        <v>3.1384723940105719</v>
      </c>
      <c r="BP5" s="315">
        <v>2.8270814894062468</v>
      </c>
      <c r="BQ5" s="315">
        <v>9.2115960690671415</v>
      </c>
      <c r="BR5" s="315">
        <v>3.6944327779006692</v>
      </c>
      <c r="BS5" s="315">
        <v>2.1382439356737892</v>
      </c>
      <c r="BT5" s="315">
        <v>4.5676103595076345</v>
      </c>
      <c r="BU5" s="315">
        <v>0.89754572425799761</v>
      </c>
      <c r="BV5" s="315">
        <v>2.5878464467710804</v>
      </c>
      <c r="BW5" s="315">
        <v>5.9193666957051194</v>
      </c>
      <c r="BX5" s="315">
        <v>5.0591879390032624</v>
      </c>
      <c r="BY5" s="315">
        <v>2.1742545821165749</v>
      </c>
      <c r="BZ5" s="315">
        <v>-0.45901860913319936</v>
      </c>
      <c r="CA5" s="315">
        <v>4.8096013957978689</v>
      </c>
      <c r="CB5" s="315">
        <v>14.005945385041452</v>
      </c>
      <c r="CC5" s="315">
        <v>0.63610721095217482</v>
      </c>
      <c r="CD5" s="315">
        <v>-0.85533349590515284</v>
      </c>
      <c r="CE5" s="315">
        <v>8.3328030297100462</v>
      </c>
      <c r="CF5" s="315">
        <v>-1.5977271184784647</v>
      </c>
      <c r="CG5" s="316">
        <v>13.466025588435127</v>
      </c>
      <c r="CH5" s="317">
        <v>4.0057919426970789</v>
      </c>
      <c r="CI5" s="310" t="s">
        <v>2481</v>
      </c>
      <c r="CJ5" s="309">
        <f>(0.134660255884352)*100</f>
        <v>13.466025588435199</v>
      </c>
      <c r="CK5" s="323">
        <f>4.00579194269699</f>
        <v>4.0057919426969901</v>
      </c>
    </row>
    <row r="6" spans="1:90" ht="14.4" thickBot="1" x14ac:dyDescent="0.35">
      <c r="A6" s="324" t="s">
        <v>532</v>
      </c>
      <c r="B6" s="302">
        <v>2.8403528421668156</v>
      </c>
      <c r="C6" s="302">
        <v>-3.5231546207303177</v>
      </c>
      <c r="D6" s="302">
        <v>-8.3459555859707883</v>
      </c>
      <c r="E6" s="302">
        <v>-3.2736508680059062</v>
      </c>
      <c r="F6" s="302">
        <v>1.2080095390640366</v>
      </c>
      <c r="G6" s="302">
        <v>6.1853314862793995</v>
      </c>
      <c r="H6" s="302">
        <v>2.5490051441164896</v>
      </c>
      <c r="I6" s="302">
        <v>1.5160257297922142</v>
      </c>
      <c r="J6" s="302">
        <v>2.9034998217604802</v>
      </c>
      <c r="K6" s="302">
        <v>-5.5274241257090235</v>
      </c>
      <c r="L6" s="302">
        <v>-7.0361813915717946</v>
      </c>
      <c r="M6" s="302">
        <v>1.8846861248353219</v>
      </c>
      <c r="N6" s="302">
        <v>6.173269912478796</v>
      </c>
      <c r="O6" s="302">
        <v>1.436225946657288</v>
      </c>
      <c r="P6" s="302">
        <v>4.5084670878313249</v>
      </c>
      <c r="Q6" s="302">
        <v>2.524281786803817</v>
      </c>
      <c r="R6" s="302">
        <v>9.6092460594734632</v>
      </c>
      <c r="S6" s="302">
        <v>3.770533997980996</v>
      </c>
      <c r="T6" s="302">
        <v>6.9262623787648803</v>
      </c>
      <c r="U6" s="302">
        <v>4.4408621004959237</v>
      </c>
      <c r="V6" s="302">
        <v>-3.9188787488960375</v>
      </c>
      <c r="W6" s="302">
        <v>4.1270778456015123E-2</v>
      </c>
      <c r="X6" s="302">
        <v>2.950913163266633</v>
      </c>
      <c r="Y6" s="302">
        <v>-9.3194624486031774</v>
      </c>
      <c r="Z6" s="302">
        <v>-3.7641890491370122</v>
      </c>
      <c r="AA6" s="302">
        <v>-1.7962163512429741</v>
      </c>
      <c r="AB6" s="302">
        <v>-7.7243543093674756</v>
      </c>
      <c r="AC6" s="302">
        <v>-4.365696405721442</v>
      </c>
      <c r="AD6" s="302">
        <v>-8.5961190044887008</v>
      </c>
      <c r="AE6" s="302">
        <v>-19.327610057001475</v>
      </c>
      <c r="AF6" s="302">
        <v>-19.756502388455075</v>
      </c>
      <c r="AG6" s="302">
        <v>20.393502227801363</v>
      </c>
      <c r="AH6" s="302">
        <v>-1.9126972505476347</v>
      </c>
      <c r="AI6" s="302">
        <v>-2.5248221348683209</v>
      </c>
      <c r="AJ6" s="302">
        <v>3.4850962460474477</v>
      </c>
      <c r="AK6" s="302">
        <v>2.0907977823327206</v>
      </c>
      <c r="AL6" s="302">
        <v>-8.1547198303011275</v>
      </c>
      <c r="AM6" s="302">
        <v>14.579832511758983</v>
      </c>
      <c r="AN6" s="302">
        <v>5.9332240783143364</v>
      </c>
      <c r="AO6" s="302">
        <v>11.271949290688866</v>
      </c>
      <c r="AP6" s="302">
        <v>7.5402951988713829</v>
      </c>
      <c r="AQ6" s="302">
        <v>-3.9120350392180869</v>
      </c>
      <c r="AR6" s="302">
        <v>3.7467215026937728</v>
      </c>
      <c r="AS6" s="302">
        <v>5.8838430957324661</v>
      </c>
      <c r="AT6" s="302">
        <v>1.5534848364116893</v>
      </c>
      <c r="AU6" s="302">
        <v>1.8636228609171912</v>
      </c>
      <c r="AV6" s="302">
        <v>-1.1927483795449834</v>
      </c>
      <c r="AW6" s="302">
        <v>-2.7834563179672367</v>
      </c>
      <c r="AX6" s="302">
        <v>7.9738747406087107</v>
      </c>
      <c r="AY6" s="302">
        <v>0.49805049221880449</v>
      </c>
      <c r="AZ6" s="302">
        <v>10.001293072918349</v>
      </c>
      <c r="BA6" s="302">
        <v>3.9241564496657944</v>
      </c>
      <c r="BB6" s="302">
        <v>0.17583829394378636</v>
      </c>
      <c r="BC6" s="302">
        <v>-2.2313893439733556</v>
      </c>
      <c r="BD6" s="302">
        <v>-2.6645822818659348</v>
      </c>
      <c r="BE6" s="302">
        <v>-2.3343217078736767</v>
      </c>
      <c r="BF6" s="302">
        <v>-8.5276679794389345</v>
      </c>
      <c r="BG6" s="302">
        <v>-14.142093709643477</v>
      </c>
      <c r="BH6" s="302">
        <v>-12.047639173902381</v>
      </c>
      <c r="BI6" s="302">
        <v>-10.379319598454773</v>
      </c>
      <c r="BJ6" s="302">
        <v>-1.1547797761604417</v>
      </c>
      <c r="BK6" s="302">
        <v>4.3494606429213212</v>
      </c>
      <c r="BL6" s="302">
        <v>0.97391196933969137</v>
      </c>
      <c r="BM6" s="302">
        <v>-2.2311358589869101</v>
      </c>
      <c r="BN6" s="302">
        <v>2.635831852306536</v>
      </c>
      <c r="BO6" s="302">
        <v>8.842500280809773</v>
      </c>
      <c r="BP6" s="302">
        <v>3.7985303040510399</v>
      </c>
      <c r="BQ6" s="302">
        <v>8.7049518148976333</v>
      </c>
      <c r="BR6" s="302">
        <v>10.584493844402122</v>
      </c>
      <c r="BS6" s="302">
        <v>1.0727150627300786</v>
      </c>
      <c r="BT6" s="302">
        <v>-0.51476562507830614</v>
      </c>
      <c r="BU6" s="302">
        <v>3.5167824964961181</v>
      </c>
      <c r="BV6" s="302">
        <v>1.7210430641480867</v>
      </c>
      <c r="BW6" s="302">
        <v>-1.9165009499804375</v>
      </c>
      <c r="BX6" s="302">
        <v>-2.7746379296847978</v>
      </c>
      <c r="BY6" s="302">
        <v>14.058952172263584</v>
      </c>
      <c r="BZ6" s="302">
        <v>5.6105808104431221</v>
      </c>
      <c r="CA6" s="302">
        <v>6.4584719114572753</v>
      </c>
      <c r="CB6" s="302">
        <v>-0.44856502834228484</v>
      </c>
      <c r="CC6" s="302">
        <v>-0.15546051394558225</v>
      </c>
      <c r="CD6" s="302">
        <v>4.3064054332448976</v>
      </c>
      <c r="CE6" s="302">
        <v>2.3245645063596498</v>
      </c>
      <c r="CF6" s="302">
        <v>6.8641762394359374</v>
      </c>
      <c r="CG6" s="311">
        <v>8.7853618418858748</v>
      </c>
      <c r="CH6" s="312">
        <v>9.5551050016606567</v>
      </c>
      <c r="CI6" s="303" t="s">
        <v>2482</v>
      </c>
      <c r="CJ6" s="307">
        <f>(0.0708368594246094)*100</f>
        <v>7.0836859424609404</v>
      </c>
      <c r="CK6" s="325">
        <f>(0.0609265325793411)*100</f>
        <v>6.0926532579341099</v>
      </c>
    </row>
    <row r="7" spans="1:90" ht="14.4" thickBot="1" x14ac:dyDescent="0.35">
      <c r="A7" s="324" t="s">
        <v>533</v>
      </c>
      <c r="B7" s="302">
        <v>1.0794533236650583</v>
      </c>
      <c r="C7" s="302">
        <v>-5.4500360287894285</v>
      </c>
      <c r="D7" s="302">
        <v>-17.221626658758094</v>
      </c>
      <c r="E7" s="302">
        <v>-3.3677499804325661</v>
      </c>
      <c r="F7" s="302">
        <v>4.5271046202365772</v>
      </c>
      <c r="G7" s="302">
        <v>9.1751695782104736</v>
      </c>
      <c r="H7" s="302">
        <v>1.5972296442130496</v>
      </c>
      <c r="I7" s="302">
        <v>0.87496007367422468</v>
      </c>
      <c r="J7" s="302">
        <v>3.9609491044335421</v>
      </c>
      <c r="K7" s="302">
        <v>-4.4798547776514148</v>
      </c>
      <c r="L7" s="302">
        <v>-6.1538593157584254</v>
      </c>
      <c r="M7" s="302">
        <v>2.3703676173997712</v>
      </c>
      <c r="N7" s="302">
        <v>3.2258959847213164</v>
      </c>
      <c r="O7" s="302">
        <v>-3.3625006546643244</v>
      </c>
      <c r="P7" s="302">
        <v>4.5037337392455745</v>
      </c>
      <c r="Q7" s="302">
        <v>1.6589031773314611</v>
      </c>
      <c r="R7" s="302">
        <v>17.641558360585606</v>
      </c>
      <c r="S7" s="302">
        <v>5.935417222050865</v>
      </c>
      <c r="T7" s="302">
        <v>2.7018033554851328</v>
      </c>
      <c r="U7" s="302">
        <v>3.0456292889061043</v>
      </c>
      <c r="V7" s="302">
        <v>-10.961864137221289</v>
      </c>
      <c r="W7" s="302">
        <v>3.5008649217668886</v>
      </c>
      <c r="X7" s="302">
        <v>-2.2704180339972235</v>
      </c>
      <c r="Y7" s="302">
        <v>-6.8154023399538355</v>
      </c>
      <c r="Z7" s="302">
        <v>-5.0840602305923355</v>
      </c>
      <c r="AA7" s="302">
        <v>-7.2124749911082535</v>
      </c>
      <c r="AB7" s="302">
        <v>-17.998311084437614</v>
      </c>
      <c r="AC7" s="302">
        <v>-12.202479013282241</v>
      </c>
      <c r="AD7" s="302">
        <v>-12.813964294902503</v>
      </c>
      <c r="AE7" s="302">
        <v>-32.892358649415996</v>
      </c>
      <c r="AF7" s="302">
        <v>-44.11292806783451</v>
      </c>
      <c r="AG7" s="302">
        <v>69.170470270185987</v>
      </c>
      <c r="AH7" s="302">
        <v>-1.1593968243055031</v>
      </c>
      <c r="AI7" s="302">
        <v>-1.4208333384946314E-2</v>
      </c>
      <c r="AJ7" s="302">
        <v>16.724883196279848</v>
      </c>
      <c r="AK7" s="302">
        <v>7.6480309165098959</v>
      </c>
      <c r="AL7" s="302">
        <v>-17.798594416724701</v>
      </c>
      <c r="AM7" s="302">
        <v>25.804579375432258</v>
      </c>
      <c r="AN7" s="302">
        <v>8.9835437679753873</v>
      </c>
      <c r="AO7" s="302">
        <v>21.118920723486823</v>
      </c>
      <c r="AP7" s="302">
        <v>9.572035813134594</v>
      </c>
      <c r="AQ7" s="302">
        <v>-9.5876336667596647</v>
      </c>
      <c r="AR7" s="302">
        <v>5.1378844797100864</v>
      </c>
      <c r="AS7" s="302">
        <v>2.3130645821867635</v>
      </c>
      <c r="AT7" s="302">
        <v>6.6507812339902772</v>
      </c>
      <c r="AU7" s="302">
        <v>2.579687877216319</v>
      </c>
      <c r="AV7" s="302">
        <v>-11.537135000337473</v>
      </c>
      <c r="AW7" s="302">
        <v>-4.1253537863505274</v>
      </c>
      <c r="AX7" s="302">
        <v>20.818683684791406</v>
      </c>
      <c r="AY7" s="302">
        <v>-6.7887981417191661</v>
      </c>
      <c r="AZ7" s="302">
        <v>13.938252873607349</v>
      </c>
      <c r="BA7" s="302">
        <v>3.2696889002494567</v>
      </c>
      <c r="BB7" s="302">
        <v>4.8051442087670315</v>
      </c>
      <c r="BC7" s="302">
        <v>-5.0442298507767047</v>
      </c>
      <c r="BD7" s="302">
        <v>1.98492027830659</v>
      </c>
      <c r="BE7" s="302">
        <v>2.5405210325217586</v>
      </c>
      <c r="BF7" s="302">
        <v>-14.464180886708778</v>
      </c>
      <c r="BG7" s="302">
        <v>-10.992214358708964</v>
      </c>
      <c r="BH7" s="302">
        <v>-13.590398710073448</v>
      </c>
      <c r="BI7" s="302">
        <v>-12.923180681852786</v>
      </c>
      <c r="BJ7" s="302">
        <v>8.248558097294989</v>
      </c>
      <c r="BK7" s="302">
        <v>5.7642586392532724</v>
      </c>
      <c r="BL7" s="302">
        <v>2.5016506783238412</v>
      </c>
      <c r="BM7" s="302">
        <v>-4.42752490869458</v>
      </c>
      <c r="BN7" s="302">
        <v>0.42889420984129067</v>
      </c>
      <c r="BO7" s="302">
        <v>13.082299457573153</v>
      </c>
      <c r="BP7" s="302">
        <v>3.1612157385947359</v>
      </c>
      <c r="BQ7" s="302">
        <v>1.9061449708569045</v>
      </c>
      <c r="BR7" s="302">
        <v>11.684402558038709</v>
      </c>
      <c r="BS7" s="302">
        <v>-4.9122237153799153</v>
      </c>
      <c r="BT7" s="302">
        <v>-13.227735137431507</v>
      </c>
      <c r="BU7" s="302">
        <v>3.5363122446090411</v>
      </c>
      <c r="BV7" s="302">
        <v>-5.1737294861672005</v>
      </c>
      <c r="BW7" s="302">
        <v>-2.8486765012119775</v>
      </c>
      <c r="BX7" s="302">
        <v>-5.049772862578128</v>
      </c>
      <c r="BY7" s="302">
        <v>18.352970739488981</v>
      </c>
      <c r="BZ7" s="302">
        <v>4.5339441864308938</v>
      </c>
      <c r="CA7" s="302">
        <v>9.3492203928118087</v>
      </c>
      <c r="CB7" s="302">
        <v>-1.4772375528187442</v>
      </c>
      <c r="CC7" s="302">
        <v>-2.8292549104733888</v>
      </c>
      <c r="CD7" s="302">
        <v>11.076934481541588</v>
      </c>
      <c r="CE7" s="302">
        <v>-4.5023209735516883</v>
      </c>
      <c r="CF7" s="302">
        <v>-2.2400440168562241</v>
      </c>
      <c r="CG7" s="311">
        <v>15.097576307341477</v>
      </c>
      <c r="CH7" s="312">
        <v>13.327620610249436</v>
      </c>
      <c r="CI7" s="304" t="s">
        <v>2483</v>
      </c>
      <c r="CJ7" s="307">
        <f>'Chained 2015Q3'!I40*100</f>
        <v>-3.3929099916551464</v>
      </c>
      <c r="CK7" s="325">
        <f>'Chained 2015Q3'!L40*100</f>
        <v>-1.7360455681361686</v>
      </c>
      <c r="CL7" s="23" t="s">
        <v>2485</v>
      </c>
    </row>
    <row r="8" spans="1:90" ht="14.4" thickBot="1" x14ac:dyDescent="0.35">
      <c r="A8" s="324"/>
      <c r="B8" s="302"/>
      <c r="C8" s="302"/>
      <c r="D8" s="302"/>
      <c r="E8" s="302"/>
      <c r="F8" s="302"/>
      <c r="G8" s="302"/>
      <c r="H8" s="302"/>
      <c r="I8" s="302"/>
      <c r="J8" s="302"/>
      <c r="K8" s="302"/>
      <c r="L8" s="302"/>
      <c r="M8" s="302"/>
      <c r="N8" s="302"/>
      <c r="O8" s="302"/>
      <c r="P8" s="302"/>
      <c r="Q8" s="302"/>
      <c r="R8" s="302"/>
      <c r="S8" s="302"/>
      <c r="T8" s="302"/>
      <c r="U8" s="302"/>
      <c r="V8" s="302"/>
      <c r="W8" s="302"/>
      <c r="X8" s="302"/>
      <c r="Y8" s="302"/>
      <c r="Z8" s="302"/>
      <c r="AA8" s="302"/>
      <c r="AB8" s="302"/>
      <c r="AC8" s="302"/>
      <c r="AD8" s="302"/>
      <c r="AE8" s="302"/>
      <c r="AF8" s="302"/>
      <c r="AG8" s="302"/>
      <c r="AH8" s="302"/>
      <c r="AI8" s="302"/>
      <c r="AJ8" s="302"/>
      <c r="AK8" s="302"/>
      <c r="AL8" s="302"/>
      <c r="AM8" s="302"/>
      <c r="AN8" s="302"/>
      <c r="AO8" s="302"/>
      <c r="AP8" s="302"/>
      <c r="AQ8" s="302"/>
      <c r="AR8" s="302"/>
      <c r="AS8" s="302"/>
      <c r="AT8" s="302"/>
      <c r="AU8" s="302"/>
      <c r="AV8" s="302"/>
      <c r="AW8" s="302"/>
      <c r="AX8" s="302"/>
      <c r="AY8" s="302"/>
      <c r="AZ8" s="302"/>
      <c r="BA8" s="302"/>
      <c r="BB8" s="302"/>
      <c r="BC8" s="302"/>
      <c r="BD8" s="302"/>
      <c r="BE8" s="302"/>
      <c r="BF8" s="302"/>
      <c r="BG8" s="302"/>
      <c r="BH8" s="302"/>
      <c r="BI8" s="302"/>
      <c r="BJ8" s="302"/>
      <c r="BK8" s="302"/>
      <c r="BL8" s="302"/>
      <c r="BM8" s="302"/>
      <c r="BN8" s="302"/>
      <c r="BO8" s="302"/>
      <c r="BP8" s="302"/>
      <c r="BQ8" s="302"/>
      <c r="BR8" s="302"/>
      <c r="BS8" s="302"/>
      <c r="BT8" s="302"/>
      <c r="BU8" s="302"/>
      <c r="BV8" s="302"/>
      <c r="BW8" s="302"/>
      <c r="BX8" s="302"/>
      <c r="BY8" s="302"/>
      <c r="BZ8" s="302"/>
      <c r="CA8" s="302"/>
      <c r="CB8" s="302"/>
      <c r="CC8" s="302"/>
      <c r="CD8" s="302"/>
      <c r="CE8" s="302"/>
      <c r="CF8" s="302"/>
      <c r="CG8" s="311"/>
      <c r="CH8" s="312"/>
      <c r="CI8" s="301" t="s">
        <v>2484</v>
      </c>
      <c r="CJ8" s="307">
        <f>'Chained 2015Q3'!I85*100</f>
        <v>-1.6888237915554827</v>
      </c>
      <c r="CK8" s="325">
        <f>'Chained 2015Q3'!L85*100</f>
        <v>-11.607023132210958</v>
      </c>
      <c r="CL8" s="23" t="s">
        <v>2486</v>
      </c>
    </row>
    <row r="9" spans="1:90" ht="14.4" thickBot="1" x14ac:dyDescent="0.35">
      <c r="A9" s="324" t="s">
        <v>2575</v>
      </c>
      <c r="B9" s="302">
        <v>4.177524399259247</v>
      </c>
      <c r="C9" s="302">
        <v>-2.0021027089105359</v>
      </c>
      <c r="D9" s="302">
        <v>-1.069348168471207</v>
      </c>
      <c r="E9" s="302">
        <v>-3.3485100348673913</v>
      </c>
      <c r="F9" s="302">
        <v>-1.1138585957408131</v>
      </c>
      <c r="G9" s="302">
        <v>3.9936170222562906</v>
      </c>
      <c r="H9" s="302">
        <v>3.2086733351587737</v>
      </c>
      <c r="I9" s="302">
        <v>1.9082576253798722</v>
      </c>
      <c r="J9" s="302">
        <v>2.1731967709001321</v>
      </c>
      <c r="K9" s="302">
        <v>-6.2280884362471252</v>
      </c>
      <c r="L9" s="302">
        <v>-7.6373485064213824</v>
      </c>
      <c r="M9" s="302">
        <v>1.5299535202757841</v>
      </c>
      <c r="N9" s="302">
        <v>8.2484967075224791</v>
      </c>
      <c r="O9" s="302">
        <v>4.7190861504381676</v>
      </c>
      <c r="P9" s="302">
        <v>4.5236801900721435</v>
      </c>
      <c r="Q9" s="302">
        <v>3.1121045584197704</v>
      </c>
      <c r="R9" s="302">
        <v>4.0813130422270083</v>
      </c>
      <c r="S9" s="302">
        <v>2.1897481337229685</v>
      </c>
      <c r="T9" s="302">
        <v>10.181732910282726</v>
      </c>
      <c r="U9" s="302">
        <v>5.4986595524642468</v>
      </c>
      <c r="V9" s="302">
        <v>1.6559384265244503</v>
      </c>
      <c r="W9" s="302">
        <v>-2.4090978408389696</v>
      </c>
      <c r="X9" s="302">
        <v>6.9690935582844338</v>
      </c>
      <c r="Y9" s="302">
        <v>-11.147559911144123</v>
      </c>
      <c r="Z9" s="302">
        <v>-2.7431646078098781</v>
      </c>
      <c r="AA9" s="302">
        <v>2.6200896821593433</v>
      </c>
      <c r="AB9" s="302">
        <v>1.1451719296571294</v>
      </c>
      <c r="AC9" s="302">
        <v>2.1068299567392756</v>
      </c>
      <c r="AD9" s="302">
        <v>-5.328933013247628</v>
      </c>
      <c r="AE9" s="302">
        <v>-8.0640391938818787</v>
      </c>
      <c r="AF9" s="302">
        <v>1.7676865943230258</v>
      </c>
      <c r="AG9" s="302">
        <v>-3.9708896225388868</v>
      </c>
      <c r="AH9" s="302">
        <v>-2.4388849180216443</v>
      </c>
      <c r="AI9" s="302">
        <v>-4.240733710504685</v>
      </c>
      <c r="AJ9" s="302">
        <v>-4.9980664396892305</v>
      </c>
      <c r="AK9" s="302">
        <v>-1.7347049586718066</v>
      </c>
      <c r="AL9" s="302">
        <v>-0.56232964731978141</v>
      </c>
      <c r="AM9" s="302">
        <v>7.0560017332945701</v>
      </c>
      <c r="AN9" s="302">
        <v>3.7252673102061706</v>
      </c>
      <c r="AO9" s="302">
        <v>4.4546096311422145</v>
      </c>
      <c r="AP9" s="302">
        <v>6.063004292234786</v>
      </c>
      <c r="AQ9" s="302">
        <v>0.41528243408479604</v>
      </c>
      <c r="AR9" s="302">
        <v>2.7687019798585455</v>
      </c>
      <c r="AS9" s="302">
        <v>8.5007723758921969</v>
      </c>
      <c r="AT9" s="302">
        <v>-1.9872897752571617</v>
      </c>
      <c r="AU9" s="302">
        <v>1.3619130674881408</v>
      </c>
      <c r="AV9" s="302">
        <v>6.5205391224611553</v>
      </c>
      <c r="AW9" s="302">
        <v>-1.8577581994647208</v>
      </c>
      <c r="AX9" s="302">
        <v>-0.15065383730139548</v>
      </c>
      <c r="AY9" s="302">
        <v>5.831010664261882</v>
      </c>
      <c r="AZ9" s="302">
        <v>7.3803866521650274</v>
      </c>
      <c r="BA9" s="302">
        <v>4.384153635255883</v>
      </c>
      <c r="BB9" s="302">
        <v>-2.9004370797692802</v>
      </c>
      <c r="BC9" s="302">
        <v>-0.26663527062200654</v>
      </c>
      <c r="BD9" s="302">
        <v>-5.6952061494018551</v>
      </c>
      <c r="BE9" s="302">
        <v>-5.5355369306477336</v>
      </c>
      <c r="BF9" s="302">
        <v>-4.213741502601942</v>
      </c>
      <c r="BG9" s="302">
        <v>-16.213621891785134</v>
      </c>
      <c r="BH9" s="302">
        <v>-10.958262447835676</v>
      </c>
      <c r="BI9" s="302">
        <v>-8.4003030931511731</v>
      </c>
      <c r="BJ9" s="302">
        <v>-7.4463316133999369</v>
      </c>
      <c r="BK9" s="302">
        <v>3.3836422152039747</v>
      </c>
      <c r="BL9" s="302">
        <v>-7.7831835079944511E-2</v>
      </c>
      <c r="BM9" s="302">
        <v>-0.62767489503950946</v>
      </c>
      <c r="BN9" s="302">
        <v>4.2766338209927257</v>
      </c>
      <c r="BO9" s="302">
        <v>5.8054078100667983</v>
      </c>
      <c r="BP9" s="302">
        <v>4.2632449752610047</v>
      </c>
      <c r="BQ9" s="302">
        <v>13.761762127361155</v>
      </c>
      <c r="BR9" s="302">
        <v>9.8330492934142413</v>
      </c>
      <c r="BS9" s="302">
        <v>5.3295396440358411</v>
      </c>
      <c r="BT9" s="302">
        <v>8.8849663233331775</v>
      </c>
      <c r="BU9" s="302">
        <v>3.5038158707210165</v>
      </c>
      <c r="BV9" s="302">
        <v>6.5392238720442641</v>
      </c>
      <c r="BW9" s="302">
        <v>-1.3114956535967837</v>
      </c>
      <c r="BX9" s="302">
        <v>-1.3294036599512338</v>
      </c>
      <c r="BY9" s="302">
        <v>11.459953102939568</v>
      </c>
      <c r="BZ9" s="302">
        <v>6.3000508547145673</v>
      </c>
      <c r="CA9" s="302">
        <v>4.650849414346947</v>
      </c>
      <c r="CB9" s="302">
        <v>0.22258886673773848</v>
      </c>
      <c r="CC9" s="302">
        <v>1.609358906282421</v>
      </c>
      <c r="CD9" s="302">
        <v>0.14877296303339449</v>
      </c>
      <c r="CE9" s="302">
        <v>7.037401344273797</v>
      </c>
      <c r="CF9" s="302">
        <v>13.331517838015227</v>
      </c>
      <c r="CG9" s="311">
        <v>4.4550115288331638</v>
      </c>
      <c r="CH9" s="312">
        <v>6.9712669801955451</v>
      </c>
      <c r="CI9" s="301"/>
      <c r="CJ9" s="307"/>
      <c r="CK9" s="325"/>
    </row>
    <row r="10" spans="1:90" ht="14.4" thickBot="1" x14ac:dyDescent="0.35">
      <c r="A10" s="324" t="s">
        <v>535</v>
      </c>
      <c r="B10" s="302">
        <v>3.7741903635233998</v>
      </c>
      <c r="C10" s="302">
        <v>2.2863934576189182</v>
      </c>
      <c r="D10" s="302">
        <v>-5.5932673406945188</v>
      </c>
      <c r="E10" s="302">
        <v>1.8584894827290421</v>
      </c>
      <c r="F10" s="302">
        <v>1.0993248914162645</v>
      </c>
      <c r="G10" s="302">
        <v>1.6834845934466935</v>
      </c>
      <c r="H10" s="302">
        <v>2.3824404723489012</v>
      </c>
      <c r="I10" s="302">
        <v>0.22938683263520332</v>
      </c>
      <c r="J10" s="302">
        <v>-2.0499561497026142</v>
      </c>
      <c r="K10" s="302">
        <v>-4.92800648549564</v>
      </c>
      <c r="L10" s="302">
        <v>-10.155729923833634</v>
      </c>
      <c r="M10" s="302">
        <v>5.2240036695857972</v>
      </c>
      <c r="N10" s="302">
        <v>5.3119148698759444</v>
      </c>
      <c r="O10" s="302">
        <v>0.95979026775891985</v>
      </c>
      <c r="P10" s="302">
        <v>2.1489887270635943</v>
      </c>
      <c r="Q10" s="302">
        <v>3.1424359882906261</v>
      </c>
      <c r="R10" s="302">
        <v>7.1532367905624783</v>
      </c>
      <c r="S10" s="302">
        <v>3.5055362852543404</v>
      </c>
      <c r="T10" s="302">
        <v>7.8249071835345241</v>
      </c>
      <c r="U10" s="302">
        <v>-1.0687687748446861</v>
      </c>
      <c r="V10" s="302">
        <v>5.4061775986927962</v>
      </c>
      <c r="W10" s="302">
        <v>0.7533135154370818</v>
      </c>
      <c r="X10" s="302">
        <v>10.425432390264632</v>
      </c>
      <c r="Y10" s="302">
        <v>5.7285910732860046</v>
      </c>
      <c r="Z10" s="302">
        <v>-1.5537432586761657</v>
      </c>
      <c r="AA10" s="302">
        <v>-4.2561782999930742</v>
      </c>
      <c r="AB10" s="302">
        <v>-8.8251793553008167</v>
      </c>
      <c r="AC10" s="302">
        <v>-5.0093875578147928</v>
      </c>
      <c r="AD10" s="302">
        <v>-9.0479983272557583</v>
      </c>
      <c r="AE10" s="302">
        <v>-3.1186027960755314</v>
      </c>
      <c r="AF10" s="302">
        <v>1.2921952229437705</v>
      </c>
      <c r="AG10" s="302">
        <v>8.0794359412923011</v>
      </c>
      <c r="AH10" s="302">
        <v>3.7135883362709565</v>
      </c>
      <c r="AI10" s="302">
        <v>0.51358724504884101</v>
      </c>
      <c r="AJ10" s="302">
        <v>-1.4883299095090563</v>
      </c>
      <c r="AK10" s="302">
        <v>-1.0826336701826977</v>
      </c>
      <c r="AL10" s="302">
        <v>4.5394153036297569</v>
      </c>
      <c r="AM10" s="302">
        <v>3.1336213173274619</v>
      </c>
      <c r="AN10" s="302">
        <v>2.1557459464685902</v>
      </c>
      <c r="AO10" s="302">
        <v>1.1058726943603103</v>
      </c>
      <c r="AP10" s="302">
        <v>-0.9708575292374344</v>
      </c>
      <c r="AQ10" s="302">
        <v>2.2941942327341813</v>
      </c>
      <c r="AR10" s="302">
        <v>3.804047756155815</v>
      </c>
      <c r="AS10" s="302">
        <v>2.3326369580748629</v>
      </c>
      <c r="AT10" s="302">
        <v>4.6150435570751158</v>
      </c>
      <c r="AU10" s="302">
        <v>-0.79422314204313782</v>
      </c>
      <c r="AV10" s="302">
        <v>1.7669010037009603</v>
      </c>
      <c r="AW10" s="302">
        <v>3.162447011350733</v>
      </c>
      <c r="AX10" s="302">
        <v>-5.9418455093425582</v>
      </c>
      <c r="AY10" s="302">
        <v>-0.95854981006741058</v>
      </c>
      <c r="AZ10" s="302">
        <v>3.3842032216457874</v>
      </c>
      <c r="BA10" s="302">
        <v>-6.6422084816553877</v>
      </c>
      <c r="BB10" s="302">
        <v>-1.486926462972904</v>
      </c>
      <c r="BC10" s="302">
        <v>-1.8731941304950928</v>
      </c>
      <c r="BD10" s="302">
        <v>0.72764546695780474</v>
      </c>
      <c r="BE10" s="302">
        <v>-8.7653697379350586</v>
      </c>
      <c r="BF10" s="302">
        <v>-2.6031217785021821</v>
      </c>
      <c r="BG10" s="302">
        <v>-9.5636061989110779</v>
      </c>
      <c r="BH10" s="302">
        <v>-12.681556787809301</v>
      </c>
      <c r="BI10" s="302">
        <v>-15.573915723387033</v>
      </c>
      <c r="BJ10" s="302">
        <v>-10.493878964549797</v>
      </c>
      <c r="BK10" s="302">
        <v>-4.5241628345612517</v>
      </c>
      <c r="BL10" s="302">
        <v>2.6974948588489145</v>
      </c>
      <c r="BM10" s="302">
        <v>11.471881387978634</v>
      </c>
      <c r="BN10" s="302">
        <v>9.9608774242030407</v>
      </c>
      <c r="BO10" s="302">
        <v>7.4784907762073694</v>
      </c>
      <c r="BP10" s="302">
        <v>7.5407935024569994</v>
      </c>
      <c r="BQ10" s="302">
        <v>6.962631932248331</v>
      </c>
      <c r="BR10" s="302">
        <v>2.1648053110642662</v>
      </c>
      <c r="BS10" s="302">
        <v>2.101082198501758</v>
      </c>
      <c r="BT10" s="302">
        <v>-4.9008861409649551E-2</v>
      </c>
      <c r="BU10" s="302">
        <v>1.5840365893348807</v>
      </c>
      <c r="BV10" s="302">
        <v>-1.1043207521453602</v>
      </c>
      <c r="BW10" s="302">
        <v>0.96904149519567717</v>
      </c>
      <c r="BX10" s="302">
        <v>4.3325486253139145</v>
      </c>
      <c r="BY10" s="302">
        <v>4.1265513062287207</v>
      </c>
      <c r="BZ10" s="302">
        <v>-0.60376227041231134</v>
      </c>
      <c r="CA10" s="302">
        <v>-0.38531224172795309</v>
      </c>
      <c r="CB10" s="302">
        <v>7.1139020704327871</v>
      </c>
      <c r="CC10" s="302">
        <v>-1.7670929770163935</v>
      </c>
      <c r="CD10" s="302">
        <v>6.6474923150923626</v>
      </c>
      <c r="CE10" s="302">
        <v>4.7740920150136645</v>
      </c>
      <c r="CF10" s="302">
        <v>8.9213196119747309</v>
      </c>
      <c r="CG10" s="311">
        <v>6.8656187288453685</v>
      </c>
      <c r="CH10" s="312">
        <v>1.0380028865606405</v>
      </c>
      <c r="CI10" s="301" t="s">
        <v>2487</v>
      </c>
      <c r="CJ10" s="307">
        <f>'Chained 2015Q3'!I67*100</f>
        <v>-1.6275314422302012</v>
      </c>
      <c r="CK10" s="325">
        <f>'Chained 2015Q3'!L67*100</f>
        <v>-2.5617671146670462</v>
      </c>
    </row>
    <row r="11" spans="1:90" ht="14.4" thickBot="1" x14ac:dyDescent="0.35">
      <c r="A11" s="324"/>
      <c r="B11" s="302"/>
      <c r="C11" s="302"/>
      <c r="D11" s="302"/>
      <c r="E11" s="302"/>
      <c r="F11" s="302"/>
      <c r="G11" s="302"/>
      <c r="H11" s="302"/>
      <c r="I11" s="302"/>
      <c r="J11" s="302"/>
      <c r="K11" s="302"/>
      <c r="L11" s="302"/>
      <c r="M11" s="302"/>
      <c r="N11" s="302"/>
      <c r="O11" s="302"/>
      <c r="P11" s="302"/>
      <c r="Q11" s="302"/>
      <c r="R11" s="302"/>
      <c r="S11" s="302"/>
      <c r="T11" s="302"/>
      <c r="U11" s="302"/>
      <c r="V11" s="302"/>
      <c r="W11" s="302"/>
      <c r="X11" s="302"/>
      <c r="Y11" s="302"/>
      <c r="Z11" s="302"/>
      <c r="AA11" s="302"/>
      <c r="AB11" s="302"/>
      <c r="AC11" s="302"/>
      <c r="AD11" s="302"/>
      <c r="AE11" s="302"/>
      <c r="AF11" s="302"/>
      <c r="AG11" s="302"/>
      <c r="AH11" s="302"/>
      <c r="AI11" s="302"/>
      <c r="AJ11" s="302"/>
      <c r="AK11" s="302"/>
      <c r="AL11" s="302"/>
      <c r="AM11" s="302"/>
      <c r="AN11" s="302"/>
      <c r="AO11" s="302"/>
      <c r="AP11" s="302"/>
      <c r="AQ11" s="302"/>
      <c r="AR11" s="302"/>
      <c r="AS11" s="302"/>
      <c r="AT11" s="302"/>
      <c r="AU11" s="302"/>
      <c r="AV11" s="302"/>
      <c r="AW11" s="302"/>
      <c r="AX11" s="302"/>
      <c r="AY11" s="302"/>
      <c r="AZ11" s="302"/>
      <c r="BA11" s="302"/>
      <c r="BB11" s="302"/>
      <c r="BC11" s="302"/>
      <c r="BD11" s="302"/>
      <c r="BE11" s="302"/>
      <c r="BF11" s="302"/>
      <c r="BG11" s="302"/>
      <c r="BH11" s="302"/>
      <c r="BI11" s="302"/>
      <c r="BJ11" s="302"/>
      <c r="BK11" s="302"/>
      <c r="BL11" s="302"/>
      <c r="BM11" s="302"/>
      <c r="BN11" s="302"/>
      <c r="BO11" s="302"/>
      <c r="BP11" s="302"/>
      <c r="BQ11" s="302"/>
      <c r="BR11" s="302"/>
      <c r="BS11" s="302"/>
      <c r="BT11" s="302"/>
      <c r="BU11" s="302"/>
      <c r="BV11" s="302"/>
      <c r="BW11" s="302"/>
      <c r="BX11" s="302"/>
      <c r="BY11" s="302"/>
      <c r="BZ11" s="302"/>
      <c r="CA11" s="302"/>
      <c r="CB11" s="302"/>
      <c r="CC11" s="302"/>
      <c r="CD11" s="302"/>
      <c r="CE11" s="302"/>
      <c r="CF11" s="302"/>
      <c r="CG11" s="311"/>
      <c r="CH11" s="312"/>
      <c r="CI11" s="301"/>
      <c r="CJ11" s="307"/>
      <c r="CK11" s="325"/>
    </row>
    <row r="12" spans="1:90" ht="14.4" thickBot="1" x14ac:dyDescent="0.35">
      <c r="A12" s="324" t="s">
        <v>536</v>
      </c>
      <c r="B12" s="302">
        <v>5.361748096333252</v>
      </c>
      <c r="C12" s="302">
        <v>5.0426421197290017</v>
      </c>
      <c r="D12" s="302">
        <v>-5.3807843437561953</v>
      </c>
      <c r="E12" s="302">
        <v>1.5382935929716401</v>
      </c>
      <c r="F12" s="302">
        <v>5.5084177616079089</v>
      </c>
      <c r="G12" s="302">
        <v>7.2646511027082195</v>
      </c>
      <c r="H12" s="302">
        <v>2.8208405866588571</v>
      </c>
      <c r="I12" s="302">
        <v>3.3574850812369439</v>
      </c>
      <c r="J12" s="302">
        <v>1.1171769384543673E-2</v>
      </c>
      <c r="K12" s="302">
        <v>-7.3615062929506925</v>
      </c>
      <c r="L12" s="302">
        <v>-12.915011863456927</v>
      </c>
      <c r="M12" s="302">
        <v>-2.2867042571292573</v>
      </c>
      <c r="N12" s="302">
        <v>6.8130807787256442</v>
      </c>
      <c r="O12" s="302">
        <v>-5.4429081779905353E-2</v>
      </c>
      <c r="P12" s="302">
        <v>13.601666150304382</v>
      </c>
      <c r="Q12" s="302">
        <v>3.5254812547682146</v>
      </c>
      <c r="R12" s="302">
        <v>1.9192337530171466</v>
      </c>
      <c r="S12" s="302">
        <v>3.7283485963266694</v>
      </c>
      <c r="T12" s="302">
        <v>3.9249540891777013</v>
      </c>
      <c r="U12" s="302">
        <v>4.5436369017038958</v>
      </c>
      <c r="V12" s="302">
        <v>5.9340846644629464</v>
      </c>
      <c r="W12" s="302">
        <v>8.6310351233052316</v>
      </c>
      <c r="X12" s="302">
        <v>11.402189124815454</v>
      </c>
      <c r="Y12" s="302">
        <v>2.1465222141968887</v>
      </c>
      <c r="Z12" s="302">
        <v>8.0897086565475682</v>
      </c>
      <c r="AA12" s="302">
        <v>-1.0077517593377938</v>
      </c>
      <c r="AB12" s="302">
        <v>-5.2822601160371292</v>
      </c>
      <c r="AC12" s="302">
        <v>-10.233055681207336</v>
      </c>
      <c r="AD12" s="302">
        <v>-7.7036543992885953</v>
      </c>
      <c r="AE12" s="302">
        <v>-5.954955095799674</v>
      </c>
      <c r="AF12" s="302">
        <v>1.455982863174432</v>
      </c>
      <c r="AG12" s="302">
        <v>5.4720665520232359</v>
      </c>
      <c r="AH12" s="302">
        <v>2.3172675286416533</v>
      </c>
      <c r="AI12" s="302">
        <v>2.4028361395315168</v>
      </c>
      <c r="AJ12" s="302">
        <v>7.7896358402490762</v>
      </c>
      <c r="AK12" s="302">
        <v>0.83324662018284812</v>
      </c>
      <c r="AL12" s="302">
        <v>8.6580388799089256</v>
      </c>
      <c r="AM12" s="302">
        <v>10.932472556794725</v>
      </c>
      <c r="AN12" s="302">
        <v>7.1415678641862268</v>
      </c>
      <c r="AO12" s="302">
        <v>9.9116153374380964</v>
      </c>
      <c r="AP12" s="302">
        <v>4.7913732603484194</v>
      </c>
      <c r="AQ12" s="302">
        <v>4.9720235499011611</v>
      </c>
      <c r="AR12" s="302">
        <v>1.3039888476755301</v>
      </c>
      <c r="AS12" s="302">
        <v>4.1501936941750417</v>
      </c>
      <c r="AT12" s="302">
        <v>2.5303141347505553</v>
      </c>
      <c r="AU12" s="302">
        <v>-0.89873526669183024</v>
      </c>
      <c r="AV12" s="302">
        <v>4.4443112706523458</v>
      </c>
      <c r="AW12" s="302">
        <v>7.6191287768826443</v>
      </c>
      <c r="AX12" s="302">
        <v>-0.38224538820500475</v>
      </c>
      <c r="AY12" s="302">
        <v>2.1317931481968477</v>
      </c>
      <c r="AZ12" s="302">
        <v>6.8440190679684543</v>
      </c>
      <c r="BA12" s="302">
        <v>-2.0365577129199619</v>
      </c>
      <c r="BB12" s="302">
        <v>-3.1485272787974417</v>
      </c>
      <c r="BC12" s="302">
        <v>-0.14532950270664813</v>
      </c>
      <c r="BD12" s="302">
        <v>-5.2431323726863432</v>
      </c>
      <c r="BE12" s="302">
        <v>-8.7218716902625832</v>
      </c>
      <c r="BF12" s="302">
        <v>-5.7137244442696637</v>
      </c>
      <c r="BG12" s="302">
        <v>-14.493213763449264</v>
      </c>
      <c r="BH12" s="302">
        <v>-16.782077614057599</v>
      </c>
      <c r="BI12" s="302">
        <v>-14.218088372551795</v>
      </c>
      <c r="BJ12" s="302">
        <v>-13.172089544967047</v>
      </c>
      <c r="BK12" s="302">
        <v>-9.4450537896346827</v>
      </c>
      <c r="BL12" s="302">
        <v>-4.6934765996501486</v>
      </c>
      <c r="BM12" s="302">
        <v>-1.1666384247605022</v>
      </c>
      <c r="BN12" s="302">
        <v>-3.0860577124198096</v>
      </c>
      <c r="BO12" s="302">
        <v>8.3030382196756403</v>
      </c>
      <c r="BP12" s="302">
        <v>10.410843019685089</v>
      </c>
      <c r="BQ12" s="302">
        <v>10.375216128362386</v>
      </c>
      <c r="BR12" s="302">
        <v>9.1880413843255191</v>
      </c>
      <c r="BS12" s="302">
        <v>-0.3589185579088161</v>
      </c>
      <c r="BT12" s="302">
        <v>-2.022281126957115</v>
      </c>
      <c r="BU12" s="302">
        <v>-4.8879400737951268</v>
      </c>
      <c r="BV12" s="302">
        <v>-2.2293642184477047</v>
      </c>
      <c r="BW12" s="302">
        <v>6.6204199459950042</v>
      </c>
      <c r="BX12" s="302">
        <v>11.641326305970455</v>
      </c>
      <c r="BY12" s="302">
        <v>25.404238322536088</v>
      </c>
      <c r="BZ12" s="302">
        <v>14.049769959210433</v>
      </c>
      <c r="CA12" s="302">
        <v>12.269435637318015</v>
      </c>
      <c r="CB12" s="302">
        <v>7.0550131055829191</v>
      </c>
      <c r="CC12" s="302">
        <v>-2.3014919700108494</v>
      </c>
      <c r="CD12" s="302">
        <v>0.89458219022469088</v>
      </c>
      <c r="CE12" s="302">
        <v>-0.27858403194738202</v>
      </c>
      <c r="CF12" s="302">
        <v>6.7847590251814749</v>
      </c>
      <c r="CG12" s="311">
        <v>5.0132676698339207</v>
      </c>
      <c r="CH12" s="312">
        <v>-1.6971643705527395</v>
      </c>
      <c r="CI12" s="301"/>
      <c r="CJ12" s="307"/>
      <c r="CK12" s="325"/>
    </row>
    <row r="13" spans="1:90" ht="14.4" thickBot="1" x14ac:dyDescent="0.35">
      <c r="A13" s="324" t="s">
        <v>537</v>
      </c>
      <c r="B13" s="302">
        <v>7.3636516249034889</v>
      </c>
      <c r="C13" s="302">
        <v>3.7477462874257128</v>
      </c>
      <c r="D13" s="302">
        <v>-2.3202530249021081</v>
      </c>
      <c r="E13" s="302">
        <v>4.6578864011675991</v>
      </c>
      <c r="F13" s="302">
        <v>6.4360071770456218</v>
      </c>
      <c r="G13" s="302">
        <v>5.5186659765972701</v>
      </c>
      <c r="H13" s="302">
        <v>3.0038378840509861</v>
      </c>
      <c r="I13" s="302">
        <v>2.4529290104470691</v>
      </c>
      <c r="J13" s="302">
        <v>0.91521300789128013</v>
      </c>
      <c r="K13" s="302">
        <v>-6.9093059076448142</v>
      </c>
      <c r="L13" s="302">
        <v>-8.6628347006995394</v>
      </c>
      <c r="M13" s="302">
        <v>-1.8229588946444997</v>
      </c>
      <c r="N13" s="302">
        <v>3.153057921356317</v>
      </c>
      <c r="O13" s="302">
        <v>2.7106047508347997</v>
      </c>
      <c r="P13" s="302">
        <v>7.3017941924190977</v>
      </c>
      <c r="Q13" s="302">
        <v>0.78190719982467183</v>
      </c>
      <c r="R13" s="302">
        <v>-1.8741255205468432</v>
      </c>
      <c r="S13" s="302">
        <v>8.2108912287711675</v>
      </c>
      <c r="T13" s="302">
        <v>4.5857230405547345</v>
      </c>
      <c r="U13" s="302">
        <v>3.9574459997083977</v>
      </c>
      <c r="V13" s="302">
        <v>12.342928849201273</v>
      </c>
      <c r="W13" s="302">
        <v>14.908209646409375</v>
      </c>
      <c r="X13" s="302">
        <v>7.7072167318450679</v>
      </c>
      <c r="Y13" s="302">
        <v>-2.0541502282958257</v>
      </c>
      <c r="Z13" s="302">
        <v>4.8389449465878087</v>
      </c>
      <c r="AA13" s="302">
        <v>-0.72315603724256716</v>
      </c>
      <c r="AB13" s="302">
        <v>-6.2935976560152369</v>
      </c>
      <c r="AC13" s="302">
        <v>0.34113251427032587</v>
      </c>
      <c r="AD13" s="302">
        <v>-5.9756909252200447</v>
      </c>
      <c r="AE13" s="302">
        <v>-4.1379317985600128</v>
      </c>
      <c r="AF13" s="302">
        <v>4.3054404724762962</v>
      </c>
      <c r="AG13" s="302">
        <v>9.9636845266097396</v>
      </c>
      <c r="AH13" s="302">
        <v>5.7522343696497114</v>
      </c>
      <c r="AI13" s="302">
        <v>4.9713594845505638</v>
      </c>
      <c r="AJ13" s="302">
        <v>10.648416024936203</v>
      </c>
      <c r="AK13" s="302">
        <v>-1.2108322744012079</v>
      </c>
      <c r="AL13" s="302">
        <v>13.090407087226685</v>
      </c>
      <c r="AM13" s="302">
        <v>8.9050836151403967</v>
      </c>
      <c r="AN13" s="302">
        <v>4.9843548111253577</v>
      </c>
      <c r="AO13" s="302">
        <v>7.3860621715842401</v>
      </c>
      <c r="AP13" s="302">
        <v>2.748329526299087</v>
      </c>
      <c r="AQ13" s="302">
        <v>3.3045409082554267</v>
      </c>
      <c r="AR13" s="302">
        <v>-0.69848269055347023</v>
      </c>
      <c r="AS13" s="302">
        <v>8.1899705717049187</v>
      </c>
      <c r="AT13" s="302">
        <v>4.4955880538799509</v>
      </c>
      <c r="AU13" s="302">
        <v>-2.8297541645596391</v>
      </c>
      <c r="AV13" s="302">
        <v>1.3274476626950804</v>
      </c>
      <c r="AW13" s="302">
        <v>9.1845168259106593</v>
      </c>
      <c r="AX13" s="302">
        <v>-4.676196548423583</v>
      </c>
      <c r="AY13" s="302">
        <v>2.9229723601543967</v>
      </c>
      <c r="AZ13" s="302">
        <v>9.9940302202380806</v>
      </c>
      <c r="BA13" s="302">
        <v>-2.4615175791419919</v>
      </c>
      <c r="BB13" s="302">
        <v>-2.1961202762935117</v>
      </c>
      <c r="BC13" s="302">
        <v>3.8439088944683286</v>
      </c>
      <c r="BD13" s="302">
        <v>-5.6389308851293674</v>
      </c>
      <c r="BE13" s="302">
        <v>-9.9147947385846749</v>
      </c>
      <c r="BF13" s="302">
        <v>-6.5138382389849365</v>
      </c>
      <c r="BG13" s="302">
        <v>-13.600835526886613</v>
      </c>
      <c r="BH13" s="302">
        <v>-11.36777732488402</v>
      </c>
      <c r="BI13" s="302">
        <v>-7.526465156114015</v>
      </c>
      <c r="BJ13" s="302">
        <v>-7.6692870195252061</v>
      </c>
      <c r="BK13" s="302">
        <v>-7.1284729684847452</v>
      </c>
      <c r="BL13" s="302">
        <v>-2.1513004799226576</v>
      </c>
      <c r="BM13" s="302">
        <v>0.45841300138866892</v>
      </c>
      <c r="BN13" s="302">
        <v>-6.9732456482498044</v>
      </c>
      <c r="BO13" s="302">
        <v>8.8768678914992183</v>
      </c>
      <c r="BP13" s="302">
        <v>2.8952528300863811</v>
      </c>
      <c r="BQ13" s="302">
        <v>0.62810544897882181</v>
      </c>
      <c r="BR13" s="302">
        <v>9.0932730228871161</v>
      </c>
      <c r="BS13" s="302">
        <v>-0.15440138596362063</v>
      </c>
      <c r="BT13" s="302">
        <v>3.0608330812941453</v>
      </c>
      <c r="BU13" s="302">
        <v>3.5555452912017893</v>
      </c>
      <c r="BV13" s="302">
        <v>-0.37902121634123542</v>
      </c>
      <c r="BW13" s="302">
        <v>4.6104478699829921</v>
      </c>
      <c r="BX13" s="302">
        <v>3.6052018379114426</v>
      </c>
      <c r="BY13" s="302">
        <v>14.146056651964557</v>
      </c>
      <c r="BZ13" s="302">
        <v>7.170320162353705</v>
      </c>
      <c r="CA13" s="302">
        <v>8.2720243859677911</v>
      </c>
      <c r="CB13" s="302">
        <v>3.7723767451503187</v>
      </c>
      <c r="CC13" s="302">
        <v>-5.6219017446317743</v>
      </c>
      <c r="CD13" s="302">
        <v>1.0631668475896028</v>
      </c>
      <c r="CE13" s="302">
        <v>-2.9526237446006243</v>
      </c>
      <c r="CF13" s="302">
        <v>4.8561873373699438</v>
      </c>
      <c r="CG13" s="311">
        <v>5.6165776352274932</v>
      </c>
      <c r="CH13" s="312">
        <v>-8.1117317691042583</v>
      </c>
      <c r="CI13" s="301" t="s">
        <v>2489</v>
      </c>
      <c r="CJ13" s="307">
        <f>'Chained 2015Q3'!I42*100</f>
        <v>-1.6276577140101334</v>
      </c>
      <c r="CK13" s="325">
        <f>'Chained 2015Q3'!L42*100</f>
        <v>2.8020816720849773</v>
      </c>
    </row>
    <row r="14" spans="1:90" ht="14.4" thickBot="1" x14ac:dyDescent="0.35">
      <c r="A14" s="324" t="s">
        <v>538</v>
      </c>
      <c r="B14" s="302">
        <v>4.0610199198700458</v>
      </c>
      <c r="C14" s="302">
        <v>5.9422066171578081</v>
      </c>
      <c r="D14" s="302">
        <v>-7.4839485167998205</v>
      </c>
      <c r="E14" s="302">
        <v>-0.7509414424598515</v>
      </c>
      <c r="F14" s="302">
        <v>4.7843961381623501</v>
      </c>
      <c r="G14" s="302">
        <v>8.6852552927159543</v>
      </c>
      <c r="H14" s="302">
        <v>2.6757344808849171</v>
      </c>
      <c r="I14" s="302">
        <v>4.0941135785931726</v>
      </c>
      <c r="J14" s="302">
        <v>-0.7281682239171583</v>
      </c>
      <c r="K14" s="302">
        <v>-7.7353223806929776</v>
      </c>
      <c r="L14" s="302">
        <v>-16.43290586760482</v>
      </c>
      <c r="M14" s="302">
        <v>-2.7028923335367661</v>
      </c>
      <c r="N14" s="302">
        <v>10.146569027686091</v>
      </c>
      <c r="O14" s="302">
        <v>-2.3591896581815153</v>
      </c>
      <c r="P14" s="302">
        <v>19.191910532894774</v>
      </c>
      <c r="Q14" s="302">
        <v>5.7452748200435444</v>
      </c>
      <c r="R14" s="302">
        <v>4.4182549780039437</v>
      </c>
      <c r="S14" s="302">
        <v>0.96003602888539152</v>
      </c>
      <c r="T14" s="302">
        <v>3.4999401678094566</v>
      </c>
      <c r="U14" s="302">
        <v>4.9263678625291574</v>
      </c>
      <c r="V14" s="302">
        <v>1.8980164363118668</v>
      </c>
      <c r="W14" s="302">
        <v>4.5472693916027485</v>
      </c>
      <c r="X14" s="302">
        <v>14.025752823545456</v>
      </c>
      <c r="Y14" s="302">
        <v>5.1240859592350807</v>
      </c>
      <c r="Z14" s="302">
        <v>10.349076594980499</v>
      </c>
      <c r="AA14" s="302">
        <v>-1.1999582653973939</v>
      </c>
      <c r="AB14" s="302">
        <v>-4.5883837661045979</v>
      </c>
      <c r="AC14" s="302">
        <v>-16.941264014858394</v>
      </c>
      <c r="AD14" s="302">
        <v>-8.9297229994490195</v>
      </c>
      <c r="AE14" s="302">
        <v>-7.2580276696550765</v>
      </c>
      <c r="AF14" s="302">
        <v>-0.59598392536188705</v>
      </c>
      <c r="AG14" s="302">
        <v>2.2197327111399989</v>
      </c>
      <c r="AH14" s="302">
        <v>-0.23643997687904372</v>
      </c>
      <c r="AI14" s="302">
        <v>0.44363045305195747</v>
      </c>
      <c r="AJ14" s="302">
        <v>5.5706599891906405</v>
      </c>
      <c r="AK14" s="302">
        <v>2.5022766041244537</v>
      </c>
      <c r="AL14" s="302">
        <v>5.1993595809148418</v>
      </c>
      <c r="AM14" s="302">
        <v>12.613552468160872</v>
      </c>
      <c r="AN14" s="302">
        <v>8.9202778337115198</v>
      </c>
      <c r="AO14" s="302">
        <v>11.983458606001163</v>
      </c>
      <c r="AP14" s="302">
        <v>6.448262813497152</v>
      </c>
      <c r="AQ14" s="302">
        <v>6.3102849269913719</v>
      </c>
      <c r="AR14" s="302">
        <v>2.9076992029585025</v>
      </c>
      <c r="AS14" s="302">
        <v>1.0525642744727115</v>
      </c>
      <c r="AT14" s="302">
        <v>0.96858403714934482</v>
      </c>
      <c r="AU14" s="302">
        <v>0.70126704417257102</v>
      </c>
      <c r="AV14" s="302">
        <v>7.0378996723072351</v>
      </c>
      <c r="AW14" s="302">
        <v>6.3694998181661244</v>
      </c>
      <c r="AX14" s="302">
        <v>3.2177807858879026</v>
      </c>
      <c r="AY14" s="302">
        <v>1.5011471140683685</v>
      </c>
      <c r="AZ14" s="302">
        <v>4.3506423458526733</v>
      </c>
      <c r="BA14" s="302">
        <v>-1.6870784541616612</v>
      </c>
      <c r="BB14" s="302">
        <v>-3.9255337651495137</v>
      </c>
      <c r="BC14" s="302">
        <v>-3.349885121914653</v>
      </c>
      <c r="BD14" s="302">
        <v>-4.9101823333947969</v>
      </c>
      <c r="BE14" s="302">
        <v>-7.7129024118988472</v>
      </c>
      <c r="BF14" s="302">
        <v>-5.0436318585345141</v>
      </c>
      <c r="BG14" s="302">
        <v>-15.226604316436665</v>
      </c>
      <c r="BH14" s="302">
        <v>-21.074348087070515</v>
      </c>
      <c r="BI14" s="302">
        <v>-19.601528744512841</v>
      </c>
      <c r="BJ14" s="302">
        <v>-17.764656239279841</v>
      </c>
      <c r="BK14" s="302">
        <v>-11.485050001621634</v>
      </c>
      <c r="BL14" s="302">
        <v>-6.9670994815678728</v>
      </c>
      <c r="BM14" s="302">
        <v>-2.6440271128807979</v>
      </c>
      <c r="BN14" s="302">
        <v>0.6263209501134348</v>
      </c>
      <c r="BO14" s="302">
        <v>7.7810578675113096</v>
      </c>
      <c r="BP14" s="302">
        <v>17.646846491900668</v>
      </c>
      <c r="BQ14" s="302">
        <v>19.554197407613106</v>
      </c>
      <c r="BR14" s="302">
        <v>9.2677979043123582</v>
      </c>
      <c r="BS14" s="302">
        <v>-0.52953675545173162</v>
      </c>
      <c r="BT14" s="302">
        <v>-6.1011598185189193</v>
      </c>
      <c r="BU14" s="302">
        <v>-11.646874722645439</v>
      </c>
      <c r="BV14" s="302">
        <v>-3.8482393806719362</v>
      </c>
      <c r="BW14" s="302">
        <v>8.4488912391912585</v>
      </c>
      <c r="BX14" s="302">
        <v>19.193345709246621</v>
      </c>
      <c r="BY14" s="302">
        <v>35.762430154441716</v>
      </c>
      <c r="BZ14" s="302">
        <v>19.983585261581638</v>
      </c>
      <c r="CA14" s="302">
        <v>15.569503610864132</v>
      </c>
      <c r="CB14" s="302">
        <v>9.7198282226161439</v>
      </c>
      <c r="CC14" s="302">
        <v>0.39038606367838291</v>
      </c>
      <c r="CD14" s="302">
        <v>0.76312299020759866</v>
      </c>
      <c r="CE14" s="302">
        <v>1.845529504415877</v>
      </c>
      <c r="CF14" s="302">
        <v>8.3918324564731464</v>
      </c>
      <c r="CG14" s="311">
        <v>4.4912504713827239</v>
      </c>
      <c r="CH14" s="312">
        <v>4.1883825790322016</v>
      </c>
      <c r="CI14" s="301" t="s">
        <v>2490</v>
      </c>
      <c r="CJ14" s="307">
        <f>'Chained 2015Q3'!I14*100</f>
        <v>-1.2885070273717325</v>
      </c>
      <c r="CK14" s="325">
        <f>'Chained 2015Q3'!L14*100</f>
        <v>-1.4355235038728487</v>
      </c>
    </row>
    <row r="15" spans="1:90" ht="14.4" thickBot="1" x14ac:dyDescent="0.35">
      <c r="A15" s="324"/>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302"/>
      <c r="AG15" s="302"/>
      <c r="AH15" s="302"/>
      <c r="AI15" s="302"/>
      <c r="AJ15" s="302"/>
      <c r="AK15" s="302"/>
      <c r="AL15" s="302"/>
      <c r="AM15" s="302"/>
      <c r="AN15" s="302"/>
      <c r="AO15" s="302"/>
      <c r="AP15" s="302"/>
      <c r="AQ15" s="302"/>
      <c r="AR15" s="302"/>
      <c r="AS15" s="302"/>
      <c r="AT15" s="302"/>
      <c r="AU15" s="302"/>
      <c r="AV15" s="302"/>
      <c r="AW15" s="302"/>
      <c r="AX15" s="302"/>
      <c r="AY15" s="302"/>
      <c r="AZ15" s="302"/>
      <c r="BA15" s="302"/>
      <c r="BB15" s="302"/>
      <c r="BC15" s="302"/>
      <c r="BD15" s="302"/>
      <c r="BE15" s="302"/>
      <c r="BF15" s="302"/>
      <c r="BG15" s="302"/>
      <c r="BH15" s="302"/>
      <c r="BI15" s="302"/>
      <c r="BJ15" s="302"/>
      <c r="BK15" s="302"/>
      <c r="BL15" s="302"/>
      <c r="BM15" s="302"/>
      <c r="BN15" s="302"/>
      <c r="BO15" s="302"/>
      <c r="BP15" s="302"/>
      <c r="BQ15" s="302"/>
      <c r="BR15" s="302"/>
      <c r="BS15" s="302"/>
      <c r="BT15" s="302"/>
      <c r="BU15" s="302"/>
      <c r="BV15" s="302"/>
      <c r="BW15" s="302"/>
      <c r="BX15" s="302"/>
      <c r="BY15" s="302"/>
      <c r="BZ15" s="302"/>
      <c r="CA15" s="302"/>
      <c r="CB15" s="302"/>
      <c r="CC15" s="302"/>
      <c r="CD15" s="302"/>
      <c r="CE15" s="302"/>
      <c r="CF15" s="302"/>
      <c r="CG15" s="311"/>
      <c r="CH15" s="312"/>
      <c r="CI15" s="301" t="s">
        <v>2491</v>
      </c>
      <c r="CJ15" s="307">
        <f>'Chained 2015Q3'!I10*100</f>
        <v>-2.3671072801989212</v>
      </c>
      <c r="CK15" s="325">
        <f>'Chained 2015Q3'!L10*100</f>
        <v>-1.3121361696413647</v>
      </c>
    </row>
    <row r="16" spans="1:90" ht="14.4" thickBot="1" x14ac:dyDescent="0.35">
      <c r="A16" s="324"/>
      <c r="B16" s="302"/>
      <c r="C16" s="302"/>
      <c r="D16" s="302"/>
      <c r="E16" s="302"/>
      <c r="F16" s="302"/>
      <c r="G16" s="302"/>
      <c r="H16" s="302"/>
      <c r="I16" s="302"/>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c r="AP16" s="302"/>
      <c r="AQ16" s="302"/>
      <c r="AR16" s="302"/>
      <c r="AS16" s="302"/>
      <c r="AT16" s="302"/>
      <c r="AU16" s="302"/>
      <c r="AV16" s="302"/>
      <c r="AW16" s="302"/>
      <c r="AX16" s="302"/>
      <c r="AY16" s="302"/>
      <c r="AZ16" s="302"/>
      <c r="BA16" s="302"/>
      <c r="BB16" s="302"/>
      <c r="BC16" s="302"/>
      <c r="BD16" s="302"/>
      <c r="BE16" s="302"/>
      <c r="BF16" s="302"/>
      <c r="BG16" s="302"/>
      <c r="BH16" s="302"/>
      <c r="BI16" s="302"/>
      <c r="BJ16" s="302"/>
      <c r="BK16" s="302"/>
      <c r="BL16" s="302"/>
      <c r="BM16" s="302"/>
      <c r="BN16" s="302"/>
      <c r="BO16" s="302"/>
      <c r="BP16" s="302"/>
      <c r="BQ16" s="302"/>
      <c r="BR16" s="302"/>
      <c r="BS16" s="302"/>
      <c r="BT16" s="302"/>
      <c r="BU16" s="302"/>
      <c r="BV16" s="302"/>
      <c r="BW16" s="302"/>
      <c r="BX16" s="302"/>
      <c r="BY16" s="302"/>
      <c r="BZ16" s="302"/>
      <c r="CA16" s="302"/>
      <c r="CB16" s="302"/>
      <c r="CC16" s="302"/>
      <c r="CD16" s="302"/>
      <c r="CE16" s="302"/>
      <c r="CF16" s="302"/>
      <c r="CG16" s="311"/>
      <c r="CH16" s="312"/>
      <c r="CI16" s="301"/>
      <c r="CJ16" s="307"/>
      <c r="CK16" s="325"/>
    </row>
    <row r="17" spans="1:89" ht="14.4" thickBot="1" x14ac:dyDescent="0.35">
      <c r="A17" s="326" t="s">
        <v>539</v>
      </c>
      <c r="B17" s="306">
        <v>3.5328534679404333</v>
      </c>
      <c r="C17" s="306">
        <v>1.5646562738357517</v>
      </c>
      <c r="D17" s="306">
        <v>-7.232612063068677</v>
      </c>
      <c r="E17" s="306">
        <v>-0.46926934442148571</v>
      </c>
      <c r="F17" s="306">
        <v>2.664613637066493</v>
      </c>
      <c r="G17" s="306">
        <v>5.5598859056030792</v>
      </c>
      <c r="H17" s="306">
        <v>2.3981221381753848</v>
      </c>
      <c r="I17" s="306">
        <v>1.9832546112328098</v>
      </c>
      <c r="J17" s="306">
        <v>0.73284236569659544</v>
      </c>
      <c r="K17" s="306">
        <v>-4.9601003954943153</v>
      </c>
      <c r="L17" s="306">
        <v>-8.8555906540288003</v>
      </c>
      <c r="M17" s="306">
        <v>1.3459182971007788</v>
      </c>
      <c r="N17" s="306">
        <v>5.8943638030071188</v>
      </c>
      <c r="O17" s="306">
        <v>1.3018789554696264</v>
      </c>
      <c r="P17" s="306">
        <v>6.1942923615962098</v>
      </c>
      <c r="Q17" s="306">
        <v>3.1236136596052066</v>
      </c>
      <c r="R17" s="306">
        <v>4.888013263086699</v>
      </c>
      <c r="S17" s="306">
        <v>2.4439823197169863</v>
      </c>
      <c r="T17" s="306">
        <v>5.5293625095816035</v>
      </c>
      <c r="U17" s="306">
        <v>4.1530671920193774</v>
      </c>
      <c r="V17" s="306">
        <v>-0.38309805691556509</v>
      </c>
      <c r="W17" s="306">
        <v>3.9645158912071654</v>
      </c>
      <c r="X17" s="306">
        <v>7.154670125900231</v>
      </c>
      <c r="Y17" s="306">
        <v>-1.1060777994127746</v>
      </c>
      <c r="Z17" s="306">
        <v>2.9782505435576478</v>
      </c>
      <c r="AA17" s="306">
        <v>-0.55842990992052144</v>
      </c>
      <c r="AB17" s="306">
        <v>-6.2573587991897606</v>
      </c>
      <c r="AC17" s="306">
        <v>-7.4092654405853668</v>
      </c>
      <c r="AD17" s="306">
        <v>-9.8140850964457353</v>
      </c>
      <c r="AE17" s="306">
        <v>-14.35624519329528</v>
      </c>
      <c r="AF17" s="306">
        <v>-10.165299492238312</v>
      </c>
      <c r="AG17" s="306">
        <v>15.037893528937008</v>
      </c>
      <c r="AH17" s="306">
        <v>2.9931425041916926</v>
      </c>
      <c r="AI17" s="306">
        <v>-0.44889548745329355</v>
      </c>
      <c r="AJ17" s="306">
        <v>2.9833873808369216</v>
      </c>
      <c r="AK17" s="306">
        <v>0.43742036683451779</v>
      </c>
      <c r="AL17" s="306">
        <v>0.73765779652041896</v>
      </c>
      <c r="AM17" s="306">
        <v>12.190668514218594</v>
      </c>
      <c r="AN17" s="306">
        <v>4.0994324762366308</v>
      </c>
      <c r="AO17" s="306">
        <v>10.083332282639468</v>
      </c>
      <c r="AP17" s="306">
        <v>2.9060085223896692</v>
      </c>
      <c r="AQ17" s="306">
        <v>1.2347071824197586</v>
      </c>
      <c r="AR17" s="306">
        <v>1.546328039771705</v>
      </c>
      <c r="AS17" s="306">
        <v>3.3905782276514085</v>
      </c>
      <c r="AT17" s="306">
        <v>2.7825607867778546</v>
      </c>
      <c r="AU17" s="306">
        <v>2.8476616396851728</v>
      </c>
      <c r="AV17" s="306">
        <v>0.80104967431289253</v>
      </c>
      <c r="AW17" s="306">
        <v>2.0582812047828636</v>
      </c>
      <c r="AX17" s="306">
        <v>1.7668733258786151</v>
      </c>
      <c r="AY17" s="306">
        <v>0.48971780693229938</v>
      </c>
      <c r="AZ17" s="306">
        <v>6.4666358089070064</v>
      </c>
      <c r="BA17" s="306">
        <v>0.72580888292328449</v>
      </c>
      <c r="BB17" s="306">
        <v>-2.1504230239854705</v>
      </c>
      <c r="BC17" s="306">
        <v>-2.5773809220729249</v>
      </c>
      <c r="BD17" s="306">
        <v>-0.96184313139071609</v>
      </c>
      <c r="BE17" s="306">
        <v>-4.5264203877452891</v>
      </c>
      <c r="BF17" s="306">
        <v>-4.037677954096452</v>
      </c>
      <c r="BG17" s="306">
        <v>-12.173664953766238</v>
      </c>
      <c r="BH17" s="306">
        <v>-13.933313017484373</v>
      </c>
      <c r="BI17" s="306">
        <v>-13.122771849808146</v>
      </c>
      <c r="BJ17" s="306">
        <v>-5.2461962360984105</v>
      </c>
      <c r="BK17" s="306">
        <v>0.66804624428487003</v>
      </c>
      <c r="BL17" s="306">
        <v>-1.3940718222908655</v>
      </c>
      <c r="BM17" s="306">
        <v>1.0719844934482525</v>
      </c>
      <c r="BN17" s="306">
        <v>1.7891927820315567</v>
      </c>
      <c r="BO17" s="306">
        <v>7.4190103319846878</v>
      </c>
      <c r="BP17" s="306">
        <v>5.781754339046774</v>
      </c>
      <c r="BQ17" s="306">
        <v>8.9410985967531609</v>
      </c>
      <c r="BR17" s="306">
        <v>7.7418127621374788</v>
      </c>
      <c r="BS17" s="306">
        <v>1.0566293541860894</v>
      </c>
      <c r="BT17" s="306">
        <v>6.4250505913365785E-2</v>
      </c>
      <c r="BU17" s="306">
        <v>0.69762973578217924</v>
      </c>
      <c r="BV17" s="306">
        <v>0.51166488906946306</v>
      </c>
      <c r="BW17" s="306">
        <v>1.8774954122876331</v>
      </c>
      <c r="BX17" s="306">
        <v>2.9977023803861913</v>
      </c>
      <c r="BY17" s="306">
        <v>12.96805940677601</v>
      </c>
      <c r="BZ17" s="306">
        <v>5.6287631241792813</v>
      </c>
      <c r="CA17" s="306">
        <v>6.6178053836659645</v>
      </c>
      <c r="CB17" s="306">
        <v>4.9917817819066457</v>
      </c>
      <c r="CC17" s="306">
        <v>-0.8034861119946668</v>
      </c>
      <c r="CD17" s="306">
        <v>2.7856914511078079</v>
      </c>
      <c r="CE17" s="306">
        <v>3.0785761993478822</v>
      </c>
      <c r="CF17" s="306">
        <v>5.4885255784751008</v>
      </c>
      <c r="CG17" s="313">
        <v>8.4487982186097774</v>
      </c>
      <c r="CH17" s="314">
        <v>4.2771719226437632</v>
      </c>
      <c r="CI17" s="305" t="s">
        <v>2492</v>
      </c>
      <c r="CJ17" s="308">
        <f>'Chained 2015Q3'!I8*100</f>
        <v>1.2822763282317018</v>
      </c>
      <c r="CK17" s="327">
        <f>'Chained 2015Q3'!L8*100</f>
        <v>0.38327243758196072</v>
      </c>
    </row>
  </sheetData>
  <mergeCells count="4">
    <mergeCell ref="CG3:CH3"/>
    <mergeCell ref="CJ3:CK3"/>
    <mergeCell ref="A3:A4"/>
    <mergeCell ref="CI3:CI4"/>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U26"/>
  <sheetViews>
    <sheetView workbookViewId="0">
      <pane xSplit="2" ySplit="1" topLeftCell="BF8" activePane="bottomRight" state="frozen"/>
      <selection sqref="A1:CK18"/>
      <selection pane="topRight" sqref="A1:CK18"/>
      <selection pane="bottomLeft" sqref="A1:CK18"/>
      <selection pane="bottomRight" sqref="A1:CK18"/>
    </sheetView>
  </sheetViews>
  <sheetFormatPr defaultRowHeight="12.6" x14ac:dyDescent="0.25"/>
  <cols>
    <col min="1" max="1" width="8.6640625" style="14"/>
    <col min="2" max="2" width="20.5546875" style="14" customWidth="1"/>
    <col min="3" max="71" width="8" style="14" customWidth="1"/>
    <col min="72" max="257" width="8.6640625" style="14"/>
    <col min="258" max="258" width="20.5546875" style="14" customWidth="1"/>
    <col min="259" max="327" width="8" style="14" customWidth="1"/>
    <col min="328" max="513" width="8.6640625" style="14"/>
    <col min="514" max="514" width="20.5546875" style="14" customWidth="1"/>
    <col min="515" max="583" width="8" style="14" customWidth="1"/>
    <col min="584" max="769" width="8.6640625" style="14"/>
    <col min="770" max="770" width="20.5546875" style="14" customWidth="1"/>
    <col min="771" max="839" width="8" style="14" customWidth="1"/>
    <col min="840" max="1025" width="8.6640625" style="14"/>
    <col min="1026" max="1026" width="20.5546875" style="14" customWidth="1"/>
    <col min="1027" max="1095" width="8" style="14" customWidth="1"/>
    <col min="1096" max="1281" width="8.6640625" style="14"/>
    <col min="1282" max="1282" width="20.5546875" style="14" customWidth="1"/>
    <col min="1283" max="1351" width="8" style="14" customWidth="1"/>
    <col min="1352" max="1537" width="8.6640625" style="14"/>
    <col min="1538" max="1538" width="20.5546875" style="14" customWidth="1"/>
    <col min="1539" max="1607" width="8" style="14" customWidth="1"/>
    <col min="1608" max="1793" width="8.6640625" style="14"/>
    <col min="1794" max="1794" width="20.5546875" style="14" customWidth="1"/>
    <col min="1795" max="1863" width="8" style="14" customWidth="1"/>
    <col min="1864" max="2049" width="8.6640625" style="14"/>
    <col min="2050" max="2050" width="20.5546875" style="14" customWidth="1"/>
    <col min="2051" max="2119" width="8" style="14" customWidth="1"/>
    <col min="2120" max="2305" width="8.6640625" style="14"/>
    <col min="2306" max="2306" width="20.5546875" style="14" customWidth="1"/>
    <col min="2307" max="2375" width="8" style="14" customWidth="1"/>
    <col min="2376" max="2561" width="8.6640625" style="14"/>
    <col min="2562" max="2562" width="20.5546875" style="14" customWidth="1"/>
    <col min="2563" max="2631" width="8" style="14" customWidth="1"/>
    <col min="2632" max="2817" width="8.6640625" style="14"/>
    <col min="2818" max="2818" width="20.5546875" style="14" customWidth="1"/>
    <col min="2819" max="2887" width="8" style="14" customWidth="1"/>
    <col min="2888" max="3073" width="8.6640625" style="14"/>
    <col min="3074" max="3074" width="20.5546875" style="14" customWidth="1"/>
    <col min="3075" max="3143" width="8" style="14" customWidth="1"/>
    <col min="3144" max="3329" width="8.6640625" style="14"/>
    <col min="3330" max="3330" width="20.5546875" style="14" customWidth="1"/>
    <col min="3331" max="3399" width="8" style="14" customWidth="1"/>
    <col min="3400" max="3585" width="8.6640625" style="14"/>
    <col min="3586" max="3586" width="20.5546875" style="14" customWidth="1"/>
    <col min="3587" max="3655" width="8" style="14" customWidth="1"/>
    <col min="3656" max="3841" width="8.6640625" style="14"/>
    <col min="3842" max="3842" width="20.5546875" style="14" customWidth="1"/>
    <col min="3843" max="3911" width="8" style="14" customWidth="1"/>
    <col min="3912" max="4097" width="8.6640625" style="14"/>
    <col min="4098" max="4098" width="20.5546875" style="14" customWidth="1"/>
    <col min="4099" max="4167" width="8" style="14" customWidth="1"/>
    <col min="4168" max="4353" width="8.6640625" style="14"/>
    <col min="4354" max="4354" width="20.5546875" style="14" customWidth="1"/>
    <col min="4355" max="4423" width="8" style="14" customWidth="1"/>
    <col min="4424" max="4609" width="8.6640625" style="14"/>
    <col min="4610" max="4610" width="20.5546875" style="14" customWidth="1"/>
    <col min="4611" max="4679" width="8" style="14" customWidth="1"/>
    <col min="4680" max="4865" width="8.6640625" style="14"/>
    <col min="4866" max="4866" width="20.5546875" style="14" customWidth="1"/>
    <col min="4867" max="4935" width="8" style="14" customWidth="1"/>
    <col min="4936" max="5121" width="8.6640625" style="14"/>
    <col min="5122" max="5122" width="20.5546875" style="14" customWidth="1"/>
    <col min="5123" max="5191" width="8" style="14" customWidth="1"/>
    <col min="5192" max="5377" width="8.6640625" style="14"/>
    <col min="5378" max="5378" width="20.5546875" style="14" customWidth="1"/>
    <col min="5379" max="5447" width="8" style="14" customWidth="1"/>
    <col min="5448" max="5633" width="8.6640625" style="14"/>
    <col min="5634" max="5634" width="20.5546875" style="14" customWidth="1"/>
    <col min="5635" max="5703" width="8" style="14" customWidth="1"/>
    <col min="5704" max="5889" width="8.6640625" style="14"/>
    <col min="5890" max="5890" width="20.5546875" style="14" customWidth="1"/>
    <col min="5891" max="5959" width="8" style="14" customWidth="1"/>
    <col min="5960" max="6145" width="8.6640625" style="14"/>
    <col min="6146" max="6146" width="20.5546875" style="14" customWidth="1"/>
    <col min="6147" max="6215" width="8" style="14" customWidth="1"/>
    <col min="6216" max="6401" width="8.6640625" style="14"/>
    <col min="6402" max="6402" width="20.5546875" style="14" customWidth="1"/>
    <col min="6403" max="6471" width="8" style="14" customWidth="1"/>
    <col min="6472" max="6657" width="8.6640625" style="14"/>
    <col min="6658" max="6658" width="20.5546875" style="14" customWidth="1"/>
    <col min="6659" max="6727" width="8" style="14" customWidth="1"/>
    <col min="6728" max="6913" width="8.6640625" style="14"/>
    <col min="6914" max="6914" width="20.5546875" style="14" customWidth="1"/>
    <col min="6915" max="6983" width="8" style="14" customWidth="1"/>
    <col min="6984" max="7169" width="8.6640625" style="14"/>
    <col min="7170" max="7170" width="20.5546875" style="14" customWidth="1"/>
    <col min="7171" max="7239" width="8" style="14" customWidth="1"/>
    <col min="7240" max="7425" width="8.6640625" style="14"/>
    <col min="7426" max="7426" width="20.5546875" style="14" customWidth="1"/>
    <col min="7427" max="7495" width="8" style="14" customWidth="1"/>
    <col min="7496" max="7681" width="8.6640625" style="14"/>
    <col min="7682" max="7682" width="20.5546875" style="14" customWidth="1"/>
    <col min="7683" max="7751" width="8" style="14" customWidth="1"/>
    <col min="7752" max="7937" width="8.6640625" style="14"/>
    <col min="7938" max="7938" width="20.5546875" style="14" customWidth="1"/>
    <col min="7939" max="8007" width="8" style="14" customWidth="1"/>
    <col min="8008" max="8193" width="8.6640625" style="14"/>
    <col min="8194" max="8194" width="20.5546875" style="14" customWidth="1"/>
    <col min="8195" max="8263" width="8" style="14" customWidth="1"/>
    <col min="8264" max="8449" width="8.6640625" style="14"/>
    <col min="8450" max="8450" width="20.5546875" style="14" customWidth="1"/>
    <col min="8451" max="8519" width="8" style="14" customWidth="1"/>
    <col min="8520" max="8705" width="8.6640625" style="14"/>
    <col min="8706" max="8706" width="20.5546875" style="14" customWidth="1"/>
    <col min="8707" max="8775" width="8" style="14" customWidth="1"/>
    <col min="8776" max="8961" width="8.6640625" style="14"/>
    <col min="8962" max="8962" width="20.5546875" style="14" customWidth="1"/>
    <col min="8963" max="9031" width="8" style="14" customWidth="1"/>
    <col min="9032" max="9217" width="8.6640625" style="14"/>
    <col min="9218" max="9218" width="20.5546875" style="14" customWidth="1"/>
    <col min="9219" max="9287" width="8" style="14" customWidth="1"/>
    <col min="9288" max="9473" width="8.6640625" style="14"/>
    <col min="9474" max="9474" width="20.5546875" style="14" customWidth="1"/>
    <col min="9475" max="9543" width="8" style="14" customWidth="1"/>
    <col min="9544" max="9729" width="8.6640625" style="14"/>
    <col min="9730" max="9730" width="20.5546875" style="14" customWidth="1"/>
    <col min="9731" max="9799" width="8" style="14" customWidth="1"/>
    <col min="9800" max="9985" width="8.6640625" style="14"/>
    <col min="9986" max="9986" width="20.5546875" style="14" customWidth="1"/>
    <col min="9987" max="10055" width="8" style="14" customWidth="1"/>
    <col min="10056" max="10241" width="8.6640625" style="14"/>
    <col min="10242" max="10242" width="20.5546875" style="14" customWidth="1"/>
    <col min="10243" max="10311" width="8" style="14" customWidth="1"/>
    <col min="10312" max="10497" width="8.6640625" style="14"/>
    <col min="10498" max="10498" width="20.5546875" style="14" customWidth="1"/>
    <col min="10499" max="10567" width="8" style="14" customWidth="1"/>
    <col min="10568" max="10753" width="8.6640625" style="14"/>
    <col min="10754" max="10754" width="20.5546875" style="14" customWidth="1"/>
    <col min="10755" max="10823" width="8" style="14" customWidth="1"/>
    <col min="10824" max="11009" width="8.6640625" style="14"/>
    <col min="11010" max="11010" width="20.5546875" style="14" customWidth="1"/>
    <col min="11011" max="11079" width="8" style="14" customWidth="1"/>
    <col min="11080" max="11265" width="8.6640625" style="14"/>
    <col min="11266" max="11266" width="20.5546875" style="14" customWidth="1"/>
    <col min="11267" max="11335" width="8" style="14" customWidth="1"/>
    <col min="11336" max="11521" width="8.6640625" style="14"/>
    <col min="11522" max="11522" width="20.5546875" style="14" customWidth="1"/>
    <col min="11523" max="11591" width="8" style="14" customWidth="1"/>
    <col min="11592" max="11777" width="8.6640625" style="14"/>
    <col min="11778" max="11778" width="20.5546875" style="14" customWidth="1"/>
    <col min="11779" max="11847" width="8" style="14" customWidth="1"/>
    <col min="11848" max="12033" width="8.6640625" style="14"/>
    <col min="12034" max="12034" width="20.5546875" style="14" customWidth="1"/>
    <col min="12035" max="12103" width="8" style="14" customWidth="1"/>
    <col min="12104" max="12289" width="8.6640625" style="14"/>
    <col min="12290" max="12290" width="20.5546875" style="14" customWidth="1"/>
    <col min="12291" max="12359" width="8" style="14" customWidth="1"/>
    <col min="12360" max="12545" width="8.6640625" style="14"/>
    <col min="12546" max="12546" width="20.5546875" style="14" customWidth="1"/>
    <col min="12547" max="12615" width="8" style="14" customWidth="1"/>
    <col min="12616" max="12801" width="8.6640625" style="14"/>
    <col min="12802" max="12802" width="20.5546875" style="14" customWidth="1"/>
    <col min="12803" max="12871" width="8" style="14" customWidth="1"/>
    <col min="12872" max="13057" width="8.6640625" style="14"/>
    <col min="13058" max="13058" width="20.5546875" style="14" customWidth="1"/>
    <col min="13059" max="13127" width="8" style="14" customWidth="1"/>
    <col min="13128" max="13313" width="8.6640625" style="14"/>
    <col min="13314" max="13314" width="20.5546875" style="14" customWidth="1"/>
    <col min="13315" max="13383" width="8" style="14" customWidth="1"/>
    <col min="13384" max="13569" width="8.6640625" style="14"/>
    <col min="13570" max="13570" width="20.5546875" style="14" customWidth="1"/>
    <col min="13571" max="13639" width="8" style="14" customWidth="1"/>
    <col min="13640" max="13825" width="8.6640625" style="14"/>
    <col min="13826" max="13826" width="20.5546875" style="14" customWidth="1"/>
    <col min="13827" max="13895" width="8" style="14" customWidth="1"/>
    <col min="13896" max="14081" width="8.6640625" style="14"/>
    <col min="14082" max="14082" width="20.5546875" style="14" customWidth="1"/>
    <col min="14083" max="14151" width="8" style="14" customWidth="1"/>
    <col min="14152" max="14337" width="8.6640625" style="14"/>
    <col min="14338" max="14338" width="20.5546875" style="14" customWidth="1"/>
    <col min="14339" max="14407" width="8" style="14" customWidth="1"/>
    <col min="14408" max="14593" width="8.6640625" style="14"/>
    <col min="14594" max="14594" width="20.5546875" style="14" customWidth="1"/>
    <col min="14595" max="14663" width="8" style="14" customWidth="1"/>
    <col min="14664" max="14849" width="8.6640625" style="14"/>
    <col min="14850" max="14850" width="20.5546875" style="14" customWidth="1"/>
    <col min="14851" max="14919" width="8" style="14" customWidth="1"/>
    <col min="14920" max="15105" width="8.6640625" style="14"/>
    <col min="15106" max="15106" width="20.5546875" style="14" customWidth="1"/>
    <col min="15107" max="15175" width="8" style="14" customWidth="1"/>
    <col min="15176" max="15361" width="8.6640625" style="14"/>
    <col min="15362" max="15362" width="20.5546875" style="14" customWidth="1"/>
    <col min="15363" max="15431" width="8" style="14" customWidth="1"/>
    <col min="15432" max="15617" width="8.6640625" style="14"/>
    <col min="15618" max="15618" width="20.5546875" style="14" customWidth="1"/>
    <col min="15619" max="15687" width="8" style="14" customWidth="1"/>
    <col min="15688" max="15873" width="8.6640625" style="14"/>
    <col min="15874" max="15874" width="20.5546875" style="14" customWidth="1"/>
    <col min="15875" max="15943" width="8" style="14" customWidth="1"/>
    <col min="15944" max="16129" width="8.6640625" style="14"/>
    <col min="16130" max="16130" width="20.5546875" style="14" customWidth="1"/>
    <col min="16131" max="16199" width="8" style="14" customWidth="1"/>
    <col min="16200" max="16384" width="8.6640625" style="14"/>
  </cols>
  <sheetData>
    <row r="1" spans="1:73" x14ac:dyDescent="0.25">
      <c r="A1" s="14" t="s">
        <v>2345</v>
      </c>
      <c r="B1" s="14" t="s">
        <v>442</v>
      </c>
      <c r="C1" s="14" t="s">
        <v>460</v>
      </c>
      <c r="D1" s="14" t="s">
        <v>461</v>
      </c>
      <c r="E1" s="14" t="s">
        <v>462</v>
      </c>
      <c r="F1" s="14" t="s">
        <v>463</v>
      </c>
      <c r="G1" s="14" t="s">
        <v>464</v>
      </c>
      <c r="H1" s="14" t="s">
        <v>465</v>
      </c>
      <c r="I1" s="14" t="s">
        <v>466</v>
      </c>
      <c r="J1" s="14" t="s">
        <v>467</v>
      </c>
      <c r="K1" s="14" t="s">
        <v>468</v>
      </c>
      <c r="L1" s="14" t="s">
        <v>469</v>
      </c>
      <c r="M1" s="14" t="s">
        <v>470</v>
      </c>
      <c r="N1" s="14" t="s">
        <v>471</v>
      </c>
      <c r="O1" s="14" t="s">
        <v>472</v>
      </c>
      <c r="P1" s="14" t="s">
        <v>473</v>
      </c>
      <c r="Q1" s="14" t="s">
        <v>474</v>
      </c>
      <c r="R1" s="14" t="s">
        <v>475</v>
      </c>
      <c r="S1" s="14" t="s">
        <v>476</v>
      </c>
      <c r="T1" s="14" t="s">
        <v>477</v>
      </c>
      <c r="U1" s="14" t="s">
        <v>478</v>
      </c>
      <c r="V1" s="14" t="s">
        <v>479</v>
      </c>
      <c r="W1" s="14" t="s">
        <v>480</v>
      </c>
      <c r="X1" s="14" t="s">
        <v>481</v>
      </c>
      <c r="Y1" s="14" t="s">
        <v>482</v>
      </c>
      <c r="Z1" s="14" t="s">
        <v>483</v>
      </c>
      <c r="AA1" s="14" t="s">
        <v>484</v>
      </c>
      <c r="AB1" s="14" t="s">
        <v>485</v>
      </c>
      <c r="AC1" s="14" t="s">
        <v>486</v>
      </c>
      <c r="AD1" s="14" t="s">
        <v>487</v>
      </c>
      <c r="AE1" s="14" t="s">
        <v>488</v>
      </c>
      <c r="AF1" s="14" t="s">
        <v>489</v>
      </c>
      <c r="AG1" s="14" t="s">
        <v>490</v>
      </c>
      <c r="AH1" s="14" t="s">
        <v>491</v>
      </c>
      <c r="AI1" s="14" t="s">
        <v>492</v>
      </c>
      <c r="AJ1" s="14" t="s">
        <v>493</v>
      </c>
      <c r="AK1" s="14" t="s">
        <v>494</v>
      </c>
      <c r="AL1" s="14" t="s">
        <v>495</v>
      </c>
      <c r="AM1" s="14" t="s">
        <v>496</v>
      </c>
      <c r="AN1" s="14" t="s">
        <v>497</v>
      </c>
      <c r="AO1" s="14" t="s">
        <v>498</v>
      </c>
      <c r="AP1" s="14" t="s">
        <v>499</v>
      </c>
      <c r="AQ1" s="14" t="s">
        <v>500</v>
      </c>
      <c r="AR1" s="14" t="s">
        <v>501</v>
      </c>
      <c r="AS1" s="14" t="s">
        <v>502</v>
      </c>
      <c r="AT1" s="14" t="s">
        <v>503</v>
      </c>
      <c r="AU1" s="14" t="s">
        <v>504</v>
      </c>
      <c r="AV1" s="14" t="s">
        <v>505</v>
      </c>
      <c r="AW1" s="14" t="s">
        <v>506</v>
      </c>
      <c r="AX1" s="14" t="s">
        <v>507</v>
      </c>
      <c r="AY1" s="14" t="s">
        <v>508</v>
      </c>
      <c r="AZ1" s="14" t="s">
        <v>509</v>
      </c>
      <c r="BA1" s="14" t="s">
        <v>510</v>
      </c>
      <c r="BB1" s="14" t="s">
        <v>511</v>
      </c>
      <c r="BC1" s="14" t="s">
        <v>512</v>
      </c>
      <c r="BD1" s="14" t="s">
        <v>513</v>
      </c>
      <c r="BE1" s="14" t="s">
        <v>514</v>
      </c>
      <c r="BF1" s="14" t="s">
        <v>515</v>
      </c>
      <c r="BG1" s="14" t="s">
        <v>516</v>
      </c>
      <c r="BH1" s="14" t="s">
        <v>517</v>
      </c>
      <c r="BI1" s="14" t="s">
        <v>518</v>
      </c>
      <c r="BJ1" s="14" t="s">
        <v>519</v>
      </c>
      <c r="BK1" s="14" t="s">
        <v>520</v>
      </c>
      <c r="BL1" s="14" t="s">
        <v>521</v>
      </c>
      <c r="BM1" s="14" t="s">
        <v>522</v>
      </c>
      <c r="BN1" s="14" t="s">
        <v>523</v>
      </c>
      <c r="BO1" s="14" t="s">
        <v>524</v>
      </c>
      <c r="BP1" s="14" t="s">
        <v>525</v>
      </c>
      <c r="BQ1" s="14" t="s">
        <v>526</v>
      </c>
      <c r="BR1" s="14" t="s">
        <v>527</v>
      </c>
      <c r="BS1" s="14" t="s">
        <v>528</v>
      </c>
      <c r="BT1" s="14" t="s">
        <v>529</v>
      </c>
      <c r="BU1" s="14" t="s">
        <v>530</v>
      </c>
    </row>
    <row r="2" spans="1:73" ht="13.2" x14ac:dyDescent="0.25">
      <c r="A2" s="14" t="s">
        <v>2362</v>
      </c>
      <c r="B2" s="14" t="s">
        <v>531</v>
      </c>
      <c r="C2" s="328"/>
      <c r="D2" s="329">
        <f>(Detail_prices!D2/Detail_prices!C2)^4-1</f>
        <v>7.9282632261193253E-2</v>
      </c>
      <c r="E2" s="329">
        <f>(Detail_prices!E2/Detail_prices!D2)^4-1</f>
        <v>1.6292943839811391E-2</v>
      </c>
      <c r="F2" s="329">
        <f>(Detail_prices!F2/Detail_prices!E2)^4-1</f>
        <v>0.14133626551239598</v>
      </c>
      <c r="G2" s="329">
        <f>(Detail_prices!G2/Detail_prices!F2)^4-1</f>
        <v>-3.5916775159530401E-2</v>
      </c>
      <c r="H2" s="329">
        <f>(Detail_prices!H2/Detail_prices!G2)^4-1</f>
        <v>7.5541072258553887E-2</v>
      </c>
      <c r="I2" s="329">
        <f>(Detail_prices!I2/Detail_prices!H2)^4-1</f>
        <v>4.1879194749137039E-2</v>
      </c>
      <c r="J2" s="329">
        <f>(Detail_prices!J2/Detail_prices!I2)^4-1</f>
        <v>0</v>
      </c>
      <c r="K2" s="329">
        <f>(Detail_prices!K2/Detail_prices!J2)^4-1</f>
        <v>2.5755282258582479E-2</v>
      </c>
      <c r="L2" s="329">
        <f>(Detail_prices!L2/Detail_prices!K2)^4-1</f>
        <v>3.0766989609814388E-2</v>
      </c>
      <c r="M2" s="329">
        <f>(Detail_prices!M2/Detail_prices!L2)^4-1</f>
        <v>5.1271780813575196E-2</v>
      </c>
      <c r="N2" s="329">
        <f>(Detail_prices!N2/Detail_prices!M2)^4-1</f>
        <v>4.5476073430589681E-2</v>
      </c>
      <c r="O2" s="329">
        <f>(Detail_prices!O2/Detail_prices!N2)^4-1</f>
        <v>9.1429493851518107E-2</v>
      </c>
      <c r="P2" s="329">
        <f>(Detail_prices!P2/Detail_prices!O2)^4-1</f>
        <v>4.3976392447874657E-2</v>
      </c>
      <c r="Q2" s="329">
        <f>(Detail_prices!Q2/Detail_prices!P2)^4-1</f>
        <v>9.5464717312674363E-3</v>
      </c>
      <c r="R2" s="329">
        <f>(Detail_prices!R2/Detail_prices!Q2)^4-1</f>
        <v>-7.8256909463376823E-2</v>
      </c>
      <c r="S2" s="329">
        <f>(Detail_prices!S2/Detail_prices!R2)^4-1</f>
        <v>5.9390039267295247E-2</v>
      </c>
      <c r="T2" s="329">
        <f>(Detail_prices!T2/Detail_prices!S2)^4-1</f>
        <v>-4.7647324460522444E-3</v>
      </c>
      <c r="U2" s="329">
        <f>(Detail_prices!U2/Detail_prices!T2)^4-1</f>
        <v>0</v>
      </c>
      <c r="V2" s="329">
        <f>(Detail_prices!V2/Detail_prices!U2)^4-1</f>
        <v>1.9253358655119568E-2</v>
      </c>
      <c r="W2" s="329">
        <f>(Detail_prices!W2/Detail_prices!V2)^4-1</f>
        <v>-2.3569972396621952E-2</v>
      </c>
      <c r="X2" s="329">
        <f>(Detail_prices!X2/Detail_prices!W2)^4-1</f>
        <v>4.7932808116226688E-3</v>
      </c>
      <c r="Y2" s="329">
        <f>(Detail_prices!Y2/Detail_prices!X2)^4-1</f>
        <v>4.3709460790032351E-2</v>
      </c>
      <c r="Z2" s="329">
        <f>(Detail_prices!Z2/Detail_prices!Y2)^4-1</f>
        <v>2.8672019470530552E-2</v>
      </c>
      <c r="AA2" s="329">
        <f>(Detail_prices!AA2/Detail_prices!Z2)^4-1</f>
        <v>-5.9650139975213401E-2</v>
      </c>
      <c r="AB2" s="329">
        <f>(Detail_prices!AB2/Detail_prices!AA2)^4-1</f>
        <v>0.11942587074089062</v>
      </c>
      <c r="AC2" s="329">
        <f>(Detail_prices!AC2/Detail_prices!AB2)^4-1</f>
        <v>2.3377154813723822E-2</v>
      </c>
      <c r="AD2" s="329">
        <f>(Detail_prices!AD2/Detail_prices!AC2)^4-1</f>
        <v>8.0672704092566994E-2</v>
      </c>
      <c r="AE2" s="329">
        <f>(Detail_prices!AE2/Detail_prices!AD2)^4-1</f>
        <v>0.10807794616315647</v>
      </c>
      <c r="AF2" s="329">
        <f>(Detail_prices!AF2/Detail_prices!AE2)^4-1</f>
        <v>5.3920653279813324E-2</v>
      </c>
      <c r="AG2" s="329">
        <f>(Detail_prices!AG2/Detail_prices!AF2)^4-1</f>
        <v>-5.949419310876547E-2</v>
      </c>
      <c r="AH2" s="329">
        <f>(Detail_prices!AH2/Detail_prices!AG2)^4-1</f>
        <v>0.10547790101948729</v>
      </c>
      <c r="AI2" s="329">
        <f>(Detail_prices!AI2/Detail_prices!AH2)^4-1</f>
        <v>6.1656235760585432E-2</v>
      </c>
      <c r="AJ2" s="329">
        <f>(Detail_prices!AJ2/Detail_prices!AI2)^4-1</f>
        <v>3.436852489942277E-2</v>
      </c>
      <c r="AK2" s="329">
        <f>(Detail_prices!AK2/Detail_prices!AJ2)^4-1</f>
        <v>-1.671854510030979E-2</v>
      </c>
      <c r="AL2" s="329">
        <f>(Detail_prices!AL2/Detail_prices!AK2)^4-1</f>
        <v>4.2912409460077461E-2</v>
      </c>
      <c r="AM2" s="329">
        <f>(Detail_prices!AM2/Detail_prices!AL2)^4-1</f>
        <v>5.5453698206129776E-2</v>
      </c>
      <c r="AN2" s="329">
        <f>(Detail_prices!AN2/Detail_prices!AM2)^4-1</f>
        <v>8.9450947377511802E-2</v>
      </c>
      <c r="AO2" s="329">
        <f>(Detail_prices!AO2/Detail_prices!AN2)^4-1</f>
        <v>7.4657433297371512E-2</v>
      </c>
      <c r="AP2" s="329">
        <f>(Detail_prices!AP2/Detail_prices!AO2)^4-1</f>
        <v>1.1946109510177605E-2</v>
      </c>
      <c r="AQ2" s="329">
        <f>(Detail_prices!AQ2/Detail_prices!AP2)^4-1</f>
        <v>8.9833378597132363E-2</v>
      </c>
      <c r="AR2" s="329">
        <f>(Detail_prices!AR2/Detail_prices!AQ2)^4-1</f>
        <v>-4.561978357208718E-2</v>
      </c>
      <c r="AS2" s="329">
        <f>(Detail_prices!AS2/Detail_prices!AR2)^4-1</f>
        <v>3.5693088176107279E-2</v>
      </c>
      <c r="AT2" s="329">
        <f>(Detail_prices!AT2/Detail_prices!AS2)^4-1</f>
        <v>-7.7369075843558566E-3</v>
      </c>
      <c r="AU2" s="329">
        <f>(Detail_prices!AU2/Detail_prices!AT2)^4-1</f>
        <v>-2.6934479365419151E-2</v>
      </c>
      <c r="AV2" s="329">
        <f>(Detail_prices!AV2/Detail_prices!AU2)^4-1</f>
        <v>-8.3365040410006919E-2</v>
      </c>
      <c r="AW2" s="329">
        <f>(Detail_prices!AW2/Detail_prices!AV2)^4-1</f>
        <v>-7.0079223024000048E-2</v>
      </c>
      <c r="AX2" s="329">
        <f>(Detail_prices!AX2/Detail_prices!AW2)^4-1</f>
        <v>5.825761572525634E-2</v>
      </c>
      <c r="AY2" s="329">
        <f>(Detail_prices!AY2/Detail_prices!AX2)^4-1</f>
        <v>-3.5657611466990868E-2</v>
      </c>
      <c r="AZ2" s="329">
        <f>(Detail_prices!AZ2/Detail_prices!AY2)^4-1</f>
        <v>4.5330337090203621E-2</v>
      </c>
      <c r="BA2" s="329">
        <f>(Detail_prices!BA2/Detail_prices!AZ2)^4-1</f>
        <v>-1.5935936257282624E-2</v>
      </c>
      <c r="BB2" s="329">
        <f>(Detail_prices!BB2/Detail_prices!BA2)^4-1</f>
        <v>-2.7872848612415679E-2</v>
      </c>
      <c r="BC2" s="329">
        <f>(Detail_prices!BC2/Detail_prices!BB2)^4-1</f>
        <v>2.0417922585491022E-2</v>
      </c>
      <c r="BD2" s="329">
        <f>(Detail_prices!BD2/Detail_prices!BC2)^4-1</f>
        <v>4.5098064570577412E-2</v>
      </c>
      <c r="BE2" s="329">
        <f>(Detail_prices!BE2/Detail_prices!BD2)^4-1</f>
        <v>8.6415853655129604E-2</v>
      </c>
      <c r="BF2" s="329">
        <f>(Detail_prices!BF2/Detail_prices!BE2)^4-1</f>
        <v>-3.0885692685842958E-2</v>
      </c>
      <c r="BG2" s="329">
        <f>(Detail_prices!BG2/Detail_prices!BF2)^4-1</f>
        <v>6.4495812542993081E-2</v>
      </c>
      <c r="BH2" s="329">
        <f>(Detail_prices!BH2/Detail_prices!BG2)^4-1</f>
        <v>5.5377786537639917E-2</v>
      </c>
      <c r="BI2" s="329">
        <f>(Detail_prices!BI2/Detail_prices!BH2)^4-1</f>
        <v>-4.1406099978957611E-2</v>
      </c>
      <c r="BJ2" s="329">
        <f>(Detail_prices!BJ2/Detail_prices!BI2)^4-1</f>
        <v>3.1278193253164721E-2</v>
      </c>
      <c r="BK2" s="329">
        <f>(Detail_prices!BK2/Detail_prices!BJ2)^4-1</f>
        <v>5.4782013683569719E-2</v>
      </c>
      <c r="BL2" s="329">
        <f>(Detail_prices!BL2/Detail_prices!BK2)^4-1</f>
        <v>4.2281577339865262E-2</v>
      </c>
      <c r="BM2" s="329">
        <f>(Detail_prices!BM2/Detail_prices!BL2)^4-1</f>
        <v>-7.4696218460416075E-3</v>
      </c>
      <c r="BN2" s="329">
        <f>(Detail_prices!BN2/Detail_prices!BM2)^4-1</f>
        <v>-6.2280096882553315E-2</v>
      </c>
      <c r="BO2" s="329">
        <f>(Detail_prices!BO2/Detail_prices!BN2)^4-1</f>
        <v>0.13277627265468994</v>
      </c>
      <c r="BP2" s="329">
        <f>(Detail_prices!BP2/Detail_prices!BO2)^4-1</f>
        <v>0.11076358351234705</v>
      </c>
      <c r="BQ2" s="329">
        <f>(Detail_prices!BQ2/Detail_prices!BP2)^4-1</f>
        <v>1.0128921026560267E-2</v>
      </c>
      <c r="BR2" s="329">
        <f>(Detail_prices!BR2/Detail_prices!BQ2)^4-1</f>
        <v>7.79179539176027E-2</v>
      </c>
      <c r="BS2" s="329">
        <f>(Detail_prices!BS2/Detail_prices!BR2)^4-1</f>
        <v>6.5490288143266406E-2</v>
      </c>
      <c r="BT2" s="329">
        <f>(Detail_prices!BT2/Detail_prices!BS2)^4-1</f>
        <v>-7.693660291514981E-2</v>
      </c>
      <c r="BU2" s="329">
        <f>(Detail_prices!BU2/Detail_prices!BT2)^4-1</f>
        <v>2.6349086743234107E-2</v>
      </c>
    </row>
    <row r="3" spans="1:73" ht="13.2" x14ac:dyDescent="0.25">
      <c r="A3" s="14" t="s">
        <v>2589</v>
      </c>
      <c r="B3" s="14" t="s">
        <v>531</v>
      </c>
      <c r="D3" s="329" t="e">
        <f>(Detail_prices!D3/Detail_prices!C3)^4-1</f>
        <v>#DIV/0!</v>
      </c>
      <c r="E3" s="329" t="e">
        <f>(Detail_prices!E3/Detail_prices!D3)^4-1</f>
        <v>#DIV/0!</v>
      </c>
      <c r="F3" s="329" t="e">
        <f>(Detail_prices!F3/Detail_prices!E3)^4-1</f>
        <v>#DIV/0!</v>
      </c>
      <c r="G3" s="329" t="e">
        <f>(Detail_prices!G3/Detail_prices!F3)^4-1</f>
        <v>#DIV/0!</v>
      </c>
      <c r="H3" s="329" t="e">
        <f>(Detail_prices!H3/Detail_prices!G3)^4-1</f>
        <v>#DIV/0!</v>
      </c>
      <c r="I3" s="329" t="e">
        <f>(Detail_prices!I3/Detail_prices!H3)^4-1</f>
        <v>#DIV/0!</v>
      </c>
      <c r="J3" s="329" t="e">
        <f>(Detail_prices!J3/Detail_prices!I3)^4-1</f>
        <v>#DIV/0!</v>
      </c>
      <c r="K3" s="329" t="e">
        <f>(Detail_prices!K3/Detail_prices!J3)^4-1</f>
        <v>#DIV/0!</v>
      </c>
      <c r="L3" s="329" t="e">
        <f>(Detail_prices!L3/Detail_prices!K3)^4-1</f>
        <v>#DIV/0!</v>
      </c>
      <c r="M3" s="329" t="e">
        <f>(Detail_prices!M3/Detail_prices!L3)^4-1</f>
        <v>#DIV/0!</v>
      </c>
      <c r="N3" s="329" t="e">
        <f>(Detail_prices!N3/Detail_prices!M3)^4-1</f>
        <v>#DIV/0!</v>
      </c>
      <c r="O3" s="329" t="e">
        <f>(Detail_prices!O3/Detail_prices!N3)^4-1</f>
        <v>#DIV/0!</v>
      </c>
      <c r="P3" s="329" t="e">
        <f>(Detail_prices!P3/Detail_prices!O3)^4-1</f>
        <v>#DIV/0!</v>
      </c>
      <c r="Q3" s="329" t="e">
        <f>(Detail_prices!Q3/Detail_prices!P3)^4-1</f>
        <v>#DIV/0!</v>
      </c>
      <c r="R3" s="329" t="e">
        <f>(Detail_prices!R3/Detail_prices!Q3)^4-1</f>
        <v>#DIV/0!</v>
      </c>
      <c r="S3" s="329" t="e">
        <f>(Detail_prices!S3/Detail_prices!R3)^4-1</f>
        <v>#DIV/0!</v>
      </c>
      <c r="T3" s="329" t="e">
        <f>(Detail_prices!T3/Detail_prices!S3)^4-1</f>
        <v>#DIV/0!</v>
      </c>
      <c r="U3" s="329" t="e">
        <f>(Detail_prices!U3/Detail_prices!T3)^4-1</f>
        <v>#DIV/0!</v>
      </c>
      <c r="V3" s="329" t="e">
        <f>(Detail_prices!V3/Detail_prices!U3)^4-1</f>
        <v>#DIV/0!</v>
      </c>
      <c r="W3" s="329" t="e">
        <f>(Detail_prices!W3/Detail_prices!V3)^4-1</f>
        <v>#DIV/0!</v>
      </c>
      <c r="X3" s="329" t="e">
        <f>(Detail_prices!X3/Detail_prices!W3)^4-1</f>
        <v>#DIV/0!</v>
      </c>
      <c r="Y3" s="329" t="e">
        <f>(Detail_prices!Y3/Detail_prices!X3)^4-1</f>
        <v>#DIV/0!</v>
      </c>
      <c r="Z3" s="329" t="e">
        <f>(Detail_prices!Z3/Detail_prices!Y3)^4-1</f>
        <v>#DIV/0!</v>
      </c>
      <c r="AA3" s="329" t="e">
        <f>(Detail_prices!AA3/Detail_prices!Z3)^4-1</f>
        <v>#DIV/0!</v>
      </c>
      <c r="AB3" s="329" t="e">
        <f>(Detail_prices!AB3/Detail_prices!AA3)^4-1</f>
        <v>#DIV/0!</v>
      </c>
      <c r="AC3" s="329" t="e">
        <f>(Detail_prices!AC3/Detail_prices!AB3)^4-1</f>
        <v>#DIV/0!</v>
      </c>
      <c r="AD3" s="329" t="e">
        <f>(Detail_prices!AD3/Detail_prices!AC3)^4-1</f>
        <v>#DIV/0!</v>
      </c>
      <c r="AE3" s="329" t="e">
        <f>(Detail_prices!AE3/Detail_prices!AD3)^4-1</f>
        <v>#DIV/0!</v>
      </c>
      <c r="AF3" s="329" t="e">
        <f>(Detail_prices!AF3/Detail_prices!AE3)^4-1</f>
        <v>#DIV/0!</v>
      </c>
      <c r="AG3" s="329" t="e">
        <f>(Detail_prices!AG3/Detail_prices!AF3)^4-1</f>
        <v>#DIV/0!</v>
      </c>
      <c r="AH3" s="329" t="e">
        <f>(Detail_prices!AH3/Detail_prices!AG3)^4-1</f>
        <v>#DIV/0!</v>
      </c>
      <c r="AI3" s="329" t="e">
        <f>(Detail_prices!AI3/Detail_prices!AH3)^4-1</f>
        <v>#DIV/0!</v>
      </c>
      <c r="AJ3" s="329" t="e">
        <f>(Detail_prices!AJ3/Detail_prices!AI3)^4-1</f>
        <v>#DIV/0!</v>
      </c>
      <c r="AK3" s="329" t="e">
        <f>(Detail_prices!AK3/Detail_prices!AJ3)^4-1</f>
        <v>#DIV/0!</v>
      </c>
      <c r="AL3" s="329" t="e">
        <f>(Detail_prices!AL3/Detail_prices!AK3)^4-1</f>
        <v>#DIV/0!</v>
      </c>
      <c r="AM3" s="329" t="e">
        <f>(Detail_prices!AM3/Detail_prices!AL3)^4-1</f>
        <v>#DIV/0!</v>
      </c>
      <c r="AN3" s="329" t="e">
        <f>(Detail_prices!AN3/Detail_prices!AM3)^4-1</f>
        <v>#DIV/0!</v>
      </c>
      <c r="AO3" s="329" t="e">
        <f>(Detail_prices!AO3/Detail_prices!AN3)^4-1</f>
        <v>#DIV/0!</v>
      </c>
      <c r="AP3" s="329" t="e">
        <f>(Detail_prices!AP3/Detail_prices!AO3)^4-1</f>
        <v>#DIV/0!</v>
      </c>
      <c r="AQ3" s="329" t="e">
        <f>(Detail_prices!AQ3/Detail_prices!AP3)^4-1</f>
        <v>#DIV/0!</v>
      </c>
      <c r="AR3" s="329" t="e">
        <f>(Detail_prices!AR3/Detail_prices!AQ3)^4-1</f>
        <v>#DIV/0!</v>
      </c>
      <c r="AS3" s="329" t="e">
        <f>(Detail_prices!AS3/Detail_prices!AR3)^4-1</f>
        <v>#DIV/0!</v>
      </c>
      <c r="AT3" s="329" t="e">
        <f>(Detail_prices!AT3/Detail_prices!AS3)^4-1</f>
        <v>#DIV/0!</v>
      </c>
      <c r="AU3" s="329" t="e">
        <f>(Detail_prices!AU3/Detail_prices!AT3)^4-1</f>
        <v>#DIV/0!</v>
      </c>
      <c r="AV3" s="329" t="e">
        <f>(Detail_prices!AV3/Detail_prices!AU3)^4-1</f>
        <v>#DIV/0!</v>
      </c>
      <c r="AW3" s="329" t="e">
        <f>(Detail_prices!AW3/Detail_prices!AV3)^4-1</f>
        <v>#DIV/0!</v>
      </c>
      <c r="AX3" s="329" t="e">
        <f>(Detail_prices!AX3/Detail_prices!AW3)^4-1</f>
        <v>#DIV/0!</v>
      </c>
      <c r="AY3" s="329" t="e">
        <f>(Detail_prices!AY3/Detail_prices!AX3)^4-1</f>
        <v>#DIV/0!</v>
      </c>
      <c r="AZ3" s="329" t="e">
        <f>(Detail_prices!AZ3/Detail_prices!AY3)^4-1</f>
        <v>#DIV/0!</v>
      </c>
      <c r="BA3" s="329" t="e">
        <f>(Detail_prices!BA3/Detail_prices!AZ3)^4-1</f>
        <v>#DIV/0!</v>
      </c>
      <c r="BB3" s="329" t="e">
        <f>(Detail_prices!BB3/Detail_prices!BA3)^4-1</f>
        <v>#DIV/0!</v>
      </c>
      <c r="BC3" s="329" t="e">
        <f>(Detail_prices!BC3/Detail_prices!BB3)^4-1</f>
        <v>#DIV/0!</v>
      </c>
      <c r="BD3" s="329" t="e">
        <f>(Detail_prices!BD3/Detail_prices!BC3)^4-1</f>
        <v>#DIV/0!</v>
      </c>
      <c r="BE3" s="329" t="e">
        <f>(Detail_prices!BE3/Detail_prices!BD3)^4-1</f>
        <v>#DIV/0!</v>
      </c>
      <c r="BF3" s="329"/>
      <c r="BG3" s="329"/>
      <c r="BH3" s="329"/>
      <c r="BI3" s="329"/>
      <c r="BJ3" s="329"/>
      <c r="BK3" s="329"/>
      <c r="BL3" s="329"/>
      <c r="BM3" s="329"/>
      <c r="BN3" s="329"/>
      <c r="BO3" s="329"/>
      <c r="BP3" s="329"/>
      <c r="BQ3" s="329"/>
      <c r="BR3" s="329"/>
      <c r="BS3" s="329"/>
      <c r="BT3" s="329"/>
      <c r="BU3" s="329"/>
    </row>
    <row r="4" spans="1:73" ht="13.2" x14ac:dyDescent="0.25">
      <c r="A4" s="14" t="s">
        <v>2363</v>
      </c>
      <c r="B4" s="14" t="s">
        <v>535</v>
      </c>
      <c r="C4" s="14">
        <v>70.599999999999994</v>
      </c>
      <c r="D4" s="329">
        <f>(Detail_prices!D4/Detail_prices!C4)^4-1</f>
        <v>1.7105813257896729E-2</v>
      </c>
      <c r="E4" s="329">
        <f>(Detail_prices!E4/Detail_prices!D4)^4-1</f>
        <v>2.2758691060933645E-2</v>
      </c>
      <c r="F4" s="329">
        <f>(Detail_prices!F4/Detail_prices!E4)^4-1</f>
        <v>2.8346934002061008E-2</v>
      </c>
      <c r="G4" s="329">
        <f>(Detail_prices!G4/Detail_prices!F4)^4-1</f>
        <v>2.8147472457515921E-2</v>
      </c>
      <c r="H4" s="329">
        <f>(Detail_prices!H4/Detail_prices!G4)^4-1</f>
        <v>1.6701100441240513E-2</v>
      </c>
      <c r="I4" s="329">
        <f>(Detail_prices!I4/Detail_prices!H4)^4-1</f>
        <v>2.7834107208488668E-2</v>
      </c>
      <c r="J4" s="329">
        <f>(Detail_prices!J4/Detail_prices!I4)^4-1</f>
        <v>2.2068134995397504E-2</v>
      </c>
      <c r="K4" s="329">
        <f>(Detail_prices!K4/Detail_prices!J4)^4-1</f>
        <v>2.7489807819027767E-2</v>
      </c>
      <c r="L4" s="329">
        <f>(Detail_prices!L4/Detail_prices!K4)^4-1</f>
        <v>2.7302185567969151E-2</v>
      </c>
      <c r="M4" s="329">
        <f>(Detail_prices!M4/Detail_prices!L4)^4-1</f>
        <v>2.7117106917733835E-2</v>
      </c>
      <c r="N4" s="329">
        <f>(Detail_prices!N4/Detail_prices!M4)^4-1</f>
        <v>2.6934520493826941E-2</v>
      </c>
      <c r="O4" s="329">
        <f>(Detail_prices!O4/Detail_prices!N4)^4-1</f>
        <v>3.2169021787544549E-2</v>
      </c>
      <c r="P4" s="329">
        <f>(Detail_prices!P4/Detail_prices!O4)^4-1</f>
        <v>3.191239410434199E-2</v>
      </c>
      <c r="Q4" s="329">
        <f>(Detail_prices!Q4/Detail_prices!P4)^4-1</f>
        <v>3.7008668985501147E-2</v>
      </c>
      <c r="R4" s="329">
        <f>(Detail_prices!R4/Detail_prices!Q4)^4-1</f>
        <v>3.1370174138842577E-2</v>
      </c>
      <c r="S4" s="329">
        <f>(Detail_prices!S4/Detail_prices!R4)^4-1</f>
        <v>3.1126084520850306E-2</v>
      </c>
      <c r="T4" s="329">
        <f>(Detail_prices!T4/Detail_prices!S4)^4-1</f>
        <v>2.0512153063668714E-2</v>
      </c>
      <c r="U4" s="329">
        <f>(Detail_prices!U4/Detail_prices!T4)^4-1</f>
        <v>2.5557817517761094E-2</v>
      </c>
      <c r="V4" s="329">
        <f>(Detail_prices!V4/Detail_prices!U4)^4-1</f>
        <v>2.0278189023576365E-2</v>
      </c>
      <c r="W4" s="329">
        <f>(Detail_prices!W4/Detail_prices!V4)^4-1</f>
        <v>2.0175909501242151E-2</v>
      </c>
      <c r="X4" s="329">
        <f>(Detail_prices!X4/Detail_prices!W4)^4-1</f>
        <v>2.0074656528522583E-2</v>
      </c>
      <c r="Y4" s="329">
        <f>(Detail_prices!Y4/Detail_prices!X4)^4-1</f>
        <v>1.9974414728280543E-2</v>
      </c>
      <c r="Z4" s="329">
        <f>(Detail_prices!Z4/Detail_prices!Y4)^4-1</f>
        <v>2.9923124427924552E-2</v>
      </c>
      <c r="AA4" s="329">
        <f>(Detail_prices!AA4/Detail_prices!Z4)^4-1</f>
        <v>3.4714703780329703E-2</v>
      </c>
      <c r="AB4" s="329">
        <f>(Detail_prices!AB4/Detail_prices!AA4)^4-1</f>
        <v>3.4416045021842478E-2</v>
      </c>
      <c r="AC4" s="329">
        <f>(Detail_prices!AC4/Detail_prices!AB4)^4-1</f>
        <v>3.9067468959312013E-2</v>
      </c>
      <c r="AD4" s="329">
        <f>(Detail_prices!AD4/Detail_prices!AC4)^4-1</f>
        <v>2.8913800893130892E-2</v>
      </c>
      <c r="AE4" s="329">
        <f>(Detail_prices!AE4/Detail_prices!AD4)^4-1</f>
        <v>3.3550123638900864E-2</v>
      </c>
      <c r="AF4" s="329">
        <f>(Detail_prices!AF4/Detail_prices!AE4)^4-1</f>
        <v>2.8467973547283254E-2</v>
      </c>
      <c r="AG4" s="329">
        <f>(Detail_prices!AG4/Detail_prices!AF4)^4-1</f>
        <v>2.8266811136492098E-2</v>
      </c>
      <c r="AH4" s="329">
        <f>(Detail_prices!AH4/Detail_prices!AG4)^4-1</f>
        <v>3.2803378958926155E-2</v>
      </c>
      <c r="AI4" s="329">
        <f>(Detail_prices!AI4/Detail_prices!AH4)^4-1</f>
        <v>3.2536573116649814E-2</v>
      </c>
      <c r="AJ4" s="329">
        <f>(Detail_prices!AJ4/Detail_prices!AI4)^4-1</f>
        <v>3.2274072048421365E-2</v>
      </c>
      <c r="AK4" s="329">
        <f>(Detail_prices!AK4/Detail_prices!AJ4)^4-1</f>
        <v>3.2015772412800736E-2</v>
      </c>
      <c r="AL4" s="329">
        <f>(Detail_prices!AL4/Detail_prices!AK4)^4-1</f>
        <v>2.7178520378819959E-2</v>
      </c>
      <c r="AM4" s="329">
        <f>(Detail_prices!AM4/Detail_prices!AL4)^4-1</f>
        <v>4.0695799316665449E-2</v>
      </c>
      <c r="AN4" s="329">
        <f>(Detail_prices!AN4/Detail_prices!AM4)^4-1</f>
        <v>3.5750682213704366E-2</v>
      </c>
      <c r="AO4" s="329">
        <f>(Detail_prices!AO4/Detail_prices!AN4)^4-1</f>
        <v>5.3500049408338635E-2</v>
      </c>
      <c r="AP4" s="329">
        <f>(Detail_prices!AP4/Detail_prices!AO4)^4-1</f>
        <v>3.4969393612630295E-2</v>
      </c>
      <c r="AQ4" s="329">
        <f>(Detail_prices!AQ4/Detail_prices!AP4)^4-1</f>
        <v>4.3471977481276847E-2</v>
      </c>
      <c r="AR4" s="329">
        <f>(Detail_prices!AR4/Detail_prices!AQ4)^4-1</f>
        <v>4.7380140821669858E-2</v>
      </c>
      <c r="AS4" s="329">
        <f>(Detail_prices!AS4/Detail_prices!AR4)^4-1</f>
        <v>5.9876756364916517E-2</v>
      </c>
      <c r="AT4" s="329">
        <f>(Detail_prices!AT4/Detail_prices!AS4)^4-1</f>
        <v>5.4695600115627352E-2</v>
      </c>
      <c r="AU4" s="329">
        <f>(Detail_prices!AU4/Detail_prices!AT4)^4-1</f>
        <v>4.1316914013160622E-2</v>
      </c>
      <c r="AV4" s="329">
        <f>(Detail_prices!AV4/Detail_prices!AU4)^4-1</f>
        <v>2.438912407494076E-2</v>
      </c>
      <c r="AW4" s="329">
        <f>(Detail_prices!AW4/Detail_prices!AV4)^4-1</f>
        <v>1.2066228580202232E-2</v>
      </c>
      <c r="AX4" s="329">
        <f>(Detail_prices!AX4/Detail_prices!AW4)^4-1</f>
        <v>1.6063935745276536E-2</v>
      </c>
      <c r="AY4" s="329">
        <f>(Detail_prices!AY4/Detail_prices!AX4)^4-1</f>
        <v>3.9820757138400165E-3</v>
      </c>
      <c r="AZ4" s="329">
        <f>(Detail_prices!AZ4/Detail_prices!AY4)^4-1</f>
        <v>7.9680881232915279E-3</v>
      </c>
      <c r="BA4" s="329">
        <f>(Detail_prices!BA4/Detail_prices!AZ4)^4-1</f>
        <v>1.5951828948780999E-2</v>
      </c>
      <c r="BB4" s="329">
        <f>(Detail_prices!BB4/Detail_prices!BA4)^4-1</f>
        <v>1.988999296653593E-2</v>
      </c>
      <c r="BC4" s="329">
        <f>(Detail_prices!BC4/Detail_prices!BB4)^4-1</f>
        <v>1.9791582325825674E-2</v>
      </c>
      <c r="BD4" s="329">
        <f>(Detail_prices!BD4/Detail_prices!BC4)^4-1</f>
        <v>3.9677753434279595E-2</v>
      </c>
      <c r="BE4" s="329">
        <f>(Detail_prices!BE4/Detail_prices!BD4)^4-1</f>
        <v>3.1339453797672778E-2</v>
      </c>
      <c r="BF4" s="329">
        <f>(Detail_prices!BF4/Detail_prices!BE4)^4-1</f>
        <v>2.7169730002734704E-2</v>
      </c>
      <c r="BG4" s="329">
        <f>(Detail_prices!BG4/Detail_prices!BF4)^4-1</f>
        <v>3.4796184313727663E-2</v>
      </c>
      <c r="BH4" s="329">
        <f>(Detail_prices!BH4/Detail_prices!BG4)^4-1</f>
        <v>3.4496128100040657E-2</v>
      </c>
      <c r="BI4" s="329">
        <f>(Detail_prices!BI4/Detail_prices!BH4)^4-1</f>
        <v>2.6526272723779831E-2</v>
      </c>
      <c r="BJ4" s="329">
        <f>(Detail_prices!BJ4/Detail_prices!BI4)^4-1</f>
        <v>1.4995052505203166E-2</v>
      </c>
      <c r="BK4" s="329">
        <f>(Detail_prices!BK4/Detail_prices!BJ4)^4-1</f>
        <v>1.4939050509134466E-2</v>
      </c>
      <c r="BL4" s="329">
        <f>(Detail_prices!BL4/Detail_prices!BK4)^4-1</f>
        <v>2.6154622009337603E-2</v>
      </c>
      <c r="BM4" s="329">
        <f>(Detail_prices!BM4/Detail_prices!BL4)^4-1</f>
        <v>2.224196719263527E-2</v>
      </c>
      <c r="BN4" s="329">
        <f>(Detail_prices!BN4/Detail_prices!BM4)^4-1</f>
        <v>1.8407248412147803E-2</v>
      </c>
      <c r="BO4" s="329">
        <f>(Detail_prices!BO4/Detail_prices!BN4)^4-1</f>
        <v>1.8807709304398346E-2</v>
      </c>
      <c r="BP4" s="329">
        <f>(Detail_prices!BP4/Detail_prices!BO4)^4-1</f>
        <v>2.9430578169812538E-2</v>
      </c>
      <c r="BQ4" s="329">
        <f>(Detail_prices!BQ4/Detail_prices!BP4)^4-1</f>
        <v>3.0458850448297436E-2</v>
      </c>
      <c r="BR4" s="329">
        <f>(Detail_prices!BR4/Detail_prices!BQ4)^4-1</f>
        <v>3.5979562583159819E-2</v>
      </c>
      <c r="BS4" s="329">
        <f>(Detail_prices!BS4/Detail_prices!BR4)^4-1</f>
        <v>2.5749417728955892E-2</v>
      </c>
      <c r="BT4" s="329">
        <f>(Detail_prices!BT4/Detail_prices!BS4)^4-1</f>
        <v>2.5007299333527522E-2</v>
      </c>
      <c r="BU4" s="329">
        <f>(Detail_prices!BU4/Detail_prices!BT4)^4-1</f>
        <v>2.2804696493969434E-2</v>
      </c>
    </row>
    <row r="5" spans="1:73" ht="13.2" x14ac:dyDescent="0.25">
      <c r="A5" s="14" t="s">
        <v>2364</v>
      </c>
      <c r="B5" s="14" t="s">
        <v>2365</v>
      </c>
      <c r="C5" s="14">
        <v>62.1</v>
      </c>
      <c r="D5" s="329">
        <f>(Detail_prices!D5/Detail_prices!C5)^4-1</f>
        <v>-5.6722907157022662E-2</v>
      </c>
      <c r="E5" s="329">
        <f>(Detail_prices!E5/Detail_prices!D5)^4-1</f>
        <v>6.6978946790884786E-2</v>
      </c>
      <c r="F5" s="329">
        <f>(Detail_prices!F5/Detail_prices!E5)^4-1</f>
        <v>-4.4261844847000131E-2</v>
      </c>
      <c r="G5" s="329">
        <f>(Detail_prices!G5/Detail_prices!F5)^4-1</f>
        <v>4.6311685484519138E-2</v>
      </c>
      <c r="H5" s="329">
        <f>(Detail_prices!H5/Detail_prices!G5)^4-1</f>
        <v>0.14204272845518551</v>
      </c>
      <c r="I5" s="329">
        <f>(Detail_prices!I5/Detail_prices!H5)^4-1</f>
        <v>9.6628889608981972E-2</v>
      </c>
      <c r="J5" s="329">
        <f>(Detail_prices!J5/Detail_prices!I5)^4-1</f>
        <v>0.14732081619635218</v>
      </c>
      <c r="K5" s="329">
        <f>(Detail_prices!K5/Detail_prices!J5)^4-1</f>
        <v>0.22881972779176052</v>
      </c>
      <c r="L5" s="329">
        <f>(Detail_prices!L5/Detail_prices!K5)^4-1</f>
        <v>0.26234407643087576</v>
      </c>
      <c r="M5" s="329">
        <f>(Detail_prices!M5/Detail_prices!L5)^4-1</f>
        <v>0.19131782679882758</v>
      </c>
      <c r="N5" s="329">
        <f>(Detail_prices!N5/Detail_prices!M5)^4-1</f>
        <v>0.26463837529717793</v>
      </c>
      <c r="O5" s="329">
        <f>(Detail_prices!O5/Detail_prices!N5)^4-1</f>
        <v>0</v>
      </c>
      <c r="P5" s="329">
        <f>(Detail_prices!P5/Detail_prices!O5)^4-1</f>
        <v>3.3671149508739395E-2</v>
      </c>
      <c r="Q5" s="329">
        <f>(Detail_prices!Q5/Detail_prices!P5)^4-1</f>
        <v>-8.6556670794352919E-2</v>
      </c>
      <c r="R5" s="329">
        <f>(Detail_prices!R5/Detail_prices!Q5)^4-1</f>
        <v>-2.3879520253149877E-2</v>
      </c>
      <c r="S5" s="329">
        <f>(Detail_prices!S5/Detail_prices!R5)^4-1</f>
        <v>-6.6170428356560507E-2</v>
      </c>
      <c r="T5" s="329">
        <f>(Detail_prices!T5/Detail_prices!S5)^4-1</f>
        <v>0.14541911508671124</v>
      </c>
      <c r="U5" s="329">
        <f>(Detail_prices!U5/Detail_prices!T5)^4-1</f>
        <v>-8.7553171021314657E-2</v>
      </c>
      <c r="V5" s="329">
        <f>(Detail_prices!V5/Detail_prices!U5)^4-1</f>
        <v>3.9599202338768347E-2</v>
      </c>
      <c r="W5" s="329">
        <f>(Detail_prices!W5/Detail_prices!V5)^4-1</f>
        <v>2.4374263075517932E-2</v>
      </c>
      <c r="X5" s="329">
        <f>(Detail_prices!X5/Detail_prices!W5)^4-1</f>
        <v>2.4226643080977217E-2</v>
      </c>
      <c r="Y5" s="329">
        <f>(Detail_prices!Y5/Detail_prices!X5)^4-1</f>
        <v>0.10406992753629685</v>
      </c>
      <c r="Z5" s="329">
        <f>(Detail_prices!Z5/Detail_prices!Y5)^4-1</f>
        <v>2.3486961880299306E-2</v>
      </c>
      <c r="AA5" s="329">
        <f>(Detail_prices!AA5/Detail_prices!Z5)^4-1</f>
        <v>-2.7489763192152572E-2</v>
      </c>
      <c r="AB5" s="329">
        <f>(Detail_prices!AB5/Detail_prices!AA5)^4-1</f>
        <v>-0.11581294200878456</v>
      </c>
      <c r="AC5" s="329">
        <f>(Detail_prices!AC5/Detail_prices!AB5)^4-1</f>
        <v>7.4089166361437808E-2</v>
      </c>
      <c r="AD5" s="329">
        <f>(Detail_prices!AD5/Detail_prices!AC5)^4-1</f>
        <v>7.2742339688084634E-2</v>
      </c>
      <c r="AE5" s="329">
        <f>(Detail_prices!AE5/Detail_prices!AD5)^4-1</f>
        <v>9.6087631822999953E-2</v>
      </c>
      <c r="AF5" s="329">
        <f>(Detail_prices!AF5/Detail_prices!AE5)^4-1</f>
        <v>3.6777792253177122E-2</v>
      </c>
      <c r="AG5" s="329">
        <f>(Detail_prices!AG5/Detail_prices!AF5)^4-1</f>
        <v>3.1833789425851133E-2</v>
      </c>
      <c r="AH5" s="329">
        <f>(Detail_prices!AH5/Detail_prices!AG5)^4-1</f>
        <v>0.22664305703702547</v>
      </c>
      <c r="AI5" s="329">
        <f>(Detail_prices!AI5/Detail_prices!AH5)^4-1</f>
        <v>0.11480513342285414</v>
      </c>
      <c r="AJ5" s="329">
        <f>(Detail_prices!AJ5/Detail_prices!AI5)^4-1</f>
        <v>2.9179952157298183E-2</v>
      </c>
      <c r="AK5" s="329">
        <f>(Detail_prices!AK5/Detail_prices!AJ5)^4-1</f>
        <v>-1.2226040756874168E-2</v>
      </c>
      <c r="AL5" s="329">
        <f>(Detail_prices!AL5/Detail_prices!AK5)^4-1</f>
        <v>-0.1361734630357897</v>
      </c>
      <c r="AM5" s="329">
        <f>(Detail_prices!AM5/Detail_prices!AL5)^4-1</f>
        <v>4.7688198950212479E-2</v>
      </c>
      <c r="AN5" s="329">
        <f>(Detail_prices!AN5/Detail_prices!AM5)^4-1</f>
        <v>3.8436650131291161E-2</v>
      </c>
      <c r="AO5" s="329">
        <f>(Detail_prices!AO5/Detail_prices!AN5)^4-1</f>
        <v>8.606630132092441E-2</v>
      </c>
      <c r="AP5" s="329">
        <f>(Detail_prices!AP5/Detail_prices!AO5)^4-1</f>
        <v>0.1372968994419006</v>
      </c>
      <c r="AQ5" s="329">
        <f>(Detail_prices!AQ5/Detail_prices!AP5)^4-1</f>
        <v>8.9925124101482456E-2</v>
      </c>
      <c r="AR5" s="329">
        <f>(Detail_prices!AR5/Detail_prices!AQ5)^4-1</f>
        <v>0.21259519431119567</v>
      </c>
      <c r="AS5" s="329">
        <f>(Detail_prices!AS5/Detail_prices!AR5)^4-1</f>
        <v>6.0360672311621677E-2</v>
      </c>
      <c r="AT5" s="329">
        <f>(Detail_prices!AT5/Detail_prices!AS5)^4-1</f>
        <v>-5.6924661473943039E-2</v>
      </c>
      <c r="AU5" s="329">
        <f>(Detail_prices!AU5/Detail_prices!AT5)^4-1</f>
        <v>-0.2313174181355272</v>
      </c>
      <c r="AV5" s="329">
        <f>(Detail_prices!AV5/Detail_prices!AU5)^4-1</f>
        <v>-0.1997590651197233</v>
      </c>
      <c r="AW5" s="329">
        <f>(Detail_prices!AW5/Detail_prices!AV5)^4-1</f>
        <v>0.12641969214663096</v>
      </c>
      <c r="AX5" s="329">
        <f>(Detail_prices!AX5/Detail_prices!AW5)^4-1</f>
        <v>0.20407587594262888</v>
      </c>
      <c r="AY5" s="329">
        <f>(Detail_prices!AY5/Detail_prices!AX5)^4-1</f>
        <v>0.11257037148889615</v>
      </c>
      <c r="AZ5" s="329">
        <f>(Detail_prices!AZ5/Detail_prices!AY5)^4-1</f>
        <v>6.9405790267917933E-2</v>
      </c>
      <c r="BA5" s="329">
        <f>(Detail_prices!BA5/Detail_prices!AZ5)^4-1</f>
        <v>-4.0049497585788019E-2</v>
      </c>
      <c r="BB5" s="329">
        <f>(Detail_prices!BB5/Detail_prices!BA5)^4-1</f>
        <v>1.1251647422326982E-2</v>
      </c>
      <c r="BC5" s="329">
        <f>(Detail_prices!BC5/Detail_prices!BB5)^4-1</f>
        <v>0.24289686554217438</v>
      </c>
      <c r="BD5" s="329">
        <f>(Detail_prices!BD5/Detail_prices!BC5)^4-1</f>
        <v>6.5019839762187948E-2</v>
      </c>
      <c r="BE5" s="329">
        <f>(Detail_prices!BE5/Detail_prices!BD5)^4-1</f>
        <v>1.3961394446194486E-2</v>
      </c>
      <c r="BF5" s="329">
        <f>(Detail_prices!BF5/Detail_prices!BE5)^4-1</f>
        <v>0.10418556431338954</v>
      </c>
      <c r="BG5" s="329">
        <f>(Detail_prices!BG5/Detail_prices!BF5)^4-1</f>
        <v>9.0694620662195913E-2</v>
      </c>
      <c r="BH5" s="329">
        <f>(Detail_prices!BH5/Detail_prices!BG5)^4-1</f>
        <v>5.0474000939775054E-2</v>
      </c>
      <c r="BI5" s="329">
        <f>(Detail_prices!BI5/Detail_prices!BH5)^4-1</f>
        <v>-7.6034000969939397E-2</v>
      </c>
      <c r="BJ5" s="329">
        <f>(Detail_prices!BJ5/Detail_prices!BI5)^4-1</f>
        <v>2.3498788135114301E-2</v>
      </c>
      <c r="BK5" s="329">
        <f>(Detail_prices!BK5/Detail_prices!BJ5)^4-1</f>
        <v>-6.6006375243361504E-3</v>
      </c>
      <c r="BL5" s="329">
        <f>(Detail_prices!BL5/Detail_prices!BK5)^4-1</f>
        <v>-6.1494802332531018E-2</v>
      </c>
      <c r="BM5" s="329">
        <f>(Detail_prices!BM5/Detail_prices!BL5)^4-1</f>
        <v>0.12315595880870966</v>
      </c>
      <c r="BN5" s="329">
        <f>(Detail_prices!BN5/Detail_prices!BM5)^4-1</f>
        <v>3.9829183989666062E-2</v>
      </c>
      <c r="BO5" s="329">
        <f>(Detail_prices!BO5/Detail_prices!BN5)^4-1</f>
        <v>-7.6751233757184179E-2</v>
      </c>
      <c r="BP5" s="329">
        <f>(Detail_prices!BP5/Detail_prices!BO5)^4-1</f>
        <v>0.10392972830823899</v>
      </c>
      <c r="BQ5" s="329">
        <f>(Detail_prices!BQ5/Detail_prices!BP5)^4-1</f>
        <v>7.1997575094809418E-2</v>
      </c>
      <c r="BR5" s="329">
        <f>(Detail_prices!BR5/Detail_prices!BQ5)^4-1</f>
        <v>-5.0680900548485619E-2</v>
      </c>
      <c r="BS5" s="329">
        <f>(Detail_prices!BS5/Detail_prices!BR5)^4-1</f>
        <v>-3.8036897935582625E-2</v>
      </c>
      <c r="BT5" s="329">
        <f>(Detail_prices!BT5/Detail_prices!BS5)^4-1</f>
        <v>-3.8081703523133448E-2</v>
      </c>
      <c r="BU5" s="329">
        <f>(Detail_prices!BU5/Detail_prices!BT5)^4-1</f>
        <v>-6.6855228009308654E-2</v>
      </c>
    </row>
    <row r="6" spans="1:73" ht="13.2" x14ac:dyDescent="0.25">
      <c r="A6" s="14" t="s">
        <v>2366</v>
      </c>
      <c r="B6" s="14" t="s">
        <v>2367</v>
      </c>
      <c r="C6" s="14">
        <v>66.7</v>
      </c>
      <c r="D6" s="329">
        <f>(Detail_prices!D6/Detail_prices!C6)^4-1</f>
        <v>6.0105014941911339E-3</v>
      </c>
      <c r="E6" s="329">
        <f>(Detail_prices!E6/Detail_prices!D6)^4-1</f>
        <v>-1.7843418317086135E-2</v>
      </c>
      <c r="F6" s="329">
        <f>(Detail_prices!F6/Detail_prices!E6)^4-1</f>
        <v>6.1520804229786563E-2</v>
      </c>
      <c r="G6" s="329">
        <f>(Detail_prices!G6/Detail_prices!F6)^4-1</f>
        <v>3.6032445200426144E-2</v>
      </c>
      <c r="H6" s="329">
        <f>(Detail_prices!H6/Detail_prices!G6)^4-1</f>
        <v>8.4802733110532547E-2</v>
      </c>
      <c r="I6" s="329">
        <f>(Detail_prices!I6/Detail_prices!H6)^4-1</f>
        <v>0.11391904365356509</v>
      </c>
      <c r="J6" s="329">
        <f>(Detail_prices!J6/Detail_prices!I6)^4-1</f>
        <v>0.12906361009179768</v>
      </c>
      <c r="K6" s="329">
        <f>(Detail_prices!K6/Detail_prices!J6)^4-1</f>
        <v>0.21676502659361563</v>
      </c>
      <c r="L6" s="329">
        <f>(Detail_prices!L6/Detail_prices!K6)^4-1</f>
        <v>0.16451263616880274</v>
      </c>
      <c r="M6" s="329">
        <f>(Detail_prices!M6/Detail_prices!L6)^4-1</f>
        <v>0.1087832732099363</v>
      </c>
      <c r="N6" s="329">
        <f>(Detail_prices!N6/Detail_prices!M6)^4-1</f>
        <v>0.23700159327351544</v>
      </c>
      <c r="O6" s="329">
        <f>(Detail_prices!O6/Detail_prices!N6)^4-1</f>
        <v>0.13524779327787062</v>
      </c>
      <c r="P6" s="329">
        <f>(Detail_prices!P6/Detail_prices!O6)^4-1</f>
        <v>-1.7718276924067355E-2</v>
      </c>
      <c r="Q6" s="329">
        <f>(Detail_prices!Q6/Detail_prices!P6)^4-1</f>
        <v>6.8901184984708319E-2</v>
      </c>
      <c r="R6" s="329">
        <f>(Detail_prices!R6/Detail_prices!Q6)^4-1</f>
        <v>3.1195435974658903E-2</v>
      </c>
      <c r="S6" s="329">
        <f>(Detail_prices!S6/Detail_prices!R6)^4-1</f>
        <v>-4.3644233872495164E-3</v>
      </c>
      <c r="T6" s="329">
        <f>(Detail_prices!T6/Detail_prices!S6)^4-1</f>
        <v>2.6517899112235011E-2</v>
      </c>
      <c r="U6" s="329">
        <f>(Detail_prices!U6/Detail_prices!T6)^4-1</f>
        <v>0.16595089390046502</v>
      </c>
      <c r="V6" s="329">
        <f>(Detail_prices!V6/Detail_prices!U6)^4-1</f>
        <v>-0.10827429290729684</v>
      </c>
      <c r="W6" s="329">
        <f>(Detail_prices!W6/Detail_prices!V6)^4-1</f>
        <v>5.267822071606143E-2</v>
      </c>
      <c r="X6" s="329">
        <f>(Detail_prices!X6/Detail_prices!W6)^4-1</f>
        <v>2.5749755935778662E-2</v>
      </c>
      <c r="Y6" s="329">
        <f>(Detail_prices!Y6/Detail_prices!X6)^4-1</f>
        <v>4.2912409460077461E-2</v>
      </c>
      <c r="Z6" s="329">
        <f>(Detail_prices!Z6/Detail_prices!Y6)^4-1</f>
        <v>-4.1146705198659594E-2</v>
      </c>
      <c r="AA6" s="329">
        <f>(Detail_prices!AA6/Detail_prices!Z6)^4-1</f>
        <v>-4.9731075085616694E-2</v>
      </c>
      <c r="AB6" s="329">
        <f>(Detail_prices!AB6/Detail_prices!AA6)^4-1</f>
        <v>1.2896125826503235E-2</v>
      </c>
      <c r="AC6" s="329">
        <f>(Detail_prices!AC6/Detail_prices!AB6)^4-1</f>
        <v>5.6600262468542439E-2</v>
      </c>
      <c r="AD6" s="329">
        <f>(Detail_prices!AD6/Detail_prices!AC6)^4-1</f>
        <v>5.5810721548491538E-2</v>
      </c>
      <c r="AE6" s="329">
        <f>(Detail_prices!AE6/Detail_prices!AD6)^4-1</f>
        <v>6.3708504745635164E-2</v>
      </c>
      <c r="AF6" s="329">
        <f>(Detail_prices!AF6/Detail_prices!AE6)^4-1</f>
        <v>7.1288854177763428E-2</v>
      </c>
      <c r="AG6" s="329">
        <f>(Detail_prices!AG6/Detail_prices!AF6)^4-1</f>
        <v>1.6161289017690095E-2</v>
      </c>
      <c r="AH6" s="329">
        <f>(Detail_prices!AH6/Detail_prices!AG6)^4-1</f>
        <v>4.0604010000000024E-2</v>
      </c>
      <c r="AI6" s="329">
        <f>(Detail_prices!AI6/Detail_prices!AH6)^4-1</f>
        <v>9.0017057089757158E-2</v>
      </c>
      <c r="AJ6" s="329">
        <f>(Detail_prices!AJ6/Detail_prices!AI6)^4-1</f>
        <v>9.2172027738633089E-2</v>
      </c>
      <c r="AK6" s="329">
        <f>(Detail_prices!AK6/Detail_prices!AJ6)^4-1</f>
        <v>-2.9988488625292575E-2</v>
      </c>
      <c r="AL6" s="329">
        <f>(Detail_prices!AL6/Detail_prices!AK6)^4-1</f>
        <v>6.6546476091048801E-2</v>
      </c>
      <c r="AM6" s="329">
        <f>(Detail_prices!AM6/Detail_prices!AL6)^4-1</f>
        <v>7.7334622257070773E-2</v>
      </c>
      <c r="AN6" s="329">
        <f>(Detail_prices!AN6/Detail_prices!AM6)^4-1</f>
        <v>0</v>
      </c>
      <c r="AO6" s="329">
        <f>(Detail_prices!AO6/Detail_prices!AN6)^4-1</f>
        <v>2.2324721673602443E-2</v>
      </c>
      <c r="AP6" s="329">
        <f>(Detail_prices!AP6/Detail_prices!AO6)^4-1</f>
        <v>-4.6859724220266519E-2</v>
      </c>
      <c r="AQ6" s="329">
        <f>(Detail_prices!AQ6/Detail_prices!AP6)^4-1</f>
        <v>0.10411289072943508</v>
      </c>
      <c r="AR6" s="329">
        <f>(Detail_prices!AR6/Detail_prices!AQ6)^4-1</f>
        <v>0.1979857256540638</v>
      </c>
      <c r="AS6" s="329">
        <f>(Detail_prices!AS6/Detail_prices!AR6)^4-1</f>
        <v>0.20451869334279449</v>
      </c>
      <c r="AT6" s="329">
        <f>(Detail_prices!AT6/Detail_prices!AS6)^4-1</f>
        <v>-0.1436122626447186</v>
      </c>
      <c r="AU6" s="329">
        <f>(Detail_prices!AU6/Detail_prices!AT6)^4-1</f>
        <v>-0.33026720838378631</v>
      </c>
      <c r="AV6" s="329">
        <f>(Detail_prices!AV6/Detail_prices!AU6)^4-1</f>
        <v>-0.32061166728673096</v>
      </c>
      <c r="AW6" s="329">
        <f>(Detail_prices!AW6/Detail_prices!AV6)^4-1</f>
        <v>-4.1775399842070016E-3</v>
      </c>
      <c r="AX6" s="329">
        <f>(Detail_prices!AX6/Detail_prices!AW6)^4-1</f>
        <v>0.37958325009444782</v>
      </c>
      <c r="AY6" s="329">
        <f>(Detail_prices!AY6/Detail_prices!AX6)^4-1</f>
        <v>0.16378420292894735</v>
      </c>
      <c r="AZ6" s="329">
        <f>(Detail_prices!AZ6/Detail_prices!AY6)^4-1</f>
        <v>0.16567863184951692</v>
      </c>
      <c r="BA6" s="329">
        <f>(Detail_prices!BA6/Detail_prices!AZ6)^4-1</f>
        <v>-1.7785239051276047E-2</v>
      </c>
      <c r="BB6" s="329">
        <f>(Detail_prices!BB6/Detail_prices!BA6)^4-1</f>
        <v>9.6856717254388824E-2</v>
      </c>
      <c r="BC6" s="329">
        <f>(Detail_prices!BC6/Detail_prices!BB6)^4-1</f>
        <v>3.2011705746210595E-2</v>
      </c>
      <c r="BD6" s="329">
        <f>(Detail_prices!BD6/Detail_prices!BC6)^4-1</f>
        <v>9.380115304725134E-2</v>
      </c>
      <c r="BE6" s="329">
        <f>(Detail_prices!BE6/Detail_prices!BD6)^4-1</f>
        <v>0.10629375520424378</v>
      </c>
      <c r="BF6" s="329">
        <f>(Detail_prices!BF6/Detail_prices!BE6)^4-1</f>
        <v>1.6729039177798999E-2</v>
      </c>
      <c r="BG6" s="329">
        <f>(Detail_prices!BG6/Detail_prices!BF6)^4-1</f>
        <v>0.11024545378782258</v>
      </c>
      <c r="BH6" s="329">
        <f>(Detail_prices!BH6/Detail_prices!BG6)^4-1</f>
        <v>3.5958833942747903E-2</v>
      </c>
      <c r="BI6" s="329">
        <f>(Detail_prices!BI6/Detail_prices!BH6)^4-1</f>
        <v>-7.7571650389676838E-2</v>
      </c>
      <c r="BJ6" s="329">
        <f>(Detail_prices!BJ6/Detail_prices!BI6)^4-1</f>
        <v>6.5412701099529791E-3</v>
      </c>
      <c r="BK6" s="329">
        <f>(Detail_prices!BK6/Detail_prices!BJ6)^4-1</f>
        <v>1.6386385784321167E-2</v>
      </c>
      <c r="BL6" s="329">
        <f>(Detail_prices!BL6/Detail_prices!BK6)^4-1</f>
        <v>-7.5614984047859934E-2</v>
      </c>
      <c r="BM6" s="329">
        <f>(Detail_prices!BM6/Detail_prices!BL6)^4-1</f>
        <v>-4.2321990418821565E-2</v>
      </c>
      <c r="BN6" s="329">
        <f>(Detail_prices!BN6/Detail_prices!BM6)^4-1</f>
        <v>0.15175606241375461</v>
      </c>
      <c r="BO6" s="329">
        <f>(Detail_prices!BO6/Detail_prices!BN6)^4-1</f>
        <v>2.2190913119114919E-2</v>
      </c>
      <c r="BP6" s="329">
        <f>(Detail_prices!BP6/Detail_prices!BO6)^4-1</f>
        <v>2.4868310098790536E-2</v>
      </c>
      <c r="BQ6" s="329">
        <f>(Detail_prices!BQ6/Detail_prices!BP6)^4-1</f>
        <v>-1.6868395368346722E-2</v>
      </c>
      <c r="BR6" s="329">
        <f>(Detail_prices!BR6/Detail_prices!BQ6)^4-1</f>
        <v>0.11624371787932608</v>
      </c>
      <c r="BS6" s="329">
        <f>(Detail_prices!BS6/Detail_prices!BR6)^4-1</f>
        <v>-6.9904018624863729E-2</v>
      </c>
      <c r="BT6" s="329">
        <f>(Detail_prices!BT6/Detail_prices!BS6)^4-1</f>
        <v>-0.20950849168324182</v>
      </c>
      <c r="BU6" s="329">
        <f>(Detail_prices!BU6/Detail_prices!BT6)^4-1</f>
        <v>-9.9870417736353079E-2</v>
      </c>
    </row>
    <row r="7" spans="1:73" ht="13.2" x14ac:dyDescent="0.25">
      <c r="A7" s="14" t="s">
        <v>2368</v>
      </c>
      <c r="B7" s="14" t="s">
        <v>2369</v>
      </c>
      <c r="C7" s="14">
        <v>75</v>
      </c>
      <c r="D7" s="329">
        <f>(Detail_prices!D7/Detail_prices!C7)^4-1</f>
        <v>0.1052494453601982</v>
      </c>
      <c r="E7" s="329">
        <f>(Detail_prices!E7/Detail_prices!D7)^4-1</f>
        <v>8.0336107511633115E-2</v>
      </c>
      <c r="F7" s="329">
        <f>(Detail_prices!F7/Detail_prices!E7)^4-1</f>
        <v>5.1118106773018201E-3</v>
      </c>
      <c r="G7" s="329">
        <f>(Detail_prices!G7/Detail_prices!F7)^4-1</f>
        <v>-3.5194521277774338E-2</v>
      </c>
      <c r="H7" s="329">
        <f>(Detail_prices!H7/Detail_prices!G7)^4-1</f>
        <v>0.33323504785396985</v>
      </c>
      <c r="I7" s="329">
        <f>(Detail_prices!I7/Detail_prices!H7)^4-1</f>
        <v>-5.6191820060399467E-2</v>
      </c>
      <c r="J7" s="329">
        <f>(Detail_prices!J7/Detail_prices!I7)^4-1</f>
        <v>2.9445886824343903E-2</v>
      </c>
      <c r="K7" s="329">
        <f>(Detail_prices!K7/Detail_prices!J7)^4-1</f>
        <v>4.40840800941944E-2</v>
      </c>
      <c r="L7" s="329">
        <f>(Detail_prices!L7/Detail_prices!K7)^4-1</f>
        <v>4.3603593140136621E-2</v>
      </c>
      <c r="M7" s="329">
        <f>(Detail_prices!M7/Detail_prices!L7)^4-1</f>
        <v>2.8603679954732453E-2</v>
      </c>
      <c r="N7" s="329">
        <f>(Detail_prices!N7/Detail_prices!M7)^4-1</f>
        <v>0.12745497118756588</v>
      </c>
      <c r="O7" s="329">
        <f>(Detail_prices!O7/Detail_prices!N7)^4-1</f>
        <v>0</v>
      </c>
      <c r="P7" s="329">
        <f>(Detail_prices!P7/Detail_prices!O7)^4-1</f>
        <v>-4.4685605037864451E-2</v>
      </c>
      <c r="Q7" s="329">
        <f>(Detail_prices!Q7/Detail_prices!P7)^4-1</f>
        <v>1.3864611236551694E-2</v>
      </c>
      <c r="R7" s="329">
        <f>(Detail_prices!R7/Detail_prices!Q7)^4-1</f>
        <v>3.2461138130941203E-2</v>
      </c>
      <c r="S7" s="329">
        <f>(Detail_prices!S7/Detail_prices!R7)^4-1</f>
        <v>6.517112904792155E-2</v>
      </c>
      <c r="T7" s="329">
        <f>(Detail_prices!T7/Detail_prices!S7)^4-1</f>
        <v>0.10694812122373909</v>
      </c>
      <c r="U7" s="329">
        <f>(Detail_prices!U7/Detail_prices!T7)^4-1</f>
        <v>3.5355722622984365E-2</v>
      </c>
      <c r="V7" s="329">
        <f>(Detail_prices!V7/Detail_prices!U7)^4-1</f>
        <v>1.3036221301883533E-2</v>
      </c>
      <c r="W7" s="329">
        <f>(Detail_prices!W7/Detail_prices!V7)^4-1</f>
        <v>-0.23812366311850519</v>
      </c>
      <c r="X7" s="329">
        <f>(Detail_prices!X7/Detail_prices!W7)^4-1</f>
        <v>-9.1953412749099517E-3</v>
      </c>
      <c r="Y7" s="329">
        <f>(Detail_prices!Y7/Detail_prices!X7)^4-1</f>
        <v>-0.10219103822691411</v>
      </c>
      <c r="Z7" s="329">
        <f>(Detail_prices!Z7/Detail_prices!Y7)^4-1</f>
        <v>-0.11357935952810294</v>
      </c>
      <c r="AA7" s="329">
        <f>(Detail_prices!AA7/Detail_prices!Z7)^4-1</f>
        <v>-9.7560246591573696E-3</v>
      </c>
      <c r="AB7" s="329">
        <f>(Detail_prices!AB7/Detail_prices!AA7)^4-1</f>
        <v>0</v>
      </c>
      <c r="AC7" s="329">
        <f>(Detail_prices!AC7/Detail_prices!AB7)^4-1</f>
        <v>1.4805423820669183E-2</v>
      </c>
      <c r="AD7" s="329">
        <f>(Detail_prices!AD7/Detail_prices!AC7)^4-1</f>
        <v>9.8158773915095754E-3</v>
      </c>
      <c r="AE7" s="329">
        <f>(Detail_prices!AE7/Detail_prices!AD7)^4-1</f>
        <v>9.7918486736847665E-3</v>
      </c>
      <c r="AF7" s="329">
        <f>(Detail_prices!AF7/Detail_prices!AE7)^4-1</f>
        <v>5.4612065039363999E-2</v>
      </c>
      <c r="AG7" s="329">
        <f>(Detail_prices!AG7/Detail_prices!AF7)^4-1</f>
        <v>3.8972320481222233E-2</v>
      </c>
      <c r="AH7" s="329">
        <f>(Detail_prices!AH7/Detail_prices!AG7)^4-1</f>
        <v>0.25422670456792407</v>
      </c>
      <c r="AI7" s="329">
        <f>(Detail_prices!AI7/Detail_prices!AH7)^4-1</f>
        <v>2.2661990388580078E-2</v>
      </c>
      <c r="AJ7" s="329">
        <f>(Detail_prices!AJ7/Detail_prices!AI7)^4-1</f>
        <v>2.7086504142885826E-2</v>
      </c>
      <c r="AK7" s="329">
        <f>(Detail_prices!AK7/Detail_prices!AJ7)^4-1</f>
        <v>1.7876652583692643E-2</v>
      </c>
      <c r="AL7" s="329">
        <f>(Detail_prices!AL7/Detail_prices!AK7)^4-1</f>
        <v>0.11037209564912209</v>
      </c>
      <c r="AM7" s="329">
        <f>(Detail_prices!AM7/Detail_prices!AL7)^4-1</f>
        <v>5.267822071606143E-2</v>
      </c>
      <c r="AN7" s="329">
        <f>(Detail_prices!AN7/Detail_prices!AM7)^4-1</f>
        <v>2.1423985444587679E-2</v>
      </c>
      <c r="AO7" s="329">
        <f>(Detail_prices!AO7/Detail_prices!AN7)^4-1</f>
        <v>8.483515597572433E-3</v>
      </c>
      <c r="AP7" s="329">
        <f>(Detail_prices!AP7/Detail_prices!AO7)^4-1</f>
        <v>7.8139993149179077E-2</v>
      </c>
      <c r="AQ7" s="329">
        <f>(Detail_prices!AQ7/Detail_prices!AP7)^4-1</f>
        <v>2.0865233967432895E-2</v>
      </c>
      <c r="AR7" s="329">
        <f>(Detail_prices!AR7/Detail_prices!AQ7)^4-1</f>
        <v>2.9149576145788725E-2</v>
      </c>
      <c r="AS7" s="329">
        <f>(Detail_prices!AS7/Detail_prices!AR7)^4-1</f>
        <v>6.7063140704758162E-2</v>
      </c>
      <c r="AT7" s="329">
        <f>(Detail_prices!AT7/Detail_prices!AS7)^4-1</f>
        <v>2.4364365799408816E-2</v>
      </c>
      <c r="AU7" s="329">
        <f>(Detail_prices!AU7/Detail_prices!AT7)^4-1</f>
        <v>3.2386052096000206E-2</v>
      </c>
      <c r="AV7" s="329">
        <f>(Detail_prices!AV7/Detail_prices!AU7)^4-1</f>
        <v>-1.9694128929503729E-2</v>
      </c>
      <c r="AW7" s="329">
        <f>(Detail_prices!AW7/Detail_prices!AV7)^4-1</f>
        <v>-1.9791570337064135E-2</v>
      </c>
      <c r="AX7" s="329">
        <f>(Detail_prices!AX7/Detail_prices!AW7)^4-1</f>
        <v>-2.7762310531751266E-2</v>
      </c>
      <c r="AY7" s="329">
        <f>(Detail_prices!AY7/Detail_prices!AX7)^4-1</f>
        <v>-2.7956331519836009E-2</v>
      </c>
      <c r="AZ7" s="329">
        <f>(Detail_prices!AZ7/Detail_prices!AY7)^4-1</f>
        <v>9.6825373005797966E-2</v>
      </c>
      <c r="BA7" s="329">
        <f>(Detail_prices!BA7/Detail_prices!AZ7)^4-1</f>
        <v>6.0927485832069639E-2</v>
      </c>
      <c r="BB7" s="329">
        <f>(Detail_prices!BB7/Detail_prices!BA7)^4-1</f>
        <v>-7.8048407594909497E-3</v>
      </c>
      <c r="BC7" s="329">
        <f>(Detail_prices!BC7/Detail_prices!BB7)^4-1</f>
        <v>6.0133875387626823E-2</v>
      </c>
      <c r="BD7" s="329">
        <f>(Detail_prices!BD7/Detail_prices!BC7)^4-1</f>
        <v>3.1278193253164721E-2</v>
      </c>
      <c r="BE7" s="329">
        <f>(Detail_prices!BE7/Detail_prices!BD7)^4-1</f>
        <v>4.2858078616519357E-2</v>
      </c>
      <c r="BF7" s="329">
        <f>(Detail_prices!BF7/Detail_prices!BE7)^4-1</f>
        <v>7.8089166558587886E-2</v>
      </c>
      <c r="BG7" s="329">
        <f>(Detail_prices!BG7/Detail_prices!BF7)^4-1</f>
        <v>3.7767351088564993E-2</v>
      </c>
      <c r="BH7" s="329">
        <f>(Detail_prices!BH7/Detail_prices!BG7)^4-1</f>
        <v>2.2324721673602443E-2</v>
      </c>
      <c r="BI7" s="329">
        <f>(Detail_prices!BI7/Detail_prices!BH7)^4-1</f>
        <v>1.1054708484760756E-2</v>
      </c>
      <c r="BJ7" s="329">
        <f>(Detail_prices!BJ7/Detail_prices!BI7)^4-1</f>
        <v>4.0867973147542758E-2</v>
      </c>
      <c r="BK7" s="329">
        <f>(Detail_prices!BK7/Detail_prices!BJ7)^4-1</f>
        <v>3.6727144534605127E-2</v>
      </c>
      <c r="BL7" s="329">
        <f>(Detail_prices!BL7/Detail_prices!BK7)^4-1</f>
        <v>2.1718665191350572E-2</v>
      </c>
      <c r="BM7" s="329">
        <f>(Detail_prices!BM7/Detail_prices!BL7)^4-1</f>
        <v>6.5852130307439749E-2</v>
      </c>
      <c r="BN7" s="329">
        <f>(Detail_prices!BN7/Detail_prices!BM7)^4-1</f>
        <v>-2.4378479626877891E-2</v>
      </c>
      <c r="BO7" s="329">
        <f>(Detail_prices!BO7/Detail_prices!BN7)^4-1</f>
        <v>-7.9299856982214534E-3</v>
      </c>
      <c r="BP7" s="329">
        <f>(Detail_prices!BP7/Detail_prices!BO7)^4-1</f>
        <v>8.091275244767937E-3</v>
      </c>
      <c r="BQ7" s="329">
        <f>(Detail_prices!BQ7/Detail_prices!BP7)^4-1</f>
        <v>8.3388303133993258E-3</v>
      </c>
      <c r="BR7" s="329">
        <f>(Detail_prices!BR7/Detail_prices!BQ7)^4-1</f>
        <v>2.8807777669398904E-2</v>
      </c>
      <c r="BS7" s="329">
        <f>(Detail_prices!BS7/Detail_prices!BR7)^4-1</f>
        <v>1.1360387296944552E-2</v>
      </c>
      <c r="BT7" s="329">
        <f>(Detail_prices!BT7/Detail_prices!BS7)^4-1</f>
        <v>-9.5490822163473932E-2</v>
      </c>
      <c r="BU7" s="329">
        <f>(Detail_prices!BU7/Detail_prices!BT7)^4-1</f>
        <v>0.2226605861855262</v>
      </c>
    </row>
    <row r="8" spans="1:73" ht="13.2" x14ac:dyDescent="0.25">
      <c r="A8" s="14" t="s">
        <v>2370</v>
      </c>
      <c r="B8" s="14" t="s">
        <v>2371</v>
      </c>
      <c r="C8" s="14">
        <v>163.30000000000001</v>
      </c>
      <c r="D8" s="329">
        <f>(Detail_prices!D8/Detail_prices!C8)^4-1</f>
        <v>5.4987353194476452E-2</v>
      </c>
      <c r="E8" s="329">
        <f>(Detail_prices!E8/Detail_prices!D8)^4-1</f>
        <v>-1.6811393881556613E-2</v>
      </c>
      <c r="F8" s="329">
        <f>(Detail_prices!F8/Detail_prices!E8)^4-1</f>
        <v>-1.4483768128276009E-2</v>
      </c>
      <c r="G8" s="329">
        <f>(Detail_prices!G8/Detail_prices!F8)^4-1</f>
        <v>-9.845518604168968E-2</v>
      </c>
      <c r="H8" s="329">
        <f>(Detail_prices!H8/Detail_prices!G8)^4-1</f>
        <v>-1.7385490844573637E-2</v>
      </c>
      <c r="I8" s="329">
        <f>(Detail_prices!I8/Detail_prices!H8)^4-1</f>
        <v>1.7693093967761975E-2</v>
      </c>
      <c r="J8" s="329">
        <f>(Detail_prices!J8/Detail_prices!I8)^4-1</f>
        <v>-5.3875987692870941E-2</v>
      </c>
      <c r="K8" s="329">
        <f>(Detail_prices!K8/Detail_prices!J8)^4-1</f>
        <v>-0.14588897537611178</v>
      </c>
      <c r="L8" s="329">
        <f>(Detail_prices!L8/Detail_prices!K8)^4-1</f>
        <v>-0.16989711298216637</v>
      </c>
      <c r="M8" s="329">
        <f>(Detail_prices!M8/Detail_prices!L8)^4-1</f>
        <v>-0.14595118653692174</v>
      </c>
      <c r="N8" s="329">
        <f>(Detail_prices!N8/Detail_prices!M8)^4-1</f>
        <v>-0.11008233980064952</v>
      </c>
      <c r="O8" s="329">
        <f>(Detail_prices!O8/Detail_prices!N8)^4-1</f>
        <v>-2.636251860895078E-2</v>
      </c>
      <c r="P8" s="329">
        <f>(Detail_prices!P8/Detail_prices!O8)^4-1</f>
        <v>-0.11391861646831791</v>
      </c>
      <c r="Q8" s="329">
        <f>(Detail_prices!Q8/Detail_prices!P8)^4-1</f>
        <v>-8.3224336231654039E-2</v>
      </c>
      <c r="R8" s="329">
        <f>(Detail_prices!R8/Detail_prices!Q8)^4-1</f>
        <v>-0.11970731843739757</v>
      </c>
      <c r="S8" s="329">
        <f>(Detail_prices!S8/Detail_prices!R8)^4-1</f>
        <v>8.3463661687426027E-2</v>
      </c>
      <c r="T8" s="329">
        <f>(Detail_prices!T8/Detail_prices!S8)^4-1</f>
        <v>-1.8911996030460454E-2</v>
      </c>
      <c r="U8" s="329">
        <f>(Detail_prices!U8/Detail_prices!T8)^4-1</f>
        <v>-9.231423356189461E-2</v>
      </c>
      <c r="V8" s="329">
        <f>(Detail_prices!V8/Detail_prices!U8)^4-1</f>
        <v>-2.5888594176267432E-2</v>
      </c>
      <c r="W8" s="329">
        <f>(Detail_prices!W8/Detail_prices!V8)^4-1</f>
        <v>-8.5901242278384804E-2</v>
      </c>
      <c r="X8" s="329">
        <f>(Detail_prices!X8/Detail_prices!W8)^4-1</f>
        <v>-0.13398332745677577</v>
      </c>
      <c r="Y8" s="329">
        <f>(Detail_prices!Y8/Detail_prices!X8)^4-1</f>
        <v>-9.4128336981072702E-2</v>
      </c>
      <c r="Z8" s="329">
        <f>(Detail_prices!Z8/Detail_prices!Y8)^4-1</f>
        <v>-9.9703326140715975E-2</v>
      </c>
      <c r="AA8" s="329">
        <f>(Detail_prices!AA8/Detail_prices!Z8)^4-1</f>
        <v>0</v>
      </c>
      <c r="AB8" s="329">
        <f>(Detail_prices!AB8/Detail_prices!AA8)^4-1</f>
        <v>0.10677979559113093</v>
      </c>
      <c r="AC8" s="329">
        <f>(Detail_prices!AC8/Detail_prices!AB8)^4-1</f>
        <v>2.528092036982299E-2</v>
      </c>
      <c r="AD8" s="329">
        <f>(Detail_prices!AD8/Detail_prices!AC8)^4-1</f>
        <v>4.3354200797234288E-2</v>
      </c>
      <c r="AE8" s="329">
        <f>(Detail_prices!AE8/Detail_prices!AD8)^4-1</f>
        <v>-2.7848593262150834E-2</v>
      </c>
      <c r="AF8" s="329">
        <f>(Detail_prices!AF8/Detail_prices!AE8)^4-1</f>
        <v>-1.7597458719327497E-2</v>
      </c>
      <c r="AG8" s="329">
        <f>(Detail_prices!AG8/Detail_prices!AF8)^4-1</f>
        <v>3.9724316627508083E-2</v>
      </c>
      <c r="AH8" s="329">
        <f>(Detail_prices!AH8/Detail_prices!AG8)^4-1</f>
        <v>-1.053084289724826E-2</v>
      </c>
      <c r="AI8" s="329">
        <f>(Detail_prices!AI8/Detail_prices!AH8)^4-1</f>
        <v>3.5382539536867874E-3</v>
      </c>
      <c r="AJ8" s="329">
        <f>(Detail_prices!AJ8/Detail_prices!AI8)^4-1</f>
        <v>3.5351269125383222E-3</v>
      </c>
      <c r="AK8" s="329">
        <f>(Detail_prices!AK8/Detail_prices!AJ8)^4-1</f>
        <v>-4.1660895950659804E-2</v>
      </c>
      <c r="AL8" s="329">
        <f>(Detail_prices!AL8/Detail_prices!AK8)^4-1</f>
        <v>-1.4184172616888091E-2</v>
      </c>
      <c r="AM8" s="329">
        <f>(Detail_prices!AM8/Detail_prices!AL8)^4-1</f>
        <v>1.8009453156529576E-2</v>
      </c>
      <c r="AN8" s="329">
        <f>(Detail_prices!AN8/Detail_prices!AM8)^4-1</f>
        <v>-2.8192056830562584E-2</v>
      </c>
      <c r="AO8" s="329">
        <f>(Detail_prices!AO8/Detail_prices!AN8)^4-1</f>
        <v>-7.1556063356852384E-3</v>
      </c>
      <c r="AP8" s="329">
        <f>(Detail_prices!AP8/Detail_prices!AO8)^4-1</f>
        <v>6.627631488269814E-2</v>
      </c>
      <c r="AQ8" s="329">
        <f>(Detail_prices!AQ8/Detail_prices!AP8)^4-1</f>
        <v>-4.8601915360093617E-2</v>
      </c>
      <c r="AR8" s="329">
        <f>(Detail_prices!AR8/Detail_prices!AQ8)^4-1</f>
        <v>-2.4832491402669521E-2</v>
      </c>
      <c r="AS8" s="329">
        <f>(Detail_prices!AS8/Detail_prices!AR8)^4-1</f>
        <v>-1.789663983701506E-2</v>
      </c>
      <c r="AT8" s="329">
        <f>(Detail_prices!AT8/Detail_prices!AS8)^4-1</f>
        <v>-0.10091661245346562</v>
      </c>
      <c r="AU8" s="329">
        <f>(Detail_prices!AU8/Detail_prices!AT8)^4-1</f>
        <v>-0.21131653705493991</v>
      </c>
      <c r="AV8" s="329">
        <f>(Detail_prices!AV8/Detail_prices!AU8)^4-1</f>
        <v>-9.1366052646189466E-2</v>
      </c>
      <c r="AW8" s="329">
        <f>(Detail_prices!AW8/Detail_prices!AV8)^4-1</f>
        <v>8.1053283742036353E-3</v>
      </c>
      <c r="AX8" s="329">
        <f>(Detail_prices!AX8/Detail_prices!AW8)^4-1</f>
        <v>4.9272190440597274E-2</v>
      </c>
      <c r="AY8" s="329">
        <f>(Detail_prices!AY8/Detail_prices!AX8)^4-1</f>
        <v>8.6327091384244214E-2</v>
      </c>
      <c r="AZ8" s="329">
        <f>(Detail_prices!AZ8/Detail_prices!AY8)^4-1</f>
        <v>1.1758815412683532E-2</v>
      </c>
      <c r="BA8" s="329">
        <f>(Detail_prices!BA8/Detail_prices!AZ8)^4-1</f>
        <v>-0.10099138959661536</v>
      </c>
      <c r="BB8" s="329">
        <f>(Detail_prices!BB8/Detail_prices!BA8)^4-1</f>
        <v>-3.158683660617656E-2</v>
      </c>
      <c r="BC8" s="329">
        <f>(Detail_prices!BC8/Detail_prices!BB8)^4-1</f>
        <v>7.4502990123585189E-2</v>
      </c>
      <c r="BD8" s="329">
        <f>(Detail_prices!BD8/Detail_prices!BC8)^4-1</f>
        <v>-7.6812329746313801E-2</v>
      </c>
      <c r="BE8" s="329">
        <f>(Detail_prices!BE8/Detail_prices!BD8)^4-1</f>
        <v>7.0403475394787307E-2</v>
      </c>
      <c r="BF8" s="329">
        <f>(Detail_prices!BF8/Detail_prices!BE8)^4-1</f>
        <v>-3.9095921528632505E-2</v>
      </c>
      <c r="BG8" s="329">
        <f>(Detail_prices!BG8/Detail_prices!BF8)^4-1</f>
        <v>-6.2602510667361111E-2</v>
      </c>
      <c r="BH8" s="329">
        <f>(Detail_prices!BH8/Detail_prices!BG8)^4-1</f>
        <v>-2.8209807760513517E-2</v>
      </c>
      <c r="BI8" s="329">
        <f>(Detail_prices!BI8/Detail_prices!BH8)^4-1</f>
        <v>0</v>
      </c>
      <c r="BJ8" s="329">
        <f>(Detail_prices!BJ8/Detail_prices!BI8)^4-1</f>
        <v>-3.2418773127233402E-2</v>
      </c>
      <c r="BK8" s="329">
        <f>(Detail_prices!BK8/Detail_prices!BJ8)^4-1</f>
        <v>4.1429255798905995E-3</v>
      </c>
      <c r="BL8" s="329">
        <f>(Detail_prices!BL8/Detail_prices!BK8)^4-1</f>
        <v>-8.2388850667390878E-3</v>
      </c>
      <c r="BM8" s="329">
        <f>(Detail_prices!BM8/Detail_prices!BL8)^4-1</f>
        <v>8.3073281888990103E-3</v>
      </c>
      <c r="BN8" s="329">
        <f>(Detail_prices!BN8/Detail_prices!BM8)^4-1</f>
        <v>4.6235225164990901E-2</v>
      </c>
      <c r="BO8" s="329">
        <f>(Detail_prices!BO8/Detail_prices!BN8)^4-1</f>
        <v>-2.8797458687000121E-2</v>
      </c>
      <c r="BP8" s="329">
        <f>(Detail_prices!BP8/Detail_prices!BO8)^4-1</f>
        <v>-3.3626770383191618E-3</v>
      </c>
      <c r="BQ8" s="329">
        <f>(Detail_prices!BQ8/Detail_prices!BP8)^4-1</f>
        <v>-6.1913419241241052E-2</v>
      </c>
      <c r="BR8" s="329">
        <f>(Detail_prices!BR8/Detail_prices!BQ8)^4-1</f>
        <v>-7.6554079636913519E-3</v>
      </c>
      <c r="BS8" s="329">
        <f>(Detail_prices!BS8/Detail_prices!BR8)^4-1</f>
        <v>1.1360387296944552E-2</v>
      </c>
      <c r="BT8" s="329">
        <f>(Detail_prices!BT8/Detail_prices!BS8)^4-1</f>
        <v>-9.5490822163473932E-2</v>
      </c>
      <c r="BU8" s="329">
        <f>(Detail_prices!BU8/Detail_prices!BT8)^4-1</f>
        <v>0.2226605861855262</v>
      </c>
    </row>
    <row r="9" spans="1:73" ht="13.2" x14ac:dyDescent="0.25">
      <c r="A9" s="14" t="s">
        <v>2372</v>
      </c>
      <c r="B9" s="14" t="s">
        <v>2373</v>
      </c>
      <c r="C9" s="14">
        <v>64.3</v>
      </c>
      <c r="D9" s="329">
        <f>(Detail_prices!D9/Detail_prices!C9)^4-1</f>
        <v>6.367470964156019E-2</v>
      </c>
      <c r="E9" s="329">
        <f>(Detail_prices!E9/Detail_prices!D9)^4-1</f>
        <v>0.10167056522033247</v>
      </c>
      <c r="F9" s="329">
        <f>(Detail_prices!F9/Detail_prices!E9)^4-1</f>
        <v>-1.1904629306031311E-2</v>
      </c>
      <c r="G9" s="329">
        <f>(Detail_prices!G9/Detail_prices!F9)^4-1</f>
        <v>-1.1940164715351864E-2</v>
      </c>
      <c r="H9" s="329">
        <f>(Detail_prices!H9/Detail_prices!G9)^4-1</f>
        <v>2.4278106261059751E-2</v>
      </c>
      <c r="I9" s="329">
        <f>(Detail_prices!I9/Detail_prices!H9)^4-1</f>
        <v>7.3702530313586978E-2</v>
      </c>
      <c r="J9" s="329">
        <f>(Detail_prices!J9/Detail_prices!I9)^4-1</f>
        <v>-1.1695780704328529E-2</v>
      </c>
      <c r="K9" s="329">
        <f>(Detail_prices!K9/Detail_prices!J9)^4-1</f>
        <v>2.9782031820711596E-2</v>
      </c>
      <c r="L9" s="329">
        <f>(Detail_prices!L9/Detail_prices!K9)^4-1</f>
        <v>9.690181015881616E-2</v>
      </c>
      <c r="M9" s="329">
        <f>(Detail_prices!M9/Detail_prices!L9)^4-1</f>
        <v>9.4611305022906489E-2</v>
      </c>
      <c r="N9" s="329">
        <f>(Detail_prices!N9/Detail_prices!M9)^4-1</f>
        <v>1.6865404864061073E-2</v>
      </c>
      <c r="O9" s="329">
        <f>(Detail_prices!O9/Detail_prices!N9)^4-1</f>
        <v>3.3799849845430163E-2</v>
      </c>
      <c r="P9" s="329">
        <f>(Detail_prices!P9/Detail_prices!O9)^4-1</f>
        <v>3.351665957626393E-2</v>
      </c>
      <c r="Q9" s="329">
        <f>(Detail_prices!Q9/Detail_prices!P9)^4-1</f>
        <v>-2.1708825543258592E-2</v>
      </c>
      <c r="R9" s="329">
        <f>(Detail_prices!R9/Detail_prices!Q9)^4-1</f>
        <v>-5.4907214176920238E-3</v>
      </c>
      <c r="S9" s="329">
        <f>(Detail_prices!S9/Detail_prices!R9)^4-1</f>
        <v>1.6631660166672058E-2</v>
      </c>
      <c r="T9" s="329">
        <f>(Detail_prices!T9/Detail_prices!S9)^4-1</f>
        <v>6.7487304329029385E-2</v>
      </c>
      <c r="U9" s="329">
        <f>(Detail_prices!U9/Detail_prices!T9)^4-1</f>
        <v>0.13005765718686102</v>
      </c>
      <c r="V9" s="329">
        <f>(Detail_prices!V9/Detail_prices!U9)^4-1</f>
        <v>2.1107452367531199E-2</v>
      </c>
      <c r="W9" s="329">
        <f>(Detail_prices!W9/Detail_prices!V9)^4-1</f>
        <v>2.0996659626196124E-2</v>
      </c>
      <c r="X9" s="329">
        <f>(Detail_prices!X9/Detail_prices!W9)^4-1</f>
        <v>1.0403033433151743E-2</v>
      </c>
      <c r="Y9" s="329">
        <f>(Detail_prices!Y9/Detail_prices!X9)^4-1</f>
        <v>2.609125893560349E-2</v>
      </c>
      <c r="Z9" s="329">
        <f>(Detail_prices!Z9/Detail_prices!Y9)^4-1</f>
        <v>5.23450974258024E-2</v>
      </c>
      <c r="AA9" s="329">
        <f>(Detail_prices!AA9/Detail_prices!Z9)^4-1</f>
        <v>2.0433567498244098E-2</v>
      </c>
      <c r="AB9" s="329">
        <f>(Detail_prices!AB9/Detail_prices!AA9)^4-1</f>
        <v>5.1403532546382635E-2</v>
      </c>
      <c r="AC9" s="329">
        <f>(Detail_prices!AC9/Detail_prices!AB9)^4-1</f>
        <v>0.1087832732099363</v>
      </c>
      <c r="AD9" s="329">
        <f>(Detail_prices!AD9/Detail_prices!AC9)^4-1</f>
        <v>-4.2978734405738628E-2</v>
      </c>
      <c r="AE9" s="329">
        <f>(Detail_prices!AE9/Detail_prices!AD9)^4-1</f>
        <v>1.9776904657067718E-2</v>
      </c>
      <c r="AF9" s="329">
        <f>(Detail_prices!AF9/Detail_prices!AE9)^4-1</f>
        <v>3.4628845137375963E-2</v>
      </c>
      <c r="AG9" s="329">
        <f>(Detail_prices!AG9/Detail_prices!AF9)^4-1</f>
        <v>5.9390039267295247E-2</v>
      </c>
      <c r="AH9" s="329">
        <f>(Detail_prices!AH9/Detail_prices!AG9)^4-1</f>
        <v>0.15107289165427429</v>
      </c>
      <c r="AI9" s="329">
        <f>(Detail_prices!AI9/Detail_prices!AH9)^4-1</f>
        <v>6.6093854389883688E-2</v>
      </c>
      <c r="AJ9" s="329">
        <f>(Detail_prices!AJ9/Detail_prices!AI9)^4-1</f>
        <v>2.2869287612728773E-2</v>
      </c>
      <c r="AK9" s="329">
        <f>(Detail_prices!AK9/Detail_prices!AJ9)^4-1</f>
        <v>8.847463088861196E-2</v>
      </c>
      <c r="AL9" s="329">
        <f>(Detail_prices!AL9/Detail_prices!AK9)^4-1</f>
        <v>5.4042042991685024E-2</v>
      </c>
      <c r="AM9" s="329">
        <f>(Detail_prices!AM9/Detail_prices!AL9)^4-1</f>
        <v>-4.7075652515945143E-2</v>
      </c>
      <c r="AN9" s="329">
        <f>(Detail_prices!AN9/Detail_prices!AM9)^4-1</f>
        <v>-5.1880687293484606E-2</v>
      </c>
      <c r="AO9" s="329">
        <f>(Detail_prices!AO9/Detail_prices!AN9)^4-1</f>
        <v>1.3475385626555259E-2</v>
      </c>
      <c r="AP9" s="329">
        <f>(Detail_prices!AP9/Detail_prices!AO9)^4-1</f>
        <v>0.10645351835360395</v>
      </c>
      <c r="AQ9" s="329">
        <f>(Detail_prices!AQ9/Detail_prices!AP9)^4-1</f>
        <v>8.5107820768099085E-2</v>
      </c>
      <c r="AR9" s="329">
        <f>(Detail_prices!AR9/Detail_prices!AQ9)^4-1</f>
        <v>4.3237060475879829E-2</v>
      </c>
      <c r="AS9" s="329">
        <f>(Detail_prices!AS9/Detail_prices!AR9)^4-1</f>
        <v>9.5899272296559701E-2</v>
      </c>
      <c r="AT9" s="329">
        <f>(Detail_prices!AT9/Detail_prices!AS9)^4-1</f>
        <v>6.7487304329029385E-2</v>
      </c>
      <c r="AU9" s="329">
        <f>(Detail_prices!AU9/Detail_prices!AT9)^4-1</f>
        <v>5.7896323356585455E-2</v>
      </c>
      <c r="AV9" s="329">
        <f>(Detail_prices!AV9/Detail_prices!AU9)^4-1</f>
        <v>-3.9326518675073641E-2</v>
      </c>
      <c r="AW9" s="329">
        <f>(Detail_prices!AW9/Detail_prices!AV9)^4-1</f>
        <v>-1.2042010264226799E-2</v>
      </c>
      <c r="AX9" s="329">
        <f>(Detail_prices!AX9/Detail_prices!AW9)^4-1</f>
        <v>0.11375499658325827</v>
      </c>
      <c r="AY9" s="329">
        <f>(Detail_prices!AY9/Detail_prices!AX9)^4-1</f>
        <v>4.8087706186882295E-2</v>
      </c>
      <c r="AZ9" s="329">
        <f>(Detail_prices!AZ9/Detail_prices!AY9)^4-1</f>
        <v>4.3493460198702039E-2</v>
      </c>
      <c r="BA9" s="329">
        <f>(Detail_prices!BA9/Detail_prices!AZ9)^4-1</f>
        <v>1.5488579312401107E-2</v>
      </c>
      <c r="BB9" s="329">
        <f>(Detail_prices!BB9/Detail_prices!BA9)^4-1</f>
        <v>0.14537722973370215</v>
      </c>
      <c r="BC9" s="329">
        <f>(Detail_prices!BC9/Detail_prices!BB9)^4-1</f>
        <v>1.8664918971982303E-2</v>
      </c>
      <c r="BD9" s="329">
        <f>(Detail_prices!BD9/Detail_prices!BC9)^4-1</f>
        <v>4.8840337241072396E-2</v>
      </c>
      <c r="BE9" s="329">
        <f>(Detail_prices!BE9/Detail_prices!BD9)^4-1</f>
        <v>9.4321463578026066E-2</v>
      </c>
      <c r="BF9" s="329">
        <f>(Detail_prices!BF9/Detail_prices!BE9)^4-1</f>
        <v>-1.0652368440890458E-2</v>
      </c>
      <c r="BG9" s="329">
        <f>(Detail_prices!BG9/Detail_prices!BF9)^4-1</f>
        <v>1.0767063164747626E-2</v>
      </c>
      <c r="BH9" s="329">
        <f>(Detail_prices!BH9/Detail_prices!BG9)^4-1</f>
        <v>5.4557903905166238E-2</v>
      </c>
      <c r="BI9" s="329">
        <f>(Detail_prices!BI9/Detail_prices!BH9)^4-1</f>
        <v>5.748781146884574E-2</v>
      </c>
      <c r="BJ9" s="329">
        <f>(Detail_prices!BJ9/Detail_prices!BI9)^4-1</f>
        <v>6.0293789990965685E-2</v>
      </c>
      <c r="BK9" s="329">
        <f>(Detail_prices!BK9/Detail_prices!BJ9)^4-1</f>
        <v>7.7361804767321019E-2</v>
      </c>
      <c r="BL9" s="329">
        <f>(Detail_prices!BL9/Detail_prices!BK9)^4-1</f>
        <v>-9.3821325967541114E-2</v>
      </c>
      <c r="BM9" s="329">
        <f>(Detail_prices!BM9/Detail_prices!BL9)^4-1</f>
        <v>5.2597424116144875E-2</v>
      </c>
      <c r="BN9" s="329">
        <f>(Detail_prices!BN9/Detail_prices!BM9)^4-1</f>
        <v>0.11685144584011375</v>
      </c>
      <c r="BO9" s="329">
        <f>(Detail_prices!BO9/Detail_prices!BN9)^4-1</f>
        <v>-3.1628056546556316E-2</v>
      </c>
      <c r="BP9" s="329">
        <f>(Detail_prices!BP9/Detail_prices!BO9)^4-1</f>
        <v>-1.1073564194367003E-2</v>
      </c>
      <c r="BQ9" s="329">
        <f>(Detail_prices!BQ9/Detail_prices!BP9)^4-1</f>
        <v>-7.2082286415660057E-2</v>
      </c>
      <c r="BR9" s="329">
        <f>(Detail_prices!BR9/Detail_prices!BQ9)^4-1</f>
        <v>-5.1884856354258102E-2</v>
      </c>
      <c r="BS9" s="329">
        <f>(Detail_prices!BS9/Detail_prices!BR9)^4-1</f>
        <v>-0.33054273861994532</v>
      </c>
      <c r="BT9" s="329">
        <f>(Detail_prices!BT9/Detail_prices!BS9)^4-1</f>
        <v>0.18266820672891582</v>
      </c>
      <c r="BU9" s="329">
        <f>(Detail_prices!BU9/Detail_prices!BT9)^4-1</f>
        <v>0.11633539247519598</v>
      </c>
    </row>
    <row r="10" spans="1:73" ht="13.2" x14ac:dyDescent="0.25">
      <c r="A10" s="14" t="s">
        <v>2374</v>
      </c>
      <c r="B10" s="14" t="s">
        <v>2375</v>
      </c>
      <c r="C10" s="14">
        <v>64.3</v>
      </c>
      <c r="D10" s="329">
        <f>(Detail_prices!D10/Detail_prices!C10)^4-1</f>
        <v>6.367470964156019E-2</v>
      </c>
      <c r="E10" s="329">
        <f>(Detail_prices!E10/Detail_prices!D10)^4-1</f>
        <v>0.10167056522033247</v>
      </c>
      <c r="F10" s="329">
        <f>(Detail_prices!F10/Detail_prices!E10)^4-1</f>
        <v>-1.1904629306031311E-2</v>
      </c>
      <c r="G10" s="329">
        <f>(Detail_prices!G10/Detail_prices!F10)^4-1</f>
        <v>-1.1940164715351864E-2</v>
      </c>
      <c r="H10" s="329">
        <f>(Detail_prices!H10/Detail_prices!G10)^4-1</f>
        <v>2.4278106261059751E-2</v>
      </c>
      <c r="I10" s="329">
        <f>(Detail_prices!I10/Detail_prices!H10)^4-1</f>
        <v>7.3702530313586978E-2</v>
      </c>
      <c r="J10" s="329">
        <f>(Detail_prices!J10/Detail_prices!I10)^4-1</f>
        <v>-1.1695780704328529E-2</v>
      </c>
      <c r="K10" s="329">
        <f>(Detail_prices!K10/Detail_prices!J10)^4-1</f>
        <v>2.9782031820711596E-2</v>
      </c>
      <c r="L10" s="329">
        <f>(Detail_prices!L10/Detail_prices!K10)^4-1</f>
        <v>9.690181015881616E-2</v>
      </c>
      <c r="M10" s="329">
        <f>(Detail_prices!M10/Detail_prices!L10)^4-1</f>
        <v>9.4611305022906489E-2</v>
      </c>
      <c r="N10" s="329">
        <f>(Detail_prices!N10/Detail_prices!M10)^4-1</f>
        <v>1.6865404864061073E-2</v>
      </c>
      <c r="O10" s="329">
        <f>(Detail_prices!O10/Detail_prices!N10)^4-1</f>
        <v>3.3799849845430163E-2</v>
      </c>
      <c r="P10" s="329">
        <f>(Detail_prices!P10/Detail_prices!O10)^4-1</f>
        <v>3.351665957626393E-2</v>
      </c>
      <c r="Q10" s="329">
        <f>(Detail_prices!Q10/Detail_prices!P10)^4-1</f>
        <v>-2.1708825543258592E-2</v>
      </c>
      <c r="R10" s="329">
        <f>(Detail_prices!R10/Detail_prices!Q10)^4-1</f>
        <v>-5.4907214176920238E-3</v>
      </c>
      <c r="S10" s="329">
        <f>(Detail_prices!S10/Detail_prices!R10)^4-1</f>
        <v>1.6631660166672058E-2</v>
      </c>
      <c r="T10" s="329">
        <f>(Detail_prices!T10/Detail_prices!S10)^4-1</f>
        <v>6.7487304329029385E-2</v>
      </c>
      <c r="U10" s="329">
        <f>(Detail_prices!U10/Detail_prices!T10)^4-1</f>
        <v>0.13005765718686102</v>
      </c>
      <c r="V10" s="329">
        <f>(Detail_prices!V10/Detail_prices!U10)^4-1</f>
        <v>2.1107452367531199E-2</v>
      </c>
      <c r="W10" s="329">
        <f>(Detail_prices!W10/Detail_prices!V10)^4-1</f>
        <v>2.0996659626196124E-2</v>
      </c>
      <c r="X10" s="329">
        <f>(Detail_prices!X10/Detail_prices!W10)^4-1</f>
        <v>5.1914232312026964E-3</v>
      </c>
      <c r="Y10" s="329">
        <f>(Detail_prices!Y10/Detail_prices!X10)^4-1</f>
        <v>3.1411228395758606E-2</v>
      </c>
      <c r="Z10" s="329">
        <f>(Detail_prices!Z10/Detail_prices!Y10)^4-1</f>
        <v>5.23450974258024E-2</v>
      </c>
      <c r="AA10" s="329">
        <f>(Detail_prices!AA10/Detail_prices!Z10)^4-1</f>
        <v>2.0433567498244098E-2</v>
      </c>
      <c r="AB10" s="329">
        <f>(Detail_prices!AB10/Detail_prices!AA10)^4-1</f>
        <v>5.1403532546382635E-2</v>
      </c>
      <c r="AC10" s="329">
        <f>(Detail_prices!AC10/Detail_prices!AB10)^4-1</f>
        <v>0.11417552235013506</v>
      </c>
      <c r="AD10" s="329">
        <f>(Detail_prices!AD10/Detail_prices!AC10)^4-1</f>
        <v>-4.7610407775897312E-2</v>
      </c>
      <c r="AE10" s="329">
        <f>(Detail_prices!AE10/Detail_prices!AD10)^4-1</f>
        <v>2.4766629437131593E-2</v>
      </c>
      <c r="AF10" s="329">
        <f>(Detail_prices!AF10/Detail_prices!AE10)^4-1</f>
        <v>2.4614233619280057E-2</v>
      </c>
      <c r="AG10" s="329">
        <f>(Detail_prices!AG10/Detail_prices!AF10)^4-1</f>
        <v>5.9463593973089868E-2</v>
      </c>
      <c r="AH10" s="329">
        <f>(Detail_prices!AH10/Detail_prices!AG10)^4-1</f>
        <v>0.16192280006771087</v>
      </c>
      <c r="AI10" s="329">
        <f>(Detail_prices!AI10/Detail_prices!AH10)^4-1</f>
        <v>6.6015964120455406E-2</v>
      </c>
      <c r="AJ10" s="329">
        <f>(Detail_prices!AJ10/Detail_prices!AI10)^4-1</f>
        <v>2.2843168305590078E-2</v>
      </c>
      <c r="AK10" s="329">
        <f>(Detail_prices!AK10/Detail_prices!AJ10)^4-1</f>
        <v>8.3579867954913789E-2</v>
      </c>
      <c r="AL10" s="329">
        <f>(Detail_prices!AL10/Detail_prices!AK10)^4-1</f>
        <v>5.4042042991685024E-2</v>
      </c>
      <c r="AM10" s="329">
        <f>(Detail_prices!AM10/Detail_prices!AL10)^4-1</f>
        <v>-4.7075652515945143E-2</v>
      </c>
      <c r="AN10" s="329">
        <f>(Detail_prices!AN10/Detail_prices!AM10)^4-1</f>
        <v>-5.6110995535841757E-2</v>
      </c>
      <c r="AO10" s="329">
        <f>(Detail_prices!AO10/Detail_prices!AN10)^4-1</f>
        <v>1.8017565116903E-2</v>
      </c>
      <c r="AP10" s="329">
        <f>(Detail_prices!AP10/Detail_prices!AO10)^4-1</f>
        <v>0.1112667946388497</v>
      </c>
      <c r="AQ10" s="329">
        <f>(Detail_prices!AQ10/Detail_prices!AP10)^4-1</f>
        <v>8.501266975212407E-2</v>
      </c>
      <c r="AR10" s="329">
        <f>(Detail_prices!AR10/Detail_prices!AQ10)^4-1</f>
        <v>3.4442501910048495E-2</v>
      </c>
      <c r="AS10" s="329">
        <f>(Detail_prices!AS10/Detail_prices!AR10)^4-1</f>
        <v>0.10052575356147431</v>
      </c>
      <c r="AT10" s="329">
        <f>(Detail_prices!AT10/Detail_prices!AS10)^4-1</f>
        <v>8.0511909891358258E-2</v>
      </c>
      <c r="AU10" s="329">
        <f>(Detail_prices!AU10/Detail_prices!AT10)^4-1</f>
        <v>4.5144328481357077E-2</v>
      </c>
      <c r="AV10" s="329">
        <f>(Detail_prices!AV10/Detail_prices!AU10)^4-1</f>
        <v>-3.9326518675073641E-2</v>
      </c>
      <c r="AW10" s="329">
        <f>(Detail_prices!AW10/Detail_prices!AV10)^4-1</f>
        <v>-8.0401602353157298E-3</v>
      </c>
      <c r="AX10" s="329">
        <f>(Detail_prices!AX10/Detail_prices!AW10)^4-1</f>
        <v>0.11363541424766122</v>
      </c>
      <c r="AY10" s="329">
        <f>(Detail_prices!AY10/Detail_prices!AX10)^4-1</f>
        <v>5.2119541748405718E-2</v>
      </c>
      <c r="AZ10" s="329">
        <f>(Detail_prices!AZ10/Detail_prices!AY10)^4-1</f>
        <v>4.3407656454506061E-2</v>
      </c>
      <c r="BA10" s="329">
        <f>(Detail_prices!BA10/Detail_prices!AZ10)^4-1</f>
        <v>1.5458650796331019E-2</v>
      </c>
      <c r="BB10" s="329">
        <f>(Detail_prices!BB10/Detail_prices!BA10)^4-1</f>
        <v>0.13663393205825392</v>
      </c>
      <c r="BC10" s="329">
        <f>(Detail_prices!BC10/Detail_prices!BB10)^4-1</f>
        <v>1.8664918971982303E-2</v>
      </c>
      <c r="BD10" s="329">
        <f>(Detail_prices!BD10/Detail_prices!BC10)^4-1</f>
        <v>4.8840337241072396E-2</v>
      </c>
      <c r="BE10" s="329">
        <f>(Detail_prices!BE10/Detail_prices!BD10)^4-1</f>
        <v>9.4321463578026066E-2</v>
      </c>
      <c r="BF10" s="329">
        <f>(Detail_prices!BF10/Detail_prices!BE10)^4-1</f>
        <v>-1.0652368440890458E-2</v>
      </c>
      <c r="BG10" s="329">
        <f>(Detail_prices!BG10/Detail_prices!BF10)^4-1</f>
        <v>7.1684301058241306E-3</v>
      </c>
      <c r="BH10" s="329">
        <f>(Detail_prices!BH10/Detail_prices!BG10)^4-1</f>
        <v>5.8325860507165039E-2</v>
      </c>
      <c r="BI10" s="329">
        <f>(Detail_prices!BI10/Detail_prices!BH10)^4-1</f>
        <v>5.748781146884574E-2</v>
      </c>
      <c r="BJ10" s="329">
        <f>(Detail_prices!BJ10/Detail_prices!BI10)^4-1</f>
        <v>6.3923376027642087E-2</v>
      </c>
      <c r="BK10" s="329">
        <f>(Detail_prices!BK10/Detail_prices!BJ10)^4-1</f>
        <v>7.3686373386507853E-2</v>
      </c>
      <c r="BL10" s="329">
        <f>(Detail_prices!BL10/Detail_prices!BK10)^4-1</f>
        <v>-9.3821325967541114E-2</v>
      </c>
      <c r="BM10" s="329">
        <f>(Detail_prices!BM10/Detail_prices!BL10)^4-1</f>
        <v>4.9027787908394904E-2</v>
      </c>
      <c r="BN10" s="329">
        <f>(Detail_prices!BN10/Detail_prices!BM10)^4-1</f>
        <v>0.12065187267885213</v>
      </c>
      <c r="BO10" s="329">
        <f>(Detail_prices!BO10/Detail_prices!BN10)^4-1</f>
        <v>-3.5726461302941215E-2</v>
      </c>
      <c r="BP10" s="329">
        <f>(Detail_prices!BP10/Detail_prices!BO10)^4-1</f>
        <v>-1.1445632910223713E-2</v>
      </c>
      <c r="BQ10" s="329">
        <f>(Detail_prices!BQ10/Detail_prices!BP10)^4-1</f>
        <v>-7.2254174208605026E-2</v>
      </c>
      <c r="BR10" s="329">
        <f>(Detail_prices!BR10/Detail_prices!BQ10)^4-1</f>
        <v>-5.0286447173738869E-2</v>
      </c>
      <c r="BS10" s="329">
        <f>(Detail_prices!BS10/Detail_prices!BR10)^4-1</f>
        <v>-0.33085661065980809</v>
      </c>
      <c r="BT10" s="329">
        <f>(Detail_prices!BT10/Detail_prices!BS10)^4-1</f>
        <v>0.18659875131210302</v>
      </c>
      <c r="BU10" s="329">
        <f>(Detail_prices!BU10/Detail_prices!BT10)^4-1</f>
        <v>0.11257237430019407</v>
      </c>
    </row>
    <row r="11" spans="1:73" ht="13.2" x14ac:dyDescent="0.25">
      <c r="A11" s="14" t="s">
        <v>2376</v>
      </c>
      <c r="B11" s="14" t="s">
        <v>2377</v>
      </c>
      <c r="C11" s="14">
        <v>69.2</v>
      </c>
      <c r="D11" s="329">
        <f>(Detail_prices!D11/Detail_prices!C11)^4-1</f>
        <v>0</v>
      </c>
      <c r="E11" s="329">
        <f>(Detail_prices!E11/Detail_prices!D11)^4-1</f>
        <v>-2.8589998910296788E-2</v>
      </c>
      <c r="F11" s="329">
        <f>(Detail_prices!F11/Detail_prices!E11)^4-1</f>
        <v>-5.696518463812339E-2</v>
      </c>
      <c r="G11" s="329">
        <f>(Detail_prices!G11/Detail_prices!F11)^4-1</f>
        <v>1.784342623760482E-2</v>
      </c>
      <c r="H11" s="329">
        <f>(Detail_prices!H11/Detail_prices!G11)^4-1</f>
        <v>1.1816710842183165E-2</v>
      </c>
      <c r="I11" s="329">
        <f>(Detail_prices!I11/Detail_prices!H11)^4-1</f>
        <v>5.8780150395434383E-3</v>
      </c>
      <c r="J11" s="329">
        <f>(Detail_prices!J11/Detail_prices!I11)^4-1</f>
        <v>2.9605700036265725E-2</v>
      </c>
      <c r="K11" s="329">
        <f>(Detail_prices!K11/Detail_prices!J11)^4-1</f>
        <v>5.8266415462460142E-3</v>
      </c>
      <c r="L11" s="329">
        <f>(Detail_prices!L11/Detail_prices!K11)^4-1</f>
        <v>2.3425068813553995E-2</v>
      </c>
      <c r="M11" s="329">
        <f>(Detail_prices!M11/Detail_prices!L11)^4-1</f>
        <v>3.5084402990630092E-2</v>
      </c>
      <c r="N11" s="329">
        <f>(Detail_prices!N11/Detail_prices!M11)^4-1</f>
        <v>4.0662969822074846E-2</v>
      </c>
      <c r="O11" s="329">
        <f>(Detail_prices!O11/Detail_prices!N11)^4-1</f>
        <v>2.2856220497393887E-2</v>
      </c>
      <c r="P11" s="329">
        <f>(Detail_prices!P11/Detail_prices!O11)^4-1</f>
        <v>2.2726365941710069E-2</v>
      </c>
      <c r="Q11" s="329">
        <f>(Detail_prices!Q11/Detail_prices!P11)^4-1</f>
        <v>3.9796166071043748E-2</v>
      </c>
      <c r="R11" s="329">
        <f>(Detail_prices!R11/Detail_prices!Q11)^4-1</f>
        <v>2.2376756652267904E-2</v>
      </c>
      <c r="S11" s="329">
        <f>(Detail_prices!S11/Detail_prices!R11)^4-1</f>
        <v>2.2252277936718912E-2</v>
      </c>
      <c r="T11" s="329">
        <f>(Detail_prices!T11/Detail_prices!S11)^4-1</f>
        <v>3.8965541890977784E-2</v>
      </c>
      <c r="U11" s="329">
        <f>(Detail_prices!U11/Detail_prices!T11)^4-1</f>
        <v>0</v>
      </c>
      <c r="V11" s="329">
        <f>(Detail_prices!V11/Detail_prices!U11)^4-1</f>
        <v>5.4458689682572725E-3</v>
      </c>
      <c r="W11" s="329">
        <f>(Detail_prices!W11/Detail_prices!V11)^4-1</f>
        <v>1.6381911871170551E-2</v>
      </c>
      <c r="X11" s="329">
        <f>(Detail_prices!X11/Detail_prices!W11)^4-1</f>
        <v>0.24072992368651902</v>
      </c>
      <c r="Y11" s="329">
        <f>(Detail_prices!Y11/Detail_prices!X11)^4-1</f>
        <v>0.12870223746493559</v>
      </c>
      <c r="Z11" s="329">
        <f>(Detail_prices!Z11/Detail_prices!Y11)^4-1</f>
        <v>2.5077153014900766E-2</v>
      </c>
      <c r="AA11" s="329">
        <f>(Detail_prices!AA11/Detail_prices!Z11)^4-1</f>
        <v>5.0304760727303943E-2</v>
      </c>
      <c r="AB11" s="329">
        <f>(Detail_prices!AB11/Detail_prices!AA11)^4-1</f>
        <v>3.9599202338768347E-2</v>
      </c>
      <c r="AC11" s="329">
        <f>(Detail_prices!AC11/Detail_prices!AB11)^4-1</f>
        <v>1.4571709014402412E-2</v>
      </c>
      <c r="AD11" s="329">
        <f>(Detail_prices!AD11/Detail_prices!AC11)^4-1</f>
        <v>9.6617656238786598E-3</v>
      </c>
      <c r="AE11" s="329">
        <f>(Detail_prices!AE11/Detail_prices!AD11)^4-1</f>
        <v>5.387664663434566E-2</v>
      </c>
      <c r="AF11" s="329">
        <f>(Detail_prices!AF11/Detail_prices!AE11)^4-1</f>
        <v>6.8019949390375478E-2</v>
      </c>
      <c r="AG11" s="329">
        <f>(Detail_prices!AG11/Detail_prices!AF11)^4-1</f>
        <v>7.6704626407617438E-2</v>
      </c>
      <c r="AH11" s="329">
        <f>(Detail_prices!AH11/Detail_prices!AG11)^4-1</f>
        <v>4.6558066689055932E-2</v>
      </c>
      <c r="AI11" s="329">
        <f>(Detail_prices!AI11/Detail_prices!AH11)^4-1</f>
        <v>4.6022473029196043E-2</v>
      </c>
      <c r="AJ11" s="329">
        <f>(Detail_prices!AJ11/Detail_prices!AI11)^4-1</f>
        <v>1.8017565116903E-2</v>
      </c>
      <c r="AK11" s="329">
        <f>(Detail_prices!AK11/Detail_prices!AJ11)^4-1</f>
        <v>2.2458417329177971E-2</v>
      </c>
      <c r="AL11" s="329">
        <f>(Detail_prices!AL11/Detail_prices!AK11)^4-1</f>
        <v>0</v>
      </c>
      <c r="AM11" s="329">
        <f>(Detail_prices!AM11/Detail_prices!AL11)^4-1</f>
        <v>3.59111476802636E-2</v>
      </c>
      <c r="AN11" s="329">
        <f>(Detail_prices!AN11/Detail_prices!AM11)^4-1</f>
        <v>8.8105194898233652E-3</v>
      </c>
      <c r="AO11" s="329">
        <f>(Detail_prices!AO11/Detail_prices!AN11)^4-1</f>
        <v>2.2086412036572467E-2</v>
      </c>
      <c r="AP11" s="329">
        <f>(Detail_prices!AP11/Detail_prices!AO11)^4-1</f>
        <v>2.1965133785144086E-2</v>
      </c>
      <c r="AQ11" s="329">
        <f>(Detail_prices!AQ11/Detail_prices!AP11)^4-1</f>
        <v>5.7539483515474554E-2</v>
      </c>
      <c r="AR11" s="329">
        <f>(Detail_prices!AR11/Detail_prices!AQ11)^4-1</f>
        <v>7.0149366140346059E-2</v>
      </c>
      <c r="AS11" s="329">
        <f>(Detail_prices!AS11/Detail_prices!AR11)^4-1</f>
        <v>5.5750898822188866E-2</v>
      </c>
      <c r="AT11" s="329">
        <f>(Detail_prices!AT11/Detail_prices!AS11)^4-1</f>
        <v>3.7830845184800843E-2</v>
      </c>
      <c r="AU11" s="329">
        <f>(Detail_prices!AU11/Detail_prices!AT11)^4-1</f>
        <v>3.326120507633834E-2</v>
      </c>
      <c r="AV11" s="329">
        <f>(Detail_prices!AV11/Detail_prices!AU11)^4-1</f>
        <v>1.2276071179011971E-2</v>
      </c>
      <c r="AW11" s="329">
        <f>(Detail_prices!AW11/Detail_prices!AV11)^4-1</f>
        <v>0.12750700046684504</v>
      </c>
      <c r="AX11" s="329">
        <f>(Detail_prices!AX11/Detail_prices!AW11)^4-1</f>
        <v>1.5856975384249239E-2</v>
      </c>
      <c r="AY11" s="329">
        <f>(Detail_prices!AY11/Detail_prices!AX11)^4-1</f>
        <v>2.776235695519591E-2</v>
      </c>
      <c r="AZ11" s="329">
        <f>(Detail_prices!AZ11/Detail_prices!AY11)^4-1</f>
        <v>3.5552105622195462E-2</v>
      </c>
      <c r="BA11" s="329">
        <f>(Detail_prices!BA11/Detail_prices!AZ11)^4-1</f>
        <v>5.9243474281537756E-2</v>
      </c>
      <c r="BB11" s="329">
        <f>(Detail_prices!BB11/Detail_prices!BA11)^4-1</f>
        <v>1.5325391421064705E-2</v>
      </c>
      <c r="BC11" s="329">
        <f>(Detail_prices!BC11/Detail_prices!BB11)^4-1</f>
        <v>0.10647175544606702</v>
      </c>
      <c r="BD11" s="329">
        <f>(Detail_prices!BD11/Detail_prices!BC11)^4-1</f>
        <v>3.7519401071107517E-2</v>
      </c>
      <c r="BE11" s="329">
        <f>(Detail_prices!BE11/Detail_prices!BD11)^4-1</f>
        <v>1.1044534072040424E-2</v>
      </c>
      <c r="BF11" s="329">
        <f>(Detail_prices!BF11/Detail_prices!BE11)^4-1</f>
        <v>2.5840847133164591E-2</v>
      </c>
      <c r="BG11" s="329">
        <f>(Detail_prices!BG11/Detail_prices!BF11)^4-1</f>
        <v>2.9382803269536462E-2</v>
      </c>
      <c r="BH11" s="329">
        <f>(Detail_prices!BH11/Detail_prices!BG11)^4-1</f>
        <v>3.2858979633406671E-2</v>
      </c>
      <c r="BI11" s="329">
        <f>(Detail_prices!BI11/Detail_prices!BH11)^4-1</f>
        <v>6.222429894809145E-2</v>
      </c>
      <c r="BJ11" s="329">
        <f>(Detail_prices!BJ11/Detail_prices!BI11)^4-1</f>
        <v>2.8493320332127148E-2</v>
      </c>
      <c r="BK11" s="329">
        <f>(Detail_prices!BK11/Detail_prices!BJ11)^4-1</f>
        <v>4.2660726225153933E-2</v>
      </c>
      <c r="BL11" s="329">
        <f>(Detail_prices!BL11/Detail_prices!BK11)^4-1</f>
        <v>7.8395121374324139E-2</v>
      </c>
      <c r="BM11" s="329">
        <f>(Detail_prices!BM11/Detail_prices!BL11)^4-1</f>
        <v>1.0234458253005396E-2</v>
      </c>
      <c r="BN11" s="329">
        <f>(Detail_prices!BN11/Detail_prices!BM11)^4-1</f>
        <v>0</v>
      </c>
      <c r="BO11" s="329">
        <f>(Detail_prices!BO11/Detail_prices!BN11)^4-1</f>
        <v>6.8076266196512858E-3</v>
      </c>
      <c r="BP11" s="329">
        <f>(Detail_prices!BP11/Detail_prices!BO11)^4-1</f>
        <v>2.7219414097774397E-3</v>
      </c>
      <c r="BQ11" s="329">
        <f>(Detail_prices!BQ11/Detail_prices!BP11)^4-1</f>
        <v>2.1426020178519023E-2</v>
      </c>
      <c r="BR11" s="329">
        <f>(Detail_prices!BR11/Detail_prices!BQ11)^4-1</f>
        <v>1.4696009972509971E-2</v>
      </c>
      <c r="BS11" s="329">
        <f>(Detail_prices!BS11/Detail_prices!BR11)^4-1</f>
        <v>1.8472131332113895E-2</v>
      </c>
      <c r="BT11" s="329">
        <f>(Detail_prices!BT11/Detail_prices!BS11)^4-1</f>
        <v>4.8547681273739984E-2</v>
      </c>
      <c r="BU11" s="329">
        <f>(Detail_prices!BU11/Detail_prices!BT11)^4-1</f>
        <v>6.1808456719745219E-3</v>
      </c>
    </row>
    <row r="12" spans="1:73" ht="13.2" x14ac:dyDescent="0.25">
      <c r="A12" s="14" t="s">
        <v>2378</v>
      </c>
      <c r="B12" s="14" t="s">
        <v>2379</v>
      </c>
      <c r="C12" s="14">
        <v>70.2</v>
      </c>
      <c r="D12" s="329">
        <f>(Detail_prices!D12/Detail_prices!C12)^4-1</f>
        <v>-5.6858420304559676E-3</v>
      </c>
      <c r="E12" s="329">
        <f>(Detail_prices!E12/Detail_prices!D12)^4-1</f>
        <v>-2.822686969478716E-2</v>
      </c>
      <c r="F12" s="329">
        <f>(Detail_prices!F12/Detail_prices!E12)^4-1</f>
        <v>-6.7202338957217056E-2</v>
      </c>
      <c r="G12" s="329">
        <f>(Detail_prices!G12/Detail_prices!F12)^4-1</f>
        <v>5.8607901792224748E-3</v>
      </c>
      <c r="H12" s="329">
        <f>(Detail_prices!H12/Detail_prices!G12)^4-1</f>
        <v>1.1730079917795067E-2</v>
      </c>
      <c r="I12" s="329">
        <f>(Detail_prices!I12/Detail_prices!H12)^4-1</f>
        <v>-5.809715935363946E-3</v>
      </c>
      <c r="J12" s="329">
        <f>(Detail_prices!J12/Detail_prices!I12)^4-1</f>
        <v>1.7607794385257947E-2</v>
      </c>
      <c r="K12" s="329">
        <f>(Detail_prices!K12/Detail_prices!J12)^4-1</f>
        <v>5.8181664759333618E-3</v>
      </c>
      <c r="L12" s="329">
        <f>(Detail_prices!L12/Detail_prices!K12)^4-1</f>
        <v>1.750505501338262E-2</v>
      </c>
      <c r="M12" s="329">
        <f>(Detail_prices!M12/Detail_prices!L12)^4-1</f>
        <v>3.5084402990630092E-2</v>
      </c>
      <c r="N12" s="329">
        <f>(Detail_prices!N12/Detail_prices!M12)^4-1</f>
        <v>3.4779377659835076E-2</v>
      </c>
      <c r="O12" s="329">
        <f>(Detail_prices!O12/Detail_prices!N12)^4-1</f>
        <v>2.8672019470529664E-2</v>
      </c>
      <c r="P12" s="329">
        <f>(Detail_prices!P12/Detail_prices!O12)^4-1</f>
        <v>2.2726365941710069E-2</v>
      </c>
      <c r="Q12" s="329">
        <f>(Detail_prices!Q12/Detail_prices!P12)^4-1</f>
        <v>4.5576811865776223E-2</v>
      </c>
      <c r="R12" s="329">
        <f>(Detail_prices!R12/Detail_prices!Q12)^4-1</f>
        <v>1.6724376232290172E-2</v>
      </c>
      <c r="S12" s="329">
        <f>(Detail_prices!S12/Detail_prices!R12)^4-1</f>
        <v>1.6654742677040257E-2</v>
      </c>
      <c r="T12" s="329">
        <f>(Detail_prices!T12/Detail_prices!S12)^4-1</f>
        <v>3.3376836392313924E-2</v>
      </c>
      <c r="U12" s="329">
        <f>(Detail_prices!U12/Detail_prices!T12)^4-1</f>
        <v>5.4607381661586629E-3</v>
      </c>
      <c r="V12" s="329">
        <f>(Detail_prices!V12/Detail_prices!U12)^4-1</f>
        <v>5.4532934314919235E-3</v>
      </c>
      <c r="W12" s="329">
        <f>(Detail_prices!W12/Detail_prices!V12)^4-1</f>
        <v>2.7452077367398076E-2</v>
      </c>
      <c r="X12" s="329">
        <f>(Detail_prices!X12/Detail_prices!W12)^4-1</f>
        <v>0.24037835862329149</v>
      </c>
      <c r="Y12" s="329">
        <f>(Detail_prices!Y12/Detail_prices!X12)^4-1</f>
        <v>0.13977317339519435</v>
      </c>
      <c r="Z12" s="329">
        <f>(Detail_prices!Z12/Detail_prices!Y12)^4-1</f>
        <v>2.4983181442385094E-2</v>
      </c>
      <c r="AA12" s="329">
        <f>(Detail_prices!AA12/Detail_prices!Z12)^4-1</f>
        <v>5.0115716740880778E-2</v>
      </c>
      <c r="AB12" s="329">
        <f>(Detail_prices!AB12/Detail_prices!AA12)^4-1</f>
        <v>4.4465175448638039E-2</v>
      </c>
      <c r="AC12" s="329">
        <f>(Detail_prices!AC12/Detail_prices!AB12)^4-1</f>
        <v>1.9369897695153959E-2</v>
      </c>
      <c r="AD12" s="329">
        <f>(Detail_prices!AD12/Detail_prices!AC12)^4-1</f>
        <v>9.6037726648965371E-3</v>
      </c>
      <c r="AE12" s="329">
        <f>(Detail_prices!AE12/Detail_prices!AD12)^4-1</f>
        <v>5.8521365420312943E-2</v>
      </c>
      <c r="AF12" s="329">
        <f>(Detail_prices!AF12/Detail_prices!AE12)^4-1</f>
        <v>7.2478826881861913E-2</v>
      </c>
      <c r="AG12" s="329">
        <f>(Detail_prices!AG12/Detail_prices!AF12)^4-1</f>
        <v>6.6328631574975594E-2</v>
      </c>
      <c r="AH12" s="329">
        <f>(Detail_prices!AH12/Detail_prices!AG12)^4-1</f>
        <v>4.1588947386686614E-2</v>
      </c>
      <c r="AI12" s="329">
        <f>(Detail_prices!AI12/Detail_prices!AH12)^4-1</f>
        <v>3.1906333812568244E-2</v>
      </c>
      <c r="AJ12" s="329">
        <f>(Detail_prices!AJ12/Detail_prices!AI12)^4-1</f>
        <v>1.3475385626555259E-2</v>
      </c>
      <c r="AK12" s="329">
        <f>(Detail_prices!AK12/Detail_prices!AJ12)^4-1</f>
        <v>2.2458417329177971E-2</v>
      </c>
      <c r="AL12" s="329">
        <f>(Detail_prices!AL12/Detail_prices!AK12)^4-1</f>
        <v>0</v>
      </c>
      <c r="AM12" s="329">
        <f>(Detail_prices!AM12/Detail_prices!AL12)^4-1</f>
        <v>4.5038063036626275E-2</v>
      </c>
      <c r="AN12" s="329">
        <f>(Detail_prices!AN12/Detail_prices!AM12)^4-1</f>
        <v>1.3208406728800082E-2</v>
      </c>
      <c r="AO12" s="329">
        <f>(Detail_prices!AO12/Detail_prices!AN12)^4-1</f>
        <v>2.2013484912107639E-2</v>
      </c>
      <c r="AP12" s="329">
        <f>(Detail_prices!AP12/Detail_prices!AO12)^4-1</f>
        <v>1.3093115469938743E-2</v>
      </c>
      <c r="AQ12" s="329">
        <f>(Detail_prices!AQ12/Detail_prices!AP12)^4-1</f>
        <v>5.2968817121681999E-2</v>
      </c>
      <c r="AR12" s="329">
        <f>(Detail_prices!AR12/Detail_prices!AQ12)^4-1</f>
        <v>6.118481347341298E-2</v>
      </c>
      <c r="AS12" s="329">
        <f>(Detail_prices!AS12/Detail_prices!AR12)^4-1</f>
        <v>5.5870672767703855E-2</v>
      </c>
      <c r="AT12" s="329">
        <f>(Detail_prices!AT12/Detail_prices!AS12)^4-1</f>
        <v>3.7910513627517517E-2</v>
      </c>
      <c r="AU12" s="329">
        <f>(Detail_prices!AU12/Detail_prices!AT12)^4-1</f>
        <v>3.7554623008480004E-2</v>
      </c>
      <c r="AV12" s="329">
        <f>(Detail_prices!AV12/Detail_prices!AU12)^4-1</f>
        <v>1.6409913976375146E-2</v>
      </c>
      <c r="AW12" s="329">
        <f>(Detail_prices!AW12/Detail_prices!AV12)^4-1</f>
        <v>0.12750700046684504</v>
      </c>
      <c r="AX12" s="329">
        <f>(Detail_prices!AX12/Detail_prices!AW12)^4-1</f>
        <v>1.9850511507196522E-2</v>
      </c>
      <c r="AY12" s="329">
        <f>(Detail_prices!AY12/Detail_prices!AX12)^4-1</f>
        <v>1.9752490193011285E-2</v>
      </c>
      <c r="AZ12" s="329">
        <f>(Detail_prices!AZ12/Detail_prices!AY12)^4-1</f>
        <v>3.1586914405627331E-2</v>
      </c>
      <c r="BA12" s="329">
        <f>(Detail_prices!BA12/Detail_prices!AZ12)^4-1</f>
        <v>6.3409820564055641E-2</v>
      </c>
      <c r="BB12" s="329">
        <f>(Detail_prices!BB12/Detail_prices!BA12)^4-1</f>
        <v>1.148863280640855E-2</v>
      </c>
      <c r="BC12" s="329">
        <f>(Detail_prices!BC12/Detail_prices!BB12)^4-1</f>
        <v>0.10258501081908911</v>
      </c>
      <c r="BD12" s="329">
        <f>(Detail_prices!BD12/Detail_prices!BC12)^4-1</f>
        <v>3.7625265626554771E-2</v>
      </c>
      <c r="BE12" s="329">
        <f>(Detail_prices!BE12/Detail_prices!BD12)^4-1</f>
        <v>1.1075113650529822E-2</v>
      </c>
      <c r="BF12" s="329">
        <f>(Detail_prices!BF12/Detail_prices!BE12)^4-1</f>
        <v>2.2180302821623199E-2</v>
      </c>
      <c r="BG12" s="329">
        <f>(Detail_prices!BG12/Detail_prices!BF12)^4-1</f>
        <v>2.949111259215953E-2</v>
      </c>
      <c r="BH12" s="329">
        <f>(Detail_prices!BH12/Detail_prices!BG12)^4-1</f>
        <v>3.2979377397990506E-2</v>
      </c>
      <c r="BI12" s="329">
        <f>(Detail_prices!BI12/Detail_prices!BH12)^4-1</f>
        <v>6.2452826790061478E-2</v>
      </c>
      <c r="BJ12" s="329">
        <f>(Detail_prices!BJ12/Detail_prices!BI12)^4-1</f>
        <v>2.8595160412968834E-2</v>
      </c>
      <c r="BK12" s="329">
        <f>(Detail_prices!BK12/Detail_prices!BJ12)^4-1</f>
        <v>4.6441657504438849E-2</v>
      </c>
      <c r="BL12" s="329">
        <f>(Detail_prices!BL12/Detail_prices!BK12)^4-1</f>
        <v>7.8605104602886389E-2</v>
      </c>
      <c r="BM12" s="329">
        <f>(Detail_prices!BM12/Detail_prices!BL12)^4-1</f>
        <v>1.0260711245029919E-2</v>
      </c>
      <c r="BN12" s="329">
        <f>(Detail_prices!BN12/Detail_prices!BM12)^4-1</f>
        <v>3.4028042430302996E-3</v>
      </c>
      <c r="BO12" s="329">
        <f>(Detail_prices!BO12/Detail_prices!BN12)^4-1</f>
        <v>7.3669511981859781E-3</v>
      </c>
      <c r="BP12" s="329">
        <f>(Detail_prices!BP12/Detail_prices!BO12)^4-1</f>
        <v>2.1533364025823065E-3</v>
      </c>
      <c r="BQ12" s="329">
        <f>(Detail_prices!BQ12/Detail_prices!BP12)^4-1</f>
        <v>2.1621609670230635E-2</v>
      </c>
      <c r="BR12" s="329">
        <f>(Detail_prices!BR12/Detail_prices!BQ12)^4-1</f>
        <v>1.4788194100870067E-2</v>
      </c>
      <c r="BS12" s="329">
        <f>(Detail_prices!BS12/Detail_prices!BR12)^4-1</f>
        <v>1.8582338405611631E-2</v>
      </c>
      <c r="BT12" s="329">
        <f>(Detail_prices!BT12/Detail_prices!BS12)^4-1</f>
        <v>4.8863808423390775E-2</v>
      </c>
      <c r="BU12" s="329">
        <f>(Detail_prices!BU12/Detail_prices!BT12)^4-1</f>
        <v>5.4605148183604069E-3</v>
      </c>
    </row>
    <row r="13" spans="1:73" ht="13.2" x14ac:dyDescent="0.25">
      <c r="A13" s="14" t="s">
        <v>2380</v>
      </c>
      <c r="B13" s="14" t="s">
        <v>2381</v>
      </c>
      <c r="C13" s="14">
        <v>69.8</v>
      </c>
      <c r="D13" s="329">
        <f>(Detail_prices!D13/Detail_prices!C13)^4-1</f>
        <v>4.0722101099676111E-2</v>
      </c>
      <c r="E13" s="329">
        <f>(Detail_prices!E13/Detail_prices!D13)^4-1</f>
        <v>3.4479609958110169E-2</v>
      </c>
      <c r="F13" s="329">
        <f>(Detail_prices!F13/Detail_prices!E13)^4-1</f>
        <v>2.84275123510771E-2</v>
      </c>
      <c r="G13" s="329">
        <f>(Detail_prices!G13/Detail_prices!F13)^4-1</f>
        <v>5.1235302861478482E-2</v>
      </c>
      <c r="H13" s="329">
        <f>(Detail_prices!H13/Detail_prices!G13)^4-1</f>
        <v>6.2084891895808791E-2</v>
      </c>
      <c r="I13" s="329">
        <f>(Detail_prices!I13/Detail_prices!H13)^4-1</f>
        <v>3.858966756780613E-2</v>
      </c>
      <c r="J13" s="329">
        <f>(Detail_prices!J13/Detail_prices!I13)^4-1</f>
        <v>3.8220974799735963E-2</v>
      </c>
      <c r="K13" s="329">
        <f>(Detail_prices!K13/Detail_prices!J13)^4-1</f>
        <v>4.3354200797234288E-2</v>
      </c>
      <c r="L13" s="329">
        <f>(Detail_prices!L13/Detail_prices!K13)^4-1</f>
        <v>3.7454163861999623E-2</v>
      </c>
      <c r="M13" s="329">
        <f>(Detail_prices!M13/Detail_prices!L13)^4-1</f>
        <v>7.5236726653078012E-2</v>
      </c>
      <c r="N13" s="329">
        <f>(Detail_prices!N13/Detail_prices!M13)^4-1</f>
        <v>2.5922182051719922E-2</v>
      </c>
      <c r="O13" s="329">
        <f>(Detail_prices!O13/Detail_prices!N13)^4-1</f>
        <v>3.6195455516987218E-2</v>
      </c>
      <c r="P13" s="329">
        <f>(Detail_prices!P13/Detail_prices!O13)^4-1</f>
        <v>5.1535963010860497E-2</v>
      </c>
      <c r="Q13" s="329">
        <f>(Detail_prices!Q13/Detail_prices!P13)^4-1</f>
        <v>1.0024984336059584E-2</v>
      </c>
      <c r="R13" s="329">
        <f>(Detail_prices!R13/Detail_prices!Q13)^4-1</f>
        <v>5.5930752894167046E-2</v>
      </c>
      <c r="S13" s="329">
        <f>(Detail_prices!S13/Detail_prices!R13)^4-1</f>
        <v>0</v>
      </c>
      <c r="T13" s="329">
        <f>(Detail_prices!T13/Detail_prices!S13)^4-1</f>
        <v>4.4964944267009033E-2</v>
      </c>
      <c r="U13" s="329">
        <f>(Detail_prices!U13/Detail_prices!T13)^4-1</f>
        <v>3.9452754132995427E-2</v>
      </c>
      <c r="V13" s="329">
        <f>(Detail_prices!V13/Detail_prices!U13)^4-1</f>
        <v>4.4030170435692462E-2</v>
      </c>
      <c r="W13" s="329">
        <f>(Detail_prices!W13/Detail_prices!V13)^4-1</f>
        <v>4.8476156571849893E-2</v>
      </c>
      <c r="X13" s="329">
        <f>(Detail_prices!X13/Detail_prices!W13)^4-1</f>
        <v>4.3030366324158464E-2</v>
      </c>
      <c r="Y13" s="329">
        <f>(Detail_prices!Y13/Detail_prices!X13)^4-1</f>
        <v>2.8233560122977064E-2</v>
      </c>
      <c r="Z13" s="329">
        <f>(Detail_prices!Z13/Detail_prices!Y13)^4-1</f>
        <v>1.8625809476962463E-2</v>
      </c>
      <c r="AA13" s="329">
        <f>(Detail_prices!AA13/Detail_prices!Z13)^4-1</f>
        <v>3.733556441061503E-2</v>
      </c>
      <c r="AB13" s="329">
        <f>(Detail_prices!AB13/Detail_prices!AA13)^4-1</f>
        <v>9.1532584375710879E-3</v>
      </c>
      <c r="AC13" s="329">
        <f>(Detail_prices!AC13/Detail_prices!AB13)^4-1</f>
        <v>2.2948005137091609E-2</v>
      </c>
      <c r="AD13" s="329">
        <f>(Detail_prices!AD13/Detail_prices!AC13)^4-1</f>
        <v>1.364391888423433E-2</v>
      </c>
      <c r="AE13" s="329">
        <f>(Detail_prices!AE13/Detail_prices!AD13)^4-1</f>
        <v>2.7333277896233188E-2</v>
      </c>
      <c r="AF13" s="329">
        <f>(Detail_prices!AF13/Detail_prices!AE13)^4-1</f>
        <v>2.7147778917997689E-2</v>
      </c>
      <c r="AG13" s="329">
        <f>(Detail_prices!AG13/Detail_prices!AF13)^4-1</f>
        <v>2.2433227559540692E-2</v>
      </c>
      <c r="AH13" s="329">
        <f>(Detail_prices!AH13/Detail_prices!AG13)^4-1</f>
        <v>4.0421667823676177E-2</v>
      </c>
      <c r="AI13" s="329">
        <f>(Detail_prices!AI13/Detail_prices!AH13)^4-1</f>
        <v>3.5512654703145907E-2</v>
      </c>
      <c r="AJ13" s="329">
        <f>(Detail_prices!AJ13/Detail_prices!AI13)^4-1</f>
        <v>4.4143533376036492E-2</v>
      </c>
      <c r="AK13" s="329">
        <f>(Detail_prices!AK13/Detail_prices!AJ13)^4-1</f>
        <v>3.4817215484795661E-2</v>
      </c>
      <c r="AL13" s="329">
        <f>(Detail_prices!AL13/Detail_prices!AK13)^4-1</f>
        <v>3.4516798045099994E-2</v>
      </c>
      <c r="AM13" s="329">
        <f>(Detail_prices!AM13/Detail_prices!AL13)^4-1</f>
        <v>3.8560146601343215E-2</v>
      </c>
      <c r="AN13" s="329">
        <f>(Detail_prices!AN13/Detail_prices!AM13)^4-1</f>
        <v>3.8192014963898124E-2</v>
      </c>
      <c r="AO13" s="329">
        <f>(Detail_prices!AO13/Detail_prices!AN13)^4-1</f>
        <v>-8.2644185276813387E-3</v>
      </c>
      <c r="AP13" s="329">
        <f>(Detail_prices!AP13/Detail_prices!AO13)^4-1</f>
        <v>2.9394369774576212E-2</v>
      </c>
      <c r="AQ13" s="329">
        <f>(Detail_prices!AQ13/Detail_prices!AP13)^4-1</f>
        <v>2.9179952157298183E-2</v>
      </c>
      <c r="AR13" s="329">
        <f>(Detail_prices!AR13/Detail_prices!AQ13)^4-1</f>
        <v>3.3157819724721316E-2</v>
      </c>
      <c r="AS13" s="329">
        <f>(Detail_prices!AS13/Detail_prices!AR13)^4-1</f>
        <v>2.873085662406627E-2</v>
      </c>
      <c r="AT13" s="329">
        <f>(Detail_prices!AT13/Detail_prices!AS13)^4-1</f>
        <v>1.6226849396646426E-2</v>
      </c>
      <c r="AU13" s="329">
        <f>(Detail_prices!AU13/Detail_prices!AT13)^4-1</f>
        <v>2.0232035207156329E-2</v>
      </c>
      <c r="AV13" s="329">
        <f>(Detail_prices!AV13/Detail_prices!AU13)^4-1</f>
        <v>-3.5481907242622679E-2</v>
      </c>
      <c r="AW13" s="329">
        <f>(Detail_prices!AW13/Detail_prices!AV13)^4-1</f>
        <v>5.7657940493951232E-2</v>
      </c>
      <c r="AX13" s="329">
        <f>(Detail_prices!AX13/Detail_prices!AW13)^4-1</f>
        <v>-1.9732990131107742E-2</v>
      </c>
      <c r="AY13" s="329">
        <f>(Detail_prices!AY13/Detail_prices!AX13)^4-1</f>
        <v>-2.7679980592000386E-2</v>
      </c>
      <c r="AZ13" s="329">
        <f>(Detail_prices!AZ13/Detail_prices!AY13)^4-1</f>
        <v>4.9171259659995359E-2</v>
      </c>
      <c r="BA13" s="329">
        <f>(Detail_prices!BA13/Detail_prices!AZ13)^4-1</f>
        <v>1.5999682546981031E-2</v>
      </c>
      <c r="BB13" s="329">
        <f>(Detail_prices!BB13/Detail_prices!BA13)^4-1</f>
        <v>-2.7435894581071207E-2</v>
      </c>
      <c r="BC13" s="329">
        <f>(Detail_prices!BC13/Detail_prices!BB13)^4-1</f>
        <v>3.9940040188808368E-3</v>
      </c>
      <c r="BD13" s="329">
        <f>(Detail_prices!BD13/Detail_prices!BC13)^4-1</f>
        <v>7.9919682707236817E-3</v>
      </c>
      <c r="BE13" s="329">
        <f>(Detail_prices!BE13/Detail_prices!BD13)^4-1</f>
        <v>-7.9286031261092127E-3</v>
      </c>
      <c r="BF13" s="329">
        <f>(Detail_prices!BF13/Detail_prices!BE13)^4-1</f>
        <v>0</v>
      </c>
      <c r="BG13" s="329">
        <f>(Detail_prices!BG13/Detail_prices!BF13)^4-1</f>
        <v>5.6954423720875891E-2</v>
      </c>
      <c r="BH13" s="329">
        <f>(Detail_prices!BH13/Detail_prices!BG13)^4-1</f>
        <v>1.5809970357247627E-2</v>
      </c>
      <c r="BI13" s="329">
        <f>(Detail_prices!BI13/Detail_prices!BH13)^4-1</f>
        <v>2.7680026467132191E-2</v>
      </c>
      <c r="BJ13" s="329">
        <f>(Detail_prices!BJ13/Detail_prices!BI13)^4-1</f>
        <v>1.9578469759781392E-2</v>
      </c>
      <c r="BK13" s="329">
        <f>(Detail_prices!BK13/Detail_prices!BJ13)^4-1</f>
        <v>1.165602075328831E-2</v>
      </c>
      <c r="BL13" s="329">
        <f>(Detail_prices!BL13/Detail_prices!BK13)^4-1</f>
        <v>-7.6922719953491647E-3</v>
      </c>
      <c r="BM13" s="329">
        <f>(Detail_prices!BM13/Detail_prices!BL13)^4-1</f>
        <v>2.7328831800251141E-2</v>
      </c>
      <c r="BN13" s="329">
        <f>(Detail_prices!BN13/Detail_prices!BM13)^4-1</f>
        <v>1.9332452008061329E-2</v>
      </c>
      <c r="BO13" s="329">
        <f>(Detail_prices!BO13/Detail_prices!BN13)^4-1</f>
        <v>2.2324153811250413E-2</v>
      </c>
      <c r="BP13" s="329">
        <f>(Detail_prices!BP13/Detail_prices!BO13)^4-1</f>
        <v>1.1079528262509797E-2</v>
      </c>
      <c r="BQ13" s="329">
        <f>(Detail_prices!BQ13/Detail_prices!BP13)^4-1</f>
        <v>1.3506672402664677E-2</v>
      </c>
      <c r="BR13" s="329">
        <f>(Detail_prices!BR13/Detail_prices!BQ13)^4-1</f>
        <v>-1.6312615531882679E-2</v>
      </c>
      <c r="BS13" s="329">
        <f>(Detail_prices!BS13/Detail_prices!BR13)^4-1</f>
        <v>4.4147801794328867E-2</v>
      </c>
      <c r="BT13" s="329">
        <f>(Detail_prices!BT13/Detail_prices!BS13)^4-1</f>
        <v>5.3460236123000771E-2</v>
      </c>
      <c r="BU13" s="329">
        <f>(Detail_prices!BU13/Detail_prices!BT13)^4-1</f>
        <v>3.0166189873791271E-2</v>
      </c>
    </row>
    <row r="14" spans="1:73" ht="13.2" x14ac:dyDescent="0.25">
      <c r="A14" s="14" t="s">
        <v>2382</v>
      </c>
      <c r="B14" s="14" t="s">
        <v>2383</v>
      </c>
      <c r="C14" s="14">
        <v>67.900000000000006</v>
      </c>
      <c r="D14" s="329">
        <f>(Detail_prices!D14/Detail_prices!C14)^4-1</f>
        <v>5.9040430095917973E-3</v>
      </c>
      <c r="E14" s="329">
        <f>(Detail_prices!E14/Detail_prices!D14)^4-1</f>
        <v>0.32091375447960058</v>
      </c>
      <c r="F14" s="329">
        <f>(Detail_prices!F14/Detail_prices!E14)^4-1</f>
        <v>-0.17390669002958303</v>
      </c>
      <c r="G14" s="329">
        <f>(Detail_prices!G14/Detail_prices!F14)^4-1</f>
        <v>-0.17183877015333615</v>
      </c>
      <c r="H14" s="329">
        <f>(Detail_prices!H14/Detail_prices!G14)^4-1</f>
        <v>8.7177763781086881E-2</v>
      </c>
      <c r="I14" s="329">
        <f>(Detail_prices!I14/Detail_prices!H14)^4-1</f>
        <v>1.784342623760482E-2</v>
      </c>
      <c r="J14" s="329">
        <f>(Detail_prices!J14/Detail_prices!I14)^4-1</f>
        <v>6.0133875387626823E-2</v>
      </c>
      <c r="K14" s="329">
        <f>(Detail_prices!K14/Detail_prices!J14)^4-1</f>
        <v>7.1401094192774517E-2</v>
      </c>
      <c r="L14" s="329">
        <f>(Detail_prices!L14/Detail_prices!K14)^4-1</f>
        <v>5.7101924903910639E-3</v>
      </c>
      <c r="M14" s="329">
        <f>(Detail_prices!M14/Detail_prices!L14)^4-1</f>
        <v>-2.2566087698984938E-2</v>
      </c>
      <c r="N14" s="329">
        <f>(Detail_prices!N14/Detail_prices!M14)^4-1</f>
        <v>1.7278218162093406E-2</v>
      </c>
      <c r="O14" s="329">
        <f>(Detail_prices!O14/Detail_prices!N14)^4-1</f>
        <v>3.4628845137375963E-2</v>
      </c>
      <c r="P14" s="329">
        <f>(Detail_prices!P14/Detail_prices!O14)^4-1</f>
        <v>-3.8965361692074985E-2</v>
      </c>
      <c r="Q14" s="329">
        <f>(Detail_prices!Q14/Detail_prices!P14)^4-1</f>
        <v>-1.7008825583964327E-2</v>
      </c>
      <c r="R14" s="329">
        <f>(Detail_prices!R14/Detail_prices!Q14)^4-1</f>
        <v>-7.7847567093946579E-2</v>
      </c>
      <c r="S14" s="329">
        <f>(Detail_prices!S14/Detail_prices!R14)^4-1</f>
        <v>0.22773766315482513</v>
      </c>
      <c r="T14" s="329">
        <f>(Detail_prices!T14/Detail_prices!S14)^4-1</f>
        <v>8.5973857361592909E-2</v>
      </c>
      <c r="U14" s="329">
        <f>(Detail_prices!U14/Detail_prices!T14)^4-1</f>
        <v>-5.4310804578194816E-3</v>
      </c>
      <c r="V14" s="329">
        <f>(Detail_prices!V14/Detail_prices!U14)^4-1</f>
        <v>-3.7604898605763104E-2</v>
      </c>
      <c r="W14" s="329">
        <f>(Detail_prices!W14/Detail_prices!V14)^4-1</f>
        <v>3.907428305826155E-2</v>
      </c>
      <c r="X14" s="329">
        <f>(Detail_prices!X14/Detail_prices!W14)^4-1</f>
        <v>0.1194470774273404</v>
      </c>
      <c r="Y14" s="329">
        <f>(Detail_prices!Y14/Detail_prices!X14)^4-1</f>
        <v>2.67543762959499E-2</v>
      </c>
      <c r="Z14" s="329">
        <f>(Detail_prices!Z14/Detail_prices!Y14)^4-1</f>
        <v>9.2520779942531384E-2</v>
      </c>
      <c r="AA14" s="329">
        <f>(Detail_prices!AA14/Detail_prices!Z14)^4-1</f>
        <v>-1.0256325532713051E-2</v>
      </c>
      <c r="AB14" s="329">
        <f>(Detail_prices!AB14/Detail_prices!AA14)^4-1</f>
        <v>-8.9716421839286742E-2</v>
      </c>
      <c r="AC14" s="329">
        <f>(Detail_prices!AC14/Detail_prices!AB14)^4-1</f>
        <v>0.1214148754985529</v>
      </c>
      <c r="AD14" s="329">
        <f>(Detail_prices!AD14/Detail_prices!AC14)^4-1</f>
        <v>-1.5315607392716091E-2</v>
      </c>
      <c r="AE14" s="329">
        <f>(Detail_prices!AE14/Detail_prices!AD14)^4-1</f>
        <v>-6.0435608163359467E-2</v>
      </c>
      <c r="AF14" s="329">
        <f>(Detail_prices!AF14/Detail_prices!AE14)^4-1</f>
        <v>1.5799562614832618E-2</v>
      </c>
      <c r="AG14" s="329">
        <f>(Detail_prices!AG14/Detail_prices!AF14)^4-1</f>
        <v>1.5737402783379872E-2</v>
      </c>
      <c r="AH14" s="329">
        <f>(Detail_prices!AH14/Detail_prices!AG14)^4-1</f>
        <v>0.10801455270967897</v>
      </c>
      <c r="AI14" s="329">
        <f>(Detail_prices!AI14/Detail_prices!AH14)^4-1</f>
        <v>9.9729110604417581E-2</v>
      </c>
      <c r="AJ14" s="329">
        <f>(Detail_prices!AJ14/Detail_prices!AI14)^4-1</f>
        <v>9.2013360197316763E-2</v>
      </c>
      <c r="AK14" s="329">
        <f>(Detail_prices!AK14/Detail_prices!AJ14)^4-1</f>
        <v>-0.15458351682690163</v>
      </c>
      <c r="AL14" s="329">
        <f>(Detail_prices!AL14/Detail_prices!AK14)^4-1</f>
        <v>0.20010603647968672</v>
      </c>
      <c r="AM14" s="329">
        <f>(Detail_prices!AM14/Detail_prices!AL14)^4-1</f>
        <v>-6.119399984462115E-2</v>
      </c>
      <c r="AN14" s="329">
        <f>(Detail_prices!AN14/Detail_prices!AM14)^4-1</f>
        <v>0</v>
      </c>
      <c r="AO14" s="329">
        <f>(Detail_prices!AO14/Detail_prices!AN14)^4-1</f>
        <v>8.0666725651598936E-2</v>
      </c>
      <c r="AP14" s="329">
        <f>(Detail_prices!AP14/Detail_prices!AO14)^4-1</f>
        <v>0.15202837801784486</v>
      </c>
      <c r="AQ14" s="329">
        <f>(Detail_prices!AQ14/Detail_prices!AP14)^4-1</f>
        <v>3.7598743525476097E-2</v>
      </c>
      <c r="AR14" s="329">
        <f>(Detail_prices!AR14/Detail_prices!AQ14)^4-1</f>
        <v>1.3848611005966793E-2</v>
      </c>
      <c r="AS14" s="329">
        <f>(Detail_prices!AS14/Detail_prices!AR14)^4-1</f>
        <v>0.29305774192460077</v>
      </c>
      <c r="AT14" s="329">
        <f>(Detail_prices!AT14/Detail_prices!AS14)^4-1</f>
        <v>-6.2840108835015562E-2</v>
      </c>
      <c r="AU14" s="329">
        <f>(Detail_prices!AU14/Detail_prices!AT14)^4-1</f>
        <v>0.2571861183233719</v>
      </c>
      <c r="AV14" s="329">
        <f>(Detail_prices!AV14/Detail_prices!AU14)^4-1</f>
        <v>0.22243576802459386</v>
      </c>
      <c r="AW14" s="329">
        <f>(Detail_prices!AW14/Detail_prices!AV14)^4-1</f>
        <v>3.9234871984958897E-3</v>
      </c>
      <c r="AX14" s="329">
        <f>(Detail_prices!AX14/Detail_prices!AW14)^4-1</f>
        <v>-0.13362866120643668</v>
      </c>
      <c r="AY14" s="329">
        <f>(Detail_prices!AY14/Detail_prices!AX14)^4-1</f>
        <v>4.0629709007482528E-3</v>
      </c>
      <c r="AZ14" s="329">
        <f>(Detail_prices!AZ14/Detail_prices!AY14)^4-1</f>
        <v>-4.0465299672425292E-3</v>
      </c>
      <c r="BA14" s="329">
        <f>(Detail_prices!BA14/Detail_prices!AZ14)^4-1</f>
        <v>-2.0130206724278565E-2</v>
      </c>
      <c r="BB14" s="329">
        <f>(Detail_prices!BB14/Detail_prices!BA14)^4-1</f>
        <v>0.13700337003306551</v>
      </c>
      <c r="BC14" s="329">
        <f>(Detail_prices!BC14/Detail_prices!BB14)^4-1</f>
        <v>-0.11690348741638013</v>
      </c>
      <c r="BD14" s="329">
        <f>(Detail_prices!BD14/Detail_prices!BC14)^4-1</f>
        <v>-4.4059264734610748E-2</v>
      </c>
      <c r="BE14" s="329">
        <f>(Detail_prices!BE14/Detail_prices!BD14)^4-1</f>
        <v>0.16135557428487779</v>
      </c>
      <c r="BF14" s="329">
        <f>(Detail_prices!BF14/Detail_prices!BE14)^4-1</f>
        <v>-0.26916132599412557</v>
      </c>
      <c r="BG14" s="329">
        <f>(Detail_prices!BG14/Detail_prices!BF14)^4-1</f>
        <v>-1.2813502489658846E-2</v>
      </c>
      <c r="BH14" s="329">
        <f>(Detail_prices!BH14/Detail_prices!BG14)^4-1</f>
        <v>-4.2366810056676307E-2</v>
      </c>
      <c r="BI14" s="329">
        <f>(Detail_prices!BI14/Detail_prices!BH14)^4-1</f>
        <v>8.0678019005962387E-2</v>
      </c>
      <c r="BJ14" s="329">
        <f>(Detail_prices!BJ14/Detail_prices!BI14)^4-1</f>
        <v>0.40975812018313085</v>
      </c>
      <c r="BK14" s="329">
        <f>(Detail_prices!BK14/Detail_prices!BJ14)^4-1</f>
        <v>-0.13726498363359763</v>
      </c>
      <c r="BL14" s="329">
        <f>(Detail_prices!BL14/Detail_prices!BK14)^4-1</f>
        <v>-0.14213386841829534</v>
      </c>
      <c r="BM14" s="329">
        <f>(Detail_prices!BM14/Detail_prices!BL14)^4-1</f>
        <v>7.8224851261249784E-2</v>
      </c>
      <c r="BN14" s="329">
        <f>(Detail_prices!BN14/Detail_prices!BM14)^4-1</f>
        <v>5.9306199196168752E-2</v>
      </c>
      <c r="BO14" s="329">
        <f>(Detail_prices!BO14/Detail_prices!BN14)^4-1</f>
        <v>0.24507009454317275</v>
      </c>
      <c r="BP14" s="329">
        <f>(Detail_prices!BP14/Detail_prices!BO14)^4-1</f>
        <v>0.19104104864045945</v>
      </c>
      <c r="BQ14" s="329">
        <f>(Detail_prices!BQ14/Detail_prices!BP14)^4-1</f>
        <v>-0.13690429833283124</v>
      </c>
      <c r="BR14" s="329">
        <f>(Detail_prices!BR14/Detail_prices!BQ14)^4-1</f>
        <v>-0.28416732624991659</v>
      </c>
      <c r="BS14" s="329">
        <f>(Detail_prices!BS14/Detail_prices!BR14)^4-1</f>
        <v>1.7544981930764703E-2</v>
      </c>
      <c r="BT14" s="329">
        <f>(Detail_prices!BT14/Detail_prices!BS14)^4-1</f>
        <v>-5.1013040633509421E-2</v>
      </c>
      <c r="BU14" s="329">
        <f>(Detail_prices!BU14/Detail_prices!BT14)^4-1</f>
        <v>-9.1133324291732376E-2</v>
      </c>
    </row>
    <row r="15" spans="1:73" ht="13.2" x14ac:dyDescent="0.25">
      <c r="A15" s="14" t="s">
        <v>2384</v>
      </c>
      <c r="B15" s="14" t="s">
        <v>2385</v>
      </c>
      <c r="C15" s="14">
        <v>83.7</v>
      </c>
      <c r="D15" s="329">
        <f>(Detail_prices!D15/Detail_prices!C15)^4-1</f>
        <v>-7.4298864386846852E-2</v>
      </c>
      <c r="E15" s="329">
        <f>(Detail_prices!E15/Detail_prices!D15)^4-1</f>
        <v>-0.10295446516996787</v>
      </c>
      <c r="F15" s="329">
        <f>(Detail_prices!F15/Detail_prices!E15)^4-1</f>
        <v>3.0377589292249318E-2</v>
      </c>
      <c r="G15" s="329">
        <f>(Detail_prices!G15/Detail_prices!F15)^4-1</f>
        <v>4.5476073430589681E-2</v>
      </c>
      <c r="H15" s="329">
        <f>(Detail_prices!H15/Detail_prices!G15)^4-1</f>
        <v>6.0284883542277123E-2</v>
      </c>
      <c r="I15" s="329">
        <f>(Detail_prices!I15/Detail_prices!H15)^4-1</f>
        <v>-0.18008280404638266</v>
      </c>
      <c r="J15" s="329">
        <f>(Detail_prices!J15/Detail_prices!I15)^4-1</f>
        <v>0.18458226247215004</v>
      </c>
      <c r="K15" s="329">
        <f>(Detail_prices!K15/Detail_prices!J15)^4-1</f>
        <v>0.101188670945632</v>
      </c>
      <c r="L15" s="329">
        <f>(Detail_prices!L15/Detail_prices!K15)^4-1</f>
        <v>-2.8266761245314243E-2</v>
      </c>
      <c r="M15" s="329">
        <f>(Detail_prices!M15/Detail_prices!L15)^4-1</f>
        <v>5.8808086741980903E-2</v>
      </c>
      <c r="N15" s="329">
        <f>(Detail_prices!N15/Detail_prices!M15)^4-1</f>
        <v>2.3851069264624769E-2</v>
      </c>
      <c r="O15" s="329">
        <f>(Detail_prices!O15/Detail_prices!N15)^4-1</f>
        <v>-9.5113458030486209E-2</v>
      </c>
      <c r="P15" s="329">
        <f>(Detail_prices!P15/Detail_prices!O15)^4-1</f>
        <v>-1.9138203022395328E-2</v>
      </c>
      <c r="Q15" s="329">
        <f>(Detail_prices!Q15/Detail_prices!P15)^4-1</f>
        <v>0.25350347210205992</v>
      </c>
      <c r="R15" s="329">
        <f>(Detail_prices!R15/Detail_prices!Q15)^4-1</f>
        <v>-0.17087793679761665</v>
      </c>
      <c r="S15" s="329">
        <f>(Detail_prices!S15/Detail_prices!R15)^4-1</f>
        <v>-3.3152818223145752E-2</v>
      </c>
      <c r="T15" s="329">
        <f>(Detail_prices!T15/Detail_prices!S15)^4-1</f>
        <v>4.4246603946729302E-2</v>
      </c>
      <c r="U15" s="329">
        <f>(Detail_prices!U15/Detail_prices!T15)^4-1</f>
        <v>3.3915839529405911E-2</v>
      </c>
      <c r="V15" s="329">
        <f>(Detail_prices!V15/Detail_prices!U15)^4-1</f>
        <v>-4.2025598913566165E-2</v>
      </c>
      <c r="W15" s="329">
        <f>(Detail_prices!W15/Detail_prices!V15)^4-1</f>
        <v>7.3906716114675364E-2</v>
      </c>
      <c r="X15" s="329">
        <f>(Detail_prices!X15/Detail_prices!W15)^4-1</f>
        <v>9.7610732195048788E-2</v>
      </c>
      <c r="Y15" s="329">
        <f>(Detail_prices!Y15/Detail_prices!X15)^4-1</f>
        <v>-8.0314933686467027E-2</v>
      </c>
      <c r="Z15" s="329">
        <f>(Detail_prices!Z15/Detail_prices!Y15)^4-1</f>
        <v>0.19093704229431929</v>
      </c>
      <c r="AA15" s="329">
        <f>(Detail_prices!AA15/Detail_prices!Z15)^4-1</f>
        <v>7.8712588197234146E-2</v>
      </c>
      <c r="AB15" s="329">
        <f>(Detail_prices!AB15/Detail_prices!AA15)^4-1</f>
        <v>-4.342451211732401E-2</v>
      </c>
      <c r="AC15" s="329">
        <f>(Detail_prices!AC15/Detail_prices!AB15)^4-1</f>
        <v>3.1618122011423111E-2</v>
      </c>
      <c r="AD15" s="329">
        <f>(Detail_prices!AD15/Detail_prices!AC15)^4-1</f>
        <v>-0.14625553819801529</v>
      </c>
      <c r="AE15" s="329">
        <f>(Detail_prices!AE15/Detail_prices!AD15)^4-1</f>
        <v>-5.4163307262961369E-2</v>
      </c>
      <c r="AF15" s="329">
        <f>(Detail_prices!AF15/Detail_prices!AE15)^4-1</f>
        <v>0.19508028655995235</v>
      </c>
      <c r="AG15" s="329">
        <f>(Detail_prices!AG15/Detail_prices!AF15)^4-1</f>
        <v>2.7086504142885826E-2</v>
      </c>
      <c r="AH15" s="329">
        <f>(Detail_prices!AH15/Detail_prices!AG15)^4-1</f>
        <v>0.10608555576372214</v>
      </c>
      <c r="AI15" s="329">
        <f>(Detail_prices!AI15/Detail_prices!AH15)^4-1</f>
        <v>-0.10789194278006542</v>
      </c>
      <c r="AJ15" s="329">
        <f>(Detail_prices!AJ15/Detail_prices!AI15)^4-1</f>
        <v>-0.16661859733281892</v>
      </c>
      <c r="AK15" s="329">
        <f>(Detail_prices!AK15/Detail_prices!AJ15)^4-1</f>
        <v>-7.2531401355477754E-2</v>
      </c>
      <c r="AL15" s="329">
        <f>(Detail_prices!AL15/Detail_prices!AK15)^4-1</f>
        <v>1.1619945873799713</v>
      </c>
      <c r="AM15" s="329">
        <f>(Detail_prices!AM15/Detail_prices!AL15)^4-1</f>
        <v>5.5986657371327686E-2</v>
      </c>
      <c r="AN15" s="329">
        <f>(Detail_prices!AN15/Detail_prices!AM15)^4-1</f>
        <v>-0.24430272843970069</v>
      </c>
      <c r="AO15" s="329">
        <f>(Detail_prices!AO15/Detail_prices!AN15)^4-1</f>
        <v>-2.8701354864113071E-2</v>
      </c>
      <c r="AP15" s="329">
        <f>(Detail_prices!AP15/Detail_prices!AO15)^4-1</f>
        <v>-0.23821905530985321</v>
      </c>
      <c r="AQ15" s="329">
        <f>(Detail_prices!AQ15/Detail_prices!AP15)^4-1</f>
        <v>0.63466930882045691</v>
      </c>
      <c r="AR15" s="329">
        <f>(Detail_prices!AR15/Detail_prices!AQ15)^4-1</f>
        <v>0.12827556743710855</v>
      </c>
      <c r="AS15" s="329">
        <f>(Detail_prices!AS15/Detail_prices!AR15)^4-1</f>
        <v>0.21040874932645015</v>
      </c>
      <c r="AT15" s="329">
        <f>(Detail_prices!AT15/Detail_prices!AS15)^4-1</f>
        <v>-0.42173859001107239</v>
      </c>
      <c r="AU15" s="329">
        <f>(Detail_prices!AU15/Detail_prices!AT15)^4-1</f>
        <v>-8.1257078411074324E-2</v>
      </c>
      <c r="AV15" s="329">
        <f>(Detail_prices!AV15/Detail_prices!AU15)^4-1</f>
        <v>0.5020854872849978</v>
      </c>
      <c r="AW15" s="329">
        <f>(Detail_prices!AW15/Detail_prices!AV15)^4-1</f>
        <v>-0.17650158624121881</v>
      </c>
      <c r="AX15" s="329">
        <f>(Detail_prices!AX15/Detail_prices!AW15)^4-1</f>
        <v>0.27656168336728171</v>
      </c>
      <c r="AY15" s="329">
        <f>(Detail_prices!AY15/Detail_prices!AX15)^4-1</f>
        <v>-0.30490391507080228</v>
      </c>
      <c r="AZ15" s="329">
        <f>(Detail_prices!AZ15/Detail_prices!AY15)^4-1</f>
        <v>0.62275968443130947</v>
      </c>
      <c r="BA15" s="329">
        <f>(Detail_prices!BA15/Detail_prices!AZ15)^4-1</f>
        <v>-6.154751586806384E-2</v>
      </c>
      <c r="BB15" s="329">
        <f>(Detail_prices!BB15/Detail_prices!BA15)^4-1</f>
        <v>-0.20438004877305294</v>
      </c>
      <c r="BC15" s="329">
        <f>(Detail_prices!BC15/Detail_prices!BB15)^4-1</f>
        <v>9.06658861530516E-2</v>
      </c>
      <c r="BD15" s="329">
        <f>(Detail_prices!BD15/Detail_prices!BC15)^4-1</f>
        <v>-7.7820642039578836E-3</v>
      </c>
      <c r="BE15" s="329">
        <f>(Detail_prices!BE15/Detail_prices!BD15)^4-1</f>
        <v>0.22845790228668994</v>
      </c>
      <c r="BF15" s="329">
        <f>(Detail_prices!BF15/Detail_prices!BE15)^4-1</f>
        <v>0.31357361363325853</v>
      </c>
      <c r="BG15" s="329">
        <f>(Detail_prices!BG15/Detail_prices!BF15)^4-1</f>
        <v>-0.11916317406183652</v>
      </c>
      <c r="BH15" s="329">
        <f>(Detail_prices!BH15/Detail_prices!BG15)^4-1</f>
        <v>-0.1130391793491009</v>
      </c>
      <c r="BI15" s="329">
        <f>(Detail_prices!BI15/Detail_prices!BH15)^4-1</f>
        <v>-7.178328873813633E-2</v>
      </c>
      <c r="BJ15" s="329">
        <f>(Detail_prices!BJ15/Detail_prices!BI15)^4-1</f>
        <v>0.34577345801771409</v>
      </c>
      <c r="BK15" s="329">
        <f>(Detail_prices!BK15/Detail_prices!BJ15)^4-1</f>
        <v>0.17048688281095314</v>
      </c>
      <c r="BL15" s="329">
        <f>(Detail_prices!BL15/Detail_prices!BK15)^4-1</f>
        <v>-0.30336306369991173</v>
      </c>
      <c r="BM15" s="329">
        <f>(Detail_prices!BM15/Detail_prices!BL15)^4-1</f>
        <v>0</v>
      </c>
      <c r="BN15" s="329">
        <f>(Detail_prices!BN15/Detail_prices!BM15)^4-1</f>
        <v>-0.12249232331956539</v>
      </c>
      <c r="BO15" s="329">
        <f>(Detail_prices!BO15/Detail_prices!BN15)^4-1</f>
        <v>-6.387893061599037E-2</v>
      </c>
      <c r="BP15" s="329">
        <f>(Detail_prices!BP15/Detail_prices!BO15)^4-1</f>
        <v>-3.9675113096148129E-2</v>
      </c>
      <c r="BQ15" s="329">
        <f>(Detail_prices!BQ15/Detail_prices!BP15)^4-1</f>
        <v>9.6999730880522161E-2</v>
      </c>
      <c r="BR15" s="329">
        <f>(Detail_prices!BR15/Detail_prices!BQ15)^4-1</f>
        <v>-3.5224310399138092E-2</v>
      </c>
      <c r="BS15" s="329">
        <f>(Detail_prices!BS15/Detail_prices!BR15)^4-1</f>
        <v>-1.5933494916027358E-2</v>
      </c>
      <c r="BT15" s="329">
        <f>(Detail_prices!BT15/Detail_prices!BS15)^4-1</f>
        <v>-1.1366079223661729E-2</v>
      </c>
      <c r="BU15" s="329">
        <f>(Detail_prices!BU15/Detail_prices!BT15)^4-1</f>
        <v>3.7468181287577451E-2</v>
      </c>
    </row>
    <row r="16" spans="1:73" ht="13.2" x14ac:dyDescent="0.25">
      <c r="A16" s="14" t="s">
        <v>2386</v>
      </c>
      <c r="B16" s="14" t="s">
        <v>2387</v>
      </c>
      <c r="C16" s="14">
        <v>68.099999999999994</v>
      </c>
      <c r="D16" s="329">
        <f>(Detail_prices!D16/Detail_prices!C16)^4-1</f>
        <v>1.7737927003279141E-2</v>
      </c>
      <c r="E16" s="329">
        <f>(Detail_prices!E16/Detail_prices!D16)^4-1</f>
        <v>3.5552105622194574E-2</v>
      </c>
      <c r="F16" s="329">
        <f>(Detail_prices!F16/Detail_prices!E16)^4-1</f>
        <v>3.5238930678492375E-2</v>
      </c>
      <c r="G16" s="329">
        <f>(Detail_prices!G16/Detail_prices!F16)^4-1</f>
        <v>1.735317441956008E-2</v>
      </c>
      <c r="H16" s="329">
        <f>(Detail_prices!H16/Detail_prices!G16)^4-1</f>
        <v>3.4779377659835076E-2</v>
      </c>
      <c r="I16" s="329">
        <f>(Detail_prices!I16/Detail_prices!H16)^4-1</f>
        <v>2.2888916323388298E-2</v>
      </c>
      <c r="J16" s="329">
        <f>(Detail_prices!J16/Detail_prices!I16)^4-1</f>
        <v>2.2758691060933645E-2</v>
      </c>
      <c r="K16" s="329">
        <f>(Detail_prices!K16/Detail_prices!J16)^4-1</f>
        <v>3.4087865960622743E-2</v>
      </c>
      <c r="L16" s="329">
        <f>(Detail_prices!L16/Detail_prices!K16)^4-1</f>
        <v>3.9515384816827925E-2</v>
      </c>
      <c r="M16" s="329">
        <f>(Detail_prices!M16/Detail_prices!L16)^4-1</f>
        <v>3.3469921873683139E-2</v>
      </c>
      <c r="N16" s="329">
        <f>(Detail_prices!N16/Detail_prices!M16)^4-1</f>
        <v>3.3192210028989422E-2</v>
      </c>
      <c r="O16" s="329">
        <f>(Detail_prices!O16/Detail_prices!N16)^4-1</f>
        <v>3.2919068439647869E-2</v>
      </c>
      <c r="P16" s="329">
        <f>(Detail_prices!P16/Detail_prices!O16)^4-1</f>
        <v>3.2650385217282363E-2</v>
      </c>
      <c r="Q16" s="329">
        <f>(Detail_prices!Q16/Detail_prices!P16)^4-1</f>
        <v>4.3354200797234288E-2</v>
      </c>
      <c r="R16" s="329">
        <f>(Detail_prices!R16/Detail_prices!Q16)^4-1</f>
        <v>3.7454163861999623E-2</v>
      </c>
      <c r="S16" s="329">
        <f>(Detail_prices!S16/Detail_prices!R16)^4-1</f>
        <v>3.1743571491815281E-2</v>
      </c>
      <c r="T16" s="329">
        <f>(Detail_prices!T16/Detail_prices!S16)^4-1</f>
        <v>4.7516562852205846E-2</v>
      </c>
      <c r="U16" s="329">
        <f>(Detail_prices!U16/Detail_prices!T16)^4-1</f>
        <v>2.5888629278313147E-2</v>
      </c>
      <c r="V16" s="329">
        <f>(Detail_prices!V16/Detail_prices!U16)^4-1</f>
        <v>3.0925559235783329E-2</v>
      </c>
      <c r="W16" s="329">
        <f>(Detail_prices!W16/Detail_prices!V16)^4-1</f>
        <v>3.5870896432356414E-2</v>
      </c>
      <c r="X16" s="329">
        <f>(Detail_prices!X16/Detail_prices!W16)^4-1</f>
        <v>1.5122605174501702E-2</v>
      </c>
      <c r="Y16" s="329">
        <f>(Detail_prices!Y16/Detail_prices!X16)^4-1</f>
        <v>2.5203553600837925E-2</v>
      </c>
      <c r="Z16" s="329">
        <f>(Detail_prices!Z16/Detail_prices!Y16)^4-1</f>
        <v>1.9999381210297873E-2</v>
      </c>
      <c r="AA16" s="329">
        <f>(Detail_prices!AA16/Detail_prices!Z16)^4-1</f>
        <v>2.4920924000227718E-2</v>
      </c>
      <c r="AB16" s="329">
        <f>(Detail_prices!AB16/Detail_prices!AA16)^4-1</f>
        <v>1.9776904657067718E-2</v>
      </c>
      <c r="AC16" s="329">
        <f>(Detail_prices!AC16/Detail_prices!AB16)^4-1</f>
        <v>2.4644562567573303E-2</v>
      </c>
      <c r="AD16" s="329">
        <f>(Detail_prices!AD16/Detail_prices!AC16)^4-1</f>
        <v>4.4410330406423837E-2</v>
      </c>
      <c r="AE16" s="329">
        <f>(Detail_prices!AE16/Detail_prices!AD16)^4-1</f>
        <v>2.9124311067937558E-2</v>
      </c>
      <c r="AF16" s="329">
        <f>(Detail_prices!AF16/Detail_prices!AE16)^4-1</f>
        <v>2.8913800893130892E-2</v>
      </c>
      <c r="AG16" s="329">
        <f>(Detail_prices!AG16/Detail_prices!AF16)^4-1</f>
        <v>3.8411021189920236E-2</v>
      </c>
      <c r="AH16" s="329">
        <f>(Detail_prices!AH16/Detail_prices!AG16)^4-1</f>
        <v>5.2589043871994257E-2</v>
      </c>
      <c r="AI16" s="329">
        <f>(Detail_prices!AI16/Detail_prices!AH16)^4-1</f>
        <v>4.2322241229774793E-2</v>
      </c>
      <c r="AJ16" s="329">
        <f>(Detail_prices!AJ16/Detail_prices!AI16)^4-1</f>
        <v>4.6612312381010934E-2</v>
      </c>
      <c r="AK16" s="329">
        <f>(Detail_prices!AK16/Detail_prices!AJ16)^4-1</f>
        <v>3.2089149485650559E-2</v>
      </c>
      <c r="AL16" s="329">
        <f>(Detail_prices!AL16/Detail_prices!AK16)^4-1</f>
        <v>4.1067143905491488E-2</v>
      </c>
      <c r="AM16" s="329">
        <f>(Detail_prices!AM16/Detail_prices!AL16)^4-1</f>
        <v>3.1511380350866425E-2</v>
      </c>
      <c r="AN16" s="329">
        <f>(Detail_prices!AN16/Detail_prices!AM16)^4-1</f>
        <v>3.1265097137372244E-2</v>
      </c>
      <c r="AO16" s="329">
        <f>(Detail_prices!AO16/Detail_prices!AN16)^4-1</f>
        <v>3.1022633541567757E-2</v>
      </c>
      <c r="AP16" s="329">
        <f>(Detail_prices!AP16/Detail_prices!AO16)^4-1</f>
        <v>3.0783901395401658E-2</v>
      </c>
      <c r="AQ16" s="329">
        <f>(Detail_prices!AQ16/Detail_prices!AP16)^4-1</f>
        <v>5.7285990906331241E-2</v>
      </c>
      <c r="AR16" s="329">
        <f>(Detail_prices!AR16/Detail_prices!AQ16)^4-1</f>
        <v>5.2049996219015737E-2</v>
      </c>
      <c r="AS16" s="329">
        <f>(Detail_prices!AS16/Detail_prices!AR16)^4-1</f>
        <v>7.3364715385516144E-2</v>
      </c>
      <c r="AT16" s="329">
        <f>(Detail_prices!AT16/Detail_prices!AS16)^4-1</f>
        <v>5.046339007788303E-2</v>
      </c>
      <c r="AU16" s="329">
        <f>(Detail_prices!AU16/Detail_prices!AT16)^4-1</f>
        <v>4.9834799434482324E-2</v>
      </c>
      <c r="AV16" s="329">
        <f>(Detail_prices!AV16/Detail_prices!AU16)^4-1</f>
        <v>1.6210409487008137E-2</v>
      </c>
      <c r="AW16" s="329">
        <f>(Detail_prices!AW16/Detail_prices!AV16)^4-1</f>
        <v>1.6144981612695286E-2</v>
      </c>
      <c r="AX16" s="329">
        <f>(Detail_prices!AX16/Detail_prices!AW16)^4-1</f>
        <v>3.2353311066422918E-2</v>
      </c>
      <c r="AY16" s="329">
        <f>(Detail_prices!AY16/Detail_prices!AX16)^4-1</f>
        <v>7.9522471495725444E-3</v>
      </c>
      <c r="AZ16" s="329">
        <f>(Detail_prices!AZ16/Detail_prices!AY16)^4-1</f>
        <v>2.3951035021644085E-2</v>
      </c>
      <c r="BA16" s="329">
        <f>(Detail_prices!BA16/Detail_prices!AZ16)^4-1</f>
        <v>1.5825607705641342E-2</v>
      </c>
      <c r="BB16" s="329">
        <f>(Detail_prices!BB16/Detail_prices!BA16)^4-1</f>
        <v>2.3714385248108094E-2</v>
      </c>
      <c r="BC16" s="329">
        <f>(Detail_prices!BC16/Detail_prices!BB16)^4-1</f>
        <v>1.5670612557760144E-2</v>
      </c>
      <c r="BD16" s="329">
        <f>(Detail_prices!BD16/Detail_prices!BC16)^4-1</f>
        <v>1.9540214132063749E-2</v>
      </c>
      <c r="BE16" s="329">
        <f>(Detail_prices!BE16/Detail_prices!BD16)^4-1</f>
        <v>2.7302185567969151E-2</v>
      </c>
      <c r="BF16" s="329">
        <f>(Detail_prices!BF16/Detail_prices!BE16)^4-1</f>
        <v>3.1035527294562604E-2</v>
      </c>
      <c r="BG16" s="329">
        <f>(Detail_prices!BG16/Detail_prices!BF16)^4-1</f>
        <v>1.5310726506044148E-2</v>
      </c>
      <c r="BH16" s="329">
        <f>(Detail_prices!BH16/Detail_prices!BG16)^4-1</f>
        <v>7.6045285111552285E-3</v>
      </c>
      <c r="BI16" s="329">
        <f>(Detail_prices!BI16/Detail_prices!BH16)^4-1</f>
        <v>7.5900987950601184E-3</v>
      </c>
      <c r="BJ16" s="329">
        <f>(Detail_prices!BJ16/Detail_prices!BI16)^4-1</f>
        <v>1.9019914470980614E-2</v>
      </c>
      <c r="BK16" s="329">
        <f>(Detail_prices!BK16/Detail_prices!BJ16)^4-1</f>
        <v>1.8929905658959356E-2</v>
      </c>
      <c r="BL16" s="329">
        <f>(Detail_prices!BL16/Detail_prices!BK16)^4-1</f>
        <v>1.5051475943057335E-2</v>
      </c>
      <c r="BM16" s="329">
        <f>(Detail_prices!BM16/Detail_prices!BL16)^4-1</f>
        <v>2.255550441678067E-2</v>
      </c>
      <c r="BN16" s="329">
        <f>(Detail_prices!BN16/Detail_prices!BM16)^4-1</f>
        <v>7.4349122482650909E-3</v>
      </c>
      <c r="BO16" s="329">
        <f>(Detail_prices!BO16/Detail_prices!BN16)^4-1</f>
        <v>1.5903387731383001E-2</v>
      </c>
      <c r="BP16" s="329">
        <f>(Detail_prices!BP16/Detail_prices!BO16)^4-1</f>
        <v>1.3838078641708718E-2</v>
      </c>
      <c r="BQ16" s="329">
        <f>(Detail_prices!BQ16/Detail_prices!BP16)^4-1</f>
        <v>2.1049109600368654E-2</v>
      </c>
      <c r="BR16" s="329">
        <f>(Detail_prices!BR16/Detail_prices!BQ16)^4-1</f>
        <v>2.5786770302700157E-2</v>
      </c>
      <c r="BS16" s="329">
        <f>(Detail_prices!BS16/Detail_prices!BR16)^4-1</f>
        <v>8.3037111016079912E-3</v>
      </c>
      <c r="BT16" s="329">
        <f>(Detail_prices!BT16/Detail_prices!BS16)^4-1</f>
        <v>2.3523239740737001E-2</v>
      </c>
      <c r="BU16" s="329">
        <f>(Detail_prices!BU16/Detail_prices!BT16)^4-1</f>
        <v>7.2502943208987425E-3</v>
      </c>
    </row>
    <row r="17" spans="1:73" ht="13.2" x14ac:dyDescent="0.25">
      <c r="A17" s="14" t="s">
        <v>2388</v>
      </c>
      <c r="B17" s="14" t="s">
        <v>2389</v>
      </c>
      <c r="C17" s="14">
        <v>60.7</v>
      </c>
      <c r="D17" s="329">
        <f>(Detail_prices!D17/Detail_prices!C17)^4-1</f>
        <v>3.3358281389090472E-2</v>
      </c>
      <c r="E17" s="329">
        <f>(Detail_prices!E17/Detail_prices!D17)^4-1</f>
        <v>1.9752490193011285E-2</v>
      </c>
      <c r="F17" s="329">
        <f>(Detail_prices!F17/Detail_prices!E17)^4-1</f>
        <v>3.9599202338768347E-2</v>
      </c>
      <c r="G17" s="329">
        <f>(Detail_prices!G17/Detail_prices!F17)^4-1</f>
        <v>6.4567990535675523E-3</v>
      </c>
      <c r="H17" s="329">
        <f>(Detail_prices!H17/Detail_prices!G17)^4-1</f>
        <v>1.2923903517078283E-2</v>
      </c>
      <c r="I17" s="329">
        <f>(Detail_prices!I17/Detail_prices!H17)^4-1</f>
        <v>5.2276700594483083E-2</v>
      </c>
      <c r="J17" s="329">
        <f>(Detail_prices!J17/Detail_prices!I17)^4-1</f>
        <v>3.2023095016808556E-2</v>
      </c>
      <c r="K17" s="329">
        <f>(Detail_prices!K17/Detail_prices!J17)^4-1</f>
        <v>5.1189778334611136E-2</v>
      </c>
      <c r="L17" s="329">
        <f>(Detail_prices!L17/Detail_prices!K17)^4-1</f>
        <v>3.1370174138842577E-2</v>
      </c>
      <c r="M17" s="329">
        <f>(Detail_prices!M17/Detail_prices!L17)^4-1</f>
        <v>5.0147125358356082E-2</v>
      </c>
      <c r="N17" s="329">
        <f>(Detail_prices!N17/Detail_prices!M17)^4-1</f>
        <v>4.3237060475879829E-2</v>
      </c>
      <c r="O17" s="329">
        <f>(Detail_prices!O17/Detail_prices!N17)^4-1</f>
        <v>6.7825290570679098E-2</v>
      </c>
      <c r="P17" s="329">
        <f>(Detail_prices!P17/Detail_prices!O17)^4-1</f>
        <v>3.5978434190295339E-2</v>
      </c>
      <c r="Q17" s="329">
        <f>(Detail_prices!Q17/Detail_prices!P17)^4-1</f>
        <v>1.7711746828626973E-2</v>
      </c>
      <c r="R17" s="329">
        <f>(Detail_prices!R17/Detail_prices!Q17)^4-1</f>
        <v>5.359959703114181E-2</v>
      </c>
      <c r="S17" s="329">
        <f>(Detail_prices!S17/Detail_prices!R17)^4-1</f>
        <v>4.0960355808820736E-2</v>
      </c>
      <c r="T17" s="329">
        <f>(Detail_prices!T17/Detail_prices!S17)^4-1</f>
        <v>2.8837374239440994E-2</v>
      </c>
      <c r="U17" s="329">
        <f>(Detail_prices!U17/Detail_prices!T17)^4-1</f>
        <v>2.8630976633348348E-2</v>
      </c>
      <c r="V17" s="329">
        <f>(Detail_prices!V17/Detail_prices!U17)^4-1</f>
        <v>3.9966558117402018E-2</v>
      </c>
      <c r="W17" s="329">
        <f>(Detail_prices!W17/Detail_prices!V17)^4-1</f>
        <v>5.5826800943716837E-3</v>
      </c>
      <c r="X17" s="329">
        <f>(Detail_prices!X17/Detail_prices!W17)^4-1</f>
        <v>2.8107916495210938E-2</v>
      </c>
      <c r="Y17" s="329">
        <f>(Detail_prices!Y17/Detail_prices!X17)^4-1</f>
        <v>6.2172593790288611E-2</v>
      </c>
      <c r="Z17" s="329">
        <f>(Detail_prices!Z17/Detail_prices!Y17)^4-1</f>
        <v>2.1947056824835443E-2</v>
      </c>
      <c r="AA17" s="329">
        <f>(Detail_prices!AA17/Detail_prices!Z17)^4-1</f>
        <v>5.5235801280031582E-2</v>
      </c>
      <c r="AB17" s="329">
        <f>(Detail_prices!AB17/Detail_prices!AA17)^4-1</f>
        <v>5.4483607478807761E-2</v>
      </c>
      <c r="AC17" s="329">
        <f>(Detail_prices!AC17/Detail_prices!AB17)^4-1</f>
        <v>5.9243474281536868E-2</v>
      </c>
      <c r="AD17" s="329">
        <f>(Detail_prices!AD17/Detail_prices!AC17)^4-1</f>
        <v>5.8379050395668042E-2</v>
      </c>
      <c r="AE17" s="329">
        <f>(Detail_prices!AE17/Detail_prices!AD17)^4-1</f>
        <v>8.4498985469513066E-2</v>
      </c>
      <c r="AF17" s="329">
        <f>(Detail_prices!AF17/Detail_prices!AE17)^4-1</f>
        <v>0.10963444388521881</v>
      </c>
      <c r="AG17" s="329">
        <f>(Detail_prices!AG17/Detail_prices!AF17)^4-1</f>
        <v>6.5101215859018069E-2</v>
      </c>
      <c r="AH17" s="329">
        <f>(Detail_prices!AH17/Detail_prices!AG17)^4-1</f>
        <v>-4.80479611798168E-3</v>
      </c>
      <c r="AI17" s="329">
        <f>(Detail_prices!AI17/Detail_prices!AH17)^4-1</f>
        <v>3.9115217615895093E-2</v>
      </c>
      <c r="AJ17" s="329">
        <f>(Detail_prices!AJ17/Detail_prices!AI17)^4-1</f>
        <v>9.5807699445511485E-3</v>
      </c>
      <c r="AK17" s="329">
        <f>(Detail_prices!AK17/Detail_prices!AJ17)^4-1</f>
        <v>2.8879011349437489E-2</v>
      </c>
      <c r="AL17" s="329">
        <f>(Detail_prices!AL17/Detail_prices!AK17)^4-1</f>
        <v>4.7365222092696779E-3</v>
      </c>
      <c r="AM17" s="329">
        <f>(Detail_prices!AM17/Detail_prices!AL17)^4-1</f>
        <v>7.2742339688084634E-2</v>
      </c>
      <c r="AN17" s="329">
        <f>(Detail_prices!AN17/Detail_prices!AM17)^4-1</f>
        <v>2.3404510214117158E-2</v>
      </c>
      <c r="AO17" s="329">
        <f>(Detail_prices!AO17/Detail_prices!AN17)^4-1</f>
        <v>2.3268369675130574E-2</v>
      </c>
      <c r="AP17" s="329">
        <f>(Detail_prices!AP17/Detail_prices!AO17)^4-1</f>
        <v>5.1421551162743606E-2</v>
      </c>
      <c r="AQ17" s="329">
        <f>(Detail_prices!AQ17/Detail_prices!AP17)^4-1</f>
        <v>8.4067562405453433E-2</v>
      </c>
      <c r="AR17" s="329">
        <f>(Detail_prices!AR17/Detail_prices!AQ17)^4-1</f>
        <v>0.12536328182929912</v>
      </c>
      <c r="AS17" s="329">
        <f>(Detail_prices!AS17/Detail_prices!AR17)^4-1</f>
        <v>2.6113969302016926E-2</v>
      </c>
      <c r="AT17" s="329">
        <f>(Detail_prices!AT17/Detail_prices!AS17)^4-1</f>
        <v>7.0303427592841805E-2</v>
      </c>
      <c r="AU17" s="329">
        <f>(Detail_prices!AU17/Detail_prices!AT17)^4-1</f>
        <v>0.10494689632645549</v>
      </c>
      <c r="AV17" s="329">
        <f>(Detail_prices!AV17/Detail_prices!AU17)^4-1</f>
        <v>6.7345321729207264E-2</v>
      </c>
      <c r="AW17" s="329">
        <f>(Detail_prices!AW17/Detail_prices!AV17)^4-1</f>
        <v>8.7586589747546295E-2</v>
      </c>
      <c r="AX17" s="329">
        <f>(Detail_prices!AX17/Detail_prices!AW17)^4-1</f>
        <v>5.6551909374953802E-2</v>
      </c>
      <c r="AY17" s="329">
        <f>(Detail_prices!AY17/Detail_prices!AX17)^4-1</f>
        <v>3.9081536260709981E-3</v>
      </c>
      <c r="AZ17" s="329">
        <f>(Detail_prices!AZ17/Detail_prices!AY17)^4-1</f>
        <v>1.5685975319909229E-2</v>
      </c>
      <c r="BA17" s="329">
        <f>(Detail_prices!BA17/Detail_prices!AZ17)^4-1</f>
        <v>2.3505363424032311E-2</v>
      </c>
      <c r="BB17" s="329">
        <f>(Detail_prices!BB17/Detail_prices!BA17)^4-1</f>
        <v>1.1633421090335494E-2</v>
      </c>
      <c r="BC17" s="329">
        <f>(Detail_prices!BC17/Detail_prices!BB17)^4-1</f>
        <v>2.3299993950417708E-2</v>
      </c>
      <c r="BD17" s="329">
        <f>(Detail_prices!BD17/Detail_prices!BC17)^4-1</f>
        <v>3.8332490819044107E-3</v>
      </c>
      <c r="BE17" s="329">
        <f>(Detail_prices!BE17/Detail_prices!BD17)^4-1</f>
        <v>5.462174798585373E-2</v>
      </c>
      <c r="BF17" s="329">
        <f>(Detail_prices!BF17/Detail_prices!BE17)^4-1</f>
        <v>6.1758201255411427E-2</v>
      </c>
      <c r="BG17" s="329">
        <f>(Detail_prices!BG17/Detail_prices!BF17)^4-1</f>
        <v>0.23368172924628228</v>
      </c>
      <c r="BH17" s="329">
        <f>(Detail_prices!BH17/Detail_prices!BG17)^4-1</f>
        <v>1.4184175779445196E-2</v>
      </c>
      <c r="BI17" s="329">
        <f>(Detail_prices!BI17/Detail_prices!BH17)^4-1</f>
        <v>7.2173797226839476E-2</v>
      </c>
      <c r="BJ17" s="329">
        <f>(Detail_prices!BJ17/Detail_prices!BI17)^4-1</f>
        <v>2.0887023872720567E-2</v>
      </c>
      <c r="BK17" s="329">
        <f>(Detail_prices!BK17/Detail_prices!BJ17)^4-1</f>
        <v>3.8339905564085397E-2</v>
      </c>
      <c r="BL17" s="329">
        <f>(Detail_prices!BL17/Detail_prices!BK17)^4-1</f>
        <v>2.0582516076309565E-2</v>
      </c>
      <c r="BM17" s="329">
        <f>(Detail_prices!BM17/Detail_prices!BL17)^4-1</f>
        <v>6.2373286904647385E-2</v>
      </c>
      <c r="BN17" s="329">
        <f>(Detail_prices!BN17/Detail_prices!BM17)^4-1</f>
        <v>6.6889399075522604E-3</v>
      </c>
      <c r="BO17" s="329">
        <f>(Detail_prices!BO17/Detail_prices!BN17)^4-1</f>
        <v>3.2625985057413764E-2</v>
      </c>
      <c r="BP17" s="329">
        <f>(Detail_prices!BP17/Detail_prices!BO17)^4-1</f>
        <v>2.4407647357267637E-2</v>
      </c>
      <c r="BQ17" s="329">
        <f>(Detail_prices!BQ17/Detail_prices!BP17)^4-1</f>
        <v>5.9493817933575777E-4</v>
      </c>
      <c r="BR17" s="329">
        <f>(Detail_prices!BR17/Detail_prices!BQ17)^4-1</f>
        <v>2.667639719069026E-2</v>
      </c>
      <c r="BS17" s="329">
        <f>(Detail_prices!BS17/Detail_prices!BR17)^4-1</f>
        <v>5.1858609691487256E-2</v>
      </c>
      <c r="BT17" s="329">
        <f>(Detail_prices!BT17/Detail_prices!BS17)^4-1</f>
        <v>1.6597457689979889E-2</v>
      </c>
      <c r="BU17" s="329">
        <f>(Detail_prices!BU17/Detail_prices!BT17)^4-1</f>
        <v>2.1261890273313711E-2</v>
      </c>
    </row>
    <row r="18" spans="1:73" ht="13.2" x14ac:dyDescent="0.25">
      <c r="A18" s="14" t="s">
        <v>2390</v>
      </c>
      <c r="B18" s="14" t="s">
        <v>2391</v>
      </c>
      <c r="C18" s="14">
        <v>60.4</v>
      </c>
      <c r="D18" s="329">
        <f>(Detail_prices!D18/Detail_prices!C18)^4-1</f>
        <v>-2.6228079742488974E-2</v>
      </c>
      <c r="E18" s="329">
        <f>(Detail_prices!E18/Detail_prices!D18)^4-1</f>
        <v>6.6833518595681429E-3</v>
      </c>
      <c r="F18" s="329">
        <f>(Detail_prices!F18/Detail_prices!E18)^4-1</f>
        <v>6.6722037268516221E-3</v>
      </c>
      <c r="G18" s="329">
        <f>(Detail_prices!G18/Detail_prices!F18)^4-1</f>
        <v>-6.627980490720442E-3</v>
      </c>
      <c r="H18" s="329">
        <f>(Detail_prices!H18/Detail_prices!G18)^4-1</f>
        <v>6.1259160627681108E-2</v>
      </c>
      <c r="I18" s="329">
        <f>(Detail_prices!I18/Detail_prices!H18)^4-1</f>
        <v>7.4105797408766882E-2</v>
      </c>
      <c r="J18" s="329">
        <f>(Detail_prices!J18/Detail_prices!I18)^4-1</f>
        <v>8.6402186048341711E-2</v>
      </c>
      <c r="K18" s="329">
        <f>(Detail_prices!K18/Detail_prices!J18)^4-1</f>
        <v>0.14619451532227856</v>
      </c>
      <c r="L18" s="329">
        <f>(Detail_prices!L18/Detail_prices!K18)^4-1</f>
        <v>3.0838144258150457E-2</v>
      </c>
      <c r="M18" s="329">
        <f>(Detail_prices!M18/Detail_prices!L18)^4-1</f>
        <v>4.3037714228059576E-2</v>
      </c>
      <c r="N18" s="329">
        <f>(Detail_prices!N18/Detail_prices!M18)^4-1</f>
        <v>4.8771637221461495E-2</v>
      </c>
      <c r="O18" s="329">
        <f>(Detail_prices!O18/Detail_prices!N18)^4-1</f>
        <v>-1.1781903868616661E-2</v>
      </c>
      <c r="P18" s="329">
        <f>(Detail_prices!P18/Detail_prices!O18)^4-1</f>
        <v>0</v>
      </c>
      <c r="Q18" s="329">
        <f>(Detail_prices!Q18/Detail_prices!P18)^4-1</f>
        <v>-4.0900312415746432E-2</v>
      </c>
      <c r="R18" s="329">
        <f>(Detail_prices!R18/Detail_prices!Q18)^4-1</f>
        <v>-6.4353016369618876E-2</v>
      </c>
      <c r="S18" s="329">
        <f>(Detail_prices!S18/Detail_prices!R18)^4-1</f>
        <v>-4.2004586843891967E-2</v>
      </c>
      <c r="T18" s="329">
        <f>(Detail_prices!T18/Detail_prices!S18)^4-1</f>
        <v>-6.1490978439135979E-3</v>
      </c>
      <c r="U18" s="329">
        <f>(Detail_prices!U18/Detail_prices!T18)^4-1</f>
        <v>1.864751671707765E-2</v>
      </c>
      <c r="V18" s="329">
        <f>(Detail_prices!V18/Detail_prices!U18)^4-1</f>
        <v>3.1077721675748071E-2</v>
      </c>
      <c r="W18" s="329">
        <f>(Detail_prices!W18/Detail_prices!V18)^4-1</f>
        <v>5.6017763719925284E-2</v>
      </c>
      <c r="X18" s="329">
        <f>(Detail_prices!X18/Detail_prices!W18)^4-1</f>
        <v>-6.0014834366579617E-3</v>
      </c>
      <c r="Y18" s="329">
        <f>(Detail_prices!Y18/Detail_prices!X18)^4-1</f>
        <v>-6.0105013922298056E-3</v>
      </c>
      <c r="Z18" s="329">
        <f>(Detail_prices!Z18/Detail_prices!Y18)^4-1</f>
        <v>4.9146091529794989E-2</v>
      </c>
      <c r="AA18" s="329">
        <f>(Detail_prices!AA18/Detail_prices!Z18)^4-1</f>
        <v>0.14432082393082313</v>
      </c>
      <c r="AB18" s="329">
        <f>(Detail_prices!AB18/Detail_prices!AA18)^4-1</f>
        <v>9.5457449482030166E-2</v>
      </c>
      <c r="AC18" s="329">
        <f>(Detail_prices!AC18/Detail_prices!AB18)^4-1</f>
        <v>0.11141618880309512</v>
      </c>
      <c r="AD18" s="329">
        <f>(Detail_prices!AD18/Detail_prices!AC18)^4-1</f>
        <v>0.1565837035531692</v>
      </c>
      <c r="AE18" s="329">
        <f>(Detail_prices!AE18/Detail_prices!AD18)^4-1</f>
        <v>9.3026757445325625E-2</v>
      </c>
      <c r="AF18" s="329">
        <f>(Detail_prices!AF18/Detail_prices!AE18)^4-1</f>
        <v>7.9908337751376513E-2</v>
      </c>
      <c r="AG18" s="329">
        <f>(Detail_prices!AG18/Detail_prices!AF18)^4-1</f>
        <v>0.2190358484041679</v>
      </c>
      <c r="AH18" s="329">
        <f>(Detail_prices!AH18/Detail_prices!AG18)^4-1</f>
        <v>0.16920660122237163</v>
      </c>
      <c r="AI18" s="329">
        <f>(Detail_prices!AI18/Detail_prices!AH18)^4-1</f>
        <v>7.1528727410613779E-2</v>
      </c>
      <c r="AJ18" s="329">
        <f>(Detail_prices!AJ18/Detail_prices!AI18)^4-1</f>
        <v>0.14924526626138945</v>
      </c>
      <c r="AK18" s="329">
        <f>(Detail_prices!AK18/Detail_prices!AJ18)^4-1</f>
        <v>5.3981279906800905E-2</v>
      </c>
      <c r="AL18" s="329">
        <f>(Detail_prices!AL18/Detail_prices!AK18)^4-1</f>
        <v>-8.8318166191539871E-2</v>
      </c>
      <c r="AM18" s="329">
        <f>(Detail_prices!AM18/Detail_prices!AL18)^4-1</f>
        <v>9.6873890557409803E-2</v>
      </c>
      <c r="AN18" s="329">
        <f>(Detail_prices!AN18/Detail_prices!AM18)^4-1</f>
        <v>0.12280024845228366</v>
      </c>
      <c r="AO18" s="329">
        <f>(Detail_prices!AO18/Detail_prices!AN18)^4-1</f>
        <v>3.8601488613284163E-2</v>
      </c>
      <c r="AP18" s="329">
        <f>(Detail_prices!AP18/Detail_prices!AO18)^4-1</f>
        <v>0.15019554214446518</v>
      </c>
      <c r="AQ18" s="329">
        <f>(Detail_prices!AQ18/Detail_prices!AP18)^4-1</f>
        <v>0.16277746924827086</v>
      </c>
      <c r="AR18" s="329">
        <f>(Detail_prices!AR18/Detail_prices!AQ18)^4-1</f>
        <v>0.28291792572613672</v>
      </c>
      <c r="AS18" s="329">
        <f>(Detail_prices!AS18/Detail_prices!AR18)^4-1</f>
        <v>0.29513056820222228</v>
      </c>
      <c r="AT18" s="329">
        <f>(Detail_prices!AT18/Detail_prices!AS18)^4-1</f>
        <v>-0.34988149944312708</v>
      </c>
      <c r="AU18" s="329">
        <f>(Detail_prices!AU18/Detail_prices!AT18)^4-1</f>
        <v>-0.21982205856640757</v>
      </c>
      <c r="AV18" s="329">
        <f>(Detail_prices!AV18/Detail_prices!AU18)^4-1</f>
        <v>0</v>
      </c>
      <c r="AW18" s="329">
        <f>(Detail_prices!AW18/Detail_prices!AV18)^4-1</f>
        <v>8.8137690030805738E-2</v>
      </c>
      <c r="AX18" s="329">
        <f>(Detail_prices!AX18/Detail_prices!AW18)^4-1</f>
        <v>9.0479554496567305E-2</v>
      </c>
      <c r="AY18" s="329">
        <f>(Detail_prices!AY18/Detail_prices!AX18)^4-1</f>
        <v>8.8479310182921767E-2</v>
      </c>
      <c r="AZ18" s="329">
        <f>(Detail_prices!AZ18/Detail_prices!AY18)^4-1</f>
        <v>1.9202524545505195E-2</v>
      </c>
      <c r="BA18" s="329">
        <f>(Detail_prices!BA18/Detail_prices!AZ18)^4-1</f>
        <v>-7.5685563500111908E-3</v>
      </c>
      <c r="BB18" s="329">
        <f>(Detail_prices!BB18/Detail_prices!BA18)^4-1</f>
        <v>8.6310972366579808E-2</v>
      </c>
      <c r="BC18" s="329">
        <f>(Detail_prices!BC18/Detail_prices!BB18)^4-1</f>
        <v>9.2426520937576306E-2</v>
      </c>
      <c r="BD18" s="329">
        <f>(Detail_prices!BD18/Detail_prices!BC18)^4-1</f>
        <v>0.10990626729602337</v>
      </c>
      <c r="BE18" s="329">
        <f>(Detail_prices!BE18/Detail_prices!BD18)^4-1</f>
        <v>3.55397250990519E-3</v>
      </c>
      <c r="BF18" s="329">
        <f>(Detail_prices!BF18/Detail_prices!BE18)^4-1</f>
        <v>0</v>
      </c>
      <c r="BG18" s="329">
        <f>(Detail_prices!BG18/Detail_prices!BF18)^4-1</f>
        <v>3.2298889535584685E-2</v>
      </c>
      <c r="BH18" s="329">
        <f>(Detail_prices!BH18/Detail_prices!BG18)^4-1</f>
        <v>7.0546463881913102E-3</v>
      </c>
      <c r="BI18" s="329">
        <f>(Detail_prices!BI18/Detail_prices!BH18)^4-1</f>
        <v>-3.5072302931054011E-3</v>
      </c>
      <c r="BJ18" s="329">
        <f>(Detail_prices!BJ18/Detail_prices!BI18)^4-1</f>
        <v>2.8417415015499881E-2</v>
      </c>
      <c r="BK18" s="329">
        <f>(Detail_prices!BK18/Detail_prices!BJ18)^4-1</f>
        <v>1.4034873237374512E-2</v>
      </c>
      <c r="BL18" s="329">
        <f>(Detail_prices!BL18/Detail_prices!BK18)^4-1</f>
        <v>-3.0938775569841481E-2</v>
      </c>
      <c r="BM18" s="329">
        <f>(Detail_prices!BM18/Detail_prices!BL18)^4-1</f>
        <v>1.055864147032648E-2</v>
      </c>
      <c r="BN18" s="329">
        <f>(Detail_prices!BN18/Detail_prices!BM18)^4-1</f>
        <v>3.501090745014368E-3</v>
      </c>
      <c r="BO18" s="329">
        <f>(Detail_prices!BO18/Detail_prices!BN18)^4-1</f>
        <v>3.2314027913773247E-2</v>
      </c>
      <c r="BP18" s="329">
        <f>(Detail_prices!BP18/Detail_prices!BO18)^4-1</f>
        <v>1.3967130637463132E-2</v>
      </c>
      <c r="BQ18" s="329">
        <f>(Detail_prices!BQ18/Detail_prices!BP18)^4-1</f>
        <v>-1.2641434350364245E-2</v>
      </c>
      <c r="BR18" s="329">
        <f>(Detail_prices!BR18/Detail_prices!BQ18)^4-1</f>
        <v>-7.4891487952382096E-2</v>
      </c>
      <c r="BS18" s="329">
        <f>(Detail_prices!BS18/Detail_prices!BR18)^4-1</f>
        <v>-0.14615685814899615</v>
      </c>
      <c r="BT18" s="329">
        <f>(Detail_prices!BT18/Detail_prices!BS18)^4-1</f>
        <v>2.3220550064118495E-2</v>
      </c>
      <c r="BU18" s="329">
        <f>(Detail_prices!BU18/Detail_prices!BT18)^4-1</f>
        <v>-4.816965701714726E-2</v>
      </c>
    </row>
    <row r="19" spans="1:73" ht="13.2" x14ac:dyDescent="0.25">
      <c r="A19" s="14" t="s">
        <v>2392</v>
      </c>
      <c r="B19" s="14" t="s">
        <v>2393</v>
      </c>
      <c r="C19" s="14">
        <v>88.6</v>
      </c>
      <c r="D19" s="329">
        <f>(Detail_prices!D19/Detail_prices!C19)^4-1</f>
        <v>2.2765167122212437E-2</v>
      </c>
      <c r="E19" s="329">
        <f>(Detail_prices!E19/Detail_prices!D19)^4-1</f>
        <v>9.008952141261295E-3</v>
      </c>
      <c r="F19" s="329">
        <f>(Detail_prices!F19/Detail_prices!E19)^4-1</f>
        <v>-7.8221919571690224E-2</v>
      </c>
      <c r="G19" s="329">
        <f>(Detail_prices!G19/Detail_prices!F19)^4-1</f>
        <v>7.0354931845064472E-2</v>
      </c>
      <c r="H19" s="329">
        <f>(Detail_prices!H19/Detail_prices!G19)^4-1</f>
        <v>6.9139291063893715E-2</v>
      </c>
      <c r="I19" s="329">
        <f>(Detail_prices!I19/Detail_prices!H19)^4-1</f>
        <v>0.12478452496002745</v>
      </c>
      <c r="J19" s="329">
        <f>(Detail_prices!J19/Detail_prices!I19)^4-1</f>
        <v>-0.20518319818666053</v>
      </c>
      <c r="K19" s="329">
        <f>(Detail_prices!K19/Detail_prices!J19)^4-1</f>
        <v>0.13347698287343723</v>
      </c>
      <c r="L19" s="329">
        <f>(Detail_prices!L19/Detail_prices!K19)^4-1</f>
        <v>0.3185845021129341</v>
      </c>
      <c r="M19" s="329">
        <f>(Detail_prices!M19/Detail_prices!L19)^4-1</f>
        <v>3.3295810265553394E-2</v>
      </c>
      <c r="N19" s="329">
        <f>(Detail_prices!N19/Detail_prices!M19)^4-1</f>
        <v>5.8318269860864191E-2</v>
      </c>
      <c r="O19" s="329">
        <f>(Detail_prices!O19/Detail_prices!N19)^4-1</f>
        <v>4.0811121134574968E-2</v>
      </c>
      <c r="P19" s="329">
        <f>(Detail_prices!P19/Detail_prices!O19)^4-1</f>
        <v>8.2009850457107625E-2</v>
      </c>
      <c r="Q19" s="329">
        <f>(Detail_prices!Q19/Detail_prices!P19)^4-1</f>
        <v>-0.12974742534842831</v>
      </c>
      <c r="R19" s="329">
        <f>(Detail_prices!R19/Detail_prices!Q19)^4-1</f>
        <v>-0.20097086264599417</v>
      </c>
      <c r="S19" s="329">
        <f>(Detail_prices!S19/Detail_prices!R19)^4-1</f>
        <v>7.0149366140346059E-2</v>
      </c>
      <c r="T19" s="329">
        <f>(Detail_prices!T19/Detail_prices!S19)^4-1</f>
        <v>2.1174491009306129E-2</v>
      </c>
      <c r="U19" s="329">
        <f>(Detail_prices!U19/Detail_prices!T19)^4-1</f>
        <v>8.3856983578038946E-3</v>
      </c>
      <c r="V19" s="329">
        <f>(Detail_prices!V19/Detail_prices!U19)^4-1</f>
        <v>-1.6579951816311334E-2</v>
      </c>
      <c r="W19" s="329">
        <f>(Detail_prices!W19/Detail_prices!V19)^4-1</f>
        <v>-2.0778512513276559E-2</v>
      </c>
      <c r="X19" s="329">
        <f>(Detail_prices!X19/Detail_prices!W19)^4-1</f>
        <v>-3.3261109419356671E-2</v>
      </c>
      <c r="Y19" s="329">
        <f>(Detail_prices!Y19/Detail_prices!X19)^4-1</f>
        <v>8.5196537027723007E-3</v>
      </c>
      <c r="Z19" s="329">
        <f>(Detail_prices!Z19/Detail_prices!Y19)^4-1</f>
        <v>1.2772589703114345E-2</v>
      </c>
      <c r="AA19" s="329">
        <f>(Detail_prices!AA19/Detail_prices!Z19)^4-1</f>
        <v>-1.2611508084809708E-2</v>
      </c>
      <c r="AB19" s="329">
        <f>(Detail_prices!AB19/Detail_prices!AA19)^4-1</f>
        <v>-1.2651395876594473E-2</v>
      </c>
      <c r="AC19" s="329">
        <f>(Detail_prices!AC19/Detail_prices!AB19)^4-1</f>
        <v>-7.8351776087135949E-2</v>
      </c>
      <c r="AD19" s="329">
        <f>(Detail_prices!AD19/Detail_prices!AC19)^4-1</f>
        <v>3.0716365551923586E-2</v>
      </c>
      <c r="AE19" s="329">
        <f>(Detail_prices!AE19/Detail_prices!AD19)^4-1</f>
        <v>-2.1355344055437708E-2</v>
      </c>
      <c r="AF19" s="329">
        <f>(Detail_prices!AF19/Detail_prices!AE19)^4-1</f>
        <v>4.8476156571849893E-2</v>
      </c>
      <c r="AG19" s="329">
        <f>(Detail_prices!AG19/Detail_prices!AF19)^4-1</f>
        <v>4.7895805845236117E-2</v>
      </c>
      <c r="AH19" s="329">
        <f>(Detail_prices!AH19/Detail_prices!AG19)^4-1</f>
        <v>0</v>
      </c>
      <c r="AI19" s="329">
        <f>(Detail_prices!AI19/Detail_prices!AH19)^4-1</f>
        <v>7.8309893802413599E-2</v>
      </c>
      <c r="AJ19" s="329">
        <f>(Detail_prices!AJ19/Detail_prices!AI19)^4-1</f>
        <v>2.5129665531934187E-2</v>
      </c>
      <c r="AK19" s="329">
        <f>(Detail_prices!AK19/Detail_prices!AJ19)^4-1</f>
        <v>-4.1173388486007712E-3</v>
      </c>
      <c r="AL19" s="329">
        <f>(Detail_prices!AL19/Detail_prices!AK19)^4-1</f>
        <v>5.4753178844606065E-2</v>
      </c>
      <c r="AM19" s="329">
        <f>(Detail_prices!AM19/Detail_prices!AL19)^4-1</f>
        <v>0</v>
      </c>
      <c r="AN19" s="329">
        <f>(Detail_prices!AN19/Detail_prices!AM19)^4-1</f>
        <v>2.4664823421395532E-2</v>
      </c>
      <c r="AO19" s="329">
        <f>(Detail_prices!AO19/Detail_prices!AN19)^4-1</f>
        <v>2.4513674029241983E-2</v>
      </c>
      <c r="AP19" s="329">
        <f>(Detail_prices!AP19/Detail_prices!AO19)^4-1</f>
        <v>-8.0240316921299515E-3</v>
      </c>
      <c r="AQ19" s="329">
        <f>(Detail_prices!AQ19/Detail_prices!AP19)^4-1</f>
        <v>-5.1397906891674561E-2</v>
      </c>
      <c r="AR19" s="329">
        <f>(Detail_prices!AR19/Detail_prices!AQ19)^4-1</f>
        <v>1.2313862200345804E-2</v>
      </c>
      <c r="AS19" s="329">
        <f>(Detail_prices!AS19/Detail_prices!AR19)^4-1</f>
        <v>6.2514051244282109E-2</v>
      </c>
      <c r="AT19" s="329">
        <f>(Detail_prices!AT19/Detail_prices!AS19)^4-1</f>
        <v>4.902063629139497E-2</v>
      </c>
      <c r="AU19" s="329">
        <f>(Detail_prices!AU19/Detail_prices!AT19)^4-1</f>
        <v>5.666633188406589E-2</v>
      </c>
      <c r="AV19" s="329">
        <f>(Detail_prices!AV19/Detail_prices!AU19)^4-1</f>
        <v>-7.2247108902329882E-2</v>
      </c>
      <c r="AW19" s="329">
        <f>(Detail_prices!AW19/Detail_prices!AV19)^4-1</f>
        <v>-4.6958444995961801E-2</v>
      </c>
      <c r="AX19" s="329">
        <f>(Detail_prices!AX19/Detail_prices!AW19)^4-1</f>
        <v>-4.3622520544788768E-2</v>
      </c>
      <c r="AY19" s="329">
        <f>(Detail_prices!AY19/Detail_prices!AX19)^4-1</f>
        <v>6.2579233855995398E-2</v>
      </c>
      <c r="AZ19" s="329">
        <f>(Detail_prices!AZ19/Detail_prices!AY19)^4-1</f>
        <v>3.2517681523146713E-2</v>
      </c>
      <c r="BA19" s="329">
        <f>(Detail_prices!BA19/Detail_prices!AZ19)^4-1</f>
        <v>-1.1898727291397848E-2</v>
      </c>
      <c r="BB19" s="329">
        <f>(Detail_prices!BB19/Detail_prices!BA19)^4-1</f>
        <v>-7.9680878083592255E-3</v>
      </c>
      <c r="BC19" s="329">
        <f>(Detail_prices!BC19/Detail_prices!BB19)^4-1</f>
        <v>2.4241324571278478E-2</v>
      </c>
      <c r="BD19" s="329">
        <f>(Detail_prices!BD19/Detail_prices!BC19)^4-1</f>
        <v>1.6015697611274637E-2</v>
      </c>
      <c r="BE19" s="329">
        <f>(Detail_prices!BE19/Detail_prices!BD19)^4-1</f>
        <v>3.9702184455880918E-3</v>
      </c>
      <c r="BF19" s="329">
        <f>(Detail_prices!BF19/Detail_prices!BE19)^4-1</f>
        <v>3.2061593704602709E-2</v>
      </c>
      <c r="BG19" s="329">
        <f>(Detail_prices!BG19/Detail_prices!BF19)^4-1</f>
        <v>-1.5624699636841544E-2</v>
      </c>
      <c r="BH19" s="329">
        <f>(Detail_prices!BH19/Detail_prices!BG19)^4-1</f>
        <v>1.9870232625401663E-2</v>
      </c>
      <c r="BI19" s="329">
        <f>(Detail_prices!BI19/Detail_prices!BH19)^4-1</f>
        <v>2.776235695519591E-2</v>
      </c>
      <c r="BJ19" s="329">
        <f>(Detail_prices!BJ19/Detail_prices!BI19)^4-1</f>
        <v>-7.7745015312254973E-3</v>
      </c>
      <c r="BK19" s="329">
        <f>(Detail_prices!BK19/Detail_prices!BJ19)^4-1</f>
        <v>3.1618122011423111E-2</v>
      </c>
      <c r="BL19" s="329">
        <f>(Detail_prices!BL19/Detail_prices!BK19)^4-1</f>
        <v>-3.0649056406429676E-2</v>
      </c>
      <c r="BM19" s="329">
        <f>(Detail_prices!BM19/Detail_prices!BL19)^4-1</f>
        <v>3.963843897508923E-2</v>
      </c>
      <c r="BN19" s="329">
        <f>(Detail_prices!BN19/Detail_prices!BM19)^4-1</f>
        <v>3.9249536854421674E-2</v>
      </c>
      <c r="BO19" s="329">
        <f>(Detail_prices!BO19/Detail_prices!BN19)^4-1</f>
        <v>-7.3288261114325071E-2</v>
      </c>
      <c r="BP19" s="329">
        <f>(Detail_prices!BP19/Detail_prices!BO19)^4-1</f>
        <v>6.5803323430872585E-2</v>
      </c>
      <c r="BQ19" s="329">
        <f>(Detail_prices!BQ19/Detail_prices!BP19)^4-1</f>
        <v>-2.7617074140984244E-4</v>
      </c>
      <c r="BR19" s="329">
        <f>(Detail_prices!BR19/Detail_prices!BQ19)^4-1</f>
        <v>-3.3679063501851569E-2</v>
      </c>
      <c r="BS19" s="329">
        <f>(Detail_prices!BS19/Detail_prices!BR19)^4-1</f>
        <v>5.33952158258022E-3</v>
      </c>
      <c r="BT19" s="329">
        <f>(Detail_prices!BT19/Detail_prices!BS19)^4-1</f>
        <v>3.7190399210129454E-2</v>
      </c>
      <c r="BU19" s="329">
        <f>(Detail_prices!BU19/Detail_prices!BT19)^4-1</f>
        <v>-3.8788321860981467E-2</v>
      </c>
    </row>
    <row r="20" spans="1:73" ht="13.2" x14ac:dyDescent="0.25">
      <c r="A20" s="14" t="s">
        <v>2394</v>
      </c>
      <c r="B20" s="14" t="s">
        <v>2395</v>
      </c>
      <c r="C20" s="14">
        <v>67</v>
      </c>
      <c r="D20" s="329">
        <f>(Detail_prices!D20/Detail_prices!C20)^4-1</f>
        <v>2.4095305546525392E-2</v>
      </c>
      <c r="E20" s="329">
        <f>(Detail_prices!E20/Detail_prices!D20)^4-1</f>
        <v>-3.5135642310442972E-2</v>
      </c>
      <c r="F20" s="329">
        <f>(Detail_prices!F20/Detail_prices!E20)^4-1</f>
        <v>4.8771637221461495E-2</v>
      </c>
      <c r="G20" s="329">
        <f>(Detail_prices!G20/Detail_prices!F20)^4-1</f>
        <v>6.669476685542941E-2</v>
      </c>
      <c r="H20" s="329">
        <f>(Detail_prices!H20/Detail_prices!G20)^4-1</f>
        <v>0.11530039488900568</v>
      </c>
      <c r="I20" s="329">
        <f>(Detail_prices!I20/Detail_prices!H20)^4-1</f>
        <v>8.1710839135404223E-2</v>
      </c>
      <c r="J20" s="329">
        <f>(Detail_prices!J20/Detail_prices!I20)^4-1</f>
        <v>9.1895991464715276E-2</v>
      </c>
      <c r="K20" s="329">
        <f>(Detail_prices!K20/Detail_prices!J20)^4-1</f>
        <v>4.9817562006145621E-2</v>
      </c>
      <c r="L20" s="329">
        <f>(Detail_prices!L20/Detail_prices!K20)^4-1</f>
        <v>4.3649847075602821E-2</v>
      </c>
      <c r="M20" s="329">
        <f>(Detail_prices!M20/Detail_prices!L20)^4-1</f>
        <v>4.3178727341872669E-2</v>
      </c>
      <c r="N20" s="329">
        <f>(Detail_prices!N20/Detail_prices!M20)^4-1</f>
        <v>3.730447874774323E-2</v>
      </c>
      <c r="O20" s="329">
        <f>(Detail_prices!O20/Detail_prices!N20)^4-1</f>
        <v>5.3109444999767996E-2</v>
      </c>
      <c r="P20" s="329">
        <f>(Detail_prices!P20/Detail_prices!O20)^4-1</f>
        <v>1.0322495155232092E-2</v>
      </c>
      <c r="Q20" s="329">
        <f>(Detail_prices!Q20/Detail_prices!P20)^4-1</f>
        <v>2.0671151587613457E-2</v>
      </c>
      <c r="R20" s="329">
        <f>(Detail_prices!R20/Detail_prices!Q20)^4-1</f>
        <v>3.6195455516987218E-2</v>
      </c>
      <c r="S20" s="329">
        <f>(Detail_prices!S20/Detail_prices!R20)^4-1</f>
        <v>-2.9997858680221312E-2</v>
      </c>
      <c r="T20" s="329">
        <f>(Detail_prices!T20/Detail_prices!S20)^4-1</f>
        <v>6.7905783200599146E-2</v>
      </c>
      <c r="U20" s="329">
        <f>(Detail_prices!U20/Detail_prices!T20)^4-1</f>
        <v>6.1520804229786563E-2</v>
      </c>
      <c r="V20" s="329">
        <f>(Detail_prices!V20/Detail_prices!U20)^4-1</f>
        <v>1.9899887882285583E-2</v>
      </c>
      <c r="W20" s="329">
        <f>(Detail_prices!W20/Detail_prices!V20)^4-1</f>
        <v>2.4797335320276614E-2</v>
      </c>
      <c r="X20" s="329">
        <f>(Detail_prices!X20/Detail_prices!W20)^4-1</f>
        <v>9.8038483094455842E-3</v>
      </c>
      <c r="Y20" s="329">
        <f>(Detail_prices!Y20/Detail_prices!X20)^4-1</f>
        <v>2.4583979224767072E-2</v>
      </c>
      <c r="Z20" s="329">
        <f>(Detail_prices!Z20/Detail_prices!Y20)^4-1</f>
        <v>1.9511620374417005E-2</v>
      </c>
      <c r="AA20" s="329">
        <f>(Detail_prices!AA20/Detail_prices!Z20)^4-1</f>
        <v>4.40840800941944E-2</v>
      </c>
      <c r="AB20" s="329">
        <f>(Detail_prices!AB20/Detail_prices!AA20)^4-1</f>
        <v>4.8534965978557887E-2</v>
      </c>
      <c r="AC20" s="329">
        <f>(Detail_prices!AC20/Detail_prices!AB20)^4-1</f>
        <v>2.3766046100438087E-2</v>
      </c>
      <c r="AD20" s="329">
        <f>(Detail_prices!AD20/Detail_prices!AC20)^4-1</f>
        <v>1.4125737780006142E-2</v>
      </c>
      <c r="AE20" s="329">
        <f>(Detail_prices!AE20/Detail_prices!AD20)^4-1</f>
        <v>5.7196746918620756E-2</v>
      </c>
      <c r="AF20" s="329">
        <f>(Detail_prices!AF20/Detail_prices!AE20)^4-1</f>
        <v>5.639059939420199E-2</v>
      </c>
      <c r="AG20" s="329">
        <f>(Detail_prices!AG20/Detail_prices!AF20)^4-1</f>
        <v>3.6820105504344447E-2</v>
      </c>
      <c r="AH20" s="329">
        <f>(Detail_prices!AH20/Detail_prices!AG20)^4-1</f>
        <v>9.0292881193152486E-3</v>
      </c>
      <c r="AI20" s="329">
        <f>(Detail_prices!AI20/Detail_prices!AH20)^4-1</f>
        <v>3.6401304100273535E-2</v>
      </c>
      <c r="AJ20" s="329">
        <f>(Detail_prices!AJ20/Detail_prices!AI20)^4-1</f>
        <v>5.9108823974328484E-2</v>
      </c>
      <c r="AK20" s="329">
        <f>(Detail_prices!AK20/Detail_prices!AJ20)^4-1</f>
        <v>4.4586312600803257E-2</v>
      </c>
      <c r="AL20" s="329">
        <f>(Detail_prices!AL20/Detail_prices!AK20)^4-1</f>
        <v>5.7603207507985532E-2</v>
      </c>
      <c r="AM20" s="329">
        <f>(Detail_prices!AM20/Detail_prices!AL20)^4-1</f>
        <v>5.6785646258755484E-2</v>
      </c>
      <c r="AN20" s="329">
        <f>(Detail_prices!AN20/Detail_prices!AM20)^4-1</f>
        <v>1.2718441237805411E-2</v>
      </c>
      <c r="AO20" s="329">
        <f>(Detail_prices!AO20/Detail_prices!AN20)^4-1</f>
        <v>-2.4998763915959121E-2</v>
      </c>
      <c r="AP20" s="329">
        <f>(Detail_prices!AP20/Detail_prices!AO20)^4-1</f>
        <v>6.9464360967117944E-2</v>
      </c>
      <c r="AQ20" s="329">
        <f>(Detail_prices!AQ20/Detail_prices!AP20)^4-1</f>
        <v>4.2277515247654662E-2</v>
      </c>
      <c r="AR20" s="329">
        <f>(Detail_prices!AR20/Detail_prices!AQ20)^4-1</f>
        <v>1.2415785176346672E-2</v>
      </c>
      <c r="AS20" s="329">
        <f>(Detail_prices!AS20/Detail_prices!AR20)^4-1</f>
        <v>5.8746410247724423E-2</v>
      </c>
      <c r="AT20" s="329">
        <f>(Detail_prices!AT20/Detail_prices!AS20)^4-1</f>
        <v>2.8642691164055156E-2</v>
      </c>
      <c r="AU20" s="329">
        <f>(Detail_prices!AU20/Detail_prices!AT20)^4-1</f>
        <v>2.8439060952666351E-2</v>
      </c>
      <c r="AV20" s="329">
        <f>(Detail_prices!AV20/Detail_prices!AU20)^4-1</f>
        <v>-6.6156638406356438E-2</v>
      </c>
      <c r="AW20" s="329">
        <f>(Detail_prices!AW20/Detail_prices!AV20)^4-1</f>
        <v>0.10108220261162093</v>
      </c>
      <c r="AX20" s="329">
        <f>(Detail_prices!AX20/Detail_prices!AW20)^4-1</f>
        <v>-1.9674755668987576E-2</v>
      </c>
      <c r="AY20" s="329">
        <f>(Detail_prices!AY20/Detail_prices!AX20)^4-1</f>
        <v>-1.1898727291397848E-2</v>
      </c>
      <c r="AZ20" s="329">
        <f>(Detail_prices!AZ20/Detail_prices!AY20)^4-1</f>
        <v>4.4685916773617551E-2</v>
      </c>
      <c r="BA20" s="329">
        <f>(Detail_prices!BA20/Detail_prices!AZ20)^4-1</f>
        <v>4.8281150196337608E-2</v>
      </c>
      <c r="BB20" s="329">
        <f>(Detail_prices!BB20/Detail_prices!BA20)^4-1</f>
        <v>-2.7064645341852156E-2</v>
      </c>
      <c r="BC20" s="329">
        <f>(Detail_prices!BC20/Detail_prices!BB20)^4-1</f>
        <v>2.3808481778841539E-2</v>
      </c>
      <c r="BD20" s="329">
        <f>(Detail_prices!BD20/Detail_prices!BC20)^4-1</f>
        <v>7.8430997094547372E-3</v>
      </c>
      <c r="BE20" s="329">
        <f>(Detail_prices!BE20/Detail_prices!BD20)^4-1</f>
        <v>1.5701368232967861E-2</v>
      </c>
      <c r="BF20" s="329">
        <f>(Detail_prices!BF20/Detail_prices!BE20)^4-1</f>
        <v>-4.2079179147684664E-2</v>
      </c>
      <c r="BG20" s="329">
        <f>(Detail_prices!BG20/Detail_prices!BF20)^4-1</f>
        <v>4.3927617222312865E-2</v>
      </c>
      <c r="BH20" s="329">
        <f>(Detail_prices!BH20/Detail_prices!BG20)^4-1</f>
        <v>3.146269756290887E-2</v>
      </c>
      <c r="BI20" s="329">
        <f>(Detail_prices!BI20/Detail_prices!BH20)^4-1</f>
        <v>6.3159585560128351E-2</v>
      </c>
      <c r="BJ20" s="329">
        <f>(Detail_prices!BJ20/Detail_prices!BI20)^4-1</f>
        <v>7.619013196857205E-3</v>
      </c>
      <c r="BK20" s="329">
        <f>(Detail_prices!BK20/Detail_prices!BJ20)^4-1</f>
        <v>-7.5614027693703401E-3</v>
      </c>
      <c r="BL20" s="329">
        <f>(Detail_prices!BL20/Detail_prices!BK20)^4-1</f>
        <v>-1.1347402926068284E-2</v>
      </c>
      <c r="BM20" s="329">
        <f>(Detail_prices!BM20/Detail_prices!BL20)^4-1</f>
        <v>5.4409513086420169E-2</v>
      </c>
      <c r="BN20" s="329">
        <f>(Detail_prices!BN20/Detail_prices!BM20)^4-1</f>
        <v>1.5122605174501702E-2</v>
      </c>
      <c r="BO20" s="329">
        <f>(Detail_prices!BO20/Detail_prices!BN20)^4-1</f>
        <v>2.6317439500135986E-2</v>
      </c>
      <c r="BP20" s="329">
        <f>(Detail_prices!BP20/Detail_prices!BO20)^4-1</f>
        <v>2.0094679962956663E-2</v>
      </c>
      <c r="BQ20" s="329">
        <f>(Detail_prices!BQ20/Detail_prices!BP20)^4-1</f>
        <v>1.9429672048414615E-2</v>
      </c>
      <c r="BR20" s="329">
        <f>(Detail_prices!BR20/Detail_prices!BQ20)^4-1</f>
        <v>-3.8052398404419874E-2</v>
      </c>
      <c r="BS20" s="329">
        <f>(Detail_prices!BS20/Detail_prices!BR20)^4-1</f>
        <v>5.3100107815878816E-2</v>
      </c>
      <c r="BT20" s="329">
        <f>(Detail_prices!BT20/Detail_prices!BS20)^4-1</f>
        <v>6.0201769533485106E-2</v>
      </c>
      <c r="BU20" s="329">
        <f>(Detail_prices!BU20/Detail_prices!BT20)^4-1</f>
        <v>-3.6383486916298224E-3</v>
      </c>
    </row>
    <row r="21" spans="1:73" ht="13.2" x14ac:dyDescent="0.25">
      <c r="A21" s="14" t="s">
        <v>2396</v>
      </c>
      <c r="B21" s="14" t="s">
        <v>2397</v>
      </c>
      <c r="C21" s="14">
        <v>60.2</v>
      </c>
      <c r="D21" s="329">
        <f>(Detail_prices!D21/Detail_prices!C21)^4-1</f>
        <v>2.0083055445030196E-2</v>
      </c>
      <c r="E21" s="329">
        <f>(Detail_prices!E21/Detail_prices!D21)^4-1</f>
        <v>-3.2650296397096712E-2</v>
      </c>
      <c r="F21" s="329">
        <f>(Detail_prices!F21/Detail_prices!E21)^4-1</f>
        <v>4.7489703711419917E-2</v>
      </c>
      <c r="G21" s="329">
        <f>(Detail_prices!G21/Detail_prices!F21)^4-1</f>
        <v>0.10967914048539562</v>
      </c>
      <c r="H21" s="329">
        <f>(Detail_prices!H21/Detail_prices!G21)^4-1</f>
        <v>9.9842577533068466E-2</v>
      </c>
      <c r="I21" s="329">
        <f>(Detail_prices!I21/Detail_prices!H21)^4-1</f>
        <v>3.171840202661147E-2</v>
      </c>
      <c r="J21" s="329">
        <f>(Detail_prices!J21/Detail_prices!I21)^4-1</f>
        <v>2.5116516796339861E-2</v>
      </c>
      <c r="K21" s="329">
        <f>(Detail_prices!K21/Detail_prices!J21)^4-1</f>
        <v>7.6278180088099612E-2</v>
      </c>
      <c r="L21" s="329">
        <f>(Detail_prices!L21/Detail_prices!K21)^4-1</f>
        <v>4.3170406881753554E-2</v>
      </c>
      <c r="M21" s="329">
        <f>(Detail_prices!M21/Detail_prices!L21)^4-1</f>
        <v>0.11257037148889615</v>
      </c>
      <c r="N21" s="329">
        <f>(Detail_prices!N21/Detail_prices!M21)^4-1</f>
        <v>4.1568369284296303E-2</v>
      </c>
      <c r="O21" s="329">
        <f>(Detail_prices!O21/Detail_prices!N21)^4-1</f>
        <v>4.7120141741560539E-2</v>
      </c>
      <c r="P21" s="329">
        <f>(Detail_prices!P21/Detail_prices!O21)^4-1</f>
        <v>0.13196332427361646</v>
      </c>
      <c r="Q21" s="329">
        <f>(Detail_prices!Q21/Detail_prices!P21)^4-1</f>
        <v>1.674771698995059E-2</v>
      </c>
      <c r="R21" s="329">
        <f>(Detail_prices!R21/Detail_prices!Q21)^4-1</f>
        <v>6.7964932619115848E-2</v>
      </c>
      <c r="S21" s="329">
        <f>(Detail_prices!S21/Detail_prices!R21)^4-1</f>
        <v>-5.4237163149375434E-3</v>
      </c>
      <c r="T21" s="329">
        <f>(Detail_prices!T21/Detail_prices!S21)^4-1</f>
        <v>6.6922934824636737E-2</v>
      </c>
      <c r="U21" s="329">
        <f>(Detail_prices!U21/Detail_prices!T21)^4-1</f>
        <v>6.5822039022200629E-2</v>
      </c>
      <c r="V21" s="329">
        <f>(Detail_prices!V21/Detail_prices!U21)^4-1</f>
        <v>3.1997480544584178E-2</v>
      </c>
      <c r="W21" s="329">
        <f>(Detail_prices!W21/Detail_prices!V21)^4-1</f>
        <v>5.2390195744658197E-3</v>
      </c>
      <c r="X21" s="329">
        <f>(Detail_prices!X21/Detail_prices!W21)^4-1</f>
        <v>-5.2117152960136082E-3</v>
      </c>
      <c r="Y21" s="329">
        <f>(Detail_prices!Y21/Detail_prices!X21)^4-1</f>
        <v>-5.2185146346261924E-3</v>
      </c>
      <c r="Z21" s="329">
        <f>(Detail_prices!Z21/Detail_prices!Y21)^4-1</f>
        <v>1.051239328730702E-2</v>
      </c>
      <c r="AA21" s="329">
        <f>(Detail_prices!AA21/Detail_prices!Z21)^4-1</f>
        <v>0.1313403756088185</v>
      </c>
      <c r="AB21" s="329">
        <f>(Detail_prices!AB21/Detail_prices!AA21)^4-1</f>
        <v>2.5557817517761094E-2</v>
      </c>
      <c r="AC21" s="329">
        <f>(Detail_prices!AC21/Detail_prices!AB21)^4-1</f>
        <v>3.5688033835788113E-2</v>
      </c>
      <c r="AD21" s="329">
        <f>(Detail_prices!AD21/Detail_prices!AC21)^4-1</f>
        <v>6.6431492979285744E-2</v>
      </c>
      <c r="AE21" s="329">
        <f>(Detail_prices!AE21/Detail_prices!AD21)^4-1</f>
        <v>4.9990474659339146E-2</v>
      </c>
      <c r="AF21" s="329">
        <f>(Detail_prices!AF21/Detail_prices!AE21)^4-1</f>
        <v>9.0170696930537142E-2</v>
      </c>
      <c r="AG21" s="329">
        <f>(Detail_prices!AG21/Detail_prices!AF21)^4-1</f>
        <v>0.10342970542032037</v>
      </c>
      <c r="AH21" s="329">
        <f>(Detail_prices!AH21/Detail_prices!AG21)^4-1</f>
        <v>2.8068471547216811E-2</v>
      </c>
      <c r="AI21" s="329">
        <f>(Detail_prices!AI21/Detail_prices!AH21)^4-1</f>
        <v>1.3864611236551694E-2</v>
      </c>
      <c r="AJ21" s="329">
        <f>(Detail_prices!AJ21/Detail_prices!AI21)^4-1</f>
        <v>-3.6154431282819699E-2</v>
      </c>
      <c r="AK21" s="329">
        <f>(Detail_prices!AK21/Detail_prices!AJ21)^4-1</f>
        <v>0.11568761993916543</v>
      </c>
      <c r="AL21" s="329">
        <f>(Detail_prices!AL21/Detail_prices!AK21)^4-1</f>
        <v>5.5096348528713257E-2</v>
      </c>
      <c r="AM21" s="329">
        <f>(Detail_prices!AM21/Detail_prices!AL21)^4-1</f>
        <v>4.5139697819962521E-2</v>
      </c>
      <c r="AN21" s="329">
        <f>(Detail_prices!AN21/Detail_prices!AM21)^4-1</f>
        <v>6.7506280573853994E-2</v>
      </c>
      <c r="AO21" s="329">
        <f>(Detail_prices!AO21/Detail_prices!AN21)^4-1</f>
        <v>-8.6113600130799384E-3</v>
      </c>
      <c r="AP21" s="329">
        <f>(Detail_prices!AP21/Detail_prices!AO21)^4-1</f>
        <v>8.9431911224275407E-2</v>
      </c>
      <c r="AQ21" s="329">
        <f>(Detail_prices!AQ21/Detail_prices!AP21)^4-1</f>
        <v>3.4331655423982088E-2</v>
      </c>
      <c r="AR21" s="329">
        <f>(Detail_prices!AR21/Detail_prices!AQ21)^4-1</f>
        <v>8.2253816734390917E-2</v>
      </c>
      <c r="AS21" s="329">
        <f>(Detail_prices!AS21/Detail_prices!AR21)^4-1</f>
        <v>6.3238612753036882E-2</v>
      </c>
      <c r="AT21" s="329">
        <f>(Detail_prices!AT21/Detail_prices!AS21)^4-1</f>
        <v>3.7014104308483731E-2</v>
      </c>
      <c r="AU21" s="329">
        <f>(Detail_prices!AU21/Detail_prices!AT21)^4-1</f>
        <v>2.0252522051321442E-2</v>
      </c>
      <c r="AV21" s="329">
        <f>(Detail_prices!AV21/Detail_prices!AU21)^4-1</f>
        <v>-5.0994759439000115E-2</v>
      </c>
      <c r="AW21" s="329">
        <f>(Detail_prices!AW21/Detail_prices!AV21)^4-1</f>
        <v>7.9253118444887694E-2</v>
      </c>
      <c r="AX21" s="329">
        <f>(Detail_prices!AX21/Detail_prices!AW21)^4-1</f>
        <v>0</v>
      </c>
      <c r="AY21" s="329">
        <f>(Detail_prices!AY21/Detail_prices!AX21)^4-1</f>
        <v>7.9760323001902833E-3</v>
      </c>
      <c r="AZ21" s="329">
        <f>(Detail_prices!AZ21/Detail_prices!AY21)^4-1</f>
        <v>7.7555495042231914E-2</v>
      </c>
      <c r="BA21" s="329">
        <f>(Detail_prices!BA21/Detail_prices!AZ21)^4-1</f>
        <v>1.5670612557760144E-2</v>
      </c>
      <c r="BB21" s="329">
        <f>(Detail_prices!BB21/Detail_prices!BA21)^4-1</f>
        <v>-4.1998859924999188E-2</v>
      </c>
      <c r="BC21" s="329">
        <f>(Detail_prices!BC21/Detail_prices!BB21)^4-1</f>
        <v>1.9752490193011285E-2</v>
      </c>
      <c r="BD21" s="329">
        <f>(Detail_prices!BD21/Detail_prices!BC21)^4-1</f>
        <v>-1.1656019311130805E-2</v>
      </c>
      <c r="BE21" s="329">
        <f>(Detail_prices!BE21/Detail_prices!BD21)^4-1</f>
        <v>-2.3277373478550412E-2</v>
      </c>
      <c r="BF21" s="329">
        <f>(Detail_prices!BF21/Detail_prices!BE21)^4-1</f>
        <v>3.9428242005634662E-3</v>
      </c>
      <c r="BG21" s="329">
        <f>(Detail_prices!BG21/Detail_prices!BF21)^4-1</f>
        <v>8.1013739669524742E-2</v>
      </c>
      <c r="BH21" s="329">
        <f>(Detail_prices!BH21/Detail_prices!BG21)^4-1</f>
        <v>5.9126741982469699E-2</v>
      </c>
      <c r="BI21" s="329">
        <f>(Detail_prices!BI21/Detail_prices!BH21)^4-1</f>
        <v>3.85684079186559E-2</v>
      </c>
      <c r="BJ21" s="329">
        <f>(Detail_prices!BJ21/Detail_prices!BI21)^4-1</f>
        <v>7.5542629530440664E-3</v>
      </c>
      <c r="BK21" s="329">
        <f>(Detail_prices!BK21/Detail_prices!BJ21)^4-1</f>
        <v>2.657662565235519E-2</v>
      </c>
      <c r="BL21" s="329">
        <f>(Detail_prices!BL21/Detail_prices!BK21)^4-1</f>
        <v>7.490603991110012E-3</v>
      </c>
      <c r="BM21" s="329">
        <f>(Detail_prices!BM21/Detail_prices!BL21)^4-1</f>
        <v>6.0993274954724397E-2</v>
      </c>
      <c r="BN21" s="329">
        <f>(Detail_prices!BN21/Detail_prices!BM21)^4-1</f>
        <v>1.1064901660274851E-2</v>
      </c>
      <c r="BO21" s="329">
        <f>(Detail_prices!BO21/Detail_prices!BN21)^4-1</f>
        <v>7.5075744792145738E-2</v>
      </c>
      <c r="BP21" s="329">
        <f>(Detail_prices!BP21/Detail_prices!BO21)^4-1</f>
        <v>-6.7170532490860024E-3</v>
      </c>
      <c r="BQ21" s="329">
        <f>(Detail_prices!BQ21/Detail_prices!BP21)^4-1</f>
        <v>1.143945712845551E-2</v>
      </c>
      <c r="BR21" s="329">
        <f>(Detail_prices!BR21/Detail_prices!BQ21)^4-1</f>
        <v>2.2813148001969985E-2</v>
      </c>
      <c r="BS21" s="329">
        <f>(Detail_prices!BS21/Detail_prices!BR21)^4-1</f>
        <v>0.18332105433491153</v>
      </c>
      <c r="BT21" s="329">
        <f>(Detail_prices!BT21/Detail_prices!BS21)^4-1</f>
        <v>0.11637046380677551</v>
      </c>
      <c r="BU21" s="329">
        <f>(Detail_prices!BU21/Detail_prices!BT21)^4-1</f>
        <v>1.2201656314041243E-2</v>
      </c>
    </row>
    <row r="22" spans="1:73" ht="13.2" x14ac:dyDescent="0.25">
      <c r="A22" s="14" t="s">
        <v>2398</v>
      </c>
      <c r="B22" s="14" t="s">
        <v>2399</v>
      </c>
      <c r="C22" s="14">
        <v>79.900000000000006</v>
      </c>
      <c r="D22" s="329">
        <f>(Detail_prices!D22/Detail_prices!C22)^4-1</f>
        <v>1.0050172344850505E-2</v>
      </c>
      <c r="E22" s="329">
        <f>(Detail_prices!E22/Detail_prices!D22)^4-1</f>
        <v>4.5706990287452731E-2</v>
      </c>
      <c r="F22" s="329">
        <f>(Detail_prices!F22/Detail_prices!E22)^4-1</f>
        <v>3.5018590895692148E-2</v>
      </c>
      <c r="G22" s="329">
        <f>(Detail_prices!G22/Detail_prices!F22)^4-1</f>
        <v>3.9746741696682575E-2</v>
      </c>
      <c r="H22" s="329">
        <f>(Detail_prices!H22/Detail_prices!G22)^4-1</f>
        <v>3.4373798432239866E-2</v>
      </c>
      <c r="I22" s="329">
        <f>(Detail_prices!I22/Detail_prices!H22)^4-1</f>
        <v>4.8163669695595601E-3</v>
      </c>
      <c r="J22" s="329">
        <f>(Detail_prices!J22/Detail_prices!I22)^4-1</f>
        <v>2.4226643080977217E-2</v>
      </c>
      <c r="K22" s="329">
        <f>(Detail_prices!K22/Detail_prices!J22)^4-1</f>
        <v>2.4080800332527685E-2</v>
      </c>
      <c r="L22" s="329">
        <f>(Detail_prices!L22/Detail_prices!K22)^4-1</f>
        <v>4.8300580216289468E-2</v>
      </c>
      <c r="M22" s="329">
        <f>(Detail_prices!M22/Detail_prices!L22)^4-1</f>
        <v>4.2876637782196747E-2</v>
      </c>
      <c r="N22" s="329">
        <f>(Detail_prices!N22/Detail_prices!M22)^4-1</f>
        <v>3.2880414724611562E-2</v>
      </c>
      <c r="O22" s="329">
        <f>(Detail_prices!O22/Detail_prices!N22)^4-1</f>
        <v>1.3880648481641167E-2</v>
      </c>
      <c r="P22" s="329">
        <f>(Detail_prices!P22/Detail_prices!O22)^4-1</f>
        <v>3.2498811853103993E-2</v>
      </c>
      <c r="Q22" s="329">
        <f>(Detail_prices!Q22/Detail_prices!P22)^4-1</f>
        <v>9.1323608580355931E-3</v>
      </c>
      <c r="R22" s="329">
        <f>(Detail_prices!R22/Detail_prices!Q22)^4-1</f>
        <v>2.2895466716486457E-2</v>
      </c>
      <c r="S22" s="329">
        <f>(Detail_prices!S22/Detail_prices!R22)^4-1</f>
        <v>9.0599648122586807E-3</v>
      </c>
      <c r="T22" s="329">
        <f>(Detail_prices!T22/Detail_prices!S22)^4-1</f>
        <v>-8.978618841491981E-3</v>
      </c>
      <c r="U22" s="329">
        <f>(Detail_prices!U22/Detail_prices!T22)^4-1</f>
        <v>2.2765167122212437E-2</v>
      </c>
      <c r="V22" s="329">
        <f>(Detail_prices!V22/Detail_prices!U22)^4-1</f>
        <v>3.1797640789055448E-2</v>
      </c>
      <c r="W22" s="329">
        <f>(Detail_prices!W22/Detail_prices!V22)^4-1</f>
        <v>2.2458417329177971E-2</v>
      </c>
      <c r="X22" s="329">
        <f>(Detail_prices!X22/Detail_prices!W22)^4-1</f>
        <v>2.2333031002040427E-2</v>
      </c>
      <c r="Y22" s="329">
        <f>(Detail_prices!Y22/Detail_prices!X22)^4-1</f>
        <v>5.8510393487159806E-2</v>
      </c>
      <c r="Z22" s="329">
        <f>(Detail_prices!Z22/Detail_prices!Y22)^4-1</f>
        <v>2.1893004022422557E-2</v>
      </c>
      <c r="AA22" s="329">
        <f>(Detail_prices!AA22/Detail_prices!Z22)^4-1</f>
        <v>4.3266567470350292E-3</v>
      </c>
      <c r="AB22" s="329">
        <f>(Detail_prices!AB22/Detail_prices!AA22)^4-1</f>
        <v>-2.9864553912540726E-2</v>
      </c>
      <c r="AC22" s="329">
        <f>(Detail_prices!AC22/Detail_prices!AB22)^4-1</f>
        <v>-4.340742375525064E-3</v>
      </c>
      <c r="AD22" s="329">
        <f>(Detail_prices!AD22/Detail_prices!AC22)^4-1</f>
        <v>4.3596665649265898E-3</v>
      </c>
      <c r="AE22" s="329">
        <f>(Detail_prices!AE22/Detail_prices!AD22)^4-1</f>
        <v>1.750505501338262E-2</v>
      </c>
      <c r="AF22" s="329">
        <f>(Detail_prices!AF22/Detail_prices!AE22)^4-1</f>
        <v>2.1821346415901832E-2</v>
      </c>
      <c r="AG22" s="329">
        <f>(Detail_prices!AG22/Detail_prices!AF22)^4-1</f>
        <v>3.4893138642311472E-2</v>
      </c>
      <c r="AH22" s="329">
        <f>(Detail_prices!AH22/Detail_prices!AG22)^4-1</f>
        <v>3.8977594348654554E-2</v>
      </c>
      <c r="AI22" s="329">
        <f>(Detail_prices!AI22/Detail_prices!AH22)^4-1</f>
        <v>3.8601488613284163E-2</v>
      </c>
      <c r="AJ22" s="329">
        <f>(Detail_prices!AJ22/Detail_prices!AI22)^4-1</f>
        <v>5.9940829818666996E-2</v>
      </c>
      <c r="AK22" s="329">
        <f>(Detail_prices!AK22/Detail_prices!AJ22)^4-1</f>
        <v>-4.1215813296847648E-3</v>
      </c>
      <c r="AL22" s="329">
        <f>(Detail_prices!AL22/Detail_prices!AK22)^4-1</f>
        <v>1.2454442636145258E-2</v>
      </c>
      <c r="AM22" s="329">
        <f>(Detail_prices!AM22/Detail_prices!AL22)^4-1</f>
        <v>3.3365237097374045E-2</v>
      </c>
      <c r="AN22" s="329">
        <f>(Detail_prices!AN22/Detail_prices!AM22)^4-1</f>
        <v>5.4182788826931949E-2</v>
      </c>
      <c r="AO22" s="329">
        <f>(Detail_prices!AO22/Detail_prices!AN22)^4-1</f>
        <v>-3.1869939713065398E-2</v>
      </c>
      <c r="AP22" s="329">
        <f>(Detail_prices!AP22/Detail_prices!AO22)^4-1</f>
        <v>-2.0170809666649192E-2</v>
      </c>
      <c r="AQ22" s="329">
        <f>(Detail_prices!AQ22/Detail_prices!AP22)^4-1</f>
        <v>3.308925244657579E-2</v>
      </c>
      <c r="AR22" s="329">
        <f>(Detail_prices!AR22/Detail_prices!AQ22)^4-1</f>
        <v>4.1146929280302391E-2</v>
      </c>
      <c r="AS22" s="329">
        <f>(Detail_prices!AS22/Detail_prices!AR22)^4-1</f>
        <v>3.6600203192191261E-2</v>
      </c>
      <c r="AT22" s="329">
        <f>(Detail_prices!AT22/Detail_prices!AS22)^4-1</f>
        <v>1.5999682546981031E-2</v>
      </c>
      <c r="AU22" s="329">
        <f>(Detail_prices!AU22/Detail_prices!AT22)^4-1</f>
        <v>0</v>
      </c>
      <c r="AV22" s="329">
        <f>(Detail_prices!AV22/Detail_prices!AU22)^4-1</f>
        <v>-4.6684465480773985E-2</v>
      </c>
      <c r="AW22" s="329">
        <f>(Detail_prices!AW22/Detail_prices!AV22)^4-1</f>
        <v>4.0140441293614604E-3</v>
      </c>
      <c r="AX22" s="329">
        <f>(Detail_prices!AX22/Detail_prices!AW22)^4-1</f>
        <v>-2.3808456671154943E-2</v>
      </c>
      <c r="AY22" s="329">
        <f>(Detail_prices!AY22/Detail_prices!AX22)^4-1</f>
        <v>-4.3579321801014426E-2</v>
      </c>
      <c r="AZ22" s="329">
        <f>(Detail_prices!AZ22/Detail_prices!AY22)^4-1</f>
        <v>4.5565014218510669E-2</v>
      </c>
      <c r="BA22" s="329">
        <f>(Detail_prices!BA22/Detail_prices!AZ22)^4-1</f>
        <v>4.0342863581950272E-3</v>
      </c>
      <c r="BB22" s="329">
        <f>(Detail_prices!BB22/Detail_prices!BA22)^4-1</f>
        <v>-8.0240316921299515E-3</v>
      </c>
      <c r="BC22" s="329">
        <f>(Detail_prices!BC22/Detail_prices!BB22)^4-1</f>
        <v>-2.0009372761463307E-2</v>
      </c>
      <c r="BD22" s="329">
        <f>(Detail_prices!BD22/Detail_prices!BC22)^4-1</f>
        <v>1.2213598980915785E-2</v>
      </c>
      <c r="BE22" s="329">
        <f>(Detail_prices!BE22/Detail_prices!BD22)^4-1</f>
        <v>-2.0049489248867625E-2</v>
      </c>
      <c r="BF22" s="329">
        <f>(Detail_prices!BF22/Detail_prices!BE22)^4-1</f>
        <v>1.2238511405247232E-2</v>
      </c>
      <c r="BG22" s="329">
        <f>(Detail_prices!BG22/Detail_prices!BF22)^4-1</f>
        <v>5.3679502200335794E-2</v>
      </c>
      <c r="BH22" s="329">
        <f>(Detail_prices!BH22/Detail_prices!BG22)^4-1</f>
        <v>3.6451979224382924E-2</v>
      </c>
      <c r="BI22" s="329">
        <f>(Detail_prices!BI22/Detail_prices!BH22)^4-1</f>
        <v>1.1934229007054986E-2</v>
      </c>
      <c r="BJ22" s="329">
        <f>(Detail_prices!BJ22/Detail_prices!BI22)^4-1</f>
        <v>3.1965520015918347E-2</v>
      </c>
      <c r="BK22" s="329">
        <f>(Detail_prices!BK22/Detail_prices!BJ22)^4-1</f>
        <v>1.5763243176497577E-2</v>
      </c>
      <c r="BL22" s="329">
        <f>(Detail_prices!BL22/Detail_prices!BK22)^4-1</f>
        <v>3.9081536260709981E-3</v>
      </c>
      <c r="BM22" s="329">
        <f>(Detail_prices!BM22/Detail_prices!BL22)^4-1</f>
        <v>7.820099635864608E-3</v>
      </c>
      <c r="BN22" s="329">
        <f>(Detail_prices!BN22/Detail_prices!BM22)^4-1</f>
        <v>1.9597653799394932E-2</v>
      </c>
      <c r="BO22" s="329">
        <f>(Detail_prices!BO22/Detail_prices!BN22)^4-1</f>
        <v>2.3490421423904229E-2</v>
      </c>
      <c r="BP22" s="329">
        <f>(Detail_prices!BP22/Detail_prices!BO22)^4-1</f>
        <v>1.1593585353466551E-3</v>
      </c>
      <c r="BQ22" s="329">
        <f>(Detail_prices!BQ22/Detail_prices!BP22)^4-1</f>
        <v>1.864436178505624E-3</v>
      </c>
      <c r="BR22" s="329">
        <f>(Detail_prices!BR22/Detail_prices!BQ22)^4-1</f>
        <v>-2.1792882615457865E-2</v>
      </c>
      <c r="BS22" s="329">
        <f>(Detail_prices!BS22/Detail_prices!BR22)^4-1</f>
        <v>-2.6232858058133912E-2</v>
      </c>
      <c r="BT22" s="329">
        <f>(Detail_prices!BT22/Detail_prices!BS22)^4-1</f>
        <v>-4.5932861047607743E-2</v>
      </c>
      <c r="BU22" s="329">
        <f>(Detail_prices!BU22/Detail_prices!BT22)^4-1</f>
        <v>3.4246871606525842E-2</v>
      </c>
    </row>
    <row r="23" spans="1:73" ht="13.2" x14ac:dyDescent="0.25">
      <c r="A23" s="14" t="s">
        <v>2400</v>
      </c>
      <c r="B23" s="14" t="s">
        <v>2401</v>
      </c>
      <c r="C23" s="14">
        <v>75.5</v>
      </c>
      <c r="D23" s="329">
        <f>(Detail_prices!D23/Detail_prices!C23)^4-1</f>
        <v>1.5989023619063181E-2</v>
      </c>
      <c r="E23" s="329">
        <f>(Detail_prices!E23/Detail_prices!D23)^4-1</f>
        <v>1.5925367097812115E-2</v>
      </c>
      <c r="F23" s="329">
        <f>(Detail_prices!F23/Detail_prices!E23)^4-1</f>
        <v>2.1191317257574394E-2</v>
      </c>
      <c r="G23" s="329">
        <f>(Detail_prices!G23/Detail_prices!F23)^4-1</f>
        <v>1.5778788183824721E-2</v>
      </c>
      <c r="H23" s="329">
        <f>(Detail_prices!H23/Detail_prices!G23)^4-1</f>
        <v>3.1618122011423999E-2</v>
      </c>
      <c r="I23" s="329">
        <f>(Detail_prices!I23/Detail_prices!H23)^4-1</f>
        <v>3.1370174138842577E-2</v>
      </c>
      <c r="J23" s="329">
        <f>(Detail_prices!J23/Detail_prices!I23)^4-1</f>
        <v>2.5888629278313147E-2</v>
      </c>
      <c r="K23" s="329">
        <f>(Detail_prices!K23/Detail_prices!J23)^4-1</f>
        <v>4.1391724717627643E-2</v>
      </c>
      <c r="L23" s="329">
        <f>(Detail_prices!L23/Detail_prices!K23)^4-1</f>
        <v>3.0610037694781989E-2</v>
      </c>
      <c r="M23" s="329">
        <f>(Detail_prices!M23/Detail_prices!L23)^4-1</f>
        <v>3.5507026003079201E-2</v>
      </c>
      <c r="N23" s="329">
        <f>(Detail_prices!N23/Detail_prices!M23)^4-1</f>
        <v>3.0110821991486958E-2</v>
      </c>
      <c r="O23" s="329">
        <f>(Detail_prices!O23/Detail_prices!N23)^4-1</f>
        <v>3.999509873407936E-2</v>
      </c>
      <c r="P23" s="329">
        <f>(Detail_prices!P23/Detail_prices!O23)^4-1</f>
        <v>2.9591099919632269E-2</v>
      </c>
      <c r="Q23" s="329">
        <f>(Detail_prices!Q23/Detail_prices!P23)^4-1</f>
        <v>9.7204632207068542E-3</v>
      </c>
      <c r="R23" s="329">
        <f>(Detail_prices!R23/Detail_prices!Q23)^4-1</f>
        <v>-4.822173255879636E-3</v>
      </c>
      <c r="S23" s="329">
        <f>(Detail_prices!S23/Detail_prices!R23)^4-1</f>
        <v>1.4589424795463657E-2</v>
      </c>
      <c r="T23" s="329">
        <f>(Detail_prices!T23/Detail_prices!S23)^4-1</f>
        <v>2.9230719763558399E-2</v>
      </c>
      <c r="U23" s="329">
        <f>(Detail_prices!U23/Detail_prices!T23)^4-1</f>
        <v>2.4138926221342949E-2</v>
      </c>
      <c r="V23" s="329">
        <f>(Detail_prices!V23/Detail_prices!U23)^4-1</f>
        <v>2.3994134458562577E-2</v>
      </c>
      <c r="W23" s="329">
        <f>(Detail_prices!W23/Detail_prices!V23)^4-1</f>
        <v>4.3237060475879829E-2</v>
      </c>
      <c r="X23" s="329">
        <f>(Detail_prices!X23/Detail_prices!W23)^4-1</f>
        <v>-9.3239456995500847E-3</v>
      </c>
      <c r="Y23" s="329">
        <f>(Detail_prices!Y23/Detail_prices!X23)^4-1</f>
        <v>3.323160068202391E-2</v>
      </c>
      <c r="Z23" s="329">
        <f>(Detail_prices!Z23/Detail_prices!Y23)^4-1</f>
        <v>1.4026670755697301E-2</v>
      </c>
      <c r="AA23" s="329">
        <f>(Detail_prices!AA23/Detail_prices!Z23)^4-1</f>
        <v>3.2841851670559974E-2</v>
      </c>
      <c r="AB23" s="329">
        <f>(Detail_prices!AB23/Detail_prices!AA23)^4-1</f>
        <v>3.2574422227036104E-2</v>
      </c>
      <c r="AC23" s="329">
        <f>(Detail_prices!AC23/Detail_prices!AB23)^4-1</f>
        <v>2.7648140769313878E-2</v>
      </c>
      <c r="AD23" s="329">
        <f>(Detail_prices!AD23/Detail_prices!AC23)^4-1</f>
        <v>4.1397673679056224E-2</v>
      </c>
      <c r="AE23" s="329">
        <f>(Detail_prices!AE23/Detail_prices!AD23)^4-1</f>
        <v>2.2610751929990736E-2</v>
      </c>
      <c r="AF23" s="329">
        <f>(Detail_prices!AF23/Detail_prices!AE23)^4-1</f>
        <v>2.7025505334171696E-2</v>
      </c>
      <c r="AG23" s="329">
        <f>(Detail_prices!AG23/Detail_prices!AF23)^4-1</f>
        <v>5.8841350820292515E-2</v>
      </c>
      <c r="AH23" s="329">
        <f>(Detail_prices!AH23/Detail_prices!AG23)^4-1</f>
        <v>3.9884335760205891E-2</v>
      </c>
      <c r="AI23" s="329">
        <f>(Detail_prices!AI23/Detail_prices!AH23)^4-1</f>
        <v>2.179756467027083E-2</v>
      </c>
      <c r="AJ23" s="329">
        <f>(Detail_prices!AJ23/Detail_prices!AI23)^4-1</f>
        <v>3.4855135722447805E-2</v>
      </c>
      <c r="AK23" s="329">
        <f>(Detail_prices!AK23/Detail_prices!AJ23)^4-1</f>
        <v>3.8935443327462682E-2</v>
      </c>
      <c r="AL23" s="329">
        <f>(Detail_prices!AL23/Detail_prices!AK23)^4-1</f>
        <v>-1.6788714254532655E-2</v>
      </c>
      <c r="AM23" s="329">
        <f>(Detail_prices!AM23/Detail_prices!AL23)^4-1</f>
        <v>3.8726048201217944E-2</v>
      </c>
      <c r="AN23" s="329">
        <f>(Detail_prices!AN23/Detail_prices!AM23)^4-1</f>
        <v>4.7025731533346438E-2</v>
      </c>
      <c r="AO23" s="329">
        <f>(Detail_prices!AO23/Detail_prices!AN23)^4-1</f>
        <v>2.5156004345372462E-2</v>
      </c>
      <c r="AP23" s="329">
        <f>(Detail_prices!AP23/Detail_prices!AO23)^4-1</f>
        <v>5.046339007788303E-2</v>
      </c>
      <c r="AQ23" s="329">
        <f>(Detail_prices!AQ23/Detail_prices!AP23)^4-1</f>
        <v>4.5612241486109983E-2</v>
      </c>
      <c r="AR23" s="329">
        <f>(Detail_prices!AR23/Detail_prices!AQ23)^4-1</f>
        <v>5.3458807450010193E-2</v>
      </c>
      <c r="AS23" s="329">
        <f>(Detail_prices!AS23/Detail_prices!AR23)^4-1</f>
        <v>6.1051442249788535E-2</v>
      </c>
      <c r="AT23" s="329">
        <f>(Detail_prices!AT23/Detail_prices!AS23)^4-1</f>
        <v>-8.7190931133272698E-2</v>
      </c>
      <c r="AU23" s="329">
        <f>(Detail_prices!AU23/Detail_prices!AT23)^4-1</f>
        <v>-2.7789862780834285E-2</v>
      </c>
      <c r="AV23" s="329">
        <f>(Detail_prices!AV23/Detail_prices!AU23)^4-1</f>
        <v>2.0355581765324704E-2</v>
      </c>
      <c r="AW23" s="329">
        <f>(Detail_prices!AW23/Detail_prices!AV23)^4-1</f>
        <v>3.6674768092090471E-2</v>
      </c>
      <c r="AX23" s="329">
        <f>(Detail_prices!AX23/Detail_prices!AW23)^4-1</f>
        <v>2.8181466282054535E-2</v>
      </c>
      <c r="AY23" s="329">
        <f>(Detail_prices!AY23/Detail_prices!AX23)^4-1</f>
        <v>7.9364690359395862E-3</v>
      </c>
      <c r="AZ23" s="329">
        <f>(Detail_prices!AZ23/Detail_prices!AY23)^4-1</f>
        <v>0</v>
      </c>
      <c r="BA23" s="329">
        <f>(Detail_prices!BA23/Detail_prices!AZ23)^4-1</f>
        <v>1.1898728857480778E-2</v>
      </c>
      <c r="BB23" s="329">
        <f>(Detail_prices!BB23/Detail_prices!BA23)^4-1</f>
        <v>3.1870020339954452E-2</v>
      </c>
      <c r="BC23" s="329">
        <f>(Detail_prices!BC23/Detail_prices!BB23)^4-1</f>
        <v>4.3666089231010119E-2</v>
      </c>
      <c r="BD23" s="329">
        <f>(Detail_prices!BD23/Detail_prices!BC23)^4-1</f>
        <v>4.7189617137527229E-2</v>
      </c>
      <c r="BE23" s="329">
        <f>(Detail_prices!BE23/Detail_prices!BD23)^4-1</f>
        <v>2.7012469885737023E-2</v>
      </c>
      <c r="BF23" s="329">
        <f>(Detail_prices!BF23/Detail_prices!BE23)^4-1</f>
        <v>1.5266899670803413E-2</v>
      </c>
      <c r="BG23" s="329">
        <f>(Detail_prices!BG23/Detail_prices!BF23)^4-1</f>
        <v>2.2878007326447403E-2</v>
      </c>
      <c r="BH23" s="329">
        <f>(Detail_prices!BH23/Detail_prices!BG23)^4-1</f>
        <v>1.1325984347005935E-2</v>
      </c>
      <c r="BI23" s="329">
        <f>(Detail_prices!BI23/Detail_prices!BH23)^4-1</f>
        <v>1.887630811763219E-2</v>
      </c>
      <c r="BJ23" s="329">
        <f>(Detail_prices!BJ23/Detail_prices!BI23)^4-1</f>
        <v>2.2576721480550788E-2</v>
      </c>
      <c r="BK23" s="329">
        <f>(Detail_prices!BK23/Detail_prices!BJ23)^4-1</f>
        <v>1.4925115307587777E-2</v>
      </c>
      <c r="BL23" s="329">
        <f>(Detail_prices!BL23/Detail_prices!BK23)^4-1</f>
        <v>3.7019858632021396E-3</v>
      </c>
      <c r="BM23" s="329">
        <f>(Detail_prices!BM23/Detail_prices!BL23)^4-1</f>
        <v>2.2345506598576703E-2</v>
      </c>
      <c r="BN23" s="329">
        <f>(Detail_prices!BN23/Detail_prices!BM23)^4-1</f>
        <v>1.1064901660274851E-2</v>
      </c>
      <c r="BO23" s="329">
        <f>(Detail_prices!BO23/Detail_prices!BN23)^4-1</f>
        <v>1.9128239726926122E-2</v>
      </c>
      <c r="BP23" s="329">
        <f>(Detail_prices!BP23/Detail_prices!BO23)^4-1</f>
        <v>3.0314888481032476E-2</v>
      </c>
      <c r="BQ23" s="329">
        <f>(Detail_prices!BQ23/Detail_prices!BP23)^4-1</f>
        <v>1.0797567222070592E-2</v>
      </c>
      <c r="BR23" s="329">
        <f>(Detail_prices!BR23/Detail_prices!BQ23)^4-1</f>
        <v>-1.0439741483988851E-2</v>
      </c>
      <c r="BS23" s="329">
        <f>(Detail_prices!BS23/Detail_prices!BR23)^4-1</f>
        <v>-3.0547884888411425E-2</v>
      </c>
      <c r="BT23" s="329">
        <f>(Detail_prices!BT23/Detail_prices!BS23)^4-1</f>
        <v>2.9661243508042556E-2</v>
      </c>
      <c r="BU23" s="329">
        <f>(Detail_prices!BU23/Detail_prices!BT23)^4-1</f>
        <v>1.6072226719811233E-2</v>
      </c>
    </row>
    <row r="24" spans="1:73" ht="13.2" x14ac:dyDescent="0.25">
      <c r="A24" s="14" t="s">
        <v>2402</v>
      </c>
      <c r="B24" s="14" t="s">
        <v>2403</v>
      </c>
      <c r="C24" s="14">
        <v>68.8</v>
      </c>
      <c r="D24" s="329">
        <f>(Detail_prices!D24/Detail_prices!C24)^4-1</f>
        <v>3.5342707527548756E-2</v>
      </c>
      <c r="E24" s="329">
        <f>(Detail_prices!E24/Detail_prices!D24)^4-1</f>
        <v>2.9131380874261259E-2</v>
      </c>
      <c r="F24" s="329">
        <f>(Detail_prices!F24/Detail_prices!E24)^4-1</f>
        <v>2.3087072604081049E-2</v>
      </c>
      <c r="G24" s="329">
        <f>(Detail_prices!G24/Detail_prices!F24)^4-1</f>
        <v>4.0428151842874405E-2</v>
      </c>
      <c r="H24" s="329">
        <f>(Detail_prices!H24/Detail_prices!G24)^4-1</f>
        <v>5.1676492873493629E-2</v>
      </c>
      <c r="I24" s="329">
        <f>(Detail_prices!I24/Detail_prices!H24)^4-1</f>
        <v>3.3799849845430163E-2</v>
      </c>
      <c r="J24" s="329">
        <f>(Detail_prices!J24/Detail_prices!I24)^4-1</f>
        <v>8.5362600720223059E-2</v>
      </c>
      <c r="K24" s="329">
        <f>(Detail_prices!K24/Detail_prices!J24)^4-1</f>
        <v>4.9543375679170554E-2</v>
      </c>
      <c r="L24" s="329">
        <f>(Detail_prices!L24/Detail_prices!K24)^4-1</f>
        <v>1.6117875612773114E-2</v>
      </c>
      <c r="M24" s="329">
        <f>(Detail_prices!M24/Detail_prices!L24)^4-1</f>
        <v>7.6573576273559762E-2</v>
      </c>
      <c r="N24" s="329">
        <f>(Detail_prices!N24/Detail_prices!M24)^4-1</f>
        <v>2.1051910231770332E-2</v>
      </c>
      <c r="O24" s="329">
        <f>(Detail_prices!O24/Detail_prices!N24)^4-1</f>
        <v>3.1535038393975201E-2</v>
      </c>
      <c r="P24" s="329">
        <f>(Detail_prices!P24/Detail_prices!O24)^4-1</f>
        <v>5.7918092282376765E-2</v>
      </c>
      <c r="Q24" s="329">
        <f>(Detail_prices!Q24/Detail_prices!P24)^4-1</f>
        <v>2.0485890800507667E-2</v>
      </c>
      <c r="R24" s="329">
        <f>(Detail_prices!R24/Detail_prices!Q24)^4-1</f>
        <v>3.5870896432356414E-2</v>
      </c>
      <c r="S24" s="329">
        <f>(Detail_prices!S24/Detail_prices!R24)^4-1</f>
        <v>2.529919339055664E-2</v>
      </c>
      <c r="T24" s="329">
        <f>(Detail_prices!T24/Detail_prices!S24)^4-1</f>
        <v>4.0450050771832169E-2</v>
      </c>
      <c r="U24" s="329">
        <f>(Detail_prices!U24/Detail_prices!T24)^4-1</f>
        <v>0</v>
      </c>
      <c r="V24" s="329">
        <f>(Detail_prices!V24/Detail_prices!U24)^4-1</f>
        <v>2.9923124427924552E-2</v>
      </c>
      <c r="W24" s="329">
        <f>(Detail_prices!W24/Detail_prices!V24)^4-1</f>
        <v>4.479711124051744E-2</v>
      </c>
      <c r="X24" s="329">
        <f>(Detail_prices!X24/Detail_prices!W24)^4-1</f>
        <v>4.430104515282185E-2</v>
      </c>
      <c r="Y24" s="329">
        <f>(Detail_prices!Y24/Detail_prices!X24)^4-1</f>
        <v>2.41680945158389E-2</v>
      </c>
      <c r="Z24" s="329">
        <f>(Detail_prices!Z24/Detail_prices!Y24)^4-1</f>
        <v>9.5578771512381255E-3</v>
      </c>
      <c r="AA24" s="329">
        <f>(Detail_prices!AA24/Detail_prices!Z24)^4-1</f>
        <v>2.8809682799529224E-2</v>
      </c>
      <c r="AB24" s="329">
        <f>(Detail_prices!AB24/Detail_prices!AA24)^4-1</f>
        <v>2.3794319725350954E-2</v>
      </c>
      <c r="AC24" s="329">
        <f>(Detail_prices!AC24/Detail_prices!AB24)^4-1</f>
        <v>1.8889679029630901E-2</v>
      </c>
      <c r="AD24" s="329">
        <f>(Detail_prices!AD24/Detail_prices!AC24)^4-1</f>
        <v>3.3074596333586337E-2</v>
      </c>
      <c r="AE24" s="329">
        <f>(Detail_prices!AE24/Detail_prices!AD24)^4-1</f>
        <v>4.2322241229774793E-2</v>
      </c>
      <c r="AF24" s="329">
        <f>(Detail_prices!AF24/Detail_prices!AE24)^4-1</f>
        <v>4.187919474913615E-2</v>
      </c>
      <c r="AG24" s="329">
        <f>(Detail_prices!AG24/Detail_prices!AF24)^4-1</f>
        <v>4.144532699394099E-2</v>
      </c>
      <c r="AH24" s="329">
        <f>(Detail_prices!AH24/Detail_prices!AG24)^4-1</f>
        <v>3.6401304100273535E-2</v>
      </c>
      <c r="AI24" s="329">
        <f>(Detail_prices!AI24/Detail_prices!AH24)^4-1</f>
        <v>2.2433227559540692E-2</v>
      </c>
      <c r="AJ24" s="329">
        <f>(Detail_prices!AJ24/Detail_prices!AI24)^4-1</f>
        <v>3.1335070088126971E-2</v>
      </c>
      <c r="AK24" s="329">
        <f>(Detail_prices!AK24/Detail_prices!AJ24)^4-1</f>
        <v>2.660608656719976E-2</v>
      </c>
      <c r="AL24" s="329">
        <f>(Detail_prices!AL24/Detail_prices!AK24)^4-1</f>
        <v>4.8852848949269445E-2</v>
      </c>
      <c r="AM24" s="329">
        <f>(Detail_prices!AM24/Detail_prices!AL24)^4-1</f>
        <v>3.4931224515079684E-2</v>
      </c>
      <c r="AN24" s="329">
        <f>(Detail_prices!AN24/Detail_prices!AM24)^4-1</f>
        <v>3.4628845137376851E-2</v>
      </c>
      <c r="AO24" s="329">
        <f>(Detail_prices!AO24/Detail_prices!AN24)^4-1</f>
        <v>8.5015462468795988E-3</v>
      </c>
      <c r="AP24" s="329">
        <f>(Detail_prices!AP24/Detail_prices!AO24)^4-1</f>
        <v>6.0523720063036635E-2</v>
      </c>
      <c r="AQ24" s="329">
        <f>(Detail_prices!AQ24/Detail_prices!AP24)^4-1</f>
        <v>5.527689361689947E-2</v>
      </c>
      <c r="AR24" s="329">
        <f>(Detail_prices!AR24/Detail_prices!AQ24)^4-1</f>
        <v>3.3295810265553394E-2</v>
      </c>
      <c r="AS24" s="329">
        <f>(Detail_prices!AS24/Detail_prices!AR24)^4-1</f>
        <v>2.4690196382265217E-2</v>
      </c>
      <c r="AT24" s="329">
        <f>(Detail_prices!AT24/Detail_prices!AS24)^4-1</f>
        <v>4.1146929280302391E-2</v>
      </c>
      <c r="AU24" s="329">
        <f>(Detail_prices!AU24/Detail_prices!AT24)^4-1</f>
        <v>1.6144981612695286E-2</v>
      </c>
      <c r="AV24" s="329">
        <f>(Detail_prices!AV24/Detail_prices!AU24)^4-1</f>
        <v>-3.5481907242622679E-2</v>
      </c>
      <c r="AW24" s="329">
        <f>(Detail_prices!AW24/Detail_prices!AV24)^4-1</f>
        <v>5.3458807450010193E-2</v>
      </c>
      <c r="AX24" s="329">
        <f>(Detail_prices!AX24/Detail_prices!AW24)^4-1</f>
        <v>-7.9364687259771971E-3</v>
      </c>
      <c r="AY24" s="329">
        <f>(Detail_prices!AY24/Detail_prices!AX24)^4-1</f>
        <v>-1.5856970444425578E-2</v>
      </c>
      <c r="AZ24" s="329">
        <f>(Detail_prices!AZ24/Detail_prices!AY24)^4-1</f>
        <v>4.4776852928659183E-2</v>
      </c>
      <c r="BA24" s="329">
        <f>(Detail_prices!BA24/Detail_prices!AZ24)^4-1</f>
        <v>1.5935941296247647E-2</v>
      </c>
      <c r="BB24" s="329">
        <f>(Detail_prices!BB24/Detail_prices!BA24)^4-1</f>
        <v>-7.8662351756126903E-3</v>
      </c>
      <c r="BC24" s="329">
        <f>(Detail_prices!BC24/Detail_prices!BB24)^4-1</f>
        <v>1.5904260743012211E-2</v>
      </c>
      <c r="BD24" s="329">
        <f>(Detail_prices!BD24/Detail_prices!BC24)^4-1</f>
        <v>-7.8507961983873553E-3</v>
      </c>
      <c r="BE24" s="329">
        <f>(Detail_prices!BE24/Detail_prices!BD24)^4-1</f>
        <v>0</v>
      </c>
      <c r="BF24" s="329">
        <f>(Detail_prices!BF24/Detail_prices!BE24)^4-1</f>
        <v>2.3879545661981139E-2</v>
      </c>
      <c r="BG24" s="329">
        <f>(Detail_prices!BG24/Detail_prices!BF24)^4-1</f>
        <v>4.3840093887269393E-2</v>
      </c>
      <c r="BH24" s="329">
        <f>(Detail_prices!BH24/Detail_prices!BG24)^4-1</f>
        <v>1.5609461253475176E-2</v>
      </c>
      <c r="BI24" s="329">
        <f>(Detail_prices!BI24/Detail_prices!BH24)^4-1</f>
        <v>2.3390824516266839E-2</v>
      </c>
      <c r="BJ24" s="329">
        <f>(Detail_prices!BJ24/Detail_prices!BI24)^4-1</f>
        <v>7.7070934661016555E-3</v>
      </c>
      <c r="BK24" s="329">
        <f>(Detail_prices!BK24/Detail_prices!BJ24)^4-1</f>
        <v>2.7117106917733835E-2</v>
      </c>
      <c r="BL24" s="329">
        <f>(Detail_prices!BL24/Detail_prices!BK24)^4-1</f>
        <v>7.6408439824968699E-3</v>
      </c>
      <c r="BM24" s="329">
        <f>(Detail_prices!BM24/Detail_prices!BL24)^4-1</f>
        <v>1.9147374410783291E-2</v>
      </c>
      <c r="BN24" s="329">
        <f>(Detail_prices!BN24/Detail_prices!BM24)^4-1</f>
        <v>3.7896688967187231E-3</v>
      </c>
      <c r="BO24" s="329">
        <f>(Detail_prices!BO24/Detail_prices!BN24)^4-1</f>
        <v>2.0407334466230553E-2</v>
      </c>
      <c r="BP24" s="329">
        <f>(Detail_prices!BP24/Detail_prices!BO24)^4-1</f>
        <v>1.4370309282562665E-2</v>
      </c>
      <c r="BQ24" s="329">
        <f>(Detail_prices!BQ24/Detail_prices!BP24)^4-1</f>
        <v>1.0756490738978997E-2</v>
      </c>
      <c r="BR24" s="329">
        <f>(Detail_prices!BR24/Detail_prices!BQ24)^4-1</f>
        <v>-1.5207781089997652E-2</v>
      </c>
      <c r="BS24" s="329">
        <f>(Detail_prices!BS24/Detail_prices!BR24)^4-1</f>
        <v>3.5980301043057494E-2</v>
      </c>
      <c r="BT24" s="329">
        <f>(Detail_prices!BT24/Detail_prices!BS24)^4-1</f>
        <v>3.5873943996625357E-2</v>
      </c>
      <c r="BU24" s="329">
        <f>(Detail_prices!BU24/Detail_prices!BT24)^4-1</f>
        <v>1.8531836437115423E-2</v>
      </c>
    </row>
    <row r="25" spans="1:73" ht="13.2" x14ac:dyDescent="0.25">
      <c r="A25" s="14" t="s">
        <v>2404</v>
      </c>
      <c r="B25" s="14" t="s">
        <v>2405</v>
      </c>
      <c r="C25" s="14">
        <v>47.54</v>
      </c>
      <c r="D25" s="329">
        <f>(Detail_prices!D25/Detail_prices!C25)^4-1</f>
        <v>-0.17774737539334073</v>
      </c>
      <c r="E25" s="329">
        <f>(Detail_prices!E25/Detail_prices!D25)^4-1</f>
        <v>-1.3450505857781847E-2</v>
      </c>
      <c r="F25" s="329">
        <f>(Detail_prices!F25/Detail_prices!E25)^4-1</f>
        <v>-7.7353103603540863E-2</v>
      </c>
      <c r="G25" s="329">
        <f>(Detail_prices!G25/Detail_prices!F25)^4-1</f>
        <v>-0.11234853993242022</v>
      </c>
      <c r="H25" s="329">
        <f>(Detail_prices!H25/Detail_prices!G25)^4-1</f>
        <v>0.61845816291823996</v>
      </c>
      <c r="I25" s="329">
        <f>(Detail_prices!I25/Detail_prices!H25)^4-1</f>
        <v>0.35801338223193757</v>
      </c>
      <c r="J25" s="329">
        <f>(Detail_prices!J25/Detail_prices!I25)^4-1</f>
        <v>0.22769537571630893</v>
      </c>
      <c r="K25" s="329">
        <f>(Detail_prices!K25/Detail_prices!J25)^4-1</f>
        <v>0.52006133887224237</v>
      </c>
      <c r="L25" s="329">
        <f>(Detail_prices!L25/Detail_prices!K25)^4-1</f>
        <v>0.16667947837483466</v>
      </c>
      <c r="M25" s="329">
        <f>(Detail_prices!M25/Detail_prices!L25)^4-1</f>
        <v>0.10333796825566477</v>
      </c>
      <c r="N25" s="329">
        <f>(Detail_prices!N25/Detail_prices!M25)^4-1</f>
        <v>1.7949262079713924E-2</v>
      </c>
      <c r="O25" s="329">
        <f>(Detail_prices!O25/Detail_prices!N25)^4-1</f>
        <v>-9.2120853007876646E-2</v>
      </c>
      <c r="P25" s="329">
        <f>(Detail_prices!P25/Detail_prices!O25)^4-1</f>
        <v>0.21119291178521826</v>
      </c>
      <c r="Q25" s="329">
        <f>(Detail_prices!Q25/Detail_prices!P25)^4-1</f>
        <v>-0.27568042920206071</v>
      </c>
      <c r="R25" s="329">
        <f>(Detail_prices!R25/Detail_prices!Q25)^4-1</f>
        <v>-0.45562295878771364</v>
      </c>
      <c r="S25" s="329">
        <f>(Detail_prices!S25/Detail_prices!R25)^4-1</f>
        <v>-0.14515712136769854</v>
      </c>
      <c r="T25" s="329">
        <f>(Detail_prices!T25/Detail_prices!S25)^4-1</f>
        <v>0.64424704606079164</v>
      </c>
      <c r="U25" s="329">
        <f>(Detail_prices!U25/Detail_prices!T25)^4-1</f>
        <v>0.11388121671948936</v>
      </c>
      <c r="V25" s="329">
        <f>(Detail_prices!V25/Detail_prices!U25)^4-1</f>
        <v>0.1994354584691751</v>
      </c>
      <c r="W25" s="329">
        <f>(Detail_prices!W25/Detail_prices!V25)^4-1</f>
        <v>0.76389553527157839</v>
      </c>
      <c r="X25" s="329">
        <f>(Detail_prices!X25/Detail_prices!W25)^4-1</f>
        <v>-0.45029826792009364</v>
      </c>
      <c r="Y25" s="329">
        <f>(Detail_prices!Y25/Detail_prices!X25)^4-1</f>
        <v>0.44415131616390191</v>
      </c>
      <c r="Z25" s="329">
        <f>(Detail_prices!Z25/Detail_prices!Y25)^4-1</f>
        <v>3.8208839110382531E-2</v>
      </c>
      <c r="AA25" s="329">
        <f>(Detail_prices!AA25/Detail_prices!Z25)^4-1</f>
        <v>0.42081780761966869</v>
      </c>
      <c r="AB25" s="329">
        <f>(Detail_prices!AB25/Detail_prices!AA25)^4-1</f>
        <v>0.10784117588305708</v>
      </c>
      <c r="AC25" s="329">
        <f>(Detail_prices!AC25/Detail_prices!AB25)^4-1</f>
        <v>0.13830071860411253</v>
      </c>
      <c r="AD25" s="329">
        <f>(Detail_prices!AD25/Detail_prices!AC25)^4-1</f>
        <v>0.50060119999156849</v>
      </c>
      <c r="AE25" s="329">
        <f>(Detail_prices!AE25/Detail_prices!AD25)^4-1</f>
        <v>-7.6619117571793516E-2</v>
      </c>
      <c r="AF25" s="329">
        <f>(Detail_prices!AF25/Detail_prices!AE25)^4-1</f>
        <v>7.5097795039196225E-2</v>
      </c>
      <c r="AG25" s="329">
        <f>(Detail_prices!AG25/Detail_prices!AF25)^4-1</f>
        <v>1.3231498887316691</v>
      </c>
      <c r="AH25" s="329">
        <f>(Detail_prices!AH25/Detail_prices!AG25)^4-1</f>
        <v>-5.5441035431203822E-2</v>
      </c>
      <c r="AI25" s="329">
        <f>(Detail_prices!AI25/Detail_prices!AH25)^4-1</f>
        <v>-5.8273571128588442E-2</v>
      </c>
      <c r="AJ25" s="329">
        <f>(Detail_prices!AJ25/Detail_prices!AI25)^4-1</f>
        <v>0.34079622016401623</v>
      </c>
      <c r="AK25" s="329">
        <f>(Detail_prices!AK25/Detail_prices!AJ25)^4-1</f>
        <v>0.2508432344987348</v>
      </c>
      <c r="AL25" s="329">
        <f>(Detail_prices!AL25/Detail_prices!AK25)^4-1</f>
        <v>-0.50448297432368205</v>
      </c>
      <c r="AM25" s="329">
        <f>(Detail_prices!AM25/Detail_prices!AL25)^4-1</f>
        <v>0.23879215674787257</v>
      </c>
      <c r="AN25" s="329">
        <f>(Detail_prices!AN25/Detail_prices!AM25)^4-1</f>
        <v>0.55360548811511601</v>
      </c>
      <c r="AO25" s="329">
        <f>(Detail_prices!AO25/Detail_prices!AN25)^4-1</f>
        <v>7.2874032409917744E-2</v>
      </c>
      <c r="AP25" s="329">
        <f>(Detail_prices!AP25/Detail_prices!AO25)^4-1</f>
        <v>0.39352280248616034</v>
      </c>
      <c r="AQ25" s="329">
        <f>(Detail_prices!AQ25/Detail_prices!AP25)^4-1</f>
        <v>0.24833863382883203</v>
      </c>
      <c r="AR25" s="329">
        <f>(Detail_prices!AR25/Detail_prices!AQ25)^4-1</f>
        <v>0.32261534332339226</v>
      </c>
      <c r="AS25" s="329">
        <f>(Detail_prices!AS25/Detail_prices!AR25)^4-1</f>
        <v>0.44531703317387872</v>
      </c>
      <c r="AT25" s="329">
        <f>(Detail_prices!AT25/Detail_prices!AS25)^4-1</f>
        <v>-0.82626903468628243</v>
      </c>
      <c r="AU25" s="329">
        <f>(Detail_prices!AU25/Detail_prices!AT25)^4-1</f>
        <v>-0.58229769448220148</v>
      </c>
      <c r="AV25" s="329">
        <f>(Detail_prices!AV25/Detail_prices!AU25)^4-1</f>
        <v>0.42328788914032622</v>
      </c>
      <c r="AW25" s="329">
        <f>(Detail_prices!AW25/Detail_prices!AV25)^4-1</f>
        <v>0.99277636488743282</v>
      </c>
      <c r="AX25" s="329">
        <f>(Detail_prices!AX25/Detail_prices!AW25)^4-1</f>
        <v>0.2914741939067198</v>
      </c>
      <c r="AY25" s="329">
        <f>(Detail_prices!AY25/Detail_prices!AX25)^4-1</f>
        <v>7.037530666002878E-2</v>
      </c>
      <c r="AZ25" s="329">
        <f>(Detail_prices!AZ25/Detail_prices!AY25)^4-1</f>
        <v>-0.18258725926192965</v>
      </c>
      <c r="BA25" s="329">
        <f>(Detail_prices!BA25/Detail_prices!AZ25)^4-1</f>
        <v>0.11897374280876272</v>
      </c>
      <c r="BB25" s="329">
        <f>(Detail_prices!BB25/Detail_prices!BA25)^4-1</f>
        <v>0.53132952677390688</v>
      </c>
      <c r="BC25" s="329">
        <f>(Detail_prices!BC25/Detail_prices!BB25)^4-1</f>
        <v>0.44795640310402174</v>
      </c>
      <c r="BD25" s="329">
        <f>(Detail_prices!BD25/Detail_prices!BC25)^4-1</f>
        <v>0.43865623549391231</v>
      </c>
      <c r="BE25" s="329">
        <f>(Detail_prices!BE25/Detail_prices!BD25)^4-1</f>
        <v>-5.1680432313843117E-3</v>
      </c>
      <c r="BF25" s="329">
        <f>(Detail_prices!BF25/Detail_prices!BE25)^4-1</f>
        <v>-5.0698655731036046E-2</v>
      </c>
      <c r="BG25" s="329">
        <f>(Detail_prices!BG25/Detail_prices!BF25)^4-1</f>
        <v>8.6260981448303298E-2</v>
      </c>
      <c r="BH25" s="329">
        <f>(Detail_prices!BH25/Detail_prices!BG25)^4-1</f>
        <v>-7.2320186351201299E-2</v>
      </c>
      <c r="BI25" s="329">
        <f>(Detail_prices!BI25/Detail_prices!BH25)^4-1</f>
        <v>8.0983253061001959E-2</v>
      </c>
      <c r="BJ25" s="329">
        <f>(Detail_prices!BJ25/Detail_prices!BI25)^4-1</f>
        <v>9.165840724733787E-2</v>
      </c>
      <c r="BK25" s="329">
        <f>(Detail_prices!BK25/Detail_prices!BJ25)^4-1</f>
        <v>-0.10379329998117237</v>
      </c>
      <c r="BL25" s="329">
        <f>(Detail_prices!BL25/Detail_prices!BK25)^4-1</f>
        <v>-0.16452358403725664</v>
      </c>
      <c r="BM25" s="329">
        <f>(Detail_prices!BM25/Detail_prices!BL25)^4-1</f>
        <v>0.12671498126421299</v>
      </c>
      <c r="BN25" s="329">
        <f>(Detail_prices!BN25/Detail_prices!BM25)^4-1</f>
        <v>-6.2136614389504352E-2</v>
      </c>
      <c r="BO25" s="329">
        <f>(Detail_prices!BO25/Detail_prices!BN25)^4-1</f>
        <v>-4.8572954070170926E-2</v>
      </c>
      <c r="BP25" s="329">
        <f>(Detail_prices!BP25/Detail_prices!BO25)^4-1</f>
        <v>9.0934801120542197E-2</v>
      </c>
      <c r="BQ25" s="329">
        <f>(Detail_prices!BQ25/Detail_prices!BP25)^4-1</f>
        <v>-4.1694662431605911E-2</v>
      </c>
      <c r="BR25" s="329">
        <f>(Detail_prices!BR25/Detail_prices!BQ25)^4-1</f>
        <v>-0.38499678632361733</v>
      </c>
      <c r="BS25" s="329">
        <f>(Detail_prices!BS25/Detail_prices!BR25)^4-1</f>
        <v>-0.65911230089031325</v>
      </c>
      <c r="BT25" s="329">
        <f>(Detail_prices!BT25/Detail_prices!BS25)^4-1</f>
        <v>0.44929210069327974</v>
      </c>
      <c r="BU25" s="329">
        <f>(Detail_prices!BU25/Detail_prices!BT25)^4-1</f>
        <v>1.3621051001507345E-2</v>
      </c>
    </row>
    <row r="26" spans="1:73" ht="13.2" x14ac:dyDescent="0.25">
      <c r="A26" s="14" t="s">
        <v>2406</v>
      </c>
      <c r="B26" s="14" t="s">
        <v>2407</v>
      </c>
      <c r="C26" s="14">
        <v>82.49</v>
      </c>
      <c r="D26" s="329">
        <f>(Detail_prices!D26/Detail_prices!C26)^4-1</f>
        <v>9.2451182824706546E-3</v>
      </c>
      <c r="E26" s="329">
        <f>(Detail_prices!E26/Detail_prices!D26)^4-1</f>
        <v>1.9885339939606173E-2</v>
      </c>
      <c r="F26" s="329">
        <f>(Detail_prices!F26/Detail_prices!E26)^4-1</f>
        <v>1.1312843032657671E-2</v>
      </c>
      <c r="G26" s="329">
        <f>(Detail_prices!G26/Detail_prices!F26)^4-1</f>
        <v>2.0218237335849709E-2</v>
      </c>
      <c r="H26" s="329">
        <f>(Detail_prices!H26/Detail_prices!G26)^4-1</f>
        <v>2.1668990260354182E-2</v>
      </c>
      <c r="I26" s="329">
        <f>(Detail_prices!I26/Detail_prices!H26)^4-1</f>
        <v>1.1547472457002605E-2</v>
      </c>
      <c r="J26" s="329">
        <f>(Detail_prices!J26/Detail_prices!I26)^4-1</f>
        <v>1.48153565977589E-2</v>
      </c>
      <c r="K26" s="329">
        <f>(Detail_prices!K26/Detail_prices!J26)^4-1</f>
        <v>1.5047055365778439E-2</v>
      </c>
      <c r="L26" s="329">
        <f>(Detail_prices!L26/Detail_prices!K26)^4-1</f>
        <v>1.9420358116659209E-2</v>
      </c>
      <c r="M26" s="329">
        <f>(Detail_prices!M26/Detail_prices!L26)^4-1</f>
        <v>2.3510911709315963E-2</v>
      </c>
      <c r="N26" s="329">
        <f>(Detail_prices!N26/Detail_prices!M26)^4-1</f>
        <v>9.8538102540830508E-3</v>
      </c>
      <c r="O26" s="329">
        <f>(Detail_prices!O26/Detail_prices!N26)^4-1</f>
        <v>2.487510414976235E-2</v>
      </c>
      <c r="P26" s="329">
        <f>(Detail_prices!P26/Detail_prices!O26)^4-1</f>
        <v>5.084050075005786E-3</v>
      </c>
      <c r="Q26" s="329">
        <f>(Detail_prices!Q26/Detail_prices!P26)^4-1</f>
        <v>2.178364424191126E-2</v>
      </c>
      <c r="R26" s="329">
        <f>(Detail_prices!R26/Detail_prices!Q26)^4-1</f>
        <v>-1.2366953559516114E-3</v>
      </c>
      <c r="S26" s="329">
        <f>(Detail_prices!S26/Detail_prices!R26)^4-1</f>
        <v>4.0399351781783555E-3</v>
      </c>
      <c r="T26" s="329">
        <f>(Detail_prices!T26/Detail_prices!S26)^4-1</f>
        <v>1.5197471201388479E-2</v>
      </c>
      <c r="U26" s="329">
        <f>(Detail_prices!U26/Detail_prices!T26)^4-1</f>
        <v>1.323649211601774E-3</v>
      </c>
      <c r="V26" s="329">
        <f>(Detail_prices!V26/Detail_prices!U26)^4-1</f>
        <v>-6.8232743894233172E-3</v>
      </c>
      <c r="W26" s="329">
        <f>(Detail_prices!W26/Detail_prices!V26)^4-1</f>
        <v>6.4569468942550223E-3</v>
      </c>
      <c r="X26" s="329">
        <f>(Detail_prices!X26/Detail_prices!W26)^4-1</f>
        <v>-2.7337949615842128E-3</v>
      </c>
      <c r="Y26" s="329">
        <f>(Detail_prices!Y26/Detail_prices!X26)^4-1</f>
        <v>1.8474413355119346E-2</v>
      </c>
      <c r="Z26" s="329">
        <f>(Detail_prices!Z26/Detail_prices!Y26)^4-1</f>
        <v>1.526114477242313E-2</v>
      </c>
      <c r="AA26" s="329">
        <f>(Detail_prices!AA26/Detail_prices!Z26)^4-1</f>
        <v>1.8411274852932813E-2</v>
      </c>
      <c r="AB26" s="329">
        <f>(Detail_prices!AB26/Detail_prices!AA26)^4-1</f>
        <v>3.006966925102561E-2</v>
      </c>
      <c r="AC26" s="329">
        <f>(Detail_prices!AC26/Detail_prices!AB26)^4-1</f>
        <v>7.9844399977693215E-3</v>
      </c>
      <c r="AD26" s="329">
        <f>(Detail_prices!AD26/Detail_prices!AC26)^4-1</f>
        <v>2.5321191766166429E-2</v>
      </c>
      <c r="AE26" s="329">
        <f>(Detail_prices!AE26/Detail_prices!AD26)^4-1</f>
        <v>3.5002603911022945E-3</v>
      </c>
      <c r="AF26" s="329">
        <f>(Detail_prices!AF26/Detail_prices!AE26)^4-1</f>
        <v>1.97441637990321E-2</v>
      </c>
      <c r="AG26" s="329">
        <f>(Detail_prices!AG26/Detail_prices!AF26)^4-1</f>
        <v>1.3522786254205554E-2</v>
      </c>
      <c r="AH26" s="329">
        <f>(Detail_prices!AH26/Detail_prices!AG26)^4-1</f>
        <v>2.1697276477265381E-2</v>
      </c>
      <c r="AI26" s="329">
        <f>(Detail_prices!AI26/Detail_prices!AH26)^4-1</f>
        <v>1.6383727662459213E-2</v>
      </c>
      <c r="AJ26" s="329">
        <f>(Detail_prices!AJ26/Detail_prices!AI26)^4-1</f>
        <v>2.2176157289019782E-2</v>
      </c>
      <c r="AK26" s="329">
        <f>(Detail_prices!AK26/Detail_prices!AJ26)^4-1</f>
        <v>1.5090696152928906E-2</v>
      </c>
      <c r="AL26" s="329">
        <f>(Detail_prices!AL26/Detail_prices!AK26)^4-1</f>
        <v>3.6438815007191483E-3</v>
      </c>
      <c r="AM26" s="329">
        <f>(Detail_prices!AM26/Detail_prices!AL26)^4-1</f>
        <v>3.2417182909441955E-2</v>
      </c>
      <c r="AN26" s="329">
        <f>(Detail_prices!AN26/Detail_prices!AM26)^4-1</f>
        <v>2.046358749174515E-2</v>
      </c>
      <c r="AO26" s="329">
        <f>(Detail_prices!AO26/Detail_prices!AN26)^4-1</f>
        <v>2.2132283223923688E-2</v>
      </c>
      <c r="AP26" s="329">
        <f>(Detail_prices!AP26/Detail_prices!AO26)^4-1</f>
        <v>4.1921397913275538E-2</v>
      </c>
      <c r="AQ26" s="329">
        <f>(Detail_prices!AQ26/Detail_prices!AP26)^4-1</f>
        <v>3.9051995110030768E-2</v>
      </c>
      <c r="AR26" s="329">
        <f>(Detail_prices!AR26/Detail_prices!AQ26)^4-1</f>
        <v>5.4165013389911865E-2</v>
      </c>
      <c r="AS26" s="329">
        <f>(Detail_prices!AS26/Detail_prices!AR26)^4-1</f>
        <v>5.8667679306304121E-2</v>
      </c>
      <c r="AT26" s="329">
        <f>(Detail_prices!AT26/Detail_prices!AS26)^4-1</f>
        <v>-5.2251796667313055E-4</v>
      </c>
      <c r="AU26" s="329">
        <f>(Detail_prices!AU26/Detail_prices!AT26)^4-1</f>
        <v>7.9543585642134484E-3</v>
      </c>
      <c r="AV26" s="329">
        <f>(Detail_prices!AV26/Detail_prices!AU26)^4-1</f>
        <v>2.9358846044425624E-2</v>
      </c>
      <c r="AW26" s="329">
        <f>(Detail_prices!AW26/Detail_prices!AV26)^4-1</f>
        <v>7.4431713686926582E-3</v>
      </c>
      <c r="AX26" s="329">
        <f>(Detail_prices!AX26/Detail_prices!AW26)^4-1</f>
        <v>1.0744980065273246E-2</v>
      </c>
      <c r="AY26" s="329">
        <f>(Detail_prices!AY26/Detail_prices!AX26)^4-1</f>
        <v>1.7378258144897574E-2</v>
      </c>
      <c r="AZ26" s="329">
        <f>(Detail_prices!AZ26/Detail_prices!AY26)^4-1</f>
        <v>-3.6860240339720018E-4</v>
      </c>
      <c r="BA26" s="329">
        <f>(Detail_prices!BA26/Detail_prices!AZ26)^4-1</f>
        <v>8.2913885830586675E-3</v>
      </c>
      <c r="BB26" s="329">
        <f>(Detail_prices!BB26/Detail_prices!BA26)^4-1</f>
        <v>1.3599025473497228E-2</v>
      </c>
      <c r="BC26" s="329">
        <f>(Detail_prices!BC26/Detail_prices!BB26)^4-1</f>
        <v>4.3149773685723147E-2</v>
      </c>
      <c r="BD26" s="329">
        <f>(Detail_prices!BD26/Detail_prices!BC26)^4-1</f>
        <v>5.0306609693818949E-2</v>
      </c>
      <c r="BE26" s="329">
        <f>(Detail_prices!BE26/Detail_prices!BD26)^4-1</f>
        <v>4.0261822634626077E-2</v>
      </c>
      <c r="BF26" s="329">
        <f>(Detail_prices!BF26/Detail_prices!BE26)^4-1</f>
        <v>2.7304079897826128E-2</v>
      </c>
      <c r="BG26" s="329">
        <f>(Detail_prices!BG26/Detail_prices!BF26)^4-1</f>
        <v>2.3018115794325222E-2</v>
      </c>
      <c r="BH26" s="329">
        <f>(Detail_prices!BH26/Detail_prices!BG26)^4-1</f>
        <v>1.2073320608954052E-2</v>
      </c>
      <c r="BI26" s="329">
        <f>(Detail_prices!BI26/Detail_prices!BH26)^4-1</f>
        <v>1.0555332122571315E-2</v>
      </c>
      <c r="BJ26" s="329">
        <f>(Detail_prices!BJ26/Detail_prices!BI26)^4-1</f>
        <v>1.5299174062321619E-2</v>
      </c>
      <c r="BK26" s="329">
        <f>(Detail_prices!BK26/Detail_prices!BJ26)^4-1</f>
        <v>3.154854685000652E-3</v>
      </c>
      <c r="BL26" s="329">
        <f>(Detail_prices!BL26/Detail_prices!BK26)^4-1</f>
        <v>-1.9236140494267584E-3</v>
      </c>
      <c r="BM26" s="329">
        <f>(Detail_prices!BM26/Detail_prices!BL26)^4-1</f>
        <v>1.4345585614037093E-2</v>
      </c>
      <c r="BN26" s="329">
        <f>(Detail_prices!BN26/Detail_prices!BM26)^4-1</f>
        <v>3.698239157424732E-3</v>
      </c>
      <c r="BO26" s="329">
        <f>(Detail_prices!BO26/Detail_prices!BN26)^4-1</f>
        <v>-4.8572954070170926E-2</v>
      </c>
      <c r="BP26" s="329">
        <f>(Detail_prices!BP26/Detail_prices!BO26)^4-1</f>
        <v>9.0934801120542197E-2</v>
      </c>
      <c r="BQ26" s="329">
        <f>(Detail_prices!BQ26/Detail_prices!BP26)^4-1</f>
        <v>-4.1694662431606355E-2</v>
      </c>
      <c r="BR26" s="329">
        <f>(Detail_prices!BR26/Detail_prices!BQ26)^4-1</f>
        <v>-0.384996786323617</v>
      </c>
      <c r="BS26" s="329">
        <f>(Detail_prices!BS26/Detail_prices!BR26)^4-1</f>
        <v>-4.3225866319263062E-3</v>
      </c>
      <c r="BT26" s="329">
        <f>(Detail_prices!BT26/Detail_prices!BS26)^4-1</f>
        <v>-6.8055646736431274E-4</v>
      </c>
      <c r="BU26" s="329">
        <f>(Detail_prices!BU26/Detail_prices!BT26)^4-1</f>
        <v>7.7097182650551765E-3</v>
      </c>
    </row>
  </sheetData>
  <pageMargins left="0.75" right="0.75" top="1" bottom="1" header="0.5" footer="0.5"/>
  <headerFooter alignWithMargins="0">
    <oddHeader>&amp;A</oddHeader>
    <oddFooter>Page &amp;P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CL10"/>
  <sheetViews>
    <sheetView workbookViewId="0">
      <selection sqref="A1:CK18"/>
    </sheetView>
  </sheetViews>
  <sheetFormatPr defaultColWidth="8.6640625" defaultRowHeight="12.6" x14ac:dyDescent="0.25"/>
  <cols>
    <col min="1" max="16384" width="8.6640625" style="14"/>
  </cols>
  <sheetData>
    <row r="1" spans="1:90" x14ac:dyDescent="0.25">
      <c r="A1" s="14" t="s">
        <v>441</v>
      </c>
      <c r="B1" s="14" t="s">
        <v>442</v>
      </c>
      <c r="C1" s="14" t="s">
        <v>716</v>
      </c>
      <c r="D1" s="14" t="s">
        <v>717</v>
      </c>
      <c r="E1" s="14" t="s">
        <v>718</v>
      </c>
      <c r="F1" s="14" t="s">
        <v>719</v>
      </c>
      <c r="G1" s="14" t="s">
        <v>720</v>
      </c>
      <c r="H1" s="14" t="s">
        <v>721</v>
      </c>
      <c r="I1" s="14" t="s">
        <v>722</v>
      </c>
      <c r="J1" s="14" t="s">
        <v>723</v>
      </c>
      <c r="K1" s="14" t="s">
        <v>724</v>
      </c>
      <c r="L1" s="14" t="s">
        <v>725</v>
      </c>
      <c r="M1" s="14" t="s">
        <v>726</v>
      </c>
      <c r="N1" s="14" t="s">
        <v>727</v>
      </c>
      <c r="O1" s="14" t="s">
        <v>728</v>
      </c>
      <c r="P1" s="14" t="s">
        <v>729</v>
      </c>
      <c r="Q1" s="14" t="s">
        <v>730</v>
      </c>
      <c r="R1" s="14" t="s">
        <v>731</v>
      </c>
      <c r="S1" s="14" t="s">
        <v>732</v>
      </c>
      <c r="T1" s="14" t="s">
        <v>733</v>
      </c>
      <c r="U1" s="14" t="s">
        <v>734</v>
      </c>
      <c r="V1" s="14" t="s">
        <v>735</v>
      </c>
      <c r="W1" s="14" t="s">
        <v>736</v>
      </c>
      <c r="X1" s="14" t="s">
        <v>737</v>
      </c>
      <c r="Y1" s="14" t="s">
        <v>738</v>
      </c>
      <c r="Z1" s="14" t="s">
        <v>739</v>
      </c>
      <c r="AA1" s="14" t="s">
        <v>740</v>
      </c>
      <c r="AB1" s="14" t="s">
        <v>741</v>
      </c>
      <c r="AC1" s="14" t="s">
        <v>742</v>
      </c>
      <c r="AD1" s="14" t="s">
        <v>743</v>
      </c>
      <c r="AE1" s="14" t="s">
        <v>744</v>
      </c>
      <c r="AF1" s="14" t="s">
        <v>745</v>
      </c>
      <c r="AG1" s="14" t="s">
        <v>746</v>
      </c>
      <c r="AH1" s="14" t="s">
        <v>747</v>
      </c>
      <c r="AI1" s="14" t="s">
        <v>748</v>
      </c>
      <c r="AJ1" s="14" t="s">
        <v>749</v>
      </c>
      <c r="AK1" s="14" t="s">
        <v>750</v>
      </c>
      <c r="AL1" s="14" t="s">
        <v>751</v>
      </c>
      <c r="AM1" s="14" t="s">
        <v>752</v>
      </c>
      <c r="AN1" s="14" t="s">
        <v>753</v>
      </c>
      <c r="AO1" s="14" t="s">
        <v>754</v>
      </c>
      <c r="AP1" s="14" t="s">
        <v>755</v>
      </c>
      <c r="AQ1" s="14" t="s">
        <v>756</v>
      </c>
      <c r="AR1" s="14" t="s">
        <v>757</v>
      </c>
      <c r="AS1" s="14" t="s">
        <v>758</v>
      </c>
      <c r="AT1" s="14" t="s">
        <v>759</v>
      </c>
      <c r="AU1" s="14" t="s">
        <v>760</v>
      </c>
      <c r="AV1" s="14" t="s">
        <v>761</v>
      </c>
      <c r="AW1" s="14" t="s">
        <v>762</v>
      </c>
      <c r="AX1" s="14" t="s">
        <v>763</v>
      </c>
      <c r="AY1" s="14" t="s">
        <v>764</v>
      </c>
      <c r="AZ1" s="14" t="s">
        <v>765</v>
      </c>
      <c r="BA1" s="14" t="s">
        <v>766</v>
      </c>
      <c r="BB1" s="14" t="s">
        <v>767</v>
      </c>
      <c r="BC1" s="14" t="s">
        <v>768</v>
      </c>
      <c r="BD1" s="14" t="s">
        <v>769</v>
      </c>
      <c r="BE1" s="14" t="s">
        <v>770</v>
      </c>
      <c r="BF1" s="14" t="s">
        <v>771</v>
      </c>
      <c r="BG1" s="14" t="s">
        <v>772</v>
      </c>
      <c r="BH1" s="14" t="s">
        <v>773</v>
      </c>
      <c r="BI1" s="14" t="s">
        <v>774</v>
      </c>
      <c r="BJ1" s="14" t="s">
        <v>775</v>
      </c>
      <c r="BK1" s="14" t="s">
        <v>776</v>
      </c>
      <c r="BL1" s="14" t="s">
        <v>777</v>
      </c>
      <c r="BM1" s="14" t="s">
        <v>778</v>
      </c>
      <c r="BN1" s="14" t="s">
        <v>779</v>
      </c>
      <c r="BO1" s="14" t="s">
        <v>780</v>
      </c>
      <c r="BP1" s="14" t="s">
        <v>781</v>
      </c>
      <c r="BQ1" s="14" t="s">
        <v>782</v>
      </c>
      <c r="BR1" s="14" t="s">
        <v>783</v>
      </c>
      <c r="BS1" s="14" t="s">
        <v>784</v>
      </c>
      <c r="BT1" s="14" t="s">
        <v>785</v>
      </c>
      <c r="BU1" s="14" t="s">
        <v>786</v>
      </c>
      <c r="BV1" s="14" t="s">
        <v>787</v>
      </c>
      <c r="BW1" s="14" t="s">
        <v>788</v>
      </c>
      <c r="BX1" s="14" t="s">
        <v>789</v>
      </c>
      <c r="BY1" s="14" t="s">
        <v>790</v>
      </c>
      <c r="BZ1" s="14" t="s">
        <v>791</v>
      </c>
      <c r="CA1" s="14" t="s">
        <v>792</v>
      </c>
      <c r="CB1" s="14" t="s">
        <v>793</v>
      </c>
      <c r="CC1" s="14" t="s">
        <v>794</v>
      </c>
      <c r="CD1" s="14" t="s">
        <v>795</v>
      </c>
      <c r="CE1" s="14" t="s">
        <v>796</v>
      </c>
      <c r="CF1" s="14" t="s">
        <v>797</v>
      </c>
      <c r="CG1" s="14" t="s">
        <v>798</v>
      </c>
      <c r="CH1" s="14" t="s">
        <v>799</v>
      </c>
      <c r="CI1" s="14" t="s">
        <v>800</v>
      </c>
      <c r="CJ1" s="14" t="s">
        <v>801</v>
      </c>
      <c r="CK1" s="14" t="s">
        <v>802</v>
      </c>
      <c r="CL1" s="14" t="s">
        <v>803</v>
      </c>
    </row>
    <row r="2" spans="1:90" x14ac:dyDescent="0.25">
      <c r="A2" s="14">
        <v>1</v>
      </c>
      <c r="B2" s="14" t="s">
        <v>531</v>
      </c>
      <c r="C2" s="14">
        <v>120898.39971267374</v>
      </c>
      <c r="D2" s="14">
        <v>123498.83019438577</v>
      </c>
      <c r="E2" s="14">
        <v>132689.67075840104</v>
      </c>
      <c r="F2" s="14">
        <v>120936.91903537934</v>
      </c>
      <c r="G2" s="14">
        <v>121724.56292893739</v>
      </c>
      <c r="H2" s="14">
        <v>125096.17100805711</v>
      </c>
      <c r="I2" s="14">
        <v>131291.30373311369</v>
      </c>
      <c r="J2" s="14">
        <v>133135.200801995</v>
      </c>
      <c r="K2" s="14">
        <v>136216.35687232428</v>
      </c>
      <c r="L2" s="14">
        <v>135332.81461650319</v>
      </c>
      <c r="M2" s="14">
        <v>135440.96242535804</v>
      </c>
      <c r="N2" s="14">
        <v>127878.94755514746</v>
      </c>
      <c r="O2" s="14">
        <v>130764.06360358809</v>
      </c>
      <c r="P2" s="14">
        <v>136583.15789722512</v>
      </c>
      <c r="Q2" s="14">
        <v>140830.56655078821</v>
      </c>
      <c r="R2" s="14">
        <v>146094.87671598463</v>
      </c>
      <c r="S2" s="14">
        <v>151906.45906659434</v>
      </c>
      <c r="T2" s="14">
        <v>121730.6747625132</v>
      </c>
      <c r="U2" s="14">
        <v>120978.34459631107</v>
      </c>
      <c r="V2" s="14">
        <v>120012.47700464595</v>
      </c>
      <c r="W2" s="14">
        <v>120872.10248722471</v>
      </c>
      <c r="X2" s="14">
        <v>123124.83266381428</v>
      </c>
      <c r="Y2" s="14">
        <v>121122.01158169258</v>
      </c>
      <c r="Z2" s="14">
        <v>123734.39818536324</v>
      </c>
      <c r="AA2" s="14">
        <v>126014.07834667296</v>
      </c>
      <c r="AB2" s="14">
        <v>128367.46455377097</v>
      </c>
      <c r="AC2" s="14">
        <v>133068.88495604732</v>
      </c>
      <c r="AD2" s="14">
        <v>135052.77317137609</v>
      </c>
      <c r="AE2" s="14">
        <v>134269.56035240981</v>
      </c>
      <c r="AF2" s="14">
        <v>130197.60726193023</v>
      </c>
      <c r="AG2" s="14">
        <v>124709.35037707412</v>
      </c>
      <c r="AH2" s="14">
        <v>116736.38969200116</v>
      </c>
      <c r="AI2" s="14">
        <v>112104.32881051187</v>
      </c>
      <c r="AJ2" s="14">
        <v>118968.05985235439</v>
      </c>
      <c r="AK2" s="14">
        <v>123007.10807661853</v>
      </c>
      <c r="AL2" s="14">
        <v>122635.61255148756</v>
      </c>
      <c r="AM2" s="14">
        <v>122287.47123528908</v>
      </c>
      <c r="AN2" s="14">
        <v>121588.43681594862</v>
      </c>
      <c r="AO2" s="14">
        <v>123128.00474283111</v>
      </c>
      <c r="AP2" s="14">
        <v>128236.27861792491</v>
      </c>
      <c r="AQ2" s="14">
        <v>127431.96385552376</v>
      </c>
      <c r="AR2" s="14">
        <v>132265.49401562707</v>
      </c>
      <c r="AS2" s="14">
        <v>130232.96201993327</v>
      </c>
      <c r="AT2" s="14">
        <v>132078.11374031042</v>
      </c>
      <c r="AU2" s="14">
        <v>130588.64515658404</v>
      </c>
      <c r="AV2" s="14">
        <v>129898.03000565879</v>
      </c>
      <c r="AW2" s="14">
        <v>131279.25565358825</v>
      </c>
      <c r="AX2" s="14">
        <v>135862.53036378534</v>
      </c>
      <c r="AY2" s="14">
        <v>135500.98718494765</v>
      </c>
      <c r="AZ2" s="14">
        <v>136719.3257739493</v>
      </c>
      <c r="BA2" s="14">
        <v>136164.03933160868</v>
      </c>
      <c r="BB2" s="14">
        <v>135864.52035361659</v>
      </c>
      <c r="BC2" s="14">
        <v>136117.54203012251</v>
      </c>
      <c r="BD2" s="14">
        <v>137575.03012941044</v>
      </c>
      <c r="BE2" s="14">
        <v>135387.28059864588</v>
      </c>
      <c r="BF2" s="14">
        <v>132769.40274055267</v>
      </c>
      <c r="BG2" s="14">
        <v>135599.54499740378</v>
      </c>
      <c r="BH2" s="14">
        <v>135719.24868984096</v>
      </c>
      <c r="BI2" s="14">
        <v>138565.45576245946</v>
      </c>
      <c r="BJ2" s="14">
        <v>136456.17320183059</v>
      </c>
      <c r="BK2" s="14">
        <v>131022.97204730118</v>
      </c>
      <c r="BL2" s="14">
        <v>125725.90993432762</v>
      </c>
      <c r="BM2" s="14">
        <v>126605.23653124135</v>
      </c>
      <c r="BN2" s="14">
        <v>130411.82617009067</v>
      </c>
      <c r="BO2" s="14">
        <v>128772.81758493018</v>
      </c>
      <c r="BP2" s="14">
        <v>129968.78635976516</v>
      </c>
      <c r="BQ2" s="14">
        <v>130051.20506106308</v>
      </c>
      <c r="BR2" s="14">
        <v>131059.81615696684</v>
      </c>
      <c r="BS2" s="14">
        <v>131976.44683655724</v>
      </c>
      <c r="BT2" s="14">
        <v>134916.05082983777</v>
      </c>
      <c r="BU2" s="14">
        <v>136145.24581730331</v>
      </c>
      <c r="BV2" s="14">
        <v>136867.26128137053</v>
      </c>
      <c r="BW2" s="14">
        <v>138404.07366038891</v>
      </c>
      <c r="BX2" s="14">
        <v>138713.59377932196</v>
      </c>
      <c r="BY2" s="14">
        <v>139602.43767524371</v>
      </c>
      <c r="BZ2" s="14">
        <v>141623.9965139585</v>
      </c>
      <c r="CA2" s="14">
        <v>143382.23823462863</v>
      </c>
      <c r="CB2" s="14">
        <v>144155.33677827049</v>
      </c>
      <c r="CC2" s="14">
        <v>143989.62630869268</v>
      </c>
      <c r="CD2" s="14">
        <v>145690.57989262993</v>
      </c>
      <c r="CE2" s="14">
        <v>150543.9638843454</v>
      </c>
      <c r="CF2" s="14">
        <v>150782.80016888044</v>
      </c>
      <c r="CG2" s="14">
        <v>150459.33685439205</v>
      </c>
      <c r="CH2" s="14">
        <v>153500.26813071576</v>
      </c>
      <c r="CI2" s="14">
        <v>152883.43111238914</v>
      </c>
      <c r="CJ2" s="14">
        <v>154197.8414173885</v>
      </c>
      <c r="CK2" s="14">
        <v>159145.64360502161</v>
      </c>
      <c r="CL2" s="14">
        <v>160716.00789327861</v>
      </c>
    </row>
    <row r="3" spans="1:90" x14ac:dyDescent="0.25">
      <c r="A3" s="14">
        <v>2</v>
      </c>
      <c r="B3" s="14" t="s">
        <v>532</v>
      </c>
      <c r="C3" s="14">
        <v>300033.06797346636</v>
      </c>
      <c r="D3" s="14">
        <v>308555.06574709102</v>
      </c>
      <c r="E3" s="14">
        <v>297684.1936907249</v>
      </c>
      <c r="F3" s="14">
        <v>272839.60309884173</v>
      </c>
      <c r="G3" s="14">
        <v>263907.78706373263</v>
      </c>
      <c r="H3" s="14">
        <v>267095.81830579531</v>
      </c>
      <c r="I3" s="14">
        <v>283616.58005399926</v>
      </c>
      <c r="J3" s="14">
        <v>290845.98126914294</v>
      </c>
      <c r="K3" s="14">
        <v>295255.28117924981</v>
      </c>
      <c r="L3" s="14">
        <v>303828.01774202776</v>
      </c>
      <c r="M3" s="14">
        <v>287034.15458869142</v>
      </c>
      <c r="N3" s="14">
        <v>266837.91081606649</v>
      </c>
      <c r="O3" s="14">
        <v>271866.96789701737</v>
      </c>
      <c r="P3" s="14">
        <v>288650.0496281723</v>
      </c>
      <c r="Q3" s="14">
        <v>292795.71653597127</v>
      </c>
      <c r="R3" s="14">
        <v>305996.31505057542</v>
      </c>
      <c r="S3" s="14">
        <v>313720.52429968794</v>
      </c>
      <c r="T3" s="14">
        <v>292282.62864793144</v>
      </c>
      <c r="U3" s="14">
        <v>299064.45753084659</v>
      </c>
      <c r="V3" s="14">
        <v>301844.53349746036</v>
      </c>
      <c r="W3" s="14">
        <v>306940.65221762704</v>
      </c>
      <c r="X3" s="14">
        <v>310293.03237596201</v>
      </c>
      <c r="Y3" s="14">
        <v>307207.30557156389</v>
      </c>
      <c r="Z3" s="14">
        <v>307238.99737881048</v>
      </c>
      <c r="AA3" s="14">
        <v>309480.92766202777</v>
      </c>
      <c r="AB3" s="14">
        <v>302003.80271658249</v>
      </c>
      <c r="AC3" s="14">
        <v>299120.783039923</v>
      </c>
      <c r="AD3" s="14">
        <v>297768.42531224759</v>
      </c>
      <c r="AE3" s="14">
        <v>291843.76369414665</v>
      </c>
      <c r="AF3" s="14">
        <v>288604.9943735415</v>
      </c>
      <c r="AG3" s="14">
        <v>282192.19744718808</v>
      </c>
      <c r="AH3" s="14">
        <v>267439.91912065656</v>
      </c>
      <c r="AI3" s="14">
        <v>253121.3014539807</v>
      </c>
      <c r="AJ3" s="14">
        <v>265142.56713746313</v>
      </c>
      <c r="AK3" s="14">
        <v>263865.52691926929</v>
      </c>
      <c r="AL3" s="14">
        <v>262183.98733610526</v>
      </c>
      <c r="AM3" s="14">
        <v>264439.06686209294</v>
      </c>
      <c r="AN3" s="14">
        <v>265810.58140655636</v>
      </c>
      <c r="AO3" s="14">
        <v>260217.48565832496</v>
      </c>
      <c r="AP3" s="14">
        <v>269223.84469149145</v>
      </c>
      <c r="AQ3" s="14">
        <v>273131.36146680842</v>
      </c>
      <c r="AR3" s="14">
        <v>280522.68920938153</v>
      </c>
      <c r="AS3" s="14">
        <v>285667.47733549774</v>
      </c>
      <c r="AT3" s="14">
        <v>282831.67696293839</v>
      </c>
      <c r="AU3" s="14">
        <v>285444.47670817934</v>
      </c>
      <c r="AV3" s="14">
        <v>289553.66601210635</v>
      </c>
      <c r="AW3" s="14">
        <v>290671.71672281233</v>
      </c>
      <c r="AX3" s="14">
        <v>292016.61011640442</v>
      </c>
      <c r="AY3" s="14">
        <v>291141.93222524854</v>
      </c>
      <c r="AZ3" s="14">
        <v>289094.4832209241</v>
      </c>
      <c r="BA3" s="14">
        <v>294692.76647967525</v>
      </c>
      <c r="BB3" s="14">
        <v>295059.0128467296</v>
      </c>
      <c r="BC3" s="14">
        <v>302174.86216967023</v>
      </c>
      <c r="BD3" s="14">
        <v>305096.66449603456</v>
      </c>
      <c r="BE3" s="14">
        <v>305230.69534173218</v>
      </c>
      <c r="BF3" s="14">
        <v>303513.53781085211</v>
      </c>
      <c r="BG3" s="14">
        <v>301471.17331949226</v>
      </c>
      <c r="BH3" s="14">
        <v>299696.23279510951</v>
      </c>
      <c r="BI3" s="14">
        <v>293091.83615806996</v>
      </c>
      <c r="BJ3" s="14">
        <v>282129.6922275048</v>
      </c>
      <c r="BK3" s="14">
        <v>273218.85717408155</v>
      </c>
      <c r="BL3" s="14">
        <v>265835.34875861084</v>
      </c>
      <c r="BM3" s="14">
        <v>265064.54958293325</v>
      </c>
      <c r="BN3" s="14">
        <v>267900.91697064636</v>
      </c>
      <c r="BO3" s="14">
        <v>268550.82795207546</v>
      </c>
      <c r="BP3" s="14">
        <v>267040.19598847674</v>
      </c>
      <c r="BQ3" s="14">
        <v>268782.74795358157</v>
      </c>
      <c r="BR3" s="14">
        <v>274537.08439528657</v>
      </c>
      <c r="BS3" s="14">
        <v>277107.84325072449</v>
      </c>
      <c r="BT3" s="14">
        <v>282950.94594308699</v>
      </c>
      <c r="BU3" s="14">
        <v>290158.10670967033</v>
      </c>
      <c r="BV3" s="14">
        <v>290933.13836368738</v>
      </c>
      <c r="BW3" s="14">
        <v>290558.00749624439</v>
      </c>
      <c r="BX3" s="14">
        <v>293079.56608404254</v>
      </c>
      <c r="BY3" s="14">
        <v>294332.51479716704</v>
      </c>
      <c r="BZ3" s="14">
        <v>292912.04352611484</v>
      </c>
      <c r="CA3" s="14">
        <v>290858.74173656077</v>
      </c>
      <c r="CB3" s="14">
        <v>300583.03511860408</v>
      </c>
      <c r="CC3" s="14">
        <v>304713.23869109101</v>
      </c>
      <c r="CD3" s="14">
        <v>309518.33476813522</v>
      </c>
      <c r="CE3" s="14">
        <v>309170.65162447147</v>
      </c>
      <c r="CF3" s="14">
        <v>309050.42193962465</v>
      </c>
      <c r="CG3" s="14">
        <v>312325.24236011476</v>
      </c>
      <c r="CH3" s="14">
        <v>314124.68196113076</v>
      </c>
      <c r="CI3" s="14">
        <v>319381.75093788165</v>
      </c>
      <c r="CJ3" s="14">
        <v>321645.06751649792</v>
      </c>
      <c r="CK3" s="14">
        <v>328488.0015091169</v>
      </c>
      <c r="CL3" s="14">
        <v>336068.39031266794</v>
      </c>
    </row>
    <row r="4" spans="1:90" x14ac:dyDescent="0.25">
      <c r="A4" s="14">
        <v>3</v>
      </c>
      <c r="B4" s="14" t="s">
        <v>533</v>
      </c>
      <c r="C4" s="14">
        <v>132944.46226859707</v>
      </c>
      <c r="D4" s="14">
        <v>134379.53568518409</v>
      </c>
      <c r="E4" s="14">
        <v>127055.80257502162</v>
      </c>
      <c r="F4" s="14">
        <v>105174.72660726264</v>
      </c>
      <c r="G4" s="14">
        <v>101632.70477252654</v>
      </c>
      <c r="H4" s="14">
        <v>106233.72364595499</v>
      </c>
      <c r="I4" s="14">
        <v>115980.84793971883</v>
      </c>
      <c r="J4" s="14">
        <v>117833.32842462169</v>
      </c>
      <c r="K4" s="14">
        <v>118864.32300181856</v>
      </c>
      <c r="L4" s="14">
        <v>123572.47833925007</v>
      </c>
      <c r="M4" s="14">
        <v>118036.61076450691</v>
      </c>
      <c r="N4" s="14">
        <v>110772.80379696979</v>
      </c>
      <c r="O4" s="14">
        <v>113398.52646705895</v>
      </c>
      <c r="P4" s="14">
        <v>117056.64497909295</v>
      </c>
      <c r="Q4" s="14">
        <v>113120.61452534285</v>
      </c>
      <c r="R4" s="14">
        <v>118215.26580776265</v>
      </c>
      <c r="S4" s="14">
        <v>120176.34260833845</v>
      </c>
      <c r="T4" s="14">
        <v>127779.90323641876</v>
      </c>
      <c r="U4" s="14">
        <v>133076.92194497472</v>
      </c>
      <c r="V4" s="14">
        <v>135009.10009294102</v>
      </c>
      <c r="W4" s="14">
        <v>135911.9238000538</v>
      </c>
      <c r="X4" s="14">
        <v>136935.15376100517</v>
      </c>
      <c r="Y4" s="14">
        <v>133017.55736365772</v>
      </c>
      <c r="Z4" s="14">
        <v>134166.76962960593</v>
      </c>
      <c r="AA4" s="14">
        <v>133398.66198646757</v>
      </c>
      <c r="AB4" s="14">
        <v>131065.23397976684</v>
      </c>
      <c r="AC4" s="14">
        <v>129366.63900852896</v>
      </c>
      <c r="AD4" s="14">
        <v>126968.12108957206</v>
      </c>
      <c r="AE4" s="14">
        <v>120823.21622221863</v>
      </c>
      <c r="AF4" s="14">
        <v>116955.58229059353</v>
      </c>
      <c r="AG4" s="14">
        <v>113014.11494750172</v>
      </c>
      <c r="AH4" s="14">
        <v>102288.23432296155</v>
      </c>
      <c r="AI4" s="14">
        <v>88440.974867993762</v>
      </c>
      <c r="AJ4" s="14">
        <v>100863.64537838814</v>
      </c>
      <c r="AK4" s="14">
        <v>100570.01316547552</v>
      </c>
      <c r="AL4" s="14">
        <v>100566.44064443254</v>
      </c>
      <c r="AM4" s="14">
        <v>104530.71990180999</v>
      </c>
      <c r="AN4" s="14">
        <v>106474.46435518016</v>
      </c>
      <c r="AO4" s="14">
        <v>101383.0319067902</v>
      </c>
      <c r="AP4" s="14">
        <v>107371.59074371352</v>
      </c>
      <c r="AQ4" s="14">
        <v>109705.80757813608</v>
      </c>
      <c r="AR4" s="14">
        <v>115088.68207307237</v>
      </c>
      <c r="AS4" s="14">
        <v>117749.08730161563</v>
      </c>
      <c r="AT4" s="14">
        <v>114819.19786075177</v>
      </c>
      <c r="AU4" s="14">
        <v>116266.42452343555</v>
      </c>
      <c r="AV4" s="14">
        <v>116932.99957286687</v>
      </c>
      <c r="AW4" s="14">
        <v>118830.54819648268</v>
      </c>
      <c r="AX4" s="14">
        <v>119589.60845160024</v>
      </c>
      <c r="AY4" s="14">
        <v>115980.15747753695</v>
      </c>
      <c r="AZ4" s="14">
        <v>114765.04668616316</v>
      </c>
      <c r="BA4" s="14">
        <v>120321.47927162575</v>
      </c>
      <c r="BB4" s="14">
        <v>118225.23598888083</v>
      </c>
      <c r="BC4" s="14">
        <v>122145.53006060448</v>
      </c>
      <c r="BD4" s="14">
        <v>123131.96088237833</v>
      </c>
      <c r="BE4" s="14">
        <v>124585.19768786117</v>
      </c>
      <c r="BF4" s="14">
        <v>122983.48223702323</v>
      </c>
      <c r="BG4" s="14">
        <v>123589.27254973755</v>
      </c>
      <c r="BH4" s="14">
        <v>124366.85613110969</v>
      </c>
      <c r="BI4" s="14">
        <v>119602.88637526419</v>
      </c>
      <c r="BJ4" s="14">
        <v>116171.24930247344</v>
      </c>
      <c r="BK4" s="14">
        <v>112005.4512491803</v>
      </c>
      <c r="BL4" s="14">
        <v>108196.89540785653</v>
      </c>
      <c r="BM4" s="14">
        <v>110362.19494268209</v>
      </c>
      <c r="BN4" s="14">
        <v>111919.31973067381</v>
      </c>
      <c r="BO4" s="14">
        <v>112612.80510666674</v>
      </c>
      <c r="BP4" s="14">
        <v>111345.06801797627</v>
      </c>
      <c r="BQ4" s="14">
        <v>111464.26461608657</v>
      </c>
      <c r="BR4" s="14">
        <v>114943.47239995288</v>
      </c>
      <c r="BS4" s="14">
        <v>115841.30083422008</v>
      </c>
      <c r="BT4" s="14">
        <v>116389.4240206839</v>
      </c>
      <c r="BU4" s="14">
        <v>119649.70999805535</v>
      </c>
      <c r="BV4" s="14">
        <v>118152.47490746033</v>
      </c>
      <c r="BW4" s="14">
        <v>114034.97099017221</v>
      </c>
      <c r="BX4" s="14">
        <v>115030.02905065154</v>
      </c>
      <c r="BY4" s="14">
        <v>113512.42376985705</v>
      </c>
      <c r="BZ4" s="14">
        <v>112695.24119206957</v>
      </c>
      <c r="CA4" s="14">
        <v>111244.76408879328</v>
      </c>
      <c r="CB4" s="14">
        <v>116031.08952095486</v>
      </c>
      <c r="CC4" s="14">
        <v>117324.49796555216</v>
      </c>
      <c r="CD4" s="14">
        <v>119975.51623326734</v>
      </c>
      <c r="CE4" s="14">
        <v>119529.95951127628</v>
      </c>
      <c r="CF4" s="14">
        <v>118675.38672119973</v>
      </c>
      <c r="CG4" s="14">
        <v>121833.47371430078</v>
      </c>
      <c r="CH4" s="14">
        <v>120438.35944965023</v>
      </c>
      <c r="CI4" s="14">
        <v>119758.15054820309</v>
      </c>
      <c r="CJ4" s="14">
        <v>120500.71014894657</v>
      </c>
      <c r="CK4" s="14">
        <v>124811.94497872581</v>
      </c>
      <c r="CL4" s="14">
        <v>128777.53080129756</v>
      </c>
    </row>
    <row r="5" spans="1:90" x14ac:dyDescent="0.25">
      <c r="A5" s="14">
        <v>4</v>
      </c>
      <c r="B5" s="14" t="s">
        <v>534</v>
      </c>
      <c r="C5" s="14">
        <v>167097.26947441374</v>
      </c>
      <c r="D5" s="14">
        <v>174077.79867720336</v>
      </c>
      <c r="E5" s="14">
        <v>170592.58235427525</v>
      </c>
      <c r="F5" s="14">
        <v>168768.35369932206</v>
      </c>
      <c r="G5" s="14">
        <v>163117.12844001976</v>
      </c>
      <c r="H5" s="14">
        <v>161300.23428376502</v>
      </c>
      <c r="I5" s="14">
        <v>167741.94789706075</v>
      </c>
      <c r="J5" s="14">
        <v>173124.23905110965</v>
      </c>
      <c r="K5" s="14">
        <v>176427.89554418332</v>
      </c>
      <c r="L5" s="14">
        <v>180262.02087311659</v>
      </c>
      <c r="M5" s="14">
        <v>169035.14279617264</v>
      </c>
      <c r="N5" s="14">
        <v>156125.33984250191</v>
      </c>
      <c r="O5" s="14">
        <v>158513.98497546482</v>
      </c>
      <c r="P5" s="14">
        <v>171589.00580712871</v>
      </c>
      <c r="Q5" s="14">
        <v>179686.43881584745</v>
      </c>
      <c r="R5" s="14">
        <v>187814.87865280604</v>
      </c>
      <c r="S5" s="14">
        <v>193659.87405275059</v>
      </c>
      <c r="T5" s="14">
        <v>164383.34444837438</v>
      </c>
      <c r="U5" s="14">
        <v>166035.51849529665</v>
      </c>
      <c r="V5" s="14">
        <v>166937.08852871222</v>
      </c>
      <c r="W5" s="14">
        <v>171033.12642527168</v>
      </c>
      <c r="X5" s="14">
        <v>173337.27704341747</v>
      </c>
      <c r="Y5" s="14">
        <v>174050.45318189682</v>
      </c>
      <c r="Z5" s="14">
        <v>172992.58630919404</v>
      </c>
      <c r="AA5" s="14">
        <v>175930.87817430505</v>
      </c>
      <c r="AB5" s="14">
        <v>170808.47303598718</v>
      </c>
      <c r="AC5" s="14">
        <v>169624.8371805081</v>
      </c>
      <c r="AD5" s="14">
        <v>170725.16505544758</v>
      </c>
      <c r="AE5" s="14">
        <v>171211.85414515817</v>
      </c>
      <c r="AF5" s="14">
        <v>172106.6014567833</v>
      </c>
      <c r="AG5" s="14">
        <v>169766.44201298192</v>
      </c>
      <c r="AH5" s="14">
        <v>166235.28087661846</v>
      </c>
      <c r="AI5" s="14">
        <v>166965.09045090456</v>
      </c>
      <c r="AJ5" s="14">
        <v>165282.32123021406</v>
      </c>
      <c r="AK5" s="14">
        <v>164265.20966073079</v>
      </c>
      <c r="AL5" s="14">
        <v>162495.29655380125</v>
      </c>
      <c r="AM5" s="14">
        <v>160425.68631533292</v>
      </c>
      <c r="AN5" s="14">
        <v>159725.38606979323</v>
      </c>
      <c r="AO5" s="14">
        <v>159500.36520264222</v>
      </c>
      <c r="AP5" s="14">
        <v>162242.42786707028</v>
      </c>
      <c r="AQ5" s="14">
        <v>163732.75799555436</v>
      </c>
      <c r="AR5" s="14">
        <v>165526.48010498227</v>
      </c>
      <c r="AS5" s="14">
        <v>167980.3419860611</v>
      </c>
      <c r="AT5" s="14">
        <v>168154.46926343133</v>
      </c>
      <c r="AU5" s="14">
        <v>169306.50023376831</v>
      </c>
      <c r="AV5" s="14">
        <v>172795.26589903983</v>
      </c>
      <c r="AW5" s="14">
        <v>171930.30731761799</v>
      </c>
      <c r="AX5" s="14">
        <v>172512.72651468855</v>
      </c>
      <c r="AY5" s="14">
        <v>175258.65647309218</v>
      </c>
      <c r="AZ5" s="14">
        <v>174438.95310853308</v>
      </c>
      <c r="BA5" s="14">
        <v>174373.21621453392</v>
      </c>
      <c r="BB5" s="14">
        <v>176861.3818162432</v>
      </c>
      <c r="BC5" s="14">
        <v>180038.03103742312</v>
      </c>
      <c r="BD5" s="14">
        <v>181979.68051527045</v>
      </c>
      <c r="BE5" s="14">
        <v>180645.52891733535</v>
      </c>
      <c r="BF5" s="14">
        <v>180524.99215400111</v>
      </c>
      <c r="BG5" s="14">
        <v>177897.88190585945</v>
      </c>
      <c r="BH5" s="14">
        <v>175383.16064934342</v>
      </c>
      <c r="BI5" s="14">
        <v>173505.67923832903</v>
      </c>
      <c r="BJ5" s="14">
        <v>165999.60289967502</v>
      </c>
      <c r="BK5" s="14">
        <v>161252.12839734304</v>
      </c>
      <c r="BL5" s="14">
        <v>157753.48595591963</v>
      </c>
      <c r="BM5" s="14">
        <v>154731.01486446519</v>
      </c>
      <c r="BN5" s="14">
        <v>156023.61321242191</v>
      </c>
      <c r="BO5" s="14">
        <v>155993.24533720087</v>
      </c>
      <c r="BP5" s="14">
        <v>155747.88444410844</v>
      </c>
      <c r="BQ5" s="14">
        <v>157387.0180509006</v>
      </c>
      <c r="BR5" s="14">
        <v>159623.14871199214</v>
      </c>
      <c r="BS5" s="14">
        <v>161297.88869485809</v>
      </c>
      <c r="BT5" s="14">
        <v>166581.88047983637</v>
      </c>
      <c r="BU5" s="14">
        <v>170534.01639777681</v>
      </c>
      <c r="BV5" s="14">
        <v>172762.13687425538</v>
      </c>
      <c r="BW5" s="14">
        <v>176477.9894766463</v>
      </c>
      <c r="BX5" s="14">
        <v>178003.94921920003</v>
      </c>
      <c r="BY5" s="14">
        <v>180845.21403600633</v>
      </c>
      <c r="BZ5" s="14">
        <v>180249.331078171</v>
      </c>
      <c r="CA5" s="14">
        <v>179647.26093001236</v>
      </c>
      <c r="CB5" s="14">
        <v>184586.66101328048</v>
      </c>
      <c r="CC5" s="14">
        <v>187427.65951295508</v>
      </c>
      <c r="CD5" s="14">
        <v>189569.89582690736</v>
      </c>
      <c r="CE5" s="14">
        <v>189675.29825808119</v>
      </c>
      <c r="CF5" s="14">
        <v>190433.87448146605</v>
      </c>
      <c r="CG5" s="14">
        <v>190504.66353000703</v>
      </c>
      <c r="CH5" s="14">
        <v>193771.32135987622</v>
      </c>
      <c r="CI5" s="14">
        <v>199929.63683965302</v>
      </c>
      <c r="CJ5" s="14">
        <v>201470.6786989907</v>
      </c>
      <c r="CK5" s="14">
        <v>203678.02250214142</v>
      </c>
      <c r="CL5" s="14">
        <v>207138.56092760016</v>
      </c>
    </row>
    <row r="6" spans="1:90" x14ac:dyDescent="0.25">
      <c r="A6" s="14">
        <v>5</v>
      </c>
      <c r="B6" s="14" t="s">
        <v>535</v>
      </c>
      <c r="C6" s="14">
        <v>110198.11662621601</v>
      </c>
      <c r="D6" s="14">
        <v>114357.20332470693</v>
      </c>
      <c r="E6" s="14">
        <v>116971.858939839</v>
      </c>
      <c r="F6" s="14">
        <v>110429.31015595373</v>
      </c>
      <c r="G6" s="14">
        <v>112481.62727105238</v>
      </c>
      <c r="H6" s="14">
        <v>113718.16579791311</v>
      </c>
      <c r="I6" s="14">
        <v>115632.59359907114</v>
      </c>
      <c r="J6" s="14">
        <v>118387.47130820213</v>
      </c>
      <c r="K6" s="14">
        <v>118659.03657887293</v>
      </c>
      <c r="L6" s="14">
        <v>116226.57836134644</v>
      </c>
      <c r="M6" s="14">
        <v>110498.92504182961</v>
      </c>
      <c r="N6" s="14">
        <v>99276.95264584203</v>
      </c>
      <c r="O6" s="14">
        <v>104463.18429511377</v>
      </c>
      <c r="P6" s="14">
        <v>110012.17971523182</v>
      </c>
      <c r="Q6" s="14">
        <v>111068.06590948805</v>
      </c>
      <c r="R6" s="14">
        <v>113454.90612525052</v>
      </c>
      <c r="S6" s="14">
        <v>117020.15392581174</v>
      </c>
      <c r="T6" s="14">
        <v>107789.49497570515</v>
      </c>
      <c r="U6" s="14">
        <v>109667.45388981828</v>
      </c>
      <c r="V6" s="14">
        <v>110616.17978468239</v>
      </c>
      <c r="W6" s="14">
        <v>112719.33785465821</v>
      </c>
      <c r="X6" s="14">
        <v>112416.94591858456</v>
      </c>
      <c r="Y6" s="14">
        <v>113906.44520150074</v>
      </c>
      <c r="Z6" s="14">
        <v>114120.36001454043</v>
      </c>
      <c r="AA6" s="14">
        <v>116985.062164202</v>
      </c>
      <c r="AB6" s="14">
        <v>118625.62713018751</v>
      </c>
      <c r="AC6" s="14">
        <v>118162.1333349733</v>
      </c>
      <c r="AD6" s="14">
        <v>116884.25496678999</v>
      </c>
      <c r="AE6" s="14">
        <v>114215.42032740524</v>
      </c>
      <c r="AF6" s="14">
        <v>112757.36393655009</v>
      </c>
      <c r="AG6" s="14">
        <v>110115.37944621635</v>
      </c>
      <c r="AH6" s="14">
        <v>109246.63733100294</v>
      </c>
      <c r="AI6" s="14">
        <v>109597.85991004556</v>
      </c>
      <c r="AJ6" s="14">
        <v>111747.50651084108</v>
      </c>
      <c r="AK6" s="14">
        <v>112770.82467091449</v>
      </c>
      <c r="AL6" s="14">
        <v>112915.34077975737</v>
      </c>
      <c r="AM6" s="14">
        <v>112492.83712269655</v>
      </c>
      <c r="AN6" s="14">
        <v>112187.12180884955</v>
      </c>
      <c r="AO6" s="14">
        <v>113439.16546926019</v>
      </c>
      <c r="AP6" s="14">
        <v>114317.59776292375</v>
      </c>
      <c r="AQ6" s="14">
        <v>114928.77815061898</v>
      </c>
      <c r="AR6" s="14">
        <v>115245.21039951008</v>
      </c>
      <c r="AS6" s="14">
        <v>114964.46952381186</v>
      </c>
      <c r="AT6" s="14">
        <v>115618.24855016389</v>
      </c>
      <c r="AU6" s="14">
        <v>116702.44592279874</v>
      </c>
      <c r="AV6" s="14">
        <v>117377.13361439075</v>
      </c>
      <c r="AW6" s="14">
        <v>118708.55944459735</v>
      </c>
      <c r="AX6" s="14">
        <v>118472.15145964613</v>
      </c>
      <c r="AY6" s="14">
        <v>118992.04071417432</v>
      </c>
      <c r="AZ6" s="14">
        <v>119921.85051748269</v>
      </c>
      <c r="BA6" s="14">
        <v>118099.33027852827</v>
      </c>
      <c r="BB6" s="14">
        <v>117815.29702824459</v>
      </c>
      <c r="BC6" s="14">
        <v>118799.66849123614</v>
      </c>
      <c r="BD6" s="14">
        <v>116775.80535325277</v>
      </c>
      <c r="BE6" s="14">
        <v>116339.27106439885</v>
      </c>
      <c r="BF6" s="14">
        <v>115790.58655929248</v>
      </c>
      <c r="BG6" s="14">
        <v>116000.65046844166</v>
      </c>
      <c r="BH6" s="14">
        <v>113370.57611929828</v>
      </c>
      <c r="BI6" s="14">
        <v>112625.46909623817</v>
      </c>
      <c r="BJ6" s="14">
        <v>109830.36374749022</v>
      </c>
      <c r="BK6" s="14">
        <v>106169.29120429179</v>
      </c>
      <c r="BL6" s="14">
        <v>101769.60285080888</v>
      </c>
      <c r="BM6" s="14">
        <v>98987.706918095442</v>
      </c>
      <c r="BN6" s="14">
        <v>97848.603682208093</v>
      </c>
      <c r="BO6" s="14">
        <v>98501.89713225569</v>
      </c>
      <c r="BP6" s="14">
        <v>101212.91378467275</v>
      </c>
      <c r="BQ6" s="14">
        <v>103644.31294158097</v>
      </c>
      <c r="BR6" s="14">
        <v>105529.98266428481</v>
      </c>
      <c r="BS6" s="14">
        <v>107465.52778991655</v>
      </c>
      <c r="BT6" s="14">
        <v>109289.18721668856</v>
      </c>
      <c r="BU6" s="14">
        <v>109875.9198937313</v>
      </c>
      <c r="BV6" s="14">
        <v>110448.57331765143</v>
      </c>
      <c r="BW6" s="14">
        <v>110435.038432856</v>
      </c>
      <c r="BX6" s="14">
        <v>110869.79721579056</v>
      </c>
      <c r="BY6" s="14">
        <v>110562.43186418366</v>
      </c>
      <c r="BZ6" s="14">
        <v>110829.31295269556</v>
      </c>
      <c r="CA6" s="14">
        <v>112010.72160528244</v>
      </c>
      <c r="CB6" s="14">
        <v>113148.80361188437</v>
      </c>
      <c r="CC6" s="14">
        <v>112977.62811661541</v>
      </c>
      <c r="CD6" s="14">
        <v>112868.64135482151</v>
      </c>
      <c r="CE6" s="14">
        <v>114824.55141768079</v>
      </c>
      <c r="CF6" s="14">
        <v>114313.89075933612</v>
      </c>
      <c r="CG6" s="14">
        <v>116168.04176235416</v>
      </c>
      <c r="CH6" s="14">
        <v>117530.38127006363</v>
      </c>
      <c r="CI6" s="14">
        <v>120068.30191149305</v>
      </c>
      <c r="CJ6" s="14">
        <v>120854.45176520945</v>
      </c>
      <c r="CK6" s="14">
        <v>122877.43970459861</v>
      </c>
      <c r="CL6" s="14">
        <v>123195.07381308304</v>
      </c>
    </row>
    <row r="7" spans="1:90" x14ac:dyDescent="0.25">
      <c r="A7" s="14">
        <v>6</v>
      </c>
      <c r="B7" s="14" t="s">
        <v>536</v>
      </c>
      <c r="C7" s="14">
        <v>170296.77775459742</v>
      </c>
      <c r="D7" s="14">
        <v>179427.66199397141</v>
      </c>
      <c r="E7" s="14">
        <v>188475.5568521244</v>
      </c>
      <c r="F7" s="14">
        <v>178334.09359721799</v>
      </c>
      <c r="G7" s="14">
        <v>181077.39553310804</v>
      </c>
      <c r="H7" s="14">
        <v>191051.89495091076</v>
      </c>
      <c r="I7" s="14">
        <v>204931.14854420704</v>
      </c>
      <c r="J7" s="14">
        <v>210711.92955704819</v>
      </c>
      <c r="K7" s="14">
        <v>217786.55115631261</v>
      </c>
      <c r="L7" s="14">
        <v>217810.88176755834</v>
      </c>
      <c r="M7" s="14">
        <v>201776.71999950815</v>
      </c>
      <c r="N7" s="14">
        <v>175717.23267387741</v>
      </c>
      <c r="O7" s="14">
        <v>171699.09923381414</v>
      </c>
      <c r="P7" s="14">
        <v>183397.09756095821</v>
      </c>
      <c r="Q7" s="14">
        <v>183297.27620474479</v>
      </c>
      <c r="R7" s="14">
        <v>208228.75977671551</v>
      </c>
      <c r="S7" s="14">
        <v>215569.82566967997</v>
      </c>
      <c r="T7" s="14">
        <v>168503.37047361353</v>
      </c>
      <c r="U7" s="14">
        <v>169306.10933212237</v>
      </c>
      <c r="V7" s="14">
        <v>170862.59408115371</v>
      </c>
      <c r="W7" s="14">
        <v>172515.03713150008</v>
      </c>
      <c r="X7" s="14">
        <v>174442.12042527486</v>
      </c>
      <c r="Y7" s="14">
        <v>176974.33401461801</v>
      </c>
      <c r="Z7" s="14">
        <v>180675.29235927772</v>
      </c>
      <c r="AA7" s="14">
        <v>185618.90117671504</v>
      </c>
      <c r="AB7" s="14">
        <v>186607.06988476735</v>
      </c>
      <c r="AC7" s="14">
        <v>190271.69199715558</v>
      </c>
      <c r="AD7" s="14">
        <v>189790.50313312738</v>
      </c>
      <c r="AE7" s="14">
        <v>187232.96239344732</v>
      </c>
      <c r="AF7" s="14">
        <v>182247.43272896842</v>
      </c>
      <c r="AG7" s="14">
        <v>178631.29459374485</v>
      </c>
      <c r="AH7" s="14">
        <v>175910.40368297393</v>
      </c>
      <c r="AI7" s="14">
        <v>176547.24338318474</v>
      </c>
      <c r="AJ7" s="14">
        <v>178914.40344276937</v>
      </c>
      <c r="AK7" s="14">
        <v>179941.99786095013</v>
      </c>
      <c r="AL7" s="14">
        <v>181013.32015651916</v>
      </c>
      <c r="AM7" s="14">
        <v>184439.86067219346</v>
      </c>
      <c r="AN7" s="14">
        <v>184822.87567014835</v>
      </c>
      <c r="AO7" s="14">
        <v>188699.69090078975</v>
      </c>
      <c r="AP7" s="14">
        <v>193658.1871297957</v>
      </c>
      <c r="AQ7" s="14">
        <v>197026.8261029092</v>
      </c>
      <c r="AR7" s="14">
        <v>201737.32553554102</v>
      </c>
      <c r="AS7" s="14">
        <v>204111.57878052708</v>
      </c>
      <c r="AT7" s="14">
        <v>206602.71970263321</v>
      </c>
      <c r="AU7" s="14">
        <v>207272.97015812685</v>
      </c>
      <c r="AV7" s="14">
        <v>209390.84583898494</v>
      </c>
      <c r="AW7" s="14">
        <v>210703.02138696078</v>
      </c>
      <c r="AX7" s="14">
        <v>210228.00184752914</v>
      </c>
      <c r="AY7" s="14">
        <v>212525.84915471793</v>
      </c>
      <c r="AZ7" s="14">
        <v>216463.22676071027</v>
      </c>
      <c r="BA7" s="14">
        <v>216256.07441206824</v>
      </c>
      <c r="BB7" s="14">
        <v>217399.50677123814</v>
      </c>
      <c r="BC7" s="14">
        <v>221027.3966812338</v>
      </c>
      <c r="BD7" s="14">
        <v>219893.36119982894</v>
      </c>
      <c r="BE7" s="14">
        <v>218141.69081109407</v>
      </c>
      <c r="BF7" s="14">
        <v>218062.39152241364</v>
      </c>
      <c r="BG7" s="14">
        <v>215146.08353689668</v>
      </c>
      <c r="BH7" s="14">
        <v>210293.14992734353</v>
      </c>
      <c r="BI7" s="14">
        <v>207222.66107403312</v>
      </c>
      <c r="BJ7" s="14">
        <v>199267.92221789068</v>
      </c>
      <c r="BK7" s="14">
        <v>190323.14677876522</v>
      </c>
      <c r="BL7" s="14">
        <v>183164.17732966514</v>
      </c>
      <c r="BM7" s="14">
        <v>176809.41088592456</v>
      </c>
      <c r="BN7" s="14">
        <v>172477.88632078428</v>
      </c>
      <c r="BO7" s="14">
        <v>170417.45615913571</v>
      </c>
      <c r="BP7" s="14">
        <v>169918.22786714524</v>
      </c>
      <c r="BQ7" s="14">
        <v>168591.83400052704</v>
      </c>
      <c r="BR7" s="14">
        <v>171987.42532661525</v>
      </c>
      <c r="BS7" s="14">
        <v>176298.90974096901</v>
      </c>
      <c r="BT7" s="14">
        <v>180703.89691694215</v>
      </c>
      <c r="BU7" s="14">
        <v>184718.88023810906</v>
      </c>
      <c r="BV7" s="14">
        <v>184552.90909752785</v>
      </c>
      <c r="BW7" s="14">
        <v>183612.70399125377</v>
      </c>
      <c r="BX7" s="14">
        <v>181326.64381868567</v>
      </c>
      <c r="BY7" s="14">
        <v>180307.47560510304</v>
      </c>
      <c r="BZ7" s="14">
        <v>183220.40140388449</v>
      </c>
      <c r="CA7" s="14">
        <v>188334.58399130596</v>
      </c>
      <c r="CB7" s="14">
        <v>199300.38184233697</v>
      </c>
      <c r="CC7" s="14">
        <v>205959.45511030543</v>
      </c>
      <c r="CD7" s="14">
        <v>212005.49570526413</v>
      </c>
      <c r="CE7" s="14">
        <v>215649.70644895549</v>
      </c>
      <c r="CF7" s="14">
        <v>214398.06143850018</v>
      </c>
      <c r="CG7" s="14">
        <v>214875.95295686752</v>
      </c>
      <c r="CH7" s="14">
        <v>214726.14383844438</v>
      </c>
      <c r="CI7" s="14">
        <v>218279.14444490781</v>
      </c>
      <c r="CJ7" s="14">
        <v>218173.03026065743</v>
      </c>
      <c r="CK7" s="14">
        <v>220857.47710242707</v>
      </c>
      <c r="CL7" s="14">
        <v>219914.37484681117</v>
      </c>
    </row>
    <row r="8" spans="1:90" x14ac:dyDescent="0.25">
      <c r="A8" s="14">
        <v>7</v>
      </c>
      <c r="B8" s="14" t="s">
        <v>537</v>
      </c>
      <c r="C8" s="14">
        <v>71883.129657491721</v>
      </c>
      <c r="D8" s="14">
        <v>77176.352902547093</v>
      </c>
      <c r="E8" s="14">
        <v>80068.72680322286</v>
      </c>
      <c r="F8" s="14">
        <v>78210.929747570481</v>
      </c>
      <c r="G8" s="14">
        <v>81853.906008509308</v>
      </c>
      <c r="H8" s="14">
        <v>87122.029273909138</v>
      </c>
      <c r="I8" s="14">
        <v>91930.00306156947</v>
      </c>
      <c r="J8" s="14">
        <v>94691.431320342119</v>
      </c>
      <c r="K8" s="14">
        <v>97014.144909606344</v>
      </c>
      <c r="L8" s="14">
        <v>97902.030983313554</v>
      </c>
      <c r="M8" s="14">
        <v>91137.68017287922</v>
      </c>
      <c r="N8" s="14">
        <v>83242.573589450476</v>
      </c>
      <c r="O8" s="14">
        <v>81725.095690070593</v>
      </c>
      <c r="P8" s="14">
        <v>84301.935293462389</v>
      </c>
      <c r="Q8" s="14">
        <v>86587.027556572662</v>
      </c>
      <c r="R8" s="14">
        <v>92909.434106086803</v>
      </c>
      <c r="S8" s="14">
        <v>93635.899660678653</v>
      </c>
      <c r="T8" s="14">
        <v>71225.249657425258</v>
      </c>
      <c r="U8" s="14">
        <v>70889.165714427756</v>
      </c>
      <c r="V8" s="14">
        <v>72301.550151390577</v>
      </c>
      <c r="W8" s="14">
        <v>73116.553106723281</v>
      </c>
      <c r="X8" s="14">
        <v>73829.446042534997</v>
      </c>
      <c r="Y8" s="14">
        <v>76009.179653883024</v>
      </c>
      <c r="Z8" s="14">
        <v>78696.208652499263</v>
      </c>
      <c r="AA8" s="14">
        <v>80170.577261271072</v>
      </c>
      <c r="AB8" s="14">
        <v>79755.661293245503</v>
      </c>
      <c r="AC8" s="14">
        <v>80703.464857144369</v>
      </c>
      <c r="AD8" s="14">
        <v>80557.164520261926</v>
      </c>
      <c r="AE8" s="14">
        <v>79258.61654223963</v>
      </c>
      <c r="AF8" s="14">
        <v>79326.124472044859</v>
      </c>
      <c r="AG8" s="14">
        <v>78113.531882846961</v>
      </c>
      <c r="AH8" s="14">
        <v>77292.610123362087</v>
      </c>
      <c r="AI8" s="14">
        <v>78111.452512027987</v>
      </c>
      <c r="AJ8" s="14">
        <v>79988.404572973581</v>
      </c>
      <c r="AK8" s="14">
        <v>81114.67315547078</v>
      </c>
      <c r="AL8" s="14">
        <v>82104.531637513472</v>
      </c>
      <c r="AM8" s="14">
        <v>84208.014668079399</v>
      </c>
      <c r="AN8" s="14">
        <v>83951.944544958315</v>
      </c>
      <c r="AO8" s="14">
        <v>86573.943790576959</v>
      </c>
      <c r="AP8" s="14">
        <v>88440.103066185533</v>
      </c>
      <c r="AQ8" s="14">
        <v>89522.125693915747</v>
      </c>
      <c r="AR8" s="14">
        <v>91131.257954361659</v>
      </c>
      <c r="AS8" s="14">
        <v>91751.053097274358</v>
      </c>
      <c r="AT8" s="14">
        <v>92499.824912106182</v>
      </c>
      <c r="AU8" s="14">
        <v>92337.876282535712</v>
      </c>
      <c r="AV8" s="14">
        <v>94173.049187255237</v>
      </c>
      <c r="AW8" s="14">
        <v>95214.068080775338</v>
      </c>
      <c r="AX8" s="14">
        <v>94533.21897649637</v>
      </c>
      <c r="AY8" s="14">
        <v>94845.38903684153</v>
      </c>
      <c r="AZ8" s="14">
        <v>96951.936138856647</v>
      </c>
      <c r="BA8" s="14">
        <v>95798.084866395686</v>
      </c>
      <c r="BB8" s="14">
        <v>96490.577794929108</v>
      </c>
      <c r="BC8" s="14">
        <v>98815.980838243951</v>
      </c>
      <c r="BD8" s="14">
        <v>98202.192545568207</v>
      </c>
      <c r="BE8" s="14">
        <v>97658.535002214499</v>
      </c>
      <c r="BF8" s="14">
        <v>98583.779005270495</v>
      </c>
      <c r="BG8" s="14">
        <v>97163.617380201031</v>
      </c>
      <c r="BH8" s="14">
        <v>94660.118375416147</v>
      </c>
      <c r="BI8" s="14">
        <v>93079.46439828795</v>
      </c>
      <c r="BJ8" s="14">
        <v>89739.007345818885</v>
      </c>
      <c r="BK8" s="14">
        <v>87072.130571993912</v>
      </c>
      <c r="BL8" s="14">
        <v>85385.384045200699</v>
      </c>
      <c r="BM8" s="14">
        <v>83698.964185761826</v>
      </c>
      <c r="BN8" s="14">
        <v>82165.732262002071</v>
      </c>
      <c r="BO8" s="14">
        <v>81720.213864837278</v>
      </c>
      <c r="BP8" s="14">
        <v>81813.707319451234</v>
      </c>
      <c r="BQ8" s="14">
        <v>80348.54931616383</v>
      </c>
      <c r="BR8" s="14">
        <v>82075.199065476059</v>
      </c>
      <c r="BS8" s="14">
        <v>82662.927059191279</v>
      </c>
      <c r="BT8" s="14">
        <v>82792.425025443823</v>
      </c>
      <c r="BU8" s="14">
        <v>84613.585052640425</v>
      </c>
      <c r="BV8" s="14">
        <v>84580.904987612914</v>
      </c>
      <c r="BW8" s="14">
        <v>85220.826108152425</v>
      </c>
      <c r="BX8" s="14">
        <v>85968.446684727911</v>
      </c>
      <c r="BY8" s="14">
        <v>85886.87098397137</v>
      </c>
      <c r="BZ8" s="14">
        <v>86860.144246403346</v>
      </c>
      <c r="CA8" s="14">
        <v>87632.648311188037</v>
      </c>
      <c r="CB8" s="14">
        <v>90579.759806104048</v>
      </c>
      <c r="CC8" s="14">
        <v>92161.555626394911</v>
      </c>
      <c r="CD8" s="14">
        <v>94011.040839730282</v>
      </c>
      <c r="CE8" s="14">
        <v>94885.38015211797</v>
      </c>
      <c r="CF8" s="14">
        <v>93522.715284583654</v>
      </c>
      <c r="CG8" s="14">
        <v>93770.305972103888</v>
      </c>
      <c r="CH8" s="14">
        <v>93070.336197910859</v>
      </c>
      <c r="CI8" s="14">
        <v>94180.241188116197</v>
      </c>
      <c r="CJ8" s="14">
        <v>93956.841813905121</v>
      </c>
      <c r="CK8" s="14">
        <v>95249.221118018657</v>
      </c>
      <c r="CL8" s="14">
        <v>93255.928325920511</v>
      </c>
    </row>
    <row r="9" spans="1:90" x14ac:dyDescent="0.25">
      <c r="A9" s="14">
        <v>8</v>
      </c>
      <c r="B9" s="14" t="s">
        <v>538</v>
      </c>
      <c r="C9" s="14">
        <v>98054.263726659294</v>
      </c>
      <c r="D9" s="14">
        <v>102036.26690888083</v>
      </c>
      <c r="E9" s="14">
        <v>108099.47271304115</v>
      </c>
      <c r="F9" s="14">
        <v>100009.36382826508</v>
      </c>
      <c r="G9" s="14">
        <v>99258.352068938184</v>
      </c>
      <c r="H9" s="14">
        <v>104007.26483212806</v>
      </c>
      <c r="I9" s="14">
        <v>113040.56130576956</v>
      </c>
      <c r="J9" s="14">
        <v>116065.2265820139</v>
      </c>
      <c r="K9" s="14">
        <v>120817.06878353308</v>
      </c>
      <c r="L9" s="14">
        <v>119937.31727958325</v>
      </c>
      <c r="M9" s="14">
        <v>110659.7791332529</v>
      </c>
      <c r="N9" s="14">
        <v>92475.161794986052</v>
      </c>
      <c r="O9" s="14">
        <v>89975.657736403649</v>
      </c>
      <c r="P9" s="14">
        <v>99105.09995674243</v>
      </c>
      <c r="Q9" s="14">
        <v>96767.022687832505</v>
      </c>
      <c r="R9" s="14">
        <v>115338.46310742731</v>
      </c>
      <c r="S9" s="14">
        <v>121964.97478616354</v>
      </c>
      <c r="T9" s="14">
        <v>96934.940558742106</v>
      </c>
      <c r="U9" s="14">
        <v>97988.352557697232</v>
      </c>
      <c r="V9" s="14">
        <v>98222.69145747897</v>
      </c>
      <c r="W9" s="14">
        <v>99071.070332718868</v>
      </c>
      <c r="X9" s="14">
        <v>100269.30734961059</v>
      </c>
      <c r="Y9" s="14">
        <v>100741.73993665009</v>
      </c>
      <c r="Z9" s="14">
        <v>101867.96278110951</v>
      </c>
      <c r="AA9" s="14">
        <v>105266.05756815315</v>
      </c>
      <c r="AB9" s="14">
        <v>106589.37512431477</v>
      </c>
      <c r="AC9" s="14">
        <v>109246.13774903082</v>
      </c>
      <c r="AD9" s="14">
        <v>108916.92560525209</v>
      </c>
      <c r="AE9" s="14">
        <v>107645.45237356688</v>
      </c>
      <c r="AF9" s="14">
        <v>102764.24044002761</v>
      </c>
      <c r="AG9" s="14">
        <v>100389.01221368169</v>
      </c>
      <c r="AH9" s="14">
        <v>98515.658115177299</v>
      </c>
      <c r="AI9" s="14">
        <v>98368.544544173725</v>
      </c>
      <c r="AJ9" s="14">
        <v>98909.938286329765</v>
      </c>
      <c r="AK9" s="14">
        <v>98851.420717340734</v>
      </c>
      <c r="AL9" s="14">
        <v>98960.872551027031</v>
      </c>
      <c r="AM9" s="14">
        <v>100311.17672105521</v>
      </c>
      <c r="AN9" s="14">
        <v>100932.88867808957</v>
      </c>
      <c r="AO9" s="14">
        <v>102220.02358993336</v>
      </c>
      <c r="AP9" s="14">
        <v>105301.27787004731</v>
      </c>
      <c r="AQ9" s="14">
        <v>107574.869190442</v>
      </c>
      <c r="AR9" s="14">
        <v>110662.19895939666</v>
      </c>
      <c r="AS9" s="14">
        <v>112404.5627021493</v>
      </c>
      <c r="AT9" s="14">
        <v>114137.34365958351</v>
      </c>
      <c r="AU9" s="14">
        <v>114958.13990194876</v>
      </c>
      <c r="AV9" s="14">
        <v>115259.45524749078</v>
      </c>
      <c r="AW9" s="14">
        <v>115537.54337812346</v>
      </c>
      <c r="AX9" s="14">
        <v>115739.56955182066</v>
      </c>
      <c r="AY9" s="14">
        <v>117724.33815062069</v>
      </c>
      <c r="AZ9" s="14">
        <v>119555.76887017894</v>
      </c>
      <c r="BA9" s="14">
        <v>120506.13738362311</v>
      </c>
      <c r="BB9" s="14">
        <v>120955.85723427484</v>
      </c>
      <c r="BC9" s="14">
        <v>122250.51164605543</v>
      </c>
      <c r="BD9" s="14">
        <v>121731.60159116515</v>
      </c>
      <c r="BE9" s="14">
        <v>120518.94770477295</v>
      </c>
      <c r="BF9" s="14">
        <v>119496.70347392446</v>
      </c>
      <c r="BG9" s="14">
        <v>118002.01634847048</v>
      </c>
      <c r="BH9" s="14">
        <v>115657.73294527575</v>
      </c>
      <c r="BI9" s="14">
        <v>114170.97218113743</v>
      </c>
      <c r="BJ9" s="14">
        <v>109552.07151992376</v>
      </c>
      <c r="BK9" s="14">
        <v>103258.33988667467</v>
      </c>
      <c r="BL9" s="14">
        <v>97777.085133122207</v>
      </c>
      <c r="BM9" s="14">
        <v>93111.155078596203</v>
      </c>
      <c r="BN9" s="14">
        <v>90314.165072336356</v>
      </c>
      <c r="BO9" s="14">
        <v>88698.24189588947</v>
      </c>
      <c r="BP9" s="14">
        <v>88106.035943635972</v>
      </c>
      <c r="BQ9" s="14">
        <v>88243.669743483915</v>
      </c>
      <c r="BR9" s="14">
        <v>89912.313205014492</v>
      </c>
      <c r="BS9" s="14">
        <v>93640.612053480218</v>
      </c>
      <c r="BT9" s="14">
        <v>97916.402917766449</v>
      </c>
      <c r="BU9" s="14">
        <v>100110.23905286237</v>
      </c>
      <c r="BV9" s="14">
        <v>99977.444935616571</v>
      </c>
      <c r="BW9" s="14">
        <v>98416.312920724362</v>
      </c>
      <c r="BX9" s="14">
        <v>95416.299535172395</v>
      </c>
      <c r="BY9" s="14">
        <v>94484.785145865666</v>
      </c>
      <c r="BZ9" s="14">
        <v>96420.229064702202</v>
      </c>
      <c r="CA9" s="14">
        <v>100746.77700558976</v>
      </c>
      <c r="CB9" s="14">
        <v>108749.19787542662</v>
      </c>
      <c r="CC9" s="14">
        <v>113816.83930757192</v>
      </c>
      <c r="CD9" s="14">
        <v>118009.59857743795</v>
      </c>
      <c r="CE9" s="14">
        <v>120778.21666927272</v>
      </c>
      <c r="CF9" s="14">
        <v>120895.91982932536</v>
      </c>
      <c r="CG9" s="14">
        <v>121125.90884917726</v>
      </c>
      <c r="CH9" s="14">
        <v>121680.93588423727</v>
      </c>
      <c r="CI9" s="14">
        <v>124157.1345819143</v>
      </c>
      <c r="CJ9" s="14">
        <v>124299.73255077883</v>
      </c>
      <c r="CK9" s="14">
        <v>125672.47721078745</v>
      </c>
      <c r="CL9" s="14">
        <v>126968.21084897744</v>
      </c>
    </row>
    <row r="10" spans="1:90" x14ac:dyDescent="0.25">
      <c r="A10" s="14">
        <v>9</v>
      </c>
      <c r="B10" s="14" t="s">
        <v>539</v>
      </c>
      <c r="C10" s="14">
        <v>698513.32214067527</v>
      </c>
      <c r="D10" s="14">
        <v>723190.77426594798</v>
      </c>
      <c r="E10" s="14">
        <v>734506.22408730153</v>
      </c>
      <c r="F10" s="14">
        <v>681382.23831997311</v>
      </c>
      <c r="G10" s="14">
        <v>678184.72035720455</v>
      </c>
      <c r="H10" s="14">
        <v>696255.72290034394</v>
      </c>
      <c r="I10" s="14">
        <v>734966.74670483498</v>
      </c>
      <c r="J10" s="14">
        <v>752592.14696579101</v>
      </c>
      <c r="K10" s="14">
        <v>767517.96542426606</v>
      </c>
      <c r="L10" s="14">
        <v>773142.66223922768</v>
      </c>
      <c r="M10" s="14">
        <v>734794.00999176444</v>
      </c>
      <c r="N10" s="14">
        <v>669723.66031657031</v>
      </c>
      <c r="O10" s="14">
        <v>678737.59360078408</v>
      </c>
      <c r="P10" s="14">
        <v>718744.8566353902</v>
      </c>
      <c r="Q10" s="14">
        <v>728102.04466744675</v>
      </c>
      <c r="R10" s="14">
        <v>773202.8140049082</v>
      </c>
      <c r="S10" s="14">
        <v>797354.68271961727</v>
      </c>
      <c r="T10" s="14">
        <v>687842.68992293696</v>
      </c>
      <c r="U10" s="14">
        <v>696098.32860438782</v>
      </c>
      <c r="V10" s="14">
        <v>700313.02551595785</v>
      </c>
      <c r="W10" s="14">
        <v>709799.24451941845</v>
      </c>
      <c r="X10" s="14">
        <v>717056.78364043415</v>
      </c>
      <c r="Y10" s="14">
        <v>716369.03717031528</v>
      </c>
      <c r="Z10" s="14">
        <v>723365.9974539323</v>
      </c>
      <c r="AA10" s="14">
        <v>735971.27879911009</v>
      </c>
      <c r="AB10" s="14">
        <v>733927.67900026042</v>
      </c>
      <c r="AC10" s="14">
        <v>739332.23881675419</v>
      </c>
      <c r="AD10" s="14">
        <v>738297.90719453152</v>
      </c>
      <c r="AE10" s="14">
        <v>726467.07133765984</v>
      </c>
      <c r="AF10" s="14">
        <v>712619.68707178824</v>
      </c>
      <c r="AG10" s="14">
        <v>694452.41893640591</v>
      </c>
      <c r="AH10" s="14">
        <v>668061.46234924742</v>
      </c>
      <c r="AI10" s="14">
        <v>650395.38492245087</v>
      </c>
      <c r="AJ10" s="14">
        <v>673577.66971453931</v>
      </c>
      <c r="AK10" s="14">
        <v>678562.3489005859</v>
      </c>
      <c r="AL10" s="14">
        <v>677799.5547003136</v>
      </c>
      <c r="AM10" s="14">
        <v>682799.30811337964</v>
      </c>
      <c r="AN10" s="14">
        <v>683544.76224676322</v>
      </c>
      <c r="AO10" s="14">
        <v>684801.84551419457</v>
      </c>
      <c r="AP10" s="14">
        <v>704780.86775883229</v>
      </c>
      <c r="AQ10" s="14">
        <v>711895.41608158557</v>
      </c>
      <c r="AR10" s="14">
        <v>729199.87974982639</v>
      </c>
      <c r="AS10" s="14">
        <v>734440.76058301039</v>
      </c>
      <c r="AT10" s="14">
        <v>736697.38697749202</v>
      </c>
      <c r="AU10" s="14">
        <v>739528.95950901124</v>
      </c>
      <c r="AV10" s="14">
        <v>745719.37416101329</v>
      </c>
      <c r="AW10" s="14">
        <v>750853.63027985359</v>
      </c>
      <c r="AX10" s="14">
        <v>756142.92047682113</v>
      </c>
      <c r="AY10" s="14">
        <v>757652.66294547613</v>
      </c>
      <c r="AZ10" s="14">
        <v>761521.58281811327</v>
      </c>
      <c r="BA10" s="14">
        <v>764863.30255492276</v>
      </c>
      <c r="BB10" s="14">
        <v>765798.00572180923</v>
      </c>
      <c r="BC10" s="14">
        <v>777888.97060221888</v>
      </c>
      <c r="BD10" s="14">
        <v>779296.64181069622</v>
      </c>
      <c r="BE10" s="14">
        <v>775072.88319675857</v>
      </c>
      <c r="BF10" s="14">
        <v>770029.72990802303</v>
      </c>
      <c r="BG10" s="14">
        <v>768171.39404143265</v>
      </c>
      <c r="BH10" s="14">
        <v>759327.15597063571</v>
      </c>
      <c r="BI10" s="14">
        <v>751543.49304779107</v>
      </c>
      <c r="BJ10" s="14">
        <v>727545.75156198628</v>
      </c>
      <c r="BK10" s="14">
        <v>700759.6393866447</v>
      </c>
      <c r="BL10" s="14">
        <v>676543.25644679333</v>
      </c>
      <c r="BM10" s="14">
        <v>667489.95248739782</v>
      </c>
      <c r="BN10" s="14">
        <v>668601.95597967692</v>
      </c>
      <c r="BO10" s="14">
        <v>666259.4763524133</v>
      </c>
      <c r="BP10" s="14">
        <v>668037.89267153863</v>
      </c>
      <c r="BQ10" s="14">
        <v>671006.17209866131</v>
      </c>
      <c r="BR10" s="14">
        <v>683119.68715351715</v>
      </c>
      <c r="BS10" s="14">
        <v>692786.62247941922</v>
      </c>
      <c r="BT10" s="14">
        <v>707778.60521426413</v>
      </c>
      <c r="BU10" s="14">
        <v>721096.68690272456</v>
      </c>
      <c r="BV10" s="14">
        <v>722994.01528334338</v>
      </c>
      <c r="BW10" s="14">
        <v>723110.11914122885</v>
      </c>
      <c r="BX10" s="14">
        <v>724367.99097776099</v>
      </c>
      <c r="BY10" s="14">
        <v>725292.80255779135</v>
      </c>
      <c r="BZ10" s="14">
        <v>728673.42790922581</v>
      </c>
      <c r="CA10" s="14">
        <v>734073.95722500863</v>
      </c>
      <c r="CB10" s="14">
        <v>756795.83619317436</v>
      </c>
      <c r="CC10" s="14">
        <v>767227.71472661162</v>
      </c>
      <c r="CD10" s="14">
        <v>779617.74796127039</v>
      </c>
      <c r="CE10" s="14">
        <v>789169.95713857643</v>
      </c>
      <c r="CF10" s="14">
        <v>787579.94049918372</v>
      </c>
      <c r="CG10" s="14">
        <v>793008.44386107067</v>
      </c>
      <c r="CH10" s="14">
        <v>799042.56433398533</v>
      </c>
      <c r="CI10" s="14">
        <v>809787.78218422947</v>
      </c>
      <c r="CJ10" s="14">
        <v>814188.50619007344</v>
      </c>
      <c r="CK10" s="14">
        <v>830866.31687317882</v>
      </c>
      <c r="CL10" s="14">
        <v>839611.66585926549</v>
      </c>
    </row>
  </sheetData>
  <pageMargins left="0.75" right="0.75" top="1" bottom="1" header="0.5" footer="0.5"/>
  <headerFooter alignWithMargins="0">
    <oddHeader>&amp;A</oddHeader>
    <oddFooter>Page &amp;P</oddFooter>
  </headerFooter>
  <customProperties>
    <customPr name="SourceTableID" r:id="rId1"/>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CL11"/>
  <sheetViews>
    <sheetView topLeftCell="BP1" workbookViewId="0">
      <selection sqref="A1:CK18"/>
    </sheetView>
  </sheetViews>
  <sheetFormatPr defaultColWidth="8.6640625" defaultRowHeight="12.6" x14ac:dyDescent="0.25"/>
  <cols>
    <col min="1" max="16384" width="8.6640625" style="14"/>
  </cols>
  <sheetData>
    <row r="1" spans="1:90" x14ac:dyDescent="0.25">
      <c r="A1" s="14" t="s">
        <v>441</v>
      </c>
      <c r="B1" s="14" t="s">
        <v>804</v>
      </c>
      <c r="C1" s="14" t="s">
        <v>443</v>
      </c>
      <c r="D1" s="14" t="s">
        <v>444</v>
      </c>
      <c r="E1" s="14" t="s">
        <v>445</v>
      </c>
      <c r="F1" s="14" t="s">
        <v>446</v>
      </c>
      <c r="G1" s="14" t="s">
        <v>447</v>
      </c>
      <c r="H1" s="14" t="s">
        <v>448</v>
      </c>
      <c r="I1" s="14" t="s">
        <v>449</v>
      </c>
      <c r="J1" s="14" t="s">
        <v>450</v>
      </c>
      <c r="K1" s="14" t="s">
        <v>451</v>
      </c>
      <c r="L1" s="14" t="s">
        <v>452</v>
      </c>
      <c r="M1" s="14" t="s">
        <v>453</v>
      </c>
      <c r="N1" s="14" t="s">
        <v>454</v>
      </c>
      <c r="O1" s="14" t="s">
        <v>455</v>
      </c>
      <c r="P1" s="14" t="s">
        <v>456</v>
      </c>
      <c r="Q1" s="14" t="s">
        <v>457</v>
      </c>
      <c r="R1" s="14" t="s">
        <v>458</v>
      </c>
      <c r="S1" s="14" t="s">
        <v>459</v>
      </c>
      <c r="T1" s="14" t="s">
        <v>460</v>
      </c>
      <c r="U1" s="14" t="s">
        <v>461</v>
      </c>
      <c r="V1" s="14" t="s">
        <v>462</v>
      </c>
      <c r="W1" s="14" t="s">
        <v>463</v>
      </c>
      <c r="X1" s="14" t="s">
        <v>464</v>
      </c>
      <c r="Y1" s="14" t="s">
        <v>465</v>
      </c>
      <c r="Z1" s="14" t="s">
        <v>466</v>
      </c>
      <c r="AA1" s="14" t="s">
        <v>467</v>
      </c>
      <c r="AB1" s="14" t="s">
        <v>468</v>
      </c>
      <c r="AC1" s="14" t="s">
        <v>469</v>
      </c>
      <c r="AD1" s="14" t="s">
        <v>470</v>
      </c>
      <c r="AE1" s="14" t="s">
        <v>471</v>
      </c>
      <c r="AF1" s="14" t="s">
        <v>472</v>
      </c>
      <c r="AG1" s="14" t="s">
        <v>473</v>
      </c>
      <c r="AH1" s="14" t="s">
        <v>474</v>
      </c>
      <c r="AI1" s="14" t="s">
        <v>475</v>
      </c>
      <c r="AJ1" s="14" t="s">
        <v>476</v>
      </c>
      <c r="AK1" s="14" t="s">
        <v>477</v>
      </c>
      <c r="AL1" s="14" t="s">
        <v>478</v>
      </c>
      <c r="AM1" s="14" t="s">
        <v>479</v>
      </c>
      <c r="AN1" s="14" t="s">
        <v>480</v>
      </c>
      <c r="AO1" s="14" t="s">
        <v>481</v>
      </c>
      <c r="AP1" s="14" t="s">
        <v>482</v>
      </c>
      <c r="AQ1" s="14" t="s">
        <v>483</v>
      </c>
      <c r="AR1" s="14" t="s">
        <v>484</v>
      </c>
      <c r="AS1" s="14" t="s">
        <v>485</v>
      </c>
      <c r="AT1" s="14" t="s">
        <v>486</v>
      </c>
      <c r="AU1" s="14" t="s">
        <v>487</v>
      </c>
      <c r="AV1" s="14" t="s">
        <v>488</v>
      </c>
      <c r="AW1" s="14" t="s">
        <v>489</v>
      </c>
      <c r="AX1" s="14" t="s">
        <v>490</v>
      </c>
      <c r="AY1" s="14" t="s">
        <v>491</v>
      </c>
      <c r="AZ1" s="14" t="s">
        <v>492</v>
      </c>
      <c r="BA1" s="14" t="s">
        <v>493</v>
      </c>
      <c r="BB1" s="14" t="s">
        <v>494</v>
      </c>
      <c r="BC1" s="14" t="s">
        <v>495</v>
      </c>
      <c r="BD1" s="14" t="s">
        <v>496</v>
      </c>
      <c r="BE1" s="14" t="s">
        <v>497</v>
      </c>
      <c r="BF1" s="14" t="s">
        <v>498</v>
      </c>
      <c r="BG1" s="14" t="s">
        <v>499</v>
      </c>
      <c r="BH1" s="14" t="s">
        <v>500</v>
      </c>
      <c r="BI1" s="14" t="s">
        <v>501</v>
      </c>
      <c r="BJ1" s="14" t="s">
        <v>502</v>
      </c>
      <c r="BK1" s="14" t="s">
        <v>503</v>
      </c>
      <c r="BL1" s="14" t="s">
        <v>504</v>
      </c>
      <c r="BM1" s="14" t="s">
        <v>505</v>
      </c>
      <c r="BN1" s="14" t="s">
        <v>506</v>
      </c>
      <c r="BO1" s="14" t="s">
        <v>507</v>
      </c>
      <c r="BP1" s="14" t="s">
        <v>508</v>
      </c>
      <c r="BQ1" s="14" t="s">
        <v>509</v>
      </c>
      <c r="BR1" s="14" t="s">
        <v>510</v>
      </c>
      <c r="BS1" s="14" t="s">
        <v>511</v>
      </c>
      <c r="BT1" s="14" t="s">
        <v>512</v>
      </c>
      <c r="BU1" s="14" t="s">
        <v>513</v>
      </c>
      <c r="BV1" s="14" t="s">
        <v>514</v>
      </c>
      <c r="BW1" s="14" t="s">
        <v>515</v>
      </c>
      <c r="BX1" s="14" t="s">
        <v>516</v>
      </c>
      <c r="BY1" s="14" t="s">
        <v>517</v>
      </c>
      <c r="BZ1" s="14" t="s">
        <v>518</v>
      </c>
      <c r="CA1" s="14" t="s">
        <v>519</v>
      </c>
      <c r="CB1" s="14" t="s">
        <v>520</v>
      </c>
      <c r="CC1" s="14" t="s">
        <v>521</v>
      </c>
      <c r="CD1" s="14" t="s">
        <v>522</v>
      </c>
      <c r="CE1" s="14" t="s">
        <v>523</v>
      </c>
      <c r="CF1" s="14" t="s">
        <v>524</v>
      </c>
      <c r="CG1" s="14" t="s">
        <v>525</v>
      </c>
      <c r="CH1" s="14" t="s">
        <v>526</v>
      </c>
      <c r="CI1" s="14" t="s">
        <v>527</v>
      </c>
      <c r="CJ1" s="14" t="s">
        <v>528</v>
      </c>
      <c r="CK1" s="14" t="s">
        <v>529</v>
      </c>
      <c r="CL1" s="14" t="s">
        <v>530</v>
      </c>
    </row>
    <row r="2" spans="1:90" x14ac:dyDescent="0.25">
      <c r="A2" s="14">
        <v>1</v>
      </c>
      <c r="B2" s="14" t="s">
        <v>531</v>
      </c>
      <c r="C2" s="14">
        <v>1330.4454588019871</v>
      </c>
      <c r="D2" s="14">
        <v>1360.2465585524587</v>
      </c>
      <c r="E2" s="14">
        <v>1386.4567847778292</v>
      </c>
      <c r="F2" s="14">
        <v>1349.8589564044714</v>
      </c>
      <c r="G2" s="14">
        <v>1303.5771369389386</v>
      </c>
      <c r="H2" s="14">
        <v>1299.2197322353761</v>
      </c>
      <c r="I2" s="14">
        <v>1309.4023811018465</v>
      </c>
      <c r="J2" s="14">
        <v>1324.0234639680662</v>
      </c>
      <c r="K2" s="14">
        <v>1328.1035541760546</v>
      </c>
      <c r="L2" s="14">
        <v>1334.8417264478367</v>
      </c>
      <c r="M2" s="14">
        <v>1352.2320157675495</v>
      </c>
      <c r="N2" s="14">
        <v>1257.318718310258</v>
      </c>
      <c r="O2" s="14">
        <v>1268.1858034383135</v>
      </c>
      <c r="P2" s="14">
        <v>1300.0616104057633</v>
      </c>
      <c r="Q2" s="14">
        <v>1327.8819324118597</v>
      </c>
      <c r="R2" s="14">
        <v>1354.1354787037412</v>
      </c>
      <c r="S2" s="14">
        <v>1378.9983897113627</v>
      </c>
      <c r="T2" s="14">
        <v>1317.7001308400572</v>
      </c>
      <c r="U2" s="14">
        <v>1328.1378273588509</v>
      </c>
      <c r="V2" s="14">
        <v>1336.019739331444</v>
      </c>
      <c r="W2" s="14">
        <v>1339.9241376775967</v>
      </c>
      <c r="X2" s="14">
        <v>1347.3142509968907</v>
      </c>
      <c r="Y2" s="14">
        <v>1355.0035794706441</v>
      </c>
      <c r="Z2" s="14">
        <v>1362.6951251062969</v>
      </c>
      <c r="AA2" s="14">
        <v>1375.9732786360037</v>
      </c>
      <c r="AB2" s="14">
        <v>1378.4671749617253</v>
      </c>
      <c r="AC2" s="14">
        <v>1386.9970502421311</v>
      </c>
      <c r="AD2" s="14">
        <v>1390.2708104894095</v>
      </c>
      <c r="AE2" s="14">
        <v>1390.0921034180506</v>
      </c>
      <c r="AF2" s="14">
        <v>1385.0271826813548</v>
      </c>
      <c r="AG2" s="14">
        <v>1369.3152413335231</v>
      </c>
      <c r="AH2" s="14">
        <v>1354.5842868349641</v>
      </c>
      <c r="AI2" s="14">
        <v>1290.5091147680437</v>
      </c>
      <c r="AJ2" s="14">
        <v>1291.4330113435549</v>
      </c>
      <c r="AK2" s="14">
        <v>1309.1188786439861</v>
      </c>
      <c r="AL2" s="14">
        <v>1309.185470166356</v>
      </c>
      <c r="AM2" s="14">
        <v>1304.5711876018572</v>
      </c>
      <c r="AN2" s="14">
        <v>1305.4750564029205</v>
      </c>
      <c r="AO2" s="14">
        <v>1293.8736744156313</v>
      </c>
      <c r="AP2" s="14">
        <v>1296.5940582050121</v>
      </c>
      <c r="AQ2" s="14">
        <v>1300.9361399179404</v>
      </c>
      <c r="AR2" s="14">
        <v>1303.1276564527377</v>
      </c>
      <c r="AS2" s="14">
        <v>1307.851586592039</v>
      </c>
      <c r="AT2" s="14">
        <v>1312.9377318249701</v>
      </c>
      <c r="AU2" s="14">
        <v>1313.6925495376395</v>
      </c>
      <c r="AV2" s="14">
        <v>1316.7558408976063</v>
      </c>
      <c r="AW2" s="14">
        <v>1326.8115313620674</v>
      </c>
      <c r="AX2" s="14">
        <v>1331.188678191925</v>
      </c>
      <c r="AY2" s="14">
        <v>1321.3378054206664</v>
      </c>
      <c r="AZ2" s="14">
        <v>1326.4296305685496</v>
      </c>
      <c r="BA2" s="14">
        <v>1327.0483264242268</v>
      </c>
      <c r="BB2" s="14">
        <v>1328.2581223016848</v>
      </c>
      <c r="BC2" s="14">
        <v>1330.6781374097573</v>
      </c>
      <c r="BD2" s="14">
        <v>1330.404937706116</v>
      </c>
      <c r="BE2" s="14">
        <v>1328.9038181590925</v>
      </c>
      <c r="BF2" s="14">
        <v>1332.0681147071741</v>
      </c>
      <c r="BG2" s="14">
        <v>1347.9900352189643</v>
      </c>
      <c r="BH2" s="14">
        <v>1362.6668299127448</v>
      </c>
      <c r="BI2" s="14">
        <v>1363.5932365965018</v>
      </c>
      <c r="BJ2" s="14">
        <v>1351.2577195815732</v>
      </c>
      <c r="BK2" s="14">
        <v>1331.4102769793783</v>
      </c>
      <c r="BL2" s="14">
        <v>1288.214021474678</v>
      </c>
      <c r="BM2" s="14">
        <v>1253.8013204979536</v>
      </c>
      <c r="BN2" s="14">
        <v>1243.420250052249</v>
      </c>
      <c r="BO2" s="14">
        <v>1243.839281216151</v>
      </c>
      <c r="BP2" s="14">
        <v>1251.1742314862549</v>
      </c>
      <c r="BQ2" s="14">
        <v>1263.8793300304405</v>
      </c>
      <c r="BR2" s="14">
        <v>1274.055484662405</v>
      </c>
      <c r="BS2" s="14">
        <v>1283.6341675741535</v>
      </c>
      <c r="BT2" s="14">
        <v>1290.0471654774856</v>
      </c>
      <c r="BU2" s="14">
        <v>1295.5947320680955</v>
      </c>
      <c r="BV2" s="14">
        <v>1306.3320589016137</v>
      </c>
      <c r="BW2" s="14">
        <v>1308.2724851758583</v>
      </c>
      <c r="BX2" s="14">
        <v>1315.7691126397576</v>
      </c>
      <c r="BY2" s="14">
        <v>1326.3477081923049</v>
      </c>
      <c r="BZ2" s="14">
        <v>1333.0702217345959</v>
      </c>
      <c r="CA2" s="14">
        <v>1336.3406870807805</v>
      </c>
      <c r="CB2" s="14">
        <v>1345.7340239930204</v>
      </c>
      <c r="CC2" s="14">
        <v>1350.8000513727129</v>
      </c>
      <c r="CD2" s="14">
        <v>1355.8902388666913</v>
      </c>
      <c r="CE2" s="14">
        <v>1364.1176005825403</v>
      </c>
      <c r="CF2" s="14">
        <v>1370.6889274610307</v>
      </c>
      <c r="CG2" s="14">
        <v>1378.4472833465138</v>
      </c>
      <c r="CH2" s="14">
        <v>1379.2912217568382</v>
      </c>
      <c r="CI2" s="14">
        <v>1387.5661262810681</v>
      </c>
      <c r="CJ2" s="14">
        <v>1394.8743568033281</v>
      </c>
      <c r="CK2" s="14">
        <v>1391.5940783533354</v>
      </c>
      <c r="CL2" s="14">
        <v>1394.6239722550897</v>
      </c>
    </row>
    <row r="3" spans="1:90" x14ac:dyDescent="0.25">
      <c r="A3" s="14">
        <v>2</v>
      </c>
      <c r="B3" s="14" t="s">
        <v>532</v>
      </c>
      <c r="C3" s="14">
        <v>1315.4044178410556</v>
      </c>
      <c r="D3" s="14">
        <v>1353.4159353199459</v>
      </c>
      <c r="E3" s="14">
        <v>1377.492448484642</v>
      </c>
      <c r="F3" s="14">
        <v>1374.5573292642741</v>
      </c>
      <c r="G3" s="14">
        <v>1278.1403661722088</v>
      </c>
      <c r="H3" s="14">
        <v>1205.0115053551431</v>
      </c>
      <c r="I3" s="14">
        <v>1174.3493680719348</v>
      </c>
      <c r="J3" s="14">
        <v>1153.6136384155741</v>
      </c>
      <c r="K3" s="14">
        <v>1139.510463151699</v>
      </c>
      <c r="L3" s="14">
        <v>1135.6833432425599</v>
      </c>
      <c r="M3" s="14">
        <v>1108.3085654265828</v>
      </c>
      <c r="N3" s="14">
        <v>1030.0377950492179</v>
      </c>
      <c r="O3" s="14">
        <v>995.72645025514976</v>
      </c>
      <c r="P3" s="14">
        <v>1020.057097487463</v>
      </c>
      <c r="Q3" s="14">
        <v>1030.3752383884787</v>
      </c>
      <c r="R3" s="14">
        <v>1055.1890389942714</v>
      </c>
      <c r="S3" s="14">
        <v>1060.542608153798</v>
      </c>
      <c r="T3" s="14">
        <v>1300.9960713730918</v>
      </c>
      <c r="U3" s="14">
        <v>1313.0135460570641</v>
      </c>
      <c r="V3" s="14">
        <v>1318.5141656596647</v>
      </c>
      <c r="W3" s="14">
        <v>1329.0938882744017</v>
      </c>
      <c r="X3" s="14">
        <v>1340.201327994698</v>
      </c>
      <c r="Y3" s="14">
        <v>1348.9596153140185</v>
      </c>
      <c r="Z3" s="14">
        <v>1358.338620597837</v>
      </c>
      <c r="AA3" s="14">
        <v>1366.1641773732299</v>
      </c>
      <c r="AB3" s="14">
        <v>1370.3447617024904</v>
      </c>
      <c r="AC3" s="14">
        <v>1370.9217955791135</v>
      </c>
      <c r="AD3" s="14">
        <v>1379.8420647629184</v>
      </c>
      <c r="AE3" s="14">
        <v>1388.8611718940456</v>
      </c>
      <c r="AF3" s="14">
        <v>1399.069357656176</v>
      </c>
      <c r="AG3" s="14">
        <v>1397.9338261390221</v>
      </c>
      <c r="AH3" s="14">
        <v>1387.1907163985547</v>
      </c>
      <c r="AI3" s="14">
        <v>1314.0354168633439</v>
      </c>
      <c r="AJ3" s="14">
        <v>1282.4880784355066</v>
      </c>
      <c r="AK3" s="14">
        <v>1285.1726916862435</v>
      </c>
      <c r="AL3" s="14">
        <v>1280.3601645918125</v>
      </c>
      <c r="AM3" s="14">
        <v>1264.5405299752724</v>
      </c>
      <c r="AN3" s="14">
        <v>1236.1097801582605</v>
      </c>
      <c r="AO3" s="14">
        <v>1208.2701257232191</v>
      </c>
      <c r="AP3" s="14">
        <v>1191.7869356889764</v>
      </c>
      <c r="AQ3" s="14">
        <v>1183.8791798501161</v>
      </c>
      <c r="AR3" s="14">
        <v>1178.3484857365656</v>
      </c>
      <c r="AS3" s="14">
        <v>1177.0361769495</v>
      </c>
      <c r="AT3" s="14">
        <v>1173.3072587818021</v>
      </c>
      <c r="AU3" s="14">
        <v>1168.7055508198716</v>
      </c>
      <c r="AV3" s="14">
        <v>1159.7776151211599</v>
      </c>
      <c r="AW3" s="14">
        <v>1157.2121697059588</v>
      </c>
      <c r="AX3" s="14">
        <v>1153.3667627604184</v>
      </c>
      <c r="AY3" s="14">
        <v>1144.0980060747595</v>
      </c>
      <c r="AZ3" s="14">
        <v>1143.0921388945912</v>
      </c>
      <c r="BA3" s="14">
        <v>1138.8648281714029</v>
      </c>
      <c r="BB3" s="14">
        <v>1138.3270656287739</v>
      </c>
      <c r="BC3" s="14">
        <v>1137.757819912028</v>
      </c>
      <c r="BD3" s="14">
        <v>1137.6926040765295</v>
      </c>
      <c r="BE3" s="14">
        <v>1137.3436348376608</v>
      </c>
      <c r="BF3" s="14">
        <v>1134.1051472475222</v>
      </c>
      <c r="BG3" s="14">
        <v>1133.5919868085268</v>
      </c>
      <c r="BH3" s="14">
        <v>1130.1819395691459</v>
      </c>
      <c r="BI3" s="14">
        <v>1119.0732050071499</v>
      </c>
      <c r="BJ3" s="14">
        <v>1102.6198446553844</v>
      </c>
      <c r="BK3" s="14">
        <v>1081.3592724746507</v>
      </c>
      <c r="BL3" s="14">
        <v>1056.1492245971876</v>
      </c>
      <c r="BM3" s="14">
        <v>1035.6069440759438</v>
      </c>
      <c r="BN3" s="14">
        <v>1020.0188739688637</v>
      </c>
      <c r="BO3" s="14">
        <v>1008.3761375548763</v>
      </c>
      <c r="BP3" s="14">
        <v>997.21282338410981</v>
      </c>
      <c r="BQ3" s="14">
        <v>993.17287216497823</v>
      </c>
      <c r="BR3" s="14">
        <v>992.92368236139885</v>
      </c>
      <c r="BS3" s="14">
        <v>999.59642311011203</v>
      </c>
      <c r="BT3" s="14">
        <v>1010.6786420536515</v>
      </c>
      <c r="BU3" s="14">
        <v>1018.7774195669725</v>
      </c>
      <c r="BV3" s="14">
        <v>1024.5041458309595</v>
      </c>
      <c r="BW3" s="14">
        <v>1026.2681824982685</v>
      </c>
      <c r="BX3" s="14">
        <v>1026.4769733819903</v>
      </c>
      <c r="BY3" s="14">
        <v>1026.6554212671929</v>
      </c>
      <c r="BZ3" s="14">
        <v>1031.4248220404181</v>
      </c>
      <c r="CA3" s="14">
        <v>1036.9437368643135</v>
      </c>
      <c r="CB3" s="14">
        <v>1043.6152163485131</v>
      </c>
      <c r="CC3" s="14">
        <v>1052.0075649661728</v>
      </c>
      <c r="CD3" s="14">
        <v>1058.7040624812007</v>
      </c>
      <c r="CE3" s="14">
        <v>1066.4293121811995</v>
      </c>
      <c r="CF3" s="14">
        <v>1050.6710740020633</v>
      </c>
      <c r="CG3" s="14">
        <v>1059.1893061475573</v>
      </c>
      <c r="CH3" s="14">
        <v>1061.8112644296136</v>
      </c>
      <c r="CI3" s="14">
        <v>1070.4987880359574</v>
      </c>
      <c r="CJ3" s="14">
        <v>1080.1358907761091</v>
      </c>
      <c r="CK3" s="14">
        <v>1087.5796526363463</v>
      </c>
      <c r="CL3" s="14">
        <v>1095.1391454840966</v>
      </c>
    </row>
    <row r="4" spans="1:90" x14ac:dyDescent="0.25">
      <c r="A4" s="14">
        <v>3</v>
      </c>
      <c r="B4" s="14" t="s">
        <v>805</v>
      </c>
      <c r="C4" s="14">
        <v>491.11408643980877</v>
      </c>
      <c r="D4" s="14">
        <v>527.36975689511667</v>
      </c>
      <c r="E4" s="14">
        <v>568.993359818719</v>
      </c>
      <c r="F4" s="14">
        <v>585.19331291680101</v>
      </c>
      <c r="G4" s="14">
        <v>544.26894413481671</v>
      </c>
      <c r="H4" s="14">
        <v>507.56920708468044</v>
      </c>
      <c r="I4" s="14">
        <v>496.59510417514463</v>
      </c>
      <c r="J4" s="14">
        <v>473.84519097919389</v>
      </c>
      <c r="K4" s="14">
        <v>458.02656706996618</v>
      </c>
      <c r="L4" s="14">
        <v>457.93097817951264</v>
      </c>
      <c r="M4" s="14">
        <v>451.91529118626011</v>
      </c>
      <c r="N4" s="14">
        <v>434.27771601949155</v>
      </c>
      <c r="O4" s="14">
        <v>424.17904000979308</v>
      </c>
      <c r="P4" s="14">
        <v>436.26553631239028</v>
      </c>
      <c r="Q4" s="14">
        <v>439.68053486048819</v>
      </c>
      <c r="R4" s="14">
        <v>445.70967882279342</v>
      </c>
      <c r="S4" s="14">
        <v>450.71139942169276</v>
      </c>
      <c r="T4" s="14">
        <v>480.57172872189437</v>
      </c>
      <c r="U4" s="14">
        <v>488.84993070441925</v>
      </c>
      <c r="V4" s="14">
        <v>494.1163665342018</v>
      </c>
      <c r="W4" s="14">
        <v>500.91831979871972</v>
      </c>
      <c r="X4" s="14">
        <v>509.95262871266385</v>
      </c>
      <c r="Y4" s="14">
        <v>521.63552517064022</v>
      </c>
      <c r="Z4" s="14">
        <v>533.32323774613144</v>
      </c>
      <c r="AA4" s="14">
        <v>544.56763595103121</v>
      </c>
      <c r="AB4" s="14">
        <v>554.59656235124373</v>
      </c>
      <c r="AC4" s="14">
        <v>563.4728798555783</v>
      </c>
      <c r="AD4" s="14">
        <v>574.09999476702649</v>
      </c>
      <c r="AE4" s="14">
        <v>583.80400230102725</v>
      </c>
      <c r="AF4" s="14">
        <v>592.52997609317015</v>
      </c>
      <c r="AG4" s="14">
        <v>594.92188882410028</v>
      </c>
      <c r="AH4" s="14">
        <v>594.99328907352594</v>
      </c>
      <c r="AI4" s="14">
        <v>558.32809767640765</v>
      </c>
      <c r="AJ4" s="14">
        <v>539.56398457249054</v>
      </c>
      <c r="AK4" s="14">
        <v>547.82412555976634</v>
      </c>
      <c r="AL4" s="14">
        <v>548.90451322252022</v>
      </c>
      <c r="AM4" s="14">
        <v>540.78315318448961</v>
      </c>
      <c r="AN4" s="14">
        <v>525.52334059791735</v>
      </c>
      <c r="AO4" s="14">
        <v>508.19604809551026</v>
      </c>
      <c r="AP4" s="14">
        <v>500.02197467149585</v>
      </c>
      <c r="AQ4" s="14">
        <v>496.53546497379841</v>
      </c>
      <c r="AR4" s="14">
        <v>499.5136078261155</v>
      </c>
      <c r="AS4" s="14">
        <v>499.85454264697029</v>
      </c>
      <c r="AT4" s="14">
        <v>496.25713864808347</v>
      </c>
      <c r="AU4" s="14">
        <v>490.75512757940925</v>
      </c>
      <c r="AV4" s="14">
        <v>482.01929651423546</v>
      </c>
      <c r="AW4" s="14">
        <v>475.92827287370346</v>
      </c>
      <c r="AX4" s="14">
        <v>471.61441222764364</v>
      </c>
      <c r="AY4" s="14">
        <v>465.81878230119304</v>
      </c>
      <c r="AZ4" s="14">
        <v>460.03365016706744</v>
      </c>
      <c r="BA4" s="14">
        <v>457.26803430657071</v>
      </c>
      <c r="BB4" s="14">
        <v>457.26444504278993</v>
      </c>
      <c r="BC4" s="14">
        <v>457.54013876343652</v>
      </c>
      <c r="BD4" s="14">
        <v>456.87581003787</v>
      </c>
      <c r="BE4" s="14">
        <v>458.280171265219</v>
      </c>
      <c r="BF4" s="14">
        <v>457.86600594591403</v>
      </c>
      <c r="BG4" s="14">
        <v>458.70192546904764</v>
      </c>
      <c r="BH4" s="14">
        <v>459.3641191412803</v>
      </c>
      <c r="BI4" s="14">
        <v>455.07668494687533</v>
      </c>
      <c r="BJ4" s="14">
        <v>449.75267734907675</v>
      </c>
      <c r="BK4" s="14">
        <v>443.46768330780793</v>
      </c>
      <c r="BL4" s="14">
        <v>439.22918104765768</v>
      </c>
      <c r="BM4" s="14">
        <v>436.5150346760048</v>
      </c>
      <c r="BN4" s="14">
        <v>432.57018142735126</v>
      </c>
      <c r="BO4" s="14">
        <v>428.79646692695258</v>
      </c>
      <c r="BP4" s="14">
        <v>425.5321138247163</v>
      </c>
      <c r="BQ4" s="14">
        <v>423.05412128019833</v>
      </c>
      <c r="BR4" s="14">
        <v>421.74233071211842</v>
      </c>
      <c r="BS4" s="14">
        <v>426.38759422213928</v>
      </c>
      <c r="BT4" s="14">
        <v>432.07551904714001</v>
      </c>
      <c r="BU4" s="14">
        <v>435.42628788734061</v>
      </c>
      <c r="BV4" s="14">
        <v>438.50233007021808</v>
      </c>
      <c r="BW4" s="14">
        <v>439.05800824486238</v>
      </c>
      <c r="BX4" s="14">
        <v>438.56596132406645</v>
      </c>
      <c r="BY4" s="14">
        <v>438.1481847506268</v>
      </c>
      <c r="BZ4" s="14">
        <v>440.04863414648105</v>
      </c>
      <c r="CA4" s="14">
        <v>441.95935922077842</v>
      </c>
      <c r="CB4" s="14">
        <v>442.64527189908171</v>
      </c>
      <c r="CC4" s="14">
        <v>445.20984335237034</v>
      </c>
      <c r="CD4" s="14">
        <v>446.27756183432814</v>
      </c>
      <c r="CE4" s="14">
        <v>448.70603820539355</v>
      </c>
      <c r="CF4" s="14">
        <v>448.18997226657694</v>
      </c>
      <c r="CG4" s="14">
        <v>451.00226653018154</v>
      </c>
      <c r="CH4" s="14">
        <v>450.68651499118073</v>
      </c>
      <c r="CI4" s="14">
        <v>452.96684389883188</v>
      </c>
      <c r="CJ4" s="14">
        <v>457.34425686500958</v>
      </c>
      <c r="CK4" s="14">
        <v>461.06014315079784</v>
      </c>
      <c r="CL4" s="14">
        <v>465.59591466167501</v>
      </c>
    </row>
    <row r="5" spans="1:90" x14ac:dyDescent="0.25">
      <c r="A5" s="14">
        <v>4</v>
      </c>
      <c r="B5" s="14" t="s">
        <v>806</v>
      </c>
      <c r="C5" s="14">
        <v>824.29033140124693</v>
      </c>
      <c r="D5" s="14">
        <v>826.04617842482924</v>
      </c>
      <c r="E5" s="14">
        <v>808.49908866592307</v>
      </c>
      <c r="F5" s="14">
        <v>789.36401634747313</v>
      </c>
      <c r="G5" s="14">
        <v>733.87142203739199</v>
      </c>
      <c r="H5" s="14">
        <v>697.44229827046252</v>
      </c>
      <c r="I5" s="14">
        <v>677.75426389679001</v>
      </c>
      <c r="J5" s="14">
        <v>679.76844743638014</v>
      </c>
      <c r="K5" s="14">
        <v>681.48389608173284</v>
      </c>
      <c r="L5" s="14">
        <v>677.75236506304725</v>
      </c>
      <c r="M5" s="14">
        <v>656.39327424032263</v>
      </c>
      <c r="N5" s="14">
        <v>595.76007902972628</v>
      </c>
      <c r="O5" s="14">
        <v>571.54741024535679</v>
      </c>
      <c r="P5" s="14">
        <v>583.79156117507273</v>
      </c>
      <c r="Q5" s="14">
        <v>590.69470352799044</v>
      </c>
      <c r="R5" s="14">
        <v>609.47936017147811</v>
      </c>
      <c r="S5" s="14">
        <v>609.8312087321051</v>
      </c>
      <c r="T5" s="14">
        <v>820.42434265119743</v>
      </c>
      <c r="U5" s="14">
        <v>824.16361535264502</v>
      </c>
      <c r="V5" s="14">
        <v>824.39779912546305</v>
      </c>
      <c r="W5" s="14">
        <v>828.17556847568244</v>
      </c>
      <c r="X5" s="14">
        <v>830.24869928203429</v>
      </c>
      <c r="Y5" s="14">
        <v>827.32409014337827</v>
      </c>
      <c r="Z5" s="14">
        <v>825.01538285170579</v>
      </c>
      <c r="AA5" s="14">
        <v>821.5965414221987</v>
      </c>
      <c r="AB5" s="14">
        <v>815.74819935124697</v>
      </c>
      <c r="AC5" s="14">
        <v>807.44891572353515</v>
      </c>
      <c r="AD5" s="14">
        <v>805.74206999589182</v>
      </c>
      <c r="AE5" s="14">
        <v>805.05716959301833</v>
      </c>
      <c r="AF5" s="14">
        <v>806.53938156300569</v>
      </c>
      <c r="AG5" s="14">
        <v>803.01193731492174</v>
      </c>
      <c r="AH5" s="14">
        <v>792.19742732502868</v>
      </c>
      <c r="AI5" s="14">
        <v>755.70731918693627</v>
      </c>
      <c r="AJ5" s="14">
        <v>742.92409386301608</v>
      </c>
      <c r="AK5" s="14">
        <v>737.34856612647718</v>
      </c>
      <c r="AL5" s="14">
        <v>731.45565136929201</v>
      </c>
      <c r="AM5" s="14">
        <v>723.75737679078281</v>
      </c>
      <c r="AN5" s="14">
        <v>710.58643956034314</v>
      </c>
      <c r="AO5" s="14">
        <v>700.0740776277089</v>
      </c>
      <c r="AP5" s="14">
        <v>691.76496101748</v>
      </c>
      <c r="AQ5" s="14">
        <v>687.34371487631779</v>
      </c>
      <c r="AR5" s="14">
        <v>678.8348779104499</v>
      </c>
      <c r="AS5" s="14">
        <v>677.18163430252946</v>
      </c>
      <c r="AT5" s="14">
        <v>677.05012013371856</v>
      </c>
      <c r="AU5" s="14">
        <v>677.95042324046233</v>
      </c>
      <c r="AV5" s="14">
        <v>677.75831860692438</v>
      </c>
      <c r="AW5" s="14">
        <v>681.2838968322551</v>
      </c>
      <c r="AX5" s="14">
        <v>681.75235053277481</v>
      </c>
      <c r="AY5" s="14">
        <v>678.27922377356617</v>
      </c>
      <c r="AZ5" s="14">
        <v>683.05848872752381</v>
      </c>
      <c r="BA5" s="14">
        <v>681.59679386483208</v>
      </c>
      <c r="BB5" s="14">
        <v>681.06262058598395</v>
      </c>
      <c r="BC5" s="14">
        <v>680.21768114859151</v>
      </c>
      <c r="BD5" s="14">
        <v>680.81679403865951</v>
      </c>
      <c r="BE5" s="14">
        <v>679.06346357244195</v>
      </c>
      <c r="BF5" s="14">
        <v>676.23914130160813</v>
      </c>
      <c r="BG5" s="14">
        <v>674.8900613394793</v>
      </c>
      <c r="BH5" s="14">
        <v>670.81782042786563</v>
      </c>
      <c r="BI5" s="14">
        <v>663.99652006027452</v>
      </c>
      <c r="BJ5" s="14">
        <v>652.86716730630769</v>
      </c>
      <c r="BK5" s="14">
        <v>637.89158916684289</v>
      </c>
      <c r="BL5" s="14">
        <v>616.92004354953008</v>
      </c>
      <c r="BM5" s="14">
        <v>599.09190939993903</v>
      </c>
      <c r="BN5" s="14">
        <v>587.44869254151263</v>
      </c>
      <c r="BO5" s="14">
        <v>579.57967062792363</v>
      </c>
      <c r="BP5" s="14">
        <v>571.68070955939356</v>
      </c>
      <c r="BQ5" s="14">
        <v>570.11875088478018</v>
      </c>
      <c r="BR5" s="14">
        <v>571.18135164928037</v>
      </c>
      <c r="BS5" s="14">
        <v>573.2088288879728</v>
      </c>
      <c r="BT5" s="14">
        <v>578.60312300651151</v>
      </c>
      <c r="BU5" s="14">
        <v>583.35113167963186</v>
      </c>
      <c r="BV5" s="14">
        <v>586.00181576074124</v>
      </c>
      <c r="BW5" s="14">
        <v>587.21017425340631</v>
      </c>
      <c r="BX5" s="14">
        <v>587.91101205792393</v>
      </c>
      <c r="BY5" s="14">
        <v>588.50723651656608</v>
      </c>
      <c r="BZ5" s="14">
        <v>591.37618789393707</v>
      </c>
      <c r="CA5" s="14">
        <v>594.98437764353491</v>
      </c>
      <c r="CB5" s="14">
        <v>600.9699444494313</v>
      </c>
      <c r="CC5" s="14">
        <v>606.79772161380231</v>
      </c>
      <c r="CD5" s="14">
        <v>612.4265006468728</v>
      </c>
      <c r="CE5" s="14">
        <v>617.72327397580614</v>
      </c>
      <c r="CF5" s="14">
        <v>602.48110173548628</v>
      </c>
      <c r="CG5" s="14">
        <v>608.1870396173756</v>
      </c>
      <c r="CH5" s="14">
        <v>611.12474943843267</v>
      </c>
      <c r="CI5" s="14">
        <v>617.53194413712572</v>
      </c>
      <c r="CJ5" s="14">
        <v>622.79163391109955</v>
      </c>
      <c r="CK5" s="14">
        <v>626.5195094855485</v>
      </c>
      <c r="CL5" s="14">
        <v>629.54323082242172</v>
      </c>
    </row>
    <row r="6" spans="1:90" x14ac:dyDescent="0.25">
      <c r="A6" s="14">
        <v>5</v>
      </c>
      <c r="B6" s="14" t="s">
        <v>535</v>
      </c>
      <c r="C6" s="14">
        <v>1604.8534165231385</v>
      </c>
      <c r="D6" s="14">
        <v>1661.2578022972439</v>
      </c>
      <c r="E6" s="14">
        <v>1657.7210166725117</v>
      </c>
      <c r="F6" s="14">
        <v>1600.7966505408224</v>
      </c>
      <c r="G6" s="14">
        <v>1625.5629392179192</v>
      </c>
      <c r="H6" s="14">
        <v>1628.0321397432988</v>
      </c>
      <c r="I6" s="14">
        <v>1650.886494913753</v>
      </c>
      <c r="J6" s="14">
        <v>1689.7078141752377</v>
      </c>
      <c r="K6" s="14">
        <v>1696.662312140244</v>
      </c>
      <c r="L6" s="14">
        <v>1687.8098614488085</v>
      </c>
      <c r="M6" s="14">
        <v>1642.418197470191</v>
      </c>
      <c r="N6" s="14">
        <v>1513.1791479218905</v>
      </c>
      <c r="O6" s="14">
        <v>1550.7481457626886</v>
      </c>
      <c r="P6" s="14">
        <v>1625.1637208296436</v>
      </c>
      <c r="Q6" s="14">
        <v>1659.6975816256768</v>
      </c>
      <c r="R6" s="14">
        <v>1719.0313086853241</v>
      </c>
      <c r="S6" s="14">
        <v>1776.2807136690228</v>
      </c>
      <c r="T6" s="14">
        <v>1586.5032631049883</v>
      </c>
      <c r="U6" s="14">
        <v>1597.8121555191649</v>
      </c>
      <c r="V6" s="14">
        <v>1611.0646009114548</v>
      </c>
      <c r="W6" s="14">
        <v>1624.033646556946</v>
      </c>
      <c r="X6" s="14">
        <v>1643.5626736695956</v>
      </c>
      <c r="Y6" s="14">
        <v>1659.5159102890607</v>
      </c>
      <c r="Z6" s="14">
        <v>1665.755409147768</v>
      </c>
      <c r="AA6" s="14">
        <v>1676.1972160825517</v>
      </c>
      <c r="AB6" s="14">
        <v>1674.5210027459334</v>
      </c>
      <c r="AC6" s="14">
        <v>1662.773933609177</v>
      </c>
      <c r="AD6" s="14">
        <v>1654.1483517675213</v>
      </c>
      <c r="AE6" s="14">
        <v>1639.4407785674155</v>
      </c>
      <c r="AF6" s="14">
        <v>1616.8021699235096</v>
      </c>
      <c r="AG6" s="14">
        <v>1601.5459479363647</v>
      </c>
      <c r="AH6" s="14">
        <v>1592.4843234672287</v>
      </c>
      <c r="AI6" s="14">
        <v>1592.3541608361868</v>
      </c>
      <c r="AJ6" s="14">
        <v>1609.3232803506908</v>
      </c>
      <c r="AK6" s="14">
        <v>1626.3915541268532</v>
      </c>
      <c r="AL6" s="14">
        <v>1632.9326378184196</v>
      </c>
      <c r="AM6" s="14">
        <v>1633.6042845757131</v>
      </c>
      <c r="AN6" s="14">
        <v>1625.4420582859188</v>
      </c>
      <c r="AO6" s="14">
        <v>1623.5024617085166</v>
      </c>
      <c r="AP6" s="14">
        <v>1629.4595073394948</v>
      </c>
      <c r="AQ6" s="14">
        <v>1633.7245316392646</v>
      </c>
      <c r="AR6" s="14">
        <v>1638.1639570347938</v>
      </c>
      <c r="AS6" s="14">
        <v>1642.4601317789181</v>
      </c>
      <c r="AT6" s="14">
        <v>1655.4818932036555</v>
      </c>
      <c r="AU6" s="14">
        <v>1667.4399976376449</v>
      </c>
      <c r="AV6" s="14">
        <v>1680.4521631202865</v>
      </c>
      <c r="AW6" s="14">
        <v>1695.1486393365922</v>
      </c>
      <c r="AX6" s="14">
        <v>1695.0717438007136</v>
      </c>
      <c r="AY6" s="14">
        <v>1688.1587104433586</v>
      </c>
      <c r="AZ6" s="14">
        <v>1702.5871187483278</v>
      </c>
      <c r="BA6" s="14">
        <v>1696.0635808460313</v>
      </c>
      <c r="BB6" s="14">
        <v>1693.7515466340758</v>
      </c>
      <c r="BC6" s="14">
        <v>1694.2470023325413</v>
      </c>
      <c r="BD6" s="14">
        <v>1696.8416662982008</v>
      </c>
      <c r="BE6" s="14">
        <v>1687.59384191399</v>
      </c>
      <c r="BF6" s="14">
        <v>1683.297593420795</v>
      </c>
      <c r="BG6" s="14">
        <v>1683.5063441622485</v>
      </c>
      <c r="BH6" s="14">
        <v>1682.2830227904569</v>
      </c>
      <c r="BI6" s="14">
        <v>1661.3906609707628</v>
      </c>
      <c r="BJ6" s="14">
        <v>1633.7164226475538</v>
      </c>
      <c r="BK6" s="14">
        <v>1592.2826834719901</v>
      </c>
      <c r="BL6" s="14">
        <v>1542.6497142400335</v>
      </c>
      <c r="BM6" s="14">
        <v>1513.4523505480768</v>
      </c>
      <c r="BN6" s="14">
        <v>1499.4725063453182</v>
      </c>
      <c r="BO6" s="14">
        <v>1497.1420205541335</v>
      </c>
      <c r="BP6" s="14">
        <v>1514.0140170458988</v>
      </c>
      <c r="BQ6" s="14">
        <v>1539.3314382203873</v>
      </c>
      <c r="BR6" s="14">
        <v>1561.8515893377232</v>
      </c>
      <c r="BS6" s="14">
        <v>1587.7955384467448</v>
      </c>
      <c r="BT6" s="14">
        <v>1605.0713418521739</v>
      </c>
      <c r="BU6" s="14">
        <v>1622.959501764152</v>
      </c>
      <c r="BV6" s="14">
        <v>1633.4016110050211</v>
      </c>
      <c r="BW6" s="14">
        <v>1639.2224286972271</v>
      </c>
      <c r="BX6" s="14">
        <v>1650.1529768448229</v>
      </c>
      <c r="BY6" s="14">
        <v>1652.5208133075482</v>
      </c>
      <c r="BZ6" s="14">
        <v>1661.8239667346043</v>
      </c>
      <c r="CA6" s="14">
        <v>1674.2925696157315</v>
      </c>
      <c r="CB6" s="14">
        <v>1693.9266553942996</v>
      </c>
      <c r="CC6" s="14">
        <v>1710.4740313657728</v>
      </c>
      <c r="CD6" s="14">
        <v>1728.2920446435544</v>
      </c>
      <c r="CE6" s="14">
        <v>1743.4325033376699</v>
      </c>
      <c r="CF6" s="14">
        <v>1757.4191533505584</v>
      </c>
      <c r="CG6" s="14">
        <v>1769.5639528940997</v>
      </c>
      <c r="CH6" s="14">
        <v>1780.2622588241111</v>
      </c>
      <c r="CI6" s="14">
        <v>1797.8774896073221</v>
      </c>
      <c r="CJ6" s="14">
        <v>1814.9859497050431</v>
      </c>
      <c r="CK6" s="14">
        <v>1824.9646972077774</v>
      </c>
      <c r="CL6" s="14">
        <v>1839.5719084886996</v>
      </c>
    </row>
    <row r="7" spans="1:90" x14ac:dyDescent="0.25">
      <c r="A7" s="14">
        <v>6</v>
      </c>
      <c r="B7" s="14" t="s">
        <v>536</v>
      </c>
      <c r="C7" s="14">
        <v>1171.6369085648371</v>
      </c>
      <c r="D7" s="14">
        <v>1221.2420252364084</v>
      </c>
      <c r="E7" s="14">
        <v>1257.4364481910748</v>
      </c>
      <c r="F7" s="14">
        <v>1219.5411579913368</v>
      </c>
      <c r="G7" s="14">
        <v>1194.7678549092966</v>
      </c>
      <c r="H7" s="14">
        <v>1186.2157174397703</v>
      </c>
      <c r="I7" s="14">
        <v>1198.4829706652536</v>
      </c>
      <c r="J7" s="14">
        <v>1197.3855702881815</v>
      </c>
      <c r="K7" s="14">
        <v>1183.9876602985137</v>
      </c>
      <c r="L7" s="14">
        <v>1162.4286567512422</v>
      </c>
      <c r="M7" s="14">
        <v>1089.6060084886403</v>
      </c>
      <c r="N7" s="14">
        <v>998.31874223829095</v>
      </c>
      <c r="O7" s="14">
        <v>932.37442388512329</v>
      </c>
      <c r="P7" s="14">
        <v>968.5273937300434</v>
      </c>
      <c r="Q7" s="14">
        <v>956.7751141591292</v>
      </c>
      <c r="R7" s="14">
        <v>1046.2744622821306</v>
      </c>
      <c r="S7" s="14">
        <v>1086.2388837320982</v>
      </c>
      <c r="T7" s="14">
        <v>1154.4866434508631</v>
      </c>
      <c r="U7" s="14">
        <v>1165.6229879594807</v>
      </c>
      <c r="V7" s="14">
        <v>1179.2223116492044</v>
      </c>
      <c r="W7" s="14">
        <v>1187.2156911998004</v>
      </c>
      <c r="X7" s="14">
        <v>1195.7879247216413</v>
      </c>
      <c r="Y7" s="14">
        <v>1212.4087360004726</v>
      </c>
      <c r="Z7" s="14">
        <v>1234.6245583650343</v>
      </c>
      <c r="AA7" s="14">
        <v>1242.1468818584856</v>
      </c>
      <c r="AB7" s="14">
        <v>1254.7586843886797</v>
      </c>
      <c r="AC7" s="14">
        <v>1260.8077518654154</v>
      </c>
      <c r="AD7" s="14">
        <v>1262.6960312326714</v>
      </c>
      <c r="AE7" s="14">
        <v>1251.4833252775327</v>
      </c>
      <c r="AF7" s="14">
        <v>1243.1493685038408</v>
      </c>
      <c r="AG7" s="14">
        <v>1223.6068614362525</v>
      </c>
      <c r="AH7" s="14">
        <v>1207.471928295889</v>
      </c>
      <c r="AI7" s="14">
        <v>1203.9364737293647</v>
      </c>
      <c r="AJ7" s="14">
        <v>1197.2328088063969</v>
      </c>
      <c r="AK7" s="14">
        <v>1194.7081400798072</v>
      </c>
      <c r="AL7" s="14">
        <v>1192.8959319942128</v>
      </c>
      <c r="AM7" s="14">
        <v>1194.2345387567698</v>
      </c>
      <c r="AN7" s="14">
        <v>1186.2867670508929</v>
      </c>
      <c r="AO7" s="14">
        <v>1183.1364173178665</v>
      </c>
      <c r="AP7" s="14">
        <v>1185.3478199167489</v>
      </c>
      <c r="AQ7" s="14">
        <v>1190.0918654735726</v>
      </c>
      <c r="AR7" s="14">
        <v>1194.2768164688653</v>
      </c>
      <c r="AS7" s="14">
        <v>1197.6826555476409</v>
      </c>
      <c r="AT7" s="14">
        <v>1199.2328730637537</v>
      </c>
      <c r="AU7" s="14">
        <v>1202.7395375807544</v>
      </c>
      <c r="AV7" s="14">
        <v>1197.2911227991272</v>
      </c>
      <c r="AW7" s="14">
        <v>1199.936430577492</v>
      </c>
      <c r="AX7" s="14">
        <v>1199.1705813454782</v>
      </c>
      <c r="AY7" s="14">
        <v>1193.1441464306283</v>
      </c>
      <c r="AZ7" s="14">
        <v>1189.436764886379</v>
      </c>
      <c r="BA7" s="14">
        <v>1185.4918129262837</v>
      </c>
      <c r="BB7" s="14">
        <v>1180.68661155169</v>
      </c>
      <c r="BC7" s="14">
        <v>1180.3354518297015</v>
      </c>
      <c r="BD7" s="14">
        <v>1180.606799631553</v>
      </c>
      <c r="BE7" s="14">
        <v>1170.3990372483638</v>
      </c>
      <c r="BF7" s="14">
        <v>1156.0368884396569</v>
      </c>
      <c r="BG7" s="14">
        <v>1142.6719016853956</v>
      </c>
      <c r="BH7" s="14">
        <v>1124.1785071822796</v>
      </c>
      <c r="BI7" s="14">
        <v>1099.8360076412125</v>
      </c>
      <c r="BJ7" s="14">
        <v>1078.4184807192389</v>
      </c>
      <c r="BK7" s="14">
        <v>1055.9910384118302</v>
      </c>
      <c r="BL7" s="14">
        <v>1030.9649476070708</v>
      </c>
      <c r="BM7" s="14">
        <v>1010.2407474539106</v>
      </c>
      <c r="BN7" s="14">
        <v>988.73652013967626</v>
      </c>
      <c r="BO7" s="14">
        <v>963.33275375250628</v>
      </c>
      <c r="BP7" s="14">
        <v>936.08551917040859</v>
      </c>
      <c r="BQ7" s="14">
        <v>926.97817540345591</v>
      </c>
      <c r="BR7" s="14">
        <v>927.21357131354273</v>
      </c>
      <c r="BS7" s="14">
        <v>939.22042965308606</v>
      </c>
      <c r="BT7" s="14">
        <v>959.58261313810237</v>
      </c>
      <c r="BU7" s="14">
        <v>971.70947088319963</v>
      </c>
      <c r="BV7" s="14">
        <v>976.18818738291247</v>
      </c>
      <c r="BW7" s="14">
        <v>966.62930351595924</v>
      </c>
      <c r="BX7" s="14">
        <v>950.5337851172518</v>
      </c>
      <c r="BY7" s="14">
        <v>945.74176097885174</v>
      </c>
      <c r="BZ7" s="14">
        <v>952.71259909051503</v>
      </c>
      <c r="CA7" s="14">
        <v>978.11231144989824</v>
      </c>
      <c r="CB7" s="14">
        <v>1009.6088435042931</v>
      </c>
      <c r="CC7" s="14">
        <v>1038.8537939673663</v>
      </c>
      <c r="CD7" s="14">
        <v>1061.5195258519293</v>
      </c>
      <c r="CE7" s="14">
        <v>1075.1156858049339</v>
      </c>
      <c r="CF7" s="14">
        <v>1080.0810496002941</v>
      </c>
      <c r="CG7" s="14">
        <v>1084.3664517952379</v>
      </c>
      <c r="CH7" s="14">
        <v>1087.2064735609683</v>
      </c>
      <c r="CI7" s="14">
        <v>1093.3015599718929</v>
      </c>
      <c r="CJ7" s="14">
        <v>1096.6954188907107</v>
      </c>
      <c r="CK7" s="14">
        <v>1103.9698951688501</v>
      </c>
      <c r="CL7" s="14">
        <v>1108.879085000787</v>
      </c>
    </row>
    <row r="8" spans="1:90" x14ac:dyDescent="0.25">
      <c r="A8" s="14">
        <v>7</v>
      </c>
      <c r="B8" s="14" t="s">
        <v>537</v>
      </c>
      <c r="C8" s="14">
        <v>528.49306039121313</v>
      </c>
      <c r="D8" s="14">
        <v>566.79264651924325</v>
      </c>
      <c r="E8" s="14">
        <v>589.88928621693549</v>
      </c>
      <c r="F8" s="14">
        <v>581.25301161317111</v>
      </c>
      <c r="G8" s="14">
        <v>588.47343307019037</v>
      </c>
      <c r="H8" s="14">
        <v>593.06489481735878</v>
      </c>
      <c r="I8" s="14">
        <v>606.78554305349212</v>
      </c>
      <c r="J8" s="14">
        <v>621.18008621322247</v>
      </c>
      <c r="K8" s="14">
        <v>613.82427023389641</v>
      </c>
      <c r="L8" s="14">
        <v>614.19900368529431</v>
      </c>
      <c r="M8" s="14">
        <v>576.74833147281652</v>
      </c>
      <c r="N8" s="14">
        <v>519.82586486620289</v>
      </c>
      <c r="O8" s="14">
        <v>504.86906736603822</v>
      </c>
      <c r="P8" s="14">
        <v>519.96708435195046</v>
      </c>
      <c r="Q8" s="14">
        <v>527.29526938193419</v>
      </c>
      <c r="R8" s="14">
        <v>556.19383805176926</v>
      </c>
      <c r="S8" s="14">
        <v>572.93065768489851</v>
      </c>
      <c r="T8" s="14">
        <v>514.91548054465147</v>
      </c>
      <c r="U8" s="14">
        <v>524.08266162869427</v>
      </c>
      <c r="V8" s="14">
        <v>534.96559645725449</v>
      </c>
      <c r="W8" s="14">
        <v>540.00850293425231</v>
      </c>
      <c r="X8" s="14">
        <v>547.42239892553926</v>
      </c>
      <c r="Y8" s="14">
        <v>560.87264093336682</v>
      </c>
      <c r="Z8" s="14">
        <v>578.36710726001843</v>
      </c>
      <c r="AA8" s="14">
        <v>580.50843895804837</v>
      </c>
      <c r="AB8" s="14">
        <v>587.14086425607354</v>
      </c>
      <c r="AC8" s="14">
        <v>590.77043948573066</v>
      </c>
      <c r="AD8" s="14">
        <v>594.530136719251</v>
      </c>
      <c r="AE8" s="14">
        <v>587.11570440668652</v>
      </c>
      <c r="AF8" s="14">
        <v>586.48949459304583</v>
      </c>
      <c r="AG8" s="14">
        <v>579.90952846495759</v>
      </c>
      <c r="AH8" s="14">
        <v>575.54505936190117</v>
      </c>
      <c r="AI8" s="14">
        <v>583.06796403278008</v>
      </c>
      <c r="AJ8" s="14">
        <v>584.21805204983218</v>
      </c>
      <c r="AK8" s="14">
        <v>586.3338126914482</v>
      </c>
      <c r="AL8" s="14">
        <v>588.86036994748952</v>
      </c>
      <c r="AM8" s="14">
        <v>594.48149759199168</v>
      </c>
      <c r="AN8" s="14">
        <v>592.10462868266291</v>
      </c>
      <c r="AO8" s="14">
        <v>591.16862139627642</v>
      </c>
      <c r="AP8" s="14">
        <v>593.27639442816417</v>
      </c>
      <c r="AQ8" s="14">
        <v>595.70993476233173</v>
      </c>
      <c r="AR8" s="14">
        <v>600.47043515215455</v>
      </c>
      <c r="AS8" s="14">
        <v>603.26879377920727</v>
      </c>
      <c r="AT8" s="14">
        <v>607.88180125474514</v>
      </c>
      <c r="AU8" s="14">
        <v>615.52114202786174</v>
      </c>
      <c r="AV8" s="14">
        <v>616.90452613584796</v>
      </c>
      <c r="AW8" s="14">
        <v>623.07963622554462</v>
      </c>
      <c r="AX8" s="14">
        <v>624.5052534939656</v>
      </c>
      <c r="AY8" s="14">
        <v>620.23092899753169</v>
      </c>
      <c r="AZ8" s="14">
        <v>615.14300370782598</v>
      </c>
      <c r="BA8" s="14">
        <v>612.96388984382679</v>
      </c>
      <c r="BB8" s="14">
        <v>612.13744788941835</v>
      </c>
      <c r="BC8" s="14">
        <v>615.05273949451475</v>
      </c>
      <c r="BD8" s="14">
        <v>619.87247634607411</v>
      </c>
      <c r="BE8" s="14">
        <v>617.46529153491849</v>
      </c>
      <c r="BF8" s="14">
        <v>612.08187348744946</v>
      </c>
      <c r="BG8" s="14">
        <v>607.37637337273509</v>
      </c>
      <c r="BH8" s="14">
        <v>598.41238690233195</v>
      </c>
      <c r="BI8" s="14">
        <v>584.83055464155473</v>
      </c>
      <c r="BJ8" s="14">
        <v>569.45974826446695</v>
      </c>
      <c r="BK8" s="14">
        <v>554.29063608291256</v>
      </c>
      <c r="BL8" s="14">
        <v>535.23431501206221</v>
      </c>
      <c r="BM8" s="14">
        <v>523.57034038633878</v>
      </c>
      <c r="BN8" s="14">
        <v>514.13521566816826</v>
      </c>
      <c r="BO8" s="14">
        <v>506.36358839824209</v>
      </c>
      <c r="BP8" s="14">
        <v>500.62618924043238</v>
      </c>
      <c r="BQ8" s="14">
        <v>501.99141660694124</v>
      </c>
      <c r="BR8" s="14">
        <v>505.71766896362419</v>
      </c>
      <c r="BS8" s="14">
        <v>511.14099465315508</v>
      </c>
      <c r="BT8" s="14">
        <v>515.44507629397719</v>
      </c>
      <c r="BU8" s="14">
        <v>519.04102242050749</v>
      </c>
      <c r="BV8" s="14">
        <v>523.37959070451075</v>
      </c>
      <c r="BW8" s="14">
        <v>522.0026479888063</v>
      </c>
      <c r="BX8" s="14">
        <v>521.66100542827019</v>
      </c>
      <c r="BY8" s="14">
        <v>523.73757902359614</v>
      </c>
      <c r="BZ8" s="14">
        <v>526.96382482605554</v>
      </c>
      <c r="CA8" s="14">
        <v>536.81866824981489</v>
      </c>
      <c r="CB8" s="14">
        <v>544.16930854752104</v>
      </c>
      <c r="CC8" s="14">
        <v>553.41629725327243</v>
      </c>
      <c r="CD8" s="14">
        <v>560.96162525689101</v>
      </c>
      <c r="CE8" s="14">
        <v>566.22812114939268</v>
      </c>
      <c r="CF8" s="14">
        <v>569.49097619041891</v>
      </c>
      <c r="CG8" s="14">
        <v>571.78858713004047</v>
      </c>
      <c r="CH8" s="14">
        <v>573.29213452136332</v>
      </c>
      <c r="CI8" s="14">
        <v>577.15093289777121</v>
      </c>
      <c r="CJ8" s="14">
        <v>577.7247817410107</v>
      </c>
      <c r="CK8" s="14">
        <v>582.95203361426468</v>
      </c>
      <c r="CL8" s="14">
        <v>586.19087420740755</v>
      </c>
    </row>
    <row r="9" spans="1:90" x14ac:dyDescent="0.25">
      <c r="A9" s="14">
        <v>8</v>
      </c>
      <c r="B9" s="14" t="s">
        <v>538</v>
      </c>
      <c r="C9" s="14">
        <v>643.14384817362406</v>
      </c>
      <c r="D9" s="14">
        <v>654.44937871716525</v>
      </c>
      <c r="E9" s="14">
        <v>667.54716197413939</v>
      </c>
      <c r="F9" s="14">
        <v>638.28814637816549</v>
      </c>
      <c r="G9" s="14">
        <v>606.29442183910623</v>
      </c>
      <c r="H9" s="14">
        <v>593.1508226224114</v>
      </c>
      <c r="I9" s="14">
        <v>591.69742761176144</v>
      </c>
      <c r="J9" s="14">
        <v>576.20548407495903</v>
      </c>
      <c r="K9" s="14">
        <v>570.16339006461715</v>
      </c>
      <c r="L9" s="14">
        <v>548.22965306594801</v>
      </c>
      <c r="M9" s="14">
        <v>512.85767701582381</v>
      </c>
      <c r="N9" s="14">
        <v>478.49287737208823</v>
      </c>
      <c r="O9" s="14">
        <v>427.50535651908507</v>
      </c>
      <c r="P9" s="14">
        <v>448.56030937809294</v>
      </c>
      <c r="Q9" s="14">
        <v>429.47984477719496</v>
      </c>
      <c r="R9" s="14">
        <v>490.08062423036142</v>
      </c>
      <c r="S9" s="14">
        <v>513.30822604719981</v>
      </c>
      <c r="T9" s="14">
        <v>639.57116290621173</v>
      </c>
      <c r="U9" s="14">
        <v>641.54032633078634</v>
      </c>
      <c r="V9" s="14">
        <v>644.25671519194987</v>
      </c>
      <c r="W9" s="14">
        <v>647.2071882655481</v>
      </c>
      <c r="X9" s="14">
        <v>648.36552579610202</v>
      </c>
      <c r="Y9" s="14">
        <v>651.53609506710575</v>
      </c>
      <c r="Z9" s="14">
        <v>656.25745110501589</v>
      </c>
      <c r="AA9" s="14">
        <v>661.63844290043721</v>
      </c>
      <c r="AB9" s="14">
        <v>667.6178201326062</v>
      </c>
      <c r="AC9" s="14">
        <v>670.03731237968486</v>
      </c>
      <c r="AD9" s="14">
        <v>668.16589451342043</v>
      </c>
      <c r="AE9" s="14">
        <v>664.36762087084605</v>
      </c>
      <c r="AF9" s="14">
        <v>656.65987391079489</v>
      </c>
      <c r="AG9" s="14">
        <v>643.69733297129483</v>
      </c>
      <c r="AH9" s="14">
        <v>631.92686893398786</v>
      </c>
      <c r="AI9" s="14">
        <v>620.86850969658462</v>
      </c>
      <c r="AJ9" s="14">
        <v>613.01475675656457</v>
      </c>
      <c r="AK9" s="14">
        <v>608.37432738835901</v>
      </c>
      <c r="AL9" s="14">
        <v>604.0355620467235</v>
      </c>
      <c r="AM9" s="14">
        <v>599.7530411647781</v>
      </c>
      <c r="AN9" s="14">
        <v>594.18213836822997</v>
      </c>
      <c r="AO9" s="14">
        <v>591.9677959215901</v>
      </c>
      <c r="AP9" s="14">
        <v>592.07142548858474</v>
      </c>
      <c r="AQ9" s="14">
        <v>594.3819307112409</v>
      </c>
      <c r="AR9" s="14">
        <v>593.80638131671071</v>
      </c>
      <c r="AS9" s="14">
        <v>594.41386176843366</v>
      </c>
      <c r="AT9" s="14">
        <v>591.35107180900854</v>
      </c>
      <c r="AU9" s="14">
        <v>587.21839555289262</v>
      </c>
      <c r="AV9" s="14">
        <v>580.38659666327919</v>
      </c>
      <c r="AW9" s="14">
        <v>576.85679435194766</v>
      </c>
      <c r="AX9" s="14">
        <v>574.66532785151253</v>
      </c>
      <c r="AY9" s="14">
        <v>572.91321743309675</v>
      </c>
      <c r="AZ9" s="14">
        <v>574.29376117855293</v>
      </c>
      <c r="BA9" s="14">
        <v>572.52792308245705</v>
      </c>
      <c r="BB9" s="14">
        <v>568.54916366227178</v>
      </c>
      <c r="BC9" s="14">
        <v>565.28271233518672</v>
      </c>
      <c r="BD9" s="14">
        <v>560.73432328547892</v>
      </c>
      <c r="BE9" s="14">
        <v>552.93374571344521</v>
      </c>
      <c r="BF9" s="14">
        <v>543.95501495220742</v>
      </c>
      <c r="BG9" s="14">
        <v>535.29552831266039</v>
      </c>
      <c r="BH9" s="14">
        <v>525.76612027994781</v>
      </c>
      <c r="BI9" s="14">
        <v>515.00545299965779</v>
      </c>
      <c r="BJ9" s="14">
        <v>508.95873245477185</v>
      </c>
      <c r="BK9" s="14">
        <v>501.70040232891779</v>
      </c>
      <c r="BL9" s="14">
        <v>495.73063259500873</v>
      </c>
      <c r="BM9" s="14">
        <v>486.67040706757177</v>
      </c>
      <c r="BN9" s="14">
        <v>474.60130447150806</v>
      </c>
      <c r="BO9" s="14">
        <v>456.96916535426431</v>
      </c>
      <c r="BP9" s="14">
        <v>435.45932992997609</v>
      </c>
      <c r="BQ9" s="14">
        <v>424.98675879651455</v>
      </c>
      <c r="BR9" s="14">
        <v>421.49590234991854</v>
      </c>
      <c r="BS9" s="14">
        <v>428.07943499993104</v>
      </c>
      <c r="BT9" s="14">
        <v>444.13753684412512</v>
      </c>
      <c r="BU9" s="14">
        <v>452.6684484626922</v>
      </c>
      <c r="BV9" s="14">
        <v>452.80859667840167</v>
      </c>
      <c r="BW9" s="14">
        <v>444.62665552715282</v>
      </c>
      <c r="BX9" s="14">
        <v>428.87277968898155</v>
      </c>
      <c r="BY9" s="14">
        <v>422.00418195525555</v>
      </c>
      <c r="BZ9" s="14">
        <v>425.74877426445948</v>
      </c>
      <c r="CA9" s="14">
        <v>441.29364320008324</v>
      </c>
      <c r="CB9" s="14">
        <v>465.43953495677204</v>
      </c>
      <c r="CC9" s="14">
        <v>485.43749671409398</v>
      </c>
      <c r="CD9" s="14">
        <v>500.55790059503829</v>
      </c>
      <c r="CE9" s="14">
        <v>508.88756465554127</v>
      </c>
      <c r="CF9" s="14">
        <v>510.59007340987534</v>
      </c>
      <c r="CG9" s="14">
        <v>512.57786466519747</v>
      </c>
      <c r="CH9" s="14">
        <v>513.91433903960501</v>
      </c>
      <c r="CI9" s="14">
        <v>516.15062707412153</v>
      </c>
      <c r="CJ9" s="14">
        <v>518.9706371497</v>
      </c>
      <c r="CK9" s="14">
        <v>521.01786155458535</v>
      </c>
      <c r="CL9" s="14">
        <v>522.68821079337943</v>
      </c>
    </row>
    <row r="10" spans="1:90" x14ac:dyDescent="0.25">
      <c r="A10" s="14">
        <v>9</v>
      </c>
      <c r="B10" s="14" t="s">
        <v>807</v>
      </c>
      <c r="C10" s="14">
        <v>239.30651181036058</v>
      </c>
      <c r="D10" s="14">
        <v>242.54733555690865</v>
      </c>
      <c r="E10" s="14">
        <v>247.25062378286222</v>
      </c>
      <c r="F10" s="14">
        <v>239.77635979710971</v>
      </c>
      <c r="G10" s="14">
        <v>228.57997779076004</v>
      </c>
      <c r="H10" s="14">
        <v>227.12259607964432</v>
      </c>
      <c r="I10" s="14">
        <v>227.98305057454289</v>
      </c>
      <c r="J10" s="14">
        <v>223.84094212766229</v>
      </c>
      <c r="K10" s="14">
        <v>229.38909179200368</v>
      </c>
      <c r="L10" s="14">
        <v>227.02724152657348</v>
      </c>
      <c r="M10" s="14">
        <v>208.18527054447915</v>
      </c>
      <c r="N10" s="14">
        <v>195.27974938330294</v>
      </c>
      <c r="O10" s="14">
        <v>178.0816608687042</v>
      </c>
      <c r="P10" s="14">
        <v>193.12995175513993</v>
      </c>
      <c r="Q10" s="14">
        <v>200.96363662848108</v>
      </c>
      <c r="R10" s="14">
        <v>219.33395959627958</v>
      </c>
      <c r="S10" s="14">
        <v>227.05507461002563</v>
      </c>
      <c r="T10" s="14">
        <v>237.11922951848479</v>
      </c>
      <c r="U10" s="14">
        <v>238.91914022140537</v>
      </c>
      <c r="V10" s="14">
        <v>240.03580388803994</v>
      </c>
      <c r="W10" s="14">
        <v>241.15187361351218</v>
      </c>
      <c r="X10" s="14">
        <v>240.66722289775083</v>
      </c>
      <c r="Y10" s="14">
        <v>241.8595300076633</v>
      </c>
      <c r="Z10" s="14">
        <v>243.01834538792377</v>
      </c>
      <c r="AA10" s="14">
        <v>244.64424393429664</v>
      </c>
      <c r="AB10" s="14">
        <v>245.82498607371366</v>
      </c>
      <c r="AC10" s="14">
        <v>246.82913189552337</v>
      </c>
      <c r="AD10" s="14">
        <v>247.85084051544987</v>
      </c>
      <c r="AE10" s="14">
        <v>248.49753664676197</v>
      </c>
      <c r="AF10" s="14">
        <v>244.1052352357342</v>
      </c>
      <c r="AG10" s="14">
        <v>241.83279801645523</v>
      </c>
      <c r="AH10" s="14">
        <v>238.66647033421731</v>
      </c>
      <c r="AI10" s="14">
        <v>234.50093560203206</v>
      </c>
      <c r="AJ10" s="14">
        <v>230.91395513249503</v>
      </c>
      <c r="AK10" s="14">
        <v>228.83078932432323</v>
      </c>
      <c r="AL10" s="14">
        <v>227.58976208355827</v>
      </c>
      <c r="AM10" s="14">
        <v>226.98540462266365</v>
      </c>
      <c r="AN10" s="14">
        <v>227.17973479355715</v>
      </c>
      <c r="AO10" s="14">
        <v>226.94852419855033</v>
      </c>
      <c r="AP10" s="14">
        <v>226.97082889422322</v>
      </c>
      <c r="AQ10" s="14">
        <v>227.39129643224658</v>
      </c>
      <c r="AR10" s="14">
        <v>228.26936523222986</v>
      </c>
      <c r="AS10" s="14">
        <v>228.63747644475328</v>
      </c>
      <c r="AT10" s="14">
        <v>228.1024017787575</v>
      </c>
      <c r="AU10" s="14">
        <v>226.92295884243094</v>
      </c>
      <c r="AV10" s="14">
        <v>224.32096518405922</v>
      </c>
      <c r="AW10" s="14">
        <v>223.38304116885121</v>
      </c>
      <c r="AX10" s="14">
        <v>223.48008683687056</v>
      </c>
      <c r="AY10" s="14">
        <v>224.17967532086817</v>
      </c>
      <c r="AZ10" s="14">
        <v>227.27960331171829</v>
      </c>
      <c r="BA10" s="14">
        <v>229.29355769591598</v>
      </c>
      <c r="BB10" s="14">
        <v>230.36234464007742</v>
      </c>
      <c r="BC10" s="14">
        <v>230.62086152030298</v>
      </c>
      <c r="BD10" s="14">
        <v>231.4507974741756</v>
      </c>
      <c r="BE10" s="14">
        <v>229.75860121500665</v>
      </c>
      <c r="BF10" s="14">
        <v>226.09940384512291</v>
      </c>
      <c r="BG10" s="14">
        <v>220.80016357198875</v>
      </c>
      <c r="BH10" s="14">
        <v>213.80047963297068</v>
      </c>
      <c r="BI10" s="14">
        <v>208.75777457621621</v>
      </c>
      <c r="BJ10" s="14">
        <v>205.9406283490157</v>
      </c>
      <c r="BK10" s="14">
        <v>204.24219961971403</v>
      </c>
      <c r="BL10" s="14">
        <v>202.38566767618124</v>
      </c>
      <c r="BM10" s="14">
        <v>198.05901208040808</v>
      </c>
      <c r="BN10" s="14">
        <v>193.20466168480172</v>
      </c>
      <c r="BO10" s="14">
        <v>187.4696560918207</v>
      </c>
      <c r="BP10" s="14">
        <v>179.65855104180514</v>
      </c>
      <c r="BQ10" s="14">
        <v>176.44986158953984</v>
      </c>
      <c r="BR10" s="14">
        <v>176.33161635062706</v>
      </c>
      <c r="BS10" s="14">
        <v>179.88661449284481</v>
      </c>
      <c r="BT10" s="14">
        <v>186.91231979182663</v>
      </c>
      <c r="BU10" s="14">
        <v>192.48761651618835</v>
      </c>
      <c r="BV10" s="14">
        <v>195.95817786845839</v>
      </c>
      <c r="BW10" s="14">
        <v>197.1616928440863</v>
      </c>
      <c r="BX10" s="14">
        <v>197.3577023750104</v>
      </c>
      <c r="BY10" s="14">
        <v>198.75053406748097</v>
      </c>
      <c r="BZ10" s="14">
        <v>201.58953757355249</v>
      </c>
      <c r="CA10" s="14">
        <v>206.15677249788044</v>
      </c>
      <c r="CB10" s="14">
        <v>212.95379405832239</v>
      </c>
      <c r="CC10" s="14">
        <v>218.07415642911116</v>
      </c>
      <c r="CD10" s="14">
        <v>221.96812233081454</v>
      </c>
      <c r="CE10" s="14">
        <v>224.33976556687028</v>
      </c>
      <c r="CF10" s="14">
        <v>225.17752672123856</v>
      </c>
      <c r="CG10" s="14">
        <v>226.34824189880345</v>
      </c>
      <c r="CH10" s="14">
        <v>227.67850246216392</v>
      </c>
      <c r="CI10" s="14">
        <v>229.0160273578966</v>
      </c>
      <c r="CJ10" s="14">
        <v>229.65809689799616</v>
      </c>
      <c r="CK10" s="14">
        <v>230.46187476041928</v>
      </c>
      <c r="CL10" s="14">
        <v>231.18929322644982</v>
      </c>
    </row>
    <row r="11" spans="1:90" x14ac:dyDescent="0.25">
      <c r="A11" s="14">
        <v>10</v>
      </c>
      <c r="B11" s="14" t="s">
        <v>808</v>
      </c>
      <c r="C11" s="14">
        <v>5661.6467135413786</v>
      </c>
      <c r="D11" s="14">
        <v>5838.7096569629666</v>
      </c>
      <c r="E11" s="14">
        <v>5926.3573219089194</v>
      </c>
      <c r="F11" s="14">
        <v>5784.5304539980143</v>
      </c>
      <c r="G11" s="14">
        <v>5630.628275029123</v>
      </c>
      <c r="H11" s="14">
        <v>5545.6016908532329</v>
      </c>
      <c r="I11" s="14">
        <v>5561.1042653273307</v>
      </c>
      <c r="J11" s="14">
        <v>5588.5714289747229</v>
      </c>
      <c r="K11" s="14">
        <v>5577.6530815585147</v>
      </c>
      <c r="L11" s="14">
        <v>5547.7908294170211</v>
      </c>
      <c r="M11" s="14">
        <v>5400.7500576974426</v>
      </c>
      <c r="N11" s="14">
        <v>4994.1341529029596</v>
      </c>
      <c r="O11" s="14">
        <v>4925.1164842099797</v>
      </c>
      <c r="P11" s="14">
        <v>5106.9397742080537</v>
      </c>
      <c r="Q11" s="14">
        <v>5175.6935032136253</v>
      </c>
      <c r="R11" s="14">
        <v>5393.9642482617464</v>
      </c>
      <c r="S11" s="14">
        <v>5529.1156698763079</v>
      </c>
      <c r="T11" s="14">
        <v>5596.8053382874841</v>
      </c>
      <c r="U11" s="14">
        <v>5643.5056571159657</v>
      </c>
      <c r="V11" s="14">
        <v>5684.8566214398088</v>
      </c>
      <c r="W11" s="14">
        <v>5721.4192373222577</v>
      </c>
      <c r="X11" s="14">
        <v>5767.5334002805785</v>
      </c>
      <c r="Y11" s="14">
        <v>5817.7473710818595</v>
      </c>
      <c r="Z11" s="14">
        <v>5864.4320586048598</v>
      </c>
      <c r="AA11" s="14">
        <v>5905.1257978845688</v>
      </c>
      <c r="AB11" s="14">
        <v>5923.9166098725427</v>
      </c>
      <c r="AC11" s="14">
        <v>5928.3296631913599</v>
      </c>
      <c r="AD11" s="14">
        <v>5934.8080987679705</v>
      </c>
      <c r="AE11" s="14">
        <v>5918.3749158038063</v>
      </c>
      <c r="AF11" s="14">
        <v>5888.153314000615</v>
      </c>
      <c r="AG11" s="14">
        <v>5834.2346748616173</v>
      </c>
      <c r="AH11" s="14">
        <v>5780.397725330854</v>
      </c>
      <c r="AI11" s="14">
        <v>5635.336101798971</v>
      </c>
      <c r="AJ11" s="14">
        <v>5611.3911340686436</v>
      </c>
      <c r="AK11" s="14">
        <v>5644.2220538612119</v>
      </c>
      <c r="AL11" s="14">
        <v>5642.963966654358</v>
      </c>
      <c r="AM11" s="14">
        <v>5623.9359455322765</v>
      </c>
      <c r="AN11" s="14">
        <v>5580.4933966915487</v>
      </c>
      <c r="AO11" s="14">
        <v>5535.7312033637845</v>
      </c>
      <c r="AP11" s="14">
        <v>5530.1591500444547</v>
      </c>
      <c r="AQ11" s="14">
        <v>5536.0230133131417</v>
      </c>
      <c r="AR11" s="14">
        <v>5542.1862809251907</v>
      </c>
      <c r="AS11" s="14">
        <v>5553.6680273128532</v>
      </c>
      <c r="AT11" s="14">
        <v>5569.0621586529396</v>
      </c>
      <c r="AU11" s="14">
        <v>5579.5005944183413</v>
      </c>
      <c r="AV11" s="14">
        <v>5578.5977071222396</v>
      </c>
      <c r="AW11" s="14">
        <v>5602.4918121509618</v>
      </c>
      <c r="AX11" s="14">
        <v>5602.2778529354073</v>
      </c>
      <c r="AY11" s="14">
        <v>5570.9183436902813</v>
      </c>
      <c r="AZ11" s="14">
        <v>5588.8252564095683</v>
      </c>
      <c r="BA11" s="14">
        <v>5576.7621060638594</v>
      </c>
      <c r="BB11" s="14">
        <v>5571.3856907563004</v>
      </c>
      <c r="BC11" s="14">
        <v>5573.6392730043299</v>
      </c>
      <c r="BD11" s="14">
        <v>5576.9968051865726</v>
      </c>
      <c r="BE11" s="14">
        <v>5553.9989333741159</v>
      </c>
      <c r="BF11" s="14">
        <v>5531.6071476602719</v>
      </c>
      <c r="BG11" s="14">
        <v>5528.5604314471238</v>
      </c>
      <c r="BH11" s="14">
        <v>5513.1107790875985</v>
      </c>
      <c r="BI11" s="14">
        <v>5452.6508847918431</v>
      </c>
      <c r="BJ11" s="14">
        <v>5371.9530959527656</v>
      </c>
      <c r="BK11" s="14">
        <v>5265.285470957564</v>
      </c>
      <c r="BL11" s="14">
        <v>5120.3635755951518</v>
      </c>
      <c r="BM11" s="14">
        <v>5011.1603746562932</v>
      </c>
      <c r="BN11" s="14">
        <v>4944.8528121909076</v>
      </c>
      <c r="BO11" s="14">
        <v>4900.1598491694876</v>
      </c>
      <c r="BP11" s="14">
        <v>4878.1451421284801</v>
      </c>
      <c r="BQ11" s="14">
        <v>4899.8116774088012</v>
      </c>
      <c r="BR11" s="14">
        <v>4932.3759440256963</v>
      </c>
      <c r="BS11" s="14">
        <v>4990.1331732769413</v>
      </c>
      <c r="BT11" s="14">
        <v>5052.2920823132417</v>
      </c>
      <c r="BU11" s="14">
        <v>5101.5287407986079</v>
      </c>
      <c r="BV11" s="14">
        <v>5136.3841809889655</v>
      </c>
      <c r="BW11" s="14">
        <v>5137.5540927313987</v>
      </c>
      <c r="BX11" s="14">
        <v>5140.2905503588336</v>
      </c>
      <c r="BY11" s="14">
        <v>5150.0162378133782</v>
      </c>
      <c r="BZ11" s="14">
        <v>5180.6211471736851</v>
      </c>
      <c r="CA11" s="14">
        <v>5231.8460775086041</v>
      </c>
      <c r="CB11" s="14">
        <v>5305.8385332984471</v>
      </c>
      <c r="CC11" s="14">
        <v>5370.2095981011353</v>
      </c>
      <c r="CD11" s="14">
        <v>5426.3739941741906</v>
      </c>
      <c r="CE11" s="14">
        <v>5473.4348674732128</v>
      </c>
      <c r="CF11" s="14">
        <v>5484.0377311351858</v>
      </c>
      <c r="CG11" s="14">
        <v>5517.9152360822118</v>
      </c>
      <c r="CH11" s="14">
        <v>5536.2497210336933</v>
      </c>
      <c r="CI11" s="14">
        <v>5578.2599912541391</v>
      </c>
      <c r="CJ11" s="14">
        <v>5616.3497130731866</v>
      </c>
      <c r="CK11" s="14">
        <v>5638.5701981267275</v>
      </c>
      <c r="CL11" s="14">
        <v>5669.4034044551227</v>
      </c>
    </row>
  </sheetData>
  <pageMargins left="0.75" right="0.75" top="1" bottom="1" header="0.5" footer="0.5"/>
  <headerFooter alignWithMargins="0">
    <oddHeader>&amp;A</oddHeader>
    <oddFooter>Page &amp;P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CL11"/>
  <sheetViews>
    <sheetView workbookViewId="0">
      <selection sqref="A1:CK18"/>
    </sheetView>
  </sheetViews>
  <sheetFormatPr defaultColWidth="8.6640625" defaultRowHeight="12.6" x14ac:dyDescent="0.25"/>
  <cols>
    <col min="1" max="2" width="8.6640625" style="14"/>
    <col min="3" max="90" width="8.5546875" style="14" bestFit="1" customWidth="1"/>
    <col min="91" max="16384" width="8.6640625" style="14"/>
  </cols>
  <sheetData>
    <row r="1" spans="1:90" x14ac:dyDescent="0.25">
      <c r="A1" s="14" t="s">
        <v>441</v>
      </c>
      <c r="B1" s="14" t="s">
        <v>804</v>
      </c>
      <c r="C1" s="14" t="s">
        <v>540</v>
      </c>
      <c r="D1" s="14" t="s">
        <v>541</v>
      </c>
      <c r="E1" s="14" t="s">
        <v>542</v>
      </c>
      <c r="F1" s="14" t="s">
        <v>543</v>
      </c>
      <c r="G1" s="14" t="s">
        <v>544</v>
      </c>
      <c r="H1" s="14" t="s">
        <v>545</v>
      </c>
      <c r="I1" s="14" t="s">
        <v>546</v>
      </c>
      <c r="J1" s="14" t="s">
        <v>547</v>
      </c>
      <c r="K1" s="14" t="s">
        <v>548</v>
      </c>
      <c r="L1" s="14" t="s">
        <v>549</v>
      </c>
      <c r="M1" s="14" t="s">
        <v>550</v>
      </c>
      <c r="N1" s="14" t="s">
        <v>551</v>
      </c>
      <c r="O1" s="14" t="s">
        <v>552</v>
      </c>
      <c r="P1" s="14" t="s">
        <v>553</v>
      </c>
      <c r="Q1" s="14" t="s">
        <v>554</v>
      </c>
      <c r="R1" s="14" t="s">
        <v>555</v>
      </c>
      <c r="S1" s="14" t="s">
        <v>556</v>
      </c>
      <c r="T1" s="14" t="s">
        <v>557</v>
      </c>
      <c r="U1" s="14" t="s">
        <v>558</v>
      </c>
      <c r="V1" s="14" t="s">
        <v>559</v>
      </c>
      <c r="W1" s="14" t="s">
        <v>560</v>
      </c>
      <c r="X1" s="14" t="s">
        <v>561</v>
      </c>
      <c r="Y1" s="14" t="s">
        <v>562</v>
      </c>
      <c r="Z1" s="14" t="s">
        <v>563</v>
      </c>
      <c r="AA1" s="14" t="s">
        <v>564</v>
      </c>
      <c r="AB1" s="14" t="s">
        <v>565</v>
      </c>
      <c r="AC1" s="14" t="s">
        <v>566</v>
      </c>
      <c r="AD1" s="14" t="s">
        <v>567</v>
      </c>
      <c r="AE1" s="14" t="s">
        <v>568</v>
      </c>
      <c r="AF1" s="14" t="s">
        <v>569</v>
      </c>
      <c r="AG1" s="14" t="s">
        <v>570</v>
      </c>
      <c r="AH1" s="14" t="s">
        <v>571</v>
      </c>
      <c r="AI1" s="14" t="s">
        <v>572</v>
      </c>
      <c r="AJ1" s="14" t="s">
        <v>573</v>
      </c>
      <c r="AK1" s="14" t="s">
        <v>574</v>
      </c>
      <c r="AL1" s="14" t="s">
        <v>575</v>
      </c>
      <c r="AM1" s="14" t="s">
        <v>576</v>
      </c>
      <c r="AN1" s="14" t="s">
        <v>577</v>
      </c>
      <c r="AO1" s="14" t="s">
        <v>578</v>
      </c>
      <c r="AP1" s="14" t="s">
        <v>579</v>
      </c>
      <c r="AQ1" s="14" t="s">
        <v>580</v>
      </c>
      <c r="AR1" s="14" t="s">
        <v>581</v>
      </c>
      <c r="AS1" s="14" t="s">
        <v>582</v>
      </c>
      <c r="AT1" s="14" t="s">
        <v>583</v>
      </c>
      <c r="AU1" s="14" t="s">
        <v>584</v>
      </c>
      <c r="AV1" s="14" t="s">
        <v>585</v>
      </c>
      <c r="AW1" s="14" t="s">
        <v>586</v>
      </c>
      <c r="AX1" s="14" t="s">
        <v>587</v>
      </c>
      <c r="AY1" s="14" t="s">
        <v>588</v>
      </c>
      <c r="AZ1" s="14" t="s">
        <v>589</v>
      </c>
      <c r="BA1" s="14" t="s">
        <v>590</v>
      </c>
      <c r="BB1" s="14" t="s">
        <v>591</v>
      </c>
      <c r="BC1" s="14" t="s">
        <v>592</v>
      </c>
      <c r="BD1" s="14" t="s">
        <v>593</v>
      </c>
      <c r="BE1" s="14" t="s">
        <v>594</v>
      </c>
      <c r="BF1" s="14" t="s">
        <v>595</v>
      </c>
      <c r="BG1" s="14" t="s">
        <v>596</v>
      </c>
      <c r="BH1" s="14" t="s">
        <v>597</v>
      </c>
      <c r="BI1" s="14" t="s">
        <v>598</v>
      </c>
      <c r="BJ1" s="14" t="s">
        <v>599</v>
      </c>
      <c r="BK1" s="14" t="s">
        <v>600</v>
      </c>
      <c r="BL1" s="14" t="s">
        <v>601</v>
      </c>
      <c r="BM1" s="14" t="s">
        <v>602</v>
      </c>
      <c r="BN1" s="14" t="s">
        <v>603</v>
      </c>
      <c r="BO1" s="14" t="s">
        <v>604</v>
      </c>
      <c r="BP1" s="14" t="s">
        <v>605</v>
      </c>
      <c r="BQ1" s="14" t="s">
        <v>606</v>
      </c>
      <c r="BR1" s="14" t="s">
        <v>607</v>
      </c>
      <c r="BS1" s="14" t="s">
        <v>608</v>
      </c>
      <c r="BT1" s="14" t="s">
        <v>609</v>
      </c>
      <c r="BU1" s="14" t="s">
        <v>610</v>
      </c>
      <c r="BV1" s="14" t="s">
        <v>611</v>
      </c>
      <c r="BW1" s="14" t="s">
        <v>612</v>
      </c>
      <c r="BX1" s="14" t="s">
        <v>613</v>
      </c>
      <c r="BY1" s="14" t="s">
        <v>614</v>
      </c>
      <c r="BZ1" s="14" t="s">
        <v>615</v>
      </c>
      <c r="CA1" s="14" t="s">
        <v>616</v>
      </c>
      <c r="CB1" s="14" t="s">
        <v>617</v>
      </c>
      <c r="CC1" s="14" t="s">
        <v>618</v>
      </c>
      <c r="CD1" s="14" t="s">
        <v>619</v>
      </c>
      <c r="CE1" s="14" t="s">
        <v>620</v>
      </c>
      <c r="CF1" s="14" t="s">
        <v>621</v>
      </c>
      <c r="CG1" s="14" t="s">
        <v>622</v>
      </c>
      <c r="CH1" s="14" t="s">
        <v>623</v>
      </c>
      <c r="CI1" s="14" t="s">
        <v>624</v>
      </c>
      <c r="CJ1" s="14" t="s">
        <v>625</v>
      </c>
      <c r="CK1" s="14" t="s">
        <v>626</v>
      </c>
      <c r="CL1" s="14" t="s">
        <v>627</v>
      </c>
    </row>
    <row r="2" spans="1:90" x14ac:dyDescent="0.25">
      <c r="A2" s="14">
        <v>1</v>
      </c>
      <c r="B2" s="14" t="s">
        <v>531</v>
      </c>
      <c r="C2" s="15">
        <v>1893.2206490829312</v>
      </c>
      <c r="D2" s="15">
        <v>1935.5976188423231</v>
      </c>
      <c r="E2" s="15">
        <v>1972.9299949739154</v>
      </c>
      <c r="F2" s="15">
        <v>1920.8795518544684</v>
      </c>
      <c r="G2" s="15">
        <v>1855.0152649640802</v>
      </c>
      <c r="H2" s="15">
        <v>1848.8703514477138</v>
      </c>
      <c r="I2" s="15">
        <v>1863.335991547448</v>
      </c>
      <c r="J2" s="15">
        <v>1884.1103217646837</v>
      </c>
      <c r="K2" s="15">
        <v>1889.9354709191175</v>
      </c>
      <c r="L2" s="15">
        <v>1899.6206547525471</v>
      </c>
      <c r="M2" s="15">
        <v>1924.4734605721765</v>
      </c>
      <c r="N2" s="15">
        <v>1789.4306334702655</v>
      </c>
      <c r="O2" s="15">
        <v>1804.7641338680996</v>
      </c>
      <c r="P2" s="15">
        <v>1850.0508113033079</v>
      </c>
      <c r="Q2" s="15">
        <v>1889.5308348028502</v>
      </c>
      <c r="R2" s="15">
        <v>1926.8484415680273</v>
      </c>
      <c r="S2" s="15">
        <v>1962.2128114096017</v>
      </c>
      <c r="T2" s="15">
        <v>1875.0990348336977</v>
      </c>
      <c r="U2" s="15">
        <v>1889.9398515819778</v>
      </c>
      <c r="V2" s="15">
        <v>1901.1493578869135</v>
      </c>
      <c r="W2" s="15">
        <v>1906.6943520291361</v>
      </c>
      <c r="X2" s="15">
        <v>1917.2054977703938</v>
      </c>
      <c r="Y2" s="15">
        <v>1928.1413910415413</v>
      </c>
      <c r="Z2" s="15">
        <v>1939.0800478441408</v>
      </c>
      <c r="AA2" s="15">
        <v>1957.9635387132164</v>
      </c>
      <c r="AB2" s="15">
        <v>1961.5595090989339</v>
      </c>
      <c r="AC2" s="15">
        <v>1973.697571370599</v>
      </c>
      <c r="AD2" s="15">
        <v>1978.3561807130989</v>
      </c>
      <c r="AE2" s="15">
        <v>1978.1067187130302</v>
      </c>
      <c r="AF2" s="15">
        <v>1970.9016645664876</v>
      </c>
      <c r="AG2" s="15">
        <v>1948.5577286572452</v>
      </c>
      <c r="AH2" s="15">
        <v>1927.5961592930992</v>
      </c>
      <c r="AI2" s="15">
        <v>1836.4626549010418</v>
      </c>
      <c r="AJ2" s="15">
        <v>1837.7515865510413</v>
      </c>
      <c r="AK2" s="15">
        <v>1862.886246731267</v>
      </c>
      <c r="AL2" s="15">
        <v>1862.9848208123688</v>
      </c>
      <c r="AM2" s="15">
        <v>1856.4384057616437</v>
      </c>
      <c r="AN2" s="15">
        <v>1857.7497314756035</v>
      </c>
      <c r="AO2" s="15">
        <v>1841.2663384379302</v>
      </c>
      <c r="AP2" s="15">
        <v>1845.1424166131374</v>
      </c>
      <c r="AQ2" s="15">
        <v>1851.3229192641841</v>
      </c>
      <c r="AR2" s="15">
        <v>1854.4260799258273</v>
      </c>
      <c r="AS2" s="15">
        <v>1861.1332702746317</v>
      </c>
      <c r="AT2" s="15">
        <v>1868.3599700741534</v>
      </c>
      <c r="AU2" s="15">
        <v>1869.4246459151791</v>
      </c>
      <c r="AV2" s="15">
        <v>1873.7740644277587</v>
      </c>
      <c r="AW2" s="15">
        <v>1888.0737086471356</v>
      </c>
      <c r="AX2" s="15">
        <v>1894.3001929533543</v>
      </c>
      <c r="AY2" s="15">
        <v>1880.2933210304857</v>
      </c>
      <c r="AZ2" s="15">
        <v>1887.5357028032709</v>
      </c>
      <c r="BA2" s="15">
        <v>1888.4250220727333</v>
      </c>
      <c r="BB2" s="15">
        <v>1890.1605567249121</v>
      </c>
      <c r="BC2" s="15">
        <v>1893.6206020755535</v>
      </c>
      <c r="BD2" s="15">
        <v>1893.260959769339</v>
      </c>
      <c r="BE2" s="15">
        <v>1891.1562889436032</v>
      </c>
      <c r="BF2" s="15">
        <v>1895.6887406948592</v>
      </c>
      <c r="BG2" s="15">
        <v>1918.3766296023871</v>
      </c>
      <c r="BH2" s="15">
        <v>1939.2874330498814</v>
      </c>
      <c r="BI2" s="15">
        <v>1940.6342800525492</v>
      </c>
      <c r="BJ2" s="15">
        <v>1923.1011186379092</v>
      </c>
      <c r="BK2" s="15">
        <v>1894.871010548366</v>
      </c>
      <c r="BL2" s="15">
        <v>1833.4106829323441</v>
      </c>
      <c r="BM2" s="15">
        <v>1784.4447759212217</v>
      </c>
      <c r="BN2" s="15">
        <v>1769.6524984355208</v>
      </c>
      <c r="BO2" s="15">
        <v>1770.2145765919761</v>
      </c>
      <c r="BP2" s="15">
        <v>1780.6103956580257</v>
      </c>
      <c r="BQ2" s="15">
        <v>1798.6446150126978</v>
      </c>
      <c r="BR2" s="15">
        <v>1813.0948211060972</v>
      </c>
      <c r="BS2" s="15">
        <v>1826.706703695578</v>
      </c>
      <c r="BT2" s="15">
        <v>1835.8256287632444</v>
      </c>
      <c r="BU2" s="15">
        <v>1843.709463462161</v>
      </c>
      <c r="BV2" s="15">
        <v>1858.966371963767</v>
      </c>
      <c r="BW2" s="15">
        <v>1861.7017810240598</v>
      </c>
      <c r="BX2" s="15">
        <v>1872.3284666695399</v>
      </c>
      <c r="BY2" s="15">
        <v>1887.3529797420647</v>
      </c>
      <c r="BZ2" s="15">
        <v>1896.8978837605525</v>
      </c>
      <c r="CA2" s="15">
        <v>1901.544009039244</v>
      </c>
      <c r="CB2" s="15">
        <v>1914.8998967262664</v>
      </c>
      <c r="CC2" s="15">
        <v>1922.1038213337554</v>
      </c>
      <c r="CD2" s="15">
        <v>1929.3445995821994</v>
      </c>
      <c r="CE2" s="15">
        <v>1941.0454486298884</v>
      </c>
      <c r="CF2" s="15">
        <v>1950.3961959322517</v>
      </c>
      <c r="CG2" s="15">
        <v>1961.4295228593908</v>
      </c>
      <c r="CH2" s="15">
        <v>1962.627393763586</v>
      </c>
      <c r="CI2" s="15">
        <v>1974.398133083178</v>
      </c>
      <c r="CJ2" s="15">
        <v>1984.7981566153469</v>
      </c>
      <c r="CK2" s="15">
        <v>1980.1376970663027</v>
      </c>
      <c r="CL2" s="15">
        <v>1984.4564871814621</v>
      </c>
    </row>
    <row r="3" spans="1:90" x14ac:dyDescent="0.25">
      <c r="A3" s="14">
        <v>2</v>
      </c>
      <c r="B3" s="14" t="s">
        <v>532</v>
      </c>
      <c r="C3" s="15">
        <v>2068.1231659896284</v>
      </c>
      <c r="D3" s="15">
        <v>2143.0606870909241</v>
      </c>
      <c r="E3" s="15">
        <v>2204.2585106046354</v>
      </c>
      <c r="F3" s="15">
        <v>2213.5626651956641</v>
      </c>
      <c r="G3" s="15">
        <v>2060.2473645188311</v>
      </c>
      <c r="H3" s="15">
        <v>1941.5735030377168</v>
      </c>
      <c r="I3" s="15">
        <v>1894.9019429389825</v>
      </c>
      <c r="J3" s="15">
        <v>1854.0296114577968</v>
      </c>
      <c r="K3" s="15">
        <v>1825.6338446628963</v>
      </c>
      <c r="L3" s="15">
        <v>1818.6232214783415</v>
      </c>
      <c r="M3" s="15">
        <v>1776.6595451508758</v>
      </c>
      <c r="N3" s="15">
        <v>1660.2692146334875</v>
      </c>
      <c r="O3" s="15">
        <v>1606.4266990756621</v>
      </c>
      <c r="P3" s="15">
        <v>1645.5012541373014</v>
      </c>
      <c r="Q3" s="15">
        <v>1663.7098012866377</v>
      </c>
      <c r="R3" s="15">
        <v>1701.3826351029575</v>
      </c>
      <c r="S3" s="15">
        <v>1717.1429655931338</v>
      </c>
      <c r="T3" s="15">
        <v>2041.2732951649577</v>
      </c>
      <c r="U3" s="15">
        <v>2063.2286109331585</v>
      </c>
      <c r="V3" s="15">
        <v>2074.6127059653377</v>
      </c>
      <c r="W3" s="15">
        <v>2093.3780518950589</v>
      </c>
      <c r="X3" s="15">
        <v>2113.490516333406</v>
      </c>
      <c r="Y3" s="15">
        <v>2133.068431000388</v>
      </c>
      <c r="Z3" s="15">
        <v>2153.2115780266249</v>
      </c>
      <c r="AA3" s="15">
        <v>2172.4722230032776</v>
      </c>
      <c r="AB3" s="15">
        <v>2183.9630415734928</v>
      </c>
      <c r="AC3" s="15">
        <v>2191.3406331553388</v>
      </c>
      <c r="AD3" s="15">
        <v>2210.9034285667963</v>
      </c>
      <c r="AE3" s="15">
        <v>2230.8269391229128</v>
      </c>
      <c r="AF3" s="15">
        <v>2249.417072982144</v>
      </c>
      <c r="AG3" s="15">
        <v>2250.7330968478714</v>
      </c>
      <c r="AH3" s="15">
        <v>2236.8428943638091</v>
      </c>
      <c r="AI3" s="15">
        <v>2117.2575965888313</v>
      </c>
      <c r="AJ3" s="15">
        <v>2063.3088801620934</v>
      </c>
      <c r="AK3" s="15">
        <v>2071.4226498619128</v>
      </c>
      <c r="AL3" s="15">
        <v>2066.0211719633685</v>
      </c>
      <c r="AM3" s="15">
        <v>2040.2367560879504</v>
      </c>
      <c r="AN3" s="15">
        <v>1994.5209987116357</v>
      </c>
      <c r="AO3" s="15">
        <v>1946.485584655999</v>
      </c>
      <c r="AP3" s="15">
        <v>1919.0088757010469</v>
      </c>
      <c r="AQ3" s="15">
        <v>1906.2785530821852</v>
      </c>
      <c r="AR3" s="15">
        <v>1901.3236616293284</v>
      </c>
      <c r="AS3" s="15">
        <v>1900.2151547168071</v>
      </c>
      <c r="AT3" s="15">
        <v>1893.591877737769</v>
      </c>
      <c r="AU3" s="15">
        <v>1884.4770776720259</v>
      </c>
      <c r="AV3" s="15">
        <v>1867.0696985359277</v>
      </c>
      <c r="AW3" s="15">
        <v>1860.2936155716732</v>
      </c>
      <c r="AX3" s="15">
        <v>1852.2560605601025</v>
      </c>
      <c r="AY3" s="15">
        <v>1836.4990711634834</v>
      </c>
      <c r="AZ3" s="15">
        <v>1831.9933304731751</v>
      </c>
      <c r="BA3" s="15">
        <v>1824.5215134099626</v>
      </c>
      <c r="BB3" s="15">
        <v>1823.6297099771214</v>
      </c>
      <c r="BC3" s="15">
        <v>1822.3908247913264</v>
      </c>
      <c r="BD3" s="15">
        <v>1821.9354141923088</v>
      </c>
      <c r="BE3" s="15">
        <v>1821.4132881449295</v>
      </c>
      <c r="BF3" s="15">
        <v>1816.1209468422753</v>
      </c>
      <c r="BG3" s="15">
        <v>1815.0232367338524</v>
      </c>
      <c r="BH3" s="15">
        <v>1810.290098953695</v>
      </c>
      <c r="BI3" s="15">
        <v>1792.5399308624981</v>
      </c>
      <c r="BJ3" s="15">
        <v>1767.5785881967035</v>
      </c>
      <c r="BK3" s="15">
        <v>1736.2295625906065</v>
      </c>
      <c r="BL3" s="15">
        <v>1699.1970840928448</v>
      </c>
      <c r="BM3" s="15">
        <v>1669.3558599100713</v>
      </c>
      <c r="BN3" s="15">
        <v>1645.3005862579553</v>
      </c>
      <c r="BO3" s="15">
        <v>1627.2233282730786</v>
      </c>
      <c r="BP3" s="15">
        <v>1609.3243800636078</v>
      </c>
      <c r="BQ3" s="15">
        <v>1602.5631200730772</v>
      </c>
      <c r="BR3" s="15">
        <v>1601.3674029794936</v>
      </c>
      <c r="BS3" s="15">
        <v>1612.45189318647</v>
      </c>
      <c r="BT3" s="15">
        <v>1630.0859119511331</v>
      </c>
      <c r="BU3" s="15">
        <v>1642.8978929185316</v>
      </c>
      <c r="BV3" s="15">
        <v>1653.0201077369311</v>
      </c>
      <c r="BW3" s="15">
        <v>1656.0011039426097</v>
      </c>
      <c r="BX3" s="15">
        <v>1656.9419324377543</v>
      </c>
      <c r="BY3" s="15">
        <v>1657.8620797702131</v>
      </c>
      <c r="BZ3" s="15">
        <v>1665.7412665435277</v>
      </c>
      <c r="CA3" s="15">
        <v>1674.2939263950552</v>
      </c>
      <c r="CB3" s="15">
        <v>1683.9807610657929</v>
      </c>
      <c r="CC3" s="15">
        <v>1696.6909300835764</v>
      </c>
      <c r="CD3" s="15">
        <v>1706.4141006714829</v>
      </c>
      <c r="CE3" s="15">
        <v>1718.4447485909773</v>
      </c>
      <c r="CF3" s="15">
        <v>1701.1524214335341</v>
      </c>
      <c r="CG3" s="15">
        <v>1715.1026033707553</v>
      </c>
      <c r="CH3" s="15">
        <v>1719.3453632720198</v>
      </c>
      <c r="CI3" s="15">
        <v>1732.9714742962265</v>
      </c>
      <c r="CJ3" s="15">
        <v>1749.0721630047765</v>
      </c>
      <c r="CK3" s="15">
        <v>1761.2306517023544</v>
      </c>
      <c r="CL3" s="15">
        <v>1773.7205390746333</v>
      </c>
    </row>
    <row r="4" spans="1:90" x14ac:dyDescent="0.25">
      <c r="A4" s="14">
        <v>3</v>
      </c>
      <c r="B4" s="14" t="s">
        <v>805</v>
      </c>
      <c r="C4" s="15">
        <v>938.48929112504288</v>
      </c>
      <c r="D4" s="15">
        <v>1007.7716827410594</v>
      </c>
      <c r="E4" s="15">
        <v>1087.3118683729153</v>
      </c>
      <c r="F4" s="15">
        <v>1118.2689981296512</v>
      </c>
      <c r="G4" s="15">
        <v>1040.0650066164665</v>
      </c>
      <c r="H4" s="15">
        <v>969.93403061792105</v>
      </c>
      <c r="I4" s="15">
        <v>948.96318424093397</v>
      </c>
      <c r="J4" s="15">
        <v>905.48947721860281</v>
      </c>
      <c r="K4" s="15">
        <v>875.26104445919293</v>
      </c>
      <c r="L4" s="15">
        <v>875.07837987571202</v>
      </c>
      <c r="M4" s="15">
        <v>863.58276617247998</v>
      </c>
      <c r="N4" s="15">
        <v>829.87842766445817</v>
      </c>
      <c r="O4" s="15">
        <v>810.58046910181974</v>
      </c>
      <c r="P4" s="15">
        <v>833.67703191767805</v>
      </c>
      <c r="Q4" s="15">
        <v>840.20288742679361</v>
      </c>
      <c r="R4" s="15">
        <v>851.7242165833095</v>
      </c>
      <c r="S4" s="15">
        <v>861.28220188422983</v>
      </c>
      <c r="T4" s="15">
        <v>918.34348367489406</v>
      </c>
      <c r="U4" s="15">
        <v>934.16262656832816</v>
      </c>
      <c r="V4" s="15">
        <v>944.22646665175421</v>
      </c>
      <c r="W4" s="15">
        <v>957.22458760519487</v>
      </c>
      <c r="X4" s="15">
        <v>974.48860507599329</v>
      </c>
      <c r="Y4" s="15">
        <v>996.81391301944052</v>
      </c>
      <c r="Z4" s="15">
        <v>1019.14842427193</v>
      </c>
      <c r="AA4" s="15">
        <v>1040.6357885968737</v>
      </c>
      <c r="AB4" s="15">
        <v>1059.8004598778598</v>
      </c>
      <c r="AC4" s="15">
        <v>1076.7625653284122</v>
      </c>
      <c r="AD4" s="15">
        <v>1097.0703386448913</v>
      </c>
      <c r="AE4" s="15">
        <v>1115.6141096404981</v>
      </c>
      <c r="AF4" s="15">
        <v>1132.2889173576407</v>
      </c>
      <c r="AG4" s="15">
        <v>1136.8597177994616</v>
      </c>
      <c r="AH4" s="15">
        <v>1136.9961593541223</v>
      </c>
      <c r="AI4" s="15">
        <v>1066.9311980073805</v>
      </c>
      <c r="AJ4" s="15">
        <v>1031.0741136929328</v>
      </c>
      <c r="AK4" s="15">
        <v>1046.858743117712</v>
      </c>
      <c r="AL4" s="15">
        <v>1048.9232985433327</v>
      </c>
      <c r="AM4" s="15">
        <v>1033.4038711118885</v>
      </c>
      <c r="AN4" s="15">
        <v>1004.2432929641706</v>
      </c>
      <c r="AO4" s="15">
        <v>971.1318858457488</v>
      </c>
      <c r="AP4" s="15">
        <v>955.51172632453017</v>
      </c>
      <c r="AQ4" s="15">
        <v>948.84921733723468</v>
      </c>
      <c r="AR4" s="15">
        <v>954.54026805541184</v>
      </c>
      <c r="AS4" s="15">
        <v>955.19177386063791</v>
      </c>
      <c r="AT4" s="15">
        <v>948.3173525764106</v>
      </c>
      <c r="AU4" s="15">
        <v>937.80334247127576</v>
      </c>
      <c r="AV4" s="15">
        <v>921.10969810205063</v>
      </c>
      <c r="AW4" s="15">
        <v>909.4701206261368</v>
      </c>
      <c r="AX4" s="15">
        <v>901.22659405763329</v>
      </c>
      <c r="AY4" s="15">
        <v>890.15149608859076</v>
      </c>
      <c r="AZ4" s="15">
        <v>879.09645876523018</v>
      </c>
      <c r="BA4" s="15">
        <v>873.81153426376227</v>
      </c>
      <c r="BB4" s="15">
        <v>873.80467539794211</v>
      </c>
      <c r="BC4" s="15">
        <v>874.33150940983717</v>
      </c>
      <c r="BD4" s="15">
        <v>873.06201742834958</v>
      </c>
      <c r="BE4" s="15">
        <v>875.74566672518108</v>
      </c>
      <c r="BF4" s="15">
        <v>874.95422187019687</v>
      </c>
      <c r="BG4" s="15">
        <v>876.55161347912065</v>
      </c>
      <c r="BH4" s="15">
        <v>877.81702550292607</v>
      </c>
      <c r="BI4" s="15">
        <v>869.62399828389198</v>
      </c>
      <c r="BJ4" s="15">
        <v>859.45014203671485</v>
      </c>
      <c r="BK4" s="15">
        <v>847.43989886638713</v>
      </c>
      <c r="BL4" s="15">
        <v>839.3403776117716</v>
      </c>
      <c r="BM4" s="15">
        <v>834.15380818793915</v>
      </c>
      <c r="BN4" s="15">
        <v>826.6154324191657</v>
      </c>
      <c r="BO4" s="15">
        <v>819.40409243895613</v>
      </c>
      <c r="BP4" s="15">
        <v>813.16611125802945</v>
      </c>
      <c r="BQ4" s="15">
        <v>808.43081750301542</v>
      </c>
      <c r="BR4" s="15">
        <v>805.9240651325706</v>
      </c>
      <c r="BS4" s="15">
        <v>814.80088251366362</v>
      </c>
      <c r="BT4" s="15">
        <v>825.67016255342833</v>
      </c>
      <c r="BU4" s="15">
        <v>832.07327897869732</v>
      </c>
      <c r="BV4" s="15">
        <v>837.9514093915443</v>
      </c>
      <c r="BW4" s="15">
        <v>839.01327674704214</v>
      </c>
      <c r="BX4" s="15">
        <v>838.07300486592885</v>
      </c>
      <c r="BY4" s="15">
        <v>837.27465912288915</v>
      </c>
      <c r="BZ4" s="15">
        <v>840.9063028805823</v>
      </c>
      <c r="CA4" s="15">
        <v>844.55758283777402</v>
      </c>
      <c r="CB4" s="15">
        <v>845.86832044642415</v>
      </c>
      <c r="CC4" s="15">
        <v>850.76906125531423</v>
      </c>
      <c r="CD4" s="15">
        <v>852.8094066433232</v>
      </c>
      <c r="CE4" s="15">
        <v>857.45007798817664</v>
      </c>
      <c r="CF4" s="15">
        <v>856.46390721754221</v>
      </c>
      <c r="CG4" s="15">
        <v>861.83803132181743</v>
      </c>
      <c r="CH4" s="15">
        <v>861.23464924382279</v>
      </c>
      <c r="CI4" s="15">
        <v>865.5922197537368</v>
      </c>
      <c r="CJ4" s="15">
        <v>873.95719095904383</v>
      </c>
      <c r="CK4" s="15">
        <v>881.05802472158359</v>
      </c>
      <c r="CL4" s="15">
        <v>889.72560952007007</v>
      </c>
    </row>
    <row r="5" spans="1:90" x14ac:dyDescent="0.25">
      <c r="A5" s="14">
        <v>4</v>
      </c>
      <c r="B5" s="14" t="s">
        <v>806</v>
      </c>
      <c r="C5" s="15">
        <v>1129.6338748645853</v>
      </c>
      <c r="D5" s="15">
        <v>1135.2890043498646</v>
      </c>
      <c r="E5" s="15">
        <v>1116.9466422317198</v>
      </c>
      <c r="F5" s="15">
        <v>1095.2936670660131</v>
      </c>
      <c r="G5" s="15">
        <v>1020.1823579023647</v>
      </c>
      <c r="H5" s="15">
        <v>971.63947241979565</v>
      </c>
      <c r="I5" s="15">
        <v>945.93875869804867</v>
      </c>
      <c r="J5" s="15">
        <v>948.54013423919378</v>
      </c>
      <c r="K5" s="15">
        <v>950.37280020370349</v>
      </c>
      <c r="L5" s="15">
        <v>943.5448416026295</v>
      </c>
      <c r="M5" s="15">
        <v>913.07677897839562</v>
      </c>
      <c r="N5" s="15">
        <v>830.39078696902948</v>
      </c>
      <c r="O5" s="15">
        <v>795.84622997384247</v>
      </c>
      <c r="P5" s="15">
        <v>811.82422221962338</v>
      </c>
      <c r="Q5" s="15">
        <v>823.50691385984419</v>
      </c>
      <c r="R5" s="15">
        <v>849.65841851964797</v>
      </c>
      <c r="S5" s="15">
        <v>855.86076370890407</v>
      </c>
      <c r="T5" s="15">
        <v>1122.9298114900637</v>
      </c>
      <c r="U5" s="15">
        <v>1129.06598436483</v>
      </c>
      <c r="V5" s="15">
        <v>1130.386239313583</v>
      </c>
      <c r="W5" s="15">
        <v>1136.1534642898641</v>
      </c>
      <c r="X5" s="15">
        <v>1139.001911257413</v>
      </c>
      <c r="Y5" s="15">
        <v>1136.2545179809476</v>
      </c>
      <c r="Z5" s="15">
        <v>1134.0631537546947</v>
      </c>
      <c r="AA5" s="15">
        <v>1131.8364344064037</v>
      </c>
      <c r="AB5" s="15">
        <v>1124.1625816956337</v>
      </c>
      <c r="AC5" s="15">
        <v>1114.5780678269261</v>
      </c>
      <c r="AD5" s="15">
        <v>1113.8330899219047</v>
      </c>
      <c r="AE5" s="15">
        <v>1115.2128294824149</v>
      </c>
      <c r="AF5" s="15">
        <v>1117.1281556245031</v>
      </c>
      <c r="AG5" s="15">
        <v>1113.8733790484112</v>
      </c>
      <c r="AH5" s="15">
        <v>1099.8467350096876</v>
      </c>
      <c r="AI5" s="15">
        <v>1050.3263985814506</v>
      </c>
      <c r="AJ5" s="15">
        <v>1032.2347664691604</v>
      </c>
      <c r="AK5" s="15">
        <v>1024.5639067442007</v>
      </c>
      <c r="AL5" s="15">
        <v>1017.0978734200361</v>
      </c>
      <c r="AM5" s="15">
        <v>1006.8328849760617</v>
      </c>
      <c r="AN5" s="15">
        <v>990.27770574746512</v>
      </c>
      <c r="AO5" s="15">
        <v>975.35369881025076</v>
      </c>
      <c r="AP5" s="15">
        <v>963.49714937651663</v>
      </c>
      <c r="AQ5" s="15">
        <v>957.42933574495021</v>
      </c>
      <c r="AR5" s="15">
        <v>946.78339357391701</v>
      </c>
      <c r="AS5" s="15">
        <v>945.02338085616907</v>
      </c>
      <c r="AT5" s="15">
        <v>945.2745251613585</v>
      </c>
      <c r="AU5" s="15">
        <v>946.67373520075</v>
      </c>
      <c r="AV5" s="15">
        <v>945.9600004338771</v>
      </c>
      <c r="AW5" s="15">
        <v>950.82349494553637</v>
      </c>
      <c r="AX5" s="15">
        <v>951.02946650246895</v>
      </c>
      <c r="AY5" s="15">
        <v>946.34757507489292</v>
      </c>
      <c r="AZ5" s="15">
        <v>952.89687170794525</v>
      </c>
      <c r="BA5" s="15">
        <v>950.70997914620034</v>
      </c>
      <c r="BB5" s="15">
        <v>949.82503457917915</v>
      </c>
      <c r="BC5" s="15">
        <v>948.05931538148923</v>
      </c>
      <c r="BD5" s="15">
        <v>948.87339676395936</v>
      </c>
      <c r="BE5" s="15">
        <v>945.66762141974846</v>
      </c>
      <c r="BF5" s="15">
        <v>941.16672497207844</v>
      </c>
      <c r="BG5" s="15">
        <v>938.47162325473153</v>
      </c>
      <c r="BH5" s="15">
        <v>932.47307345076854</v>
      </c>
      <c r="BI5" s="15">
        <v>922.91593257860586</v>
      </c>
      <c r="BJ5" s="15">
        <v>908.1284461599887</v>
      </c>
      <c r="BK5" s="15">
        <v>888.78966372421951</v>
      </c>
      <c r="BL5" s="15">
        <v>859.85670648107305</v>
      </c>
      <c r="BM5" s="15">
        <v>835.20205172213241</v>
      </c>
      <c r="BN5" s="15">
        <v>818.68515383879026</v>
      </c>
      <c r="BO5" s="15">
        <v>807.8192358341222</v>
      </c>
      <c r="BP5" s="15">
        <v>796.15826880557859</v>
      </c>
      <c r="BQ5" s="15">
        <v>794.13230257006194</v>
      </c>
      <c r="BR5" s="15">
        <v>795.44333784692287</v>
      </c>
      <c r="BS5" s="15">
        <v>797.65101067280636</v>
      </c>
      <c r="BT5" s="15">
        <v>804.41574939770453</v>
      </c>
      <c r="BU5" s="15">
        <v>810.82461393983419</v>
      </c>
      <c r="BV5" s="15">
        <v>815.06869834538702</v>
      </c>
      <c r="BW5" s="15">
        <v>816.98782719556789</v>
      </c>
      <c r="BX5" s="15">
        <v>818.86892757182557</v>
      </c>
      <c r="BY5" s="15">
        <v>820.58742064732439</v>
      </c>
      <c r="BZ5" s="15">
        <v>824.83496366294571</v>
      </c>
      <c r="CA5" s="15">
        <v>829.73634355728132</v>
      </c>
      <c r="CB5" s="15">
        <v>838.11244061936918</v>
      </c>
      <c r="CC5" s="15">
        <v>845.92186882826218</v>
      </c>
      <c r="CD5" s="15">
        <v>853.60469402816</v>
      </c>
      <c r="CE5" s="15">
        <v>860.99467060280074</v>
      </c>
      <c r="CF5" s="15">
        <v>844.68851421599186</v>
      </c>
      <c r="CG5" s="15">
        <v>853.26457204893813</v>
      </c>
      <c r="CH5" s="15">
        <v>858.11071402819698</v>
      </c>
      <c r="CI5" s="15">
        <v>867.37925454248932</v>
      </c>
      <c r="CJ5" s="15">
        <v>875.1149720457322</v>
      </c>
      <c r="CK5" s="15">
        <v>880.17262698076991</v>
      </c>
      <c r="CL5" s="15">
        <v>883.99492955456253</v>
      </c>
    </row>
    <row r="6" spans="1:90" x14ac:dyDescent="0.25">
      <c r="A6" s="14">
        <v>5</v>
      </c>
      <c r="B6" s="14" t="s">
        <v>535</v>
      </c>
      <c r="C6" s="15">
        <v>1911.8208374610435</v>
      </c>
      <c r="D6" s="15">
        <v>1979.013939919427</v>
      </c>
      <c r="E6" s="15">
        <v>1974.8006576436883</v>
      </c>
      <c r="F6" s="15">
        <v>1906.9881158817122</v>
      </c>
      <c r="G6" s="15">
        <v>1936.4915622849535</v>
      </c>
      <c r="H6" s="15">
        <v>1939.4330577310095</v>
      </c>
      <c r="I6" s="15">
        <v>1966.6588666377634</v>
      </c>
      <c r="J6" s="15">
        <v>2012.9057115755572</v>
      </c>
      <c r="K6" s="15">
        <v>2021.190427168078</v>
      </c>
      <c r="L6" s="15">
        <v>2010.644729025036</v>
      </c>
      <c r="M6" s="15">
        <v>1956.5708004357455</v>
      </c>
      <c r="N6" s="15">
        <v>1802.6116254754579</v>
      </c>
      <c r="O6" s="15">
        <v>1847.3666119278491</v>
      </c>
      <c r="P6" s="15">
        <v>1936.0159836273981</v>
      </c>
      <c r="Q6" s="15">
        <v>1977.1552889297297</v>
      </c>
      <c r="R6" s="15">
        <v>2047.8380407555098</v>
      </c>
      <c r="S6" s="15">
        <v>2116.0377929903289</v>
      </c>
      <c r="T6" s="15">
        <v>1889.9607689250454</v>
      </c>
      <c r="U6" s="15">
        <v>1903.4327632788152</v>
      </c>
      <c r="V6" s="15">
        <v>1919.2200625968953</v>
      </c>
      <c r="W6" s="15">
        <v>1934.669755043418</v>
      </c>
      <c r="X6" s="15">
        <v>1957.9341856667409</v>
      </c>
      <c r="Y6" s="15">
        <v>1976.9388685119295</v>
      </c>
      <c r="Z6" s="15">
        <v>1984.37182395233</v>
      </c>
      <c r="AA6" s="15">
        <v>1996.8108815467076</v>
      </c>
      <c r="AB6" s="15">
        <v>1994.8140514611789</v>
      </c>
      <c r="AC6" s="15">
        <v>1980.8200683823993</v>
      </c>
      <c r="AD6" s="15">
        <v>1970.5446332988454</v>
      </c>
      <c r="AE6" s="15">
        <v>1953.0238774323295</v>
      </c>
      <c r="AF6" s="15">
        <v>1926.0550818458071</v>
      </c>
      <c r="AG6" s="15">
        <v>1907.8807347087677</v>
      </c>
      <c r="AH6" s="15">
        <v>1897.0858531931253</v>
      </c>
      <c r="AI6" s="15">
        <v>1896.9307937791486</v>
      </c>
      <c r="AJ6" s="15">
        <v>1917.145671940096</v>
      </c>
      <c r="AK6" s="15">
        <v>1937.4786700374875</v>
      </c>
      <c r="AL6" s="15">
        <v>1945.2708957774594</v>
      </c>
      <c r="AM6" s="15">
        <v>1946.0710113847706</v>
      </c>
      <c r="AN6" s="15">
        <v>1936.3475599217029</v>
      </c>
      <c r="AO6" s="15">
        <v>1934.0369681163907</v>
      </c>
      <c r="AP6" s="15">
        <v>1941.133444249198</v>
      </c>
      <c r="AQ6" s="15">
        <v>1946.2142586367465</v>
      </c>
      <c r="AR6" s="15">
        <v>1951.5028325900701</v>
      </c>
      <c r="AS6" s="15">
        <v>1956.6207557054317</v>
      </c>
      <c r="AT6" s="15">
        <v>1972.1332471117771</v>
      </c>
      <c r="AU6" s="15">
        <v>1986.378631143775</v>
      </c>
      <c r="AV6" s="15">
        <v>2001.8796911496793</v>
      </c>
      <c r="AW6" s="15">
        <v>2019.3872274631547</v>
      </c>
      <c r="AX6" s="15">
        <v>2019.2956237775552</v>
      </c>
      <c r="AY6" s="15">
        <v>2011.0603039118396</v>
      </c>
      <c r="AZ6" s="15">
        <v>2028.2484977772938</v>
      </c>
      <c r="BA6" s="15">
        <v>2020.4771738874165</v>
      </c>
      <c r="BB6" s="15">
        <v>2017.7229066516488</v>
      </c>
      <c r="BC6" s="15">
        <v>2018.313130355953</v>
      </c>
      <c r="BD6" s="15">
        <v>2021.4040871901939</v>
      </c>
      <c r="BE6" s="15">
        <v>2010.3873904770335</v>
      </c>
      <c r="BF6" s="15">
        <v>2005.2693795062899</v>
      </c>
      <c r="BG6" s="15">
        <v>2005.5180589266265</v>
      </c>
      <c r="BH6" s="15">
        <v>2004.0607474579135</v>
      </c>
      <c r="BI6" s="15">
        <v>1979.1722110598662</v>
      </c>
      <c r="BJ6" s="15">
        <v>1946.2045986022763</v>
      </c>
      <c r="BK6" s="15">
        <v>1896.8456446229261</v>
      </c>
      <c r="BL6" s="15">
        <v>1837.7191575395809</v>
      </c>
      <c r="BM6" s="15">
        <v>1802.9370847779801</v>
      </c>
      <c r="BN6" s="15">
        <v>1786.2832538572748</v>
      </c>
      <c r="BO6" s="15">
        <v>1783.5070057269961</v>
      </c>
      <c r="BP6" s="15">
        <v>1803.6061837144839</v>
      </c>
      <c r="BQ6" s="15">
        <v>1833.7661801688807</v>
      </c>
      <c r="BR6" s="15">
        <v>1860.5938603330733</v>
      </c>
      <c r="BS6" s="15">
        <v>1891.5002234949584</v>
      </c>
      <c r="BT6" s="15">
        <v>1912.0804463329634</v>
      </c>
      <c r="BU6" s="15">
        <v>1933.3901538186763</v>
      </c>
      <c r="BV6" s="15">
        <v>1945.8295715425629</v>
      </c>
      <c r="BW6" s="15">
        <v>1952.76376281539</v>
      </c>
      <c r="BX6" s="15">
        <v>1965.7850453190083</v>
      </c>
      <c r="BY6" s="15">
        <v>1968.6057883492008</v>
      </c>
      <c r="BZ6" s="15">
        <v>1979.6883971362861</v>
      </c>
      <c r="CA6" s="15">
        <v>1994.5419249144238</v>
      </c>
      <c r="CB6" s="15">
        <v>2017.9315092400043</v>
      </c>
      <c r="CC6" s="15">
        <v>2037.6439751025266</v>
      </c>
      <c r="CD6" s="15">
        <v>2058.8701186966382</v>
      </c>
      <c r="CE6" s="15">
        <v>2076.90655998287</v>
      </c>
      <c r="CF6" s="15">
        <v>2093.5684984911522</v>
      </c>
      <c r="CG6" s="15">
        <v>2108.036287633186</v>
      </c>
      <c r="CH6" s="15">
        <v>2120.7809059216524</v>
      </c>
      <c r="CI6" s="15">
        <v>2141.7654799153252</v>
      </c>
      <c r="CJ6" s="15">
        <v>2162.1463509499868</v>
      </c>
      <c r="CK6" s="15">
        <v>2174.0337776838378</v>
      </c>
      <c r="CL6" s="15">
        <v>2191.4349749623816</v>
      </c>
    </row>
    <row r="7" spans="1:90" x14ac:dyDescent="0.25">
      <c r="A7" s="14">
        <v>6</v>
      </c>
      <c r="B7" s="14" t="s">
        <v>536</v>
      </c>
      <c r="C7" s="15">
        <v>1866.0084646525065</v>
      </c>
      <c r="D7" s="15">
        <v>1939.7557022510741</v>
      </c>
      <c r="E7" s="15">
        <v>1992.0146771237989</v>
      </c>
      <c r="F7" s="15">
        <v>1918.8172678126596</v>
      </c>
      <c r="G7" s="15">
        <v>1880.4528773447928</v>
      </c>
      <c r="H7" s="15">
        <v>1867.4089449467554</v>
      </c>
      <c r="I7" s="15">
        <v>1887.7558709279801</v>
      </c>
      <c r="J7" s="15">
        <v>1883.1537441864084</v>
      </c>
      <c r="K7" s="15">
        <v>1856.6408740762727</v>
      </c>
      <c r="L7" s="15">
        <v>1820.2272131046134</v>
      </c>
      <c r="M7" s="15">
        <v>1700.4882804618167</v>
      </c>
      <c r="N7" s="15">
        <v>1563.9555848872519</v>
      </c>
      <c r="O7" s="15">
        <v>1459.5547173442005</v>
      </c>
      <c r="P7" s="15">
        <v>1509.1755634056537</v>
      </c>
      <c r="Q7" s="15">
        <v>1500.9714863830986</v>
      </c>
      <c r="R7" s="15">
        <v>1656.8897421681058</v>
      </c>
      <c r="S7" s="15">
        <v>1721.2263978429153</v>
      </c>
      <c r="T7" s="15">
        <v>1840.5216956150057</v>
      </c>
      <c r="U7" s="15">
        <v>1856.9260453082748</v>
      </c>
      <c r="V7" s="15">
        <v>1878.6366212346315</v>
      </c>
      <c r="W7" s="15">
        <v>1887.9494964521145</v>
      </c>
      <c r="X7" s="15">
        <v>1899.6617554606066</v>
      </c>
      <c r="Y7" s="15">
        <v>1925.965418451663</v>
      </c>
      <c r="Z7" s="15">
        <v>1961.8386468831727</v>
      </c>
      <c r="AA7" s="15">
        <v>1971.5569882088539</v>
      </c>
      <c r="AB7" s="15">
        <v>1991.0270311190584</v>
      </c>
      <c r="AC7" s="15">
        <v>1999.115314281275</v>
      </c>
      <c r="AD7" s="15">
        <v>2001.957077706079</v>
      </c>
      <c r="AE7" s="15">
        <v>1975.9592853887834</v>
      </c>
      <c r="AF7" s="15">
        <v>1959.180152128275</v>
      </c>
      <c r="AG7" s="15">
        <v>1924.6168923400357</v>
      </c>
      <c r="AH7" s="15">
        <v>1896.5143244631881</v>
      </c>
      <c r="AI7" s="15">
        <v>1894.9577023191391</v>
      </c>
      <c r="AJ7" s="15">
        <v>1883.1073501622909</v>
      </c>
      <c r="AK7" s="15">
        <v>1878.9151375167644</v>
      </c>
      <c r="AL7" s="15">
        <v>1877.4410112267353</v>
      </c>
      <c r="AM7" s="15">
        <v>1882.3480104733806</v>
      </c>
      <c r="AN7" s="15">
        <v>1869.2536871738007</v>
      </c>
      <c r="AO7" s="15">
        <v>1862.2557240500259</v>
      </c>
      <c r="AP7" s="15">
        <v>1865.2425222791221</v>
      </c>
      <c r="AQ7" s="15">
        <v>1872.8838462840724</v>
      </c>
      <c r="AR7" s="15">
        <v>1881.3131085726052</v>
      </c>
      <c r="AS7" s="15">
        <v>1886.889415403625</v>
      </c>
      <c r="AT7" s="15">
        <v>1888.9723541320095</v>
      </c>
      <c r="AU7" s="15">
        <v>1893.8486056036813</v>
      </c>
      <c r="AV7" s="15">
        <v>1885.1742913727451</v>
      </c>
      <c r="AW7" s="15">
        <v>1888.0745252520892</v>
      </c>
      <c r="AX7" s="15">
        <v>1885.4639746225826</v>
      </c>
      <c r="AY7" s="15">
        <v>1873.9021854982172</v>
      </c>
      <c r="AZ7" s="15">
        <v>1865.9114995685081</v>
      </c>
      <c r="BA7" s="15">
        <v>1858.9315712994944</v>
      </c>
      <c r="BB7" s="15">
        <v>1851.3711806377635</v>
      </c>
      <c r="BC7" s="15">
        <v>1850.3492447993242</v>
      </c>
      <c r="BD7" s="15">
        <v>1850.4288656669632</v>
      </c>
      <c r="BE7" s="15">
        <v>1834.3549831448088</v>
      </c>
      <c r="BF7" s="15">
        <v>1810.3365848856843</v>
      </c>
      <c r="BG7" s="15">
        <v>1785.788418720997</v>
      </c>
      <c r="BH7" s="15">
        <v>1754.1804841641253</v>
      </c>
      <c r="BI7" s="15">
        <v>1715.4162585634431</v>
      </c>
      <c r="BJ7" s="15">
        <v>1682.29566962118</v>
      </c>
      <c r="BK7" s="15">
        <v>1650.0607094985185</v>
      </c>
      <c r="BL7" s="15">
        <v>1612.6175635052111</v>
      </c>
      <c r="BM7" s="15">
        <v>1582.5219842087554</v>
      </c>
      <c r="BN7" s="15">
        <v>1549.505470450453</v>
      </c>
      <c r="BO7" s="15">
        <v>1511.1773213845877</v>
      </c>
      <c r="BP7" s="15">
        <v>1467.2394462313189</v>
      </c>
      <c r="BQ7" s="15">
        <v>1451.7818966260313</v>
      </c>
      <c r="BR7" s="15">
        <v>1451.0021109438733</v>
      </c>
      <c r="BS7" s="15">
        <v>1468.1954155755782</v>
      </c>
      <c r="BT7" s="15">
        <v>1496.6890204079307</v>
      </c>
      <c r="BU7" s="15">
        <v>1513.1594308386796</v>
      </c>
      <c r="BV7" s="15">
        <v>1520.3068268246866</v>
      </c>
      <c r="BW7" s="15">
        <v>1506.5469755513179</v>
      </c>
      <c r="BX7" s="15">
        <v>1484.8585481318569</v>
      </c>
      <c r="BY7" s="15">
        <v>1481.4722313292934</v>
      </c>
      <c r="BZ7" s="15">
        <v>1496.580557327846</v>
      </c>
      <c r="CA7" s="15">
        <v>1540.9746087433978</v>
      </c>
      <c r="CB7" s="15">
        <v>1594.5144786229416</v>
      </c>
      <c r="CC7" s="15">
        <v>1644.9995869453367</v>
      </c>
      <c r="CD7" s="15">
        <v>1682.8663713993856</v>
      </c>
      <c r="CE7" s="15">
        <v>1705.1785317047595</v>
      </c>
      <c r="CF7" s="15">
        <v>1712.4167146092957</v>
      </c>
      <c r="CG7" s="15">
        <v>1718.4627912792635</v>
      </c>
      <c r="CH7" s="15">
        <v>1722.377166923231</v>
      </c>
      <c r="CI7" s="15">
        <v>1731.6489185598712</v>
      </c>
      <c r="CJ7" s="15">
        <v>1735.0843372333443</v>
      </c>
      <c r="CK7" s="15">
        <v>1747.4175825598018</v>
      </c>
      <c r="CL7" s="15">
        <v>1755.2284703309517</v>
      </c>
    </row>
    <row r="8" spans="1:90" x14ac:dyDescent="0.25">
      <c r="A8" s="14">
        <v>7</v>
      </c>
      <c r="B8" s="14" t="s">
        <v>537</v>
      </c>
      <c r="C8" s="15">
        <v>821.99428565323944</v>
      </c>
      <c r="D8" s="15">
        <v>879.17286541298085</v>
      </c>
      <c r="E8" s="15">
        <v>917.18885002353227</v>
      </c>
      <c r="F8" s="15">
        <v>903.33606080452159</v>
      </c>
      <c r="G8" s="15">
        <v>917.65822285218746</v>
      </c>
      <c r="H8" s="15">
        <v>927.05393108736405</v>
      </c>
      <c r="I8" s="15">
        <v>952.79076130993406</v>
      </c>
      <c r="J8" s="15">
        <v>980.03481077109836</v>
      </c>
      <c r="K8" s="15">
        <v>963.47908696589207</v>
      </c>
      <c r="L8" s="15">
        <v>966.16604033313934</v>
      </c>
      <c r="M8" s="15">
        <v>911.16488436470036</v>
      </c>
      <c r="N8" s="15">
        <v>828.08784115284334</v>
      </c>
      <c r="O8" s="15">
        <v>805.74840749124689</v>
      </c>
      <c r="P8" s="15">
        <v>825.3175121411773</v>
      </c>
      <c r="Q8" s="15">
        <v>842.92293795854698</v>
      </c>
      <c r="R8" s="15">
        <v>900.03569876176346</v>
      </c>
      <c r="S8" s="15">
        <v>928.40325918833116</v>
      </c>
      <c r="T8" s="15">
        <v>801.43095268604191</v>
      </c>
      <c r="U8" s="15">
        <v>815.22829794268318</v>
      </c>
      <c r="V8" s="15">
        <v>833.20153298941966</v>
      </c>
      <c r="W8" s="15">
        <v>838.11635899481291</v>
      </c>
      <c r="X8" s="15">
        <v>847.95076556057677</v>
      </c>
      <c r="Y8" s="15">
        <v>869.72099161647793</v>
      </c>
      <c r="Z8" s="15">
        <v>898.5806595419632</v>
      </c>
      <c r="AA8" s="15">
        <v>900.43904493290574</v>
      </c>
      <c r="AB8" s="15">
        <v>912.08524967404855</v>
      </c>
      <c r="AC8" s="15">
        <v>918.42449465065624</v>
      </c>
      <c r="AD8" s="15">
        <v>926.98488922487411</v>
      </c>
      <c r="AE8" s="15">
        <v>911.26076654455039</v>
      </c>
      <c r="AF8" s="15">
        <v>910.7559952752207</v>
      </c>
      <c r="AG8" s="15">
        <v>900.21311197087391</v>
      </c>
      <c r="AH8" s="15">
        <v>892.6892157974612</v>
      </c>
      <c r="AI8" s="15">
        <v>909.68592017453079</v>
      </c>
      <c r="AJ8" s="15">
        <v>910.04817526923023</v>
      </c>
      <c r="AK8" s="15">
        <v>913.24311218029095</v>
      </c>
      <c r="AL8" s="15">
        <v>918.04696393851168</v>
      </c>
      <c r="AM8" s="15">
        <v>929.29464002071688</v>
      </c>
      <c r="AN8" s="15">
        <v>925.27532891920657</v>
      </c>
      <c r="AO8" s="15">
        <v>923.19532545092557</v>
      </c>
      <c r="AP8" s="15">
        <v>927.35349831622693</v>
      </c>
      <c r="AQ8" s="15">
        <v>932.39157166309701</v>
      </c>
      <c r="AR8" s="15">
        <v>941.17963219443345</v>
      </c>
      <c r="AS8" s="15">
        <v>946.53386498973589</v>
      </c>
      <c r="AT8" s="15">
        <v>954.80264444246552</v>
      </c>
      <c r="AU8" s="15">
        <v>968.64690361310147</v>
      </c>
      <c r="AV8" s="15">
        <v>973.33345450329159</v>
      </c>
      <c r="AW8" s="15">
        <v>983.79619177046948</v>
      </c>
      <c r="AX8" s="15">
        <v>985.93187843805276</v>
      </c>
      <c r="AY8" s="15">
        <v>977.07771837257951</v>
      </c>
      <c r="AZ8" s="15">
        <v>966.3630327089536</v>
      </c>
      <c r="BA8" s="15">
        <v>961.77517464154016</v>
      </c>
      <c r="BB8" s="15">
        <v>960.27661185025784</v>
      </c>
      <c r="BC8" s="15">
        <v>965.50152866281667</v>
      </c>
      <c r="BD8" s="15">
        <v>973.83006736586617</v>
      </c>
      <c r="BE8" s="15">
        <v>971.32153494027887</v>
      </c>
      <c r="BF8" s="15">
        <v>963.62857199225391</v>
      </c>
      <c r="BG8" s="15">
        <v>955.88398703415817</v>
      </c>
      <c r="BH8" s="15">
        <v>942.97489574070198</v>
      </c>
      <c r="BI8" s="15">
        <v>922.76890911522355</v>
      </c>
      <c r="BJ8" s="15">
        <v>900.36494511126011</v>
      </c>
      <c r="BK8" s="15">
        <v>878.55078749161589</v>
      </c>
      <c r="BL8" s="15">
        <v>849.64998972405408</v>
      </c>
      <c r="BM8" s="15">
        <v>833.66505543451319</v>
      </c>
      <c r="BN8" s="15">
        <v>819.88426047420194</v>
      </c>
      <c r="BO8" s="15">
        <v>809.15205897860415</v>
      </c>
      <c r="BP8" s="15">
        <v>800.08667500227693</v>
      </c>
      <c r="BQ8" s="15">
        <v>801.44823470132235</v>
      </c>
      <c r="BR8" s="15">
        <v>806.76698471934537</v>
      </c>
      <c r="BS8" s="15">
        <v>814.69173554204303</v>
      </c>
      <c r="BT8" s="15">
        <v>819.43901883880801</v>
      </c>
      <c r="BU8" s="15">
        <v>823.42067798710707</v>
      </c>
      <c r="BV8" s="15">
        <v>829.94736904255126</v>
      </c>
      <c r="BW8" s="15">
        <v>828.46298269624288</v>
      </c>
      <c r="BX8" s="15">
        <v>830.07686682924816</v>
      </c>
      <c r="BY8" s="15">
        <v>835.70410739867987</v>
      </c>
      <c r="BZ8" s="15">
        <v>843.27662279447509</v>
      </c>
      <c r="CA8" s="15">
        <v>862.63415481178481</v>
      </c>
      <c r="CB8" s="15">
        <v>876.84686416322006</v>
      </c>
      <c r="CC8" s="15">
        <v>895.280337529441</v>
      </c>
      <c r="CD8" s="15">
        <v>909.45799677938396</v>
      </c>
      <c r="CE8" s="15">
        <v>918.5575965750088</v>
      </c>
      <c r="CF8" s="15">
        <v>923.37084733207087</v>
      </c>
      <c r="CG8" s="15">
        <v>926.7235100287279</v>
      </c>
      <c r="CH8" s="15">
        <v>928.76621406879974</v>
      </c>
      <c r="CI8" s="15">
        <v>934.75246532372603</v>
      </c>
      <c r="CJ8" s="15">
        <v>934.24012931601931</v>
      </c>
      <c r="CK8" s="15">
        <v>943.76143781896133</v>
      </c>
      <c r="CL8" s="15">
        <v>949.53672312010076</v>
      </c>
    </row>
    <row r="9" spans="1:90" x14ac:dyDescent="0.25">
      <c r="A9" s="14">
        <v>8</v>
      </c>
      <c r="B9" s="14" t="s">
        <v>538</v>
      </c>
      <c r="C9" s="15">
        <v>1044.0141789992672</v>
      </c>
      <c r="D9" s="15">
        <v>1060.582836838093</v>
      </c>
      <c r="E9" s="15">
        <v>1074.8258271002665</v>
      </c>
      <c r="F9" s="15">
        <v>1015.4812070081379</v>
      </c>
      <c r="G9" s="15">
        <v>962.79465449260533</v>
      </c>
      <c r="H9" s="15">
        <v>940.35501385939131</v>
      </c>
      <c r="I9" s="15">
        <v>934.9651096180462</v>
      </c>
      <c r="J9" s="15">
        <v>903.11893341531027</v>
      </c>
      <c r="K9" s="15">
        <v>893.16178711038049</v>
      </c>
      <c r="L9" s="15">
        <v>854.06117277147405</v>
      </c>
      <c r="M9" s="15">
        <v>789.32339609711642</v>
      </c>
      <c r="N9" s="15">
        <v>735.86774373440846</v>
      </c>
      <c r="O9" s="15">
        <v>653.80630985295352</v>
      </c>
      <c r="P9" s="15">
        <v>683.85805126447633</v>
      </c>
      <c r="Q9" s="15">
        <v>658.04854842455165</v>
      </c>
      <c r="R9" s="15">
        <v>756.85404340634238</v>
      </c>
      <c r="S9" s="15">
        <v>792.82313865458423</v>
      </c>
      <c r="T9" s="15">
        <v>1039.0907429289637</v>
      </c>
      <c r="U9" s="15">
        <v>1041.6977473655916</v>
      </c>
      <c r="V9" s="15">
        <v>1045.435088245212</v>
      </c>
      <c r="W9" s="15">
        <v>1049.8331374573013</v>
      </c>
      <c r="X9" s="15">
        <v>1051.7109899000297</v>
      </c>
      <c r="Y9" s="15">
        <v>1056.2444268351849</v>
      </c>
      <c r="Z9" s="15">
        <v>1063.2579873412096</v>
      </c>
      <c r="AA9" s="15">
        <v>1071.1179432759482</v>
      </c>
      <c r="AB9" s="15">
        <v>1078.9417814450098</v>
      </c>
      <c r="AC9" s="15">
        <v>1080.6908196306185</v>
      </c>
      <c r="AD9" s="15">
        <v>1074.9721884812047</v>
      </c>
      <c r="AE9" s="15">
        <v>1064.6985188442331</v>
      </c>
      <c r="AF9" s="15">
        <v>1048.4241568530542</v>
      </c>
      <c r="AG9" s="15">
        <v>1024.4037803691617</v>
      </c>
      <c r="AH9" s="15">
        <v>1003.8251086657272</v>
      </c>
      <c r="AI9" s="15">
        <v>985.27178214460821</v>
      </c>
      <c r="AJ9" s="15">
        <v>973.05917489306069</v>
      </c>
      <c r="AK9" s="15">
        <v>965.67202533647321</v>
      </c>
      <c r="AL9" s="15">
        <v>959.39404728822365</v>
      </c>
      <c r="AM9" s="15">
        <v>953.05337045266356</v>
      </c>
      <c r="AN9" s="15">
        <v>943.97835825459413</v>
      </c>
      <c r="AO9" s="15">
        <v>939.06039859910038</v>
      </c>
      <c r="AP9" s="15">
        <v>937.88902396289529</v>
      </c>
      <c r="AQ9" s="15">
        <v>940.49227462097554</v>
      </c>
      <c r="AR9" s="15">
        <v>940.13347637817174</v>
      </c>
      <c r="AS9" s="15">
        <v>940.35555041388909</v>
      </c>
      <c r="AT9" s="15">
        <v>934.16970968954411</v>
      </c>
      <c r="AU9" s="15">
        <v>925.20170199057998</v>
      </c>
      <c r="AV9" s="15">
        <v>911.8408368694536</v>
      </c>
      <c r="AW9" s="15">
        <v>904.27833348161982</v>
      </c>
      <c r="AX9" s="15">
        <v>899.53209618453002</v>
      </c>
      <c r="AY9" s="15">
        <v>896.82446712563763</v>
      </c>
      <c r="AZ9" s="15">
        <v>899.54846685955454</v>
      </c>
      <c r="BA9" s="15">
        <v>897.15639665795425</v>
      </c>
      <c r="BB9" s="15">
        <v>891.09456878750552</v>
      </c>
      <c r="BC9" s="15">
        <v>884.84771613650753</v>
      </c>
      <c r="BD9" s="15">
        <v>876.59879830109708</v>
      </c>
      <c r="BE9" s="15">
        <v>863.03344820452992</v>
      </c>
      <c r="BF9" s="15">
        <v>846.70801289343035</v>
      </c>
      <c r="BG9" s="15">
        <v>829.90443168683896</v>
      </c>
      <c r="BH9" s="15">
        <v>811.20558842342325</v>
      </c>
      <c r="BI9" s="15">
        <v>792.64734944821976</v>
      </c>
      <c r="BJ9" s="15">
        <v>781.93072450991986</v>
      </c>
      <c r="BK9" s="15">
        <v>771.50992200690268</v>
      </c>
      <c r="BL9" s="15">
        <v>762.96757378115694</v>
      </c>
      <c r="BM9" s="15">
        <v>748.85692877424231</v>
      </c>
      <c r="BN9" s="15">
        <v>729.62120997625107</v>
      </c>
      <c r="BO9" s="15">
        <v>702.02526240598343</v>
      </c>
      <c r="BP9" s="15">
        <v>667.15277122904195</v>
      </c>
      <c r="BQ9" s="15">
        <v>650.33366192470908</v>
      </c>
      <c r="BR9" s="15">
        <v>644.2351262245279</v>
      </c>
      <c r="BS9" s="15">
        <v>653.50368003353515</v>
      </c>
      <c r="BT9" s="15">
        <v>677.25000156912267</v>
      </c>
      <c r="BU9" s="15">
        <v>689.73875285157249</v>
      </c>
      <c r="BV9" s="15">
        <v>690.35945778213522</v>
      </c>
      <c r="BW9" s="15">
        <v>678.08399285507494</v>
      </c>
      <c r="BX9" s="15">
        <v>654.78168130260883</v>
      </c>
      <c r="BY9" s="15">
        <v>645.76812393061357</v>
      </c>
      <c r="BZ9" s="15">
        <v>653.30393453337103</v>
      </c>
      <c r="CA9" s="15">
        <v>678.34045393161296</v>
      </c>
      <c r="CB9" s="15">
        <v>717.66761445972156</v>
      </c>
      <c r="CC9" s="15">
        <v>749.71924941589555</v>
      </c>
      <c r="CD9" s="15">
        <v>773.40837462000172</v>
      </c>
      <c r="CE9" s="15">
        <v>786.62093512975071</v>
      </c>
      <c r="CF9" s="15">
        <v>789.04586727722472</v>
      </c>
      <c r="CG9" s="15">
        <v>791.73928125053567</v>
      </c>
      <c r="CH9" s="15">
        <v>793.61095285443139</v>
      </c>
      <c r="CI9" s="15">
        <v>796.89645323614491</v>
      </c>
      <c r="CJ9" s="15">
        <v>800.84420791732498</v>
      </c>
      <c r="CK9" s="15">
        <v>803.65614474084043</v>
      </c>
      <c r="CL9" s="15">
        <v>805.6917472108513</v>
      </c>
    </row>
    <row r="10" spans="1:90" x14ac:dyDescent="0.25">
      <c r="A10" s="14">
        <v>9</v>
      </c>
      <c r="B10" s="14" t="s">
        <v>807</v>
      </c>
      <c r="C10" s="15">
        <v>395.48363634758852</v>
      </c>
      <c r="D10" s="15">
        <v>400.86342388642186</v>
      </c>
      <c r="E10" s="15">
        <v>408.65238492426681</v>
      </c>
      <c r="F10" s="15">
        <v>395.85479149023638</v>
      </c>
      <c r="G10" s="15">
        <v>377.72965445065392</v>
      </c>
      <c r="H10" s="15">
        <v>375.26780810256781</v>
      </c>
      <c r="I10" s="15">
        <v>376.57093658313892</v>
      </c>
      <c r="J10" s="15">
        <v>369.68330510090033</v>
      </c>
      <c r="K10" s="15">
        <v>378.58686072909688</v>
      </c>
      <c r="L10" s="15">
        <v>374.46774497919125</v>
      </c>
      <c r="M10" s="15">
        <v>343.97379497255838</v>
      </c>
      <c r="N10" s="15">
        <v>322.74258829185408</v>
      </c>
      <c r="O10" s="15">
        <v>295.20416515982237</v>
      </c>
      <c r="P10" s="15">
        <v>319.55951030020771</v>
      </c>
      <c r="Q10" s="15">
        <v>331.94358416024738</v>
      </c>
      <c r="R10" s="15">
        <v>361.83929533292508</v>
      </c>
      <c r="S10" s="15">
        <v>374.50566611268107</v>
      </c>
      <c r="T10" s="15">
        <v>391.88164355402949</v>
      </c>
      <c r="U10" s="15">
        <v>394.85499581774155</v>
      </c>
      <c r="V10" s="15">
        <v>396.67604455404376</v>
      </c>
      <c r="W10" s="15">
        <v>398.52186146453926</v>
      </c>
      <c r="X10" s="15">
        <v>397.74737294871602</v>
      </c>
      <c r="Y10" s="15">
        <v>399.70307818221704</v>
      </c>
      <c r="Z10" s="15">
        <v>401.63833989795455</v>
      </c>
      <c r="AA10" s="15">
        <v>404.36490451679981</v>
      </c>
      <c r="AB10" s="15">
        <v>406.40852049993924</v>
      </c>
      <c r="AC10" s="15">
        <v>408.06440887919717</v>
      </c>
      <c r="AD10" s="15">
        <v>409.65273470900422</v>
      </c>
      <c r="AE10" s="15">
        <v>410.48387560892672</v>
      </c>
      <c r="AF10" s="15">
        <v>403.12467929906711</v>
      </c>
      <c r="AG10" s="15">
        <v>399.20240135206416</v>
      </c>
      <c r="AH10" s="15">
        <v>393.94110306478603</v>
      </c>
      <c r="AI10" s="15">
        <v>387.15098224502822</v>
      </c>
      <c r="AJ10" s="15">
        <v>381.44514618004507</v>
      </c>
      <c r="AK10" s="15">
        <v>378.14277505143139</v>
      </c>
      <c r="AL10" s="15">
        <v>376.1615102230902</v>
      </c>
      <c r="AM10" s="15">
        <v>375.16918634804904</v>
      </c>
      <c r="AN10" s="15">
        <v>375.42098057388989</v>
      </c>
      <c r="AO10" s="15">
        <v>374.99512616636628</v>
      </c>
      <c r="AP10" s="15">
        <v>374.9914283585743</v>
      </c>
      <c r="AQ10" s="15">
        <v>375.66369731144073</v>
      </c>
      <c r="AR10" s="15">
        <v>377.07924304657223</v>
      </c>
      <c r="AS10" s="15">
        <v>377.66055321001761</v>
      </c>
      <c r="AT10" s="15">
        <v>376.74986793310654</v>
      </c>
      <c r="AU10" s="15">
        <v>374.79408214285922</v>
      </c>
      <c r="AV10" s="15">
        <v>370.5070819251344</v>
      </c>
      <c r="AW10" s="15">
        <v>368.94007296034778</v>
      </c>
      <c r="AX10" s="15">
        <v>369.08381148676818</v>
      </c>
      <c r="AY10" s="15">
        <v>370.202254031351</v>
      </c>
      <c r="AZ10" s="15">
        <v>375.23908217630776</v>
      </c>
      <c r="BA10" s="15">
        <v>378.47720523561225</v>
      </c>
      <c r="BB10" s="15">
        <v>380.1532944546102</v>
      </c>
      <c r="BC10" s="15">
        <v>380.47786104985721</v>
      </c>
      <c r="BD10" s="15">
        <v>381.69626499829917</v>
      </c>
      <c r="BE10" s="15">
        <v>378.8842482283693</v>
      </c>
      <c r="BF10" s="15">
        <v>372.93163870863987</v>
      </c>
      <c r="BG10" s="15">
        <v>364.35882798145656</v>
      </c>
      <c r="BH10" s="15">
        <v>353.09673267965013</v>
      </c>
      <c r="BI10" s="15">
        <v>344.94829144682325</v>
      </c>
      <c r="BJ10" s="15">
        <v>340.35568989154143</v>
      </c>
      <c r="BK10" s="15">
        <v>337.49446587221883</v>
      </c>
      <c r="BL10" s="15">
        <v>334.31205412246447</v>
      </c>
      <c r="BM10" s="15">
        <v>327.19956966300077</v>
      </c>
      <c r="BN10" s="15">
        <v>319.32343994817955</v>
      </c>
      <c r="BO10" s="15">
        <v>310.13528943377156</v>
      </c>
      <c r="BP10" s="15">
        <v>297.62898674605196</v>
      </c>
      <c r="BQ10" s="15">
        <v>292.55421214951525</v>
      </c>
      <c r="BR10" s="15">
        <v>292.41840042076905</v>
      </c>
      <c r="BS10" s="15">
        <v>298.21506132295315</v>
      </c>
      <c r="BT10" s="15">
        <v>309.58417503181579</v>
      </c>
      <c r="BU10" s="15">
        <v>318.57471417155762</v>
      </c>
      <c r="BV10" s="15">
        <v>324.11771513211056</v>
      </c>
      <c r="BW10" s="15">
        <v>325.96143686534685</v>
      </c>
      <c r="BX10" s="15">
        <v>326.16915499250928</v>
      </c>
      <c r="BY10" s="15">
        <v>328.34673132375946</v>
      </c>
      <c r="BZ10" s="15">
        <v>332.91873248122761</v>
      </c>
      <c r="CA10" s="15">
        <v>340.33971784349319</v>
      </c>
      <c r="CB10" s="15">
        <v>351.43162984591919</v>
      </c>
      <c r="CC10" s="15">
        <v>359.77436089049593</v>
      </c>
      <c r="CD10" s="15">
        <v>366.13725009024256</v>
      </c>
      <c r="CE10" s="15">
        <v>370.01394050504268</v>
      </c>
      <c r="CF10" s="15">
        <v>371.39620716344501</v>
      </c>
      <c r="CG10" s="15">
        <v>373.34145635444986</v>
      </c>
      <c r="CH10" s="15">
        <v>375.54237612952335</v>
      </c>
      <c r="CI10" s="15">
        <v>377.74262480330594</v>
      </c>
      <c r="CJ10" s="15">
        <v>378.81663130204049</v>
      </c>
      <c r="CK10" s="15">
        <v>380.16179686279111</v>
      </c>
      <c r="CL10" s="15">
        <v>381.37698892800898</v>
      </c>
    </row>
    <row r="11" spans="1:90" x14ac:dyDescent="0.25">
      <c r="A11" s="14">
        <v>10</v>
      </c>
      <c r="B11" s="14" t="s">
        <v>808</v>
      </c>
      <c r="C11" s="15">
        <v>8134.6567535336981</v>
      </c>
      <c r="D11" s="15">
        <v>8398.2913719901699</v>
      </c>
      <c r="E11" s="15">
        <v>8552.6562252703043</v>
      </c>
      <c r="F11" s="15">
        <v>8356.1023922347395</v>
      </c>
      <c r="G11" s="15">
        <v>8109.9367235633108</v>
      </c>
      <c r="H11" s="15">
        <v>7972.5536652657629</v>
      </c>
      <c r="I11" s="15">
        <v>7989.2236086353132</v>
      </c>
      <c r="J11" s="15">
        <v>8003.8826940853469</v>
      </c>
      <c r="K11" s="15">
        <v>7971.9874775554617</v>
      </c>
      <c r="L11" s="15">
        <v>7923.5835633397301</v>
      </c>
      <c r="M11" s="15">
        <v>7702.1658815931723</v>
      </c>
      <c r="N11" s="15">
        <v>7139.0096467583162</v>
      </c>
      <c r="O11" s="15">
        <v>7013.3163273756345</v>
      </c>
      <c r="P11" s="15">
        <v>7260.3031227738693</v>
      </c>
      <c r="Q11" s="15">
        <v>7363.3109955625641</v>
      </c>
      <c r="R11" s="15">
        <v>7694.7981549275264</v>
      </c>
      <c r="S11" s="15">
        <v>7891.125633948659</v>
      </c>
      <c r="T11" s="15">
        <v>8038.7364380927374</v>
      </c>
      <c r="U11" s="15">
        <v>8108.3822669199672</v>
      </c>
      <c r="V11" s="15">
        <v>8170.2947922378235</v>
      </c>
      <c r="W11" s="15">
        <v>8221.2135168842651</v>
      </c>
      <c r="X11" s="15">
        <v>8286.0393281798642</v>
      </c>
      <c r="Y11" s="15">
        <v>8363.8171871877385</v>
      </c>
      <c r="Z11" s="15">
        <v>8440.1404366042225</v>
      </c>
      <c r="AA11" s="15">
        <v>8503.1685359888561</v>
      </c>
      <c r="AB11" s="15">
        <v>8537.7721537526031</v>
      </c>
      <c r="AC11" s="15">
        <v>8553.0379960688078</v>
      </c>
      <c r="AD11" s="15">
        <v>8571.4140549938256</v>
      </c>
      <c r="AE11" s="15">
        <v>8548.4006962659823</v>
      </c>
      <c r="AF11" s="15">
        <v>8508.6786508217792</v>
      </c>
      <c r="AG11" s="15">
        <v>8430.9908539059852</v>
      </c>
      <c r="AH11" s="15">
        <v>8351.9803343780077</v>
      </c>
      <c r="AI11" s="15">
        <v>8132.7597298331875</v>
      </c>
      <c r="AJ11" s="15">
        <v>8082.7586349955654</v>
      </c>
      <c r="AK11" s="15">
        <v>8128.8454791988624</v>
      </c>
      <c r="AL11" s="15">
        <v>8127.8794100030227</v>
      </c>
      <c r="AM11" s="15">
        <v>8100.2633700557926</v>
      </c>
      <c r="AN11" s="15">
        <v>8033.2929578566327</v>
      </c>
      <c r="AO11" s="15">
        <v>7959.0397414267118</v>
      </c>
      <c r="AP11" s="15">
        <v>7945.518687201079</v>
      </c>
      <c r="AQ11" s="15">
        <v>7952.363274578629</v>
      </c>
      <c r="AR11" s="15">
        <v>7965.6449257644044</v>
      </c>
      <c r="AS11" s="15">
        <v>7982.5191493105149</v>
      </c>
      <c r="AT11" s="15">
        <v>7999.8073169888148</v>
      </c>
      <c r="AU11" s="15">
        <v>8008.9230424775196</v>
      </c>
      <c r="AV11" s="15">
        <v>7998.4048274112483</v>
      </c>
      <c r="AW11" s="15">
        <v>8024.7691498944014</v>
      </c>
      <c r="AX11" s="15">
        <v>8020.3996634003634</v>
      </c>
      <c r="AY11" s="15">
        <v>7971.9571356353754</v>
      </c>
      <c r="AZ11" s="15">
        <v>7988.9281127985578</v>
      </c>
      <c r="BA11" s="15">
        <v>7970.8324859052173</v>
      </c>
      <c r="BB11" s="15">
        <v>7963.0376484460567</v>
      </c>
      <c r="BC11" s="15">
        <v>7965.1516630720134</v>
      </c>
      <c r="BD11" s="15">
        <v>7968.7255918171049</v>
      </c>
      <c r="BE11" s="15">
        <v>7936.1961989387473</v>
      </c>
      <c r="BF11" s="15">
        <v>7900.3472906377492</v>
      </c>
      <c r="BG11" s="15">
        <v>7889.0651719653188</v>
      </c>
      <c r="BH11" s="15">
        <v>7860.9154963052633</v>
      </c>
      <c r="BI11" s="15">
        <v>7772.7109719851787</v>
      </c>
      <c r="BJ11" s="15">
        <v>7659.5356649496116</v>
      </c>
      <c r="BK11" s="15">
        <v>7515.5013931326366</v>
      </c>
      <c r="BL11" s="15">
        <v>7317.2565421924446</v>
      </c>
      <c r="BM11" s="15">
        <v>7166.4592744810288</v>
      </c>
      <c r="BN11" s="15">
        <v>7070.065248949385</v>
      </c>
      <c r="BO11" s="15">
        <v>7002.2575214104072</v>
      </c>
      <c r="BP11" s="15">
        <v>6958.4093924134922</v>
      </c>
      <c r="BQ11" s="15">
        <v>6979.3100240302019</v>
      </c>
      <c r="BR11" s="15">
        <v>7018.476595783306</v>
      </c>
      <c r="BS11" s="15">
        <v>7097.0692972755396</v>
      </c>
      <c r="BT11" s="15">
        <v>7184.2651824870873</v>
      </c>
      <c r="BU11" s="15">
        <v>7251.7316552096045</v>
      </c>
      <c r="BV11" s="15">
        <v>7302.2405932000584</v>
      </c>
      <c r="BW11" s="15">
        <v>7302.9750601987271</v>
      </c>
      <c r="BX11" s="15">
        <v>7306.0831475506675</v>
      </c>
      <c r="BY11" s="15">
        <v>7323.6398105145317</v>
      </c>
      <c r="BZ11" s="15">
        <v>7371.8268372494404</v>
      </c>
      <c r="CA11" s="15">
        <v>7451.6941869356151</v>
      </c>
      <c r="CB11" s="15">
        <v>7562.7582755009262</v>
      </c>
      <c r="CC11" s="15">
        <v>7661.2126743556901</v>
      </c>
      <c r="CD11" s="15">
        <v>7743.6324404399493</v>
      </c>
      <c r="CE11" s="15">
        <v>7811.5892294135383</v>
      </c>
      <c r="CF11" s="15">
        <v>7828.9300376296778</v>
      </c>
      <c r="CG11" s="15">
        <v>7876.3726614970428</v>
      </c>
      <c r="CH11" s="15">
        <v>7900.673206010013</v>
      </c>
      <c r="CI11" s="15">
        <v>7958.5266306579042</v>
      </c>
      <c r="CJ11" s="15">
        <v>8009.917639105498</v>
      </c>
      <c r="CK11" s="15">
        <v>8042.9815058750883</v>
      </c>
      <c r="CL11" s="15">
        <v>8086.2174604774382</v>
      </c>
    </row>
  </sheetData>
  <pageMargins left="0.75" right="0.75" top="1" bottom="1" header="0.5" footer="0.5"/>
  <headerFooter alignWithMargins="0">
    <oddHeader>&amp;A</oddHeader>
    <oddFooter>Page &amp;P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92"/>
  <sheetViews>
    <sheetView topLeftCell="A72" workbookViewId="0">
      <selection activeCell="A25" sqref="A25:XFD25"/>
    </sheetView>
  </sheetViews>
  <sheetFormatPr defaultRowHeight="13.2" x14ac:dyDescent="0.25"/>
  <cols>
    <col min="1" max="1" width="43.33203125" style="35" bestFit="1" customWidth="1"/>
    <col min="2" max="10" width="9" style="35" customWidth="1"/>
    <col min="11" max="258" width="8.6640625" style="35"/>
    <col min="259" max="259" width="43.33203125" style="35" bestFit="1" customWidth="1"/>
    <col min="260" max="266" width="9" style="35" customWidth="1"/>
    <col min="267" max="514" width="8.6640625" style="35"/>
    <col min="515" max="515" width="43.33203125" style="35" bestFit="1" customWidth="1"/>
    <col min="516" max="522" width="9" style="35" customWidth="1"/>
    <col min="523" max="770" width="8.6640625" style="35"/>
    <col min="771" max="771" width="43.33203125" style="35" bestFit="1" customWidth="1"/>
    <col min="772" max="778" width="9" style="35" customWidth="1"/>
    <col min="779" max="1026" width="8.6640625" style="35"/>
    <col min="1027" max="1027" width="43.33203125" style="35" bestFit="1" customWidth="1"/>
    <col min="1028" max="1034" width="9" style="35" customWidth="1"/>
    <col min="1035" max="1282" width="8.6640625" style="35"/>
    <col min="1283" max="1283" width="43.33203125" style="35" bestFit="1" customWidth="1"/>
    <col min="1284" max="1290" width="9" style="35" customWidth="1"/>
    <col min="1291" max="1538" width="8.6640625" style="35"/>
    <col min="1539" max="1539" width="43.33203125" style="35" bestFit="1" customWidth="1"/>
    <col min="1540" max="1546" width="9" style="35" customWidth="1"/>
    <col min="1547" max="1794" width="8.6640625" style="35"/>
    <col min="1795" max="1795" width="43.33203125" style="35" bestFit="1" customWidth="1"/>
    <col min="1796" max="1802" width="9" style="35" customWidth="1"/>
    <col min="1803" max="2050" width="8.6640625" style="35"/>
    <col min="2051" max="2051" width="43.33203125" style="35" bestFit="1" customWidth="1"/>
    <col min="2052" max="2058" width="9" style="35" customWidth="1"/>
    <col min="2059" max="2306" width="8.6640625" style="35"/>
    <col min="2307" max="2307" width="43.33203125" style="35" bestFit="1" customWidth="1"/>
    <col min="2308" max="2314" width="9" style="35" customWidth="1"/>
    <col min="2315" max="2562" width="8.6640625" style="35"/>
    <col min="2563" max="2563" width="43.33203125" style="35" bestFit="1" customWidth="1"/>
    <col min="2564" max="2570" width="9" style="35" customWidth="1"/>
    <col min="2571" max="2818" width="8.6640625" style="35"/>
    <col min="2819" max="2819" width="43.33203125" style="35" bestFit="1" customWidth="1"/>
    <col min="2820" max="2826" width="9" style="35" customWidth="1"/>
    <col min="2827" max="3074" width="8.6640625" style="35"/>
    <col min="3075" max="3075" width="43.33203125" style="35" bestFit="1" customWidth="1"/>
    <col min="3076" max="3082" width="9" style="35" customWidth="1"/>
    <col min="3083" max="3330" width="8.6640625" style="35"/>
    <col min="3331" max="3331" width="43.33203125" style="35" bestFit="1" customWidth="1"/>
    <col min="3332" max="3338" width="9" style="35" customWidth="1"/>
    <col min="3339" max="3586" width="8.6640625" style="35"/>
    <col min="3587" max="3587" width="43.33203125" style="35" bestFit="1" customWidth="1"/>
    <col min="3588" max="3594" width="9" style="35" customWidth="1"/>
    <col min="3595" max="3842" width="8.6640625" style="35"/>
    <col min="3843" max="3843" width="43.33203125" style="35" bestFit="1" customWidth="1"/>
    <col min="3844" max="3850" width="9" style="35" customWidth="1"/>
    <col min="3851" max="4098" width="8.6640625" style="35"/>
    <col min="4099" max="4099" width="43.33203125" style="35" bestFit="1" customWidth="1"/>
    <col min="4100" max="4106" width="9" style="35" customWidth="1"/>
    <col min="4107" max="4354" width="8.6640625" style="35"/>
    <col min="4355" max="4355" width="43.33203125" style="35" bestFit="1" customWidth="1"/>
    <col min="4356" max="4362" width="9" style="35" customWidth="1"/>
    <col min="4363" max="4610" width="8.6640625" style="35"/>
    <col min="4611" max="4611" width="43.33203125" style="35" bestFit="1" customWidth="1"/>
    <col min="4612" max="4618" width="9" style="35" customWidth="1"/>
    <col min="4619" max="4866" width="8.6640625" style="35"/>
    <col min="4867" max="4867" width="43.33203125" style="35" bestFit="1" customWidth="1"/>
    <col min="4868" max="4874" width="9" style="35" customWidth="1"/>
    <col min="4875" max="5122" width="8.6640625" style="35"/>
    <col min="5123" max="5123" width="43.33203125" style="35" bestFit="1" customWidth="1"/>
    <col min="5124" max="5130" width="9" style="35" customWidth="1"/>
    <col min="5131" max="5378" width="8.6640625" style="35"/>
    <col min="5379" max="5379" width="43.33203125" style="35" bestFit="1" customWidth="1"/>
    <col min="5380" max="5386" width="9" style="35" customWidth="1"/>
    <col min="5387" max="5634" width="8.6640625" style="35"/>
    <col min="5635" max="5635" width="43.33203125" style="35" bestFit="1" customWidth="1"/>
    <col min="5636" max="5642" width="9" style="35" customWidth="1"/>
    <col min="5643" max="5890" width="8.6640625" style="35"/>
    <col min="5891" max="5891" width="43.33203125" style="35" bestFit="1" customWidth="1"/>
    <col min="5892" max="5898" width="9" style="35" customWidth="1"/>
    <col min="5899" max="6146" width="8.6640625" style="35"/>
    <col min="6147" max="6147" width="43.33203125" style="35" bestFit="1" customWidth="1"/>
    <col min="6148" max="6154" width="9" style="35" customWidth="1"/>
    <col min="6155" max="6402" width="8.6640625" style="35"/>
    <col min="6403" max="6403" width="43.33203125" style="35" bestFit="1" customWidth="1"/>
    <col min="6404" max="6410" width="9" style="35" customWidth="1"/>
    <col min="6411" max="6658" width="8.6640625" style="35"/>
    <col min="6659" max="6659" width="43.33203125" style="35" bestFit="1" customWidth="1"/>
    <col min="6660" max="6666" width="9" style="35" customWidth="1"/>
    <col min="6667" max="6914" width="8.6640625" style="35"/>
    <col min="6915" max="6915" width="43.33203125" style="35" bestFit="1" customWidth="1"/>
    <col min="6916" max="6922" width="9" style="35" customWidth="1"/>
    <col min="6923" max="7170" width="8.6640625" style="35"/>
    <col min="7171" max="7171" width="43.33203125" style="35" bestFit="1" customWidth="1"/>
    <col min="7172" max="7178" width="9" style="35" customWidth="1"/>
    <col min="7179" max="7426" width="8.6640625" style="35"/>
    <col min="7427" max="7427" width="43.33203125" style="35" bestFit="1" customWidth="1"/>
    <col min="7428" max="7434" width="9" style="35" customWidth="1"/>
    <col min="7435" max="7682" width="8.6640625" style="35"/>
    <col min="7683" max="7683" width="43.33203125" style="35" bestFit="1" customWidth="1"/>
    <col min="7684" max="7690" width="9" style="35" customWidth="1"/>
    <col min="7691" max="7938" width="8.6640625" style="35"/>
    <col min="7939" max="7939" width="43.33203125" style="35" bestFit="1" customWidth="1"/>
    <col min="7940" max="7946" width="9" style="35" customWidth="1"/>
    <col min="7947" max="8194" width="8.6640625" style="35"/>
    <col min="8195" max="8195" width="43.33203125" style="35" bestFit="1" customWidth="1"/>
    <col min="8196" max="8202" width="9" style="35" customWidth="1"/>
    <col min="8203" max="8450" width="8.6640625" style="35"/>
    <col min="8451" max="8451" width="43.33203125" style="35" bestFit="1" customWidth="1"/>
    <col min="8452" max="8458" width="9" style="35" customWidth="1"/>
    <col min="8459" max="8706" width="8.6640625" style="35"/>
    <col min="8707" max="8707" width="43.33203125" style="35" bestFit="1" customWidth="1"/>
    <col min="8708" max="8714" width="9" style="35" customWidth="1"/>
    <col min="8715" max="8962" width="8.6640625" style="35"/>
    <col min="8963" max="8963" width="43.33203125" style="35" bestFit="1" customWidth="1"/>
    <col min="8964" max="8970" width="9" style="35" customWidth="1"/>
    <col min="8971" max="9218" width="8.6640625" style="35"/>
    <col min="9219" max="9219" width="43.33203125" style="35" bestFit="1" customWidth="1"/>
    <col min="9220" max="9226" width="9" style="35" customWidth="1"/>
    <col min="9227" max="9474" width="8.6640625" style="35"/>
    <col min="9475" max="9475" width="43.33203125" style="35" bestFit="1" customWidth="1"/>
    <col min="9476" max="9482" width="9" style="35" customWidth="1"/>
    <col min="9483" max="9730" width="8.6640625" style="35"/>
    <col min="9731" max="9731" width="43.33203125" style="35" bestFit="1" customWidth="1"/>
    <col min="9732" max="9738" width="9" style="35" customWidth="1"/>
    <col min="9739" max="9986" width="8.6640625" style="35"/>
    <col min="9987" max="9987" width="43.33203125" style="35" bestFit="1" customWidth="1"/>
    <col min="9988" max="9994" width="9" style="35" customWidth="1"/>
    <col min="9995" max="10242" width="8.6640625" style="35"/>
    <col min="10243" max="10243" width="43.33203125" style="35" bestFit="1" customWidth="1"/>
    <col min="10244" max="10250" width="9" style="35" customWidth="1"/>
    <col min="10251" max="10498" width="8.6640625" style="35"/>
    <col min="10499" max="10499" width="43.33203125" style="35" bestFit="1" customWidth="1"/>
    <col min="10500" max="10506" width="9" style="35" customWidth="1"/>
    <col min="10507" max="10754" width="8.6640625" style="35"/>
    <col min="10755" max="10755" width="43.33203125" style="35" bestFit="1" customWidth="1"/>
    <col min="10756" max="10762" width="9" style="35" customWidth="1"/>
    <col min="10763" max="11010" width="8.6640625" style="35"/>
    <col min="11011" max="11011" width="43.33203125" style="35" bestFit="1" customWidth="1"/>
    <col min="11012" max="11018" width="9" style="35" customWidth="1"/>
    <col min="11019" max="11266" width="8.6640625" style="35"/>
    <col min="11267" max="11267" width="43.33203125" style="35" bestFit="1" customWidth="1"/>
    <col min="11268" max="11274" width="9" style="35" customWidth="1"/>
    <col min="11275" max="11522" width="8.6640625" style="35"/>
    <col min="11523" max="11523" width="43.33203125" style="35" bestFit="1" customWidth="1"/>
    <col min="11524" max="11530" width="9" style="35" customWidth="1"/>
    <col min="11531" max="11778" width="8.6640625" style="35"/>
    <col min="11779" max="11779" width="43.33203125" style="35" bestFit="1" customWidth="1"/>
    <col min="11780" max="11786" width="9" style="35" customWidth="1"/>
    <col min="11787" max="12034" width="8.6640625" style="35"/>
    <col min="12035" max="12035" width="43.33203125" style="35" bestFit="1" customWidth="1"/>
    <col min="12036" max="12042" width="9" style="35" customWidth="1"/>
    <col min="12043" max="12290" width="8.6640625" style="35"/>
    <col min="12291" max="12291" width="43.33203125" style="35" bestFit="1" customWidth="1"/>
    <col min="12292" max="12298" width="9" style="35" customWidth="1"/>
    <col min="12299" max="12546" width="8.6640625" style="35"/>
    <col min="12547" max="12547" width="43.33203125" style="35" bestFit="1" customWidth="1"/>
    <col min="12548" max="12554" width="9" style="35" customWidth="1"/>
    <col min="12555" max="12802" width="8.6640625" style="35"/>
    <col min="12803" max="12803" width="43.33203125" style="35" bestFit="1" customWidth="1"/>
    <col min="12804" max="12810" width="9" style="35" customWidth="1"/>
    <col min="12811" max="13058" width="8.6640625" style="35"/>
    <col min="13059" max="13059" width="43.33203125" style="35" bestFit="1" customWidth="1"/>
    <col min="13060" max="13066" width="9" style="35" customWidth="1"/>
    <col min="13067" max="13314" width="8.6640625" style="35"/>
    <col min="13315" max="13315" width="43.33203125" style="35" bestFit="1" customWidth="1"/>
    <col min="13316" max="13322" width="9" style="35" customWidth="1"/>
    <col min="13323" max="13570" width="8.6640625" style="35"/>
    <col min="13571" max="13571" width="43.33203125" style="35" bestFit="1" customWidth="1"/>
    <col min="13572" max="13578" width="9" style="35" customWidth="1"/>
    <col min="13579" max="13826" width="8.6640625" style="35"/>
    <col min="13827" max="13827" width="43.33203125" style="35" bestFit="1" customWidth="1"/>
    <col min="13828" max="13834" width="9" style="35" customWidth="1"/>
    <col min="13835" max="14082" width="8.6640625" style="35"/>
    <col min="14083" max="14083" width="43.33203125" style="35" bestFit="1" customWidth="1"/>
    <col min="14084" max="14090" width="9" style="35" customWidth="1"/>
    <col min="14091" max="14338" width="8.6640625" style="35"/>
    <col min="14339" max="14339" width="43.33203125" style="35" bestFit="1" customWidth="1"/>
    <col min="14340" max="14346" width="9" style="35" customWidth="1"/>
    <col min="14347" max="14594" width="8.6640625" style="35"/>
    <col min="14595" max="14595" width="43.33203125" style="35" bestFit="1" customWidth="1"/>
    <col min="14596" max="14602" width="9" style="35" customWidth="1"/>
    <col min="14603" max="14850" width="8.6640625" style="35"/>
    <col min="14851" max="14851" width="43.33203125" style="35" bestFit="1" customWidth="1"/>
    <col min="14852" max="14858" width="9" style="35" customWidth="1"/>
    <col min="14859" max="15106" width="8.6640625" style="35"/>
    <col min="15107" max="15107" width="43.33203125" style="35" bestFit="1" customWidth="1"/>
    <col min="15108" max="15114" width="9" style="35" customWidth="1"/>
    <col min="15115" max="15362" width="8.6640625" style="35"/>
    <col min="15363" max="15363" width="43.33203125" style="35" bestFit="1" customWidth="1"/>
    <col min="15364" max="15370" width="9" style="35" customWidth="1"/>
    <col min="15371" max="15618" width="8.6640625" style="35"/>
    <col min="15619" max="15619" width="43.33203125" style="35" bestFit="1" customWidth="1"/>
    <col min="15620" max="15626" width="9" style="35" customWidth="1"/>
    <col min="15627" max="15874" width="8.6640625" style="35"/>
    <col min="15875" max="15875" width="43.33203125" style="35" bestFit="1" customWidth="1"/>
    <col min="15876" max="15882" width="9" style="35" customWidth="1"/>
    <col min="15883" max="16130" width="8.6640625" style="35"/>
    <col min="16131" max="16131" width="43.33203125" style="35" bestFit="1" customWidth="1"/>
    <col min="16132" max="16138" width="9" style="35" customWidth="1"/>
    <col min="16139" max="16382" width="8.6640625" style="35"/>
    <col min="16383" max="16384" width="9.33203125" style="35" customWidth="1"/>
  </cols>
  <sheetData>
    <row r="1" spans="1:11" ht="13.8" thickBot="1" x14ac:dyDescent="0.3">
      <c r="A1" s="83" t="s">
        <v>2496</v>
      </c>
      <c r="B1" s="900"/>
      <c r="C1" s="901"/>
      <c r="D1" s="901"/>
      <c r="E1" s="901"/>
      <c r="F1" s="902"/>
      <c r="G1" s="900"/>
      <c r="H1" s="901"/>
      <c r="I1" s="901"/>
      <c r="J1" s="901"/>
    </row>
    <row r="2" spans="1:11" ht="13.8" thickBot="1" x14ac:dyDescent="0.3">
      <c r="A2" s="903"/>
      <c r="B2" s="900" t="s">
        <v>2493</v>
      </c>
      <c r="C2" s="901"/>
      <c r="D2" s="901"/>
      <c r="E2" s="901"/>
      <c r="F2" s="902"/>
      <c r="G2" s="900" t="s">
        <v>2506</v>
      </c>
      <c r="H2" s="901"/>
      <c r="I2" s="901"/>
      <c r="J2" s="901"/>
    </row>
    <row r="3" spans="1:11" ht="13.8" thickBot="1" x14ac:dyDescent="0.3">
      <c r="A3" s="904"/>
      <c r="B3" s="79" t="s">
        <v>526</v>
      </c>
      <c r="C3" s="80" t="s">
        <v>527</v>
      </c>
      <c r="D3" s="80" t="s">
        <v>528</v>
      </c>
      <c r="E3" s="80" t="s">
        <v>529</v>
      </c>
      <c r="F3" s="80" t="s">
        <v>530</v>
      </c>
      <c r="G3" s="81" t="s">
        <v>527</v>
      </c>
      <c r="H3" s="80" t="s">
        <v>528</v>
      </c>
      <c r="I3" s="80" t="s">
        <v>529</v>
      </c>
      <c r="J3" s="80" t="s">
        <v>530</v>
      </c>
    </row>
    <row r="4" spans="1:11" x14ac:dyDescent="0.25">
      <c r="A4" s="36" t="s">
        <v>539</v>
      </c>
      <c r="B4" s="57">
        <f>'Employment Contributions'!O54</f>
        <v>1.3458603225175947</v>
      </c>
      <c r="C4" s="57">
        <f>'Employment Contributions'!P54</f>
        <v>3.0596148033681239</v>
      </c>
      <c r="D4" s="57">
        <f>'Employment Contributions'!Q54</f>
        <v>2.7619230850135801</v>
      </c>
      <c r="E4" s="57">
        <f>'Employment Contributions'!R54</f>
        <v>1.5895975053032425</v>
      </c>
      <c r="F4" s="57">
        <f>'Employment Contributions'!S54</f>
        <v>2.204410625963765</v>
      </c>
      <c r="G4" s="82">
        <f t="shared" ref="G4:J17" si="0">C4-B4</f>
        <v>1.7137544808505292</v>
      </c>
      <c r="H4" s="57">
        <f t="shared" si="0"/>
        <v>-0.29769171835454378</v>
      </c>
      <c r="I4" s="57">
        <f>E4-D4</f>
        <v>-1.1723255797103376</v>
      </c>
      <c r="J4" s="57">
        <f>F4-E4</f>
        <v>0.61481312066052252</v>
      </c>
    </row>
    <row r="5" spans="1:11" x14ac:dyDescent="0.25">
      <c r="A5" s="37" t="s">
        <v>531</v>
      </c>
      <c r="B5" s="57">
        <f>'Employment Contributions'!O43</f>
        <v>6.2277984282160005E-2</v>
      </c>
      <c r="C5" s="57">
        <f>'Employment Contributions'!P43</f>
        <v>0.60085093116960975</v>
      </c>
      <c r="D5" s="57">
        <f>'Employment Contributions'!Q43</f>
        <v>0.52414144745011948</v>
      </c>
      <c r="E5" s="57">
        <f>'Employment Contributions'!R43</f>
        <v>-0.23603151222605392</v>
      </c>
      <c r="F5" s="57">
        <f>'Employment Contributions'!S43</f>
        <v>0.2113805856790176</v>
      </c>
      <c r="G5" s="82">
        <f t="shared" si="0"/>
        <v>0.53857294688744972</v>
      </c>
      <c r="H5" s="57">
        <f t="shared" si="0"/>
        <v>-7.6709483719490268E-2</v>
      </c>
      <c r="I5" s="57">
        <f t="shared" si="0"/>
        <v>-0.76017295967617338</v>
      </c>
      <c r="J5" s="57">
        <f t="shared" si="0"/>
        <v>0.44741209790507153</v>
      </c>
    </row>
    <row r="6" spans="1:11" x14ac:dyDescent="0.25">
      <c r="A6" s="37" t="s">
        <v>532</v>
      </c>
      <c r="B6" s="57">
        <f>'Employment Contributions'!O45</f>
        <v>0.20491325729099311</v>
      </c>
      <c r="C6" s="57">
        <f>'Employment Contributions'!P45</f>
        <v>0.63271375525802465</v>
      </c>
      <c r="D6" s="57">
        <f>'Employment Contributions'!Q45</f>
        <v>0.7075114121738606</v>
      </c>
      <c r="E6" s="57">
        <f>'Employment Contributions'!R45</f>
        <v>0.53446181134117821</v>
      </c>
      <c r="F6" s="57">
        <f>'Employment Contributions'!S45</f>
        <v>0.54532024189559569</v>
      </c>
      <c r="G6" s="82">
        <f t="shared" si="0"/>
        <v>0.42780049796703157</v>
      </c>
      <c r="H6" s="57">
        <f t="shared" si="0"/>
        <v>7.4797656915835953E-2</v>
      </c>
      <c r="I6" s="57">
        <f t="shared" si="0"/>
        <v>-0.17304960083268239</v>
      </c>
      <c r="J6" s="57">
        <f t="shared" si="0"/>
        <v>1.0858430554417486E-2</v>
      </c>
    </row>
    <row r="7" spans="1:11" x14ac:dyDescent="0.25">
      <c r="A7" s="38" t="str">
        <f>'Employment Contributions'!A9</f>
        <v>Air transportation services</v>
      </c>
      <c r="B7" s="57">
        <f>'Employment Contributions'!O9</f>
        <v>-2.29279351019171E-2</v>
      </c>
      <c r="C7" s="57">
        <f>'Employment Contributions'!P9</f>
        <v>0.1660767247101114</v>
      </c>
      <c r="D7" s="57">
        <f>'Employment Contributions'!Q9</f>
        <v>0.3160696127698473</v>
      </c>
      <c r="E7" s="57">
        <f>'Employment Contributions'!R9</f>
        <v>0.26533380936688394</v>
      </c>
      <c r="F7" s="57">
        <f>'Employment Contributions'!S9</f>
        <v>0.32333709462760446</v>
      </c>
      <c r="G7" s="82">
        <f t="shared" si="0"/>
        <v>0.18900465981202849</v>
      </c>
      <c r="H7" s="57">
        <f t="shared" si="0"/>
        <v>0.1499928880597359</v>
      </c>
      <c r="I7" s="57">
        <f t="shared" si="0"/>
        <v>-5.0735803402963353E-2</v>
      </c>
      <c r="J7" s="57">
        <f t="shared" si="0"/>
        <v>5.8003285260720516E-2</v>
      </c>
    </row>
    <row r="8" spans="1:11" x14ac:dyDescent="0.25">
      <c r="A8" s="41" t="s">
        <v>2478</v>
      </c>
      <c r="B8" s="57">
        <v>1.7428669619949932</v>
      </c>
      <c r="C8" s="57">
        <v>3.2063604576334597</v>
      </c>
      <c r="D8" s="57">
        <v>0.74130581440400123</v>
      </c>
      <c r="E8" s="57">
        <v>1.0586434637471867</v>
      </c>
      <c r="F8" s="57">
        <v>1.6152050001053253</v>
      </c>
      <c r="G8" s="82">
        <f t="shared" si="0"/>
        <v>1.4634934956384664</v>
      </c>
      <c r="H8" s="57">
        <f t="shared" si="0"/>
        <v>-2.4650546432294584</v>
      </c>
      <c r="I8" s="57">
        <f t="shared" si="0"/>
        <v>0.31733764934318542</v>
      </c>
      <c r="J8" s="57">
        <f t="shared" si="0"/>
        <v>0.55656153635813865</v>
      </c>
    </row>
    <row r="9" spans="1:11" x14ac:dyDescent="0.25">
      <c r="A9" s="39" t="s">
        <v>2369</v>
      </c>
      <c r="B9" s="57">
        <f>'Employment Contributions'!O10</f>
        <v>1.5624787916061226E-2</v>
      </c>
      <c r="C9" s="57">
        <f>'Employment Contributions'!P10</f>
        <v>1.7672937858602921E-2</v>
      </c>
      <c r="D9" s="57">
        <f>'Employment Contributions'!Q10</f>
        <v>4.8525166677184945E-3</v>
      </c>
      <c r="E9" s="57">
        <f>'Employment Contributions'!R10</f>
        <v>1.6012893180257022E-3</v>
      </c>
      <c r="F9" s="57">
        <f>'Employment Contributions'!S10</f>
        <v>-1.1869619895533579E-2</v>
      </c>
      <c r="G9" s="82">
        <f t="shared" si="0"/>
        <v>2.0481499425416948E-3</v>
      </c>
      <c r="H9" s="57">
        <f t="shared" si="0"/>
        <v>-1.2820421190884427E-2</v>
      </c>
      <c r="I9" s="57">
        <f t="shared" si="0"/>
        <v>-3.2512273496927923E-3</v>
      </c>
      <c r="J9" s="57">
        <f t="shared" si="0"/>
        <v>-1.3470909213559281E-2</v>
      </c>
      <c r="K9" s="42"/>
    </row>
    <row r="10" spans="1:11" x14ac:dyDescent="0.25">
      <c r="A10" s="39" t="s">
        <v>2371</v>
      </c>
      <c r="B10" s="57">
        <f>'Employment Contributions'!O11</f>
        <v>4.6441822558568723E-3</v>
      </c>
      <c r="C10" s="57">
        <f>'Employment Contributions'!P11</f>
        <v>9.7053058088894511E-3</v>
      </c>
      <c r="D10" s="57">
        <f>'Employment Contributions'!Q11</f>
        <v>1.9991363047502122E-2</v>
      </c>
      <c r="E10" s="57">
        <f>'Employment Contributions'!R11</f>
        <v>1.1465400427514922E-2</v>
      </c>
      <c r="F10" s="57">
        <f>'Employment Contributions'!S11</f>
        <v>-1.154259846186058E-2</v>
      </c>
      <c r="G10" s="82">
        <f t="shared" si="0"/>
        <v>5.0611235530325788E-3</v>
      </c>
      <c r="H10" s="57">
        <f t="shared" si="0"/>
        <v>1.0286057238612671E-2</v>
      </c>
      <c r="I10" s="57">
        <f t="shared" si="0"/>
        <v>-8.5259626199872002E-3</v>
      </c>
      <c r="J10" s="57">
        <f t="shared" si="0"/>
        <v>-2.3007998889375502E-2</v>
      </c>
      <c r="K10" s="42"/>
    </row>
    <row r="11" spans="1:11" x14ac:dyDescent="0.25">
      <c r="A11" s="39" t="s">
        <v>2497</v>
      </c>
      <c r="B11" s="57">
        <f>'Employment Contributions'!O12</f>
        <v>1.4522770134056761E-2</v>
      </c>
      <c r="C11" s="57">
        <f>'Employment Contributions'!P12</f>
        <v>0</v>
      </c>
      <c r="D11" s="57">
        <f>'Employment Contributions'!Q12</f>
        <v>1.1667690131189191E-2</v>
      </c>
      <c r="E11" s="57">
        <f>'Employment Contributions'!R12</f>
        <v>2.9380943882156051E-3</v>
      </c>
      <c r="F11" s="57">
        <f>'Employment Contributions'!S12</f>
        <v>6.4340902479490397E-3</v>
      </c>
      <c r="G11" s="82">
        <f t="shared" si="0"/>
        <v>-1.4522770134056761E-2</v>
      </c>
      <c r="H11" s="57">
        <f t="shared" si="0"/>
        <v>1.1667690131189191E-2</v>
      </c>
      <c r="I11" s="57">
        <f t="shared" si="0"/>
        <v>-8.7295957429735851E-3</v>
      </c>
      <c r="J11" s="57">
        <f t="shared" si="0"/>
        <v>3.4959958597334346E-3</v>
      </c>
      <c r="K11" s="42"/>
    </row>
    <row r="12" spans="1:11" x14ac:dyDescent="0.25">
      <c r="A12" s="39" t="s">
        <v>2498</v>
      </c>
      <c r="B12" s="57">
        <f>'Employment Contributions'!O12</f>
        <v>1.4522770134056761E-2</v>
      </c>
      <c r="C12" s="57">
        <f>'Employment Contributions'!P12</f>
        <v>0</v>
      </c>
      <c r="D12" s="57">
        <f>'Employment Contributions'!Q12</f>
        <v>1.1667690131189191E-2</v>
      </c>
      <c r="E12" s="57">
        <f>'Employment Contributions'!R12</f>
        <v>2.9380943882156051E-3</v>
      </c>
      <c r="F12" s="57">
        <f>'Employment Contributions'!S12</f>
        <v>6.4340902479490397E-3</v>
      </c>
      <c r="G12" s="82">
        <f t="shared" si="0"/>
        <v>-1.4522770134056761E-2</v>
      </c>
      <c r="H12" s="57">
        <f t="shared" si="0"/>
        <v>1.1667690131189191E-2</v>
      </c>
      <c r="I12" s="57">
        <f t="shared" si="0"/>
        <v>-8.7295957429735851E-3</v>
      </c>
      <c r="J12" s="57">
        <f t="shared" si="0"/>
        <v>3.4959958597334346E-3</v>
      </c>
      <c r="K12" s="42"/>
    </row>
    <row r="13" spans="1:11" x14ac:dyDescent="0.25">
      <c r="A13" s="39" t="s">
        <v>2499</v>
      </c>
      <c r="B13" s="57">
        <f>'Employment Contributions'!O14</f>
        <v>9.6215058875521071E-3</v>
      </c>
      <c r="C13" s="57">
        <f>'Employment Contributions'!P14</f>
        <v>2.8788183276859447E-2</v>
      </c>
      <c r="D13" s="57">
        <f>'Employment Contributions'!Q14</f>
        <v>2.3011288882223046E-2</v>
      </c>
      <c r="E13" s="57">
        <f>'Employment Contributions'!R14</f>
        <v>1.7779973662436877E-2</v>
      </c>
      <c r="F13" s="57">
        <f>'Employment Contributions'!S14</f>
        <v>1.7245548480755428E-2</v>
      </c>
      <c r="G13" s="82">
        <f t="shared" si="0"/>
        <v>1.916667738930734E-2</v>
      </c>
      <c r="H13" s="57">
        <f t="shared" si="0"/>
        <v>-5.7768943946364011E-3</v>
      </c>
      <c r="I13" s="57">
        <f t="shared" si="0"/>
        <v>-5.2313152197861687E-3</v>
      </c>
      <c r="J13" s="57">
        <f t="shared" si="0"/>
        <v>-5.3442518168144923E-4</v>
      </c>
      <c r="K13" s="42"/>
    </row>
    <row r="14" spans="1:11" x14ac:dyDescent="0.25">
      <c r="A14" s="39" t="s">
        <v>2500</v>
      </c>
      <c r="B14" s="57">
        <f>'Employment Contributions'!O15</f>
        <v>-3.5120325897992404E-2</v>
      </c>
      <c r="C14" s="57">
        <f>'Employment Contributions'!P15</f>
        <v>8.5970237307930082E-3</v>
      </c>
      <c r="D14" s="57">
        <f>'Employment Contributions'!Q15</f>
        <v>-8.8248902667326396E-3</v>
      </c>
      <c r="E14" s="57">
        <f>'Employment Contributions'!R15</f>
        <v>6.7305535471622463E-3</v>
      </c>
      <c r="F14" s="57">
        <f>'Employment Contributions'!S15</f>
        <v>1.473914150436575E-2</v>
      </c>
      <c r="G14" s="82">
        <f t="shared" si="0"/>
        <v>4.3717349628785415E-2</v>
      </c>
      <c r="H14" s="57">
        <f t="shared" si="0"/>
        <v>-1.742191399752565E-2</v>
      </c>
      <c r="I14" s="57">
        <f t="shared" si="0"/>
        <v>1.5555443813894886E-2</v>
      </c>
      <c r="J14" s="57">
        <f t="shared" si="0"/>
        <v>8.0085879572035033E-3</v>
      </c>
      <c r="K14" s="42"/>
    </row>
    <row r="15" spans="1:11" x14ac:dyDescent="0.25">
      <c r="A15" s="39" t="s">
        <v>2381</v>
      </c>
      <c r="B15" s="57">
        <f>'Employment Contributions'!O16</f>
        <v>1.0592827173709198E-3</v>
      </c>
      <c r="C15" s="57">
        <f>'Employment Contributions'!P16</f>
        <v>2.9892405007493548E-2</v>
      </c>
      <c r="D15" s="57">
        <f>'Employment Contributions'!Q16</f>
        <v>-3.6001098232261112E-3</v>
      </c>
      <c r="E15" s="57">
        <f>'Employment Contributions'!R16</f>
        <v>2.995265726849303E-2</v>
      </c>
      <c r="F15" s="57">
        <f>'Employment Contributions'!S16</f>
        <v>4.734584780903308E-2</v>
      </c>
      <c r="G15" s="82">
        <f t="shared" si="0"/>
        <v>2.8833122290122627E-2</v>
      </c>
      <c r="H15" s="57">
        <f t="shared" si="0"/>
        <v>-3.3492514830719661E-2</v>
      </c>
      <c r="I15" s="57">
        <f t="shared" si="0"/>
        <v>3.3552767091719143E-2</v>
      </c>
      <c r="J15" s="57">
        <f t="shared" si="0"/>
        <v>1.739319054054005E-2</v>
      </c>
      <c r="K15" s="42"/>
    </row>
    <row r="16" spans="1:11" x14ac:dyDescent="0.25">
      <c r="A16" s="39" t="s">
        <v>2501</v>
      </c>
      <c r="B16" s="57">
        <f>'Employment Contributions'!O17</f>
        <v>0.12702771977278018</v>
      </c>
      <c r="C16" s="57">
        <f>'Employment Contributions'!P17</f>
        <v>0.14296588324290738</v>
      </c>
      <c r="D16" s="57">
        <f>'Employment Contributions'!Q17</f>
        <v>0.1552086453207927</v>
      </c>
      <c r="E16" s="57">
        <f>'Employment Contributions'!R17</f>
        <v>-7.3588682356519088E-3</v>
      </c>
      <c r="F16" s="57">
        <f>'Employment Contributions'!S17</f>
        <v>3.2411382372371428E-2</v>
      </c>
      <c r="G16" s="82">
        <f t="shared" si="0"/>
        <v>1.5938163470127192E-2</v>
      </c>
      <c r="H16" s="57">
        <f t="shared" si="0"/>
        <v>1.2242762077885327E-2</v>
      </c>
      <c r="I16" s="57">
        <f t="shared" si="0"/>
        <v>-0.16256751355644461</v>
      </c>
      <c r="J16" s="57">
        <f t="shared" si="0"/>
        <v>3.9770250608023333E-2</v>
      </c>
      <c r="K16" s="42"/>
    </row>
    <row r="17" spans="1:11" x14ac:dyDescent="0.25">
      <c r="A17" s="39" t="s">
        <v>2502</v>
      </c>
      <c r="B17" s="57">
        <f>'Employment Contributions'!O18</f>
        <v>9.4291714453458159E-3</v>
      </c>
      <c r="C17" s="57">
        <f>'Employment Contributions'!P18</f>
        <v>2.926007375623231E-2</v>
      </c>
      <c r="D17" s="57">
        <f>'Employment Contributions'!Q18</f>
        <v>4.2827630646748646E-2</v>
      </c>
      <c r="E17" s="57">
        <f>'Employment Contributions'!R18</f>
        <v>1.4582468501506169E-2</v>
      </c>
      <c r="F17" s="57">
        <f>'Employment Contributions'!S18</f>
        <v>4.2758108566517241E-3</v>
      </c>
      <c r="G17" s="82">
        <f t="shared" si="0"/>
        <v>1.9830902310886495E-2</v>
      </c>
      <c r="H17" s="57">
        <f t="shared" si="0"/>
        <v>1.3567556890516336E-2</v>
      </c>
      <c r="I17" s="57">
        <f t="shared" si="0"/>
        <v>-2.8245162145242475E-2</v>
      </c>
      <c r="J17" s="57">
        <f t="shared" si="0"/>
        <v>-1.0306657644854444E-2</v>
      </c>
      <c r="K17" s="42"/>
    </row>
    <row r="18" spans="1:11" x14ac:dyDescent="0.25">
      <c r="A18" s="39" t="s">
        <v>2387</v>
      </c>
      <c r="B18" s="57">
        <v>-2.2331748836773423E-2</v>
      </c>
      <c r="C18" s="57">
        <v>2.9184662393446862E-2</v>
      </c>
      <c r="D18" s="57">
        <v>2.9572329199168298E-2</v>
      </c>
      <c r="E18" s="57">
        <v>0.11926506737539712</v>
      </c>
      <c r="F18" s="57">
        <v>4.139058266062124E-2</v>
      </c>
      <c r="G18" s="82">
        <f t="shared" ref="G18:J34" si="1">C18-B18</f>
        <v>5.1516411230220285E-2</v>
      </c>
      <c r="H18" s="57">
        <f t="shared" si="1"/>
        <v>3.876668057214358E-4</v>
      </c>
      <c r="I18" s="57">
        <f t="shared" si="1"/>
        <v>8.9692738176228817E-2</v>
      </c>
      <c r="J18" s="57">
        <f t="shared" si="1"/>
        <v>-7.7874484714775871E-2</v>
      </c>
      <c r="K18" s="42"/>
    </row>
    <row r="19" spans="1:11" x14ac:dyDescent="0.25">
      <c r="A19" s="39" t="s">
        <v>2503</v>
      </c>
      <c r="B19" s="57">
        <v>6.5290398590593668E-4</v>
      </c>
      <c r="C19" s="57">
        <v>7.9762641278999702E-4</v>
      </c>
      <c r="D19" s="57">
        <v>2.4312062558248687E-3</v>
      </c>
      <c r="E19" s="57">
        <v>2.6533669986812071E-3</v>
      </c>
      <c r="F19" s="57">
        <v>2.8683245644635399E-3</v>
      </c>
      <c r="G19" s="82">
        <f t="shared" si="1"/>
        <v>1.4472242688406034E-4</v>
      </c>
      <c r="H19" s="57">
        <f t="shared" si="1"/>
        <v>1.6335798430348715E-3</v>
      </c>
      <c r="I19" s="57">
        <f t="shared" si="1"/>
        <v>2.221607428563384E-4</v>
      </c>
      <c r="J19" s="57">
        <f t="shared" si="1"/>
        <v>2.1495756578233287E-4</v>
      </c>
      <c r="K19" s="42"/>
    </row>
    <row r="20" spans="1:11" x14ac:dyDescent="0.25">
      <c r="A20" s="39" t="s">
        <v>2391</v>
      </c>
      <c r="B20" s="57">
        <f>'Employment Contributions'!O20</f>
        <v>9.2463967671719627E-4</v>
      </c>
      <c r="C20" s="57">
        <f>'Employment Contributions'!P20</f>
        <v>-2.5402499468973541E-4</v>
      </c>
      <c r="D20" s="57">
        <f>'Employment Contributions'!Q20</f>
        <v>7.2226659183103362E-5</v>
      </c>
      <c r="E20" s="57">
        <f>'Employment Contributions'!R20</f>
        <v>0</v>
      </c>
      <c r="F20" s="57">
        <f>'Employment Contributions'!S20</f>
        <v>0</v>
      </c>
      <c r="G20" s="82">
        <f t="shared" si="1"/>
        <v>-1.1786646714069316E-3</v>
      </c>
      <c r="H20" s="57">
        <f t="shared" si="1"/>
        <v>3.2625165387283874E-4</v>
      </c>
      <c r="I20" s="57">
        <f t="shared" si="1"/>
        <v>-7.2226659183103362E-5</v>
      </c>
      <c r="J20" s="57">
        <f t="shared" si="1"/>
        <v>0</v>
      </c>
      <c r="K20" s="42"/>
    </row>
    <row r="21" spans="1:11" x14ac:dyDescent="0.25">
      <c r="A21" s="39" t="s">
        <v>2393</v>
      </c>
      <c r="B21" s="57">
        <f>'Employment Contributions'!O21</f>
        <v>2.2014718222394428E-2</v>
      </c>
      <c r="C21" s="57">
        <f>'Employment Contributions'!P21</f>
        <v>0.11689773258070606</v>
      </c>
      <c r="D21" s="57">
        <f>'Employment Contributions'!Q21</f>
        <v>0.10266385223147508</v>
      </c>
      <c r="E21" s="57">
        <f>'Employment Contributions'!R21</f>
        <v>0.1229481092740365</v>
      </c>
      <c r="F21" s="57">
        <f>'Employment Contributions'!S21</f>
        <v>7.1868133650981006E-2</v>
      </c>
      <c r="G21" s="82">
        <f t="shared" si="1"/>
        <v>9.4883014358311632E-2</v>
      </c>
      <c r="H21" s="57">
        <f t="shared" si="1"/>
        <v>-1.4233880349230982E-2</v>
      </c>
      <c r="I21" s="57">
        <f t="shared" si="1"/>
        <v>2.0284257042561427E-2</v>
      </c>
      <c r="J21" s="57">
        <f t="shared" si="1"/>
        <v>-5.1079975623055496E-2</v>
      </c>
      <c r="K21" s="42"/>
    </row>
    <row r="22" spans="1:11" x14ac:dyDescent="0.25">
      <c r="A22" s="39" t="s">
        <v>2405</v>
      </c>
      <c r="B22" s="57">
        <f>B23+B24</f>
        <v>3.4968025850745314E-2</v>
      </c>
      <c r="C22" s="57">
        <f t="shared" ref="C22:F22" si="2">C23+C24</f>
        <v>7.547055689699772E-2</v>
      </c>
      <c r="D22" s="57">
        <f t="shared" si="2"/>
        <v>4.4906566304096715E-2</v>
      </c>
      <c r="E22" s="57">
        <f t="shared" si="2"/>
        <v>5.9099586951786569E-2</v>
      </c>
      <c r="F22" s="57">
        <f t="shared" si="2"/>
        <v>4.3484899000783409E-2</v>
      </c>
      <c r="G22" s="82">
        <f t="shared" si="1"/>
        <v>4.0502531046252406E-2</v>
      </c>
      <c r="H22" s="57">
        <f t="shared" si="1"/>
        <v>-3.0563990592901005E-2</v>
      </c>
      <c r="I22" s="57">
        <f t="shared" si="1"/>
        <v>1.4193020647689854E-2</v>
      </c>
      <c r="J22" s="57">
        <f t="shared" si="1"/>
        <v>-1.561468795100316E-2</v>
      </c>
      <c r="K22" s="43"/>
    </row>
    <row r="23" spans="1:11" x14ac:dyDescent="0.25">
      <c r="A23" s="97" t="str">
        <f>'Employment Contributions'!A27</f>
        <v>Petroleum refineries</v>
      </c>
      <c r="B23" s="57">
        <f>'Employment Contributions'!O27</f>
        <v>3.6466270959156504E-3</v>
      </c>
      <c r="C23" s="57">
        <f>'Employment Contributions'!P27</f>
        <v>-4.7467848790731001E-4</v>
      </c>
      <c r="D23" s="57">
        <f>'Employment Contributions'!Q27</f>
        <v>-1.0917661675734047E-2</v>
      </c>
      <c r="E23" s="57">
        <f>'Employment Contributions'!R27</f>
        <v>1.1645934638087283E-2</v>
      </c>
      <c r="F23" s="57">
        <f>'Employment Contributions'!S27</f>
        <v>1.4846130363891138E-2</v>
      </c>
      <c r="G23" s="82">
        <f t="shared" ref="G23:G24" si="3">C23-B23</f>
        <v>-4.12130558382296E-3</v>
      </c>
      <c r="H23" s="57">
        <f t="shared" ref="H23:H24" si="4">D23-C23</f>
        <v>-1.0442983187826738E-2</v>
      </c>
      <c r="I23" s="57">
        <f t="shared" ref="I23:I24" si="5">E23-D23</f>
        <v>2.2563596313821328E-2</v>
      </c>
      <c r="J23" s="57">
        <f t="shared" ref="J23:J24" si="6">F23-E23</f>
        <v>3.2001957258038557E-3</v>
      </c>
      <c r="K23" s="43"/>
    </row>
    <row r="24" spans="1:11" x14ac:dyDescent="0.25">
      <c r="A24" s="39" t="str">
        <f>'Employment Contributions'!A30</f>
        <v>Gasoline service stations</v>
      </c>
      <c r="B24" s="57">
        <f>'Employment Contributions'!O30</f>
        <v>3.1321398754829664E-2</v>
      </c>
      <c r="C24" s="57">
        <f>'Employment Contributions'!P30</f>
        <v>7.5945235384905024E-2</v>
      </c>
      <c r="D24" s="57">
        <f>'Employment Contributions'!Q30</f>
        <v>5.5824227979830762E-2</v>
      </c>
      <c r="E24" s="57">
        <f>'Employment Contributions'!R30</f>
        <v>4.7453652313699288E-2</v>
      </c>
      <c r="F24" s="57">
        <f>'Employment Contributions'!S30</f>
        <v>2.8638768636892274E-2</v>
      </c>
      <c r="G24" s="82">
        <f t="shared" si="3"/>
        <v>4.462383663007536E-2</v>
      </c>
      <c r="H24" s="57">
        <f t="shared" si="4"/>
        <v>-2.0121007405074262E-2</v>
      </c>
      <c r="I24" s="57">
        <f t="shared" si="5"/>
        <v>-8.3705756661314745E-3</v>
      </c>
      <c r="J24" s="57">
        <f t="shared" si="6"/>
        <v>-1.8814883676807014E-2</v>
      </c>
      <c r="K24" s="43"/>
    </row>
    <row r="25" spans="1:11" x14ac:dyDescent="0.25">
      <c r="A25" s="44" t="s">
        <v>535</v>
      </c>
      <c r="B25" s="57">
        <f>'Employment Contributions'!O8</f>
        <v>0.77684518922685053</v>
      </c>
      <c r="C25" s="57">
        <f>'Employment Contributions'!P8</f>
        <v>1.282920118967311</v>
      </c>
      <c r="D25" s="57">
        <f>'Employment Contributions'!Q8</f>
        <v>1.235310536144548</v>
      </c>
      <c r="E25" s="57">
        <f>'Employment Contributions'!R8</f>
        <v>0.71253501425410004</v>
      </c>
      <c r="F25" s="57">
        <f>'Employment Contributions'!S8</f>
        <v>1.0412899425949205</v>
      </c>
      <c r="G25" s="82">
        <f t="shared" si="1"/>
        <v>0.50607492974046042</v>
      </c>
      <c r="H25" s="57">
        <f t="shared" si="1"/>
        <v>-4.7609582822762953E-2</v>
      </c>
      <c r="I25" s="57">
        <f t="shared" si="1"/>
        <v>-0.52277552189044796</v>
      </c>
      <c r="J25" s="57">
        <f t="shared" si="1"/>
        <v>0.32875492834082043</v>
      </c>
    </row>
    <row r="26" spans="1:11" x14ac:dyDescent="0.25">
      <c r="A26" s="44" t="s">
        <v>536</v>
      </c>
      <c r="B26" s="57">
        <f>'Employment Contributions'!O49</f>
        <v>0.20622491639711338</v>
      </c>
      <c r="C26" s="57">
        <f>'Employment Contributions'!P49</f>
        <v>0.44390613325780426</v>
      </c>
      <c r="D26" s="57">
        <f>'Employment Contributions'!Q49</f>
        <v>0.24505242766778818</v>
      </c>
      <c r="E26" s="57">
        <f>'Employment Contributions'!R49</f>
        <v>0.51943583672348081</v>
      </c>
      <c r="F26" s="57">
        <f>'Employment Contributions'!S49</f>
        <v>0.34995660020072061</v>
      </c>
      <c r="G26" s="82">
        <f t="shared" si="1"/>
        <v>0.23768121686069088</v>
      </c>
      <c r="H26" s="57">
        <f t="shared" si="1"/>
        <v>-0.19885370559001608</v>
      </c>
      <c r="I26" s="57">
        <f t="shared" si="1"/>
        <v>0.27438340905569264</v>
      </c>
      <c r="J26" s="57">
        <f t="shared" si="1"/>
        <v>-0.1694792365227602</v>
      </c>
    </row>
    <row r="27" spans="1:11" x14ac:dyDescent="0.25">
      <c r="A27" s="45" t="s">
        <v>537</v>
      </c>
      <c r="B27" s="57">
        <f>'Employment Contributions'!O50</f>
        <v>0.10917836574921817</v>
      </c>
      <c r="C27" s="57">
        <f>'Employment Contributions'!P50</f>
        <v>0.28103691249110963</v>
      </c>
      <c r="D27" s="57">
        <f>'Employment Contributions'!Q50</f>
        <v>4.1434560337938353E-2</v>
      </c>
      <c r="E27" s="57">
        <f>'Employment Contributions'!R50</f>
        <v>0.37325325518038904</v>
      </c>
      <c r="F27" s="57">
        <f>'Employment Contributions'!S50</f>
        <v>0.23088405243460933</v>
      </c>
      <c r="G27" s="82">
        <f t="shared" si="1"/>
        <v>0.17185854674189144</v>
      </c>
      <c r="H27" s="57">
        <f t="shared" si="1"/>
        <v>-0.23960235215317127</v>
      </c>
      <c r="I27" s="57">
        <f t="shared" si="1"/>
        <v>0.33181869484245069</v>
      </c>
      <c r="J27" s="57">
        <f t="shared" si="1"/>
        <v>-0.14236920274577972</v>
      </c>
    </row>
    <row r="28" spans="1:11" x14ac:dyDescent="0.25">
      <c r="A28" s="46" t="s">
        <v>2395</v>
      </c>
      <c r="B28" s="57">
        <f>'Employment Contributions'!O22</f>
        <v>1.5025590547884107E-3</v>
      </c>
      <c r="C28" s="57">
        <f>'Employment Contributions'!P22</f>
        <v>1.4366065933570265E-2</v>
      </c>
      <c r="D28" s="57">
        <f>'Employment Contributions'!Q22</f>
        <v>2.0990970753761464E-2</v>
      </c>
      <c r="E28" s="57">
        <f>'Employment Contributions'!R22</f>
        <v>6.0761397184298543E-2</v>
      </c>
      <c r="F28" s="57">
        <f>'Employment Contributions'!S22</f>
        <v>3.5273875892996992E-2</v>
      </c>
      <c r="G28" s="82">
        <f t="shared" si="1"/>
        <v>1.2863506878781855E-2</v>
      </c>
      <c r="H28" s="57">
        <f t="shared" si="1"/>
        <v>6.6249048201911988E-3</v>
      </c>
      <c r="I28" s="57">
        <f t="shared" si="1"/>
        <v>3.9770426430537076E-2</v>
      </c>
      <c r="J28" s="57">
        <f t="shared" si="1"/>
        <v>-2.5487521291301551E-2</v>
      </c>
      <c r="K28" s="40"/>
    </row>
    <row r="29" spans="1:11" x14ac:dyDescent="0.25">
      <c r="A29" s="46" t="s">
        <v>2397</v>
      </c>
      <c r="B29" s="57">
        <f>'Employment Contributions'!O23</f>
        <v>7.3345686055592718E-2</v>
      </c>
      <c r="C29" s="57">
        <f>'Employment Contributions'!P23</f>
        <v>7.3750128340930518E-2</v>
      </c>
      <c r="D29" s="57">
        <f>'Employment Contributions'!Q23</f>
        <v>-1.1800183811692868E-2</v>
      </c>
      <c r="E29" s="57">
        <f>'Employment Contributions'!R23</f>
        <v>0.12967068236205842</v>
      </c>
      <c r="F29" s="57">
        <f>'Employment Contributions'!S23</f>
        <v>6.8784593841238917E-2</v>
      </c>
      <c r="G29" s="82">
        <f t="shared" si="1"/>
        <v>4.0444228533779991E-4</v>
      </c>
      <c r="H29" s="57">
        <f t="shared" si="1"/>
        <v>-8.555031215262339E-2</v>
      </c>
      <c r="I29" s="57">
        <f t="shared" si="1"/>
        <v>0.14147086617375129</v>
      </c>
      <c r="J29" s="57">
        <f t="shared" si="1"/>
        <v>-6.0886088520819504E-2</v>
      </c>
      <c r="K29" s="40"/>
    </row>
    <row r="30" spans="1:11" x14ac:dyDescent="0.25">
      <c r="A30" s="46" t="s">
        <v>2399</v>
      </c>
      <c r="B30" s="57">
        <f>'Employment Contributions'!O24</f>
        <v>9.8529734283275036E-2</v>
      </c>
      <c r="C30" s="57">
        <f>'Employment Contributions'!P24</f>
        <v>0.13925844588991451</v>
      </c>
      <c r="D30" s="57">
        <f>'Employment Contributions'!Q24</f>
        <v>0.1366718144884336</v>
      </c>
      <c r="E30" s="57">
        <f>'Employment Contributions'!R24</f>
        <v>8.3167795208546585E-2</v>
      </c>
      <c r="F30" s="57">
        <f>'Employment Contributions'!S24</f>
        <v>5.1677749283268785E-2</v>
      </c>
      <c r="G30" s="82">
        <f t="shared" si="1"/>
        <v>4.0728711606639476E-2</v>
      </c>
      <c r="H30" s="57">
        <f t="shared" si="1"/>
        <v>-2.58663140148091E-3</v>
      </c>
      <c r="I30" s="57">
        <f t="shared" si="1"/>
        <v>-5.3504019279887016E-2</v>
      </c>
      <c r="J30" s="57">
        <f t="shared" si="1"/>
        <v>-3.14900459252778E-2</v>
      </c>
      <c r="K30" s="40"/>
    </row>
    <row r="31" spans="1:11" x14ac:dyDescent="0.25">
      <c r="A31" s="46" t="s">
        <v>2401</v>
      </c>
      <c r="B31" s="57">
        <f>'Employment Contributions'!O25</f>
        <v>-6.7303286481075211E-2</v>
      </c>
      <c r="C31" s="57">
        <f>'Employment Contributions'!P25</f>
        <v>2.0693723914965132E-2</v>
      </c>
      <c r="D31" s="57">
        <f>'Employment Contributions'!Q25</f>
        <v>-0.12837904419958532</v>
      </c>
      <c r="E31" s="57">
        <f>'Employment Contributions'!R25</f>
        <v>6.8314139891336348E-2</v>
      </c>
      <c r="F31" s="57">
        <f>'Employment Contributions'!S25</f>
        <v>4.2448173418020048E-2</v>
      </c>
      <c r="G31" s="82">
        <f t="shared" si="1"/>
        <v>8.799701039604034E-2</v>
      </c>
      <c r="H31" s="57">
        <f t="shared" si="1"/>
        <v>-0.14907276811455045</v>
      </c>
      <c r="I31" s="57">
        <f t="shared" si="1"/>
        <v>0.19669318409092168</v>
      </c>
      <c r="J31" s="57">
        <f t="shared" si="1"/>
        <v>-2.58659664733163E-2</v>
      </c>
      <c r="K31" s="40"/>
    </row>
    <row r="32" spans="1:11" x14ac:dyDescent="0.25">
      <c r="A32" s="46" t="s">
        <v>2403</v>
      </c>
      <c r="B32" s="57">
        <f>'Employment Contributions'!O26</f>
        <v>3.1036728366372122E-3</v>
      </c>
      <c r="C32" s="57">
        <f>'Employment Contributions'!P26</f>
        <v>3.2968548411729248E-2</v>
      </c>
      <c r="D32" s="57">
        <f>'Employment Contributions'!Q26</f>
        <v>2.3951003107021477E-2</v>
      </c>
      <c r="E32" s="57">
        <f>'Employment Contributions'!R26</f>
        <v>3.1339240534149174E-2</v>
      </c>
      <c r="F32" s="57">
        <f>'Employment Contributions'!S26</f>
        <v>3.2699659999084578E-2</v>
      </c>
      <c r="G32" s="82">
        <f t="shared" si="1"/>
        <v>2.9864875575092036E-2</v>
      </c>
      <c r="H32" s="57">
        <f t="shared" si="1"/>
        <v>-9.0175453047077712E-3</v>
      </c>
      <c r="I32" s="57">
        <f t="shared" si="1"/>
        <v>7.3882374271276967E-3</v>
      </c>
      <c r="J32" s="57">
        <f t="shared" si="1"/>
        <v>1.3604194649354043E-3</v>
      </c>
      <c r="K32" s="40"/>
    </row>
    <row r="33" spans="1:10" x14ac:dyDescent="0.25">
      <c r="A33" s="45" t="s">
        <v>538</v>
      </c>
      <c r="B33" s="57">
        <f>'Employment Contributions'!O51</f>
        <v>9.7046550647895191E-2</v>
      </c>
      <c r="C33" s="57">
        <f>'Employment Contributions'!P51</f>
        <v>0.16286922076669466</v>
      </c>
      <c r="D33" s="57">
        <f>'Employment Contributions'!Q51</f>
        <v>0.20361786732984982</v>
      </c>
      <c r="E33" s="57">
        <f>'Employment Contributions'!R51</f>
        <v>0.14618258154309172</v>
      </c>
      <c r="F33" s="57">
        <f>'Employment Contributions'!S51</f>
        <v>0.11907254776611126</v>
      </c>
      <c r="G33" s="82">
        <f t="shared" si="1"/>
        <v>6.582267011879947E-2</v>
      </c>
      <c r="H33" s="57">
        <f t="shared" si="1"/>
        <v>4.0748646563155161E-2</v>
      </c>
      <c r="I33" s="57">
        <f t="shared" si="1"/>
        <v>-5.7435285786758106E-2</v>
      </c>
      <c r="J33" s="57">
        <f t="shared" si="1"/>
        <v>-2.7110033776980458E-2</v>
      </c>
    </row>
    <row r="34" spans="1:10" x14ac:dyDescent="0.25">
      <c r="A34" s="46" t="s">
        <v>2407</v>
      </c>
      <c r="B34" s="57">
        <f>'Employment Contributions'!O28</f>
        <v>1.4151640853150996E-2</v>
      </c>
      <c r="C34" s="57">
        <f>'Employment Contributions'!P28</f>
        <v>3.2892645428339522E-2</v>
      </c>
      <c r="D34" s="57">
        <f>'Employment Contributions'!Q28</f>
        <v>2.9601312848449315E-2</v>
      </c>
      <c r="E34" s="57">
        <f>'Employment Contributions'!R28</f>
        <v>1.810256357973853E-2</v>
      </c>
      <c r="F34" s="57">
        <f>'Employment Contributions'!S28</f>
        <v>-3.1748273939096719E-4</v>
      </c>
      <c r="G34" s="82">
        <f t="shared" si="1"/>
        <v>1.8741004575188527E-2</v>
      </c>
      <c r="H34" s="57">
        <f t="shared" si="1"/>
        <v>-3.2913325798902063E-3</v>
      </c>
      <c r="I34" s="57">
        <f t="shared" si="1"/>
        <v>-1.1498749268710785E-2</v>
      </c>
      <c r="J34" s="57">
        <f t="shared" si="1"/>
        <v>-1.8420046319129496E-2</v>
      </c>
    </row>
    <row r="35" spans="1:10" x14ac:dyDescent="0.25">
      <c r="A35" s="46" t="str">
        <f>'Employment Contributions'!A31</f>
        <v>Retail trade services, excluding gasoline service stations</v>
      </c>
      <c r="B35" s="57">
        <f>'Employment Contributions'!O31</f>
        <v>8.289490979474419E-2</v>
      </c>
      <c r="C35" s="57">
        <f>'Employment Contributions'!P31</f>
        <v>0.12997657533835513</v>
      </c>
      <c r="D35" s="57">
        <f>'Employment Contributions'!Q31</f>
        <v>0.17401655448140052</v>
      </c>
      <c r="E35" s="57">
        <f>'Employment Contributions'!R31</f>
        <v>0.12808001796335319</v>
      </c>
      <c r="F35" s="57">
        <f>'Employment Contributions'!S31</f>
        <v>0.11939003050550223</v>
      </c>
      <c r="G35" s="82">
        <f t="shared" ref="G35" si="7">C35-B35</f>
        <v>4.7081665543610943E-2</v>
      </c>
      <c r="H35" s="57">
        <f t="shared" ref="H35" si="8">D35-C35</f>
        <v>4.4039979143045388E-2</v>
      </c>
      <c r="I35" s="57">
        <f t="shared" ref="I35" si="9">E35-D35</f>
        <v>-4.5936536518047327E-2</v>
      </c>
      <c r="J35" s="57">
        <f t="shared" ref="J35" si="10">F35-E35</f>
        <v>-8.6899874578509617E-3</v>
      </c>
    </row>
    <row r="45" spans="1:10" x14ac:dyDescent="0.25">
      <c r="E45" s="47"/>
      <c r="F45" s="47"/>
    </row>
    <row r="46" spans="1:10" x14ac:dyDescent="0.25">
      <c r="E46" s="47"/>
      <c r="F46" s="47"/>
    </row>
    <row r="47" spans="1:10" x14ac:dyDescent="0.25">
      <c r="E47" s="47"/>
      <c r="F47" s="47"/>
    </row>
    <row r="48" spans="1:10" x14ac:dyDescent="0.25">
      <c r="E48" s="47"/>
      <c r="F48" s="47"/>
    </row>
    <row r="49" spans="5:6" x14ac:dyDescent="0.25">
      <c r="E49" s="47"/>
      <c r="F49" s="47"/>
    </row>
    <row r="50" spans="5:6" x14ac:dyDescent="0.25">
      <c r="E50" s="47"/>
      <c r="F50" s="47"/>
    </row>
    <row r="51" spans="5:6" x14ac:dyDescent="0.25">
      <c r="E51" s="47"/>
      <c r="F51" s="47"/>
    </row>
    <row r="52" spans="5:6" x14ac:dyDescent="0.25">
      <c r="E52" s="47"/>
      <c r="F52" s="47"/>
    </row>
    <row r="53" spans="5:6" x14ac:dyDescent="0.25">
      <c r="E53" s="47"/>
      <c r="F53" s="47"/>
    </row>
    <row r="54" spans="5:6" x14ac:dyDescent="0.25">
      <c r="E54" s="47"/>
      <c r="F54" s="47"/>
    </row>
    <row r="55" spans="5:6" x14ac:dyDescent="0.25">
      <c r="E55" s="47"/>
      <c r="F55" s="47"/>
    </row>
    <row r="56" spans="5:6" x14ac:dyDescent="0.25">
      <c r="E56" s="47"/>
      <c r="F56" s="47"/>
    </row>
    <row r="57" spans="5:6" x14ac:dyDescent="0.25">
      <c r="E57" s="47"/>
      <c r="F57" s="47"/>
    </row>
    <row r="58" spans="5:6" x14ac:dyDescent="0.25">
      <c r="E58" s="47"/>
      <c r="F58" s="47"/>
    </row>
    <row r="59" spans="5:6" x14ac:dyDescent="0.25">
      <c r="E59" s="47"/>
      <c r="F59" s="47"/>
    </row>
    <row r="60" spans="5:6" x14ac:dyDescent="0.25">
      <c r="E60" s="47"/>
      <c r="F60" s="47"/>
    </row>
    <row r="61" spans="5:6" x14ac:dyDescent="0.25">
      <c r="E61" s="47"/>
      <c r="F61" s="47"/>
    </row>
    <row r="62" spans="5:6" x14ac:dyDescent="0.25">
      <c r="E62" s="47"/>
      <c r="F62" s="47"/>
    </row>
    <row r="63" spans="5:6" x14ac:dyDescent="0.25">
      <c r="E63" s="47"/>
      <c r="F63" s="47"/>
    </row>
    <row r="64" spans="5:6" x14ac:dyDescent="0.25">
      <c r="E64" s="47"/>
      <c r="F64" s="47"/>
    </row>
    <row r="65" spans="5:6" x14ac:dyDescent="0.25">
      <c r="E65" s="47"/>
      <c r="F65" s="47"/>
    </row>
    <row r="66" spans="5:6" x14ac:dyDescent="0.25">
      <c r="E66" s="47"/>
      <c r="F66" s="47"/>
    </row>
    <row r="67" spans="5:6" x14ac:dyDescent="0.25">
      <c r="E67" s="47"/>
      <c r="F67" s="47"/>
    </row>
    <row r="68" spans="5:6" x14ac:dyDescent="0.25">
      <c r="E68" s="47"/>
      <c r="F68" s="47"/>
    </row>
    <row r="69" spans="5:6" x14ac:dyDescent="0.25">
      <c r="E69" s="47"/>
      <c r="F69" s="47"/>
    </row>
    <row r="70" spans="5:6" x14ac:dyDescent="0.25">
      <c r="E70" s="47"/>
      <c r="F70" s="47"/>
    </row>
    <row r="71" spans="5:6" x14ac:dyDescent="0.25">
      <c r="E71" s="47"/>
      <c r="F71" s="47"/>
    </row>
    <row r="72" spans="5:6" x14ac:dyDescent="0.25">
      <c r="E72" s="47"/>
      <c r="F72" s="47"/>
    </row>
    <row r="73" spans="5:6" x14ac:dyDescent="0.25">
      <c r="E73" s="47"/>
      <c r="F73" s="47"/>
    </row>
    <row r="74" spans="5:6" x14ac:dyDescent="0.25">
      <c r="E74" s="47"/>
      <c r="F74" s="47"/>
    </row>
    <row r="75" spans="5:6" x14ac:dyDescent="0.25">
      <c r="E75" s="47"/>
      <c r="F75" s="47"/>
    </row>
    <row r="76" spans="5:6" x14ac:dyDescent="0.25">
      <c r="E76" s="47"/>
      <c r="F76" s="47"/>
    </row>
    <row r="77" spans="5:6" x14ac:dyDescent="0.25">
      <c r="E77" s="47"/>
      <c r="F77" s="47"/>
    </row>
    <row r="78" spans="5:6" x14ac:dyDescent="0.25">
      <c r="E78" s="47"/>
      <c r="F78" s="47"/>
    </row>
    <row r="79" spans="5:6" x14ac:dyDescent="0.25">
      <c r="E79" s="47"/>
      <c r="F79" s="47"/>
    </row>
    <row r="80" spans="5:6" x14ac:dyDescent="0.25">
      <c r="E80" s="47"/>
      <c r="F80" s="47"/>
    </row>
    <row r="81" spans="5:6" x14ac:dyDescent="0.25">
      <c r="E81" s="47"/>
      <c r="F81" s="47"/>
    </row>
    <row r="82" spans="5:6" x14ac:dyDescent="0.25">
      <c r="E82" s="47"/>
      <c r="F82" s="47"/>
    </row>
    <row r="83" spans="5:6" x14ac:dyDescent="0.25">
      <c r="E83" s="47"/>
      <c r="F83" s="47"/>
    </row>
    <row r="84" spans="5:6" x14ac:dyDescent="0.25">
      <c r="E84" s="47"/>
      <c r="F84" s="47"/>
    </row>
    <row r="85" spans="5:6" x14ac:dyDescent="0.25">
      <c r="E85" s="47"/>
      <c r="F85" s="47"/>
    </row>
    <row r="86" spans="5:6" x14ac:dyDescent="0.25">
      <c r="E86" s="47"/>
      <c r="F86" s="47"/>
    </row>
    <row r="87" spans="5:6" x14ac:dyDescent="0.25">
      <c r="E87" s="47"/>
      <c r="F87" s="47"/>
    </row>
    <row r="88" spans="5:6" x14ac:dyDescent="0.25">
      <c r="E88" s="47"/>
      <c r="F88" s="47"/>
    </row>
    <row r="89" spans="5:6" x14ac:dyDescent="0.25">
      <c r="E89" s="47"/>
      <c r="F89" s="47"/>
    </row>
    <row r="90" spans="5:6" x14ac:dyDescent="0.25">
      <c r="E90" s="47"/>
      <c r="F90" s="47"/>
    </row>
    <row r="91" spans="5:6" x14ac:dyDescent="0.25">
      <c r="E91" s="47"/>
      <c r="F91" s="47"/>
    </row>
    <row r="92" spans="5:6" x14ac:dyDescent="0.25">
      <c r="E92" s="47"/>
      <c r="F92" s="47"/>
    </row>
  </sheetData>
  <mergeCells count="5">
    <mergeCell ref="B1:F1"/>
    <mergeCell ref="G1:J1"/>
    <mergeCell ref="A2:A3"/>
    <mergeCell ref="B2:F2"/>
    <mergeCell ref="G2:J2"/>
  </mergeCells>
  <pageMargins left="0.5" right="0.5" top="0.5" bottom="0.5" header="0.2" footer="0.2"/>
  <pageSetup paperSize="5" scale="78"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W56"/>
  <sheetViews>
    <sheetView topLeftCell="A30" zoomScaleNormal="100" workbookViewId="0">
      <selection activeCell="A43" sqref="A43:XFD43"/>
    </sheetView>
  </sheetViews>
  <sheetFormatPr defaultColWidth="9.33203125" defaultRowHeight="10.199999999999999" x14ac:dyDescent="0.2"/>
  <cols>
    <col min="1" max="1" width="37.44140625" style="48" customWidth="1"/>
    <col min="2" max="2" width="7.33203125" style="48" hidden="1" customWidth="1"/>
    <col min="3" max="3" width="7.6640625" style="48" hidden="1" customWidth="1"/>
    <col min="4" max="4" width="7.33203125" style="48" hidden="1" customWidth="1"/>
    <col min="5" max="5" width="7.6640625" style="48" hidden="1" customWidth="1"/>
    <col min="6" max="6" width="7.33203125" style="48" hidden="1" customWidth="1"/>
    <col min="7" max="7" width="7.6640625" style="48" hidden="1" customWidth="1"/>
    <col min="8" max="8" width="7.33203125" style="48" hidden="1" customWidth="1"/>
    <col min="9" max="9" width="7.6640625" style="48" hidden="1" customWidth="1"/>
    <col min="10" max="10" width="7.33203125" style="48" hidden="1" customWidth="1"/>
    <col min="11" max="11" width="7.6640625" style="48" hidden="1" customWidth="1"/>
    <col min="12" max="12" width="7.33203125" style="48" hidden="1" customWidth="1"/>
    <col min="13" max="13" width="7.6640625" style="48" hidden="1" customWidth="1"/>
    <col min="14" max="14" width="7.33203125" style="48" hidden="1" customWidth="1"/>
    <col min="15" max="15" width="7.6640625" style="48" bestFit="1" customWidth="1"/>
    <col min="16" max="256" width="9.33203125" style="48"/>
    <col min="257" max="257" width="37.44140625" style="48" customWidth="1"/>
    <col min="258" max="270" width="0" style="48" hidden="1" customWidth="1"/>
    <col min="271" max="271" width="7.6640625" style="48" bestFit="1" customWidth="1"/>
    <col min="272" max="512" width="9.33203125" style="48"/>
    <col min="513" max="513" width="37.44140625" style="48" customWidth="1"/>
    <col min="514" max="526" width="0" style="48" hidden="1" customWidth="1"/>
    <col min="527" max="527" width="7.6640625" style="48" bestFit="1" customWidth="1"/>
    <col min="528" max="768" width="9.33203125" style="48"/>
    <col min="769" max="769" width="37.44140625" style="48" customWidth="1"/>
    <col min="770" max="782" width="0" style="48" hidden="1" customWidth="1"/>
    <col min="783" max="783" width="7.6640625" style="48" bestFit="1" customWidth="1"/>
    <col min="784" max="1024" width="9.33203125" style="48"/>
    <col min="1025" max="1025" width="37.44140625" style="48" customWidth="1"/>
    <col min="1026" max="1038" width="0" style="48" hidden="1" customWidth="1"/>
    <col min="1039" max="1039" width="7.6640625" style="48" bestFit="1" customWidth="1"/>
    <col min="1040" max="1280" width="9.33203125" style="48"/>
    <col min="1281" max="1281" width="37.44140625" style="48" customWidth="1"/>
    <col min="1282" max="1294" width="0" style="48" hidden="1" customWidth="1"/>
    <col min="1295" max="1295" width="7.6640625" style="48" bestFit="1" customWidth="1"/>
    <col min="1296" max="1536" width="9.33203125" style="48"/>
    <col min="1537" max="1537" width="37.44140625" style="48" customWidth="1"/>
    <col min="1538" max="1550" width="0" style="48" hidden="1" customWidth="1"/>
    <col min="1551" max="1551" width="7.6640625" style="48" bestFit="1" customWidth="1"/>
    <col min="1552" max="1792" width="9.33203125" style="48"/>
    <col min="1793" max="1793" width="37.44140625" style="48" customWidth="1"/>
    <col min="1794" max="1806" width="0" style="48" hidden="1" customWidth="1"/>
    <col min="1807" max="1807" width="7.6640625" style="48" bestFit="1" customWidth="1"/>
    <col min="1808" max="2048" width="9.33203125" style="48"/>
    <col min="2049" max="2049" width="37.44140625" style="48" customWidth="1"/>
    <col min="2050" max="2062" width="0" style="48" hidden="1" customWidth="1"/>
    <col min="2063" max="2063" width="7.6640625" style="48" bestFit="1" customWidth="1"/>
    <col min="2064" max="2304" width="9.33203125" style="48"/>
    <col min="2305" max="2305" width="37.44140625" style="48" customWidth="1"/>
    <col min="2306" max="2318" width="0" style="48" hidden="1" customWidth="1"/>
    <col min="2319" max="2319" width="7.6640625" style="48" bestFit="1" customWidth="1"/>
    <col min="2320" max="2560" width="9.33203125" style="48"/>
    <col min="2561" max="2561" width="37.44140625" style="48" customWidth="1"/>
    <col min="2562" max="2574" width="0" style="48" hidden="1" customWidth="1"/>
    <col min="2575" max="2575" width="7.6640625" style="48" bestFit="1" customWidth="1"/>
    <col min="2576" max="2816" width="9.33203125" style="48"/>
    <col min="2817" max="2817" width="37.44140625" style="48" customWidth="1"/>
    <col min="2818" max="2830" width="0" style="48" hidden="1" customWidth="1"/>
    <col min="2831" max="2831" width="7.6640625" style="48" bestFit="1" customWidth="1"/>
    <col min="2832" max="3072" width="9.33203125" style="48"/>
    <col min="3073" max="3073" width="37.44140625" style="48" customWidth="1"/>
    <col min="3074" max="3086" width="0" style="48" hidden="1" customWidth="1"/>
    <col min="3087" max="3087" width="7.6640625" style="48" bestFit="1" customWidth="1"/>
    <col min="3088" max="3328" width="9.33203125" style="48"/>
    <col min="3329" max="3329" width="37.44140625" style="48" customWidth="1"/>
    <col min="3330" max="3342" width="0" style="48" hidden="1" customWidth="1"/>
    <col min="3343" max="3343" width="7.6640625" style="48" bestFit="1" customWidth="1"/>
    <col min="3344" max="3584" width="9.33203125" style="48"/>
    <col min="3585" max="3585" width="37.44140625" style="48" customWidth="1"/>
    <col min="3586" max="3598" width="0" style="48" hidden="1" customWidth="1"/>
    <col min="3599" max="3599" width="7.6640625" style="48" bestFit="1" customWidth="1"/>
    <col min="3600" max="3840" width="9.33203125" style="48"/>
    <col min="3841" max="3841" width="37.44140625" style="48" customWidth="1"/>
    <col min="3842" max="3854" width="0" style="48" hidden="1" customWidth="1"/>
    <col min="3855" max="3855" width="7.6640625" style="48" bestFit="1" customWidth="1"/>
    <col min="3856" max="4096" width="9.33203125" style="48"/>
    <col min="4097" max="4097" width="37.44140625" style="48" customWidth="1"/>
    <col min="4098" max="4110" width="0" style="48" hidden="1" customWidth="1"/>
    <col min="4111" max="4111" width="7.6640625" style="48" bestFit="1" customWidth="1"/>
    <col min="4112" max="4352" width="9.33203125" style="48"/>
    <col min="4353" max="4353" width="37.44140625" style="48" customWidth="1"/>
    <col min="4354" max="4366" width="0" style="48" hidden="1" customWidth="1"/>
    <col min="4367" max="4367" width="7.6640625" style="48" bestFit="1" customWidth="1"/>
    <col min="4368" max="4608" width="9.33203125" style="48"/>
    <col min="4609" max="4609" width="37.44140625" style="48" customWidth="1"/>
    <col min="4610" max="4622" width="0" style="48" hidden="1" customWidth="1"/>
    <col min="4623" max="4623" width="7.6640625" style="48" bestFit="1" customWidth="1"/>
    <col min="4624" max="4864" width="9.33203125" style="48"/>
    <col min="4865" max="4865" width="37.44140625" style="48" customWidth="1"/>
    <col min="4866" max="4878" width="0" style="48" hidden="1" customWidth="1"/>
    <col min="4879" max="4879" width="7.6640625" style="48" bestFit="1" customWidth="1"/>
    <col min="4880" max="5120" width="9.33203125" style="48"/>
    <col min="5121" max="5121" width="37.44140625" style="48" customWidth="1"/>
    <col min="5122" max="5134" width="0" style="48" hidden="1" customWidth="1"/>
    <col min="5135" max="5135" width="7.6640625" style="48" bestFit="1" customWidth="1"/>
    <col min="5136" max="5376" width="9.33203125" style="48"/>
    <col min="5377" max="5377" width="37.44140625" style="48" customWidth="1"/>
    <col min="5378" max="5390" width="0" style="48" hidden="1" customWidth="1"/>
    <col min="5391" max="5391" width="7.6640625" style="48" bestFit="1" customWidth="1"/>
    <col min="5392" max="5632" width="9.33203125" style="48"/>
    <col min="5633" max="5633" width="37.44140625" style="48" customWidth="1"/>
    <col min="5634" max="5646" width="0" style="48" hidden="1" customWidth="1"/>
    <col min="5647" max="5647" width="7.6640625" style="48" bestFit="1" customWidth="1"/>
    <col min="5648" max="5888" width="9.33203125" style="48"/>
    <col min="5889" max="5889" width="37.44140625" style="48" customWidth="1"/>
    <col min="5890" max="5902" width="0" style="48" hidden="1" customWidth="1"/>
    <col min="5903" max="5903" width="7.6640625" style="48" bestFit="1" customWidth="1"/>
    <col min="5904" max="6144" width="9.33203125" style="48"/>
    <col min="6145" max="6145" width="37.44140625" style="48" customWidth="1"/>
    <col min="6146" max="6158" width="0" style="48" hidden="1" customWidth="1"/>
    <col min="6159" max="6159" width="7.6640625" style="48" bestFit="1" customWidth="1"/>
    <col min="6160" max="6400" width="9.33203125" style="48"/>
    <col min="6401" max="6401" width="37.44140625" style="48" customWidth="1"/>
    <col min="6402" max="6414" width="0" style="48" hidden="1" customWidth="1"/>
    <col min="6415" max="6415" width="7.6640625" style="48" bestFit="1" customWidth="1"/>
    <col min="6416" max="6656" width="9.33203125" style="48"/>
    <col min="6657" max="6657" width="37.44140625" style="48" customWidth="1"/>
    <col min="6658" max="6670" width="0" style="48" hidden="1" customWidth="1"/>
    <col min="6671" max="6671" width="7.6640625" style="48" bestFit="1" customWidth="1"/>
    <col min="6672" max="6912" width="9.33203125" style="48"/>
    <col min="6913" max="6913" width="37.44140625" style="48" customWidth="1"/>
    <col min="6914" max="6926" width="0" style="48" hidden="1" customWidth="1"/>
    <col min="6927" max="6927" width="7.6640625" style="48" bestFit="1" customWidth="1"/>
    <col min="6928" max="7168" width="9.33203125" style="48"/>
    <col min="7169" max="7169" width="37.44140625" style="48" customWidth="1"/>
    <col min="7170" max="7182" width="0" style="48" hidden="1" customWidth="1"/>
    <col min="7183" max="7183" width="7.6640625" style="48" bestFit="1" customWidth="1"/>
    <col min="7184" max="7424" width="9.33203125" style="48"/>
    <col min="7425" max="7425" width="37.44140625" style="48" customWidth="1"/>
    <col min="7426" max="7438" width="0" style="48" hidden="1" customWidth="1"/>
    <col min="7439" max="7439" width="7.6640625" style="48" bestFit="1" customWidth="1"/>
    <col min="7440" max="7680" width="9.33203125" style="48"/>
    <col min="7681" max="7681" width="37.44140625" style="48" customWidth="1"/>
    <col min="7682" max="7694" width="0" style="48" hidden="1" customWidth="1"/>
    <col min="7695" max="7695" width="7.6640625" style="48" bestFit="1" customWidth="1"/>
    <col min="7696" max="7936" width="9.33203125" style="48"/>
    <col min="7937" max="7937" width="37.44140625" style="48" customWidth="1"/>
    <col min="7938" max="7950" width="0" style="48" hidden="1" customWidth="1"/>
    <col min="7951" max="7951" width="7.6640625" style="48" bestFit="1" customWidth="1"/>
    <col min="7952" max="8192" width="9.33203125" style="48"/>
    <col min="8193" max="8193" width="37.44140625" style="48" customWidth="1"/>
    <col min="8194" max="8206" width="0" style="48" hidden="1" customWidth="1"/>
    <col min="8207" max="8207" width="7.6640625" style="48" bestFit="1" customWidth="1"/>
    <col min="8208" max="8448" width="9.33203125" style="48"/>
    <col min="8449" max="8449" width="37.44140625" style="48" customWidth="1"/>
    <col min="8450" max="8462" width="0" style="48" hidden="1" customWidth="1"/>
    <col min="8463" max="8463" width="7.6640625" style="48" bestFit="1" customWidth="1"/>
    <col min="8464" max="8704" width="9.33203125" style="48"/>
    <col min="8705" max="8705" width="37.44140625" style="48" customWidth="1"/>
    <col min="8706" max="8718" width="0" style="48" hidden="1" customWidth="1"/>
    <col min="8719" max="8719" width="7.6640625" style="48" bestFit="1" customWidth="1"/>
    <col min="8720" max="8960" width="9.33203125" style="48"/>
    <col min="8961" max="8961" width="37.44140625" style="48" customWidth="1"/>
    <col min="8962" max="8974" width="0" style="48" hidden="1" customWidth="1"/>
    <col min="8975" max="8975" width="7.6640625" style="48" bestFit="1" customWidth="1"/>
    <col min="8976" max="9216" width="9.33203125" style="48"/>
    <col min="9217" max="9217" width="37.44140625" style="48" customWidth="1"/>
    <col min="9218" max="9230" width="0" style="48" hidden="1" customWidth="1"/>
    <col min="9231" max="9231" width="7.6640625" style="48" bestFit="1" customWidth="1"/>
    <col min="9232" max="9472" width="9.33203125" style="48"/>
    <col min="9473" max="9473" width="37.44140625" style="48" customWidth="1"/>
    <col min="9474" max="9486" width="0" style="48" hidden="1" customWidth="1"/>
    <col min="9487" max="9487" width="7.6640625" style="48" bestFit="1" customWidth="1"/>
    <col min="9488" max="9728" width="9.33203125" style="48"/>
    <col min="9729" max="9729" width="37.44140625" style="48" customWidth="1"/>
    <col min="9730" max="9742" width="0" style="48" hidden="1" customWidth="1"/>
    <col min="9743" max="9743" width="7.6640625" style="48" bestFit="1" customWidth="1"/>
    <col min="9744" max="9984" width="9.33203125" style="48"/>
    <col min="9985" max="9985" width="37.44140625" style="48" customWidth="1"/>
    <col min="9986" max="9998" width="0" style="48" hidden="1" customWidth="1"/>
    <col min="9999" max="9999" width="7.6640625" style="48" bestFit="1" customWidth="1"/>
    <col min="10000" max="10240" width="9.33203125" style="48"/>
    <col min="10241" max="10241" width="37.44140625" style="48" customWidth="1"/>
    <col min="10242" max="10254" width="0" style="48" hidden="1" customWidth="1"/>
    <col min="10255" max="10255" width="7.6640625" style="48" bestFit="1" customWidth="1"/>
    <col min="10256" max="10496" width="9.33203125" style="48"/>
    <col min="10497" max="10497" width="37.44140625" style="48" customWidth="1"/>
    <col min="10498" max="10510" width="0" style="48" hidden="1" customWidth="1"/>
    <col min="10511" max="10511" width="7.6640625" style="48" bestFit="1" customWidth="1"/>
    <col min="10512" max="10752" width="9.33203125" style="48"/>
    <col min="10753" max="10753" width="37.44140625" style="48" customWidth="1"/>
    <col min="10754" max="10766" width="0" style="48" hidden="1" customWidth="1"/>
    <col min="10767" max="10767" width="7.6640625" style="48" bestFit="1" customWidth="1"/>
    <col min="10768" max="11008" width="9.33203125" style="48"/>
    <col min="11009" max="11009" width="37.44140625" style="48" customWidth="1"/>
    <col min="11010" max="11022" width="0" style="48" hidden="1" customWidth="1"/>
    <col min="11023" max="11023" width="7.6640625" style="48" bestFit="1" customWidth="1"/>
    <col min="11024" max="11264" width="9.33203125" style="48"/>
    <col min="11265" max="11265" width="37.44140625" style="48" customWidth="1"/>
    <col min="11266" max="11278" width="0" style="48" hidden="1" customWidth="1"/>
    <col min="11279" max="11279" width="7.6640625" style="48" bestFit="1" customWidth="1"/>
    <col min="11280" max="11520" width="9.33203125" style="48"/>
    <col min="11521" max="11521" width="37.44140625" style="48" customWidth="1"/>
    <col min="11522" max="11534" width="0" style="48" hidden="1" customWidth="1"/>
    <col min="11535" max="11535" width="7.6640625" style="48" bestFit="1" customWidth="1"/>
    <col min="11536" max="11776" width="9.33203125" style="48"/>
    <col min="11777" max="11777" width="37.44140625" style="48" customWidth="1"/>
    <col min="11778" max="11790" width="0" style="48" hidden="1" customWidth="1"/>
    <col min="11791" max="11791" width="7.6640625" style="48" bestFit="1" customWidth="1"/>
    <col min="11792" max="12032" width="9.33203125" style="48"/>
    <col min="12033" max="12033" width="37.44140625" style="48" customWidth="1"/>
    <col min="12034" max="12046" width="0" style="48" hidden="1" customWidth="1"/>
    <col min="12047" max="12047" width="7.6640625" style="48" bestFit="1" customWidth="1"/>
    <col min="12048" max="12288" width="9.33203125" style="48"/>
    <col min="12289" max="12289" width="37.44140625" style="48" customWidth="1"/>
    <col min="12290" max="12302" width="0" style="48" hidden="1" customWidth="1"/>
    <col min="12303" max="12303" width="7.6640625" style="48" bestFit="1" customWidth="1"/>
    <col min="12304" max="12544" width="9.33203125" style="48"/>
    <col min="12545" max="12545" width="37.44140625" style="48" customWidth="1"/>
    <col min="12546" max="12558" width="0" style="48" hidden="1" customWidth="1"/>
    <col min="12559" max="12559" width="7.6640625" style="48" bestFit="1" customWidth="1"/>
    <col min="12560" max="12800" width="9.33203125" style="48"/>
    <col min="12801" max="12801" width="37.44140625" style="48" customWidth="1"/>
    <col min="12802" max="12814" width="0" style="48" hidden="1" customWidth="1"/>
    <col min="12815" max="12815" width="7.6640625" style="48" bestFit="1" customWidth="1"/>
    <col min="12816" max="13056" width="9.33203125" style="48"/>
    <col min="13057" max="13057" width="37.44140625" style="48" customWidth="1"/>
    <col min="13058" max="13070" width="0" style="48" hidden="1" customWidth="1"/>
    <col min="13071" max="13071" width="7.6640625" style="48" bestFit="1" customWidth="1"/>
    <col min="13072" max="13312" width="9.33203125" style="48"/>
    <col min="13313" max="13313" width="37.44140625" style="48" customWidth="1"/>
    <col min="13314" max="13326" width="0" style="48" hidden="1" customWidth="1"/>
    <col min="13327" max="13327" width="7.6640625" style="48" bestFit="1" customWidth="1"/>
    <col min="13328" max="13568" width="9.33203125" style="48"/>
    <col min="13569" max="13569" width="37.44140625" style="48" customWidth="1"/>
    <col min="13570" max="13582" width="0" style="48" hidden="1" customWidth="1"/>
    <col min="13583" max="13583" width="7.6640625" style="48" bestFit="1" customWidth="1"/>
    <col min="13584" max="13824" width="9.33203125" style="48"/>
    <col min="13825" max="13825" width="37.44140625" style="48" customWidth="1"/>
    <col min="13826" max="13838" width="0" style="48" hidden="1" customWidth="1"/>
    <col min="13839" max="13839" width="7.6640625" style="48" bestFit="1" customWidth="1"/>
    <col min="13840" max="14080" width="9.33203125" style="48"/>
    <col min="14081" max="14081" width="37.44140625" style="48" customWidth="1"/>
    <col min="14082" max="14094" width="0" style="48" hidden="1" customWidth="1"/>
    <col min="14095" max="14095" width="7.6640625" style="48" bestFit="1" customWidth="1"/>
    <col min="14096" max="14336" width="9.33203125" style="48"/>
    <col min="14337" max="14337" width="37.44140625" style="48" customWidth="1"/>
    <col min="14338" max="14350" width="0" style="48" hidden="1" customWidth="1"/>
    <col min="14351" max="14351" width="7.6640625" style="48" bestFit="1" customWidth="1"/>
    <col min="14352" max="14592" width="9.33203125" style="48"/>
    <col min="14593" max="14593" width="37.44140625" style="48" customWidth="1"/>
    <col min="14594" max="14606" width="0" style="48" hidden="1" customWidth="1"/>
    <col min="14607" max="14607" width="7.6640625" style="48" bestFit="1" customWidth="1"/>
    <col min="14608" max="14848" width="9.33203125" style="48"/>
    <col min="14849" max="14849" width="37.44140625" style="48" customWidth="1"/>
    <col min="14850" max="14862" width="0" style="48" hidden="1" customWidth="1"/>
    <col min="14863" max="14863" width="7.6640625" style="48" bestFit="1" customWidth="1"/>
    <col min="14864" max="15104" width="9.33203125" style="48"/>
    <col min="15105" max="15105" width="37.44140625" style="48" customWidth="1"/>
    <col min="15106" max="15118" width="0" style="48" hidden="1" customWidth="1"/>
    <col min="15119" max="15119" width="7.6640625" style="48" bestFit="1" customWidth="1"/>
    <col min="15120" max="15360" width="9.33203125" style="48"/>
    <col min="15361" max="15361" width="37.44140625" style="48" customWidth="1"/>
    <col min="15362" max="15374" width="0" style="48" hidden="1" customWidth="1"/>
    <col min="15375" max="15375" width="7.6640625" style="48" bestFit="1" customWidth="1"/>
    <col min="15376" max="15616" width="9.33203125" style="48"/>
    <col min="15617" max="15617" width="37.44140625" style="48" customWidth="1"/>
    <col min="15618" max="15630" width="0" style="48" hidden="1" customWidth="1"/>
    <col min="15631" max="15631" width="7.6640625" style="48" bestFit="1" customWidth="1"/>
    <col min="15632" max="15872" width="9.33203125" style="48"/>
    <col min="15873" max="15873" width="37.44140625" style="48" customWidth="1"/>
    <col min="15874" max="15886" width="0" style="48" hidden="1" customWidth="1"/>
    <col min="15887" max="15887" width="7.6640625" style="48" bestFit="1" customWidth="1"/>
    <col min="15888" max="16128" width="9.33203125" style="48"/>
    <col min="16129" max="16129" width="37.44140625" style="48" customWidth="1"/>
    <col min="16130" max="16142" width="0" style="48" hidden="1" customWidth="1"/>
    <col min="16143" max="16143" width="7.6640625" style="48" bestFit="1" customWidth="1"/>
    <col min="16144" max="16384" width="9.33203125" style="48"/>
  </cols>
  <sheetData>
    <row r="1" spans="1:23" x14ac:dyDescent="0.2">
      <c r="A1" s="84" t="s">
        <v>2504</v>
      </c>
      <c r="B1" s="84"/>
      <c r="C1" s="84"/>
      <c r="D1" s="84"/>
      <c r="E1" s="84"/>
      <c r="F1" s="84"/>
      <c r="G1" s="84"/>
      <c r="H1" s="84"/>
      <c r="I1" s="84"/>
      <c r="J1" s="84"/>
      <c r="K1" s="84"/>
      <c r="L1" s="84"/>
      <c r="M1" s="84"/>
      <c r="N1" s="84"/>
      <c r="O1" s="84"/>
    </row>
    <row r="2" spans="1:23" x14ac:dyDescent="0.2">
      <c r="A2" s="85" t="s">
        <v>2505</v>
      </c>
      <c r="B2" s="85"/>
      <c r="C2" s="85"/>
      <c r="D2" s="85"/>
      <c r="E2" s="85"/>
      <c r="F2" s="85"/>
      <c r="G2" s="85"/>
      <c r="H2" s="85"/>
      <c r="I2" s="85"/>
      <c r="J2" s="85"/>
      <c r="K2" s="85"/>
      <c r="L2" s="85"/>
      <c r="M2" s="85"/>
      <c r="N2" s="85"/>
      <c r="O2" s="85"/>
    </row>
    <row r="3" spans="1:23" ht="10.8" thickBot="1" x14ac:dyDescent="0.25">
      <c r="A3" s="49"/>
      <c r="B3" s="49"/>
      <c r="C3" s="49"/>
      <c r="D3" s="49"/>
      <c r="E3" s="49"/>
      <c r="F3" s="49"/>
      <c r="G3" s="49"/>
      <c r="H3" s="49"/>
      <c r="I3" s="49"/>
      <c r="J3" s="49"/>
    </row>
    <row r="4" spans="1:23" ht="10.8" thickBot="1" x14ac:dyDescent="0.25">
      <c r="A4" s="86" t="s">
        <v>2521</v>
      </c>
      <c r="B4" s="87" t="s">
        <v>2493</v>
      </c>
      <c r="C4" s="87"/>
      <c r="D4" s="87"/>
      <c r="E4" s="87"/>
      <c r="F4" s="87"/>
      <c r="G4" s="87"/>
      <c r="H4" s="87"/>
      <c r="I4" s="87"/>
      <c r="J4" s="87"/>
      <c r="K4" s="87"/>
      <c r="L4" s="87"/>
      <c r="M4" s="87"/>
      <c r="N4" s="87"/>
      <c r="O4" s="87"/>
      <c r="P4" s="87"/>
      <c r="Q4" s="87"/>
      <c r="R4" s="87"/>
      <c r="S4" s="88"/>
      <c r="T4" s="89" t="s">
        <v>2506</v>
      </c>
      <c r="U4" s="90"/>
      <c r="V4" s="90"/>
      <c r="W4" s="90"/>
    </row>
    <row r="5" spans="1:23" ht="10.8" thickBot="1" x14ac:dyDescent="0.25">
      <c r="A5" s="91"/>
      <c r="B5" s="50" t="s">
        <v>513</v>
      </c>
      <c r="C5" s="51" t="s">
        <v>514</v>
      </c>
      <c r="D5" s="51" t="s">
        <v>515</v>
      </c>
      <c r="E5" s="51" t="s">
        <v>516</v>
      </c>
      <c r="F5" s="51" t="s">
        <v>517</v>
      </c>
      <c r="G5" s="52" t="s">
        <v>518</v>
      </c>
      <c r="H5" s="52" t="s">
        <v>519</v>
      </c>
      <c r="I5" s="51" t="s">
        <v>520</v>
      </c>
      <c r="J5" s="51" t="s">
        <v>521</v>
      </c>
      <c r="K5" s="51" t="s">
        <v>522</v>
      </c>
      <c r="L5" s="52" t="s">
        <v>523</v>
      </c>
      <c r="M5" s="52" t="s">
        <v>524</v>
      </c>
      <c r="N5" s="52" t="s">
        <v>525</v>
      </c>
      <c r="O5" s="53" t="s">
        <v>526</v>
      </c>
      <c r="P5" s="54" t="s">
        <v>527</v>
      </c>
      <c r="Q5" s="54" t="s">
        <v>528</v>
      </c>
      <c r="R5" s="54" t="s">
        <v>529</v>
      </c>
      <c r="S5" s="54" t="s">
        <v>530</v>
      </c>
      <c r="T5" s="54" t="s">
        <v>527</v>
      </c>
      <c r="U5" s="54" t="s">
        <v>528</v>
      </c>
      <c r="V5" s="54" t="s">
        <v>529</v>
      </c>
      <c r="W5" s="54" t="s">
        <v>530</v>
      </c>
    </row>
    <row r="6" spans="1:23" x14ac:dyDescent="0.2">
      <c r="A6" s="96" t="s">
        <v>531</v>
      </c>
      <c r="B6" s="56">
        <v>0.44803701316514105</v>
      </c>
      <c r="C6" s="56">
        <v>0.85619263674063284</v>
      </c>
      <c r="D6" s="56">
        <v>0.16277971124885449</v>
      </c>
      <c r="E6" s="56">
        <v>0.60040656108127499</v>
      </c>
      <c r="F6" s="56">
        <v>0.83434161156998443</v>
      </c>
      <c r="G6" s="56">
        <v>0.53385898485009542</v>
      </c>
      <c r="H6" s="56">
        <v>0.25844966081147125</v>
      </c>
      <c r="I6" s="56">
        <v>0.73416305743625943</v>
      </c>
      <c r="J6" s="56">
        <v>0.38886664547875921</v>
      </c>
      <c r="K6" s="56">
        <v>0.38388970760672314</v>
      </c>
      <c r="L6" s="57">
        <v>0.61361706421733608</v>
      </c>
      <c r="M6" s="57">
        <v>0.48107080245576289</v>
      </c>
      <c r="N6" s="57">
        <v>0.56877683059046102</v>
      </c>
      <c r="O6" s="57">
        <v>6.2277984282160005E-2</v>
      </c>
      <c r="P6" s="57">
        <v>0.60085093116960975</v>
      </c>
      <c r="Q6" s="57">
        <v>0.52414144745011948</v>
      </c>
      <c r="R6" s="57">
        <v>-0.23603151222605392</v>
      </c>
      <c r="S6" s="57">
        <v>0.2113805856790176</v>
      </c>
      <c r="T6" s="58">
        <v>0.53857294688744972</v>
      </c>
      <c r="U6" s="58">
        <v>-7.6709483719490268E-2</v>
      </c>
      <c r="V6" s="58">
        <v>-0.76017295967617338</v>
      </c>
      <c r="W6" s="58">
        <v>0.44741209790507153</v>
      </c>
    </row>
    <row r="7" spans="1:23" x14ac:dyDescent="0.2">
      <c r="A7" s="55" t="s">
        <v>2507</v>
      </c>
      <c r="B7" s="56">
        <v>-2.3628819602841827E-3</v>
      </c>
      <c r="C7" s="56">
        <v>-5.6342049178659311E-3</v>
      </c>
      <c r="D7" s="56">
        <v>-1.1615837095234531E-2</v>
      </c>
      <c r="E7" s="56">
        <v>-1.6267187289290618E-2</v>
      </c>
      <c r="F7" s="56">
        <v>-8.8119115543626655E-3</v>
      </c>
      <c r="G7" s="56">
        <v>-7.0508637129669382E-3</v>
      </c>
      <c r="H7" s="56">
        <v>-2.1643747710342908E-3</v>
      </c>
      <c r="I7" s="56">
        <v>-6.1753477912084335E-4</v>
      </c>
      <c r="J7" s="56">
        <v>6.0966241844281064E-5</v>
      </c>
      <c r="K7" s="56">
        <v>1.2423283038182676E-3</v>
      </c>
      <c r="L7" s="57">
        <v>7.9034965644715009E-4</v>
      </c>
      <c r="M7" s="57">
        <v>2.9674443586040341E-3</v>
      </c>
      <c r="N7" s="57">
        <v>4.9917033117146434E-4</v>
      </c>
      <c r="O7" s="57">
        <v>-9.9636657994756398E-4</v>
      </c>
      <c r="P7" s="57">
        <v>1.8117093213887471E-3</v>
      </c>
      <c r="Q7" s="57">
        <v>3.5468490508252645E-3</v>
      </c>
      <c r="R7" s="57">
        <v>1.8023916392729195E-3</v>
      </c>
      <c r="S7" s="57">
        <v>4.6084889191424991E-3</v>
      </c>
      <c r="T7" s="58">
        <v>2.8080759013363113E-3</v>
      </c>
      <c r="U7" s="58">
        <v>1.7351397294365174E-3</v>
      </c>
      <c r="V7" s="58">
        <v>-1.744457411552345E-3</v>
      </c>
      <c r="W7" s="58">
        <v>2.8060972798695794E-3</v>
      </c>
    </row>
    <row r="8" spans="1:23" x14ac:dyDescent="0.2">
      <c r="A8" s="55" t="s">
        <v>535</v>
      </c>
      <c r="B8" s="56">
        <v>1.4370787619059202</v>
      </c>
      <c r="C8" s="56">
        <v>0.82717274034263155</v>
      </c>
      <c r="D8" s="56">
        <v>0.45345569928352258</v>
      </c>
      <c r="E8" s="56">
        <v>0.85171146370645734</v>
      </c>
      <c r="F8" s="56">
        <v>0.18478060864034346</v>
      </c>
      <c r="G8" s="56">
        <v>0.72903933130457443</v>
      </c>
      <c r="H8" s="56">
        <v>0.97708402862064192</v>
      </c>
      <c r="I8" s="56">
        <v>1.5332672349448122</v>
      </c>
      <c r="J8" s="56">
        <v>1.2703704371251403</v>
      </c>
      <c r="K8" s="56">
        <v>1.3481404639162793</v>
      </c>
      <c r="L8" s="57">
        <v>1.1306674475238663</v>
      </c>
      <c r="M8" s="57">
        <v>1.0302445269013694</v>
      </c>
      <c r="N8" s="57">
        <v>0.89113505724564168</v>
      </c>
      <c r="O8" s="57">
        <v>0.77684518922685053</v>
      </c>
      <c r="P8" s="57">
        <v>1.282920118967311</v>
      </c>
      <c r="Q8" s="57">
        <v>1.235310536144548</v>
      </c>
      <c r="R8" s="57">
        <v>0.71253501425410004</v>
      </c>
      <c r="S8" s="57">
        <v>1.0412899425949205</v>
      </c>
      <c r="T8" s="58">
        <v>0.50607492974046042</v>
      </c>
      <c r="U8" s="58">
        <v>-4.7609582822762953E-2</v>
      </c>
      <c r="V8" s="58">
        <v>-0.52277552189044796</v>
      </c>
      <c r="W8" s="58">
        <v>0.32875492834082043</v>
      </c>
    </row>
    <row r="9" spans="1:23" x14ac:dyDescent="0.2">
      <c r="A9" s="96" t="s">
        <v>805</v>
      </c>
      <c r="B9" s="56">
        <v>0.26919027781521626</v>
      </c>
      <c r="C9" s="56">
        <v>0.24366899283736343</v>
      </c>
      <c r="D9" s="56">
        <v>4.3288666401168067E-2</v>
      </c>
      <c r="E9" s="56">
        <v>-3.8340437960152407E-2</v>
      </c>
      <c r="F9" s="56">
        <v>-3.2602340039566712E-2</v>
      </c>
      <c r="G9" s="56">
        <v>0.14892824971609728</v>
      </c>
      <c r="H9" s="56">
        <v>0.14973120653371627</v>
      </c>
      <c r="I9" s="56">
        <v>5.3564370021427284E-2</v>
      </c>
      <c r="J9" s="56">
        <v>0.19688654949095724</v>
      </c>
      <c r="K9" s="56">
        <v>8.0785352842535685E-2</v>
      </c>
      <c r="L9" s="57">
        <v>0.18135508542497022</v>
      </c>
      <c r="M9" s="57">
        <v>-3.8012970117654948E-2</v>
      </c>
      <c r="N9" s="57">
        <v>0.20635449770940587</v>
      </c>
      <c r="O9" s="57">
        <v>-2.29279351019171E-2</v>
      </c>
      <c r="P9" s="57">
        <v>0.1660767247101114</v>
      </c>
      <c r="Q9" s="57">
        <v>0.3160696127698473</v>
      </c>
      <c r="R9" s="57">
        <v>0.26533380936688394</v>
      </c>
      <c r="S9" s="57">
        <v>0.32333709462760446</v>
      </c>
      <c r="T9" s="58">
        <v>0.18900465981202849</v>
      </c>
      <c r="U9" s="58">
        <v>0.1499928880597359</v>
      </c>
      <c r="V9" s="58">
        <v>-5.0735803402963353E-2</v>
      </c>
      <c r="W9" s="58">
        <v>5.8003285260720516E-2</v>
      </c>
    </row>
    <row r="10" spans="1:23" x14ac:dyDescent="0.2">
      <c r="A10" s="55" t="s">
        <v>2508</v>
      </c>
      <c r="B10" s="56">
        <v>1.4354752439340906E-2</v>
      </c>
      <c r="C10" s="56">
        <v>1.6817141179639974E-2</v>
      </c>
      <c r="D10" s="56">
        <v>1.2589893185089577E-2</v>
      </c>
      <c r="E10" s="56">
        <v>2.9470230374318879E-3</v>
      </c>
      <c r="F10" s="56">
        <v>8.1592979192319278E-3</v>
      </c>
      <c r="G10" s="56">
        <v>3.6865037081942674E-3</v>
      </c>
      <c r="H10" s="56">
        <v>-1.2301691074725169E-3</v>
      </c>
      <c r="I10" s="56">
        <v>8.1094343856279189E-3</v>
      </c>
      <c r="J10" s="56">
        <v>6.8316120830947966E-3</v>
      </c>
      <c r="K10" s="56">
        <v>1.0021214797282916E-2</v>
      </c>
      <c r="L10" s="57">
        <v>1.6768058132167519E-2</v>
      </c>
      <c r="M10" s="57">
        <v>3.1164599834989398E-2</v>
      </c>
      <c r="N10" s="57">
        <v>2.4278598417474137E-2</v>
      </c>
      <c r="O10" s="57">
        <v>1.5624787916061226E-2</v>
      </c>
      <c r="P10" s="57">
        <v>1.7672937858602921E-2</v>
      </c>
      <c r="Q10" s="57">
        <v>4.8525166677184945E-3</v>
      </c>
      <c r="R10" s="57">
        <v>1.6012893180257022E-3</v>
      </c>
      <c r="S10" s="57">
        <v>-1.1869619895533579E-2</v>
      </c>
      <c r="T10" s="58">
        <v>2.0481499425416948E-3</v>
      </c>
      <c r="U10" s="58">
        <v>-1.2820421190884427E-2</v>
      </c>
      <c r="V10" s="58">
        <v>-3.2512273496927923E-3</v>
      </c>
      <c r="W10" s="58">
        <v>-1.3470909213559281E-2</v>
      </c>
    </row>
    <row r="11" spans="1:23" x14ac:dyDescent="0.2">
      <c r="A11" s="55" t="s">
        <v>2509</v>
      </c>
      <c r="B11" s="56">
        <v>7.1558034264086832E-3</v>
      </c>
      <c r="C11" s="56">
        <v>4.3095869102721451E-2</v>
      </c>
      <c r="D11" s="56">
        <v>-4.0623556046865137E-3</v>
      </c>
      <c r="E11" s="56">
        <v>3.9350552191113046E-2</v>
      </c>
      <c r="F11" s="56">
        <v>4.6536809897969302E-2</v>
      </c>
      <c r="G11" s="56">
        <v>3.0130948953131977E-2</v>
      </c>
      <c r="H11" s="56">
        <v>-1.061176741828532E-3</v>
      </c>
      <c r="I11" s="56">
        <v>1.019609014427743E-2</v>
      </c>
      <c r="J11" s="56">
        <v>-2.073564899978551E-2</v>
      </c>
      <c r="K11" s="56">
        <v>3.5806699836859095E-3</v>
      </c>
      <c r="L11" s="57">
        <v>1.6139228813367063E-2</v>
      </c>
      <c r="M11" s="57">
        <v>3.1673317457944689E-2</v>
      </c>
      <c r="N11" s="57">
        <v>3.3877229031724625E-2</v>
      </c>
      <c r="O11" s="57">
        <v>4.6441822558568723E-3</v>
      </c>
      <c r="P11" s="57">
        <v>9.7053058088894511E-3</v>
      </c>
      <c r="Q11" s="57">
        <v>1.9991363047502122E-2</v>
      </c>
      <c r="R11" s="57">
        <v>1.1465400427514922E-2</v>
      </c>
      <c r="S11" s="57">
        <v>-1.154259846186058E-2</v>
      </c>
      <c r="T11" s="58">
        <v>5.0611235530325788E-3</v>
      </c>
      <c r="U11" s="58">
        <v>1.0286057238612671E-2</v>
      </c>
      <c r="V11" s="58">
        <v>-8.5259626199872002E-3</v>
      </c>
      <c r="W11" s="58">
        <v>-2.3007998889375502E-2</v>
      </c>
    </row>
    <row r="12" spans="1:23" x14ac:dyDescent="0.2">
      <c r="A12" s="55" t="s">
        <v>2373</v>
      </c>
      <c r="B12" s="56">
        <v>1.6613464223156047E-2</v>
      </c>
      <c r="C12" s="56">
        <v>-3.4088231711824507E-3</v>
      </c>
      <c r="D12" s="56">
        <v>-5.1884697596441065E-3</v>
      </c>
      <c r="E12" s="56">
        <v>3.5690224482622608E-2</v>
      </c>
      <c r="F12" s="56">
        <v>-3.3769040756133867E-3</v>
      </c>
      <c r="G12" s="56">
        <v>7.9943495820388125E-3</v>
      </c>
      <c r="H12" s="56">
        <v>9.2309389935890448E-5</v>
      </c>
      <c r="I12" s="56">
        <v>-2.0637849944335193E-2</v>
      </c>
      <c r="J12" s="56">
        <v>-1.8758095426054586E-2</v>
      </c>
      <c r="K12" s="56">
        <v>-2.0482478475462675E-2</v>
      </c>
      <c r="L12" s="57">
        <v>1.347051911921825E-2</v>
      </c>
      <c r="M12" s="57">
        <v>-4.4524905348347693E-3</v>
      </c>
      <c r="N12" s="57">
        <v>1.467517111420016E-2</v>
      </c>
      <c r="O12" s="57">
        <v>1.4522770134056761E-2</v>
      </c>
      <c r="P12" s="57">
        <v>0</v>
      </c>
      <c r="Q12" s="57">
        <v>1.1667690131189191E-2</v>
      </c>
      <c r="R12" s="57">
        <v>2.9380943882156051E-3</v>
      </c>
      <c r="S12" s="57">
        <v>6.4340902479490397E-3</v>
      </c>
      <c r="T12" s="58">
        <v>-1.4522770134056761E-2</v>
      </c>
      <c r="U12" s="58">
        <v>1.1667690131189191E-2</v>
      </c>
      <c r="V12" s="58">
        <v>-8.7295957429735851E-3</v>
      </c>
      <c r="W12" s="58">
        <v>3.4959958597334346E-3</v>
      </c>
    </row>
    <row r="13" spans="1:23" x14ac:dyDescent="0.2">
      <c r="A13" s="55" t="s">
        <v>2375</v>
      </c>
      <c r="B13" s="56">
        <v>1.1697433056541371E-2</v>
      </c>
      <c r="C13" s="56">
        <v>-1.0700596219181185E-2</v>
      </c>
      <c r="D13" s="56">
        <v>4.7610990780292978E-4</v>
      </c>
      <c r="E13" s="56">
        <v>-2.2877052375464599E-2</v>
      </c>
      <c r="F13" s="56">
        <v>8.5478785477114967E-4</v>
      </c>
      <c r="G13" s="56">
        <v>3.3669610497241015E-3</v>
      </c>
      <c r="H13" s="56">
        <v>-1.3577151241284001E-2</v>
      </c>
      <c r="I13" s="56">
        <v>-5.5659175294768993E-4</v>
      </c>
      <c r="J13" s="56">
        <v>-1.434772612303919E-2</v>
      </c>
      <c r="K13" s="56">
        <v>1.0883080234940395E-3</v>
      </c>
      <c r="L13" s="57">
        <v>6.5782739463492957E-3</v>
      </c>
      <c r="M13" s="57">
        <v>6.3717203738180026E-3</v>
      </c>
      <c r="N13" s="57">
        <v>-3.9845365522234264E-4</v>
      </c>
      <c r="O13" s="57">
        <v>3.075108174504041E-3</v>
      </c>
      <c r="P13" s="57">
        <v>-1.2878627430599297E-4</v>
      </c>
      <c r="Q13" s="57">
        <v>-8.542515704952694E-3</v>
      </c>
      <c r="R13" s="57">
        <v>1.9813935762844335E-3</v>
      </c>
      <c r="S13" s="57">
        <v>4.3390250284852973E-3</v>
      </c>
      <c r="T13" s="58">
        <v>-3.2038944488100339E-3</v>
      </c>
      <c r="U13" s="58">
        <v>-8.4137294306467006E-3</v>
      </c>
      <c r="V13" s="58">
        <v>1.0523909281237127E-2</v>
      </c>
      <c r="W13" s="58">
        <v>2.3576314522008638E-3</v>
      </c>
    </row>
    <row r="14" spans="1:23" x14ac:dyDescent="0.2">
      <c r="A14" s="55" t="s">
        <v>2510</v>
      </c>
      <c r="B14" s="56">
        <v>-3.7120646076214204E-3</v>
      </c>
      <c r="C14" s="56">
        <v>-1.240230192629895E-2</v>
      </c>
      <c r="D14" s="56">
        <v>-3.531731731044397E-2</v>
      </c>
      <c r="E14" s="56">
        <v>-4.1246505834030514E-2</v>
      </c>
      <c r="F14" s="56">
        <v>-4.1481523607828405E-2</v>
      </c>
      <c r="G14" s="56">
        <v>-2.7305657293039864E-2</v>
      </c>
      <c r="H14" s="56">
        <v>-1.7147222160217905E-2</v>
      </c>
      <c r="I14" s="56">
        <v>-3.5259561102396871E-2</v>
      </c>
      <c r="J14" s="56">
        <v>-9.8941743719304729E-3</v>
      </c>
      <c r="K14" s="56">
        <v>4.9500105196227107E-3</v>
      </c>
      <c r="L14" s="57">
        <v>9.5462748848461308E-3</v>
      </c>
      <c r="M14" s="57">
        <v>3.1349867145103745E-2</v>
      </c>
      <c r="N14" s="57">
        <v>2.9338328230041309E-2</v>
      </c>
      <c r="O14" s="57">
        <v>9.6215058875521071E-3</v>
      </c>
      <c r="P14" s="57">
        <v>2.8788183276859447E-2</v>
      </c>
      <c r="Q14" s="57">
        <v>2.3011288882223046E-2</v>
      </c>
      <c r="R14" s="57">
        <v>1.7779973662436877E-2</v>
      </c>
      <c r="S14" s="57">
        <v>1.7245548480755428E-2</v>
      </c>
      <c r="T14" s="58">
        <v>1.916667738930734E-2</v>
      </c>
      <c r="U14" s="58">
        <v>-5.7768943946364011E-3</v>
      </c>
      <c r="V14" s="58">
        <v>-5.2313152197861687E-3</v>
      </c>
      <c r="W14" s="58">
        <v>-5.3442518168144923E-4</v>
      </c>
    </row>
    <row r="15" spans="1:23" x14ac:dyDescent="0.2">
      <c r="A15" s="55" t="s">
        <v>2379</v>
      </c>
      <c r="B15" s="56">
        <v>1.7193399451475311E-3</v>
      </c>
      <c r="C15" s="56">
        <v>-3.1501586731475816E-3</v>
      </c>
      <c r="D15" s="56">
        <v>1.5774376394159809E-2</v>
      </c>
      <c r="E15" s="56">
        <v>-1.19380354842346E-2</v>
      </c>
      <c r="F15" s="56">
        <v>5.0157113949891915E-3</v>
      </c>
      <c r="G15" s="56">
        <v>-9.7453683258616614E-3</v>
      </c>
      <c r="H15" s="56">
        <v>-4.1679142744064417E-2</v>
      </c>
      <c r="I15" s="56">
        <v>-7.3933991067707469E-2</v>
      </c>
      <c r="J15" s="56">
        <v>-1.4796818148101673E-2</v>
      </c>
      <c r="K15" s="56">
        <v>2.6700757100762265E-2</v>
      </c>
      <c r="L15" s="57">
        <v>3.0294572994218776E-2</v>
      </c>
      <c r="M15" s="57">
        <v>4.8969790706830267E-2</v>
      </c>
      <c r="N15" s="57">
        <v>5.7915535843811518E-2</v>
      </c>
      <c r="O15" s="57">
        <v>-3.5120325897992404E-2</v>
      </c>
      <c r="P15" s="57">
        <v>8.5970237307930082E-3</v>
      </c>
      <c r="Q15" s="57">
        <v>-8.8248902667326396E-3</v>
      </c>
      <c r="R15" s="57">
        <v>6.7305535471622463E-3</v>
      </c>
      <c r="S15" s="57">
        <v>1.473914150436575E-2</v>
      </c>
      <c r="T15" s="58">
        <v>4.3717349628785415E-2</v>
      </c>
      <c r="U15" s="58">
        <v>-1.742191399752565E-2</v>
      </c>
      <c r="V15" s="58">
        <v>1.5555443813894886E-2</v>
      </c>
      <c r="W15" s="58">
        <v>8.0085879572035033E-3</v>
      </c>
    </row>
    <row r="16" spans="1:23" x14ac:dyDescent="0.2">
      <c r="A16" s="55" t="s">
        <v>2381</v>
      </c>
      <c r="B16" s="56">
        <v>5.7568558162350465E-3</v>
      </c>
      <c r="C16" s="56">
        <v>1.0265658679939643E-2</v>
      </c>
      <c r="D16" s="56">
        <v>6.1249655410442645E-3</v>
      </c>
      <c r="E16" s="56">
        <v>2.1476843986805962E-2</v>
      </c>
      <c r="F16" s="56">
        <v>8.3234570568872963E-3</v>
      </c>
      <c r="G16" s="56">
        <v>1.2160755307719326E-2</v>
      </c>
      <c r="H16" s="56">
        <v>1.1096154597812397E-2</v>
      </c>
      <c r="I16" s="56">
        <v>3.8122084047656529E-3</v>
      </c>
      <c r="J16" s="56">
        <v>1.5825104295140086E-2</v>
      </c>
      <c r="K16" s="56">
        <v>1.036938602296294E-2</v>
      </c>
      <c r="L16" s="57">
        <v>9.5755996608835863E-3</v>
      </c>
      <c r="M16" s="57">
        <v>1.4706739190601767E-2</v>
      </c>
      <c r="N16" s="57">
        <v>8.4582519640729274E-3</v>
      </c>
      <c r="O16" s="57">
        <v>1.0592827173709198E-3</v>
      </c>
      <c r="P16" s="57">
        <v>2.9892405007493548E-2</v>
      </c>
      <c r="Q16" s="57">
        <v>-3.6001098232261112E-3</v>
      </c>
      <c r="R16" s="57">
        <v>2.995265726849303E-2</v>
      </c>
      <c r="S16" s="57">
        <v>4.734584780903308E-2</v>
      </c>
      <c r="T16" s="58">
        <v>2.8833122290122627E-2</v>
      </c>
      <c r="U16" s="58">
        <v>-3.3492514830719661E-2</v>
      </c>
      <c r="V16" s="58">
        <v>3.3552767091719143E-2</v>
      </c>
      <c r="W16" s="58">
        <v>1.739319054054005E-2</v>
      </c>
    </row>
    <row r="17" spans="1:23" x14ac:dyDescent="0.2">
      <c r="A17" s="55" t="s">
        <v>2511</v>
      </c>
      <c r="B17" s="56">
        <v>3.7603512007946822E-2</v>
      </c>
      <c r="C17" s="56">
        <v>2.0115882848312467E-2</v>
      </c>
      <c r="D17" s="56">
        <v>7.0408488404979409E-3</v>
      </c>
      <c r="E17" s="56">
        <v>4.0760827826629008E-2</v>
      </c>
      <c r="F17" s="56">
        <v>3.392934951092455E-2</v>
      </c>
      <c r="G17" s="56">
        <v>1.2035508091389367E-2</v>
      </c>
      <c r="H17" s="56">
        <v>2.9182673838764755E-2</v>
      </c>
      <c r="I17" s="56">
        <v>5.785213793576597E-2</v>
      </c>
      <c r="J17" s="56">
        <v>7.9204685082860743E-2</v>
      </c>
      <c r="K17" s="56">
        <v>6.3933491806360543E-2</v>
      </c>
      <c r="L17" s="57">
        <v>4.7261245134763818E-2</v>
      </c>
      <c r="M17" s="57">
        <v>-8.363567150878751E-3</v>
      </c>
      <c r="N17" s="57">
        <v>0.11809326840878177</v>
      </c>
      <c r="O17" s="57">
        <v>0.12702771977278018</v>
      </c>
      <c r="P17" s="57">
        <v>0.14296588324290738</v>
      </c>
      <c r="Q17" s="57">
        <v>0.1552086453207927</v>
      </c>
      <c r="R17" s="57">
        <v>-7.3588682356519088E-3</v>
      </c>
      <c r="S17" s="57">
        <v>3.2411382372371428E-2</v>
      </c>
      <c r="T17" s="58">
        <v>1.5938163470127192E-2</v>
      </c>
      <c r="U17" s="58">
        <v>1.2242762077885327E-2</v>
      </c>
      <c r="V17" s="58">
        <v>-0.16256751355644461</v>
      </c>
      <c r="W17" s="58">
        <v>3.9770250608023333E-2</v>
      </c>
    </row>
    <row r="18" spans="1:23" x14ac:dyDescent="0.2">
      <c r="A18" s="55" t="s">
        <v>2387</v>
      </c>
      <c r="B18" s="56">
        <v>1.1453836448530836E-2</v>
      </c>
      <c r="C18" s="56">
        <v>-5.6520599403275133E-2</v>
      </c>
      <c r="D18" s="56">
        <v>-0.14182035081552749</v>
      </c>
      <c r="E18" s="56">
        <v>-0.21331014928946515</v>
      </c>
      <c r="F18" s="56">
        <v>-0.11326827714278197</v>
      </c>
      <c r="G18" s="56">
        <v>8.4453939040868686E-3</v>
      </c>
      <c r="H18" s="56">
        <v>0.12644609688554356</v>
      </c>
      <c r="I18" s="56">
        <v>0.24097197056213948</v>
      </c>
      <c r="J18" s="56">
        <v>0.18585685416320971</v>
      </c>
      <c r="K18" s="56">
        <v>0.1299231807259825</v>
      </c>
      <c r="L18" s="57">
        <v>8.0227708612763987E-2</v>
      </c>
      <c r="M18" s="57">
        <v>3.6360097554132755E-2</v>
      </c>
      <c r="N18" s="57">
        <v>3.8740599007418275E-2</v>
      </c>
      <c r="O18" s="57">
        <v>9.4291714453458159E-3</v>
      </c>
      <c r="P18" s="57">
        <v>2.926007375623231E-2</v>
      </c>
      <c r="Q18" s="57">
        <v>4.2827630646748646E-2</v>
      </c>
      <c r="R18" s="57">
        <v>1.4582468501506169E-2</v>
      </c>
      <c r="S18" s="57">
        <v>4.2758108566517241E-3</v>
      </c>
      <c r="T18" s="58">
        <v>1.9830902310886495E-2</v>
      </c>
      <c r="U18" s="58">
        <v>1.3567556890516336E-2</v>
      </c>
      <c r="V18" s="58">
        <v>-2.8245162145242475E-2</v>
      </c>
      <c r="W18" s="58">
        <v>-1.0306657644854444E-2</v>
      </c>
    </row>
    <row r="19" spans="1:23" x14ac:dyDescent="0.2">
      <c r="A19" s="55" t="s">
        <v>2389</v>
      </c>
      <c r="B19" s="56">
        <v>-9.4889306967567404E-3</v>
      </c>
      <c r="C19" s="56">
        <v>-1.7826749207278711E-2</v>
      </c>
      <c r="D19" s="56">
        <v>-2.5039343689286613E-2</v>
      </c>
      <c r="E19" s="56">
        <v>-3.4785206525078521E-2</v>
      </c>
      <c r="F19" s="56">
        <v>-1.2354320394705683E-2</v>
      </c>
      <c r="G19" s="56">
        <v>3.4987487975891678E-3</v>
      </c>
      <c r="H19" s="56">
        <v>2.3974958032351005E-2</v>
      </c>
      <c r="I19" s="56">
        <v>5.0802926257668905E-2</v>
      </c>
      <c r="J19" s="56">
        <v>3.9536154007363565E-2</v>
      </c>
      <c r="K19" s="56">
        <v>2.2845522719426657E-2</v>
      </c>
      <c r="L19" s="57">
        <v>1.89597893057863E-2</v>
      </c>
      <c r="M19" s="57">
        <v>8.1830544494778685E-3</v>
      </c>
      <c r="N19" s="57">
        <v>1.5834017932958456E-2</v>
      </c>
      <c r="O19" s="57">
        <v>2.004960623751775E-2</v>
      </c>
      <c r="P19" s="57">
        <v>7.7697396574271252E-3</v>
      </c>
      <c r="Q19" s="57">
        <v>7.207535307995656E-3</v>
      </c>
      <c r="R19" s="57">
        <v>7.4073432944840598E-3</v>
      </c>
      <c r="S19" s="57">
        <v>3.2514866740091936E-3</v>
      </c>
      <c r="T19" s="58">
        <v>-1.2279866580090625E-2</v>
      </c>
      <c r="U19" s="58">
        <v>-5.6220434943146918E-4</v>
      </c>
      <c r="V19" s="58">
        <v>1.9980798648840375E-4</v>
      </c>
      <c r="W19" s="58">
        <v>-4.1558566204748662E-3</v>
      </c>
    </row>
    <row r="20" spans="1:23" x14ac:dyDescent="0.2">
      <c r="A20" s="55" t="s">
        <v>2512</v>
      </c>
      <c r="B20" s="56">
        <v>-3.396291484510709E-3</v>
      </c>
      <c r="C20" s="56">
        <v>-6.3336609230378255E-3</v>
      </c>
      <c r="D20" s="56">
        <v>-6.5503145151265601E-3</v>
      </c>
      <c r="E20" s="56">
        <v>-7.7026560189320395E-3</v>
      </c>
      <c r="F20" s="56">
        <v>-3.9156687672758875E-3</v>
      </c>
      <c r="G20" s="56">
        <v>3.1931947700535116E-4</v>
      </c>
      <c r="H20" s="56">
        <v>5.0055104499861676E-3</v>
      </c>
      <c r="I20" s="56">
        <v>8.650787300929998E-3</v>
      </c>
      <c r="J20" s="56">
        <v>5.8977399492383363E-3</v>
      </c>
      <c r="K20" s="56">
        <v>4.4240786572837566E-3</v>
      </c>
      <c r="L20" s="57">
        <v>1.8399809873628379E-3</v>
      </c>
      <c r="M20" s="57">
        <v>-1.8826665814702649E-4</v>
      </c>
      <c r="N20" s="57">
        <v>7.1338722311968224E-4</v>
      </c>
      <c r="O20" s="57">
        <v>9.2463967671719627E-4</v>
      </c>
      <c r="P20" s="57">
        <v>-2.5402499468973541E-4</v>
      </c>
      <c r="Q20" s="57">
        <v>7.2226659183103362E-5</v>
      </c>
      <c r="R20" s="57">
        <v>0</v>
      </c>
      <c r="S20" s="57">
        <v>0</v>
      </c>
      <c r="T20" s="58">
        <v>-1.1786646714069316E-3</v>
      </c>
      <c r="U20" s="58">
        <v>3.2625165387283874E-4</v>
      </c>
      <c r="V20" s="58">
        <v>-7.2226659183103362E-5</v>
      </c>
      <c r="W20" s="58">
        <v>0</v>
      </c>
    </row>
    <row r="21" spans="1:23" x14ac:dyDescent="0.2">
      <c r="A21" s="55" t="s">
        <v>2393</v>
      </c>
      <c r="B21" s="56">
        <v>7.7399368715973457E-2</v>
      </c>
      <c r="C21" s="56">
        <v>7.1929397880113391E-2</v>
      </c>
      <c r="D21" s="56">
        <v>0.15173774318233715</v>
      </c>
      <c r="E21" s="56">
        <v>0.18105348338049132</v>
      </c>
      <c r="F21" s="56">
        <v>3.6386446510827869E-2</v>
      </c>
      <c r="G21" s="56">
        <v>7.1609382330813071E-2</v>
      </c>
      <c r="H21" s="56">
        <v>4.4823045544916215E-2</v>
      </c>
      <c r="I21" s="56">
        <v>7.4246111973450157E-2</v>
      </c>
      <c r="J21" s="56">
        <v>4.6682820136723931E-2</v>
      </c>
      <c r="K21" s="56">
        <v>6.3441461571951296E-2</v>
      </c>
      <c r="L21" s="57">
        <v>8.5123106279170635E-2</v>
      </c>
      <c r="M21" s="57">
        <v>1.4460511151198627E-2</v>
      </c>
      <c r="N21" s="57">
        <v>5.8210322903172844E-2</v>
      </c>
      <c r="O21" s="57">
        <v>2.2014718222394428E-2</v>
      </c>
      <c r="P21" s="57">
        <v>0.11689773258070606</v>
      </c>
      <c r="Q21" s="57">
        <v>0.10266385223147508</v>
      </c>
      <c r="R21" s="57">
        <v>0.1229481092740365</v>
      </c>
      <c r="S21" s="57">
        <v>7.1868133650981006E-2</v>
      </c>
      <c r="T21" s="58">
        <v>9.4883014358311632E-2</v>
      </c>
      <c r="U21" s="58">
        <v>-1.4233880349230982E-2</v>
      </c>
      <c r="V21" s="58">
        <v>2.0284257042561427E-2</v>
      </c>
      <c r="W21" s="58">
        <v>-5.1079975623055496E-2</v>
      </c>
    </row>
    <row r="22" spans="1:23" x14ac:dyDescent="0.2">
      <c r="A22" s="55" t="s">
        <v>2395</v>
      </c>
      <c r="B22" s="56">
        <v>7.0302851176738445E-3</v>
      </c>
      <c r="C22" s="56">
        <v>4.1437229587454084E-2</v>
      </c>
      <c r="D22" s="56">
        <v>3.726476432898311E-2</v>
      </c>
      <c r="E22" s="56">
        <v>5.7237634231125031E-2</v>
      </c>
      <c r="F22" s="56">
        <v>0.10684385971044515</v>
      </c>
      <c r="G22" s="56">
        <v>0.15341519787221744</v>
      </c>
      <c r="H22" s="56">
        <v>0.23218237609075915</v>
      </c>
      <c r="I22" s="56">
        <v>0.2245853255402902</v>
      </c>
      <c r="J22" s="56">
        <v>0.19801911233003217</v>
      </c>
      <c r="K22" s="56">
        <v>0.11828544044769095</v>
      </c>
      <c r="L22" s="57">
        <v>8.4911053103927617E-2</v>
      </c>
      <c r="M22" s="57">
        <v>1.0174048941184359E-2</v>
      </c>
      <c r="N22" s="57">
        <v>-5.7544679031024323E-3</v>
      </c>
      <c r="O22" s="57">
        <v>1.5025590547884107E-3</v>
      </c>
      <c r="P22" s="57">
        <v>1.4366065933570265E-2</v>
      </c>
      <c r="Q22" s="57">
        <v>2.0990970753761464E-2</v>
      </c>
      <c r="R22" s="57">
        <v>6.0761397184298543E-2</v>
      </c>
      <c r="S22" s="57">
        <v>3.5273875892996992E-2</v>
      </c>
      <c r="T22" s="58">
        <v>1.2863506878781855E-2</v>
      </c>
      <c r="U22" s="58">
        <v>6.6249048201911988E-3</v>
      </c>
      <c r="V22" s="58">
        <v>3.9770426430537076E-2</v>
      </c>
      <c r="W22" s="58">
        <v>-2.5487521291301551E-2</v>
      </c>
    </row>
    <row r="23" spans="1:23" x14ac:dyDescent="0.2">
      <c r="A23" s="55" t="s">
        <v>2397</v>
      </c>
      <c r="B23" s="56">
        <v>-4.7249823246392986E-2</v>
      </c>
      <c r="C23" s="56">
        <v>0.10052836164715882</v>
      </c>
      <c r="D23" s="56">
        <v>1.7105073367702745E-2</v>
      </c>
      <c r="E23" s="56">
        <v>0.15642038523153698</v>
      </c>
      <c r="F23" s="56">
        <v>0.11907396257527154</v>
      </c>
      <c r="G23" s="56">
        <v>7.6743281681344339E-2</v>
      </c>
      <c r="H23" s="56">
        <v>0.16009308396371974</v>
      </c>
      <c r="I23" s="56">
        <v>0.31535507334689317</v>
      </c>
      <c r="J23" s="56">
        <v>0.21392704568241144</v>
      </c>
      <c r="K23" s="56">
        <v>0.21274432942613974</v>
      </c>
      <c r="L23" s="57">
        <v>0.16274219820048988</v>
      </c>
      <c r="M23" s="57">
        <v>9.5372837637544196E-3</v>
      </c>
      <c r="N23" s="57">
        <v>0.11369370041241691</v>
      </c>
      <c r="O23" s="57">
        <v>7.3345686055592718E-2</v>
      </c>
      <c r="P23" s="57">
        <v>7.3750128340930518E-2</v>
      </c>
      <c r="Q23" s="57">
        <v>-1.1800183811692868E-2</v>
      </c>
      <c r="R23" s="57">
        <v>0.12967068236205842</v>
      </c>
      <c r="S23" s="57">
        <v>6.8784593841238917E-2</v>
      </c>
      <c r="T23" s="58">
        <v>4.0444228533779991E-4</v>
      </c>
      <c r="U23" s="58">
        <v>-8.555031215262339E-2</v>
      </c>
      <c r="V23" s="58">
        <v>0.14147086617375129</v>
      </c>
      <c r="W23" s="58">
        <v>-6.0886088520819504E-2</v>
      </c>
    </row>
    <row r="24" spans="1:23" x14ac:dyDescent="0.2">
      <c r="A24" s="55" t="s">
        <v>2399</v>
      </c>
      <c r="B24" s="56">
        <v>0.28063542226779881</v>
      </c>
      <c r="C24" s="56">
        <v>0.21751154504675838</v>
      </c>
      <c r="D24" s="56">
        <v>-6.9055244768603988E-2</v>
      </c>
      <c r="E24" s="56">
        <v>-0.10880133804679808</v>
      </c>
      <c r="F24" s="56">
        <v>-5.7875215879438974E-2</v>
      </c>
      <c r="G24" s="56">
        <v>-3.9371864260091843E-2</v>
      </c>
      <c r="H24" s="56">
        <v>9.3449406616789646E-2</v>
      </c>
      <c r="I24" s="56">
        <v>0.16538536408456808</v>
      </c>
      <c r="J24" s="56">
        <v>7.9810951511504316E-2</v>
      </c>
      <c r="K24" s="56">
        <v>0.13437104424645521</v>
      </c>
      <c r="L24" s="57">
        <v>0.14907409941769548</v>
      </c>
      <c r="M24" s="57">
        <v>0.12255379698430777</v>
      </c>
      <c r="N24" s="57">
        <v>0.12428296604907967</v>
      </c>
      <c r="O24" s="57">
        <v>9.8529734283275036E-2</v>
      </c>
      <c r="P24" s="57">
        <v>0.13925844588991451</v>
      </c>
      <c r="Q24" s="57">
        <v>0.1366718144884336</v>
      </c>
      <c r="R24" s="57">
        <v>8.3167795208546585E-2</v>
      </c>
      <c r="S24" s="57">
        <v>5.1677749283268785E-2</v>
      </c>
      <c r="T24" s="58">
        <v>4.0728711606639476E-2</v>
      </c>
      <c r="U24" s="58">
        <v>-2.58663140148091E-3</v>
      </c>
      <c r="V24" s="58">
        <v>-5.3504019279887016E-2</v>
      </c>
      <c r="W24" s="58">
        <v>-3.14900459252778E-2</v>
      </c>
    </row>
    <row r="25" spans="1:23" x14ac:dyDescent="0.2">
      <c r="A25" s="55" t="s">
        <v>2401</v>
      </c>
      <c r="B25" s="56">
        <v>4.1495767086606135E-2</v>
      </c>
      <c r="C25" s="56">
        <v>-2.1988238520990844E-2</v>
      </c>
      <c r="D25" s="56">
        <v>-3.3195651656983009E-2</v>
      </c>
      <c r="E25" s="56">
        <v>-2.796075315355084E-2</v>
      </c>
      <c r="F25" s="56">
        <v>7.6541810909745572E-2</v>
      </c>
      <c r="G25" s="56">
        <v>0.13531782730431438</v>
      </c>
      <c r="H25" s="56">
        <v>0.35321925411248567</v>
      </c>
      <c r="I25" s="56">
        <v>-7.9450161211378489E-2</v>
      </c>
      <c r="J25" s="56">
        <v>0.28622150724014389</v>
      </c>
      <c r="K25" s="56">
        <v>0.13092200990227076</v>
      </c>
      <c r="L25" s="57">
        <v>-3.3140070317563934E-2</v>
      </c>
      <c r="M25" s="57">
        <v>6.4266490249750743E-2</v>
      </c>
      <c r="N25" s="57">
        <v>-7.7100590407694902E-2</v>
      </c>
      <c r="O25" s="57">
        <v>-6.7303286481075211E-2</v>
      </c>
      <c r="P25" s="57">
        <v>2.0693723914965132E-2</v>
      </c>
      <c r="Q25" s="57">
        <v>-0.12837904419958532</v>
      </c>
      <c r="R25" s="57">
        <v>6.8314139891336348E-2</v>
      </c>
      <c r="S25" s="57">
        <v>4.2448173418020048E-2</v>
      </c>
      <c r="T25" s="58">
        <v>8.799701039604034E-2</v>
      </c>
      <c r="U25" s="58">
        <v>-0.14907276811455045</v>
      </c>
      <c r="V25" s="58">
        <v>0.19669318409092168</v>
      </c>
      <c r="W25" s="58">
        <v>-2.58659664733163E-2</v>
      </c>
    </row>
    <row r="26" spans="1:23" x14ac:dyDescent="0.2">
      <c r="A26" s="55" t="s">
        <v>2403</v>
      </c>
      <c r="B26" s="56">
        <v>6.9754021561551725E-3</v>
      </c>
      <c r="C26" s="56">
        <v>6.1912279556668899E-3</v>
      </c>
      <c r="D26" s="56">
        <v>-5.9386090843417727E-2</v>
      </c>
      <c r="E26" s="56">
        <v>-0.10351681509886979</v>
      </c>
      <c r="F26" s="56">
        <v>-8.253330488862691E-2</v>
      </c>
      <c r="G26" s="56">
        <v>-7.3280483400382512E-2</v>
      </c>
      <c r="H26" s="56">
        <v>-6.6683571168593567E-2</v>
      </c>
      <c r="I26" s="56">
        <v>-5.1848572875725592E-2</v>
      </c>
      <c r="J26" s="56">
        <v>-6.807143241848608E-2</v>
      </c>
      <c r="K26" s="56">
        <v>-2.5430781424122795E-2</v>
      </c>
      <c r="L26" s="57">
        <v>2.970697761447464E-2</v>
      </c>
      <c r="M26" s="57">
        <v>3.380745660843764E-2</v>
      </c>
      <c r="N26" s="57">
        <v>1.3467560313320987E-2</v>
      </c>
      <c r="O26" s="57">
        <v>3.1036728366372122E-3</v>
      </c>
      <c r="P26" s="57">
        <v>3.2968548411729248E-2</v>
      </c>
      <c r="Q26" s="57">
        <v>2.3951003107021477E-2</v>
      </c>
      <c r="R26" s="57">
        <v>3.1339240534149174E-2</v>
      </c>
      <c r="S26" s="57">
        <v>3.2699659999084578E-2</v>
      </c>
      <c r="T26" s="58">
        <v>2.9864875575092036E-2</v>
      </c>
      <c r="U26" s="58">
        <v>-9.0175453047077712E-3</v>
      </c>
      <c r="V26" s="58">
        <v>7.3882374271276967E-3</v>
      </c>
      <c r="W26" s="58">
        <v>1.3604194649354043E-3</v>
      </c>
    </row>
    <row r="27" spans="1:23" x14ac:dyDescent="0.2">
      <c r="A27" s="55" t="s">
        <v>2513</v>
      </c>
      <c r="B27" s="56">
        <v>1.730251713177405E-2</v>
      </c>
      <c r="C27" s="56">
        <v>1.2982521140005037E-2</v>
      </c>
      <c r="D27" s="56">
        <v>1.2816513855208799E-2</v>
      </c>
      <c r="E27" s="56">
        <v>5.0168945615506107E-3</v>
      </c>
      <c r="F27" s="56">
        <v>4.9053157867198841E-3</v>
      </c>
      <c r="G27" s="56">
        <v>1.1954438426751582E-2</v>
      </c>
      <c r="H27" s="56">
        <v>1.6462986115704001E-2</v>
      </c>
      <c r="I27" s="56">
        <v>8.681769916276047E-3</v>
      </c>
      <c r="J27" s="56">
        <v>1.6100939443353082E-2</v>
      </c>
      <c r="K27" s="56">
        <v>1.0400144129040403E-2</v>
      </c>
      <c r="L27" s="57">
        <v>4.6132720430321125E-3</v>
      </c>
      <c r="M27" s="57">
        <v>-3.0244216185032046E-2</v>
      </c>
      <c r="N27" s="57">
        <v>3.5484125532022266E-3</v>
      </c>
      <c r="O27" s="57">
        <v>3.6466270959156504E-3</v>
      </c>
      <c r="P27" s="57">
        <v>-4.7467848790731001E-4</v>
      </c>
      <c r="Q27" s="57">
        <v>-1.0917661675734047E-2</v>
      </c>
      <c r="R27" s="57">
        <v>1.1645934638087283E-2</v>
      </c>
      <c r="S27" s="57">
        <v>1.4846130363891138E-2</v>
      </c>
      <c r="T27" s="58">
        <v>-4.12130558382296E-3</v>
      </c>
      <c r="U27" s="58">
        <v>-1.0442983187826738E-2</v>
      </c>
      <c r="V27" s="58">
        <v>2.2563596313821328E-2</v>
      </c>
      <c r="W27" s="58">
        <v>3.2001957258038557E-3</v>
      </c>
    </row>
    <row r="28" spans="1:23" x14ac:dyDescent="0.2">
      <c r="A28" s="55" t="s">
        <v>2514</v>
      </c>
      <c r="B28" s="56">
        <v>0.13548028661616815</v>
      </c>
      <c r="C28" s="56">
        <v>2.9082277480894116E-2</v>
      </c>
      <c r="D28" s="56">
        <v>-0.14493717755300564</v>
      </c>
      <c r="E28" s="56">
        <v>-0.25791110356691582</v>
      </c>
      <c r="F28" s="56">
        <v>-3.9559104551665107E-2</v>
      </c>
      <c r="G28" s="56">
        <v>0.18948435541643918</v>
      </c>
      <c r="H28" s="56">
        <v>0.38673325279940046</v>
      </c>
      <c r="I28" s="56">
        <v>0.62656358127408385</v>
      </c>
      <c r="J28" s="56">
        <v>0.47756633911621316</v>
      </c>
      <c r="K28" s="56">
        <v>0.32218105330716551</v>
      </c>
      <c r="L28" s="57">
        <v>0.18509128116118254</v>
      </c>
      <c r="M28" s="57">
        <v>2.0732581692004919E-2</v>
      </c>
      <c r="N28" s="57">
        <v>1.5851104757412516E-2</v>
      </c>
      <c r="O28" s="57">
        <v>1.4151640853150996E-2</v>
      </c>
      <c r="P28" s="57">
        <v>3.2892645428339522E-2</v>
      </c>
      <c r="Q28" s="57">
        <v>2.9601312848449315E-2</v>
      </c>
      <c r="R28" s="57">
        <v>1.810256357973853E-2</v>
      </c>
      <c r="S28" s="57">
        <v>-3.1748273939096719E-4</v>
      </c>
      <c r="T28" s="58">
        <v>1.8741004575188527E-2</v>
      </c>
      <c r="U28" s="58">
        <v>-3.2913325798902063E-3</v>
      </c>
      <c r="V28" s="58">
        <v>-1.1498749268710785E-2</v>
      </c>
      <c r="W28" s="58">
        <v>-1.8420046319129496E-2</v>
      </c>
    </row>
    <row r="29" spans="1:23" x14ac:dyDescent="0.2">
      <c r="A29" s="55" t="s">
        <v>2515</v>
      </c>
      <c r="B29" s="56">
        <v>0.41865809627697487</v>
      </c>
      <c r="C29" s="56">
        <v>0.28289268107482934</v>
      </c>
      <c r="D29" s="56">
        <v>0.1338572196138848</v>
      </c>
      <c r="E29" s="56">
        <v>6.590887995344985E-2</v>
      </c>
      <c r="F29" s="56">
        <v>0.13426570375359728</v>
      </c>
      <c r="G29" s="56">
        <v>0.21086667012139118</v>
      </c>
      <c r="H29" s="56">
        <v>0.30769513976920981</v>
      </c>
      <c r="I29" s="56">
        <v>0.43345563519645758</v>
      </c>
      <c r="J29" s="56">
        <v>0.32715098402787063</v>
      </c>
      <c r="K29" s="56">
        <v>0.23670364764789115</v>
      </c>
      <c r="L29" s="57">
        <v>0.14168304559884473</v>
      </c>
      <c r="M29" s="57">
        <v>4.3571794236349486E-2</v>
      </c>
      <c r="N29" s="57">
        <v>5.4541373850575975E-2</v>
      </c>
      <c r="O29" s="57">
        <v>6.551735472355108E-2</v>
      </c>
      <c r="P29" s="57">
        <v>7.1723050452211709E-2</v>
      </c>
      <c r="Q29" s="57">
        <v>2.6278372358177902E-2</v>
      </c>
      <c r="R29" s="57">
        <v>3.2241980111486754E-2</v>
      </c>
      <c r="S29" s="57">
        <v>3.0081402619099373E-2</v>
      </c>
      <c r="T29" s="58">
        <v>6.205695728660629E-3</v>
      </c>
      <c r="U29" s="58">
        <v>-4.5444678094033811E-2</v>
      </c>
      <c r="V29" s="58">
        <v>5.963607753308852E-3</v>
      </c>
      <c r="W29" s="58">
        <v>-2.1605774923873812E-3</v>
      </c>
    </row>
    <row r="30" spans="1:23" x14ac:dyDescent="0.2">
      <c r="A30" s="55" t="s">
        <v>2516</v>
      </c>
      <c r="B30" s="56">
        <v>0.19698055499985623</v>
      </c>
      <c r="C30" s="56">
        <v>0.1451106264487477</v>
      </c>
      <c r="D30" s="56">
        <v>0.10555173388331404</v>
      </c>
      <c r="E30" s="56">
        <v>6.017323988940855E-2</v>
      </c>
      <c r="F30" s="56">
        <v>7.6813527945286758E-2</v>
      </c>
      <c r="G30" s="56">
        <v>9.6673385399971792E-2</v>
      </c>
      <c r="H30" s="56">
        <v>0.10036169752661235</v>
      </c>
      <c r="I30" s="56">
        <v>0.13449011321340565</v>
      </c>
      <c r="J30" s="56">
        <v>0.13000500323143327</v>
      </c>
      <c r="K30" s="56">
        <v>9.468701828063382E-2</v>
      </c>
      <c r="L30" s="57">
        <v>5.5157703047365253E-2</v>
      </c>
      <c r="M30" s="57">
        <v>3.7879873835192417E-2</v>
      </c>
      <c r="N30" s="57">
        <v>3.0068576058063633E-2</v>
      </c>
      <c r="O30" s="57">
        <v>3.1321398754829664E-2</v>
      </c>
      <c r="P30" s="57">
        <v>7.5945235384905024E-2</v>
      </c>
      <c r="Q30" s="57">
        <v>5.5824227979830762E-2</v>
      </c>
      <c r="R30" s="57">
        <v>4.7453652313699288E-2</v>
      </c>
      <c r="S30" s="57">
        <v>2.8638768636892274E-2</v>
      </c>
      <c r="T30" s="58">
        <v>4.462383663007536E-2</v>
      </c>
      <c r="U30" s="58">
        <v>-2.0121007405074262E-2</v>
      </c>
      <c r="V30" s="58">
        <v>-8.3705756661314745E-3</v>
      </c>
      <c r="W30" s="58">
        <v>-1.8814883676807014E-2</v>
      </c>
    </row>
    <row r="31" spans="1:23" x14ac:dyDescent="0.2">
      <c r="A31" s="55" t="s">
        <v>2517</v>
      </c>
      <c r="B31" s="56">
        <v>0.54986644368279269</v>
      </c>
      <c r="C31" s="56">
        <v>-1.7980422389319208E-2</v>
      </c>
      <c r="D31" s="56">
        <v>-0.49245571850075726</v>
      </c>
      <c r="E31" s="56">
        <v>-0.96963544469378915</v>
      </c>
      <c r="F31" s="56">
        <v>-0.49645074651835586</v>
      </c>
      <c r="G31" s="56">
        <v>0.10395970035618413</v>
      </c>
      <c r="H31" s="56">
        <v>0.83141791528287012</v>
      </c>
      <c r="I31" s="56">
        <v>1.2590401135751601</v>
      </c>
      <c r="J31" s="56">
        <v>1.0577114875952462</v>
      </c>
      <c r="K31" s="56">
        <v>0.82185380539823794</v>
      </c>
      <c r="L31" s="57">
        <v>0.43695592310751036</v>
      </c>
      <c r="M31" s="57">
        <v>0.10467273870552149</v>
      </c>
      <c r="N31" s="57">
        <v>0.13000477929839827</v>
      </c>
      <c r="O31" s="57">
        <v>8.289490979474419E-2</v>
      </c>
      <c r="P31" s="57">
        <v>0.12997657533835513</v>
      </c>
      <c r="Q31" s="57">
        <v>0.17401655448140052</v>
      </c>
      <c r="R31" s="57">
        <v>0.12808001796335319</v>
      </c>
      <c r="S31" s="57">
        <v>0.11939003050550223</v>
      </c>
      <c r="T31" s="58">
        <v>4.7081665543610943E-2</v>
      </c>
      <c r="U31" s="58">
        <v>4.4039979143045388E-2</v>
      </c>
      <c r="V31" s="58">
        <v>-4.5936536518047327E-2</v>
      </c>
      <c r="W31" s="58">
        <v>-8.6899874578509617E-3</v>
      </c>
    </row>
    <row r="32" spans="1:23" s="59" customFormat="1" x14ac:dyDescent="0.2">
      <c r="A32" s="55" t="s">
        <v>807</v>
      </c>
      <c r="B32" s="56">
        <v>2.9243787054179935E-2</v>
      </c>
      <c r="C32" s="56">
        <v>-7.9718123054552236E-3</v>
      </c>
      <c r="D32" s="56">
        <v>-4.0100508146648284E-2</v>
      </c>
      <c r="E32" s="56">
        <v>-5.0635760780510478E-2</v>
      </c>
      <c r="F32" s="56">
        <v>-2.5572264861265171E-2</v>
      </c>
      <c r="G32" s="56">
        <v>1.1611141715868481E-2</v>
      </c>
      <c r="H32" s="56">
        <v>5.0209618451447245E-2</v>
      </c>
      <c r="I32" s="56">
        <v>9.7338136990024304E-2</v>
      </c>
      <c r="J32" s="56">
        <v>6.5948018160264868E-2</v>
      </c>
      <c r="K32" s="56">
        <v>5.792027676811605E-2</v>
      </c>
      <c r="L32" s="57">
        <v>3.5427823914680225E-2</v>
      </c>
      <c r="M32" s="57">
        <v>1.8136966856774725E-2</v>
      </c>
      <c r="N32" s="57">
        <v>3.1360853933204022E-2</v>
      </c>
      <c r="O32" s="57">
        <v>3.1077987176874267E-2</v>
      </c>
      <c r="P32" s="57">
        <v>2.5689104941774413E-2</v>
      </c>
      <c r="Q32" s="57">
        <v>2.0082040168260928E-2</v>
      </c>
      <c r="R32" s="57">
        <v>2.5151983459777913E-2</v>
      </c>
      <c r="S32" s="57">
        <v>2.177336405526932E-2</v>
      </c>
      <c r="T32" s="58">
        <v>-5.3888822350998539E-3</v>
      </c>
      <c r="U32" s="58">
        <v>-5.6070647735134843E-3</v>
      </c>
      <c r="V32" s="58">
        <v>5.0699432915169845E-3</v>
      </c>
      <c r="W32" s="58">
        <v>-3.3786194045085927E-3</v>
      </c>
    </row>
    <row r="33" spans="1:23" s="59" customFormat="1" x14ac:dyDescent="0.2">
      <c r="A33" s="60"/>
      <c r="B33" s="56"/>
      <c r="C33" s="56"/>
      <c r="D33" s="56"/>
      <c r="E33" s="56"/>
      <c r="F33" s="56"/>
      <c r="G33" s="56"/>
      <c r="H33" s="56"/>
      <c r="I33" s="56"/>
      <c r="J33" s="56"/>
      <c r="K33" s="56"/>
      <c r="L33" s="57"/>
      <c r="M33" s="57"/>
      <c r="N33" s="57"/>
      <c r="O33" s="57"/>
      <c r="P33" s="57"/>
      <c r="Q33" s="57"/>
      <c r="R33" s="57"/>
      <c r="S33" s="57"/>
      <c r="T33" s="58">
        <v>0</v>
      </c>
      <c r="U33" s="58">
        <v>0</v>
      </c>
      <c r="V33" s="58">
        <v>0</v>
      </c>
      <c r="W33" s="58">
        <v>0</v>
      </c>
    </row>
    <row r="34" spans="1:23" s="59" customFormat="1" x14ac:dyDescent="0.2">
      <c r="A34" s="61" t="s">
        <v>808</v>
      </c>
      <c r="B34" s="62">
        <v>3.9555189893599718</v>
      </c>
      <c r="C34" s="62">
        <v>2.7610772223358362</v>
      </c>
      <c r="D34" s="62">
        <v>9.1138938774204536E-2</v>
      </c>
      <c r="E34" s="62">
        <v>0.2132255674428144</v>
      </c>
      <c r="F34" s="62">
        <v>0.75897067875550872</v>
      </c>
      <c r="G34" s="62">
        <v>2.3983461983745995</v>
      </c>
      <c r="H34" s="62">
        <v>4.0141675674996424</v>
      </c>
      <c r="I34" s="62">
        <v>5.7782271797706715</v>
      </c>
      <c r="J34" s="62">
        <v>4.9418770609054086</v>
      </c>
      <c r="K34" s="62">
        <v>4.2494914442522287</v>
      </c>
      <c r="L34" s="63">
        <v>3.5144376115851563</v>
      </c>
      <c r="M34" s="63">
        <v>2.1215939928065635</v>
      </c>
      <c r="N34" s="63">
        <v>2.5004660812131099</v>
      </c>
      <c r="O34" s="63">
        <v>1.3458603225175947</v>
      </c>
      <c r="P34" s="63">
        <v>3.0596148033681247</v>
      </c>
      <c r="Q34" s="63">
        <v>2.7619230850135805</v>
      </c>
      <c r="R34" s="63">
        <v>1.5895975053032427</v>
      </c>
      <c r="S34" s="63">
        <v>2.2044106259637655</v>
      </c>
      <c r="T34" s="64">
        <v>1.7137544808505301</v>
      </c>
      <c r="U34" s="64">
        <v>-0.29769171835454422</v>
      </c>
      <c r="V34" s="64">
        <v>-1.1723255797103378</v>
      </c>
      <c r="W34" s="64">
        <v>0.61481312066052274</v>
      </c>
    </row>
    <row r="35" spans="1:23" s="59" customFormat="1" x14ac:dyDescent="0.2">
      <c r="A35" s="65"/>
      <c r="B35" s="65"/>
      <c r="C35" s="65"/>
      <c r="D35" s="65"/>
      <c r="E35" s="65"/>
      <c r="F35" s="65"/>
      <c r="G35" s="65"/>
      <c r="H35" s="65"/>
      <c r="I35" s="65"/>
      <c r="J35" s="65"/>
    </row>
    <row r="36" spans="1:23" x14ac:dyDescent="0.2">
      <c r="A36" s="65" t="s">
        <v>2518</v>
      </c>
      <c r="B36" s="65"/>
      <c r="C36" s="65"/>
      <c r="D36" s="65"/>
      <c r="E36" s="65"/>
      <c r="F36" s="65"/>
      <c r="G36" s="65"/>
      <c r="H36" s="65"/>
      <c r="I36" s="65"/>
      <c r="J36" s="65"/>
    </row>
    <row r="38" spans="1:23" x14ac:dyDescent="0.2">
      <c r="A38" s="84" t="s">
        <v>2504</v>
      </c>
      <c r="B38" s="84"/>
      <c r="C38" s="84"/>
      <c r="D38" s="84"/>
      <c r="E38" s="84"/>
      <c r="F38" s="84"/>
      <c r="G38" s="84"/>
      <c r="H38" s="84"/>
      <c r="I38" s="84"/>
      <c r="J38" s="84"/>
      <c r="K38" s="84"/>
      <c r="L38" s="84"/>
      <c r="M38" s="84"/>
      <c r="N38" s="84"/>
      <c r="O38" s="84"/>
    </row>
    <row r="39" spans="1:23" x14ac:dyDescent="0.2">
      <c r="A39" s="85" t="s">
        <v>2505</v>
      </c>
      <c r="B39" s="85"/>
      <c r="C39" s="85"/>
      <c r="D39" s="85"/>
      <c r="E39" s="85"/>
      <c r="F39" s="85"/>
      <c r="G39" s="85"/>
      <c r="H39" s="85"/>
      <c r="I39" s="85"/>
      <c r="J39" s="85"/>
      <c r="K39" s="85"/>
      <c r="L39" s="85"/>
      <c r="M39" s="85"/>
      <c r="N39" s="85"/>
      <c r="O39" s="85"/>
    </row>
    <row r="41" spans="1:23" x14ac:dyDescent="0.2">
      <c r="A41" s="92" t="s">
        <v>2519</v>
      </c>
      <c r="B41" s="93"/>
      <c r="C41" s="94"/>
      <c r="D41" s="94"/>
      <c r="E41" s="94"/>
      <c r="F41" s="94"/>
      <c r="G41" s="94"/>
      <c r="H41" s="94"/>
      <c r="I41" s="94"/>
      <c r="J41" s="94"/>
      <c r="K41" s="94"/>
      <c r="L41" s="94"/>
      <c r="M41" s="94"/>
      <c r="N41" s="94"/>
      <c r="O41" s="94"/>
      <c r="P41" s="94"/>
      <c r="Q41" s="94"/>
      <c r="R41" s="94"/>
      <c r="S41" s="94"/>
    </row>
    <row r="42" spans="1:23" x14ac:dyDescent="0.2">
      <c r="A42" s="95"/>
      <c r="B42" s="66" t="s">
        <v>513</v>
      </c>
      <c r="C42" s="66" t="s">
        <v>514</v>
      </c>
      <c r="D42" s="66" t="s">
        <v>515</v>
      </c>
      <c r="E42" s="66" t="s">
        <v>516</v>
      </c>
      <c r="F42" s="66" t="s">
        <v>517</v>
      </c>
      <c r="G42" s="67" t="s">
        <v>518</v>
      </c>
      <c r="H42" s="67" t="s">
        <v>519</v>
      </c>
      <c r="I42" s="66" t="s">
        <v>520</v>
      </c>
      <c r="J42" s="66" t="s">
        <v>521</v>
      </c>
      <c r="K42" s="66" t="s">
        <v>522</v>
      </c>
      <c r="L42" s="67" t="s">
        <v>523</v>
      </c>
      <c r="M42" s="67" t="s">
        <v>524</v>
      </c>
      <c r="N42" s="67" t="s">
        <v>525</v>
      </c>
      <c r="O42" s="67" t="s">
        <v>526</v>
      </c>
      <c r="P42" s="67" t="s">
        <v>527</v>
      </c>
      <c r="Q42" s="67" t="s">
        <v>528</v>
      </c>
      <c r="R42" s="67" t="s">
        <v>529</v>
      </c>
      <c r="S42" s="67" t="s">
        <v>530</v>
      </c>
    </row>
    <row r="43" spans="1:23" x14ac:dyDescent="0.2">
      <c r="A43" s="68" t="s">
        <v>531</v>
      </c>
      <c r="B43" s="69">
        <v>0.44803701316514105</v>
      </c>
      <c r="C43" s="69">
        <v>0.85619263674063284</v>
      </c>
      <c r="D43" s="69">
        <v>0.16277971124885449</v>
      </c>
      <c r="E43" s="69">
        <v>0.60040656108127499</v>
      </c>
      <c r="F43" s="69">
        <v>0.83434161156998443</v>
      </c>
      <c r="G43" s="69">
        <v>0.53385898485009542</v>
      </c>
      <c r="H43" s="70">
        <v>0.25844966081147125</v>
      </c>
      <c r="I43" s="69">
        <v>0.73416305743625943</v>
      </c>
      <c r="J43" s="70">
        <v>0.38886664547875921</v>
      </c>
      <c r="K43" s="70">
        <v>0.38388970760672314</v>
      </c>
      <c r="L43" s="69">
        <v>0.61361706421733608</v>
      </c>
      <c r="M43" s="69">
        <v>0.48107080245576289</v>
      </c>
      <c r="N43" s="69">
        <v>0.56877683059046102</v>
      </c>
      <c r="O43" s="69">
        <v>6.2277984282160005E-2</v>
      </c>
      <c r="P43" s="69">
        <v>0.60085093116960975</v>
      </c>
      <c r="Q43" s="69">
        <v>0.52414144745011948</v>
      </c>
      <c r="R43" s="69">
        <v>-0.23603151222605392</v>
      </c>
      <c r="S43" s="69">
        <v>0.2113805856790176</v>
      </c>
      <c r="T43" s="58">
        <f>P43-O43</f>
        <v>0.53857294688744972</v>
      </c>
      <c r="U43" s="58">
        <f t="shared" ref="U43:W54" si="0">Q43-P43</f>
        <v>-7.6709483719490268E-2</v>
      </c>
      <c r="V43" s="58">
        <f t="shared" si="0"/>
        <v>-0.76017295967617338</v>
      </c>
      <c r="W43" s="58">
        <f t="shared" si="0"/>
        <v>0.44741209790507153</v>
      </c>
    </row>
    <row r="44" spans="1:23" x14ac:dyDescent="0.2">
      <c r="A44" s="68" t="s">
        <v>2507</v>
      </c>
      <c r="B44" s="71">
        <v>-2.3628819602841827E-3</v>
      </c>
      <c r="C44" s="71">
        <v>-5.6342049178659311E-3</v>
      </c>
      <c r="D44" s="71">
        <v>-1.1615837095234531E-2</v>
      </c>
      <c r="E44" s="71">
        <v>-1.6267187289290618E-2</v>
      </c>
      <c r="F44" s="71">
        <v>-8.8119115543626655E-3</v>
      </c>
      <c r="G44" s="71">
        <v>-7.0508637129669382E-3</v>
      </c>
      <c r="H44" s="71">
        <v>-2.1643747710342908E-3</v>
      </c>
      <c r="I44" s="71">
        <v>-6.1753477912084335E-4</v>
      </c>
      <c r="J44" s="71">
        <v>6.0966241844281064E-5</v>
      </c>
      <c r="K44" s="71">
        <v>1.2423283038182676E-3</v>
      </c>
      <c r="L44" s="71">
        <v>7.9034965644715009E-4</v>
      </c>
      <c r="M44" s="71">
        <v>2.9674443586040341E-3</v>
      </c>
      <c r="N44" s="71">
        <v>4.9917033117146434E-4</v>
      </c>
      <c r="O44" s="71">
        <v>-9.9636657994756398E-4</v>
      </c>
      <c r="P44" s="71">
        <v>1.8117093213887471E-3</v>
      </c>
      <c r="Q44" s="71">
        <v>3.5468490508252645E-3</v>
      </c>
      <c r="R44" s="71">
        <v>1.8023916392729195E-3</v>
      </c>
      <c r="S44" s="71">
        <v>4.6084889191424991E-3</v>
      </c>
      <c r="T44" s="58">
        <f t="shared" ref="T44:T54" si="1">P44-O44</f>
        <v>2.8080759013363113E-3</v>
      </c>
      <c r="U44" s="58">
        <f t="shared" si="0"/>
        <v>1.7351397294365174E-3</v>
      </c>
      <c r="V44" s="58">
        <f t="shared" si="0"/>
        <v>-1.744457411552345E-3</v>
      </c>
      <c r="W44" s="58">
        <f t="shared" si="0"/>
        <v>2.8060972798695794E-3</v>
      </c>
    </row>
    <row r="45" spans="1:23" x14ac:dyDescent="0.2">
      <c r="A45" s="68" t="s">
        <v>532</v>
      </c>
      <c r="B45" s="71">
        <v>0.65063042923723846</v>
      </c>
      <c r="C45" s="71">
        <v>0.45364320059344121</v>
      </c>
      <c r="D45" s="71">
        <v>0.13742269949590732</v>
      </c>
      <c r="E45" s="71">
        <v>1.6269045868695146E-2</v>
      </c>
      <c r="F45" s="71">
        <v>1.392566984983587E-2</v>
      </c>
      <c r="G45" s="71">
        <v>0.37375291912561143</v>
      </c>
      <c r="H45" s="72">
        <v>0.43248177692047524</v>
      </c>
      <c r="I45" s="71">
        <v>0.52098992624834728</v>
      </c>
      <c r="J45" s="72">
        <v>0.64429499881446328</v>
      </c>
      <c r="K45" s="72">
        <v>0.50666811870556272</v>
      </c>
      <c r="L45" s="71">
        <v>0.57691041838626578</v>
      </c>
      <c r="M45" s="71">
        <v>0.17985806105274199</v>
      </c>
      <c r="N45" s="71">
        <v>0.63970774274222508</v>
      </c>
      <c r="O45" s="71">
        <v>0.20491325729099311</v>
      </c>
      <c r="P45" s="71">
        <v>0.63271375525802465</v>
      </c>
      <c r="Q45" s="71">
        <v>0.7075114121738606</v>
      </c>
      <c r="R45" s="71">
        <v>0.53446181134117821</v>
      </c>
      <c r="S45" s="71">
        <v>0.54532024189559569</v>
      </c>
      <c r="T45" s="58">
        <f t="shared" si="1"/>
        <v>0.42780049796703157</v>
      </c>
      <c r="U45" s="58">
        <f t="shared" si="0"/>
        <v>7.4797656915835953E-2</v>
      </c>
      <c r="V45" s="58">
        <f t="shared" si="0"/>
        <v>-0.17304960083268239</v>
      </c>
      <c r="W45" s="58">
        <f t="shared" si="0"/>
        <v>1.0858430554417486E-2</v>
      </c>
    </row>
    <row r="46" spans="1:23" x14ac:dyDescent="0.2">
      <c r="A46" s="73" t="s">
        <v>805</v>
      </c>
      <c r="B46" s="71">
        <v>0.26919027781521626</v>
      </c>
      <c r="C46" s="71">
        <v>0.24366899283736343</v>
      </c>
      <c r="D46" s="71">
        <v>4.3288666401168067E-2</v>
      </c>
      <c r="E46" s="71">
        <v>-3.8340437960152407E-2</v>
      </c>
      <c r="F46" s="71">
        <v>-3.2602340039566712E-2</v>
      </c>
      <c r="G46" s="71">
        <v>0.14892824971609728</v>
      </c>
      <c r="H46" s="72">
        <v>0.14973120653371627</v>
      </c>
      <c r="I46" s="71">
        <v>5.3564370021427284E-2</v>
      </c>
      <c r="J46" s="72">
        <v>0.19688654949095724</v>
      </c>
      <c r="K46" s="72">
        <v>8.0785352842535685E-2</v>
      </c>
      <c r="L46" s="71">
        <v>0.18135508542497022</v>
      </c>
      <c r="M46" s="71">
        <v>-3.8012970117654948E-2</v>
      </c>
      <c r="N46" s="71">
        <v>0.20635449770940587</v>
      </c>
      <c r="O46" s="71">
        <v>-2.29279351019171E-2</v>
      </c>
      <c r="P46" s="71">
        <v>0.1660767247101114</v>
      </c>
      <c r="Q46" s="71">
        <v>0.3160696127698473</v>
      </c>
      <c r="R46" s="71">
        <v>0.26533380936688394</v>
      </c>
      <c r="S46" s="71">
        <v>0.32333709462760446</v>
      </c>
      <c r="T46" s="58">
        <f t="shared" si="1"/>
        <v>0.18900465981202849</v>
      </c>
      <c r="U46" s="58">
        <f t="shared" si="0"/>
        <v>0.1499928880597359</v>
      </c>
      <c r="V46" s="58">
        <f t="shared" si="0"/>
        <v>-5.0735803402963353E-2</v>
      </c>
      <c r="W46" s="58">
        <f t="shared" si="0"/>
        <v>5.8003285260720516E-2</v>
      </c>
    </row>
    <row r="47" spans="1:23" x14ac:dyDescent="0.2">
      <c r="A47" s="73" t="s">
        <v>806</v>
      </c>
      <c r="B47" s="71">
        <v>0.38144015142202214</v>
      </c>
      <c r="C47" s="71">
        <v>0.20997420775607784</v>
      </c>
      <c r="D47" s="71">
        <v>9.413403309473925E-2</v>
      </c>
      <c r="E47" s="71">
        <v>5.4609483828847553E-2</v>
      </c>
      <c r="F47" s="71">
        <v>4.6528009889402595E-2</v>
      </c>
      <c r="G47" s="71">
        <v>0.22482466940951418</v>
      </c>
      <c r="H47" s="72">
        <v>0.28275057038675894</v>
      </c>
      <c r="I47" s="71">
        <v>0.46742555622692</v>
      </c>
      <c r="J47" s="72">
        <v>0.44740844932350604</v>
      </c>
      <c r="K47" s="72">
        <v>0.42588276586302709</v>
      </c>
      <c r="L47" s="71">
        <v>0.39555533296129552</v>
      </c>
      <c r="M47" s="71">
        <v>0.21787103117039697</v>
      </c>
      <c r="N47" s="71">
        <v>0.43335324503281925</v>
      </c>
      <c r="O47" s="71">
        <v>0.2278411923929102</v>
      </c>
      <c r="P47" s="71">
        <v>0.46663703054791317</v>
      </c>
      <c r="Q47" s="71">
        <v>0.39144179940401336</v>
      </c>
      <c r="R47" s="71">
        <v>0.26912800197429421</v>
      </c>
      <c r="S47" s="71">
        <v>0.2219831472679912</v>
      </c>
      <c r="T47" s="58">
        <f t="shared" si="1"/>
        <v>0.23879583815500297</v>
      </c>
      <c r="U47" s="58">
        <f t="shared" si="0"/>
        <v>-7.519523114389981E-2</v>
      </c>
      <c r="V47" s="58">
        <f t="shared" si="0"/>
        <v>-0.12231379742971915</v>
      </c>
      <c r="W47" s="58">
        <f t="shared" si="0"/>
        <v>-4.7144854706303002E-2</v>
      </c>
    </row>
    <row r="48" spans="1:23" x14ac:dyDescent="0.2">
      <c r="A48" s="74" t="s">
        <v>535</v>
      </c>
      <c r="B48" s="71">
        <v>1.4370787619059202</v>
      </c>
      <c r="C48" s="71">
        <v>0.82717274034263155</v>
      </c>
      <c r="D48" s="71">
        <v>0.45345569928352258</v>
      </c>
      <c r="E48" s="71">
        <v>0.85171146370645734</v>
      </c>
      <c r="F48" s="71">
        <v>0.18478060864034346</v>
      </c>
      <c r="G48" s="71">
        <v>0.72903933130457443</v>
      </c>
      <c r="H48" s="72">
        <v>0.97708402862064192</v>
      </c>
      <c r="I48" s="71">
        <v>1.5332672349448122</v>
      </c>
      <c r="J48" s="72">
        <v>1.2703704371251403</v>
      </c>
      <c r="K48" s="72">
        <v>1.3481404639162793</v>
      </c>
      <c r="L48" s="71">
        <v>1.1306674475238663</v>
      </c>
      <c r="M48" s="71">
        <v>1.0302445269013694</v>
      </c>
      <c r="N48" s="71">
        <v>0.89113505724564168</v>
      </c>
      <c r="O48" s="71">
        <v>0.77684518922685053</v>
      </c>
      <c r="P48" s="71">
        <v>1.282920118967311</v>
      </c>
      <c r="Q48" s="71">
        <v>1.235310536144548</v>
      </c>
      <c r="R48" s="71">
        <v>0.71253501425410004</v>
      </c>
      <c r="S48" s="71">
        <v>1.0412899425949205</v>
      </c>
      <c r="T48" s="58">
        <f t="shared" si="1"/>
        <v>0.50607492974046042</v>
      </c>
      <c r="U48" s="58">
        <f t="shared" si="0"/>
        <v>-4.7609582822762953E-2</v>
      </c>
      <c r="V48" s="58">
        <f t="shared" si="0"/>
        <v>-0.52277552189044796</v>
      </c>
      <c r="W48" s="58">
        <f t="shared" si="0"/>
        <v>0.32875492834082043</v>
      </c>
    </row>
    <row r="49" spans="1:23" x14ac:dyDescent="0.2">
      <c r="A49" s="68" t="s">
        <v>2520</v>
      </c>
      <c r="B49" s="71">
        <v>0.97423378368080182</v>
      </c>
      <c r="C49" s="71">
        <v>0.35478198080762224</v>
      </c>
      <c r="D49" s="71">
        <v>-0.74466004562608168</v>
      </c>
      <c r="E49" s="71">
        <v>-1.2541674350972616</v>
      </c>
      <c r="F49" s="71">
        <v>-0.37395873864262458</v>
      </c>
      <c r="G49" s="71">
        <v>0.5462680149700252</v>
      </c>
      <c r="H49" s="72">
        <v>1.9904117176974312</v>
      </c>
      <c r="I49" s="71">
        <v>2.4596307237338912</v>
      </c>
      <c r="J49" s="72">
        <v>2.2451850110570652</v>
      </c>
      <c r="K49" s="72">
        <v>1.7149269013038373</v>
      </c>
      <c r="L49" s="71">
        <v>1.0153414622877166</v>
      </c>
      <c r="M49" s="71">
        <v>0.3657443969449613</v>
      </c>
      <c r="N49" s="71">
        <v>0.31444505251983101</v>
      </c>
      <c r="O49" s="71">
        <v>0.20622491639711338</v>
      </c>
      <c r="P49" s="71">
        <v>0.44390613325780426</v>
      </c>
      <c r="Q49" s="71">
        <v>0.24505242766778818</v>
      </c>
      <c r="R49" s="71">
        <v>0.51943583672348081</v>
      </c>
      <c r="S49" s="71">
        <v>0.34995660020072061</v>
      </c>
      <c r="T49" s="58">
        <f t="shared" si="1"/>
        <v>0.23768121686069088</v>
      </c>
      <c r="U49" s="58">
        <f t="shared" si="0"/>
        <v>-0.19885370559001608</v>
      </c>
      <c r="V49" s="58">
        <f t="shared" si="0"/>
        <v>0.27438340905569264</v>
      </c>
      <c r="W49" s="58">
        <f t="shared" si="0"/>
        <v>-0.1694792365227602</v>
      </c>
    </row>
    <row r="50" spans="1:23" x14ac:dyDescent="0.2">
      <c r="A50" s="73" t="s">
        <v>537</v>
      </c>
      <c r="B50" s="71">
        <v>0.28888705338184095</v>
      </c>
      <c r="C50" s="71">
        <v>0.34368012571604734</v>
      </c>
      <c r="D50" s="71">
        <v>-0.10726714957231887</v>
      </c>
      <c r="E50" s="71">
        <v>-2.6620886836556709E-2</v>
      </c>
      <c r="F50" s="71">
        <v>0.16205111242739639</v>
      </c>
      <c r="G50" s="71">
        <v>0.2528239591974018</v>
      </c>
      <c r="H50" s="72">
        <v>0.77226054961516066</v>
      </c>
      <c r="I50" s="71">
        <v>0.57402702888464729</v>
      </c>
      <c r="J50" s="72">
        <v>0.70990718434560574</v>
      </c>
      <c r="K50" s="72">
        <v>0.57089204259843385</v>
      </c>
      <c r="L50" s="71">
        <v>0.39329425801902368</v>
      </c>
      <c r="M50" s="71">
        <v>0.24033907654743492</v>
      </c>
      <c r="N50" s="71">
        <v>0.16858916846402025</v>
      </c>
      <c r="O50" s="71">
        <v>0.10917836574921817</v>
      </c>
      <c r="P50" s="71">
        <v>0.28103691249110963</v>
      </c>
      <c r="Q50" s="71">
        <v>4.1434560337938353E-2</v>
      </c>
      <c r="R50" s="71">
        <v>0.37325325518038904</v>
      </c>
      <c r="S50" s="71">
        <v>0.23088405243460933</v>
      </c>
      <c r="T50" s="58">
        <f t="shared" si="1"/>
        <v>0.17185854674189144</v>
      </c>
      <c r="U50" s="58">
        <f t="shared" si="0"/>
        <v>-0.23960235215317127</v>
      </c>
      <c r="V50" s="58">
        <f t="shared" si="0"/>
        <v>0.33181869484245069</v>
      </c>
      <c r="W50" s="58">
        <f t="shared" si="0"/>
        <v>-0.14236920274577972</v>
      </c>
    </row>
    <row r="51" spans="1:23" x14ac:dyDescent="0.2">
      <c r="A51" s="73" t="s">
        <v>538</v>
      </c>
      <c r="B51" s="71">
        <v>0.68534673029896087</v>
      </c>
      <c r="C51" s="71">
        <v>1.1101855091574908E-2</v>
      </c>
      <c r="D51" s="71">
        <v>-0.63739289605376293</v>
      </c>
      <c r="E51" s="71">
        <v>-1.2275465482607051</v>
      </c>
      <c r="F51" s="71">
        <v>-0.53600985107002097</v>
      </c>
      <c r="G51" s="71">
        <v>0.29344405577262334</v>
      </c>
      <c r="H51" s="72">
        <v>1.2181511680822705</v>
      </c>
      <c r="I51" s="71">
        <v>1.8856036948492441</v>
      </c>
      <c r="J51" s="72">
        <v>1.5352778267114595</v>
      </c>
      <c r="K51" s="72">
        <v>1.1440348587054034</v>
      </c>
      <c r="L51" s="71">
        <v>0.62204720426869287</v>
      </c>
      <c r="M51" s="71">
        <v>0.12540532039752642</v>
      </c>
      <c r="N51" s="71">
        <v>0.14585588405581079</v>
      </c>
      <c r="O51" s="71">
        <v>9.7046550647895191E-2</v>
      </c>
      <c r="P51" s="71">
        <v>0.16286922076669466</v>
      </c>
      <c r="Q51" s="71">
        <v>0.20361786732984982</v>
      </c>
      <c r="R51" s="71">
        <v>0.14618258154309172</v>
      </c>
      <c r="S51" s="71">
        <v>0.11907254776611126</v>
      </c>
      <c r="T51" s="58">
        <f t="shared" si="1"/>
        <v>6.582267011879947E-2</v>
      </c>
      <c r="U51" s="58">
        <f t="shared" si="0"/>
        <v>4.0748646563155161E-2</v>
      </c>
      <c r="V51" s="58">
        <f t="shared" si="0"/>
        <v>-5.7435285786758106E-2</v>
      </c>
      <c r="W51" s="58">
        <f t="shared" si="0"/>
        <v>-2.7110033776980458E-2</v>
      </c>
    </row>
    <row r="52" spans="1:23" x14ac:dyDescent="0.2">
      <c r="A52" s="68" t="s">
        <v>807</v>
      </c>
      <c r="B52" s="75">
        <v>0.44790188333115483</v>
      </c>
      <c r="C52" s="75">
        <v>0.2749208687693741</v>
      </c>
      <c r="D52" s="75">
        <v>9.375671146723652E-2</v>
      </c>
      <c r="E52" s="75">
        <v>1.5273119172939373E-2</v>
      </c>
      <c r="F52" s="75">
        <v>0.10869343889233211</v>
      </c>
      <c r="G52" s="75">
        <v>0.22247781183725968</v>
      </c>
      <c r="H52" s="76">
        <v>0.35790475822065704</v>
      </c>
      <c r="I52" s="75">
        <v>0.53079377218648194</v>
      </c>
      <c r="J52" s="76">
        <v>0.39309900218813548</v>
      </c>
      <c r="K52" s="76">
        <v>0.29462392441600721</v>
      </c>
      <c r="L52" s="75">
        <v>0.17711086951352495</v>
      </c>
      <c r="M52" s="75">
        <v>6.1708761093124211E-2</v>
      </c>
      <c r="N52" s="75">
        <v>8.5902227783779997E-2</v>
      </c>
      <c r="O52" s="75">
        <v>9.6595341900425347E-2</v>
      </c>
      <c r="P52" s="75">
        <v>9.7412155393986122E-2</v>
      </c>
      <c r="Q52" s="75">
        <v>4.6360412526438827E-2</v>
      </c>
      <c r="R52" s="75">
        <v>5.7393963571264667E-2</v>
      </c>
      <c r="S52" s="75">
        <v>5.1854766674368696E-2</v>
      </c>
      <c r="T52" s="58">
        <f t="shared" si="1"/>
        <v>8.1681349356077515E-4</v>
      </c>
      <c r="U52" s="58">
        <f t="shared" si="0"/>
        <v>-5.1051742867547295E-2</v>
      </c>
      <c r="V52" s="58">
        <f t="shared" si="0"/>
        <v>1.103355104482584E-2</v>
      </c>
      <c r="W52" s="58">
        <f t="shared" si="0"/>
        <v>-5.5391968968959704E-3</v>
      </c>
    </row>
    <row r="53" spans="1:23" x14ac:dyDescent="0.2">
      <c r="A53" s="68"/>
      <c r="B53" s="71"/>
      <c r="C53" s="71"/>
      <c r="D53" s="71"/>
      <c r="E53" s="71"/>
      <c r="F53" s="71"/>
      <c r="G53" s="71"/>
      <c r="H53" s="72"/>
      <c r="I53" s="71"/>
      <c r="J53" s="72"/>
      <c r="K53" s="72"/>
      <c r="L53" s="71"/>
      <c r="M53" s="71"/>
      <c r="N53" s="71"/>
      <c r="O53" s="71"/>
      <c r="P53" s="71"/>
      <c r="Q53" s="71"/>
      <c r="R53" s="71"/>
      <c r="S53" s="71"/>
      <c r="T53" s="58">
        <f t="shared" si="1"/>
        <v>0</v>
      </c>
      <c r="U53" s="58">
        <f t="shared" si="0"/>
        <v>0</v>
      </c>
      <c r="V53" s="58">
        <f t="shared" si="0"/>
        <v>0</v>
      </c>
      <c r="W53" s="58">
        <f t="shared" si="0"/>
        <v>0</v>
      </c>
    </row>
    <row r="54" spans="1:23" x14ac:dyDescent="0.2">
      <c r="A54" s="61" t="s">
        <v>808</v>
      </c>
      <c r="B54" s="77">
        <v>3.9555189893599723</v>
      </c>
      <c r="C54" s="77">
        <v>2.7610772223358362</v>
      </c>
      <c r="D54" s="77">
        <v>9.1138938774204648E-2</v>
      </c>
      <c r="E54" s="77">
        <v>0.21322556744281473</v>
      </c>
      <c r="F54" s="77">
        <v>0.7589706787555085</v>
      </c>
      <c r="G54" s="77">
        <v>2.3983461983745991</v>
      </c>
      <c r="H54" s="77">
        <v>4.0141675674996424</v>
      </c>
      <c r="I54" s="77">
        <v>5.7782271797706715</v>
      </c>
      <c r="J54" s="77">
        <v>4.9418770609054077</v>
      </c>
      <c r="K54" s="77">
        <v>4.2494914442522278</v>
      </c>
      <c r="L54" s="78">
        <v>3.5144376115851568</v>
      </c>
      <c r="M54" s="78">
        <v>2.1215939928065639</v>
      </c>
      <c r="N54" s="78">
        <v>2.5004660812131103</v>
      </c>
      <c r="O54" s="78">
        <v>1.3458603225175947</v>
      </c>
      <c r="P54" s="78">
        <v>3.0596148033681239</v>
      </c>
      <c r="Q54" s="78">
        <v>2.7619230850135801</v>
      </c>
      <c r="R54" s="78">
        <v>1.5895975053032425</v>
      </c>
      <c r="S54" s="78">
        <v>2.204410625963765</v>
      </c>
      <c r="T54" s="58">
        <f t="shared" si="1"/>
        <v>1.7137544808505292</v>
      </c>
      <c r="U54" s="58">
        <f t="shared" si="0"/>
        <v>-0.29769171835454378</v>
      </c>
      <c r="V54" s="58">
        <f t="shared" si="0"/>
        <v>-1.1723255797103376</v>
      </c>
      <c r="W54" s="58">
        <f t="shared" si="0"/>
        <v>0.61481312066052252</v>
      </c>
    </row>
    <row r="56" spans="1:23" x14ac:dyDescent="0.2">
      <c r="A56" s="65" t="s">
        <v>2518</v>
      </c>
    </row>
  </sheetData>
  <pageMargins left="0.75" right="0.75" top="1" bottom="1" header="0.5" footer="0.5"/>
  <pageSetup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CE22" sqref="CE22"/>
    </sheetView>
  </sheetViews>
  <sheetFormatPr defaultRowHeight="13.2" x14ac:dyDescent="0.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X810"/>
  <sheetViews>
    <sheetView topLeftCell="A109" workbookViewId="0">
      <pane xSplit="1" topLeftCell="B1" activePane="topRight" state="frozen"/>
      <selection activeCell="X117" sqref="X117"/>
      <selection pane="topRight" activeCell="Y127" sqref="Y127"/>
    </sheetView>
  </sheetViews>
  <sheetFormatPr defaultColWidth="8.6640625" defaultRowHeight="13.2" x14ac:dyDescent="0.25"/>
  <cols>
    <col min="1" max="1" width="32.33203125" style="17" customWidth="1"/>
    <col min="2" max="13" width="0" style="17" hidden="1" customWidth="1"/>
    <col min="14" max="16384" width="8.6640625" style="17"/>
  </cols>
  <sheetData>
    <row r="1" spans="1:22" x14ac:dyDescent="0.25">
      <c r="A1" s="116" t="s">
        <v>351</v>
      </c>
      <c r="B1" s="117"/>
      <c r="C1" s="117"/>
      <c r="D1" s="117"/>
      <c r="E1" s="117"/>
      <c r="F1" s="117"/>
      <c r="G1" s="117"/>
      <c r="H1" s="117"/>
      <c r="I1" s="117"/>
      <c r="J1" s="117"/>
      <c r="K1" s="117"/>
      <c r="L1" s="117"/>
      <c r="M1" s="117"/>
      <c r="N1" s="117"/>
      <c r="O1" s="117"/>
      <c r="P1" s="117"/>
      <c r="Q1" s="117"/>
      <c r="R1" s="117"/>
      <c r="S1" s="117"/>
    </row>
    <row r="2" spans="1:22" ht="13.8" thickBot="1" x14ac:dyDescent="0.3">
      <c r="U2" s="907" t="s">
        <v>2537</v>
      </c>
      <c r="V2" s="907"/>
    </row>
    <row r="3" spans="1:22" s="118" customFormat="1" ht="13.8" thickBot="1" x14ac:dyDescent="0.3">
      <c r="A3" s="908" t="s">
        <v>2538</v>
      </c>
      <c r="B3" s="910" t="s">
        <v>2539</v>
      </c>
      <c r="C3" s="905"/>
      <c r="D3" s="905"/>
      <c r="E3" s="905"/>
      <c r="F3" s="905" t="s">
        <v>1745</v>
      </c>
      <c r="G3" s="905"/>
      <c r="H3" s="905"/>
      <c r="I3" s="905"/>
      <c r="J3" s="905" t="s">
        <v>1744</v>
      </c>
      <c r="K3" s="905"/>
      <c r="L3" s="905"/>
      <c r="M3" s="905"/>
      <c r="N3" s="905" t="s">
        <v>1743</v>
      </c>
      <c r="O3" s="905"/>
      <c r="P3" s="905"/>
      <c r="Q3" s="905"/>
      <c r="R3" s="905" t="s">
        <v>7</v>
      </c>
      <c r="S3" s="906"/>
      <c r="U3" s="911">
        <v>2015</v>
      </c>
      <c r="V3" s="912"/>
    </row>
    <row r="4" spans="1:22" s="122" customFormat="1" ht="13.8" thickBot="1" x14ac:dyDescent="0.3">
      <c r="A4" s="909"/>
      <c r="B4" s="119" t="s">
        <v>8</v>
      </c>
      <c r="C4" s="120" t="s">
        <v>9</v>
      </c>
      <c r="D4" s="120" t="s">
        <v>436</v>
      </c>
      <c r="E4" s="120" t="s">
        <v>10</v>
      </c>
      <c r="F4" s="120" t="s">
        <v>8</v>
      </c>
      <c r="G4" s="120" t="s">
        <v>9</v>
      </c>
      <c r="H4" s="120" t="s">
        <v>436</v>
      </c>
      <c r="I4" s="120" t="s">
        <v>10</v>
      </c>
      <c r="J4" s="120" t="s">
        <v>8</v>
      </c>
      <c r="K4" s="120" t="s">
        <v>9</v>
      </c>
      <c r="L4" s="120" t="s">
        <v>436</v>
      </c>
      <c r="M4" s="120" t="s">
        <v>10</v>
      </c>
      <c r="N4" s="120" t="s">
        <v>8</v>
      </c>
      <c r="O4" s="120" t="s">
        <v>9</v>
      </c>
      <c r="P4" s="120" t="s">
        <v>436</v>
      </c>
      <c r="Q4" s="120" t="s">
        <v>10</v>
      </c>
      <c r="R4" s="120" t="s">
        <v>8</v>
      </c>
      <c r="S4" s="121" t="s">
        <v>9</v>
      </c>
      <c r="U4" s="123" t="s">
        <v>8</v>
      </c>
      <c r="V4" s="124" t="s">
        <v>9</v>
      </c>
    </row>
    <row r="5" spans="1:22" x14ac:dyDescent="0.25">
      <c r="A5" s="125" t="s">
        <v>12</v>
      </c>
      <c r="B5" s="126">
        <v>103.002</v>
      </c>
      <c r="C5" s="127">
        <v>104.04300000000001</v>
      </c>
      <c r="D5" s="127">
        <v>104.595</v>
      </c>
      <c r="E5" s="127">
        <v>104.956</v>
      </c>
      <c r="F5" s="127">
        <v>105.563</v>
      </c>
      <c r="G5" s="127">
        <v>105.88500000000001</v>
      </c>
      <c r="H5" s="127">
        <v>106.232</v>
      </c>
      <c r="I5" s="127">
        <v>106.804</v>
      </c>
      <c r="J5" s="127">
        <v>107.166</v>
      </c>
      <c r="K5" s="127">
        <v>107.28400000000001</v>
      </c>
      <c r="L5" s="127">
        <v>107.72799999999999</v>
      </c>
      <c r="M5" s="127">
        <v>108.108</v>
      </c>
      <c r="N5" s="127">
        <v>108.54</v>
      </c>
      <c r="O5" s="127">
        <v>109.117</v>
      </c>
      <c r="P5" s="127">
        <v>109.441</v>
      </c>
      <c r="Q5" s="127">
        <v>109.322</v>
      </c>
      <c r="R5" s="127">
        <v>108.795</v>
      </c>
      <c r="S5" s="128">
        <v>109.384</v>
      </c>
      <c r="U5" s="129">
        <f>(R5/Q5)^4-1</f>
        <v>-1.9143503794657457E-2</v>
      </c>
      <c r="V5" s="130">
        <f>(S5/R5)^4-1</f>
        <v>2.1831901276493371E-2</v>
      </c>
    </row>
    <row r="6" spans="1:22" x14ac:dyDescent="0.25">
      <c r="A6" s="131" t="s">
        <v>1741</v>
      </c>
      <c r="B6" s="132">
        <v>103.795</v>
      </c>
      <c r="C6" s="133">
        <v>105.584</v>
      </c>
      <c r="D6" s="133">
        <v>106.095</v>
      </c>
      <c r="E6" s="133">
        <v>106.178</v>
      </c>
      <c r="F6" s="133">
        <v>106.733</v>
      </c>
      <c r="G6" s="133">
        <v>106.517</v>
      </c>
      <c r="H6" s="133">
        <v>106.581</v>
      </c>
      <c r="I6" s="133">
        <v>106.973</v>
      </c>
      <c r="J6" s="133">
        <v>106.74</v>
      </c>
      <c r="K6" s="133">
        <v>105.941</v>
      </c>
      <c r="L6" s="133">
        <v>106.179</v>
      </c>
      <c r="M6" s="133">
        <v>105.93899999999999</v>
      </c>
      <c r="N6" s="133">
        <v>105.91200000000001</v>
      </c>
      <c r="O6" s="133">
        <v>106.276</v>
      </c>
      <c r="P6" s="133">
        <v>106.179</v>
      </c>
      <c r="Q6" s="133">
        <v>104.92400000000001</v>
      </c>
      <c r="R6" s="133">
        <v>102.56699999999999</v>
      </c>
      <c r="S6" s="134">
        <v>103.197</v>
      </c>
      <c r="U6" s="135">
        <f t="shared" ref="U6:V69" si="0">(R6/Q6)^4-1</f>
        <v>-8.6872848179977202E-2</v>
      </c>
      <c r="V6" s="136">
        <f t="shared" si="0"/>
        <v>2.4796603343054446E-2</v>
      </c>
    </row>
    <row r="7" spans="1:22" x14ac:dyDescent="0.25">
      <c r="A7" s="131" t="s">
        <v>1738</v>
      </c>
      <c r="B7" s="132">
        <v>97.671999999999997</v>
      </c>
      <c r="C7" s="133">
        <v>98.067999999999998</v>
      </c>
      <c r="D7" s="133">
        <v>97.840999999999994</v>
      </c>
      <c r="E7" s="133">
        <v>97.316999999999993</v>
      </c>
      <c r="F7" s="133">
        <v>97.105000000000004</v>
      </c>
      <c r="G7" s="133">
        <v>96.676000000000002</v>
      </c>
      <c r="H7" s="133">
        <v>96.122</v>
      </c>
      <c r="I7" s="133">
        <v>95.748999999999995</v>
      </c>
      <c r="J7" s="133">
        <v>95.494</v>
      </c>
      <c r="K7" s="133">
        <v>94.983000000000004</v>
      </c>
      <c r="L7" s="133">
        <v>94.37</v>
      </c>
      <c r="M7" s="133">
        <v>93.814999999999998</v>
      </c>
      <c r="N7" s="133">
        <v>93.228999999999999</v>
      </c>
      <c r="O7" s="133">
        <v>92.86</v>
      </c>
      <c r="P7" s="133">
        <v>92.331000000000003</v>
      </c>
      <c r="Q7" s="133">
        <v>91.558000000000007</v>
      </c>
      <c r="R7" s="133">
        <v>90.992999999999995</v>
      </c>
      <c r="S7" s="134">
        <v>90.953000000000003</v>
      </c>
      <c r="U7" s="135">
        <f t="shared" si="0"/>
        <v>-2.445626163816228E-2</v>
      </c>
      <c r="V7" s="136">
        <f t="shared" si="0"/>
        <v>-1.7572178991173137E-3</v>
      </c>
    </row>
    <row r="8" spans="1:22" x14ac:dyDescent="0.25">
      <c r="A8" s="131" t="s">
        <v>1735</v>
      </c>
      <c r="B8" s="132">
        <v>106.997</v>
      </c>
      <c r="C8" s="133">
        <v>108.97499999999999</v>
      </c>
      <c r="D8" s="133">
        <v>109.84399999999999</v>
      </c>
      <c r="E8" s="133">
        <v>109.758</v>
      </c>
      <c r="F8" s="133">
        <v>109.818</v>
      </c>
      <c r="G8" s="133">
        <v>110.23099999999999</v>
      </c>
      <c r="H8" s="133">
        <v>110.24299999999999</v>
      </c>
      <c r="I8" s="133">
        <v>110.53</v>
      </c>
      <c r="J8" s="133">
        <v>110.768</v>
      </c>
      <c r="K8" s="133">
        <v>110.733</v>
      </c>
      <c r="L8" s="133">
        <v>110.964</v>
      </c>
      <c r="M8" s="133">
        <v>111.063</v>
      </c>
      <c r="N8" s="133">
        <v>110.91200000000001</v>
      </c>
      <c r="O8" s="133">
        <v>111.101</v>
      </c>
      <c r="P8" s="133">
        <v>111.038</v>
      </c>
      <c r="Q8" s="133">
        <v>110.764</v>
      </c>
      <c r="R8" s="133">
        <v>110.82299999999999</v>
      </c>
      <c r="S8" s="134">
        <v>111.375</v>
      </c>
      <c r="U8" s="135">
        <f t="shared" si="0"/>
        <v>2.1323591603805703E-3</v>
      </c>
      <c r="V8" s="136">
        <f t="shared" si="0"/>
        <v>2.0073014083844098E-2</v>
      </c>
    </row>
    <row r="9" spans="1:22" x14ac:dyDescent="0.25">
      <c r="A9" s="132" t="s">
        <v>1732</v>
      </c>
      <c r="B9" s="132">
        <v>102.973</v>
      </c>
      <c r="C9" s="133">
        <v>104.83</v>
      </c>
      <c r="D9" s="133">
        <v>105.562</v>
      </c>
      <c r="E9" s="133">
        <v>105.501</v>
      </c>
      <c r="F9" s="133">
        <v>105.896</v>
      </c>
      <c r="G9" s="133">
        <v>106.31</v>
      </c>
      <c r="H9" s="133">
        <v>106.631</v>
      </c>
      <c r="I9" s="133">
        <v>107.06399999999999</v>
      </c>
      <c r="J9" s="133">
        <v>107.35</v>
      </c>
      <c r="K9" s="133">
        <v>107.652</v>
      </c>
      <c r="L9" s="133">
        <v>108.02</v>
      </c>
      <c r="M9" s="133">
        <v>107.979</v>
      </c>
      <c r="N9" s="133">
        <v>107.863</v>
      </c>
      <c r="O9" s="133">
        <v>108.211</v>
      </c>
      <c r="P9" s="133">
        <v>108.634</v>
      </c>
      <c r="Q9" s="133">
        <v>108.9</v>
      </c>
      <c r="R9" s="133">
        <v>108.77200000000001</v>
      </c>
      <c r="S9" s="134">
        <v>109.461</v>
      </c>
      <c r="U9" s="135">
        <f t="shared" si="0"/>
        <v>-4.6932783050253057E-3</v>
      </c>
      <c r="V9" s="136">
        <f t="shared" si="0"/>
        <v>2.5579165252705316E-2</v>
      </c>
    </row>
    <row r="10" spans="1:22" x14ac:dyDescent="0.25">
      <c r="A10" s="132" t="s">
        <v>1729</v>
      </c>
      <c r="B10" s="132">
        <v>101.367</v>
      </c>
      <c r="C10" s="133">
        <v>103.752</v>
      </c>
      <c r="D10" s="133">
        <v>104.971</v>
      </c>
      <c r="E10" s="133">
        <v>104.80800000000001</v>
      </c>
      <c r="F10" s="133">
        <v>104.788</v>
      </c>
      <c r="G10" s="133">
        <v>105.099</v>
      </c>
      <c r="H10" s="133">
        <v>105.12</v>
      </c>
      <c r="I10" s="133">
        <v>105.566</v>
      </c>
      <c r="J10" s="133">
        <v>105.989</v>
      </c>
      <c r="K10" s="133">
        <v>105.762</v>
      </c>
      <c r="L10" s="133">
        <v>105.64400000000001</v>
      </c>
      <c r="M10" s="133">
        <v>105.349</v>
      </c>
      <c r="N10" s="133">
        <v>105.339</v>
      </c>
      <c r="O10" s="133">
        <v>105.411</v>
      </c>
      <c r="P10" s="133">
        <v>105.30800000000001</v>
      </c>
      <c r="Q10" s="133">
        <v>105.355</v>
      </c>
      <c r="R10" s="133">
        <v>105.405</v>
      </c>
      <c r="S10" s="134">
        <v>105.654</v>
      </c>
      <c r="U10" s="135">
        <f t="shared" si="0"/>
        <v>1.8996955135386351E-3</v>
      </c>
      <c r="V10" s="136">
        <f t="shared" si="0"/>
        <v>9.4828031190885564E-3</v>
      </c>
    </row>
    <row r="11" spans="1:22" x14ac:dyDescent="0.25">
      <c r="A11" s="132" t="s">
        <v>1726</v>
      </c>
      <c r="B11" s="132">
        <v>101.39400000000001</v>
      </c>
      <c r="C11" s="133">
        <v>103.78</v>
      </c>
      <c r="D11" s="133">
        <v>104.999</v>
      </c>
      <c r="E11" s="133">
        <v>104.828</v>
      </c>
      <c r="F11" s="133">
        <v>104.798</v>
      </c>
      <c r="G11" s="133">
        <v>105.102</v>
      </c>
      <c r="H11" s="133">
        <v>105.12</v>
      </c>
      <c r="I11" s="133">
        <v>105.56399999999999</v>
      </c>
      <c r="J11" s="133">
        <v>105.99</v>
      </c>
      <c r="K11" s="133">
        <v>105.764</v>
      </c>
      <c r="L11" s="133">
        <v>105.64700000000001</v>
      </c>
      <c r="M11" s="133">
        <v>105.352</v>
      </c>
      <c r="N11" s="133">
        <v>105.342</v>
      </c>
      <c r="O11" s="133">
        <v>105.413</v>
      </c>
      <c r="P11" s="133">
        <v>105.31</v>
      </c>
      <c r="Q11" s="133">
        <v>105.357</v>
      </c>
      <c r="R11" s="133">
        <v>105.404</v>
      </c>
      <c r="S11" s="134">
        <v>105.65600000000001</v>
      </c>
      <c r="U11" s="135">
        <f t="shared" si="0"/>
        <v>1.7856035979197937E-3</v>
      </c>
      <c r="V11" s="136">
        <f t="shared" si="0"/>
        <v>9.597554707379663E-3</v>
      </c>
    </row>
    <row r="12" spans="1:22" x14ac:dyDescent="0.25">
      <c r="A12" s="132" t="s">
        <v>1723</v>
      </c>
      <c r="B12" s="132">
        <v>101.387</v>
      </c>
      <c r="C12" s="133">
        <v>103.782</v>
      </c>
      <c r="D12" s="133">
        <v>104.99299999999999</v>
      </c>
      <c r="E12" s="133">
        <v>104.824</v>
      </c>
      <c r="F12" s="133">
        <v>104.79300000000001</v>
      </c>
      <c r="G12" s="133">
        <v>105.096</v>
      </c>
      <c r="H12" s="133">
        <v>105.113</v>
      </c>
      <c r="I12" s="133">
        <v>105.56</v>
      </c>
      <c r="J12" s="133">
        <v>105.983</v>
      </c>
      <c r="K12" s="133">
        <v>105.759</v>
      </c>
      <c r="L12" s="133">
        <v>105.642</v>
      </c>
      <c r="M12" s="133">
        <v>105.346</v>
      </c>
      <c r="N12" s="133">
        <v>105.337</v>
      </c>
      <c r="O12" s="133">
        <v>105.407</v>
      </c>
      <c r="P12" s="133">
        <v>105.306</v>
      </c>
      <c r="Q12" s="133">
        <v>105.35</v>
      </c>
      <c r="R12" s="133">
        <v>105.407</v>
      </c>
      <c r="S12" s="134">
        <v>105.65</v>
      </c>
      <c r="U12" s="135">
        <f t="shared" si="0"/>
        <v>2.1659715908426413E-3</v>
      </c>
      <c r="V12" s="136">
        <f t="shared" si="0"/>
        <v>9.2533358194912818E-3</v>
      </c>
    </row>
    <row r="13" spans="1:22" x14ac:dyDescent="0.25">
      <c r="A13" s="132" t="s">
        <v>1720</v>
      </c>
      <c r="B13" s="132">
        <v>104.04</v>
      </c>
      <c r="C13" s="133">
        <v>105.556</v>
      </c>
      <c r="D13" s="133">
        <v>105.986</v>
      </c>
      <c r="E13" s="133">
        <v>105.986</v>
      </c>
      <c r="F13" s="133">
        <v>106.646</v>
      </c>
      <c r="G13" s="133">
        <v>107.128</v>
      </c>
      <c r="H13" s="133">
        <v>107.652</v>
      </c>
      <c r="I13" s="133">
        <v>108.083</v>
      </c>
      <c r="J13" s="133">
        <v>108.291</v>
      </c>
      <c r="K13" s="133">
        <v>108.938</v>
      </c>
      <c r="L13" s="133">
        <v>109.613</v>
      </c>
      <c r="M13" s="133">
        <v>109.732</v>
      </c>
      <c r="N13" s="133">
        <v>109.54300000000001</v>
      </c>
      <c r="O13" s="133">
        <v>110.04600000000001</v>
      </c>
      <c r="P13" s="133">
        <v>110.76600000000001</v>
      </c>
      <c r="Q13" s="133">
        <v>111.154</v>
      </c>
      <c r="R13" s="133">
        <v>110.931</v>
      </c>
      <c r="S13" s="134">
        <v>111.839</v>
      </c>
      <c r="U13" s="135">
        <f t="shared" si="0"/>
        <v>-8.0007850243635215E-3</v>
      </c>
      <c r="V13" s="136">
        <f t="shared" si="0"/>
        <v>3.3145263080062382E-2</v>
      </c>
    </row>
    <row r="14" spans="1:22" x14ac:dyDescent="0.25">
      <c r="A14" s="132" t="s">
        <v>1717</v>
      </c>
      <c r="B14" s="132">
        <v>115.989</v>
      </c>
      <c r="C14" s="133">
        <v>118.58499999999999</v>
      </c>
      <c r="D14" s="133">
        <v>119.73399999999999</v>
      </c>
      <c r="E14" s="133">
        <v>119.157</v>
      </c>
      <c r="F14" s="133">
        <v>117.774</v>
      </c>
      <c r="G14" s="133">
        <v>118.316</v>
      </c>
      <c r="H14" s="133">
        <v>117.036</v>
      </c>
      <c r="I14" s="133">
        <v>116.977</v>
      </c>
      <c r="J14" s="133">
        <v>117.33199999999999</v>
      </c>
      <c r="K14" s="133">
        <v>116.501</v>
      </c>
      <c r="L14" s="133">
        <v>116.57899999999999</v>
      </c>
      <c r="M14" s="133">
        <v>117.19499999999999</v>
      </c>
      <c r="N14" s="133">
        <v>116.88</v>
      </c>
      <c r="O14" s="133">
        <v>116.82</v>
      </c>
      <c r="P14" s="133">
        <v>115.389</v>
      </c>
      <c r="Q14" s="133">
        <v>113.611</v>
      </c>
      <c r="R14" s="133">
        <v>113.96299999999999</v>
      </c>
      <c r="S14" s="134">
        <v>114.526</v>
      </c>
      <c r="U14" s="135">
        <f t="shared" si="0"/>
        <v>1.2450881676673964E-2</v>
      </c>
      <c r="V14" s="136">
        <f t="shared" si="0"/>
        <v>1.9907715876743781E-2</v>
      </c>
    </row>
    <row r="15" spans="1:22" x14ac:dyDescent="0.25">
      <c r="A15" s="132" t="s">
        <v>1714</v>
      </c>
      <c r="B15" s="132">
        <v>116.387</v>
      </c>
      <c r="C15" s="133">
        <v>119.015</v>
      </c>
      <c r="D15" s="133">
        <v>119.654</v>
      </c>
      <c r="E15" s="133">
        <v>119.011</v>
      </c>
      <c r="F15" s="133">
        <v>117.578</v>
      </c>
      <c r="G15" s="133">
        <v>117.873</v>
      </c>
      <c r="H15" s="133">
        <v>116.517</v>
      </c>
      <c r="I15" s="133">
        <v>117.002</v>
      </c>
      <c r="J15" s="133">
        <v>117.038</v>
      </c>
      <c r="K15" s="133">
        <v>116.03100000000001</v>
      </c>
      <c r="L15" s="133">
        <v>116.255</v>
      </c>
      <c r="M15" s="133">
        <v>116.51</v>
      </c>
      <c r="N15" s="133">
        <v>116.102</v>
      </c>
      <c r="O15" s="133">
        <v>116.35899999999999</v>
      </c>
      <c r="P15" s="133">
        <v>114.691</v>
      </c>
      <c r="Q15" s="133">
        <v>112.874</v>
      </c>
      <c r="R15" s="133">
        <v>113.28700000000001</v>
      </c>
      <c r="S15" s="134">
        <v>113.578</v>
      </c>
      <c r="U15" s="135">
        <f t="shared" si="0"/>
        <v>1.4716312065282011E-2</v>
      </c>
      <c r="V15" s="136">
        <f t="shared" si="0"/>
        <v>1.0314445881336454E-2</v>
      </c>
    </row>
    <row r="16" spans="1:22" x14ac:dyDescent="0.25">
      <c r="A16" s="132" t="s">
        <v>1711</v>
      </c>
      <c r="B16" s="132">
        <v>114.03400000000001</v>
      </c>
      <c r="C16" s="133">
        <v>116.542</v>
      </c>
      <c r="D16" s="133">
        <v>119.148</v>
      </c>
      <c r="E16" s="133">
        <v>118.703</v>
      </c>
      <c r="F16" s="133">
        <v>117.514</v>
      </c>
      <c r="G16" s="133">
        <v>118.554</v>
      </c>
      <c r="H16" s="133">
        <v>117.381</v>
      </c>
      <c r="I16" s="133">
        <v>115.977</v>
      </c>
      <c r="J16" s="133">
        <v>116.98399999999999</v>
      </c>
      <c r="K16" s="133">
        <v>116.685</v>
      </c>
      <c r="L16" s="133">
        <v>116.384</v>
      </c>
      <c r="M16" s="133">
        <v>118.10299999999999</v>
      </c>
      <c r="N16" s="133">
        <v>117.83</v>
      </c>
      <c r="O16" s="133">
        <v>116.82599999999999</v>
      </c>
      <c r="P16" s="133">
        <v>116.36799999999999</v>
      </c>
      <c r="Q16" s="133">
        <v>114.586</v>
      </c>
      <c r="R16" s="133">
        <v>114.629</v>
      </c>
      <c r="S16" s="134">
        <v>116.20699999999999</v>
      </c>
      <c r="U16" s="135">
        <f t="shared" si="0"/>
        <v>1.5019011252179748E-3</v>
      </c>
      <c r="V16" s="136">
        <f t="shared" si="0"/>
        <v>5.6212112045084695E-2</v>
      </c>
    </row>
    <row r="17" spans="1:22" x14ac:dyDescent="0.25">
      <c r="A17" s="132" t="s">
        <v>1708</v>
      </c>
      <c r="B17" s="132">
        <v>117.59699999999999</v>
      </c>
      <c r="C17" s="133">
        <v>120.303</v>
      </c>
      <c r="D17" s="133">
        <v>119.127</v>
      </c>
      <c r="E17" s="133">
        <v>118.38200000000001</v>
      </c>
      <c r="F17" s="133">
        <v>116.508</v>
      </c>
      <c r="G17" s="133">
        <v>116.349</v>
      </c>
      <c r="H17" s="133">
        <v>114.92700000000001</v>
      </c>
      <c r="I17" s="133">
        <v>116.78</v>
      </c>
      <c r="J17" s="133">
        <v>116.32</v>
      </c>
      <c r="K17" s="133">
        <v>114.643</v>
      </c>
      <c r="L17" s="133">
        <v>115.30200000000001</v>
      </c>
      <c r="M17" s="133">
        <v>114.28100000000001</v>
      </c>
      <c r="N17" s="133">
        <v>114.179</v>
      </c>
      <c r="O17" s="133">
        <v>115.53700000000001</v>
      </c>
      <c r="P17" s="133">
        <v>112.577</v>
      </c>
      <c r="Q17" s="133">
        <v>110.965</v>
      </c>
      <c r="R17" s="133">
        <v>111.839</v>
      </c>
      <c r="S17" s="134">
        <v>110.834</v>
      </c>
      <c r="U17" s="135">
        <f t="shared" si="0"/>
        <v>3.1879610027395255E-2</v>
      </c>
      <c r="V17" s="136">
        <f t="shared" si="0"/>
        <v>-3.5462920027480638E-2</v>
      </c>
    </row>
    <row r="18" spans="1:22" x14ac:dyDescent="0.25">
      <c r="A18" s="132" t="s">
        <v>1705</v>
      </c>
      <c r="B18" s="132">
        <v>96.108999999999995</v>
      </c>
      <c r="C18" s="133">
        <v>97.257999999999996</v>
      </c>
      <c r="D18" s="133">
        <v>97.165999999999997</v>
      </c>
      <c r="E18" s="133">
        <v>97.837999999999994</v>
      </c>
      <c r="F18" s="133">
        <v>94.87</v>
      </c>
      <c r="G18" s="133">
        <v>97.343000000000004</v>
      </c>
      <c r="H18" s="133">
        <v>97.504999999999995</v>
      </c>
      <c r="I18" s="133">
        <v>96.799000000000007</v>
      </c>
      <c r="J18" s="133">
        <v>100.256</v>
      </c>
      <c r="K18" s="133">
        <v>97.924000000000007</v>
      </c>
      <c r="L18" s="133">
        <v>97.647999999999996</v>
      </c>
      <c r="M18" s="133">
        <v>97.751000000000005</v>
      </c>
      <c r="N18" s="133">
        <v>102.236</v>
      </c>
      <c r="O18" s="133">
        <v>100.78100000000001</v>
      </c>
      <c r="P18" s="133">
        <v>97.796999999999997</v>
      </c>
      <c r="Q18" s="133">
        <v>99.221000000000004</v>
      </c>
      <c r="R18" s="133">
        <v>100.788</v>
      </c>
      <c r="S18" s="134">
        <v>100.88800000000001</v>
      </c>
      <c r="U18" s="135">
        <f t="shared" si="0"/>
        <v>6.4684447664158817E-2</v>
      </c>
      <c r="V18" s="136">
        <f t="shared" si="0"/>
        <v>3.9746368896378392E-3</v>
      </c>
    </row>
    <row r="19" spans="1:22" x14ac:dyDescent="0.25">
      <c r="A19" s="132" t="s">
        <v>1702</v>
      </c>
      <c r="B19" s="132">
        <v>115.697</v>
      </c>
      <c r="C19" s="133">
        <v>118.27200000000001</v>
      </c>
      <c r="D19" s="133">
        <v>119.848</v>
      </c>
      <c r="E19" s="133">
        <v>119.32599999999999</v>
      </c>
      <c r="F19" s="133">
        <v>117.977</v>
      </c>
      <c r="G19" s="133">
        <v>118.71599999999999</v>
      </c>
      <c r="H19" s="133">
        <v>117.492</v>
      </c>
      <c r="I19" s="133">
        <v>117.00700000000001</v>
      </c>
      <c r="J19" s="133">
        <v>117.61199999999999</v>
      </c>
      <c r="K19" s="133">
        <v>116.92100000000001</v>
      </c>
      <c r="L19" s="133">
        <v>116.881</v>
      </c>
      <c r="M19" s="133">
        <v>117.79300000000001</v>
      </c>
      <c r="N19" s="133">
        <v>117.553</v>
      </c>
      <c r="O19" s="133">
        <v>117.23099999999999</v>
      </c>
      <c r="P19" s="133">
        <v>115.999</v>
      </c>
      <c r="Q19" s="133">
        <v>114.252</v>
      </c>
      <c r="R19" s="133">
        <v>114.553</v>
      </c>
      <c r="S19" s="134">
        <v>115.343</v>
      </c>
      <c r="U19" s="135">
        <f t="shared" si="0"/>
        <v>1.0579826333404485E-2</v>
      </c>
      <c r="V19" s="136">
        <f t="shared" si="0"/>
        <v>2.7872158281120107E-2</v>
      </c>
    </row>
    <row r="20" spans="1:22" x14ac:dyDescent="0.25">
      <c r="A20" s="132" t="s">
        <v>1699</v>
      </c>
      <c r="B20" s="132">
        <v>114.246</v>
      </c>
      <c r="C20" s="133">
        <v>116.791</v>
      </c>
      <c r="D20" s="133">
        <v>119.371</v>
      </c>
      <c r="E20" s="133">
        <v>118.92400000000001</v>
      </c>
      <c r="F20" s="133">
        <v>117.73</v>
      </c>
      <c r="G20" s="133">
        <v>118.782</v>
      </c>
      <c r="H20" s="133">
        <v>117.60299999999999</v>
      </c>
      <c r="I20" s="133">
        <v>116.19199999999999</v>
      </c>
      <c r="J20" s="133">
        <v>117.199</v>
      </c>
      <c r="K20" s="133">
        <v>116.905</v>
      </c>
      <c r="L20" s="133">
        <v>116.59699999999999</v>
      </c>
      <c r="M20" s="133">
        <v>118.319</v>
      </c>
      <c r="N20" s="133">
        <v>118.051</v>
      </c>
      <c r="O20" s="133">
        <v>117.045</v>
      </c>
      <c r="P20" s="133">
        <v>116.583</v>
      </c>
      <c r="Q20" s="133">
        <v>114.798</v>
      </c>
      <c r="R20" s="133">
        <v>114.84399999999999</v>
      </c>
      <c r="S20" s="134">
        <v>116.423</v>
      </c>
      <c r="U20" s="135">
        <f t="shared" si="0"/>
        <v>1.6037790188665468E-3</v>
      </c>
      <c r="V20" s="136">
        <f t="shared" si="0"/>
        <v>5.6140999111784939E-2</v>
      </c>
    </row>
    <row r="21" spans="1:22" x14ac:dyDescent="0.25">
      <c r="A21" s="132" t="s">
        <v>1696</v>
      </c>
      <c r="B21" s="132">
        <v>120.55800000000001</v>
      </c>
      <c r="C21" s="133">
        <v>123.34099999999999</v>
      </c>
      <c r="D21" s="133">
        <v>122.13500000000001</v>
      </c>
      <c r="E21" s="133">
        <v>121.37</v>
      </c>
      <c r="F21" s="133">
        <v>119.45</v>
      </c>
      <c r="G21" s="133">
        <v>119.259</v>
      </c>
      <c r="H21" s="133">
        <v>117.828</v>
      </c>
      <c r="I21" s="133">
        <v>119.72799999999999</v>
      </c>
      <c r="J21" s="133">
        <v>119.254</v>
      </c>
      <c r="K21" s="133">
        <v>117.53700000000001</v>
      </c>
      <c r="L21" s="133">
        <v>118.215</v>
      </c>
      <c r="M21" s="133">
        <v>117.15900000000001</v>
      </c>
      <c r="N21" s="133">
        <v>117.066</v>
      </c>
      <c r="O21" s="133">
        <v>118.45099999999999</v>
      </c>
      <c r="P21" s="133">
        <v>115.414</v>
      </c>
      <c r="Q21" s="133">
        <v>113.765</v>
      </c>
      <c r="R21" s="133">
        <v>114.66200000000001</v>
      </c>
      <c r="S21" s="134">
        <v>113.63</v>
      </c>
      <c r="U21" s="135">
        <f t="shared" si="0"/>
        <v>3.1913671315637382E-2</v>
      </c>
      <c r="V21" s="136">
        <f t="shared" si="0"/>
        <v>-3.551833540933802E-2</v>
      </c>
    </row>
    <row r="22" spans="1:22" x14ac:dyDescent="0.25">
      <c r="A22" s="132" t="s">
        <v>1693</v>
      </c>
      <c r="B22" s="132">
        <v>103.928</v>
      </c>
      <c r="C22" s="133">
        <v>105.343</v>
      </c>
      <c r="D22" s="133">
        <v>106.27500000000001</v>
      </c>
      <c r="E22" s="133">
        <v>106.818</v>
      </c>
      <c r="F22" s="133">
        <v>107.67100000000001</v>
      </c>
      <c r="G22" s="133">
        <v>107.943</v>
      </c>
      <c r="H22" s="133">
        <v>108.648</v>
      </c>
      <c r="I22" s="133">
        <v>108.867</v>
      </c>
      <c r="J22" s="133">
        <v>108.69799999999999</v>
      </c>
      <c r="K22" s="133">
        <v>108.53100000000001</v>
      </c>
      <c r="L22" s="133">
        <v>108.419</v>
      </c>
      <c r="M22" s="133">
        <v>108.295</v>
      </c>
      <c r="N22" s="133">
        <v>108.245</v>
      </c>
      <c r="O22" s="133">
        <v>108.157</v>
      </c>
      <c r="P22" s="133">
        <v>108.255</v>
      </c>
      <c r="Q22" s="133">
        <v>108.223</v>
      </c>
      <c r="R22" s="133">
        <v>108.56399999999999</v>
      </c>
      <c r="S22" s="134">
        <v>108.508</v>
      </c>
      <c r="U22" s="135">
        <f t="shared" si="0"/>
        <v>1.2663299824683838E-2</v>
      </c>
      <c r="V22" s="136">
        <f t="shared" si="0"/>
        <v>-2.0617031656112728E-3</v>
      </c>
    </row>
    <row r="23" spans="1:22" x14ac:dyDescent="0.25">
      <c r="A23" s="132" t="s">
        <v>1690</v>
      </c>
      <c r="B23" s="132">
        <v>105.672</v>
      </c>
      <c r="C23" s="133">
        <v>107.511</v>
      </c>
      <c r="D23" s="133">
        <v>109.111</v>
      </c>
      <c r="E23" s="133">
        <v>109.96299999999999</v>
      </c>
      <c r="F23" s="133">
        <v>111.90300000000001</v>
      </c>
      <c r="G23" s="133">
        <v>111.849</v>
      </c>
      <c r="H23" s="133">
        <v>111.89</v>
      </c>
      <c r="I23" s="133">
        <v>111.452</v>
      </c>
      <c r="J23" s="133">
        <v>110.292</v>
      </c>
      <c r="K23" s="133">
        <v>108.899</v>
      </c>
      <c r="L23" s="133">
        <v>107.46299999999999</v>
      </c>
      <c r="M23" s="133">
        <v>106.90600000000001</v>
      </c>
      <c r="N23" s="133">
        <v>106.68600000000001</v>
      </c>
      <c r="O23" s="133">
        <v>106.25</v>
      </c>
      <c r="P23" s="133">
        <v>105.60599999999999</v>
      </c>
      <c r="Q23" s="133">
        <v>104.996</v>
      </c>
      <c r="R23" s="133">
        <v>105.33199999999999</v>
      </c>
      <c r="S23" s="134">
        <v>104.669</v>
      </c>
      <c r="U23" s="135">
        <f t="shared" si="0"/>
        <v>1.2862063510888921E-2</v>
      </c>
      <c r="V23" s="136">
        <f t="shared" si="0"/>
        <v>-2.4940814258646138E-2</v>
      </c>
    </row>
    <row r="24" spans="1:22" x14ac:dyDescent="0.25">
      <c r="A24" s="132" t="s">
        <v>1687</v>
      </c>
      <c r="B24" s="132">
        <v>102.709</v>
      </c>
      <c r="C24" s="133">
        <v>103.839</v>
      </c>
      <c r="D24" s="133">
        <v>104.32599999999999</v>
      </c>
      <c r="E24" s="133">
        <v>104.664</v>
      </c>
      <c r="F24" s="133">
        <v>104.804</v>
      </c>
      <c r="G24" s="133">
        <v>105.292</v>
      </c>
      <c r="H24" s="133">
        <v>106.441</v>
      </c>
      <c r="I24" s="133">
        <v>107.099</v>
      </c>
      <c r="J24" s="133">
        <v>107.596</v>
      </c>
      <c r="K24" s="133">
        <v>108.252</v>
      </c>
      <c r="L24" s="133">
        <v>109.03700000000001</v>
      </c>
      <c r="M24" s="133">
        <v>109.21</v>
      </c>
      <c r="N24" s="133">
        <v>109.26900000000001</v>
      </c>
      <c r="O24" s="133">
        <v>109.417</v>
      </c>
      <c r="P24" s="133">
        <v>110.02200000000001</v>
      </c>
      <c r="Q24" s="133">
        <v>110.387</v>
      </c>
      <c r="R24" s="133">
        <v>110.733</v>
      </c>
      <c r="S24" s="134">
        <v>111.08499999999999</v>
      </c>
      <c r="U24" s="135">
        <f t="shared" si="0"/>
        <v>1.2596779317546103E-2</v>
      </c>
      <c r="V24" s="136">
        <f t="shared" si="0"/>
        <v>1.2776027937224654E-2</v>
      </c>
    </row>
    <row r="25" spans="1:22" x14ac:dyDescent="0.25">
      <c r="A25" s="131" t="s">
        <v>1684</v>
      </c>
      <c r="B25" s="132">
        <v>94.072999999999993</v>
      </c>
      <c r="C25" s="133">
        <v>94.45</v>
      </c>
      <c r="D25" s="133">
        <v>94.531000000000006</v>
      </c>
      <c r="E25" s="133">
        <v>93.912000000000006</v>
      </c>
      <c r="F25" s="133">
        <v>94.244</v>
      </c>
      <c r="G25" s="133">
        <v>94.231999999999999</v>
      </c>
      <c r="H25" s="133">
        <v>93.988</v>
      </c>
      <c r="I25" s="133">
        <v>93.486000000000004</v>
      </c>
      <c r="J25" s="133">
        <v>93.338999999999999</v>
      </c>
      <c r="K25" s="133">
        <v>92.832999999999998</v>
      </c>
      <c r="L25" s="133">
        <v>91.519000000000005</v>
      </c>
      <c r="M25" s="133">
        <v>90.677999999999997</v>
      </c>
      <c r="N25" s="133">
        <v>89.986000000000004</v>
      </c>
      <c r="O25" s="133">
        <v>89.116</v>
      </c>
      <c r="P25" s="133">
        <v>88.557000000000002</v>
      </c>
      <c r="Q25" s="133">
        <v>87.887</v>
      </c>
      <c r="R25" s="133">
        <v>87.239000000000004</v>
      </c>
      <c r="S25" s="134">
        <v>87.519000000000005</v>
      </c>
      <c r="U25" s="135">
        <f t="shared" si="0"/>
        <v>-2.9167840744975693E-2</v>
      </c>
      <c r="V25" s="136">
        <f t="shared" si="0"/>
        <v>1.2900235337409693E-2</v>
      </c>
    </row>
    <row r="26" spans="1:22" x14ac:dyDescent="0.25">
      <c r="A26" s="132" t="s">
        <v>1681</v>
      </c>
      <c r="B26" s="132">
        <v>93.435000000000002</v>
      </c>
      <c r="C26" s="133">
        <v>93.748999999999995</v>
      </c>
      <c r="D26" s="133">
        <v>93.281000000000006</v>
      </c>
      <c r="E26" s="133">
        <v>92.998999999999995</v>
      </c>
      <c r="F26" s="133">
        <v>92.953999999999994</v>
      </c>
      <c r="G26" s="133">
        <v>93.039000000000001</v>
      </c>
      <c r="H26" s="133">
        <v>92.981999999999999</v>
      </c>
      <c r="I26" s="133">
        <v>92.122</v>
      </c>
      <c r="J26" s="133">
        <v>91.567999999999998</v>
      </c>
      <c r="K26" s="133">
        <v>91.042000000000002</v>
      </c>
      <c r="L26" s="133">
        <v>90.114000000000004</v>
      </c>
      <c r="M26" s="133">
        <v>89.016999999999996</v>
      </c>
      <c r="N26" s="133">
        <v>88.111000000000004</v>
      </c>
      <c r="O26" s="133">
        <v>88.275000000000006</v>
      </c>
      <c r="P26" s="133">
        <v>87.316000000000003</v>
      </c>
      <c r="Q26" s="133">
        <v>86.963999999999999</v>
      </c>
      <c r="R26" s="133">
        <v>86.337000000000003</v>
      </c>
      <c r="S26" s="134">
        <v>86.756</v>
      </c>
      <c r="U26" s="135">
        <f t="shared" si="0"/>
        <v>-2.8529122032298626E-2</v>
      </c>
      <c r="V26" s="136">
        <f t="shared" si="0"/>
        <v>1.9554074777054398E-2</v>
      </c>
    </row>
    <row r="27" spans="1:22" x14ac:dyDescent="0.25">
      <c r="A27" s="132" t="s">
        <v>1678</v>
      </c>
      <c r="B27" s="132">
        <v>94.168999999999997</v>
      </c>
      <c r="C27" s="133">
        <v>95.32</v>
      </c>
      <c r="D27" s="133">
        <v>95.031999999999996</v>
      </c>
      <c r="E27" s="133">
        <v>95.563000000000002</v>
      </c>
      <c r="F27" s="133">
        <v>96.004999999999995</v>
      </c>
      <c r="G27" s="133">
        <v>96.534000000000006</v>
      </c>
      <c r="H27" s="133">
        <v>96.661000000000001</v>
      </c>
      <c r="I27" s="133">
        <v>96.230999999999995</v>
      </c>
      <c r="J27" s="133">
        <v>95.634</v>
      </c>
      <c r="K27" s="133">
        <v>95.944999999999993</v>
      </c>
      <c r="L27" s="133">
        <v>95.057000000000002</v>
      </c>
      <c r="M27" s="133">
        <v>94.015000000000001</v>
      </c>
      <c r="N27" s="133">
        <v>93.082999999999998</v>
      </c>
      <c r="O27" s="133">
        <v>93.52</v>
      </c>
      <c r="P27" s="133">
        <v>91.831000000000003</v>
      </c>
      <c r="Q27" s="133">
        <v>91.962999999999994</v>
      </c>
      <c r="R27" s="133">
        <v>91.742999999999995</v>
      </c>
      <c r="S27" s="134">
        <v>92.924000000000007</v>
      </c>
      <c r="U27" s="135">
        <f t="shared" si="0"/>
        <v>-9.5347829176254395E-3</v>
      </c>
      <c r="V27" s="136">
        <f t="shared" si="0"/>
        <v>5.2494499097547775E-2</v>
      </c>
    </row>
    <row r="28" spans="1:22" x14ac:dyDescent="0.25">
      <c r="A28" s="132" t="s">
        <v>1675</v>
      </c>
      <c r="B28" s="132">
        <v>91.147999999999996</v>
      </c>
      <c r="C28" s="133">
        <v>89.819000000000003</v>
      </c>
      <c r="D28" s="133">
        <v>87.772000000000006</v>
      </c>
      <c r="E28" s="133">
        <v>85.400999999999996</v>
      </c>
      <c r="F28" s="133">
        <v>84.847999999999999</v>
      </c>
      <c r="G28" s="133">
        <v>83.927999999999997</v>
      </c>
      <c r="H28" s="133">
        <v>83.62</v>
      </c>
      <c r="I28" s="133">
        <v>81.649000000000001</v>
      </c>
      <c r="J28" s="133">
        <v>80.924999999999997</v>
      </c>
      <c r="K28" s="133">
        <v>79.494</v>
      </c>
      <c r="L28" s="133">
        <v>77.888000000000005</v>
      </c>
      <c r="M28" s="133">
        <v>75.995999999999995</v>
      </c>
      <c r="N28" s="133">
        <v>74.373999999999995</v>
      </c>
      <c r="O28" s="133">
        <v>74.012</v>
      </c>
      <c r="P28" s="133">
        <v>73.644000000000005</v>
      </c>
      <c r="Q28" s="133">
        <v>72.311000000000007</v>
      </c>
      <c r="R28" s="133">
        <v>71.378</v>
      </c>
      <c r="S28" s="134">
        <v>70.78</v>
      </c>
      <c r="U28" s="135">
        <f t="shared" si="0"/>
        <v>-5.0620106576607315E-2</v>
      </c>
      <c r="V28" s="136">
        <f t="shared" si="0"/>
        <v>-3.3092935129986123E-2</v>
      </c>
    </row>
    <row r="29" spans="1:22" x14ac:dyDescent="0.25">
      <c r="A29" s="132" t="s">
        <v>1672</v>
      </c>
      <c r="B29" s="132">
        <v>95.245999999999995</v>
      </c>
      <c r="C29" s="133">
        <v>95.912000000000006</v>
      </c>
      <c r="D29" s="133">
        <v>97.527000000000001</v>
      </c>
      <c r="E29" s="133">
        <v>97.116</v>
      </c>
      <c r="F29" s="133">
        <v>95.605999999999995</v>
      </c>
      <c r="G29" s="133">
        <v>95.635999999999996</v>
      </c>
      <c r="H29" s="133">
        <v>94.953000000000003</v>
      </c>
      <c r="I29" s="133">
        <v>93.536000000000001</v>
      </c>
      <c r="J29" s="133">
        <v>92.878</v>
      </c>
      <c r="K29" s="133">
        <v>90.697000000000003</v>
      </c>
      <c r="L29" s="133">
        <v>90.563000000000002</v>
      </c>
      <c r="M29" s="133">
        <v>90.311999999999998</v>
      </c>
      <c r="N29" s="133">
        <v>90.320999999999998</v>
      </c>
      <c r="O29" s="133">
        <v>90.787000000000006</v>
      </c>
      <c r="P29" s="133">
        <v>92.314999999999998</v>
      </c>
      <c r="Q29" s="133">
        <v>91.12</v>
      </c>
      <c r="R29" s="133">
        <v>91.343999999999994</v>
      </c>
      <c r="S29" s="134">
        <v>91.72</v>
      </c>
      <c r="U29" s="135">
        <f t="shared" si="0"/>
        <v>9.8695058043183348E-3</v>
      </c>
      <c r="V29" s="136">
        <f t="shared" si="0"/>
        <v>1.6567173540610769E-2</v>
      </c>
    </row>
    <row r="30" spans="1:22" x14ac:dyDescent="0.25">
      <c r="A30" s="132" t="s">
        <v>1669</v>
      </c>
      <c r="B30" s="132">
        <v>91.736000000000004</v>
      </c>
      <c r="C30" s="133">
        <v>90.155000000000001</v>
      </c>
      <c r="D30" s="133">
        <v>89.754999999999995</v>
      </c>
      <c r="E30" s="133">
        <v>89.974000000000004</v>
      </c>
      <c r="F30" s="133">
        <v>90.2</v>
      </c>
      <c r="G30" s="133">
        <v>90.263999999999996</v>
      </c>
      <c r="H30" s="133">
        <v>90.614999999999995</v>
      </c>
      <c r="I30" s="133">
        <v>91.010999999999996</v>
      </c>
      <c r="J30" s="133">
        <v>91.47</v>
      </c>
      <c r="K30" s="133">
        <v>90.728999999999999</v>
      </c>
      <c r="L30" s="133">
        <v>90.406000000000006</v>
      </c>
      <c r="M30" s="133">
        <v>90.100999999999999</v>
      </c>
      <c r="N30" s="133">
        <v>90.197000000000003</v>
      </c>
      <c r="O30" s="133">
        <v>89.697000000000003</v>
      </c>
      <c r="P30" s="133">
        <v>88.165000000000006</v>
      </c>
      <c r="Q30" s="133">
        <v>88.861999999999995</v>
      </c>
      <c r="R30" s="133">
        <v>85.391999999999996</v>
      </c>
      <c r="S30" s="134">
        <v>84.149000000000001</v>
      </c>
      <c r="U30" s="135">
        <f t="shared" si="0"/>
        <v>-0.14728400889147253</v>
      </c>
      <c r="V30" s="136">
        <f t="shared" si="0"/>
        <v>-5.6966554891628718E-2</v>
      </c>
    </row>
    <row r="31" spans="1:22" x14ac:dyDescent="0.25">
      <c r="A31" s="132" t="s">
        <v>1666</v>
      </c>
      <c r="B31" s="132">
        <v>92.677999999999997</v>
      </c>
      <c r="C31" s="133">
        <v>93.445999999999998</v>
      </c>
      <c r="D31" s="133">
        <v>95.498000000000005</v>
      </c>
      <c r="E31" s="133">
        <v>95.822000000000003</v>
      </c>
      <c r="F31" s="133">
        <v>98.305999999999997</v>
      </c>
      <c r="G31" s="133">
        <v>98.903000000000006</v>
      </c>
      <c r="H31" s="133">
        <v>98.358000000000004</v>
      </c>
      <c r="I31" s="133">
        <v>98.864999999999995</v>
      </c>
      <c r="J31" s="133">
        <v>98.045000000000002</v>
      </c>
      <c r="K31" s="133">
        <v>97.325000000000003</v>
      </c>
      <c r="L31" s="133">
        <v>95.7</v>
      </c>
      <c r="M31" s="133">
        <v>94.676000000000002</v>
      </c>
      <c r="N31" s="133">
        <v>93.887</v>
      </c>
      <c r="O31" s="133">
        <v>91.188000000000002</v>
      </c>
      <c r="P31" s="133">
        <v>90.224999999999994</v>
      </c>
      <c r="Q31" s="133">
        <v>88.593000000000004</v>
      </c>
      <c r="R31" s="133">
        <v>87.494</v>
      </c>
      <c r="S31" s="134">
        <v>87.286000000000001</v>
      </c>
      <c r="U31" s="135">
        <f t="shared" si="0"/>
        <v>-4.8704474682170651E-2</v>
      </c>
      <c r="V31" s="136">
        <f t="shared" si="0"/>
        <v>-9.4753677005724457E-3</v>
      </c>
    </row>
    <row r="32" spans="1:22" x14ac:dyDescent="0.25">
      <c r="A32" s="132" t="s">
        <v>1663</v>
      </c>
      <c r="B32" s="132">
        <v>92.372</v>
      </c>
      <c r="C32" s="133">
        <v>93.254000000000005</v>
      </c>
      <c r="D32" s="133">
        <v>95.588999999999999</v>
      </c>
      <c r="E32" s="133">
        <v>96.239000000000004</v>
      </c>
      <c r="F32" s="133">
        <v>98.977999999999994</v>
      </c>
      <c r="G32" s="133">
        <v>99.813999999999993</v>
      </c>
      <c r="H32" s="133">
        <v>99.230999999999995</v>
      </c>
      <c r="I32" s="133">
        <v>99.960999999999999</v>
      </c>
      <c r="J32" s="133">
        <v>98.91</v>
      </c>
      <c r="K32" s="133">
        <v>98.277000000000001</v>
      </c>
      <c r="L32" s="133">
        <v>96.409000000000006</v>
      </c>
      <c r="M32" s="133">
        <v>95.302000000000007</v>
      </c>
      <c r="N32" s="133">
        <v>94.497</v>
      </c>
      <c r="O32" s="133">
        <v>91.525999999999996</v>
      </c>
      <c r="P32" s="133">
        <v>90.403000000000006</v>
      </c>
      <c r="Q32" s="133">
        <v>88.563999999999993</v>
      </c>
      <c r="R32" s="133">
        <v>87.376999999999995</v>
      </c>
      <c r="S32" s="134">
        <v>87.153000000000006</v>
      </c>
      <c r="U32" s="135">
        <f t="shared" si="0"/>
        <v>-5.2542745906382526E-2</v>
      </c>
      <c r="V32" s="136">
        <f t="shared" si="0"/>
        <v>-1.0215049743411253E-2</v>
      </c>
    </row>
    <row r="33" spans="1:22" x14ac:dyDescent="0.25">
      <c r="A33" s="132" t="s">
        <v>1660</v>
      </c>
      <c r="B33" s="132">
        <v>94.71</v>
      </c>
      <c r="C33" s="133">
        <v>94.641000000000005</v>
      </c>
      <c r="D33" s="133">
        <v>94.738</v>
      </c>
      <c r="E33" s="133">
        <v>92.905000000000001</v>
      </c>
      <c r="F33" s="133">
        <v>93.811000000000007</v>
      </c>
      <c r="G33" s="133">
        <v>92.957999999999998</v>
      </c>
      <c r="H33" s="133">
        <v>92.692999999999998</v>
      </c>
      <c r="I33" s="133">
        <v>91.837000000000003</v>
      </c>
      <c r="J33" s="133">
        <v>92.438000000000002</v>
      </c>
      <c r="K33" s="133">
        <v>91.194000000000003</v>
      </c>
      <c r="L33" s="133">
        <v>91.141999999999996</v>
      </c>
      <c r="M33" s="133">
        <v>90.713999999999999</v>
      </c>
      <c r="N33" s="133">
        <v>90.13</v>
      </c>
      <c r="O33" s="133">
        <v>89.204999999999998</v>
      </c>
      <c r="P33" s="133">
        <v>89.299000000000007</v>
      </c>
      <c r="Q33" s="133">
        <v>89.009</v>
      </c>
      <c r="R33" s="133">
        <v>88.468000000000004</v>
      </c>
      <c r="S33" s="134">
        <v>88.361999999999995</v>
      </c>
      <c r="U33" s="135">
        <f t="shared" si="0"/>
        <v>-2.4091389790887763E-2</v>
      </c>
      <c r="V33" s="136">
        <f t="shared" si="0"/>
        <v>-4.7840865654156239E-3</v>
      </c>
    </row>
    <row r="34" spans="1:22" x14ac:dyDescent="0.25">
      <c r="A34" s="132" t="s">
        <v>1657</v>
      </c>
      <c r="B34" s="132">
        <v>96.256</v>
      </c>
      <c r="C34" s="133">
        <v>96.352999999999994</v>
      </c>
      <c r="D34" s="133">
        <v>96.135000000000005</v>
      </c>
      <c r="E34" s="133">
        <v>93.25</v>
      </c>
      <c r="F34" s="133">
        <v>92.825999999999993</v>
      </c>
      <c r="G34" s="133">
        <v>91.870999999999995</v>
      </c>
      <c r="H34" s="133">
        <v>91.254999999999995</v>
      </c>
      <c r="I34" s="133">
        <v>90.850999999999999</v>
      </c>
      <c r="J34" s="133">
        <v>92.477000000000004</v>
      </c>
      <c r="K34" s="133">
        <v>91.777000000000001</v>
      </c>
      <c r="L34" s="133">
        <v>88.941000000000003</v>
      </c>
      <c r="M34" s="133">
        <v>89.001000000000005</v>
      </c>
      <c r="N34" s="133">
        <v>88.853999999999999</v>
      </c>
      <c r="O34" s="133">
        <v>86.149000000000001</v>
      </c>
      <c r="P34" s="133">
        <v>86.989000000000004</v>
      </c>
      <c r="Q34" s="133">
        <v>85.584999999999994</v>
      </c>
      <c r="R34" s="133">
        <v>85.016999999999996</v>
      </c>
      <c r="S34" s="134">
        <v>85.415999999999997</v>
      </c>
      <c r="U34" s="135">
        <f t="shared" si="0"/>
        <v>-2.6283602385046123E-2</v>
      </c>
      <c r="V34" s="136">
        <f t="shared" si="0"/>
        <v>1.8905285592072829E-2</v>
      </c>
    </row>
    <row r="35" spans="1:22" x14ac:dyDescent="0.25">
      <c r="A35" s="132" t="s">
        <v>1654</v>
      </c>
      <c r="B35" s="132">
        <v>91.56</v>
      </c>
      <c r="C35" s="133">
        <v>91.826999999999998</v>
      </c>
      <c r="D35" s="133">
        <v>90.905000000000001</v>
      </c>
      <c r="E35" s="133">
        <v>85.546000000000006</v>
      </c>
      <c r="F35" s="133">
        <v>85.031000000000006</v>
      </c>
      <c r="G35" s="133">
        <v>82.683999999999997</v>
      </c>
      <c r="H35" s="133">
        <v>81.506</v>
      </c>
      <c r="I35" s="133">
        <v>80.757000000000005</v>
      </c>
      <c r="J35" s="133">
        <v>83.789000000000001</v>
      </c>
      <c r="K35" s="133">
        <v>82.703000000000003</v>
      </c>
      <c r="L35" s="133">
        <v>77.932000000000002</v>
      </c>
      <c r="M35" s="133">
        <v>78.721000000000004</v>
      </c>
      <c r="N35" s="133">
        <v>79.855000000000004</v>
      </c>
      <c r="O35" s="133">
        <v>75.959000000000003</v>
      </c>
      <c r="P35" s="133">
        <v>78.63</v>
      </c>
      <c r="Q35" s="133">
        <v>75.403999999999996</v>
      </c>
      <c r="R35" s="133">
        <v>75.923000000000002</v>
      </c>
      <c r="S35" s="134">
        <v>76.847999999999999</v>
      </c>
      <c r="U35" s="135">
        <f t="shared" si="0"/>
        <v>2.7817250335180344E-2</v>
      </c>
      <c r="V35" s="136">
        <f t="shared" si="0"/>
        <v>4.9631452030551415E-2</v>
      </c>
    </row>
    <row r="36" spans="1:22" x14ac:dyDescent="0.25">
      <c r="A36" s="132" t="s">
        <v>1651</v>
      </c>
      <c r="B36" s="132">
        <v>100.636</v>
      </c>
      <c r="C36" s="133">
        <v>100.57</v>
      </c>
      <c r="D36" s="133">
        <v>101.02500000000001</v>
      </c>
      <c r="E36" s="133">
        <v>100.60299999999999</v>
      </c>
      <c r="F36" s="133">
        <v>100.252</v>
      </c>
      <c r="G36" s="133">
        <v>100.746</v>
      </c>
      <c r="H36" s="133">
        <v>100.739</v>
      </c>
      <c r="I36" s="133">
        <v>100.72499999999999</v>
      </c>
      <c r="J36" s="133">
        <v>100.854</v>
      </c>
      <c r="K36" s="133">
        <v>100.583</v>
      </c>
      <c r="L36" s="133">
        <v>99.888000000000005</v>
      </c>
      <c r="M36" s="133">
        <v>99.146000000000001</v>
      </c>
      <c r="N36" s="133">
        <v>97.611000000000004</v>
      </c>
      <c r="O36" s="133">
        <v>96.222999999999999</v>
      </c>
      <c r="P36" s="133">
        <v>95.082999999999998</v>
      </c>
      <c r="Q36" s="133">
        <v>95.650999999999996</v>
      </c>
      <c r="R36" s="133">
        <v>93.91</v>
      </c>
      <c r="S36" s="134">
        <v>93.744</v>
      </c>
      <c r="U36" s="135">
        <f t="shared" si="0"/>
        <v>-7.0842572280292226E-2</v>
      </c>
      <c r="V36" s="136">
        <f t="shared" si="0"/>
        <v>-7.0518740765657117E-3</v>
      </c>
    </row>
    <row r="37" spans="1:22" x14ac:dyDescent="0.25">
      <c r="A37" s="132" t="s">
        <v>1648</v>
      </c>
      <c r="B37" s="132">
        <v>97.509</v>
      </c>
      <c r="C37" s="133">
        <v>98.194999999999993</v>
      </c>
      <c r="D37" s="133">
        <v>99.081999999999994</v>
      </c>
      <c r="E37" s="133">
        <v>98.992000000000004</v>
      </c>
      <c r="F37" s="133">
        <v>99.566999999999993</v>
      </c>
      <c r="G37" s="133">
        <v>99.774000000000001</v>
      </c>
      <c r="H37" s="133">
        <v>99.575999999999993</v>
      </c>
      <c r="I37" s="133">
        <v>99.676000000000002</v>
      </c>
      <c r="J37" s="133">
        <v>100.01300000000001</v>
      </c>
      <c r="K37" s="133">
        <v>100.724</v>
      </c>
      <c r="L37" s="133">
        <v>100.762</v>
      </c>
      <c r="M37" s="133">
        <v>100.267</v>
      </c>
      <c r="N37" s="133">
        <v>100.27800000000001</v>
      </c>
      <c r="O37" s="133">
        <v>99.344999999999999</v>
      </c>
      <c r="P37" s="133">
        <v>99.566000000000003</v>
      </c>
      <c r="Q37" s="133">
        <v>100.309</v>
      </c>
      <c r="R37" s="133">
        <v>100.36</v>
      </c>
      <c r="S37" s="134">
        <v>100.205</v>
      </c>
      <c r="U37" s="135">
        <f t="shared" si="0"/>
        <v>2.0352673439152369E-3</v>
      </c>
      <c r="V37" s="136">
        <f t="shared" si="0"/>
        <v>-6.1634630240838817E-3</v>
      </c>
    </row>
    <row r="38" spans="1:22" x14ac:dyDescent="0.25">
      <c r="A38" s="132" t="s">
        <v>1645</v>
      </c>
      <c r="B38" s="132">
        <v>97.662999999999997</v>
      </c>
      <c r="C38" s="133">
        <v>98.492000000000004</v>
      </c>
      <c r="D38" s="133">
        <v>99.7</v>
      </c>
      <c r="E38" s="133">
        <v>99.525000000000006</v>
      </c>
      <c r="F38" s="133">
        <v>100.23099999999999</v>
      </c>
      <c r="G38" s="133">
        <v>100.46899999999999</v>
      </c>
      <c r="H38" s="133">
        <v>100.36799999999999</v>
      </c>
      <c r="I38" s="133">
        <v>100.44199999999999</v>
      </c>
      <c r="J38" s="133">
        <v>100.905</v>
      </c>
      <c r="K38" s="133">
        <v>101.807</v>
      </c>
      <c r="L38" s="133">
        <v>101.747</v>
      </c>
      <c r="M38" s="133">
        <v>101.369</v>
      </c>
      <c r="N38" s="133">
        <v>101.31699999999999</v>
      </c>
      <c r="O38" s="133">
        <v>100.381</v>
      </c>
      <c r="P38" s="133">
        <v>100.732</v>
      </c>
      <c r="Q38" s="133">
        <v>101.505</v>
      </c>
      <c r="R38" s="133">
        <v>101.72499999999999</v>
      </c>
      <c r="S38" s="134">
        <v>101.43</v>
      </c>
      <c r="U38" s="135">
        <f t="shared" si="0"/>
        <v>8.69774965652792E-3</v>
      </c>
      <c r="V38" s="136">
        <f t="shared" si="0"/>
        <v>-1.1549540033785277E-2</v>
      </c>
    </row>
    <row r="39" spans="1:22" x14ac:dyDescent="0.25">
      <c r="A39" s="132" t="s">
        <v>1642</v>
      </c>
      <c r="B39" s="132">
        <v>96.778000000000006</v>
      </c>
      <c r="C39" s="133">
        <v>96.813999999999993</v>
      </c>
      <c r="D39" s="133">
        <v>96.313000000000002</v>
      </c>
      <c r="E39" s="133">
        <v>96.602000000000004</v>
      </c>
      <c r="F39" s="133">
        <v>96.667000000000002</v>
      </c>
      <c r="G39" s="133">
        <v>96.775000000000006</v>
      </c>
      <c r="H39" s="133">
        <v>96.185000000000002</v>
      </c>
      <c r="I39" s="133">
        <v>96.391999999999996</v>
      </c>
      <c r="J39" s="133">
        <v>96.191000000000003</v>
      </c>
      <c r="K39" s="133">
        <v>96.105999999999995</v>
      </c>
      <c r="L39" s="133">
        <v>96.545000000000002</v>
      </c>
      <c r="M39" s="133">
        <v>95.570999999999998</v>
      </c>
      <c r="N39" s="133">
        <v>95.844999999999999</v>
      </c>
      <c r="O39" s="133">
        <v>94.933999999999997</v>
      </c>
      <c r="P39" s="133">
        <v>94.62</v>
      </c>
      <c r="Q39" s="133">
        <v>95.234999999999999</v>
      </c>
      <c r="R39" s="133">
        <v>94.587999999999994</v>
      </c>
      <c r="S39" s="134">
        <v>95.012</v>
      </c>
      <c r="U39" s="135">
        <f t="shared" si="0"/>
        <v>-2.6899207446946183E-2</v>
      </c>
      <c r="V39" s="136">
        <f t="shared" si="0"/>
        <v>1.805131567369278E-2</v>
      </c>
    </row>
    <row r="40" spans="1:22" x14ac:dyDescent="0.25">
      <c r="A40" s="131" t="s">
        <v>15</v>
      </c>
      <c r="B40" s="132">
        <v>88.906000000000006</v>
      </c>
      <c r="C40" s="133">
        <v>87.512</v>
      </c>
      <c r="D40" s="133">
        <v>85.947000000000003</v>
      </c>
      <c r="E40" s="133">
        <v>84.49</v>
      </c>
      <c r="F40" s="133">
        <v>83.350999999999999</v>
      </c>
      <c r="G40" s="133">
        <v>82.024000000000001</v>
      </c>
      <c r="H40" s="133">
        <v>80.781999999999996</v>
      </c>
      <c r="I40" s="133">
        <v>79.649000000000001</v>
      </c>
      <c r="J40" s="133">
        <v>78.691000000000003</v>
      </c>
      <c r="K40" s="133">
        <v>77.494</v>
      </c>
      <c r="L40" s="133">
        <v>76.566000000000003</v>
      </c>
      <c r="M40" s="133">
        <v>75.72</v>
      </c>
      <c r="N40" s="133">
        <v>74.840999999999994</v>
      </c>
      <c r="O40" s="133">
        <v>74.314999999999998</v>
      </c>
      <c r="P40" s="133">
        <v>73.236000000000004</v>
      </c>
      <c r="Q40" s="133">
        <v>72.12</v>
      </c>
      <c r="R40" s="133">
        <v>71.138000000000005</v>
      </c>
      <c r="S40" s="134">
        <v>70.679000000000002</v>
      </c>
      <c r="U40" s="135">
        <f t="shared" si="0"/>
        <v>-5.3362439724423449E-2</v>
      </c>
      <c r="V40" s="136">
        <f t="shared" si="0"/>
        <v>-2.5560274703452235E-2</v>
      </c>
    </row>
    <row r="41" spans="1:22" x14ac:dyDescent="0.25">
      <c r="A41" s="132" t="s">
        <v>1639</v>
      </c>
      <c r="B41" s="132">
        <v>83.959000000000003</v>
      </c>
      <c r="C41" s="133">
        <v>82.15</v>
      </c>
      <c r="D41" s="133">
        <v>80.043999999999997</v>
      </c>
      <c r="E41" s="133">
        <v>78.06</v>
      </c>
      <c r="F41" s="133">
        <v>76.236999999999995</v>
      </c>
      <c r="G41" s="133">
        <v>74.17</v>
      </c>
      <c r="H41" s="133">
        <v>72.400999999999996</v>
      </c>
      <c r="I41" s="133">
        <v>70.81</v>
      </c>
      <c r="J41" s="133">
        <v>69.570999999999998</v>
      </c>
      <c r="K41" s="133">
        <v>67.941999999999993</v>
      </c>
      <c r="L41" s="133">
        <v>66.775000000000006</v>
      </c>
      <c r="M41" s="133">
        <v>65.676000000000002</v>
      </c>
      <c r="N41" s="133">
        <v>64.478999999999999</v>
      </c>
      <c r="O41" s="133">
        <v>63.853999999999999</v>
      </c>
      <c r="P41" s="133">
        <v>62.621000000000002</v>
      </c>
      <c r="Q41" s="133">
        <v>61.113999999999997</v>
      </c>
      <c r="R41" s="133">
        <v>59.835999999999999</v>
      </c>
      <c r="S41" s="134">
        <v>59.344000000000001</v>
      </c>
      <c r="U41" s="135">
        <f t="shared" si="0"/>
        <v>-8.1059537623647704E-2</v>
      </c>
      <c r="V41" s="136">
        <f t="shared" si="0"/>
        <v>-3.2486463595118087E-2</v>
      </c>
    </row>
    <row r="42" spans="1:22" x14ac:dyDescent="0.25">
      <c r="A42" s="132" t="s">
        <v>1636</v>
      </c>
      <c r="B42" s="132">
        <v>80.591999999999999</v>
      </c>
      <c r="C42" s="133">
        <v>78.762</v>
      </c>
      <c r="D42" s="133">
        <v>76.581000000000003</v>
      </c>
      <c r="E42" s="133">
        <v>74.058999999999997</v>
      </c>
      <c r="F42" s="133">
        <v>71.721000000000004</v>
      </c>
      <c r="G42" s="133">
        <v>69.295000000000002</v>
      </c>
      <c r="H42" s="133">
        <v>67.599999999999994</v>
      </c>
      <c r="I42" s="133">
        <v>65.995999999999995</v>
      </c>
      <c r="J42" s="133">
        <v>64.58</v>
      </c>
      <c r="K42" s="133">
        <v>63.252000000000002</v>
      </c>
      <c r="L42" s="133">
        <v>62.061</v>
      </c>
      <c r="M42" s="133">
        <v>60.691000000000003</v>
      </c>
      <c r="N42" s="133">
        <v>59.673999999999999</v>
      </c>
      <c r="O42" s="133">
        <v>59.247999999999998</v>
      </c>
      <c r="P42" s="133">
        <v>57.378999999999998</v>
      </c>
      <c r="Q42" s="133">
        <v>55.656999999999996</v>
      </c>
      <c r="R42" s="133">
        <v>54.59</v>
      </c>
      <c r="S42" s="134">
        <v>53.959000000000003</v>
      </c>
      <c r="U42" s="135">
        <f t="shared" si="0"/>
        <v>-7.4506861405177927E-2</v>
      </c>
      <c r="V42" s="136">
        <f t="shared" si="0"/>
        <v>-4.5440085750049874E-2</v>
      </c>
    </row>
    <row r="43" spans="1:22" x14ac:dyDescent="0.25">
      <c r="A43" s="132" t="s">
        <v>1633</v>
      </c>
      <c r="B43" s="132">
        <v>67.933999999999997</v>
      </c>
      <c r="C43" s="133">
        <v>64.620999999999995</v>
      </c>
      <c r="D43" s="133">
        <v>61.537999999999997</v>
      </c>
      <c r="E43" s="133">
        <v>58.38</v>
      </c>
      <c r="F43" s="133">
        <v>55.664000000000001</v>
      </c>
      <c r="G43" s="133">
        <v>52.372999999999998</v>
      </c>
      <c r="H43" s="133">
        <v>50.17</v>
      </c>
      <c r="I43" s="133">
        <v>48.054000000000002</v>
      </c>
      <c r="J43" s="133">
        <v>46.04</v>
      </c>
      <c r="K43" s="133">
        <v>44.112000000000002</v>
      </c>
      <c r="L43" s="133">
        <v>42.576000000000001</v>
      </c>
      <c r="M43" s="133">
        <v>41.320999999999998</v>
      </c>
      <c r="N43" s="133">
        <v>40.020000000000003</v>
      </c>
      <c r="O43" s="133">
        <v>38.148000000000003</v>
      </c>
      <c r="P43" s="133">
        <v>36.499000000000002</v>
      </c>
      <c r="Q43" s="133">
        <v>34.828000000000003</v>
      </c>
      <c r="R43" s="133">
        <v>33.591999999999999</v>
      </c>
      <c r="S43" s="134">
        <v>32.645000000000003</v>
      </c>
      <c r="U43" s="135">
        <f t="shared" si="0"/>
        <v>-0.13457526577596846</v>
      </c>
      <c r="V43" s="136">
        <f t="shared" si="0"/>
        <v>-0.10808545715155016</v>
      </c>
    </row>
    <row r="44" spans="1:22" x14ac:dyDescent="0.25">
      <c r="A44" s="132" t="s">
        <v>1630</v>
      </c>
      <c r="B44" s="132">
        <v>79.989999999999995</v>
      </c>
      <c r="C44" s="133">
        <v>77.915999999999997</v>
      </c>
      <c r="D44" s="133">
        <v>75.644999999999996</v>
      </c>
      <c r="E44" s="133">
        <v>73.242000000000004</v>
      </c>
      <c r="F44" s="133">
        <v>70.744</v>
      </c>
      <c r="G44" s="133">
        <v>68.182000000000002</v>
      </c>
      <c r="H44" s="133">
        <v>66.846000000000004</v>
      </c>
      <c r="I44" s="133">
        <v>64.64</v>
      </c>
      <c r="J44" s="133">
        <v>63.296999999999997</v>
      </c>
      <c r="K44" s="133">
        <v>63.715000000000003</v>
      </c>
      <c r="L44" s="133">
        <v>61.335999999999999</v>
      </c>
      <c r="M44" s="133">
        <v>59.459000000000003</v>
      </c>
      <c r="N44" s="133">
        <v>59.218000000000004</v>
      </c>
      <c r="O44" s="133">
        <v>62.213000000000001</v>
      </c>
      <c r="P44" s="133">
        <v>62.146999999999998</v>
      </c>
      <c r="Q44" s="133">
        <v>60.398000000000003</v>
      </c>
      <c r="R44" s="133">
        <v>59.021999999999998</v>
      </c>
      <c r="S44" s="134">
        <v>59.042999999999999</v>
      </c>
      <c r="U44" s="135">
        <f t="shared" si="0"/>
        <v>-8.8061699543241168E-2</v>
      </c>
      <c r="V44" s="136">
        <f t="shared" si="0"/>
        <v>1.4239578695376398E-3</v>
      </c>
    </row>
    <row r="45" spans="1:22" x14ac:dyDescent="0.25">
      <c r="A45" s="132" t="s">
        <v>1627</v>
      </c>
      <c r="B45" s="132">
        <v>93.866</v>
      </c>
      <c r="C45" s="133">
        <v>93.206999999999994</v>
      </c>
      <c r="D45" s="133">
        <v>91.942999999999998</v>
      </c>
      <c r="E45" s="133">
        <v>89.671000000000006</v>
      </c>
      <c r="F45" s="133">
        <v>88.045000000000002</v>
      </c>
      <c r="G45" s="133">
        <v>85.625</v>
      </c>
      <c r="H45" s="133">
        <v>85.192999999999998</v>
      </c>
      <c r="I45" s="133">
        <v>83.878</v>
      </c>
      <c r="J45" s="133">
        <v>83.206999999999994</v>
      </c>
      <c r="K45" s="133">
        <v>81.004000000000005</v>
      </c>
      <c r="L45" s="133">
        <v>80.897000000000006</v>
      </c>
      <c r="M45" s="133">
        <v>80.525000000000006</v>
      </c>
      <c r="N45" s="133">
        <v>80.084000000000003</v>
      </c>
      <c r="O45" s="133">
        <v>79.117000000000004</v>
      </c>
      <c r="P45" s="133">
        <v>76.055999999999997</v>
      </c>
      <c r="Q45" s="133">
        <v>74.733000000000004</v>
      </c>
      <c r="R45" s="133">
        <v>73.745999999999995</v>
      </c>
      <c r="S45" s="134">
        <v>73.772999999999996</v>
      </c>
      <c r="U45" s="135">
        <f t="shared" si="0"/>
        <v>-5.1790700263951273E-2</v>
      </c>
      <c r="V45" s="136">
        <f t="shared" si="0"/>
        <v>1.4652906756931205E-3</v>
      </c>
    </row>
    <row r="46" spans="1:22" x14ac:dyDescent="0.25">
      <c r="A46" s="132" t="s">
        <v>1624</v>
      </c>
      <c r="B46" s="132">
        <v>92.400999999999996</v>
      </c>
      <c r="C46" s="133">
        <v>92.906000000000006</v>
      </c>
      <c r="D46" s="133">
        <v>92.116</v>
      </c>
      <c r="E46" s="133">
        <v>90.799000000000007</v>
      </c>
      <c r="F46" s="133">
        <v>89.055000000000007</v>
      </c>
      <c r="G46" s="133">
        <v>88.82</v>
      </c>
      <c r="H46" s="133">
        <v>87.186999999999998</v>
      </c>
      <c r="I46" s="133">
        <v>87.275999999999996</v>
      </c>
      <c r="J46" s="133">
        <v>86.858999999999995</v>
      </c>
      <c r="K46" s="133">
        <v>86.233999999999995</v>
      </c>
      <c r="L46" s="133">
        <v>86.543999999999997</v>
      </c>
      <c r="M46" s="133">
        <v>85.018000000000001</v>
      </c>
      <c r="N46" s="133">
        <v>83.933000000000007</v>
      </c>
      <c r="O46" s="133">
        <v>84.820999999999998</v>
      </c>
      <c r="P46" s="133">
        <v>82.116</v>
      </c>
      <c r="Q46" s="133">
        <v>80.555999999999997</v>
      </c>
      <c r="R46" s="133">
        <v>80.584000000000003</v>
      </c>
      <c r="S46" s="134">
        <v>80.069000000000003</v>
      </c>
      <c r="U46" s="135">
        <f t="shared" si="0"/>
        <v>1.3910622137776052E-3</v>
      </c>
      <c r="V46" s="136">
        <f t="shared" si="0"/>
        <v>-2.5319372149898656E-2</v>
      </c>
    </row>
    <row r="47" spans="1:22" x14ac:dyDescent="0.25">
      <c r="A47" s="132" t="s">
        <v>1621</v>
      </c>
      <c r="B47" s="132">
        <v>93.844999999999999</v>
      </c>
      <c r="C47" s="133">
        <v>93.751999999999995</v>
      </c>
      <c r="D47" s="133">
        <v>92.738</v>
      </c>
      <c r="E47" s="133">
        <v>90.846000000000004</v>
      </c>
      <c r="F47" s="133">
        <v>90.81</v>
      </c>
      <c r="G47" s="133">
        <v>89.744</v>
      </c>
      <c r="H47" s="133">
        <v>88.834999999999994</v>
      </c>
      <c r="I47" s="133">
        <v>90.019000000000005</v>
      </c>
      <c r="J47" s="133">
        <v>89.372</v>
      </c>
      <c r="K47" s="133">
        <v>89.525000000000006</v>
      </c>
      <c r="L47" s="133">
        <v>90.945999999999998</v>
      </c>
      <c r="M47" s="133">
        <v>91.209000000000003</v>
      </c>
      <c r="N47" s="133">
        <v>91.391000000000005</v>
      </c>
      <c r="O47" s="133">
        <v>92.034999999999997</v>
      </c>
      <c r="P47" s="133">
        <v>89.885000000000005</v>
      </c>
      <c r="Q47" s="133">
        <v>88.111000000000004</v>
      </c>
      <c r="R47" s="133">
        <v>88.67</v>
      </c>
      <c r="S47" s="134">
        <v>88.275999999999996</v>
      </c>
      <c r="U47" s="135">
        <f t="shared" si="0"/>
        <v>2.5619602816791875E-2</v>
      </c>
      <c r="V47" s="136">
        <f t="shared" si="0"/>
        <v>-1.7655653382484982E-2</v>
      </c>
    </row>
    <row r="48" spans="1:22" x14ac:dyDescent="0.25">
      <c r="A48" s="132" t="s">
        <v>1618</v>
      </c>
      <c r="B48" s="132">
        <v>90.875</v>
      </c>
      <c r="C48" s="133">
        <v>92.022000000000006</v>
      </c>
      <c r="D48" s="133">
        <v>91.477000000000004</v>
      </c>
      <c r="E48" s="133">
        <v>90.846000000000004</v>
      </c>
      <c r="F48" s="133">
        <v>87.081000000000003</v>
      </c>
      <c r="G48" s="133">
        <v>87.843000000000004</v>
      </c>
      <c r="H48" s="133">
        <v>85.343000000000004</v>
      </c>
      <c r="I48" s="133">
        <v>84.102000000000004</v>
      </c>
      <c r="J48" s="133">
        <v>83.984999999999999</v>
      </c>
      <c r="K48" s="133">
        <v>82.433999999999997</v>
      </c>
      <c r="L48" s="133">
        <v>81.433000000000007</v>
      </c>
      <c r="M48" s="133">
        <v>77.846999999999994</v>
      </c>
      <c r="N48" s="133">
        <v>75.346999999999994</v>
      </c>
      <c r="O48" s="133">
        <v>76.525999999999996</v>
      </c>
      <c r="P48" s="133">
        <v>73.209000000000003</v>
      </c>
      <c r="Q48" s="133">
        <v>71.897999999999996</v>
      </c>
      <c r="R48" s="133">
        <v>71.317999999999998</v>
      </c>
      <c r="S48" s="134">
        <v>70.662999999999997</v>
      </c>
      <c r="U48" s="135">
        <f t="shared" si="0"/>
        <v>-3.1879573406800144E-2</v>
      </c>
      <c r="V48" s="136">
        <f t="shared" si="0"/>
        <v>-3.6233861237033649E-2</v>
      </c>
    </row>
    <row r="49" spans="1:22" x14ac:dyDescent="0.25">
      <c r="A49" s="132" t="s">
        <v>1615</v>
      </c>
      <c r="B49" s="132">
        <v>86.122</v>
      </c>
      <c r="C49" s="133">
        <v>87.834999999999994</v>
      </c>
      <c r="D49" s="133">
        <v>85.665000000000006</v>
      </c>
      <c r="E49" s="133">
        <v>85.305000000000007</v>
      </c>
      <c r="F49" s="133">
        <v>83.498000000000005</v>
      </c>
      <c r="G49" s="133">
        <v>81.718000000000004</v>
      </c>
      <c r="H49" s="133">
        <v>81.343999999999994</v>
      </c>
      <c r="I49" s="133">
        <v>78.724999999999994</v>
      </c>
      <c r="J49" s="133">
        <v>78.286000000000001</v>
      </c>
      <c r="K49" s="133">
        <v>76.602999999999994</v>
      </c>
      <c r="L49" s="133">
        <v>74.180999999999997</v>
      </c>
      <c r="M49" s="133">
        <v>73.412999999999997</v>
      </c>
      <c r="N49" s="133">
        <v>71.912000000000006</v>
      </c>
      <c r="O49" s="133">
        <v>71.680999999999997</v>
      </c>
      <c r="P49" s="133">
        <v>70.727000000000004</v>
      </c>
      <c r="Q49" s="133">
        <v>69.864000000000004</v>
      </c>
      <c r="R49" s="133">
        <v>67.298000000000002</v>
      </c>
      <c r="S49" s="134">
        <v>64.620999999999995</v>
      </c>
      <c r="U49" s="135">
        <f t="shared" si="0"/>
        <v>-0.13901647230758318</v>
      </c>
      <c r="V49" s="136">
        <f t="shared" si="0"/>
        <v>-0.14986858253099777</v>
      </c>
    </row>
    <row r="50" spans="1:22" x14ac:dyDescent="0.25">
      <c r="A50" s="132" t="s">
        <v>1612</v>
      </c>
      <c r="B50" s="132">
        <v>87.903999999999996</v>
      </c>
      <c r="C50" s="133">
        <v>85.954999999999998</v>
      </c>
      <c r="D50" s="133">
        <v>83.947999999999993</v>
      </c>
      <c r="E50" s="133">
        <v>82.546999999999997</v>
      </c>
      <c r="F50" s="133">
        <v>81.341999999999999</v>
      </c>
      <c r="G50" s="133">
        <v>79.691000000000003</v>
      </c>
      <c r="H50" s="133">
        <v>77.77</v>
      </c>
      <c r="I50" s="133">
        <v>76.236000000000004</v>
      </c>
      <c r="J50" s="133">
        <v>75.173000000000002</v>
      </c>
      <c r="K50" s="133">
        <v>73.191000000000003</v>
      </c>
      <c r="L50" s="133">
        <v>72.105999999999995</v>
      </c>
      <c r="M50" s="133">
        <v>71.311000000000007</v>
      </c>
      <c r="N50" s="133">
        <v>69.912000000000006</v>
      </c>
      <c r="O50" s="133">
        <v>69.033000000000001</v>
      </c>
      <c r="P50" s="133">
        <v>68.546000000000006</v>
      </c>
      <c r="Q50" s="133">
        <v>67.274000000000001</v>
      </c>
      <c r="R50" s="133">
        <v>65.796000000000006</v>
      </c>
      <c r="S50" s="134">
        <v>65.563000000000002</v>
      </c>
      <c r="U50" s="135">
        <f t="shared" si="0"/>
        <v>-8.5025555604963499E-2</v>
      </c>
      <c r="V50" s="136">
        <f t="shared" si="0"/>
        <v>-1.4089929656075251E-2</v>
      </c>
    </row>
    <row r="51" spans="1:22" x14ac:dyDescent="0.25">
      <c r="A51" s="132" t="s">
        <v>1609</v>
      </c>
      <c r="B51" s="132">
        <v>87.944999999999993</v>
      </c>
      <c r="C51" s="133">
        <v>85.608000000000004</v>
      </c>
      <c r="D51" s="133">
        <v>82.269000000000005</v>
      </c>
      <c r="E51" s="133">
        <v>80.135999999999996</v>
      </c>
      <c r="F51" s="133">
        <v>78.075999999999993</v>
      </c>
      <c r="G51" s="133">
        <v>76.616</v>
      </c>
      <c r="H51" s="133">
        <v>75.644999999999996</v>
      </c>
      <c r="I51" s="133">
        <v>73.045000000000002</v>
      </c>
      <c r="J51" s="133">
        <v>71.375</v>
      </c>
      <c r="K51" s="133">
        <v>69.472999999999999</v>
      </c>
      <c r="L51" s="133">
        <v>68.171999999999997</v>
      </c>
      <c r="M51" s="133">
        <v>67.272000000000006</v>
      </c>
      <c r="N51" s="133">
        <v>66.14</v>
      </c>
      <c r="O51" s="133">
        <v>65.028999999999996</v>
      </c>
      <c r="P51" s="133">
        <v>63.402000000000001</v>
      </c>
      <c r="Q51" s="133">
        <v>61.427999999999997</v>
      </c>
      <c r="R51" s="133">
        <v>59.412999999999997</v>
      </c>
      <c r="S51" s="134">
        <v>58.677</v>
      </c>
      <c r="U51" s="135">
        <f t="shared" si="0"/>
        <v>-0.12489447376530427</v>
      </c>
      <c r="V51" s="136">
        <f t="shared" si="0"/>
        <v>-4.8638270903733627E-2</v>
      </c>
    </row>
    <row r="52" spans="1:22" x14ac:dyDescent="0.25">
      <c r="A52" s="132" t="s">
        <v>1606</v>
      </c>
      <c r="B52" s="132">
        <v>87.769000000000005</v>
      </c>
      <c r="C52" s="133">
        <v>86.191999999999993</v>
      </c>
      <c r="D52" s="133">
        <v>85.742999999999995</v>
      </c>
      <c r="E52" s="133">
        <v>85.257000000000005</v>
      </c>
      <c r="F52" s="133">
        <v>85.111000000000004</v>
      </c>
      <c r="G52" s="133">
        <v>83.221999999999994</v>
      </c>
      <c r="H52" s="133">
        <v>80.146000000000001</v>
      </c>
      <c r="I52" s="133">
        <v>79.811999999999998</v>
      </c>
      <c r="J52" s="133">
        <v>79.388000000000005</v>
      </c>
      <c r="K52" s="133">
        <v>77.260000000000005</v>
      </c>
      <c r="L52" s="133">
        <v>76.456000000000003</v>
      </c>
      <c r="M52" s="133">
        <v>75.822999999999993</v>
      </c>
      <c r="N52" s="133">
        <v>74.093999999999994</v>
      </c>
      <c r="O52" s="133">
        <v>73.548000000000002</v>
      </c>
      <c r="P52" s="133">
        <v>74.543999999999997</v>
      </c>
      <c r="Q52" s="133">
        <v>74.269000000000005</v>
      </c>
      <c r="R52" s="133">
        <v>73.531000000000006</v>
      </c>
      <c r="S52" s="134">
        <v>74.114000000000004</v>
      </c>
      <c r="U52" s="135">
        <f t="shared" si="0"/>
        <v>-3.9158873585890097E-2</v>
      </c>
      <c r="V52" s="136">
        <f t="shared" si="0"/>
        <v>3.2093691515016953E-2</v>
      </c>
    </row>
    <row r="53" spans="1:22" ht="13.8" thickBot="1" x14ac:dyDescent="0.3">
      <c r="A53" s="132" t="s">
        <v>1603</v>
      </c>
      <c r="B53" s="132">
        <v>94.932000000000002</v>
      </c>
      <c r="C53" s="133">
        <v>93.968999999999994</v>
      </c>
      <c r="D53" s="133">
        <v>92.566999999999993</v>
      </c>
      <c r="E53" s="133">
        <v>90.846999999999994</v>
      </c>
      <c r="F53" s="133">
        <v>90.516999999999996</v>
      </c>
      <c r="G53" s="133">
        <v>88.935000000000002</v>
      </c>
      <c r="H53" s="133">
        <v>86.858000000000004</v>
      </c>
      <c r="I53" s="133">
        <v>86.043000000000006</v>
      </c>
      <c r="J53" s="133">
        <v>86.268000000000001</v>
      </c>
      <c r="K53" s="133">
        <v>84.572999999999993</v>
      </c>
      <c r="L53" s="133">
        <v>82.759</v>
      </c>
      <c r="M53" s="133">
        <v>81.311000000000007</v>
      </c>
      <c r="N53" s="133">
        <v>81.066999999999993</v>
      </c>
      <c r="O53" s="133">
        <v>79.405000000000001</v>
      </c>
      <c r="P53" s="133">
        <v>77.635000000000005</v>
      </c>
      <c r="Q53" s="133">
        <v>74.162000000000006</v>
      </c>
      <c r="R53" s="133">
        <v>72.576999999999998</v>
      </c>
      <c r="S53" s="134">
        <v>69.063000000000002</v>
      </c>
      <c r="U53" s="135">
        <f t="shared" si="0"/>
        <v>-8.2786756933193595E-2</v>
      </c>
      <c r="V53" s="136">
        <f t="shared" si="0"/>
        <v>-0.18005313770282594</v>
      </c>
    </row>
    <row r="54" spans="1:22" ht="13.8" thickBot="1" x14ac:dyDescent="0.3">
      <c r="A54" s="137" t="s">
        <v>1600</v>
      </c>
      <c r="B54" s="138">
        <v>94.016000000000005</v>
      </c>
      <c r="C54" s="139">
        <v>93.125</v>
      </c>
      <c r="D54" s="139">
        <v>92.12</v>
      </c>
      <c r="E54" s="139">
        <v>91.02</v>
      </c>
      <c r="F54" s="139">
        <v>91.378</v>
      </c>
      <c r="G54" s="139">
        <v>92.021000000000001</v>
      </c>
      <c r="H54" s="139">
        <v>91.411000000000001</v>
      </c>
      <c r="I54" s="139">
        <v>91.212000000000003</v>
      </c>
      <c r="J54" s="139">
        <v>90.197999999999993</v>
      </c>
      <c r="K54" s="139">
        <v>89.22</v>
      </c>
      <c r="L54" s="139">
        <v>88.813000000000002</v>
      </c>
      <c r="M54" s="139">
        <v>88.722999999999999</v>
      </c>
      <c r="N54" s="139">
        <v>87.994</v>
      </c>
      <c r="O54" s="139">
        <v>87.430999999999997</v>
      </c>
      <c r="P54" s="139">
        <v>86.747</v>
      </c>
      <c r="Q54" s="139">
        <v>86.344999999999999</v>
      </c>
      <c r="R54" s="139">
        <v>85.573999999999998</v>
      </c>
      <c r="S54" s="140">
        <v>83.677999999999997</v>
      </c>
      <c r="U54" s="141">
        <f t="shared" si="0"/>
        <v>-3.5241628648167711E-2</v>
      </c>
      <c r="V54" s="142">
        <f t="shared" si="0"/>
        <v>-8.5722914930034255E-2</v>
      </c>
    </row>
    <row r="55" spans="1:22" x14ac:dyDescent="0.25">
      <c r="A55" s="132" t="s">
        <v>1597</v>
      </c>
      <c r="B55" s="132">
        <v>101.66</v>
      </c>
      <c r="C55" s="133">
        <v>102.568</v>
      </c>
      <c r="D55" s="133">
        <v>103.334</v>
      </c>
      <c r="E55" s="133">
        <v>103.53100000000001</v>
      </c>
      <c r="F55" s="133">
        <v>104.015</v>
      </c>
      <c r="G55" s="133">
        <v>103.732</v>
      </c>
      <c r="H55" s="133">
        <v>104.592</v>
      </c>
      <c r="I55" s="133">
        <v>105.13800000000001</v>
      </c>
      <c r="J55" s="133">
        <v>104.922</v>
      </c>
      <c r="K55" s="133">
        <v>105.214</v>
      </c>
      <c r="L55" s="133">
        <v>104.83</v>
      </c>
      <c r="M55" s="133">
        <v>104.51</v>
      </c>
      <c r="N55" s="133">
        <v>105.08</v>
      </c>
      <c r="O55" s="133">
        <v>104.895</v>
      </c>
      <c r="P55" s="133">
        <v>104.517</v>
      </c>
      <c r="Q55" s="133">
        <v>103.989</v>
      </c>
      <c r="R55" s="133">
        <v>104.395</v>
      </c>
      <c r="S55" s="134">
        <v>105.842</v>
      </c>
      <c r="U55" s="135">
        <f t="shared" si="0"/>
        <v>1.570873413881313E-2</v>
      </c>
      <c r="V55" s="136">
        <f t="shared" si="0"/>
        <v>5.6606690654446901E-2</v>
      </c>
    </row>
    <row r="56" spans="1:22" x14ac:dyDescent="0.25">
      <c r="A56" s="132" t="s">
        <v>1594</v>
      </c>
      <c r="B56" s="132">
        <v>96.418999999999997</v>
      </c>
      <c r="C56" s="133">
        <v>96.91</v>
      </c>
      <c r="D56" s="133">
        <v>97.76</v>
      </c>
      <c r="E56" s="133">
        <v>97.787999999999997</v>
      </c>
      <c r="F56" s="133">
        <v>98.995000000000005</v>
      </c>
      <c r="G56" s="133">
        <v>99.894999999999996</v>
      </c>
      <c r="H56" s="133">
        <v>99.789000000000001</v>
      </c>
      <c r="I56" s="133">
        <v>99.417000000000002</v>
      </c>
      <c r="J56" s="133">
        <v>97.897000000000006</v>
      </c>
      <c r="K56" s="133">
        <v>97.942999999999998</v>
      </c>
      <c r="L56" s="133">
        <v>98.123999999999995</v>
      </c>
      <c r="M56" s="133">
        <v>98.096000000000004</v>
      </c>
      <c r="N56" s="133">
        <v>97.921999999999997</v>
      </c>
      <c r="O56" s="133">
        <v>97.992000000000004</v>
      </c>
      <c r="P56" s="133">
        <v>98.149000000000001</v>
      </c>
      <c r="Q56" s="133">
        <v>98.152000000000001</v>
      </c>
      <c r="R56" s="133">
        <v>98.97</v>
      </c>
      <c r="S56" s="134">
        <v>100.364</v>
      </c>
      <c r="U56" s="135">
        <f t="shared" si="0"/>
        <v>3.3755105004118269E-2</v>
      </c>
      <c r="V56" s="136">
        <f t="shared" si="0"/>
        <v>5.7541858063034468E-2</v>
      </c>
    </row>
    <row r="57" spans="1:22" x14ac:dyDescent="0.25">
      <c r="A57" s="132" t="s">
        <v>1591</v>
      </c>
      <c r="B57" s="132">
        <v>103.34</v>
      </c>
      <c r="C57" s="133">
        <v>104.396</v>
      </c>
      <c r="D57" s="133">
        <v>105.126</v>
      </c>
      <c r="E57" s="133">
        <v>105.38500000000001</v>
      </c>
      <c r="F57" s="133">
        <v>105.643</v>
      </c>
      <c r="G57" s="133">
        <v>104.96899999999999</v>
      </c>
      <c r="H57" s="133">
        <v>106.139</v>
      </c>
      <c r="I57" s="133">
        <v>106.983</v>
      </c>
      <c r="J57" s="133">
        <v>107.20699999999999</v>
      </c>
      <c r="K57" s="133">
        <v>107.57899999999999</v>
      </c>
      <c r="L57" s="133">
        <v>107.029</v>
      </c>
      <c r="M57" s="133">
        <v>106.59399999999999</v>
      </c>
      <c r="N57" s="133">
        <v>107.413</v>
      </c>
      <c r="O57" s="133">
        <v>107.15</v>
      </c>
      <c r="P57" s="133">
        <v>106.6</v>
      </c>
      <c r="Q57" s="133">
        <v>105.904</v>
      </c>
      <c r="R57" s="133">
        <v>106.181</v>
      </c>
      <c r="S57" s="134">
        <v>107.637</v>
      </c>
      <c r="U57" s="135">
        <f t="shared" si="0"/>
        <v>1.0503424544672457E-2</v>
      </c>
      <c r="V57" s="136">
        <f t="shared" si="0"/>
        <v>5.5988271658517608E-2</v>
      </c>
    </row>
    <row r="58" spans="1:22" x14ac:dyDescent="0.25">
      <c r="A58" s="132" t="s">
        <v>1588</v>
      </c>
      <c r="B58" s="132">
        <v>103.357</v>
      </c>
      <c r="C58" s="133">
        <v>104.408</v>
      </c>
      <c r="D58" s="133">
        <v>105.151</v>
      </c>
      <c r="E58" s="133">
        <v>105.40600000000001</v>
      </c>
      <c r="F58" s="133">
        <v>105.648</v>
      </c>
      <c r="G58" s="133">
        <v>104.979</v>
      </c>
      <c r="H58" s="133">
        <v>106.146</v>
      </c>
      <c r="I58" s="133">
        <v>106.991</v>
      </c>
      <c r="J58" s="133">
        <v>107.21</v>
      </c>
      <c r="K58" s="133">
        <v>107.58</v>
      </c>
      <c r="L58" s="133">
        <v>107.009</v>
      </c>
      <c r="M58" s="133">
        <v>106.592</v>
      </c>
      <c r="N58" s="133">
        <v>107.40900000000001</v>
      </c>
      <c r="O58" s="133">
        <v>107.137</v>
      </c>
      <c r="P58" s="133">
        <v>106.59</v>
      </c>
      <c r="Q58" s="133">
        <v>105.89400000000001</v>
      </c>
      <c r="R58" s="133">
        <v>106.167</v>
      </c>
      <c r="S58" s="134">
        <v>107.63200000000001</v>
      </c>
      <c r="U58" s="135">
        <f t="shared" si="0"/>
        <v>1.0352145617018804E-2</v>
      </c>
      <c r="V58" s="136">
        <f t="shared" si="0"/>
        <v>5.6349082182751253E-2</v>
      </c>
    </row>
    <row r="59" spans="1:22" x14ac:dyDescent="0.25">
      <c r="A59" s="132" t="s">
        <v>1585</v>
      </c>
      <c r="B59" s="132">
        <v>103.364</v>
      </c>
      <c r="C59" s="133">
        <v>104.398</v>
      </c>
      <c r="D59" s="133">
        <v>105.157</v>
      </c>
      <c r="E59" s="133">
        <v>105.413</v>
      </c>
      <c r="F59" s="133">
        <v>105.649</v>
      </c>
      <c r="G59" s="133">
        <v>104.985</v>
      </c>
      <c r="H59" s="133">
        <v>106.15900000000001</v>
      </c>
      <c r="I59" s="133">
        <v>106.994</v>
      </c>
      <c r="J59" s="133">
        <v>107.21899999999999</v>
      </c>
      <c r="K59" s="133">
        <v>107.584</v>
      </c>
      <c r="L59" s="133">
        <v>107.026</v>
      </c>
      <c r="M59" s="133">
        <v>106.604</v>
      </c>
      <c r="N59" s="133">
        <v>107.414</v>
      </c>
      <c r="O59" s="133">
        <v>107.16200000000001</v>
      </c>
      <c r="P59" s="133">
        <v>106.611</v>
      </c>
      <c r="Q59" s="133">
        <v>105.92400000000001</v>
      </c>
      <c r="R59" s="133">
        <v>106.191</v>
      </c>
      <c r="S59" s="134">
        <v>107.65900000000001</v>
      </c>
      <c r="U59" s="135">
        <f t="shared" si="0"/>
        <v>1.0120887729036632E-2</v>
      </c>
      <c r="V59" s="136">
        <f t="shared" si="0"/>
        <v>5.6453834563325644E-2</v>
      </c>
    </row>
    <row r="60" spans="1:22" x14ac:dyDescent="0.25">
      <c r="A60" s="132" t="s">
        <v>1582</v>
      </c>
      <c r="B60" s="132">
        <v>103.34099999999999</v>
      </c>
      <c r="C60" s="133">
        <v>104.416</v>
      </c>
      <c r="D60" s="133">
        <v>105.13200000000001</v>
      </c>
      <c r="E60" s="133">
        <v>105.405</v>
      </c>
      <c r="F60" s="133">
        <v>105.655</v>
      </c>
      <c r="G60" s="133">
        <v>104.995</v>
      </c>
      <c r="H60" s="133">
        <v>106.155</v>
      </c>
      <c r="I60" s="133">
        <v>106.983</v>
      </c>
      <c r="J60" s="133">
        <v>107.21299999999999</v>
      </c>
      <c r="K60" s="133">
        <v>107.604</v>
      </c>
      <c r="L60" s="133">
        <v>107.01300000000001</v>
      </c>
      <c r="M60" s="133">
        <v>106.64400000000001</v>
      </c>
      <c r="N60" s="133">
        <v>107.447</v>
      </c>
      <c r="O60" s="133">
        <v>107.136</v>
      </c>
      <c r="P60" s="133">
        <v>106.629</v>
      </c>
      <c r="Q60" s="133">
        <v>105.904</v>
      </c>
      <c r="R60" s="133">
        <v>106.20099999999999</v>
      </c>
      <c r="S60" s="134">
        <v>107.631</v>
      </c>
      <c r="U60" s="135">
        <f t="shared" si="0"/>
        <v>1.1264983742208745E-2</v>
      </c>
      <c r="V60" s="136">
        <f t="shared" si="0"/>
        <v>5.4957773970074841E-2</v>
      </c>
    </row>
    <row r="61" spans="1:22" ht="13.8" thickBot="1" x14ac:dyDescent="0.3">
      <c r="A61" s="132" t="s">
        <v>1579</v>
      </c>
      <c r="B61" s="132">
        <v>103.33799999999999</v>
      </c>
      <c r="C61" s="133">
        <v>104.407</v>
      </c>
      <c r="D61" s="133">
        <v>105.139</v>
      </c>
      <c r="E61" s="133">
        <v>105.393</v>
      </c>
      <c r="F61" s="133">
        <v>105.643</v>
      </c>
      <c r="G61" s="133">
        <v>104.971</v>
      </c>
      <c r="H61" s="133">
        <v>106.133</v>
      </c>
      <c r="I61" s="133">
        <v>106.992</v>
      </c>
      <c r="J61" s="133">
        <v>107.20699999999999</v>
      </c>
      <c r="K61" s="133">
        <v>107.581</v>
      </c>
      <c r="L61" s="133">
        <v>107.005</v>
      </c>
      <c r="M61" s="133">
        <v>106.595</v>
      </c>
      <c r="N61" s="133">
        <v>107.429</v>
      </c>
      <c r="O61" s="133">
        <v>107.14700000000001</v>
      </c>
      <c r="P61" s="133">
        <v>106.604</v>
      </c>
      <c r="Q61" s="133">
        <v>105.905</v>
      </c>
      <c r="R61" s="133">
        <v>106.179</v>
      </c>
      <c r="S61" s="134">
        <v>107.646</v>
      </c>
      <c r="U61" s="135">
        <f t="shared" si="0"/>
        <v>1.0389129294988031E-2</v>
      </c>
      <c r="V61" s="136">
        <f t="shared" si="0"/>
        <v>5.6421090870607093E-2</v>
      </c>
    </row>
    <row r="62" spans="1:22" ht="13.8" thickBot="1" x14ac:dyDescent="0.3">
      <c r="A62" s="137" t="s">
        <v>1576</v>
      </c>
      <c r="B62" s="138">
        <v>98.590999999999994</v>
      </c>
      <c r="C62" s="139">
        <v>96.671000000000006</v>
      </c>
      <c r="D62" s="139">
        <v>95.566000000000003</v>
      </c>
      <c r="E62" s="139">
        <v>95.701999999999998</v>
      </c>
      <c r="F62" s="139">
        <v>95.423000000000002</v>
      </c>
      <c r="G62" s="139">
        <v>95.183999999999997</v>
      </c>
      <c r="H62" s="139">
        <v>94.727000000000004</v>
      </c>
      <c r="I62" s="139">
        <v>93.713999999999999</v>
      </c>
      <c r="J62" s="139">
        <v>94.608000000000004</v>
      </c>
      <c r="K62" s="139">
        <v>95.012</v>
      </c>
      <c r="L62" s="139">
        <v>94.456999999999994</v>
      </c>
      <c r="M62" s="139">
        <v>93.923000000000002</v>
      </c>
      <c r="N62" s="139">
        <v>94.106999999999999</v>
      </c>
      <c r="O62" s="139">
        <v>94.212000000000003</v>
      </c>
      <c r="P62" s="139">
        <v>92.850999999999999</v>
      </c>
      <c r="Q62" s="139">
        <v>93.293999999999997</v>
      </c>
      <c r="R62" s="139">
        <v>93.373000000000005</v>
      </c>
      <c r="S62" s="140">
        <v>93.855999999999995</v>
      </c>
      <c r="U62" s="141">
        <f t="shared" si="0"/>
        <v>3.3914464266593392E-3</v>
      </c>
      <c r="V62" s="142">
        <f t="shared" si="0"/>
        <v>2.0852307861896069E-2</v>
      </c>
    </row>
    <row r="63" spans="1:22" x14ac:dyDescent="0.25">
      <c r="A63" s="132" t="s">
        <v>1573</v>
      </c>
      <c r="B63" s="132">
        <v>98.784999999999997</v>
      </c>
      <c r="C63" s="133">
        <v>98.085999999999999</v>
      </c>
      <c r="D63" s="133">
        <v>97.385000000000005</v>
      </c>
      <c r="E63" s="133">
        <v>97.894000000000005</v>
      </c>
      <c r="F63" s="133">
        <v>97.686999999999998</v>
      </c>
      <c r="G63" s="133">
        <v>97.853999999999999</v>
      </c>
      <c r="H63" s="133">
        <v>98.507999999999996</v>
      </c>
      <c r="I63" s="133">
        <v>99.039000000000001</v>
      </c>
      <c r="J63" s="133">
        <v>99.397000000000006</v>
      </c>
      <c r="K63" s="133">
        <v>100.815</v>
      </c>
      <c r="L63" s="133">
        <v>101.485</v>
      </c>
      <c r="M63" s="133">
        <v>100.623</v>
      </c>
      <c r="N63" s="133">
        <v>100.467</v>
      </c>
      <c r="O63" s="133">
        <v>101.116</v>
      </c>
      <c r="P63" s="133">
        <v>101.117</v>
      </c>
      <c r="Q63" s="133">
        <v>102.58499999999999</v>
      </c>
      <c r="R63" s="133">
        <v>100.755</v>
      </c>
      <c r="S63" s="134">
        <v>101.227</v>
      </c>
      <c r="U63" s="135">
        <f t="shared" si="0"/>
        <v>-6.9468716459683555E-2</v>
      </c>
      <c r="V63" s="136">
        <f t="shared" si="0"/>
        <v>1.8870610463284754E-2</v>
      </c>
    </row>
    <row r="64" spans="1:22" x14ac:dyDescent="0.25">
      <c r="A64" s="131" t="s">
        <v>1570</v>
      </c>
      <c r="B64" s="132">
        <v>102.51300000000001</v>
      </c>
      <c r="C64" s="133">
        <v>103.63800000000001</v>
      </c>
      <c r="D64" s="133">
        <v>103.73</v>
      </c>
      <c r="E64" s="133">
        <v>104.54900000000001</v>
      </c>
      <c r="F64" s="133">
        <v>104.991</v>
      </c>
      <c r="G64" s="133">
        <v>104.27</v>
      </c>
      <c r="H64" s="133">
        <v>103.703</v>
      </c>
      <c r="I64" s="133">
        <v>103.997</v>
      </c>
      <c r="J64" s="133">
        <v>104.24299999999999</v>
      </c>
      <c r="K64" s="133">
        <v>104.426</v>
      </c>
      <c r="L64" s="133">
        <v>104.053</v>
      </c>
      <c r="M64" s="133">
        <v>103.389</v>
      </c>
      <c r="N64" s="133">
        <v>102.848</v>
      </c>
      <c r="O64" s="133">
        <v>102.575</v>
      </c>
      <c r="P64" s="133">
        <v>102.532</v>
      </c>
      <c r="Q64" s="133">
        <v>101.464</v>
      </c>
      <c r="R64" s="133">
        <v>100.866</v>
      </c>
      <c r="S64" s="134">
        <v>100.148</v>
      </c>
      <c r="U64" s="135">
        <f t="shared" si="0"/>
        <v>-2.3367266348852889E-2</v>
      </c>
      <c r="V64" s="136">
        <f t="shared" si="0"/>
        <v>-2.8170834518439603E-2</v>
      </c>
    </row>
    <row r="65" spans="1:22" x14ac:dyDescent="0.25">
      <c r="A65" s="132" t="s">
        <v>1567</v>
      </c>
      <c r="B65" s="132">
        <v>107.746</v>
      </c>
      <c r="C65" s="133">
        <v>111.06100000000001</v>
      </c>
      <c r="D65" s="133">
        <v>111.687</v>
      </c>
      <c r="E65" s="133">
        <v>113.529</v>
      </c>
      <c r="F65" s="133">
        <v>114.511</v>
      </c>
      <c r="G65" s="133">
        <v>111.98099999999999</v>
      </c>
      <c r="H65" s="133">
        <v>111.015</v>
      </c>
      <c r="I65" s="133">
        <v>111.819</v>
      </c>
      <c r="J65" s="133">
        <v>111.997</v>
      </c>
      <c r="K65" s="133">
        <v>112.786</v>
      </c>
      <c r="L65" s="133">
        <v>113.101</v>
      </c>
      <c r="M65" s="133">
        <v>111.542</v>
      </c>
      <c r="N65" s="133">
        <v>109.944</v>
      </c>
      <c r="O65" s="133">
        <v>108.711</v>
      </c>
      <c r="P65" s="133">
        <v>108.73699999999999</v>
      </c>
      <c r="Q65" s="133">
        <v>106.65300000000001</v>
      </c>
      <c r="R65" s="133">
        <v>106.535</v>
      </c>
      <c r="S65" s="134">
        <v>105.69199999999999</v>
      </c>
      <c r="U65" s="135">
        <f t="shared" si="0"/>
        <v>-4.4182278253134255E-3</v>
      </c>
      <c r="V65" s="136">
        <f t="shared" si="0"/>
        <v>-3.1277864609224548E-2</v>
      </c>
    </row>
    <row r="66" spans="1:22" x14ac:dyDescent="0.25">
      <c r="A66" s="132" t="s">
        <v>1564</v>
      </c>
      <c r="B66" s="132">
        <v>108.86</v>
      </c>
      <c r="C66" s="133">
        <v>112.627</v>
      </c>
      <c r="D66" s="133">
        <v>113.15600000000001</v>
      </c>
      <c r="E66" s="133">
        <v>115.492</v>
      </c>
      <c r="F66" s="133">
        <v>116.56399999999999</v>
      </c>
      <c r="G66" s="133">
        <v>113.592</v>
      </c>
      <c r="H66" s="133">
        <v>112.188</v>
      </c>
      <c r="I66" s="133">
        <v>113.181</v>
      </c>
      <c r="J66" s="133">
        <v>113.084</v>
      </c>
      <c r="K66" s="133">
        <v>113.886</v>
      </c>
      <c r="L66" s="133">
        <v>114.346</v>
      </c>
      <c r="M66" s="133">
        <v>112.584</v>
      </c>
      <c r="N66" s="133">
        <v>110.684</v>
      </c>
      <c r="O66" s="133">
        <v>109.331</v>
      </c>
      <c r="P66" s="133">
        <v>109.08499999999999</v>
      </c>
      <c r="Q66" s="133">
        <v>106.943</v>
      </c>
      <c r="R66" s="133">
        <v>106.627</v>
      </c>
      <c r="S66" s="134">
        <v>105.70399999999999</v>
      </c>
      <c r="U66" s="135">
        <f t="shared" si="0"/>
        <v>-1.1767096880133332E-2</v>
      </c>
      <c r="V66" s="136">
        <f t="shared" si="0"/>
        <v>-3.4178371499027804E-2</v>
      </c>
    </row>
    <row r="67" spans="1:22" x14ac:dyDescent="0.25">
      <c r="A67" s="132" t="s">
        <v>1561</v>
      </c>
      <c r="B67" s="132">
        <v>99.644999999999996</v>
      </c>
      <c r="C67" s="133">
        <v>99.850999999999999</v>
      </c>
      <c r="D67" s="133">
        <v>101.137</v>
      </c>
      <c r="E67" s="133">
        <v>99.745000000000005</v>
      </c>
      <c r="F67" s="133">
        <v>100.249</v>
      </c>
      <c r="G67" s="133">
        <v>100.726</v>
      </c>
      <c r="H67" s="133">
        <v>102.76600000000001</v>
      </c>
      <c r="I67" s="133">
        <v>102.239</v>
      </c>
      <c r="J67" s="133">
        <v>104.202</v>
      </c>
      <c r="K67" s="133">
        <v>104.834</v>
      </c>
      <c r="L67" s="133">
        <v>104.117</v>
      </c>
      <c r="M67" s="133">
        <v>103.96299999999999</v>
      </c>
      <c r="N67" s="133">
        <v>104.503</v>
      </c>
      <c r="O67" s="133">
        <v>104.146</v>
      </c>
      <c r="P67" s="133">
        <v>106.15600000000001</v>
      </c>
      <c r="Q67" s="133">
        <v>104.502</v>
      </c>
      <c r="R67" s="133">
        <v>105.866</v>
      </c>
      <c r="S67" s="134">
        <v>105.627</v>
      </c>
      <c r="U67" s="135">
        <f t="shared" si="0"/>
        <v>5.3240638792987127E-2</v>
      </c>
      <c r="V67" s="136">
        <f t="shared" si="0"/>
        <v>-8.9997498060417902E-3</v>
      </c>
    </row>
    <row r="68" spans="1:22" x14ac:dyDescent="0.25">
      <c r="A68" s="132" t="s">
        <v>1558</v>
      </c>
      <c r="B68" s="132">
        <v>100.026</v>
      </c>
      <c r="C68" s="133">
        <v>99.820999999999998</v>
      </c>
      <c r="D68" s="133">
        <v>99.63</v>
      </c>
      <c r="E68" s="133">
        <v>100.431</v>
      </c>
      <c r="F68" s="133">
        <v>100.521</v>
      </c>
      <c r="G68" s="133">
        <v>101.581</v>
      </c>
      <c r="H68" s="133">
        <v>100.94</v>
      </c>
      <c r="I68" s="133">
        <v>101.111</v>
      </c>
      <c r="J68" s="133">
        <v>101.536</v>
      </c>
      <c r="K68" s="133">
        <v>101.705</v>
      </c>
      <c r="L68" s="133">
        <v>101.51600000000001</v>
      </c>
      <c r="M68" s="133">
        <v>101.318</v>
      </c>
      <c r="N68" s="133">
        <v>101.569</v>
      </c>
      <c r="O68" s="133">
        <v>102.28400000000001</v>
      </c>
      <c r="P68" s="133">
        <v>102.229</v>
      </c>
      <c r="Q68" s="133">
        <v>102.64100000000001</v>
      </c>
      <c r="R68" s="133">
        <v>101.751</v>
      </c>
      <c r="S68" s="134">
        <v>102.17</v>
      </c>
      <c r="U68" s="135">
        <f t="shared" si="0"/>
        <v>-3.423548044640834E-2</v>
      </c>
      <c r="V68" s="136">
        <f t="shared" si="0"/>
        <v>1.657360457346857E-2</v>
      </c>
    </row>
    <row r="69" spans="1:22" x14ac:dyDescent="0.25">
      <c r="A69" s="132" t="s">
        <v>1555</v>
      </c>
      <c r="B69" s="132">
        <v>98.525999999999996</v>
      </c>
      <c r="C69" s="133">
        <v>98.334000000000003</v>
      </c>
      <c r="D69" s="133">
        <v>96.918000000000006</v>
      </c>
      <c r="E69" s="133">
        <v>98.894999999999996</v>
      </c>
      <c r="F69" s="133">
        <v>98.858000000000004</v>
      </c>
      <c r="G69" s="133">
        <v>99.561999999999998</v>
      </c>
      <c r="H69" s="133">
        <v>99.113</v>
      </c>
      <c r="I69" s="133">
        <v>100.04</v>
      </c>
      <c r="J69" s="133">
        <v>100.364</v>
      </c>
      <c r="K69" s="133">
        <v>100.256</v>
      </c>
      <c r="L69" s="133">
        <v>99.322000000000003</v>
      </c>
      <c r="M69" s="133">
        <v>99.355000000000004</v>
      </c>
      <c r="N69" s="133">
        <v>98.903999999999996</v>
      </c>
      <c r="O69" s="133">
        <v>99.218999999999994</v>
      </c>
      <c r="P69" s="133">
        <v>99.322000000000003</v>
      </c>
      <c r="Q69" s="133">
        <v>99.686000000000007</v>
      </c>
      <c r="R69" s="133">
        <v>98.46</v>
      </c>
      <c r="S69" s="134">
        <v>99.116</v>
      </c>
      <c r="U69" s="135">
        <f t="shared" si="0"/>
        <v>-4.8294352740097191E-2</v>
      </c>
      <c r="V69" s="136">
        <f t="shared" si="0"/>
        <v>2.6917943163674574E-2</v>
      </c>
    </row>
    <row r="70" spans="1:22" x14ac:dyDescent="0.25">
      <c r="A70" s="132" t="s">
        <v>1552</v>
      </c>
      <c r="B70" s="132">
        <v>101.36</v>
      </c>
      <c r="C70" s="133">
        <v>101.14400000000001</v>
      </c>
      <c r="D70" s="133">
        <v>102.05</v>
      </c>
      <c r="E70" s="133">
        <v>101.795</v>
      </c>
      <c r="F70" s="133">
        <v>101.999</v>
      </c>
      <c r="G70" s="133">
        <v>103.39</v>
      </c>
      <c r="H70" s="133">
        <v>102.571</v>
      </c>
      <c r="I70" s="133">
        <v>102.029</v>
      </c>
      <c r="J70" s="133">
        <v>102.556</v>
      </c>
      <c r="K70" s="133">
        <v>102.98399999999999</v>
      </c>
      <c r="L70" s="133">
        <v>103.488</v>
      </c>
      <c r="M70" s="133">
        <v>103.074</v>
      </c>
      <c r="N70" s="133">
        <v>103.98699999999999</v>
      </c>
      <c r="O70" s="133">
        <v>105.08499999999999</v>
      </c>
      <c r="P70" s="133">
        <v>104.874</v>
      </c>
      <c r="Q70" s="133">
        <v>105.331</v>
      </c>
      <c r="R70" s="133">
        <v>104.774</v>
      </c>
      <c r="S70" s="134">
        <v>104.95699999999999</v>
      </c>
      <c r="U70" s="135">
        <f t="shared" ref="U70:V133" si="1">(R70/Q70)^4-1</f>
        <v>-2.0985174529413286E-2</v>
      </c>
      <c r="V70" s="136">
        <f t="shared" si="1"/>
        <v>7.0047914464614891E-3</v>
      </c>
    </row>
    <row r="71" spans="1:22" x14ac:dyDescent="0.25">
      <c r="A71" s="132" t="s">
        <v>1549</v>
      </c>
      <c r="B71" s="132">
        <v>108.004</v>
      </c>
      <c r="C71" s="133">
        <v>109.193</v>
      </c>
      <c r="D71" s="133">
        <v>110.295</v>
      </c>
      <c r="E71" s="133">
        <v>112.077</v>
      </c>
      <c r="F71" s="133">
        <v>113.71</v>
      </c>
      <c r="G71" s="133">
        <v>115.59</v>
      </c>
      <c r="H71" s="133">
        <v>118.19799999999999</v>
      </c>
      <c r="I71" s="133">
        <v>119.85599999999999</v>
      </c>
      <c r="J71" s="133">
        <v>121.67100000000001</v>
      </c>
      <c r="K71" s="133">
        <v>123.3</v>
      </c>
      <c r="L71" s="133">
        <v>123.664</v>
      </c>
      <c r="M71" s="133">
        <v>125.456</v>
      </c>
      <c r="N71" s="133">
        <v>124.93899999999999</v>
      </c>
      <c r="O71" s="133">
        <v>126.755</v>
      </c>
      <c r="P71" s="133">
        <v>128.715</v>
      </c>
      <c r="Q71" s="133">
        <v>130.904</v>
      </c>
      <c r="R71" s="133">
        <v>132.88200000000001</v>
      </c>
      <c r="S71" s="134">
        <v>133.96199999999999</v>
      </c>
      <c r="U71" s="135">
        <f t="shared" si="1"/>
        <v>6.182502032620163E-2</v>
      </c>
      <c r="V71" s="136">
        <f t="shared" si="1"/>
        <v>3.2908537040456487E-2</v>
      </c>
    </row>
    <row r="72" spans="1:22" x14ac:dyDescent="0.25">
      <c r="A72" s="132" t="s">
        <v>1546</v>
      </c>
      <c r="B72" s="132">
        <v>97.534000000000006</v>
      </c>
      <c r="C72" s="133">
        <v>97.590999999999994</v>
      </c>
      <c r="D72" s="133">
        <v>97.563000000000002</v>
      </c>
      <c r="E72" s="133">
        <v>97.334000000000003</v>
      </c>
      <c r="F72" s="133">
        <v>97.433999999999997</v>
      </c>
      <c r="G72" s="133">
        <v>96.691000000000003</v>
      </c>
      <c r="H72" s="133">
        <v>97.052999999999997</v>
      </c>
      <c r="I72" s="133">
        <v>96.787000000000006</v>
      </c>
      <c r="J72" s="133">
        <v>96.486000000000004</v>
      </c>
      <c r="K72" s="133">
        <v>96.174999999999997</v>
      </c>
      <c r="L72" s="133">
        <v>94.793000000000006</v>
      </c>
      <c r="M72" s="133">
        <v>94.888000000000005</v>
      </c>
      <c r="N72" s="133">
        <v>94.819000000000003</v>
      </c>
      <c r="O72" s="133">
        <v>95.02</v>
      </c>
      <c r="P72" s="133">
        <v>95.507000000000005</v>
      </c>
      <c r="Q72" s="133">
        <v>94.593999999999994</v>
      </c>
      <c r="R72" s="133">
        <v>93.680999999999997</v>
      </c>
      <c r="S72" s="134">
        <v>92.552000000000007</v>
      </c>
      <c r="U72" s="135">
        <f t="shared" si="1"/>
        <v>-3.8051747091618848E-2</v>
      </c>
      <c r="V72" s="136">
        <f t="shared" si="1"/>
        <v>-4.7341689527962361E-2</v>
      </c>
    </row>
    <row r="73" spans="1:22" ht="13.8" thickBot="1" x14ac:dyDescent="0.3">
      <c r="A73" s="132" t="s">
        <v>1543</v>
      </c>
      <c r="B73" s="132">
        <v>94.914000000000001</v>
      </c>
      <c r="C73" s="133">
        <v>93.953000000000003</v>
      </c>
      <c r="D73" s="133">
        <v>92.546000000000006</v>
      </c>
      <c r="E73" s="133">
        <v>90.826999999999998</v>
      </c>
      <c r="F73" s="133">
        <v>90.498999999999995</v>
      </c>
      <c r="G73" s="133">
        <v>88.92</v>
      </c>
      <c r="H73" s="133">
        <v>86.844999999999999</v>
      </c>
      <c r="I73" s="133">
        <v>86.022999999999996</v>
      </c>
      <c r="J73" s="133">
        <v>86.254000000000005</v>
      </c>
      <c r="K73" s="133">
        <v>84.554000000000002</v>
      </c>
      <c r="L73" s="133">
        <v>82.745000000000005</v>
      </c>
      <c r="M73" s="133">
        <v>81.290999999999997</v>
      </c>
      <c r="N73" s="133">
        <v>81.051000000000002</v>
      </c>
      <c r="O73" s="133">
        <v>79.394999999999996</v>
      </c>
      <c r="P73" s="133">
        <v>77.611000000000004</v>
      </c>
      <c r="Q73" s="133">
        <v>74.155000000000001</v>
      </c>
      <c r="R73" s="133">
        <v>72.569999999999993</v>
      </c>
      <c r="S73" s="134">
        <v>69.051000000000002</v>
      </c>
      <c r="U73" s="135">
        <f t="shared" si="1"/>
        <v>-8.2794320328849591E-2</v>
      </c>
      <c r="V73" s="136">
        <f t="shared" si="1"/>
        <v>-0.18030667708372283</v>
      </c>
    </row>
    <row r="74" spans="1:22" ht="13.8" thickBot="1" x14ac:dyDescent="0.3">
      <c r="A74" s="143" t="s">
        <v>18</v>
      </c>
      <c r="B74" s="138">
        <v>106.78400000000001</v>
      </c>
      <c r="C74" s="139">
        <v>109.27</v>
      </c>
      <c r="D74" s="139">
        <v>110.151</v>
      </c>
      <c r="E74" s="139">
        <v>110.548</v>
      </c>
      <c r="F74" s="139">
        <v>111.511</v>
      </c>
      <c r="G74" s="139">
        <v>111.413</v>
      </c>
      <c r="H74" s="139">
        <v>111.81399999999999</v>
      </c>
      <c r="I74" s="139">
        <v>112.625</v>
      </c>
      <c r="J74" s="139">
        <v>112.404</v>
      </c>
      <c r="K74" s="139">
        <v>111.449</v>
      </c>
      <c r="L74" s="139">
        <v>112.166</v>
      </c>
      <c r="M74" s="139">
        <v>112.107</v>
      </c>
      <c r="N74" s="139">
        <v>112.4</v>
      </c>
      <c r="O74" s="139">
        <v>113.187</v>
      </c>
      <c r="P74" s="139">
        <v>113.346</v>
      </c>
      <c r="Q74" s="139">
        <v>111.818</v>
      </c>
      <c r="R74" s="139">
        <v>108.417</v>
      </c>
      <c r="S74" s="140">
        <v>109.44199999999999</v>
      </c>
      <c r="U74" s="141">
        <f t="shared" si="1"/>
        <v>-0.11622306582312858</v>
      </c>
      <c r="V74" s="142">
        <f t="shared" si="1"/>
        <v>3.8356631262920882E-2</v>
      </c>
    </row>
    <row r="75" spans="1:22" x14ac:dyDescent="0.25">
      <c r="A75" s="131" t="s">
        <v>21</v>
      </c>
      <c r="B75" s="132">
        <v>102.235</v>
      </c>
      <c r="C75" s="133">
        <v>103.846</v>
      </c>
      <c r="D75" s="133">
        <v>105.143</v>
      </c>
      <c r="E75" s="133">
        <v>105.881</v>
      </c>
      <c r="F75" s="133">
        <v>106.342</v>
      </c>
      <c r="G75" s="133">
        <v>106.556</v>
      </c>
      <c r="H75" s="133">
        <v>106.66</v>
      </c>
      <c r="I75" s="133">
        <v>107.15</v>
      </c>
      <c r="J75" s="133">
        <v>107.56100000000001</v>
      </c>
      <c r="K75" s="133">
        <v>107.685</v>
      </c>
      <c r="L75" s="133">
        <v>107.932</v>
      </c>
      <c r="M75" s="133">
        <v>107.96</v>
      </c>
      <c r="N75" s="133">
        <v>108.39</v>
      </c>
      <c r="O75" s="133">
        <v>109.5</v>
      </c>
      <c r="P75" s="133">
        <v>110.30800000000001</v>
      </c>
      <c r="Q75" s="133">
        <v>110.935</v>
      </c>
      <c r="R75" s="133">
        <v>110.866</v>
      </c>
      <c r="S75" s="134">
        <v>110.571</v>
      </c>
      <c r="U75" s="135">
        <f t="shared" si="1"/>
        <v>-2.4856231542583762E-3</v>
      </c>
      <c r="V75" s="136">
        <f t="shared" si="1"/>
        <v>-1.0601073452873089E-2</v>
      </c>
    </row>
    <row r="76" spans="1:22" x14ac:dyDescent="0.25">
      <c r="A76" s="132" t="s">
        <v>1539</v>
      </c>
      <c r="B76" s="132">
        <v>102.459</v>
      </c>
      <c r="C76" s="133">
        <v>104.297</v>
      </c>
      <c r="D76" s="133">
        <v>105.84099999999999</v>
      </c>
      <c r="E76" s="133">
        <v>106.658</v>
      </c>
      <c r="F76" s="133">
        <v>107.086</v>
      </c>
      <c r="G76" s="133">
        <v>107.325</v>
      </c>
      <c r="H76" s="133">
        <v>107.447</v>
      </c>
      <c r="I76" s="133">
        <v>108.011</v>
      </c>
      <c r="J76" s="133">
        <v>108.376</v>
      </c>
      <c r="K76" s="133">
        <v>108.434</v>
      </c>
      <c r="L76" s="133">
        <v>108.682</v>
      </c>
      <c r="M76" s="133">
        <v>108.688</v>
      </c>
      <c r="N76" s="133">
        <v>109.17100000000001</v>
      </c>
      <c r="O76" s="133">
        <v>110.47</v>
      </c>
      <c r="P76" s="133">
        <v>111.361</v>
      </c>
      <c r="Q76" s="133">
        <v>112.005</v>
      </c>
      <c r="R76" s="133">
        <v>112.033</v>
      </c>
      <c r="S76" s="134">
        <v>111.681</v>
      </c>
      <c r="U76" s="135">
        <f t="shared" si="1"/>
        <v>1.0003303881518377E-3</v>
      </c>
      <c r="V76" s="136">
        <f t="shared" si="1"/>
        <v>-1.2508619151281097E-2</v>
      </c>
    </row>
    <row r="77" spans="1:22" x14ac:dyDescent="0.25">
      <c r="A77" s="132" t="s">
        <v>1536</v>
      </c>
      <c r="B77" s="132">
        <v>102.84399999999999</v>
      </c>
      <c r="C77" s="133">
        <v>104.747</v>
      </c>
      <c r="D77" s="133">
        <v>106.35</v>
      </c>
      <c r="E77" s="133">
        <v>107.22</v>
      </c>
      <c r="F77" s="133">
        <v>107.71299999999999</v>
      </c>
      <c r="G77" s="133">
        <v>107.997</v>
      </c>
      <c r="H77" s="133">
        <v>108.13200000000001</v>
      </c>
      <c r="I77" s="133">
        <v>108.759</v>
      </c>
      <c r="J77" s="133">
        <v>109.20399999999999</v>
      </c>
      <c r="K77" s="133">
        <v>109.298</v>
      </c>
      <c r="L77" s="133">
        <v>109.672</v>
      </c>
      <c r="M77" s="133">
        <v>109.7</v>
      </c>
      <c r="N77" s="133">
        <v>110.29600000000001</v>
      </c>
      <c r="O77" s="133">
        <v>111.791</v>
      </c>
      <c r="P77" s="133">
        <v>112.754</v>
      </c>
      <c r="Q77" s="133">
        <v>113.389</v>
      </c>
      <c r="R77" s="133">
        <v>113.43</v>
      </c>
      <c r="S77" s="134">
        <v>112.98</v>
      </c>
      <c r="U77" s="135">
        <f t="shared" si="1"/>
        <v>1.4471330717398256E-3</v>
      </c>
      <c r="V77" s="136">
        <f t="shared" si="1"/>
        <v>-1.5774635013539262E-2</v>
      </c>
    </row>
    <row r="78" spans="1:22" x14ac:dyDescent="0.25">
      <c r="A78" s="132" t="s">
        <v>1533</v>
      </c>
      <c r="B78" s="132">
        <v>100.70399999999999</v>
      </c>
      <c r="C78" s="133">
        <v>102.343</v>
      </c>
      <c r="D78" s="133">
        <v>103.976</v>
      </c>
      <c r="E78" s="133">
        <v>105.452</v>
      </c>
      <c r="F78" s="133">
        <v>105.839</v>
      </c>
      <c r="G78" s="133">
        <v>106.06100000000001</v>
      </c>
      <c r="H78" s="133">
        <v>106.015</v>
      </c>
      <c r="I78" s="133">
        <v>106.527</v>
      </c>
      <c r="J78" s="133">
        <v>106.824</v>
      </c>
      <c r="K78" s="133">
        <v>107.521</v>
      </c>
      <c r="L78" s="133">
        <v>107.5</v>
      </c>
      <c r="M78" s="133">
        <v>107.315</v>
      </c>
      <c r="N78" s="133">
        <v>107.456</v>
      </c>
      <c r="O78" s="133">
        <v>107.425</v>
      </c>
      <c r="P78" s="133">
        <v>107.687</v>
      </c>
      <c r="Q78" s="133">
        <v>107.733</v>
      </c>
      <c r="R78" s="133">
        <v>108.524</v>
      </c>
      <c r="S78" s="134">
        <v>108.51300000000001</v>
      </c>
      <c r="U78" s="135">
        <f t="shared" si="1"/>
        <v>2.9693938551679677E-2</v>
      </c>
      <c r="V78" s="136">
        <f t="shared" si="1"/>
        <v>-4.0537863226142168E-4</v>
      </c>
    </row>
    <row r="79" spans="1:22" x14ac:dyDescent="0.25">
      <c r="A79" s="132" t="s">
        <v>1530</v>
      </c>
      <c r="B79" s="132">
        <v>100.245</v>
      </c>
      <c r="C79" s="133">
        <v>101.578</v>
      </c>
      <c r="D79" s="133">
        <v>102.97</v>
      </c>
      <c r="E79" s="133">
        <v>105.059</v>
      </c>
      <c r="F79" s="133">
        <v>105.366</v>
      </c>
      <c r="G79" s="133">
        <v>105.404</v>
      </c>
      <c r="H79" s="133">
        <v>104.559</v>
      </c>
      <c r="I79" s="133">
        <v>104.642</v>
      </c>
      <c r="J79" s="133">
        <v>104.655</v>
      </c>
      <c r="K79" s="133">
        <v>105.128</v>
      </c>
      <c r="L79" s="133">
        <v>104.849</v>
      </c>
      <c r="M79" s="133">
        <v>104.916</v>
      </c>
      <c r="N79" s="133">
        <v>105.18600000000001</v>
      </c>
      <c r="O79" s="133">
        <v>104.88</v>
      </c>
      <c r="P79" s="133">
        <v>105.02200000000001</v>
      </c>
      <c r="Q79" s="133">
        <v>104.761</v>
      </c>
      <c r="R79" s="133">
        <v>105.596</v>
      </c>
      <c r="S79" s="134">
        <v>105.93</v>
      </c>
      <c r="U79" s="135">
        <f t="shared" si="1"/>
        <v>3.226529846628079E-2</v>
      </c>
      <c r="V79" s="136">
        <f t="shared" si="1"/>
        <v>1.2712148432259429E-2</v>
      </c>
    </row>
    <row r="80" spans="1:22" x14ac:dyDescent="0.25">
      <c r="A80" s="132" t="s">
        <v>1527</v>
      </c>
      <c r="B80" s="132">
        <v>100.96299999999999</v>
      </c>
      <c r="C80" s="133">
        <v>102.76</v>
      </c>
      <c r="D80" s="133">
        <v>104.51300000000001</v>
      </c>
      <c r="E80" s="133">
        <v>105.679</v>
      </c>
      <c r="F80" s="133">
        <v>106.096</v>
      </c>
      <c r="G80" s="133">
        <v>106.402</v>
      </c>
      <c r="H80" s="133">
        <v>106.749</v>
      </c>
      <c r="I80" s="133">
        <v>107.476</v>
      </c>
      <c r="J80" s="133">
        <v>107.92</v>
      </c>
      <c r="K80" s="133">
        <v>108.733</v>
      </c>
      <c r="L80" s="133">
        <v>108.846</v>
      </c>
      <c r="M80" s="133">
        <v>108.53</v>
      </c>
      <c r="N80" s="133">
        <v>108.604</v>
      </c>
      <c r="O80" s="133">
        <v>108.712</v>
      </c>
      <c r="P80" s="133">
        <v>109.035</v>
      </c>
      <c r="Q80" s="133">
        <v>109.235</v>
      </c>
      <c r="R80" s="133">
        <v>110.004</v>
      </c>
      <c r="S80" s="134">
        <v>109.815</v>
      </c>
      <c r="U80" s="135">
        <f t="shared" si="1"/>
        <v>2.8458229192358298E-2</v>
      </c>
      <c r="V80" s="136">
        <f t="shared" si="1"/>
        <v>-6.8547860384242654E-3</v>
      </c>
    </row>
    <row r="81" spans="1:22" x14ac:dyDescent="0.25">
      <c r="A81" s="132" t="s">
        <v>1524</v>
      </c>
      <c r="B81" s="132">
        <v>105.52800000000001</v>
      </c>
      <c r="C81" s="133">
        <v>108.137</v>
      </c>
      <c r="D81" s="133">
        <v>109.184</v>
      </c>
      <c r="E81" s="133">
        <v>110.515</v>
      </c>
      <c r="F81" s="133">
        <v>112.029</v>
      </c>
      <c r="G81" s="133">
        <v>112.19799999999999</v>
      </c>
      <c r="H81" s="133">
        <v>112.401</v>
      </c>
      <c r="I81" s="133">
        <v>113.21</v>
      </c>
      <c r="J81" s="133">
        <v>114.125</v>
      </c>
      <c r="K81" s="133">
        <v>114.379</v>
      </c>
      <c r="L81" s="133">
        <v>115.256</v>
      </c>
      <c r="M81" s="133">
        <v>116.142</v>
      </c>
      <c r="N81" s="133">
        <v>117.752</v>
      </c>
      <c r="O81" s="133">
        <v>121.373</v>
      </c>
      <c r="P81" s="133">
        <v>123.999</v>
      </c>
      <c r="Q81" s="133">
        <v>125.657</v>
      </c>
      <c r="R81" s="133">
        <v>126.345</v>
      </c>
      <c r="S81" s="134">
        <v>124.697</v>
      </c>
      <c r="U81" s="135">
        <f t="shared" si="1"/>
        <v>2.208141472354419E-2</v>
      </c>
      <c r="V81" s="136">
        <f t="shared" si="1"/>
        <v>-5.1162628281585576E-2</v>
      </c>
    </row>
    <row r="82" spans="1:22" x14ac:dyDescent="0.25">
      <c r="A82" s="132" t="s">
        <v>1521</v>
      </c>
      <c r="B82" s="132">
        <v>109.334</v>
      </c>
      <c r="C82" s="133">
        <v>113.52800000000001</v>
      </c>
      <c r="D82" s="133">
        <v>114.595</v>
      </c>
      <c r="E82" s="133">
        <v>115.96599999999999</v>
      </c>
      <c r="F82" s="133">
        <v>118.60299999999999</v>
      </c>
      <c r="G82" s="133">
        <v>120.40300000000001</v>
      </c>
      <c r="H82" s="133">
        <v>121.405</v>
      </c>
      <c r="I82" s="133">
        <v>121.845</v>
      </c>
      <c r="J82" s="133">
        <v>122.303</v>
      </c>
      <c r="K82" s="133">
        <v>122.4</v>
      </c>
      <c r="L82" s="133">
        <v>123.28400000000001</v>
      </c>
      <c r="M82" s="133">
        <v>123.879</v>
      </c>
      <c r="N82" s="133">
        <v>128.17699999999999</v>
      </c>
      <c r="O82" s="133">
        <v>135.56800000000001</v>
      </c>
      <c r="P82" s="133">
        <v>140.96700000000001</v>
      </c>
      <c r="Q82" s="133">
        <v>146.38999999999999</v>
      </c>
      <c r="R82" s="133">
        <v>148.33699999999999</v>
      </c>
      <c r="S82" s="134">
        <v>149.68</v>
      </c>
      <c r="U82" s="135">
        <f t="shared" si="1"/>
        <v>5.4271151416078522E-2</v>
      </c>
      <c r="V82" s="136">
        <f t="shared" si="1"/>
        <v>3.670962823158086E-2</v>
      </c>
    </row>
    <row r="83" spans="1:22" x14ac:dyDescent="0.25">
      <c r="A83" s="132" t="s">
        <v>1518</v>
      </c>
      <c r="B83" s="132">
        <v>110.29900000000001</v>
      </c>
      <c r="C83" s="133">
        <v>113.455</v>
      </c>
      <c r="D83" s="133">
        <v>114.56</v>
      </c>
      <c r="E83" s="133">
        <v>116.14</v>
      </c>
      <c r="F83" s="133">
        <v>115.64400000000001</v>
      </c>
      <c r="G83" s="133">
        <v>113.66</v>
      </c>
      <c r="H83" s="133">
        <v>112.404</v>
      </c>
      <c r="I83" s="133">
        <v>112.715</v>
      </c>
      <c r="J83" s="133">
        <v>113.613</v>
      </c>
      <c r="K83" s="133">
        <v>113.155</v>
      </c>
      <c r="L83" s="133">
        <v>114.873</v>
      </c>
      <c r="M83" s="133">
        <v>117.02</v>
      </c>
      <c r="N83" s="133">
        <v>118.96599999999999</v>
      </c>
      <c r="O83" s="133">
        <v>125.768</v>
      </c>
      <c r="P83" s="133">
        <v>127.81</v>
      </c>
      <c r="Q83" s="133">
        <v>127.959</v>
      </c>
      <c r="R83" s="133">
        <v>125.039</v>
      </c>
      <c r="S83" s="134">
        <v>118.38800000000001</v>
      </c>
      <c r="U83" s="135">
        <f t="shared" si="1"/>
        <v>-8.8202037569791281E-2</v>
      </c>
      <c r="V83" s="136">
        <f t="shared" si="1"/>
        <v>-0.19638364229169325</v>
      </c>
    </row>
    <row r="84" spans="1:22" x14ac:dyDescent="0.25">
      <c r="A84" s="132" t="s">
        <v>1515</v>
      </c>
      <c r="B84" s="132">
        <v>103.36199999999999</v>
      </c>
      <c r="C84" s="133">
        <v>106.206</v>
      </c>
      <c r="D84" s="133">
        <v>107.691</v>
      </c>
      <c r="E84" s="133">
        <v>108.31100000000001</v>
      </c>
      <c r="F84" s="133">
        <v>109.264</v>
      </c>
      <c r="G84" s="133">
        <v>108.637</v>
      </c>
      <c r="H84" s="133">
        <v>107.666</v>
      </c>
      <c r="I84" s="133">
        <v>107.563</v>
      </c>
      <c r="J84" s="133">
        <v>108.28</v>
      </c>
      <c r="K84" s="133">
        <v>108.178</v>
      </c>
      <c r="L84" s="133">
        <v>108.038</v>
      </c>
      <c r="M84" s="133">
        <v>108.307</v>
      </c>
      <c r="N84" s="133">
        <v>108.929</v>
      </c>
      <c r="O84" s="133">
        <v>111.401</v>
      </c>
      <c r="P84" s="133">
        <v>113.93899999999999</v>
      </c>
      <c r="Q84" s="133">
        <v>115.48699999999999</v>
      </c>
      <c r="R84" s="133">
        <v>117.2</v>
      </c>
      <c r="S84" s="134">
        <v>116.105</v>
      </c>
      <c r="U84" s="135">
        <f t="shared" si="1"/>
        <v>6.0664533950010924E-2</v>
      </c>
      <c r="V84" s="136">
        <f t="shared" si="1"/>
        <v>-3.6851518022466778E-2</v>
      </c>
    </row>
    <row r="85" spans="1:22" x14ac:dyDescent="0.25">
      <c r="A85" s="132" t="s">
        <v>1512</v>
      </c>
      <c r="B85" s="132">
        <v>101.30500000000001</v>
      </c>
      <c r="C85" s="133">
        <v>102.33499999999999</v>
      </c>
      <c r="D85" s="133">
        <v>103.068</v>
      </c>
      <c r="E85" s="133">
        <v>104.651</v>
      </c>
      <c r="F85" s="133">
        <v>106.788</v>
      </c>
      <c r="G85" s="133">
        <v>107.48</v>
      </c>
      <c r="H85" s="133">
        <v>108.669</v>
      </c>
      <c r="I85" s="133">
        <v>110.59399999999999</v>
      </c>
      <c r="J85" s="133">
        <v>111.953</v>
      </c>
      <c r="K85" s="133">
        <v>112.974</v>
      </c>
      <c r="L85" s="133">
        <v>114.038</v>
      </c>
      <c r="M85" s="133">
        <v>114.84699999999999</v>
      </c>
      <c r="N85" s="133">
        <v>115.04600000000001</v>
      </c>
      <c r="O85" s="133">
        <v>115.072</v>
      </c>
      <c r="P85" s="133">
        <v>116.255</v>
      </c>
      <c r="Q85" s="133">
        <v>116.396</v>
      </c>
      <c r="R85" s="133">
        <v>117.63</v>
      </c>
      <c r="S85" s="134">
        <v>116.669</v>
      </c>
      <c r="U85" s="135">
        <f t="shared" si="1"/>
        <v>4.3086115812630554E-2</v>
      </c>
      <c r="V85" s="136">
        <f t="shared" si="1"/>
        <v>-3.2280452584577235E-2</v>
      </c>
    </row>
    <row r="86" spans="1:22" x14ac:dyDescent="0.25">
      <c r="A86" s="132" t="s">
        <v>1509</v>
      </c>
      <c r="B86" s="132">
        <v>105.77200000000001</v>
      </c>
      <c r="C86" s="133">
        <v>107.932</v>
      </c>
      <c r="D86" s="133">
        <v>109.387</v>
      </c>
      <c r="E86" s="133">
        <v>110.108</v>
      </c>
      <c r="F86" s="133">
        <v>110.637</v>
      </c>
      <c r="G86" s="133">
        <v>110.756</v>
      </c>
      <c r="H86" s="133">
        <v>110.825</v>
      </c>
      <c r="I86" s="133">
        <v>111.039</v>
      </c>
      <c r="J86" s="133">
        <v>111.191</v>
      </c>
      <c r="K86" s="133">
        <v>112.76600000000001</v>
      </c>
      <c r="L86" s="133">
        <v>113.911</v>
      </c>
      <c r="M86" s="133">
        <v>116.34699999999999</v>
      </c>
      <c r="N86" s="133">
        <v>118.28100000000001</v>
      </c>
      <c r="O86" s="133">
        <v>119.708</v>
      </c>
      <c r="P86" s="133">
        <v>121.19199999999999</v>
      </c>
      <c r="Q86" s="133">
        <v>121.209</v>
      </c>
      <c r="R86" s="133">
        <v>120.6</v>
      </c>
      <c r="S86" s="134">
        <v>119.387</v>
      </c>
      <c r="U86" s="135">
        <f t="shared" si="1"/>
        <v>-1.9946557894538808E-2</v>
      </c>
      <c r="V86" s="136">
        <f t="shared" si="1"/>
        <v>-3.9629246905430127E-2</v>
      </c>
    </row>
    <row r="87" spans="1:22" x14ac:dyDescent="0.25">
      <c r="A87" s="132" t="s">
        <v>1506</v>
      </c>
      <c r="B87" s="132">
        <v>103.41200000000001</v>
      </c>
      <c r="C87" s="133">
        <v>107.851</v>
      </c>
      <c r="D87" s="133">
        <v>111.357</v>
      </c>
      <c r="E87" s="133">
        <v>111.883</v>
      </c>
      <c r="F87" s="133">
        <v>111.48399999999999</v>
      </c>
      <c r="G87" s="133">
        <v>110.40300000000001</v>
      </c>
      <c r="H87" s="133">
        <v>110.581</v>
      </c>
      <c r="I87" s="133">
        <v>111.938</v>
      </c>
      <c r="J87" s="133">
        <v>111.761</v>
      </c>
      <c r="K87" s="133">
        <v>111.63500000000001</v>
      </c>
      <c r="L87" s="133">
        <v>111.82299999999999</v>
      </c>
      <c r="M87" s="133">
        <v>112.02</v>
      </c>
      <c r="N87" s="133">
        <v>113.92700000000001</v>
      </c>
      <c r="O87" s="133">
        <v>117.116</v>
      </c>
      <c r="P87" s="133">
        <v>118.101</v>
      </c>
      <c r="Q87" s="133">
        <v>118.819</v>
      </c>
      <c r="R87" s="133">
        <v>117.084</v>
      </c>
      <c r="S87" s="134">
        <v>116.11499999999999</v>
      </c>
      <c r="U87" s="135">
        <f t="shared" si="1"/>
        <v>-5.7141257607235429E-2</v>
      </c>
      <c r="V87" s="136">
        <f t="shared" si="1"/>
        <v>-3.2695736676283893E-2</v>
      </c>
    </row>
    <row r="88" spans="1:22" x14ac:dyDescent="0.25">
      <c r="A88" s="132" t="s">
        <v>1503</v>
      </c>
      <c r="B88" s="132">
        <v>107.31399999999999</v>
      </c>
      <c r="C88" s="133">
        <v>113.47199999999999</v>
      </c>
      <c r="D88" s="133">
        <v>116.236</v>
      </c>
      <c r="E88" s="133">
        <v>115.599</v>
      </c>
      <c r="F88" s="133">
        <v>115.065</v>
      </c>
      <c r="G88" s="133">
        <v>113.13500000000001</v>
      </c>
      <c r="H88" s="133">
        <v>113.184</v>
      </c>
      <c r="I88" s="133">
        <v>116.297</v>
      </c>
      <c r="J88" s="133">
        <v>116.39400000000001</v>
      </c>
      <c r="K88" s="133">
        <v>114.96</v>
      </c>
      <c r="L88" s="133">
        <v>115.14700000000001</v>
      </c>
      <c r="M88" s="133">
        <v>116.562</v>
      </c>
      <c r="N88" s="133">
        <v>119.843</v>
      </c>
      <c r="O88" s="133">
        <v>121.831</v>
      </c>
      <c r="P88" s="133">
        <v>122.1</v>
      </c>
      <c r="Q88" s="133">
        <v>122.245</v>
      </c>
      <c r="R88" s="133">
        <v>117.377</v>
      </c>
      <c r="S88" s="134">
        <v>113.751</v>
      </c>
      <c r="U88" s="135">
        <f t="shared" si="1"/>
        <v>-0.15002216282097003</v>
      </c>
      <c r="V88" s="136">
        <f t="shared" si="1"/>
        <v>-0.1179587992013148</v>
      </c>
    </row>
    <row r="89" spans="1:22" x14ac:dyDescent="0.25">
      <c r="A89" s="132" t="s">
        <v>1500</v>
      </c>
      <c r="B89" s="132">
        <v>101.038</v>
      </c>
      <c r="C89" s="133">
        <v>104.38</v>
      </c>
      <c r="D89" s="133">
        <v>108.035</v>
      </c>
      <c r="E89" s="133">
        <v>109.212</v>
      </c>
      <c r="F89" s="133">
        <v>109.366</v>
      </c>
      <c r="G89" s="133">
        <v>108.42100000000001</v>
      </c>
      <c r="H89" s="133">
        <v>107.777</v>
      </c>
      <c r="I89" s="133">
        <v>108.494</v>
      </c>
      <c r="J89" s="133">
        <v>108.289</v>
      </c>
      <c r="K89" s="133">
        <v>108.256</v>
      </c>
      <c r="L89" s="133">
        <v>108.384</v>
      </c>
      <c r="M89" s="133">
        <v>107.523</v>
      </c>
      <c r="N89" s="133">
        <v>108.244</v>
      </c>
      <c r="O89" s="133">
        <v>111.86</v>
      </c>
      <c r="P89" s="133">
        <v>113.297</v>
      </c>
      <c r="Q89" s="133">
        <v>114.261</v>
      </c>
      <c r="R89" s="133">
        <v>113.136</v>
      </c>
      <c r="S89" s="134">
        <v>112.241</v>
      </c>
      <c r="U89" s="135">
        <f t="shared" si="1"/>
        <v>-3.8805677158666785E-2</v>
      </c>
      <c r="V89" s="136">
        <f t="shared" si="1"/>
        <v>-3.1269820612251698E-2</v>
      </c>
    </row>
    <row r="90" spans="1:22" x14ac:dyDescent="0.25">
      <c r="A90" s="132" t="s">
        <v>1497</v>
      </c>
      <c r="B90" s="132">
        <v>104.235</v>
      </c>
      <c r="C90" s="133">
        <v>109.408</v>
      </c>
      <c r="D90" s="133">
        <v>113.95699999999999</v>
      </c>
      <c r="E90" s="133">
        <v>114.364</v>
      </c>
      <c r="F90" s="133">
        <v>111.886</v>
      </c>
      <c r="G90" s="133">
        <v>112.01300000000001</v>
      </c>
      <c r="H90" s="133">
        <v>115.717</v>
      </c>
      <c r="I90" s="133">
        <v>115.70099999999999</v>
      </c>
      <c r="J90" s="133">
        <v>115.05500000000001</v>
      </c>
      <c r="K90" s="133">
        <v>117.518</v>
      </c>
      <c r="L90" s="133">
        <v>117.982</v>
      </c>
      <c r="M90" s="133">
        <v>119.877</v>
      </c>
      <c r="N90" s="133">
        <v>123.77800000000001</v>
      </c>
      <c r="O90" s="133">
        <v>127.88200000000001</v>
      </c>
      <c r="P90" s="133">
        <v>128.57900000000001</v>
      </c>
      <c r="Q90" s="133">
        <v>129.578</v>
      </c>
      <c r="R90" s="133">
        <v>132.82900000000001</v>
      </c>
      <c r="S90" s="134">
        <v>138.50899999999999</v>
      </c>
      <c r="U90" s="135">
        <f t="shared" si="1"/>
        <v>0.1041968974553007</v>
      </c>
      <c r="V90" s="136">
        <f t="shared" si="1"/>
        <v>0.18233450142477947</v>
      </c>
    </row>
    <row r="91" spans="1:22" x14ac:dyDescent="0.25">
      <c r="A91" s="132" t="s">
        <v>1494</v>
      </c>
      <c r="B91" s="132">
        <v>104.607</v>
      </c>
      <c r="C91" s="133">
        <v>108.004</v>
      </c>
      <c r="D91" s="133">
        <v>110.98699999999999</v>
      </c>
      <c r="E91" s="133">
        <v>113.23399999999999</v>
      </c>
      <c r="F91" s="133">
        <v>115.974</v>
      </c>
      <c r="G91" s="133">
        <v>116.13500000000001</v>
      </c>
      <c r="H91" s="133">
        <v>115.524</v>
      </c>
      <c r="I91" s="133">
        <v>116.117</v>
      </c>
      <c r="J91" s="133">
        <v>115.24</v>
      </c>
      <c r="K91" s="133">
        <v>114.753</v>
      </c>
      <c r="L91" s="133">
        <v>113.697</v>
      </c>
      <c r="M91" s="133">
        <v>113.515</v>
      </c>
      <c r="N91" s="133">
        <v>113.49299999999999</v>
      </c>
      <c r="O91" s="133">
        <v>114.00700000000001</v>
      </c>
      <c r="P91" s="133">
        <v>115.209</v>
      </c>
      <c r="Q91" s="133">
        <v>115.191</v>
      </c>
      <c r="R91" s="133">
        <v>113.494</v>
      </c>
      <c r="S91" s="134">
        <v>113.009</v>
      </c>
      <c r="U91" s="135">
        <f t="shared" si="1"/>
        <v>-5.7638756724869178E-2</v>
      </c>
      <c r="V91" s="136">
        <f t="shared" si="1"/>
        <v>-1.6984157139744771E-2</v>
      </c>
    </row>
    <row r="92" spans="1:22" x14ac:dyDescent="0.25">
      <c r="A92" s="132" t="s">
        <v>1491</v>
      </c>
      <c r="B92" s="132">
        <v>105.806</v>
      </c>
      <c r="C92" s="133">
        <v>105.482</v>
      </c>
      <c r="D92" s="133">
        <v>105.89700000000001</v>
      </c>
      <c r="E92" s="133">
        <v>103.82299999999999</v>
      </c>
      <c r="F92" s="133">
        <v>101.443</v>
      </c>
      <c r="G92" s="133">
        <v>102.485</v>
      </c>
      <c r="H92" s="133">
        <v>103.261</v>
      </c>
      <c r="I92" s="133">
        <v>104.13</v>
      </c>
      <c r="J92" s="133">
        <v>106.533</v>
      </c>
      <c r="K92" s="133">
        <v>104.97499999999999</v>
      </c>
      <c r="L92" s="133">
        <v>107.54900000000001</v>
      </c>
      <c r="M92" s="133">
        <v>106.687</v>
      </c>
      <c r="N92" s="133">
        <v>105.601</v>
      </c>
      <c r="O92" s="133">
        <v>108.074</v>
      </c>
      <c r="P92" s="133">
        <v>108.154</v>
      </c>
      <c r="Q92" s="133">
        <v>109.227</v>
      </c>
      <c r="R92" s="133">
        <v>107.11799999999999</v>
      </c>
      <c r="S92" s="134">
        <v>106.003</v>
      </c>
      <c r="U92" s="135">
        <f t="shared" si="1"/>
        <v>-7.5025417059149224E-2</v>
      </c>
      <c r="V92" s="136">
        <f t="shared" si="1"/>
        <v>-4.0990731933083224E-2</v>
      </c>
    </row>
    <row r="93" spans="1:22" x14ac:dyDescent="0.25">
      <c r="A93" s="132" t="s">
        <v>1488</v>
      </c>
      <c r="B93" s="132">
        <v>102.532</v>
      </c>
      <c r="C93" s="133">
        <v>101.074</v>
      </c>
      <c r="D93" s="133">
        <v>104.83</v>
      </c>
      <c r="E93" s="133">
        <v>101.94499999999999</v>
      </c>
      <c r="F93" s="133">
        <v>101.07</v>
      </c>
      <c r="G93" s="133">
        <v>102.97499999999999</v>
      </c>
      <c r="H93" s="133">
        <v>103.50700000000001</v>
      </c>
      <c r="I93" s="133">
        <v>105.56100000000001</v>
      </c>
      <c r="J93" s="133">
        <v>105.967</v>
      </c>
      <c r="K93" s="133">
        <v>104.373</v>
      </c>
      <c r="L93" s="133">
        <v>105.249</v>
      </c>
      <c r="M93" s="133">
        <v>105.604</v>
      </c>
      <c r="N93" s="133">
        <v>108.33499999999999</v>
      </c>
      <c r="O93" s="133">
        <v>111.596</v>
      </c>
      <c r="P93" s="133">
        <v>110.999</v>
      </c>
      <c r="Q93" s="133">
        <v>110.515</v>
      </c>
      <c r="R93" s="133">
        <v>107.331</v>
      </c>
      <c r="S93" s="134">
        <v>105.744</v>
      </c>
      <c r="U93" s="135">
        <f t="shared" si="1"/>
        <v>-0.11035694932977036</v>
      </c>
      <c r="V93" s="136">
        <f t="shared" si="1"/>
        <v>-5.7845264471082625E-2</v>
      </c>
    </row>
    <row r="94" spans="1:22" x14ac:dyDescent="0.25">
      <c r="A94" s="132" t="s">
        <v>1485</v>
      </c>
      <c r="B94" s="132">
        <v>108.355</v>
      </c>
      <c r="C94" s="133">
        <v>108.93</v>
      </c>
      <c r="D94" s="133">
        <v>106.733</v>
      </c>
      <c r="E94" s="133">
        <v>105.26900000000001</v>
      </c>
      <c r="F94" s="133">
        <v>101.73099999999999</v>
      </c>
      <c r="G94" s="133">
        <v>102.121</v>
      </c>
      <c r="H94" s="133">
        <v>103.072</v>
      </c>
      <c r="I94" s="133">
        <v>103.07299999999999</v>
      </c>
      <c r="J94" s="133">
        <v>106.95699999999999</v>
      </c>
      <c r="K94" s="133">
        <v>105.43300000000001</v>
      </c>
      <c r="L94" s="133">
        <v>109.304</v>
      </c>
      <c r="M94" s="133">
        <v>107.515</v>
      </c>
      <c r="N94" s="133">
        <v>103.626</v>
      </c>
      <c r="O94" s="133">
        <v>105.542</v>
      </c>
      <c r="P94" s="133">
        <v>106.102</v>
      </c>
      <c r="Q94" s="133">
        <v>108.297</v>
      </c>
      <c r="R94" s="133">
        <v>106.97799999999999</v>
      </c>
      <c r="S94" s="134">
        <v>106.215</v>
      </c>
      <c r="U94" s="135">
        <f t="shared" si="1"/>
        <v>-4.7835045615612359E-2</v>
      </c>
      <c r="V94" s="136">
        <f t="shared" si="1"/>
        <v>-2.8225460129602364E-2</v>
      </c>
    </row>
    <row r="95" spans="1:22" x14ac:dyDescent="0.25">
      <c r="A95" s="132" t="s">
        <v>1482</v>
      </c>
      <c r="B95" s="132">
        <v>99.296999999999997</v>
      </c>
      <c r="C95" s="133">
        <v>100.20099999999999</v>
      </c>
      <c r="D95" s="133">
        <v>102.02800000000001</v>
      </c>
      <c r="E95" s="133">
        <v>104.69199999999999</v>
      </c>
      <c r="F95" s="133">
        <v>104.974</v>
      </c>
      <c r="G95" s="133">
        <v>105.76600000000001</v>
      </c>
      <c r="H95" s="133">
        <v>104.979</v>
      </c>
      <c r="I95" s="133">
        <v>105.669</v>
      </c>
      <c r="J95" s="133">
        <v>105.536</v>
      </c>
      <c r="K95" s="133">
        <v>105.83199999999999</v>
      </c>
      <c r="L95" s="133">
        <v>106.01600000000001</v>
      </c>
      <c r="M95" s="133">
        <v>105.282</v>
      </c>
      <c r="N95" s="133">
        <v>106.063</v>
      </c>
      <c r="O95" s="133">
        <v>105.724</v>
      </c>
      <c r="P95" s="133">
        <v>105.541</v>
      </c>
      <c r="Q95" s="133">
        <v>105.80200000000001</v>
      </c>
      <c r="R95" s="133">
        <v>106.10599999999999</v>
      </c>
      <c r="S95" s="134">
        <v>106.785</v>
      </c>
      <c r="U95" s="135">
        <f t="shared" si="1"/>
        <v>1.1542796262689281E-2</v>
      </c>
      <c r="V95" s="136">
        <f t="shared" si="1"/>
        <v>2.584379761178468E-2</v>
      </c>
    </row>
    <row r="96" spans="1:22" x14ac:dyDescent="0.25">
      <c r="A96" s="132" t="s">
        <v>1479</v>
      </c>
      <c r="B96" s="132">
        <v>103.642</v>
      </c>
      <c r="C96" s="133">
        <v>104.38800000000001</v>
      </c>
      <c r="D96" s="133">
        <v>106.7</v>
      </c>
      <c r="E96" s="133">
        <v>107.39</v>
      </c>
      <c r="F96" s="133">
        <v>108.78</v>
      </c>
      <c r="G96" s="133">
        <v>109.352</v>
      </c>
      <c r="H96" s="133">
        <v>109.496</v>
      </c>
      <c r="I96" s="133">
        <v>108.41</v>
      </c>
      <c r="J96" s="133">
        <v>108.146</v>
      </c>
      <c r="K96" s="133">
        <v>107.548</v>
      </c>
      <c r="L96" s="133">
        <v>106.64700000000001</v>
      </c>
      <c r="M96" s="133">
        <v>106.214</v>
      </c>
      <c r="N96" s="133">
        <v>106.77</v>
      </c>
      <c r="O96" s="133">
        <v>105.896</v>
      </c>
      <c r="P96" s="133">
        <v>106.139</v>
      </c>
      <c r="Q96" s="133">
        <v>106.351</v>
      </c>
      <c r="R96" s="133">
        <v>109.494</v>
      </c>
      <c r="S96" s="134">
        <v>109.429</v>
      </c>
      <c r="U96" s="135">
        <f t="shared" si="1"/>
        <v>0.12355665080127998</v>
      </c>
      <c r="V96" s="136">
        <f t="shared" si="1"/>
        <v>-2.3724457237587204E-3</v>
      </c>
    </row>
    <row r="97" spans="1:22" x14ac:dyDescent="0.25">
      <c r="A97" s="132" t="s">
        <v>1476</v>
      </c>
      <c r="B97" s="132">
        <v>100.039</v>
      </c>
      <c r="C97" s="133">
        <v>101.556</v>
      </c>
      <c r="D97" s="133">
        <v>102.895</v>
      </c>
      <c r="E97" s="133">
        <v>104.09399999999999</v>
      </c>
      <c r="F97" s="133">
        <v>105.342</v>
      </c>
      <c r="G97" s="133">
        <v>105.983</v>
      </c>
      <c r="H97" s="133">
        <v>106.108</v>
      </c>
      <c r="I97" s="133">
        <v>106.633</v>
      </c>
      <c r="J97" s="133">
        <v>106.42400000000001</v>
      </c>
      <c r="K97" s="133">
        <v>106.974</v>
      </c>
      <c r="L97" s="133">
        <v>106.523</v>
      </c>
      <c r="M97" s="133">
        <v>106.43</v>
      </c>
      <c r="N97" s="133">
        <v>106.628</v>
      </c>
      <c r="O97" s="133">
        <v>107.121</v>
      </c>
      <c r="P97" s="133">
        <v>107.99</v>
      </c>
      <c r="Q97" s="133">
        <v>108.203</v>
      </c>
      <c r="R97" s="133">
        <v>108.4</v>
      </c>
      <c r="S97" s="134">
        <v>109.19</v>
      </c>
      <c r="U97" s="135">
        <f t="shared" si="1"/>
        <v>7.3025204828249812E-3</v>
      </c>
      <c r="V97" s="136">
        <f t="shared" si="1"/>
        <v>2.9471516801620856E-2</v>
      </c>
    </row>
    <row r="98" spans="1:22" x14ac:dyDescent="0.25">
      <c r="A98" s="132" t="s">
        <v>1473</v>
      </c>
      <c r="B98" s="132">
        <v>99.679000000000002</v>
      </c>
      <c r="C98" s="133">
        <v>101.056</v>
      </c>
      <c r="D98" s="133">
        <v>102.169</v>
      </c>
      <c r="E98" s="133">
        <v>102.611</v>
      </c>
      <c r="F98" s="133">
        <v>102.568</v>
      </c>
      <c r="G98" s="133">
        <v>102.491</v>
      </c>
      <c r="H98" s="133">
        <v>102.51900000000001</v>
      </c>
      <c r="I98" s="133">
        <v>102.636</v>
      </c>
      <c r="J98" s="133">
        <v>102.417</v>
      </c>
      <c r="K98" s="133">
        <v>102.212</v>
      </c>
      <c r="L98" s="133">
        <v>101.548</v>
      </c>
      <c r="M98" s="133">
        <v>101.392</v>
      </c>
      <c r="N98" s="133">
        <v>101.05500000000001</v>
      </c>
      <c r="O98" s="133">
        <v>100.931</v>
      </c>
      <c r="P98" s="133">
        <v>101.309</v>
      </c>
      <c r="Q98" s="133">
        <v>102.011</v>
      </c>
      <c r="R98" s="133">
        <v>101.95</v>
      </c>
      <c r="S98" s="134">
        <v>102.30500000000001</v>
      </c>
      <c r="U98" s="135">
        <f t="shared" si="1"/>
        <v>-2.3897543253611486E-3</v>
      </c>
      <c r="V98" s="136">
        <f t="shared" si="1"/>
        <v>1.4001315385220758E-2</v>
      </c>
    </row>
    <row r="99" spans="1:22" x14ac:dyDescent="0.25">
      <c r="A99" s="132" t="s">
        <v>1470</v>
      </c>
      <c r="B99" s="132">
        <v>103.36799999999999</v>
      </c>
      <c r="C99" s="133">
        <v>108.09699999999999</v>
      </c>
      <c r="D99" s="133">
        <v>110.604</v>
      </c>
      <c r="E99" s="133">
        <v>110.983</v>
      </c>
      <c r="F99" s="133">
        <v>110.47799999999999</v>
      </c>
      <c r="G99" s="133">
        <v>109.809</v>
      </c>
      <c r="H99" s="133">
        <v>108.864</v>
      </c>
      <c r="I99" s="133">
        <v>108.22199999999999</v>
      </c>
      <c r="J99" s="133">
        <v>107.839</v>
      </c>
      <c r="K99" s="133">
        <v>106.45399999999999</v>
      </c>
      <c r="L99" s="133">
        <v>105.128</v>
      </c>
      <c r="M99" s="133">
        <v>104.29</v>
      </c>
      <c r="N99" s="133">
        <v>103.488</v>
      </c>
      <c r="O99" s="133">
        <v>104.491</v>
      </c>
      <c r="P99" s="133">
        <v>105.947</v>
      </c>
      <c r="Q99" s="133">
        <v>106.477</v>
      </c>
      <c r="R99" s="133">
        <v>107.092</v>
      </c>
      <c r="S99" s="134">
        <v>106.633</v>
      </c>
      <c r="U99" s="135">
        <f t="shared" si="1"/>
        <v>2.3304518722389922E-2</v>
      </c>
      <c r="V99" s="136">
        <f t="shared" si="1"/>
        <v>-1.7034231805427291E-2</v>
      </c>
    </row>
    <row r="100" spans="1:22" x14ac:dyDescent="0.25">
      <c r="A100" s="132" t="s">
        <v>1467</v>
      </c>
      <c r="B100" s="132">
        <v>99.191999999999993</v>
      </c>
      <c r="C100" s="133">
        <v>100.13500000000001</v>
      </c>
      <c r="D100" s="133">
        <v>101.072</v>
      </c>
      <c r="E100" s="133">
        <v>101.521</v>
      </c>
      <c r="F100" s="133">
        <v>101.533</v>
      </c>
      <c r="G100" s="133">
        <v>101.53</v>
      </c>
      <c r="H100" s="133">
        <v>101.681</v>
      </c>
      <c r="I100" s="133">
        <v>101.898</v>
      </c>
      <c r="J100" s="133">
        <v>101.7</v>
      </c>
      <c r="K100" s="133">
        <v>101.657</v>
      </c>
      <c r="L100" s="133">
        <v>101.08499999999999</v>
      </c>
      <c r="M100" s="133">
        <v>101.024</v>
      </c>
      <c r="N100" s="133">
        <v>100.752</v>
      </c>
      <c r="O100" s="133">
        <v>100.46899999999999</v>
      </c>
      <c r="P100" s="133">
        <v>100.699</v>
      </c>
      <c r="Q100" s="133">
        <v>101.423</v>
      </c>
      <c r="R100" s="133">
        <v>101.27</v>
      </c>
      <c r="S100" s="134">
        <v>101.736</v>
      </c>
      <c r="U100" s="135">
        <f t="shared" si="1"/>
        <v>-6.020493954745576E-3</v>
      </c>
      <c r="V100" s="136">
        <f t="shared" si="1"/>
        <v>1.8533677068071963E-2</v>
      </c>
    </row>
    <row r="101" spans="1:22" x14ac:dyDescent="0.25">
      <c r="A101" s="132" t="s">
        <v>1464</v>
      </c>
      <c r="B101" s="132">
        <v>100.82</v>
      </c>
      <c r="C101" s="133">
        <v>101.081</v>
      </c>
      <c r="D101" s="133">
        <v>100.928</v>
      </c>
      <c r="E101" s="133">
        <v>101.218</v>
      </c>
      <c r="F101" s="133">
        <v>101.88200000000001</v>
      </c>
      <c r="G101" s="133">
        <v>101.956</v>
      </c>
      <c r="H101" s="133">
        <v>101.95099999999999</v>
      </c>
      <c r="I101" s="133">
        <v>102.006</v>
      </c>
      <c r="J101" s="133">
        <v>102.67100000000001</v>
      </c>
      <c r="K101" s="133">
        <v>103.178</v>
      </c>
      <c r="L101" s="133">
        <v>103.42100000000001</v>
      </c>
      <c r="M101" s="133">
        <v>103.571</v>
      </c>
      <c r="N101" s="133">
        <v>103.649</v>
      </c>
      <c r="O101" s="133">
        <v>103.66500000000001</v>
      </c>
      <c r="P101" s="133">
        <v>104.01</v>
      </c>
      <c r="Q101" s="133">
        <v>104.55500000000001</v>
      </c>
      <c r="R101" s="133">
        <v>103.998</v>
      </c>
      <c r="S101" s="134">
        <v>104.01300000000001</v>
      </c>
      <c r="U101" s="135">
        <f t="shared" si="1"/>
        <v>-2.113967938830108E-2</v>
      </c>
      <c r="V101" s="136">
        <f t="shared" si="1"/>
        <v>5.7705900370264018E-4</v>
      </c>
    </row>
    <row r="102" spans="1:22" x14ac:dyDescent="0.25">
      <c r="A102" s="132" t="s">
        <v>1461</v>
      </c>
      <c r="B102" s="132">
        <v>99.647999999999996</v>
      </c>
      <c r="C102" s="133">
        <v>99.878</v>
      </c>
      <c r="D102" s="133">
        <v>99.960999999999999</v>
      </c>
      <c r="E102" s="133">
        <v>99.991</v>
      </c>
      <c r="F102" s="133">
        <v>100.10599999999999</v>
      </c>
      <c r="G102" s="133">
        <v>99.858000000000004</v>
      </c>
      <c r="H102" s="133">
        <v>99.894000000000005</v>
      </c>
      <c r="I102" s="133">
        <v>99.783000000000001</v>
      </c>
      <c r="J102" s="133">
        <v>100.643</v>
      </c>
      <c r="K102" s="133">
        <v>100.908</v>
      </c>
      <c r="L102" s="133">
        <v>101.11</v>
      </c>
      <c r="M102" s="133">
        <v>101.452</v>
      </c>
      <c r="N102" s="133">
        <v>101.384</v>
      </c>
      <c r="O102" s="133">
        <v>101.45</v>
      </c>
      <c r="P102" s="133">
        <v>101.71299999999999</v>
      </c>
      <c r="Q102" s="133">
        <v>102.431</v>
      </c>
      <c r="R102" s="133">
        <v>102.20699999999999</v>
      </c>
      <c r="S102" s="134">
        <v>101.94499999999999</v>
      </c>
      <c r="U102" s="135">
        <f t="shared" si="1"/>
        <v>-8.7187001233253181E-3</v>
      </c>
      <c r="V102" s="136">
        <f t="shared" si="1"/>
        <v>-1.0214341265541993E-2</v>
      </c>
    </row>
    <row r="103" spans="1:22" x14ac:dyDescent="0.25">
      <c r="A103" s="132" t="s">
        <v>1458</v>
      </c>
      <c r="B103" s="132">
        <v>98.765000000000001</v>
      </c>
      <c r="C103" s="133">
        <v>98.156999999999996</v>
      </c>
      <c r="D103" s="133">
        <v>97.424999999999997</v>
      </c>
      <c r="E103" s="133">
        <v>97.262</v>
      </c>
      <c r="F103" s="133">
        <v>97.741</v>
      </c>
      <c r="G103" s="133">
        <v>97.971000000000004</v>
      </c>
      <c r="H103" s="133">
        <v>97.938999999999993</v>
      </c>
      <c r="I103" s="133">
        <v>97.771000000000001</v>
      </c>
      <c r="J103" s="133">
        <v>98.221000000000004</v>
      </c>
      <c r="K103" s="133">
        <v>98.688999999999993</v>
      </c>
      <c r="L103" s="133">
        <v>98.873999999999995</v>
      </c>
      <c r="M103" s="133">
        <v>98.006</v>
      </c>
      <c r="N103" s="133">
        <v>98.02</v>
      </c>
      <c r="O103" s="133">
        <v>97.869</v>
      </c>
      <c r="P103" s="133">
        <v>98.418000000000006</v>
      </c>
      <c r="Q103" s="133">
        <v>98.882999999999996</v>
      </c>
      <c r="R103" s="133">
        <v>98.519000000000005</v>
      </c>
      <c r="S103" s="134">
        <v>97.870999999999995</v>
      </c>
      <c r="U103" s="135">
        <f t="shared" si="1"/>
        <v>-1.4643367916168382E-2</v>
      </c>
      <c r="V103" s="136">
        <f t="shared" si="1"/>
        <v>-2.6051208150986827E-2</v>
      </c>
    </row>
    <row r="104" spans="1:22" x14ac:dyDescent="0.25">
      <c r="A104" s="132" t="s">
        <v>1455</v>
      </c>
      <c r="B104" s="132">
        <v>102.611</v>
      </c>
      <c r="C104" s="133">
        <v>103.426</v>
      </c>
      <c r="D104" s="133">
        <v>103.526</v>
      </c>
      <c r="E104" s="133">
        <v>104.227</v>
      </c>
      <c r="F104" s="133">
        <v>105.274</v>
      </c>
      <c r="G104" s="133">
        <v>105.407</v>
      </c>
      <c r="H104" s="133">
        <v>105.4</v>
      </c>
      <c r="I104" s="133">
        <v>105.681</v>
      </c>
      <c r="J104" s="133">
        <v>106.38800000000001</v>
      </c>
      <c r="K104" s="133">
        <v>107.042</v>
      </c>
      <c r="L104" s="133">
        <v>107.34399999999999</v>
      </c>
      <c r="M104" s="133">
        <v>108.071</v>
      </c>
      <c r="N104" s="133">
        <v>108.264</v>
      </c>
      <c r="O104" s="133">
        <v>108.36499999999999</v>
      </c>
      <c r="P104" s="133">
        <v>108.61199999999999</v>
      </c>
      <c r="Q104" s="133">
        <v>109.121</v>
      </c>
      <c r="R104" s="133">
        <v>108.267</v>
      </c>
      <c r="S104" s="134">
        <v>108.871</v>
      </c>
      <c r="U104" s="135">
        <f t="shared" si="1"/>
        <v>-3.0939118029842394E-2</v>
      </c>
      <c r="V104" s="136">
        <f t="shared" si="1"/>
        <v>2.2502635810538685E-2</v>
      </c>
    </row>
    <row r="105" spans="1:22" x14ac:dyDescent="0.25">
      <c r="A105" s="132" t="s">
        <v>1452</v>
      </c>
      <c r="B105" s="132">
        <v>126.145</v>
      </c>
      <c r="C105" s="133">
        <v>129.49799999999999</v>
      </c>
      <c r="D105" s="133">
        <v>131.43199999999999</v>
      </c>
      <c r="E105" s="133">
        <v>130.49100000000001</v>
      </c>
      <c r="F105" s="133">
        <v>130.08799999999999</v>
      </c>
      <c r="G105" s="133">
        <v>130.00899999999999</v>
      </c>
      <c r="H105" s="133">
        <v>135.80600000000001</v>
      </c>
      <c r="I105" s="133">
        <v>141.28800000000001</v>
      </c>
      <c r="J105" s="133">
        <v>142.595</v>
      </c>
      <c r="K105" s="133">
        <v>140.72900000000001</v>
      </c>
      <c r="L105" s="133">
        <v>139.672</v>
      </c>
      <c r="M105" s="133">
        <v>141.131</v>
      </c>
      <c r="N105" s="133">
        <v>151.554</v>
      </c>
      <c r="O105" s="133">
        <v>157.97300000000001</v>
      </c>
      <c r="P105" s="133">
        <v>156.83000000000001</v>
      </c>
      <c r="Q105" s="133">
        <v>153.441</v>
      </c>
      <c r="R105" s="133">
        <v>141.43100000000001</v>
      </c>
      <c r="S105" s="134">
        <v>141.66900000000001</v>
      </c>
      <c r="U105" s="135">
        <f t="shared" si="1"/>
        <v>-0.27820683103347421</v>
      </c>
      <c r="V105" s="136">
        <f t="shared" si="1"/>
        <v>6.7482074972562422E-3</v>
      </c>
    </row>
    <row r="106" spans="1:22" x14ac:dyDescent="0.25">
      <c r="A106" s="131" t="s">
        <v>1449</v>
      </c>
      <c r="B106" s="132">
        <v>99.126000000000005</v>
      </c>
      <c r="C106" s="133">
        <v>99.981999999999999</v>
      </c>
      <c r="D106" s="133">
        <v>102.251</v>
      </c>
      <c r="E106" s="133">
        <v>102.997</v>
      </c>
      <c r="F106" s="133">
        <v>103.608</v>
      </c>
      <c r="G106" s="133">
        <v>104.768</v>
      </c>
      <c r="H106" s="133">
        <v>104.44499999999999</v>
      </c>
      <c r="I106" s="133">
        <v>105.38200000000001</v>
      </c>
      <c r="J106" s="133">
        <v>105.79900000000001</v>
      </c>
      <c r="K106" s="133">
        <v>105.07599999999999</v>
      </c>
      <c r="L106" s="133">
        <v>105.751</v>
      </c>
      <c r="M106" s="133">
        <v>105.553</v>
      </c>
      <c r="N106" s="133">
        <v>105.905</v>
      </c>
      <c r="O106" s="133">
        <v>106.227</v>
      </c>
      <c r="P106" s="133">
        <v>106.22499999999999</v>
      </c>
      <c r="Q106" s="133">
        <v>105.125</v>
      </c>
      <c r="R106" s="133">
        <v>104.929</v>
      </c>
      <c r="S106" s="134">
        <v>104.708</v>
      </c>
      <c r="U106" s="135">
        <f t="shared" si="1"/>
        <v>-7.4369572819725782E-3</v>
      </c>
      <c r="V106" s="136">
        <f t="shared" si="1"/>
        <v>-8.3981655845802861E-3</v>
      </c>
    </row>
    <row r="107" spans="1:22" x14ac:dyDescent="0.25">
      <c r="A107" s="132" t="s">
        <v>1446</v>
      </c>
      <c r="B107" s="132">
        <v>98.605000000000004</v>
      </c>
      <c r="C107" s="133">
        <v>99.68</v>
      </c>
      <c r="D107" s="133">
        <v>102.34399999999999</v>
      </c>
      <c r="E107" s="133">
        <v>103.32599999999999</v>
      </c>
      <c r="F107" s="133">
        <v>103.956</v>
      </c>
      <c r="G107" s="133">
        <v>104.96</v>
      </c>
      <c r="H107" s="133">
        <v>104.41800000000001</v>
      </c>
      <c r="I107" s="133">
        <v>105.247</v>
      </c>
      <c r="J107" s="133">
        <v>105.54</v>
      </c>
      <c r="K107" s="133">
        <v>104.509</v>
      </c>
      <c r="L107" s="133">
        <v>105.50700000000001</v>
      </c>
      <c r="M107" s="133">
        <v>105.535</v>
      </c>
      <c r="N107" s="133">
        <v>106.044</v>
      </c>
      <c r="O107" s="133">
        <v>106.241</v>
      </c>
      <c r="P107" s="133">
        <v>105.76900000000001</v>
      </c>
      <c r="Q107" s="133">
        <v>104.354</v>
      </c>
      <c r="R107" s="133">
        <v>104.197</v>
      </c>
      <c r="S107" s="134">
        <v>103.887</v>
      </c>
      <c r="U107" s="135">
        <f t="shared" si="1"/>
        <v>-6.0044098673581736E-3</v>
      </c>
      <c r="V107" s="136">
        <f t="shared" si="1"/>
        <v>-1.1847531301525271E-2</v>
      </c>
    </row>
    <row r="108" spans="1:22" x14ac:dyDescent="0.25">
      <c r="A108" s="132" t="s">
        <v>1443</v>
      </c>
      <c r="B108" s="132">
        <v>98.912999999999997</v>
      </c>
      <c r="C108" s="133">
        <v>100.084</v>
      </c>
      <c r="D108" s="133">
        <v>102.688</v>
      </c>
      <c r="E108" s="133">
        <v>103.28</v>
      </c>
      <c r="F108" s="133">
        <v>103.78700000000001</v>
      </c>
      <c r="G108" s="133">
        <v>105.11</v>
      </c>
      <c r="H108" s="133">
        <v>103.55500000000001</v>
      </c>
      <c r="I108" s="133">
        <v>104.946</v>
      </c>
      <c r="J108" s="133">
        <v>105.161</v>
      </c>
      <c r="K108" s="133">
        <v>103.333</v>
      </c>
      <c r="L108" s="133">
        <v>105.235</v>
      </c>
      <c r="M108" s="133">
        <v>105.07899999999999</v>
      </c>
      <c r="N108" s="133">
        <v>106.08</v>
      </c>
      <c r="O108" s="133">
        <v>106.441</v>
      </c>
      <c r="P108" s="133">
        <v>105.81399999999999</v>
      </c>
      <c r="Q108" s="133">
        <v>104.233</v>
      </c>
      <c r="R108" s="133">
        <v>103.36</v>
      </c>
      <c r="S108" s="134">
        <v>103.161</v>
      </c>
      <c r="U108" s="135">
        <f t="shared" si="1"/>
        <v>-3.3083320559678997E-2</v>
      </c>
      <c r="V108" s="136">
        <f t="shared" si="1"/>
        <v>-7.6790260211563321E-3</v>
      </c>
    </row>
    <row r="109" spans="1:22" x14ac:dyDescent="0.25">
      <c r="A109" s="132" t="s">
        <v>1440</v>
      </c>
      <c r="B109" s="132">
        <v>98.373000000000005</v>
      </c>
      <c r="C109" s="133">
        <v>99.334999999999994</v>
      </c>
      <c r="D109" s="133">
        <v>102.011</v>
      </c>
      <c r="E109" s="133">
        <v>103.616</v>
      </c>
      <c r="F109" s="133">
        <v>104.145</v>
      </c>
      <c r="G109" s="133">
        <v>104.78400000000001</v>
      </c>
      <c r="H109" s="133">
        <v>105.765</v>
      </c>
      <c r="I109" s="133">
        <v>105.77500000000001</v>
      </c>
      <c r="J109" s="133">
        <v>106.539</v>
      </c>
      <c r="K109" s="133">
        <v>107.21</v>
      </c>
      <c r="L109" s="133">
        <v>106.86</v>
      </c>
      <c r="M109" s="133">
        <v>107.13</v>
      </c>
      <c r="N109" s="133">
        <v>106.70699999999999</v>
      </c>
      <c r="O109" s="133">
        <v>106.479</v>
      </c>
      <c r="P109" s="133">
        <v>106.23699999999999</v>
      </c>
      <c r="Q109" s="133">
        <v>104.85899999999999</v>
      </c>
      <c r="R109" s="133">
        <v>106.08</v>
      </c>
      <c r="S109" s="134">
        <v>105.331</v>
      </c>
      <c r="U109" s="135">
        <f t="shared" si="1"/>
        <v>4.7396690840099787E-2</v>
      </c>
      <c r="V109" s="136">
        <f t="shared" si="1"/>
        <v>-2.7945119456775913E-2</v>
      </c>
    </row>
    <row r="110" spans="1:22" x14ac:dyDescent="0.25">
      <c r="A110" s="132" t="s">
        <v>1437</v>
      </c>
      <c r="B110" s="132">
        <v>97.247</v>
      </c>
      <c r="C110" s="133">
        <v>98.039000000000001</v>
      </c>
      <c r="D110" s="133">
        <v>101.148</v>
      </c>
      <c r="E110" s="133">
        <v>102.46299999999999</v>
      </c>
      <c r="F110" s="133">
        <v>104.649</v>
      </c>
      <c r="G110" s="133">
        <v>104.54</v>
      </c>
      <c r="H110" s="133">
        <v>105.57299999999999</v>
      </c>
      <c r="I110" s="133">
        <v>105.35599999999999</v>
      </c>
      <c r="J110" s="133">
        <v>104.06</v>
      </c>
      <c r="K110" s="133">
        <v>101.883</v>
      </c>
      <c r="L110" s="133">
        <v>101.378</v>
      </c>
      <c r="M110" s="133">
        <v>101.88500000000001</v>
      </c>
      <c r="N110" s="133">
        <v>102.64700000000001</v>
      </c>
      <c r="O110" s="133">
        <v>103.511</v>
      </c>
      <c r="P110" s="133">
        <v>103.31100000000001</v>
      </c>
      <c r="Q110" s="133">
        <v>103.24299999999999</v>
      </c>
      <c r="R110" s="133">
        <v>102.73099999999999</v>
      </c>
      <c r="S110" s="134">
        <v>103.62</v>
      </c>
      <c r="U110" s="135">
        <f t="shared" si="1"/>
        <v>-1.9689622757590453E-2</v>
      </c>
      <c r="V110" s="136">
        <f t="shared" si="1"/>
        <v>3.5066586886567608E-2</v>
      </c>
    </row>
    <row r="111" spans="1:22" x14ac:dyDescent="0.25">
      <c r="A111" s="132" t="s">
        <v>1434</v>
      </c>
      <c r="B111" s="132">
        <v>101.185</v>
      </c>
      <c r="C111" s="133">
        <v>101.164</v>
      </c>
      <c r="D111" s="133">
        <v>101.884</v>
      </c>
      <c r="E111" s="133">
        <v>101.71899999999999</v>
      </c>
      <c r="F111" s="133">
        <v>102.26600000000001</v>
      </c>
      <c r="G111" s="133">
        <v>104.032</v>
      </c>
      <c r="H111" s="133">
        <v>104.56100000000001</v>
      </c>
      <c r="I111" s="133">
        <v>105.90900000000001</v>
      </c>
      <c r="J111" s="133">
        <v>106.8</v>
      </c>
      <c r="K111" s="133">
        <v>107.26300000000001</v>
      </c>
      <c r="L111" s="133">
        <v>106.69</v>
      </c>
      <c r="M111" s="133">
        <v>105.629</v>
      </c>
      <c r="N111" s="133">
        <v>105.38800000000001</v>
      </c>
      <c r="O111" s="133">
        <v>106.176</v>
      </c>
      <c r="P111" s="133">
        <v>107.96899999999999</v>
      </c>
      <c r="Q111" s="133">
        <v>108.1</v>
      </c>
      <c r="R111" s="133">
        <v>107.754</v>
      </c>
      <c r="S111" s="134">
        <v>107.886</v>
      </c>
      <c r="U111" s="135">
        <f t="shared" si="1"/>
        <v>-1.2741622858603252E-2</v>
      </c>
      <c r="V111" s="136">
        <f t="shared" si="1"/>
        <v>4.9090614038589386E-3</v>
      </c>
    </row>
    <row r="112" spans="1:22" x14ac:dyDescent="0.25">
      <c r="A112" s="132" t="s">
        <v>1431</v>
      </c>
      <c r="B112" s="132">
        <v>105.383</v>
      </c>
      <c r="C112" s="133">
        <v>105.23</v>
      </c>
      <c r="D112" s="133">
        <v>105.535</v>
      </c>
      <c r="E112" s="133">
        <v>106.9</v>
      </c>
      <c r="F112" s="133">
        <v>107.16800000000001</v>
      </c>
      <c r="G112" s="133">
        <v>108.27200000000001</v>
      </c>
      <c r="H112" s="133">
        <v>110.81699999999999</v>
      </c>
      <c r="I112" s="133">
        <v>109.268</v>
      </c>
      <c r="J112" s="133">
        <v>107.798</v>
      </c>
      <c r="K112" s="133">
        <v>110.675</v>
      </c>
      <c r="L112" s="133">
        <v>110.509</v>
      </c>
      <c r="M112" s="133">
        <v>107.68</v>
      </c>
      <c r="N112" s="133">
        <v>108.911</v>
      </c>
      <c r="O112" s="133">
        <v>110.768</v>
      </c>
      <c r="P112" s="133">
        <v>109.31</v>
      </c>
      <c r="Q112" s="133">
        <v>107.21899999999999</v>
      </c>
      <c r="R112" s="133">
        <v>106.05</v>
      </c>
      <c r="S112" s="134">
        <v>106.97</v>
      </c>
      <c r="U112" s="135">
        <f t="shared" si="1"/>
        <v>-4.2903601682916181E-2</v>
      </c>
      <c r="V112" s="136">
        <f t="shared" si="1"/>
        <v>3.5154779792154311E-2</v>
      </c>
    </row>
    <row r="113" spans="1:24" x14ac:dyDescent="0.25">
      <c r="A113" s="132" t="s">
        <v>1428</v>
      </c>
      <c r="B113" s="132">
        <v>101.627</v>
      </c>
      <c r="C113" s="133">
        <v>103.122</v>
      </c>
      <c r="D113" s="133">
        <v>104.31</v>
      </c>
      <c r="E113" s="133">
        <v>104.622</v>
      </c>
      <c r="F113" s="133">
        <v>105.137</v>
      </c>
      <c r="G113" s="133">
        <v>105.499</v>
      </c>
      <c r="H113" s="133">
        <v>105.654</v>
      </c>
      <c r="I113" s="133">
        <v>106.81399999999999</v>
      </c>
      <c r="J113" s="133">
        <v>107.202</v>
      </c>
      <c r="K113" s="133">
        <v>107.01900000000001</v>
      </c>
      <c r="L113" s="133">
        <v>106.941</v>
      </c>
      <c r="M113" s="133">
        <v>107.122</v>
      </c>
      <c r="N113" s="133">
        <v>106.941</v>
      </c>
      <c r="O113" s="133">
        <v>106.917</v>
      </c>
      <c r="P113" s="133">
        <v>107.149</v>
      </c>
      <c r="Q113" s="133">
        <v>107.042</v>
      </c>
      <c r="R113" s="133">
        <v>107.504</v>
      </c>
      <c r="S113" s="134">
        <v>107.459</v>
      </c>
      <c r="U113" s="135">
        <f t="shared" si="1"/>
        <v>1.7376343759054613E-2</v>
      </c>
      <c r="V113" s="136">
        <f t="shared" si="1"/>
        <v>-1.6733052954798211E-3</v>
      </c>
    </row>
    <row r="114" spans="1:24" x14ac:dyDescent="0.25">
      <c r="A114" s="132" t="s">
        <v>1425</v>
      </c>
      <c r="B114" s="132">
        <v>100.92700000000001</v>
      </c>
      <c r="C114" s="133">
        <v>100.904</v>
      </c>
      <c r="D114" s="133">
        <v>101.64700000000001</v>
      </c>
      <c r="E114" s="133">
        <v>101.4</v>
      </c>
      <c r="F114" s="133">
        <v>101.97</v>
      </c>
      <c r="G114" s="133">
        <v>103.783</v>
      </c>
      <c r="H114" s="133">
        <v>104.20399999999999</v>
      </c>
      <c r="I114" s="133">
        <v>105.711</v>
      </c>
      <c r="J114" s="133">
        <v>106.735</v>
      </c>
      <c r="K114" s="133">
        <v>107.06100000000001</v>
      </c>
      <c r="L114" s="133">
        <v>106.461</v>
      </c>
      <c r="M114" s="133">
        <v>105.488</v>
      </c>
      <c r="N114" s="133">
        <v>105.172</v>
      </c>
      <c r="O114" s="133">
        <v>105.91</v>
      </c>
      <c r="P114" s="133">
        <v>107.88500000000001</v>
      </c>
      <c r="Q114" s="133">
        <v>108.142</v>
      </c>
      <c r="R114" s="133">
        <v>107.839</v>
      </c>
      <c r="S114" s="134">
        <v>107.925</v>
      </c>
      <c r="U114" s="135">
        <f t="shared" si="1"/>
        <v>-1.1160471468342981E-2</v>
      </c>
      <c r="V114" s="136">
        <f t="shared" si="1"/>
        <v>3.193758483978737E-3</v>
      </c>
    </row>
    <row r="115" spans="1:24" x14ac:dyDescent="0.25">
      <c r="A115" s="131" t="s">
        <v>24</v>
      </c>
      <c r="B115" s="132">
        <v>140.15</v>
      </c>
      <c r="C115" s="133">
        <v>153.1</v>
      </c>
      <c r="D115" s="133">
        <v>152.80500000000001</v>
      </c>
      <c r="E115" s="133">
        <v>151.08699999999999</v>
      </c>
      <c r="F115" s="133">
        <v>155.078</v>
      </c>
      <c r="G115" s="133">
        <v>151.29</v>
      </c>
      <c r="H115" s="133">
        <v>153.482</v>
      </c>
      <c r="I115" s="133">
        <v>157.72900000000001</v>
      </c>
      <c r="J115" s="133">
        <v>154.76400000000001</v>
      </c>
      <c r="K115" s="133">
        <v>146.65100000000001</v>
      </c>
      <c r="L115" s="133">
        <v>150.42400000000001</v>
      </c>
      <c r="M115" s="133">
        <v>149.47200000000001</v>
      </c>
      <c r="N115" s="133">
        <v>149.48500000000001</v>
      </c>
      <c r="O115" s="133">
        <v>150.33600000000001</v>
      </c>
      <c r="P115" s="133">
        <v>147.726</v>
      </c>
      <c r="Q115" s="133">
        <v>132.20500000000001</v>
      </c>
      <c r="R115" s="133">
        <v>103.071</v>
      </c>
      <c r="S115" s="134">
        <v>111.584</v>
      </c>
      <c r="U115" s="135">
        <f t="shared" si="1"/>
        <v>-0.63055105012657775</v>
      </c>
      <c r="V115" s="136">
        <f t="shared" si="1"/>
        <v>0.37360462462859934</v>
      </c>
    </row>
    <row r="116" spans="1:24" ht="13.8" thickBot="1" x14ac:dyDescent="0.3">
      <c r="A116" s="132" t="s">
        <v>27</v>
      </c>
      <c r="B116" s="132">
        <v>139.953</v>
      </c>
      <c r="C116" s="133">
        <v>153.05199999999999</v>
      </c>
      <c r="D116" s="133">
        <v>153.113</v>
      </c>
      <c r="E116" s="133">
        <v>151.24</v>
      </c>
      <c r="F116" s="133">
        <v>155.14500000000001</v>
      </c>
      <c r="G116" s="133">
        <v>151.399</v>
      </c>
      <c r="H116" s="133">
        <v>154.04400000000001</v>
      </c>
      <c r="I116" s="133">
        <v>158.124</v>
      </c>
      <c r="J116" s="133">
        <v>154.85499999999999</v>
      </c>
      <c r="K116" s="133">
        <v>146.76400000000001</v>
      </c>
      <c r="L116" s="133">
        <v>150.691</v>
      </c>
      <c r="M116" s="133">
        <v>149.48500000000001</v>
      </c>
      <c r="N116" s="133">
        <v>148.59700000000001</v>
      </c>
      <c r="O116" s="133">
        <v>150.20400000000001</v>
      </c>
      <c r="P116" s="133">
        <v>147.756</v>
      </c>
      <c r="Q116" s="133">
        <v>132.13399999999999</v>
      </c>
      <c r="R116" s="133">
        <v>102.07899999999999</v>
      </c>
      <c r="S116" s="134">
        <v>111.56100000000001</v>
      </c>
      <c r="U116" s="135">
        <f t="shared" si="1"/>
        <v>-0.64380542679642483</v>
      </c>
      <c r="V116" s="136">
        <f t="shared" si="1"/>
        <v>0.42660573768098531</v>
      </c>
    </row>
    <row r="117" spans="1:24" ht="13.8" thickBot="1" x14ac:dyDescent="0.3">
      <c r="A117" s="137" t="s">
        <v>30</v>
      </c>
      <c r="B117" s="138">
        <v>140.97499999999999</v>
      </c>
      <c r="C117" s="139">
        <v>154.39400000000001</v>
      </c>
      <c r="D117" s="139">
        <v>154.19499999999999</v>
      </c>
      <c r="E117" s="139">
        <v>152.202</v>
      </c>
      <c r="F117" s="139">
        <v>156.17500000000001</v>
      </c>
      <c r="G117" s="139">
        <v>152.172</v>
      </c>
      <c r="H117" s="139">
        <v>154.92099999999999</v>
      </c>
      <c r="I117" s="139">
        <v>159.155</v>
      </c>
      <c r="J117" s="139">
        <v>155.738</v>
      </c>
      <c r="K117" s="139">
        <v>147.35400000000001</v>
      </c>
      <c r="L117" s="139">
        <v>151.471</v>
      </c>
      <c r="M117" s="139">
        <v>150.19499999999999</v>
      </c>
      <c r="N117" s="139">
        <v>149.28399999999999</v>
      </c>
      <c r="O117" s="139">
        <v>150.93</v>
      </c>
      <c r="P117" s="139">
        <v>148.38399999999999</v>
      </c>
      <c r="Q117" s="139">
        <v>132.143</v>
      </c>
      <c r="R117" s="139">
        <v>100.971</v>
      </c>
      <c r="S117" s="140">
        <v>110.79300000000001</v>
      </c>
      <c r="U117" s="141">
        <f t="shared" si="1"/>
        <v>-0.65911335985328023</v>
      </c>
      <c r="V117" s="142">
        <f t="shared" si="1"/>
        <v>0.44964832725980108</v>
      </c>
      <c r="X117" s="17" t="s">
        <v>2540</v>
      </c>
    </row>
    <row r="118" spans="1:24" x14ac:dyDescent="0.25">
      <c r="A118" s="132" t="s">
        <v>33</v>
      </c>
      <c r="B118" s="132">
        <v>105.70099999999999</v>
      </c>
      <c r="C118" s="133">
        <v>110.88200000000001</v>
      </c>
      <c r="D118" s="133">
        <v>118.30800000000001</v>
      </c>
      <c r="E118" s="133">
        <v>119.55800000000001</v>
      </c>
      <c r="F118" s="133">
        <v>120.792</v>
      </c>
      <c r="G118" s="133">
        <v>122.83499999999999</v>
      </c>
      <c r="H118" s="133">
        <v>122.423</v>
      </c>
      <c r="I118" s="133">
        <v>122.352</v>
      </c>
      <c r="J118" s="133">
        <v>122.788</v>
      </c>
      <c r="K118" s="133">
        <v>122.72499999999999</v>
      </c>
      <c r="L118" s="133">
        <v>121.735</v>
      </c>
      <c r="M118" s="133">
        <v>122.93899999999999</v>
      </c>
      <c r="N118" s="133">
        <v>123.35599999999999</v>
      </c>
      <c r="O118" s="133">
        <v>124.379</v>
      </c>
      <c r="P118" s="133">
        <v>124.9</v>
      </c>
      <c r="Q118" s="133">
        <v>125.866</v>
      </c>
      <c r="R118" s="133">
        <v>125.60899999999999</v>
      </c>
      <c r="S118" s="134">
        <v>125.95099999999999</v>
      </c>
      <c r="U118" s="135">
        <f t="shared" si="1"/>
        <v>-8.1424351675150053E-3</v>
      </c>
      <c r="V118" s="136">
        <f t="shared" si="1"/>
        <v>1.0935499846031371E-2</v>
      </c>
    </row>
    <row r="119" spans="1:24" x14ac:dyDescent="0.25">
      <c r="A119" s="132" t="s">
        <v>36</v>
      </c>
      <c r="B119" s="132">
        <v>142.86699999999999</v>
      </c>
      <c r="C119" s="133">
        <v>153.95699999999999</v>
      </c>
      <c r="D119" s="133">
        <v>148.97900000000001</v>
      </c>
      <c r="E119" s="133">
        <v>149.27099999999999</v>
      </c>
      <c r="F119" s="133">
        <v>154.50700000000001</v>
      </c>
      <c r="G119" s="133">
        <v>150.05500000000001</v>
      </c>
      <c r="H119" s="133">
        <v>145.97800000000001</v>
      </c>
      <c r="I119" s="133">
        <v>152.45400000000001</v>
      </c>
      <c r="J119" s="133">
        <v>153.75899999999999</v>
      </c>
      <c r="K119" s="133">
        <v>145.34</v>
      </c>
      <c r="L119" s="133">
        <v>147.029</v>
      </c>
      <c r="M119" s="133">
        <v>149.738</v>
      </c>
      <c r="N119" s="133">
        <v>161.285</v>
      </c>
      <c r="O119" s="133">
        <v>152.596</v>
      </c>
      <c r="P119" s="133">
        <v>147.81899999999999</v>
      </c>
      <c r="Q119" s="133">
        <v>133.745</v>
      </c>
      <c r="R119" s="133">
        <v>116.745</v>
      </c>
      <c r="S119" s="134">
        <v>112.46899999999999</v>
      </c>
      <c r="U119" s="135">
        <f t="shared" si="1"/>
        <v>-0.41944557756930356</v>
      </c>
      <c r="V119" s="136">
        <f t="shared" si="1"/>
        <v>-0.13865293785487354</v>
      </c>
    </row>
    <row r="120" spans="1:24" x14ac:dyDescent="0.25">
      <c r="A120" s="132" t="s">
        <v>39</v>
      </c>
      <c r="B120" s="132">
        <v>147.21100000000001</v>
      </c>
      <c r="C120" s="133">
        <v>159.27600000000001</v>
      </c>
      <c r="D120" s="133">
        <v>152.97900000000001</v>
      </c>
      <c r="E120" s="133">
        <v>153.452</v>
      </c>
      <c r="F120" s="133">
        <v>160.28</v>
      </c>
      <c r="G120" s="133">
        <v>155.28100000000001</v>
      </c>
      <c r="H120" s="133">
        <v>151.547</v>
      </c>
      <c r="I120" s="133">
        <v>159.56200000000001</v>
      </c>
      <c r="J120" s="133">
        <v>161.376</v>
      </c>
      <c r="K120" s="133">
        <v>150.505</v>
      </c>
      <c r="L120" s="133">
        <v>151.696</v>
      </c>
      <c r="M120" s="133">
        <v>154.06899999999999</v>
      </c>
      <c r="N120" s="133">
        <v>165.142</v>
      </c>
      <c r="O120" s="133">
        <v>157.01400000000001</v>
      </c>
      <c r="P120" s="133">
        <v>151.1</v>
      </c>
      <c r="Q120" s="133">
        <v>135.42400000000001</v>
      </c>
      <c r="R120" s="133">
        <v>117.77200000000001</v>
      </c>
      <c r="S120" s="134">
        <v>112.77200000000001</v>
      </c>
      <c r="U120" s="135">
        <f t="shared" si="1"/>
        <v>-0.42801366718717948</v>
      </c>
      <c r="V120" s="136">
        <f t="shared" si="1"/>
        <v>-0.15930797131950136</v>
      </c>
    </row>
    <row r="121" spans="1:24" x14ac:dyDescent="0.25">
      <c r="A121" s="132" t="s">
        <v>42</v>
      </c>
      <c r="B121" s="132">
        <v>112.97799999999999</v>
      </c>
      <c r="C121" s="133">
        <v>117.73</v>
      </c>
      <c r="D121" s="133">
        <v>121.52</v>
      </c>
      <c r="E121" s="133">
        <v>120.666</v>
      </c>
      <c r="F121" s="133">
        <v>116.283</v>
      </c>
      <c r="G121" s="133">
        <v>115.09099999999999</v>
      </c>
      <c r="H121" s="133">
        <v>109.09099999999999</v>
      </c>
      <c r="I121" s="133">
        <v>106.705</v>
      </c>
      <c r="J121" s="133">
        <v>105.14100000000001</v>
      </c>
      <c r="K121" s="133">
        <v>110.101</v>
      </c>
      <c r="L121" s="133">
        <v>113.982</v>
      </c>
      <c r="M121" s="133">
        <v>117.81399999999999</v>
      </c>
      <c r="N121" s="133">
        <v>131.38300000000001</v>
      </c>
      <c r="O121" s="133">
        <v>118.01600000000001</v>
      </c>
      <c r="P121" s="133">
        <v>120.363</v>
      </c>
      <c r="Q121" s="133">
        <v>117.251</v>
      </c>
      <c r="R121" s="133">
        <v>105.396</v>
      </c>
      <c r="S121" s="134">
        <v>106.035</v>
      </c>
      <c r="U121" s="135">
        <f t="shared" si="1"/>
        <v>-0.3471246168804798</v>
      </c>
      <c r="V121" s="136">
        <f t="shared" si="1"/>
        <v>2.4472836332080306E-2</v>
      </c>
    </row>
    <row r="122" spans="1:24" x14ac:dyDescent="0.25">
      <c r="A122" s="131" t="s">
        <v>1422</v>
      </c>
      <c r="B122" s="132">
        <v>102.762</v>
      </c>
      <c r="C122" s="133">
        <v>103.327</v>
      </c>
      <c r="D122" s="133">
        <v>103.66200000000001</v>
      </c>
      <c r="E122" s="133">
        <v>104.27800000000001</v>
      </c>
      <c r="F122" s="133">
        <v>104.89100000000001</v>
      </c>
      <c r="G122" s="133">
        <v>105.163</v>
      </c>
      <c r="H122" s="133">
        <v>105.554</v>
      </c>
      <c r="I122" s="133">
        <v>105.551</v>
      </c>
      <c r="J122" s="133">
        <v>105.35599999999999</v>
      </c>
      <c r="K122" s="133">
        <v>105.54</v>
      </c>
      <c r="L122" s="133">
        <v>105.758</v>
      </c>
      <c r="M122" s="133">
        <v>105.949</v>
      </c>
      <c r="N122" s="133">
        <v>106.187</v>
      </c>
      <c r="O122" s="133">
        <v>106.84</v>
      </c>
      <c r="P122" s="133">
        <v>107.31</v>
      </c>
      <c r="Q122" s="133">
        <v>107.89100000000001</v>
      </c>
      <c r="R122" s="133">
        <v>108.117</v>
      </c>
      <c r="S122" s="134">
        <v>108.489</v>
      </c>
      <c r="U122" s="135">
        <f t="shared" si="1"/>
        <v>8.4051903395365724E-3</v>
      </c>
      <c r="V122" s="136">
        <f t="shared" si="1"/>
        <v>1.3834062277317871E-2</v>
      </c>
    </row>
    <row r="123" spans="1:24" x14ac:dyDescent="0.25">
      <c r="A123" s="132" t="s">
        <v>1419</v>
      </c>
      <c r="B123" s="132">
        <v>105.741</v>
      </c>
      <c r="C123" s="133">
        <v>107.134</v>
      </c>
      <c r="D123" s="133">
        <v>107.676</v>
      </c>
      <c r="E123" s="133">
        <v>108.536</v>
      </c>
      <c r="F123" s="133">
        <v>109.62</v>
      </c>
      <c r="G123" s="133">
        <v>110.431</v>
      </c>
      <c r="H123" s="133">
        <v>111.509</v>
      </c>
      <c r="I123" s="133">
        <v>111.282</v>
      </c>
      <c r="J123" s="133">
        <v>110.676</v>
      </c>
      <c r="K123" s="133">
        <v>110.729</v>
      </c>
      <c r="L123" s="133">
        <v>111.592</v>
      </c>
      <c r="M123" s="133">
        <v>112.06100000000001</v>
      </c>
      <c r="N123" s="133">
        <v>112.49</v>
      </c>
      <c r="O123" s="133">
        <v>113.848</v>
      </c>
      <c r="P123" s="133">
        <v>115.301</v>
      </c>
      <c r="Q123" s="133">
        <v>116.813</v>
      </c>
      <c r="R123" s="133">
        <v>117.84699999999999</v>
      </c>
      <c r="S123" s="134">
        <v>118.929</v>
      </c>
      <c r="U123" s="135">
        <f t="shared" si="1"/>
        <v>3.5879919807435101E-2</v>
      </c>
      <c r="V123" s="136">
        <f t="shared" si="1"/>
        <v>3.7234476088343849E-2</v>
      </c>
    </row>
    <row r="124" spans="1:24" x14ac:dyDescent="0.25">
      <c r="A124" s="132" t="s">
        <v>1416</v>
      </c>
      <c r="B124" s="132">
        <v>105.831</v>
      </c>
      <c r="C124" s="133">
        <v>107.245</v>
      </c>
      <c r="D124" s="133">
        <v>107.812</v>
      </c>
      <c r="E124" s="133">
        <v>108.657</v>
      </c>
      <c r="F124" s="133">
        <v>109.756</v>
      </c>
      <c r="G124" s="133">
        <v>110.568</v>
      </c>
      <c r="H124" s="133">
        <v>111.66800000000001</v>
      </c>
      <c r="I124" s="133">
        <v>111.425</v>
      </c>
      <c r="J124" s="133">
        <v>110.807</v>
      </c>
      <c r="K124" s="133">
        <v>110.86199999999999</v>
      </c>
      <c r="L124" s="133">
        <v>111.749</v>
      </c>
      <c r="M124" s="133">
        <v>112.224</v>
      </c>
      <c r="N124" s="133">
        <v>112.664</v>
      </c>
      <c r="O124" s="133">
        <v>114.035</v>
      </c>
      <c r="P124" s="133">
        <v>115.506</v>
      </c>
      <c r="Q124" s="133">
        <v>117.033</v>
      </c>
      <c r="R124" s="133">
        <v>118.09699999999999</v>
      </c>
      <c r="S124" s="134">
        <v>119.184</v>
      </c>
      <c r="U124" s="135">
        <f t="shared" si="1"/>
        <v>3.6864751070854629E-2</v>
      </c>
      <c r="V124" s="136">
        <f t="shared" si="1"/>
        <v>3.7328633571540815E-2</v>
      </c>
    </row>
    <row r="125" spans="1:24" x14ac:dyDescent="0.25">
      <c r="A125" s="132" t="s">
        <v>1413</v>
      </c>
      <c r="B125" s="132">
        <v>106.953</v>
      </c>
      <c r="C125" s="133">
        <v>108.509</v>
      </c>
      <c r="D125" s="133">
        <v>109.33</v>
      </c>
      <c r="E125" s="133">
        <v>110.20699999999999</v>
      </c>
      <c r="F125" s="133">
        <v>111.5</v>
      </c>
      <c r="G125" s="133">
        <v>112.348</v>
      </c>
      <c r="H125" s="133">
        <v>113.54300000000001</v>
      </c>
      <c r="I125" s="133">
        <v>113.268</v>
      </c>
      <c r="J125" s="133">
        <v>112.64</v>
      </c>
      <c r="K125" s="133">
        <v>112.589</v>
      </c>
      <c r="L125" s="133">
        <v>113.676</v>
      </c>
      <c r="M125" s="133">
        <v>114.249</v>
      </c>
      <c r="N125" s="133">
        <v>114.907</v>
      </c>
      <c r="O125" s="133">
        <v>116.392</v>
      </c>
      <c r="P125" s="133">
        <v>118.042</v>
      </c>
      <c r="Q125" s="133">
        <v>119.98399999999999</v>
      </c>
      <c r="R125" s="133">
        <v>121.235</v>
      </c>
      <c r="S125" s="134">
        <v>122.48</v>
      </c>
      <c r="U125" s="135">
        <f t="shared" si="1"/>
        <v>4.2362364028335042E-2</v>
      </c>
      <c r="V125" s="136">
        <f t="shared" si="1"/>
        <v>4.1714342319563169E-2</v>
      </c>
    </row>
    <row r="126" spans="1:24" x14ac:dyDescent="0.25">
      <c r="A126" s="132" t="s">
        <v>1410</v>
      </c>
      <c r="B126" s="132">
        <v>98.32</v>
      </c>
      <c r="C126" s="133">
        <v>98.834000000000003</v>
      </c>
      <c r="D126" s="133">
        <v>97.826999999999998</v>
      </c>
      <c r="E126" s="133">
        <v>98.492999999999995</v>
      </c>
      <c r="F126" s="133">
        <v>98.4</v>
      </c>
      <c r="G126" s="133">
        <v>98.997</v>
      </c>
      <c r="H126" s="133">
        <v>99.501999999999995</v>
      </c>
      <c r="I126" s="133">
        <v>99.436000000000007</v>
      </c>
      <c r="J126" s="133">
        <v>98.838999999999999</v>
      </c>
      <c r="K126" s="133">
        <v>99.516000000000005</v>
      </c>
      <c r="L126" s="133">
        <v>99.111000000000004</v>
      </c>
      <c r="M126" s="133">
        <v>98.932000000000002</v>
      </c>
      <c r="N126" s="133">
        <v>97.956000000000003</v>
      </c>
      <c r="O126" s="133">
        <v>98.584999999999994</v>
      </c>
      <c r="P126" s="133">
        <v>98.878</v>
      </c>
      <c r="Q126" s="133">
        <v>97.716999999999999</v>
      </c>
      <c r="R126" s="133">
        <v>97.575000000000003</v>
      </c>
      <c r="S126" s="134">
        <v>97.635999999999996</v>
      </c>
      <c r="U126" s="135">
        <f t="shared" si="1"/>
        <v>-5.8000459803559945E-3</v>
      </c>
      <c r="V126" s="136">
        <f t="shared" si="1"/>
        <v>2.5029864615422337E-3</v>
      </c>
    </row>
    <row r="127" spans="1:24" x14ac:dyDescent="0.25">
      <c r="A127" s="132" t="s">
        <v>1407</v>
      </c>
      <c r="B127" s="132">
        <v>98.525999999999996</v>
      </c>
      <c r="C127" s="133">
        <v>98.334000000000003</v>
      </c>
      <c r="D127" s="133">
        <v>96.918000000000006</v>
      </c>
      <c r="E127" s="133">
        <v>98.894999999999996</v>
      </c>
      <c r="F127" s="133">
        <v>98.858000000000004</v>
      </c>
      <c r="G127" s="133">
        <v>99.561999999999998</v>
      </c>
      <c r="H127" s="133">
        <v>99.113</v>
      </c>
      <c r="I127" s="133">
        <v>100.041</v>
      </c>
      <c r="J127" s="133">
        <v>100.363</v>
      </c>
      <c r="K127" s="133">
        <v>100.256</v>
      </c>
      <c r="L127" s="133">
        <v>99.320999999999998</v>
      </c>
      <c r="M127" s="133">
        <v>99.355000000000004</v>
      </c>
      <c r="N127" s="133">
        <v>98.903999999999996</v>
      </c>
      <c r="O127" s="133">
        <v>99.218999999999994</v>
      </c>
      <c r="P127" s="133">
        <v>99.322000000000003</v>
      </c>
      <c r="Q127" s="133">
        <v>99.686000000000007</v>
      </c>
      <c r="R127" s="133">
        <v>98.46</v>
      </c>
      <c r="S127" s="134">
        <v>99.116</v>
      </c>
      <c r="U127" s="135">
        <f t="shared" si="1"/>
        <v>-4.8294352740097191E-2</v>
      </c>
      <c r="V127" s="136">
        <f t="shared" si="1"/>
        <v>2.6917943163674574E-2</v>
      </c>
    </row>
    <row r="128" spans="1:24" x14ac:dyDescent="0.25">
      <c r="A128" s="132" t="s">
        <v>1404</v>
      </c>
      <c r="B128" s="132">
        <v>94.954999999999998</v>
      </c>
      <c r="C128" s="133">
        <v>95.137</v>
      </c>
      <c r="D128" s="133">
        <v>95.084000000000003</v>
      </c>
      <c r="E128" s="133">
        <v>94.436999999999998</v>
      </c>
      <c r="F128" s="133">
        <v>94.447000000000003</v>
      </c>
      <c r="G128" s="133">
        <v>93.807000000000002</v>
      </c>
      <c r="H128" s="133">
        <v>93.197999999999993</v>
      </c>
      <c r="I128" s="133">
        <v>93.016000000000005</v>
      </c>
      <c r="J128" s="133">
        <v>92.498000000000005</v>
      </c>
      <c r="K128" s="133">
        <v>92.391000000000005</v>
      </c>
      <c r="L128" s="133">
        <v>91.575999999999993</v>
      </c>
      <c r="M128" s="133">
        <v>90.882000000000005</v>
      </c>
      <c r="N128" s="133">
        <v>90.128</v>
      </c>
      <c r="O128" s="133">
        <v>89.418999999999997</v>
      </c>
      <c r="P128" s="133">
        <v>89.028999999999996</v>
      </c>
      <c r="Q128" s="133">
        <v>88.980999999999995</v>
      </c>
      <c r="R128" s="133">
        <v>88.058999999999997</v>
      </c>
      <c r="S128" s="134">
        <v>87.495000000000005</v>
      </c>
      <c r="U128" s="135">
        <f t="shared" si="1"/>
        <v>-4.0807292227639125E-2</v>
      </c>
      <c r="V128" s="136">
        <f t="shared" si="1"/>
        <v>-2.5374107857558892E-2</v>
      </c>
    </row>
    <row r="129" spans="1:22" x14ac:dyDescent="0.25">
      <c r="A129" s="132" t="s">
        <v>1401</v>
      </c>
      <c r="B129" s="132">
        <v>89.120999999999995</v>
      </c>
      <c r="C129" s="133">
        <v>88.501000000000005</v>
      </c>
      <c r="D129" s="133">
        <v>87.801000000000002</v>
      </c>
      <c r="E129" s="133">
        <v>86.17</v>
      </c>
      <c r="F129" s="133">
        <v>85.709000000000003</v>
      </c>
      <c r="G129" s="133">
        <v>83.953000000000003</v>
      </c>
      <c r="H129" s="133">
        <v>82.694999999999993</v>
      </c>
      <c r="I129" s="133">
        <v>81.835999999999999</v>
      </c>
      <c r="J129" s="133">
        <v>80.572000000000003</v>
      </c>
      <c r="K129" s="133">
        <v>79.918999999999997</v>
      </c>
      <c r="L129" s="133">
        <v>78.582999999999998</v>
      </c>
      <c r="M129" s="133">
        <v>77.144999999999996</v>
      </c>
      <c r="N129" s="133">
        <v>76.024000000000001</v>
      </c>
      <c r="O129" s="133">
        <v>74.194000000000003</v>
      </c>
      <c r="P129" s="133">
        <v>73.552999999999997</v>
      </c>
      <c r="Q129" s="133">
        <v>72.629000000000005</v>
      </c>
      <c r="R129" s="133">
        <v>71.073999999999998</v>
      </c>
      <c r="S129" s="134">
        <v>70.063000000000002</v>
      </c>
      <c r="U129" s="135">
        <f t="shared" si="1"/>
        <v>-8.2929394272795331E-2</v>
      </c>
      <c r="V129" s="136">
        <f t="shared" si="1"/>
        <v>-5.5695878396750054E-2</v>
      </c>
    </row>
    <row r="130" spans="1:22" x14ac:dyDescent="0.25">
      <c r="A130" s="132" t="s">
        <v>1398</v>
      </c>
      <c r="B130" s="132">
        <v>99.488</v>
      </c>
      <c r="C130" s="133">
        <v>100.078</v>
      </c>
      <c r="D130" s="133">
        <v>101.22</v>
      </c>
      <c r="E130" s="133">
        <v>101.384</v>
      </c>
      <c r="F130" s="133">
        <v>101.95</v>
      </c>
      <c r="G130" s="133">
        <v>102.523</v>
      </c>
      <c r="H130" s="133">
        <v>102.33799999999999</v>
      </c>
      <c r="I130" s="133">
        <v>102.753</v>
      </c>
      <c r="J130" s="133">
        <v>102.964</v>
      </c>
      <c r="K130" s="133">
        <v>103.45399999999999</v>
      </c>
      <c r="L130" s="133">
        <v>102.917</v>
      </c>
      <c r="M130" s="133">
        <v>103.042</v>
      </c>
      <c r="N130" s="133">
        <v>101.991</v>
      </c>
      <c r="O130" s="133">
        <v>102.301</v>
      </c>
      <c r="P130" s="133">
        <v>101.98099999999999</v>
      </c>
      <c r="Q130" s="133">
        <v>102.82599999999999</v>
      </c>
      <c r="R130" s="133">
        <v>102.212</v>
      </c>
      <c r="S130" s="134">
        <v>102.03700000000001</v>
      </c>
      <c r="U130" s="135">
        <f t="shared" si="1"/>
        <v>-2.3671924865175109E-2</v>
      </c>
      <c r="V130" s="136">
        <f t="shared" si="1"/>
        <v>-6.830942716778976E-3</v>
      </c>
    </row>
    <row r="131" spans="1:22" x14ac:dyDescent="0.25">
      <c r="A131" s="132" t="s">
        <v>1395</v>
      </c>
      <c r="B131" s="132">
        <v>98.77</v>
      </c>
      <c r="C131" s="133">
        <v>99.992999999999995</v>
      </c>
      <c r="D131" s="133">
        <v>99.055999999999997</v>
      </c>
      <c r="E131" s="133">
        <v>98.962000000000003</v>
      </c>
      <c r="F131" s="133">
        <v>99.010999999999996</v>
      </c>
      <c r="G131" s="133">
        <v>98.659000000000006</v>
      </c>
      <c r="H131" s="133">
        <v>98.721999999999994</v>
      </c>
      <c r="I131" s="133">
        <v>99.120999999999995</v>
      </c>
      <c r="J131" s="133">
        <v>99.138000000000005</v>
      </c>
      <c r="K131" s="133">
        <v>99.340999999999994</v>
      </c>
      <c r="L131" s="133">
        <v>99.438000000000002</v>
      </c>
      <c r="M131" s="133">
        <v>99.093999999999994</v>
      </c>
      <c r="N131" s="133">
        <v>99.171000000000006</v>
      </c>
      <c r="O131" s="133">
        <v>99.353999999999999</v>
      </c>
      <c r="P131" s="133">
        <v>99.326999999999998</v>
      </c>
      <c r="Q131" s="133">
        <v>99.963999999999999</v>
      </c>
      <c r="R131" s="133">
        <v>100.264</v>
      </c>
      <c r="S131" s="134">
        <v>100.37</v>
      </c>
      <c r="U131" s="135">
        <f t="shared" si="1"/>
        <v>1.2058468654605692E-2</v>
      </c>
      <c r="V131" s="136">
        <f t="shared" si="1"/>
        <v>4.2355467458909946E-3</v>
      </c>
    </row>
    <row r="132" spans="1:22" x14ac:dyDescent="0.25">
      <c r="A132" s="132" t="s">
        <v>1392</v>
      </c>
      <c r="B132" s="132">
        <v>100.32599999999999</v>
      </c>
      <c r="C132" s="133">
        <v>101.36499999999999</v>
      </c>
      <c r="D132" s="133">
        <v>103.048</v>
      </c>
      <c r="E132" s="133">
        <v>107.467</v>
      </c>
      <c r="F132" s="133">
        <v>108.581</v>
      </c>
      <c r="G132" s="133">
        <v>112.337</v>
      </c>
      <c r="H132" s="133">
        <v>115.786</v>
      </c>
      <c r="I132" s="133">
        <v>116.601</v>
      </c>
      <c r="J132" s="133">
        <v>117.205</v>
      </c>
      <c r="K132" s="133">
        <v>117.08199999999999</v>
      </c>
      <c r="L132" s="133">
        <v>116.276</v>
      </c>
      <c r="M132" s="133">
        <v>118.422</v>
      </c>
      <c r="N132" s="133">
        <v>133.792</v>
      </c>
      <c r="O132" s="133">
        <v>140.023</v>
      </c>
      <c r="P132" s="133">
        <v>144.28899999999999</v>
      </c>
      <c r="Q132" s="133">
        <v>145.6</v>
      </c>
      <c r="R132" s="133">
        <v>145.03899999999999</v>
      </c>
      <c r="S132" s="134">
        <v>142.77099999999999</v>
      </c>
      <c r="U132" s="135">
        <f t="shared" si="1"/>
        <v>-1.5323241825953682E-2</v>
      </c>
      <c r="V132" s="136">
        <f t="shared" si="1"/>
        <v>-6.109680132923101E-2</v>
      </c>
    </row>
    <row r="133" spans="1:22" x14ac:dyDescent="0.25">
      <c r="A133" s="132" t="s">
        <v>1389</v>
      </c>
      <c r="B133" s="132">
        <v>98.37</v>
      </c>
      <c r="C133" s="133">
        <v>98.546000000000006</v>
      </c>
      <c r="D133" s="133">
        <v>98.918000000000006</v>
      </c>
      <c r="E133" s="133">
        <v>100.101</v>
      </c>
      <c r="F133" s="133">
        <v>100.163</v>
      </c>
      <c r="G133" s="133">
        <v>99.47</v>
      </c>
      <c r="H133" s="133">
        <v>98.98</v>
      </c>
      <c r="I133" s="133">
        <v>98.941999999999993</v>
      </c>
      <c r="J133" s="133">
        <v>98.257999999999996</v>
      </c>
      <c r="K133" s="133">
        <v>98.484999999999999</v>
      </c>
      <c r="L133" s="133">
        <v>97.494</v>
      </c>
      <c r="M133" s="133">
        <v>96.891000000000005</v>
      </c>
      <c r="N133" s="133">
        <v>96.918999999999997</v>
      </c>
      <c r="O133" s="133">
        <v>96.718000000000004</v>
      </c>
      <c r="P133" s="133">
        <v>96.248000000000005</v>
      </c>
      <c r="Q133" s="133">
        <v>95.32</v>
      </c>
      <c r="R133" s="133">
        <v>94.841999999999999</v>
      </c>
      <c r="S133" s="134">
        <v>95.153999999999996</v>
      </c>
      <c r="U133" s="135">
        <f t="shared" si="1"/>
        <v>-1.9908370725796432E-2</v>
      </c>
      <c r="V133" s="136">
        <f t="shared" si="1"/>
        <v>1.3223801704684623E-2</v>
      </c>
    </row>
    <row r="134" spans="1:22" x14ac:dyDescent="0.25">
      <c r="A134" s="132" t="s">
        <v>1386</v>
      </c>
      <c r="B134" s="132">
        <v>99.393000000000001</v>
      </c>
      <c r="C134" s="133">
        <v>98.350999999999999</v>
      </c>
      <c r="D134" s="133">
        <v>99.757000000000005</v>
      </c>
      <c r="E134" s="133">
        <v>102.19499999999999</v>
      </c>
      <c r="F134" s="133">
        <v>102.15600000000001</v>
      </c>
      <c r="G134" s="133">
        <v>101.76300000000001</v>
      </c>
      <c r="H134" s="133">
        <v>101.80800000000001</v>
      </c>
      <c r="I134" s="133">
        <v>101.499</v>
      </c>
      <c r="J134" s="133">
        <v>101.011</v>
      </c>
      <c r="K134" s="133">
        <v>101.04</v>
      </c>
      <c r="L134" s="133">
        <v>100.37</v>
      </c>
      <c r="M134" s="133">
        <v>99.2</v>
      </c>
      <c r="N134" s="133">
        <v>99.325000000000003</v>
      </c>
      <c r="O134" s="133">
        <v>98.738</v>
      </c>
      <c r="P134" s="133">
        <v>97.8</v>
      </c>
      <c r="Q134" s="133">
        <v>98.182000000000002</v>
      </c>
      <c r="R134" s="133">
        <v>97.938999999999993</v>
      </c>
      <c r="S134" s="134">
        <v>98.897999999999996</v>
      </c>
      <c r="U134" s="135">
        <f t="shared" ref="U134:V197" si="2">(R134/Q134)^4-1</f>
        <v>-9.8632886586532686E-3</v>
      </c>
      <c r="V134" s="136">
        <f t="shared" si="2"/>
        <v>3.974627844139822E-2</v>
      </c>
    </row>
    <row r="135" spans="1:22" x14ac:dyDescent="0.25">
      <c r="A135" s="132" t="s">
        <v>1383</v>
      </c>
      <c r="B135" s="132">
        <v>102.486</v>
      </c>
      <c r="C135" s="133">
        <v>102.649</v>
      </c>
      <c r="D135" s="133">
        <v>103.809</v>
      </c>
      <c r="E135" s="133">
        <v>105.565</v>
      </c>
      <c r="F135" s="133">
        <v>106.892</v>
      </c>
      <c r="G135" s="133">
        <v>107.16800000000001</v>
      </c>
      <c r="H135" s="133">
        <v>107.702</v>
      </c>
      <c r="I135" s="133">
        <v>108.41</v>
      </c>
      <c r="J135" s="133">
        <v>108.66200000000001</v>
      </c>
      <c r="K135" s="133">
        <v>109.544</v>
      </c>
      <c r="L135" s="133">
        <v>108.828</v>
      </c>
      <c r="M135" s="133">
        <v>109.38</v>
      </c>
      <c r="N135" s="133">
        <v>108.9</v>
      </c>
      <c r="O135" s="133">
        <v>109.866</v>
      </c>
      <c r="P135" s="133">
        <v>109.021</v>
      </c>
      <c r="Q135" s="133">
        <v>108.624</v>
      </c>
      <c r="R135" s="133">
        <v>108.20099999999999</v>
      </c>
      <c r="S135" s="134">
        <v>108.56</v>
      </c>
      <c r="U135" s="135">
        <f t="shared" si="2"/>
        <v>-1.5485916901258556E-2</v>
      </c>
      <c r="V135" s="136">
        <f t="shared" si="2"/>
        <v>1.3337793328195735E-2</v>
      </c>
    </row>
    <row r="136" spans="1:22" x14ac:dyDescent="0.25">
      <c r="A136" s="132" t="s">
        <v>1380</v>
      </c>
      <c r="B136" s="132">
        <v>92.430999999999997</v>
      </c>
      <c r="C136" s="133">
        <v>93.759</v>
      </c>
      <c r="D136" s="133">
        <v>91.850999999999999</v>
      </c>
      <c r="E136" s="133">
        <v>91.36</v>
      </c>
      <c r="F136" s="133">
        <v>90.159000000000006</v>
      </c>
      <c r="G136" s="133">
        <v>88.100999999999999</v>
      </c>
      <c r="H136" s="133">
        <v>86.027000000000001</v>
      </c>
      <c r="I136" s="133">
        <v>85.75</v>
      </c>
      <c r="J136" s="133">
        <v>83.998999999999995</v>
      </c>
      <c r="K136" s="133">
        <v>83.81</v>
      </c>
      <c r="L136" s="133">
        <v>82.194999999999993</v>
      </c>
      <c r="M136" s="133">
        <v>81.162000000000006</v>
      </c>
      <c r="N136" s="133">
        <v>81.457999999999998</v>
      </c>
      <c r="O136" s="133">
        <v>80.510999999999996</v>
      </c>
      <c r="P136" s="133">
        <v>80.7</v>
      </c>
      <c r="Q136" s="133">
        <v>78.212000000000003</v>
      </c>
      <c r="R136" s="133">
        <v>77.373999999999995</v>
      </c>
      <c r="S136" s="134">
        <v>77.183000000000007</v>
      </c>
      <c r="U136" s="135">
        <f t="shared" si="2"/>
        <v>-4.217398137533579E-2</v>
      </c>
      <c r="V136" s="136">
        <f t="shared" si="2"/>
        <v>-9.8376162261460953E-3</v>
      </c>
    </row>
    <row r="137" spans="1:22" x14ac:dyDescent="0.25">
      <c r="A137" s="132" t="s">
        <v>1377</v>
      </c>
      <c r="B137" s="132">
        <v>105.38800000000001</v>
      </c>
      <c r="C137" s="133">
        <v>105.23</v>
      </c>
      <c r="D137" s="133">
        <v>105.538</v>
      </c>
      <c r="E137" s="133">
        <v>106.904</v>
      </c>
      <c r="F137" s="133">
        <v>107.17</v>
      </c>
      <c r="G137" s="133">
        <v>108.27800000000001</v>
      </c>
      <c r="H137" s="133">
        <v>110.82</v>
      </c>
      <c r="I137" s="133">
        <v>109.26600000000001</v>
      </c>
      <c r="J137" s="133">
        <v>107.806</v>
      </c>
      <c r="K137" s="133">
        <v>110.679</v>
      </c>
      <c r="L137" s="133">
        <v>110.517</v>
      </c>
      <c r="M137" s="133">
        <v>107.691</v>
      </c>
      <c r="N137" s="133">
        <v>108.917</v>
      </c>
      <c r="O137" s="133">
        <v>110.773</v>
      </c>
      <c r="P137" s="133">
        <v>109.315</v>
      </c>
      <c r="Q137" s="133">
        <v>107.22</v>
      </c>
      <c r="R137" s="133">
        <v>106.05200000000001</v>
      </c>
      <c r="S137" s="134">
        <v>106.97799999999999</v>
      </c>
      <c r="U137" s="135">
        <f t="shared" si="2"/>
        <v>-4.2867108091121819E-2</v>
      </c>
      <c r="V137" s="136">
        <f t="shared" si="2"/>
        <v>3.5386372619224282E-2</v>
      </c>
    </row>
    <row r="138" spans="1:22" x14ac:dyDescent="0.25">
      <c r="A138" s="132" t="s">
        <v>1374</v>
      </c>
      <c r="B138" s="132">
        <v>99.378</v>
      </c>
      <c r="C138" s="133">
        <v>99.921999999999997</v>
      </c>
      <c r="D138" s="133">
        <v>101.875</v>
      </c>
      <c r="E138" s="133">
        <v>102.651</v>
      </c>
      <c r="F138" s="133">
        <v>103.499</v>
      </c>
      <c r="G138" s="133">
        <v>103.485</v>
      </c>
      <c r="H138" s="133">
        <v>103.477</v>
      </c>
      <c r="I138" s="133">
        <v>103.072</v>
      </c>
      <c r="J138" s="133">
        <v>102.999</v>
      </c>
      <c r="K138" s="133">
        <v>103.10899999999999</v>
      </c>
      <c r="L138" s="133">
        <v>102.589</v>
      </c>
      <c r="M138" s="133">
        <v>102.414</v>
      </c>
      <c r="N138" s="133">
        <v>102.497</v>
      </c>
      <c r="O138" s="133">
        <v>102.812</v>
      </c>
      <c r="P138" s="133">
        <v>102.642</v>
      </c>
      <c r="Q138" s="133">
        <v>102.172</v>
      </c>
      <c r="R138" s="133">
        <v>102.35299999999999</v>
      </c>
      <c r="S138" s="134">
        <v>102.31100000000001</v>
      </c>
      <c r="U138" s="135">
        <f t="shared" si="2"/>
        <v>7.104942123066893E-3</v>
      </c>
      <c r="V138" s="136">
        <f t="shared" si="2"/>
        <v>-1.6403683472706598E-3</v>
      </c>
    </row>
    <row r="139" spans="1:22" x14ac:dyDescent="0.25">
      <c r="A139" s="132" t="s">
        <v>1371</v>
      </c>
      <c r="B139" s="132">
        <v>98.906000000000006</v>
      </c>
      <c r="C139" s="133">
        <v>98.343999999999994</v>
      </c>
      <c r="D139" s="133">
        <v>97.823999999999998</v>
      </c>
      <c r="E139" s="133">
        <v>98.625</v>
      </c>
      <c r="F139" s="133">
        <v>98.95</v>
      </c>
      <c r="G139" s="133">
        <v>99.394000000000005</v>
      </c>
      <c r="H139" s="133">
        <v>99.796999999999997</v>
      </c>
      <c r="I139" s="133">
        <v>99.299000000000007</v>
      </c>
      <c r="J139" s="133">
        <v>98.826999999999998</v>
      </c>
      <c r="K139" s="133">
        <v>99.007000000000005</v>
      </c>
      <c r="L139" s="133">
        <v>99.281999999999996</v>
      </c>
      <c r="M139" s="133">
        <v>99.375</v>
      </c>
      <c r="N139" s="133">
        <v>99.879000000000005</v>
      </c>
      <c r="O139" s="133">
        <v>99.76</v>
      </c>
      <c r="P139" s="133">
        <v>100.492</v>
      </c>
      <c r="Q139" s="133">
        <v>100.092</v>
      </c>
      <c r="R139" s="133">
        <v>100.791</v>
      </c>
      <c r="S139" s="134">
        <v>99.963999999999999</v>
      </c>
      <c r="U139" s="135">
        <f t="shared" si="2"/>
        <v>2.8228287114922423E-2</v>
      </c>
      <c r="V139" s="136">
        <f t="shared" si="2"/>
        <v>-3.241865399741739E-2</v>
      </c>
    </row>
    <row r="140" spans="1:22" x14ac:dyDescent="0.25">
      <c r="A140" s="132" t="s">
        <v>1368</v>
      </c>
      <c r="B140" s="132">
        <v>98.241</v>
      </c>
      <c r="C140" s="133">
        <v>97.206999999999994</v>
      </c>
      <c r="D140" s="133">
        <v>96.334000000000003</v>
      </c>
      <c r="E140" s="133">
        <v>96.938000000000002</v>
      </c>
      <c r="F140" s="133">
        <v>97.506</v>
      </c>
      <c r="G140" s="133">
        <v>97.8</v>
      </c>
      <c r="H140" s="133">
        <v>98.32</v>
      </c>
      <c r="I140" s="133">
        <v>97.808000000000007</v>
      </c>
      <c r="J140" s="133">
        <v>97.122</v>
      </c>
      <c r="K140" s="133">
        <v>97.186000000000007</v>
      </c>
      <c r="L140" s="133">
        <v>97.644999999999996</v>
      </c>
      <c r="M140" s="133">
        <v>98.378</v>
      </c>
      <c r="N140" s="133">
        <v>98.438999999999993</v>
      </c>
      <c r="O140" s="133">
        <v>97.501999999999995</v>
      </c>
      <c r="P140" s="133">
        <v>98.477999999999994</v>
      </c>
      <c r="Q140" s="133">
        <v>97.977999999999994</v>
      </c>
      <c r="R140" s="133">
        <v>99.244</v>
      </c>
      <c r="S140" s="134">
        <v>98.667000000000002</v>
      </c>
      <c r="U140" s="135">
        <f t="shared" si="2"/>
        <v>5.269548433758553E-2</v>
      </c>
      <c r="V140" s="136">
        <f t="shared" si="2"/>
        <v>-2.3053786574226076E-2</v>
      </c>
    </row>
    <row r="141" spans="1:22" x14ac:dyDescent="0.25">
      <c r="A141" s="132" t="s">
        <v>1365</v>
      </c>
      <c r="B141" s="132">
        <v>99.936999999999998</v>
      </c>
      <c r="C141" s="133">
        <v>100.096</v>
      </c>
      <c r="D141" s="133">
        <v>100.11499999999999</v>
      </c>
      <c r="E141" s="133">
        <v>101.22</v>
      </c>
      <c r="F141" s="133">
        <v>101.16200000000001</v>
      </c>
      <c r="G141" s="133">
        <v>101.839</v>
      </c>
      <c r="H141" s="133">
        <v>102.057</v>
      </c>
      <c r="I141" s="133">
        <v>101.58</v>
      </c>
      <c r="J141" s="133">
        <v>101.43899999999999</v>
      </c>
      <c r="K141" s="133">
        <v>101.795</v>
      </c>
      <c r="L141" s="133">
        <v>101.79</v>
      </c>
      <c r="M141" s="133">
        <v>100.911</v>
      </c>
      <c r="N141" s="133">
        <v>102.084</v>
      </c>
      <c r="O141" s="133">
        <v>103.22799999999999</v>
      </c>
      <c r="P141" s="133">
        <v>103.58</v>
      </c>
      <c r="Q141" s="133">
        <v>103.33499999999999</v>
      </c>
      <c r="R141" s="133">
        <v>103.158</v>
      </c>
      <c r="S141" s="134">
        <v>101.95099999999999</v>
      </c>
      <c r="U141" s="135">
        <f t="shared" si="2"/>
        <v>-6.8339188315293953E-3</v>
      </c>
      <c r="V141" s="136">
        <f t="shared" si="2"/>
        <v>-4.5986971629784046E-2</v>
      </c>
    </row>
    <row r="142" spans="1:22" x14ac:dyDescent="0.25">
      <c r="A142" s="132" t="s">
        <v>1362</v>
      </c>
      <c r="B142" s="132">
        <v>98.244</v>
      </c>
      <c r="C142" s="133">
        <v>97.207999999999998</v>
      </c>
      <c r="D142" s="133">
        <v>96.335999999999999</v>
      </c>
      <c r="E142" s="133">
        <v>96.938999999999993</v>
      </c>
      <c r="F142" s="133">
        <v>97.507999999999996</v>
      </c>
      <c r="G142" s="133">
        <v>97.798000000000002</v>
      </c>
      <c r="H142" s="133">
        <v>98.322999999999993</v>
      </c>
      <c r="I142" s="133">
        <v>97.81</v>
      </c>
      <c r="J142" s="133">
        <v>97.119</v>
      </c>
      <c r="K142" s="133">
        <v>97.188000000000002</v>
      </c>
      <c r="L142" s="133">
        <v>97.647000000000006</v>
      </c>
      <c r="M142" s="133">
        <v>98.38</v>
      </c>
      <c r="N142" s="133">
        <v>98.441000000000003</v>
      </c>
      <c r="O142" s="133">
        <v>97.506</v>
      </c>
      <c r="P142" s="133">
        <v>98.477999999999994</v>
      </c>
      <c r="Q142" s="133">
        <v>97.978999999999999</v>
      </c>
      <c r="R142" s="133">
        <v>99.245000000000005</v>
      </c>
      <c r="S142" s="134">
        <v>98.668999999999997</v>
      </c>
      <c r="U142" s="135">
        <f t="shared" si="2"/>
        <v>5.2694936112240853E-2</v>
      </c>
      <c r="V142" s="136">
        <f t="shared" si="2"/>
        <v>-2.3013950306479791E-2</v>
      </c>
    </row>
    <row r="143" spans="1:22" x14ac:dyDescent="0.25">
      <c r="A143" s="132" t="s">
        <v>1359</v>
      </c>
      <c r="B143" s="132">
        <v>113.94</v>
      </c>
      <c r="C143" s="133">
        <v>113.643</v>
      </c>
      <c r="D143" s="133">
        <v>115.09399999999999</v>
      </c>
      <c r="E143" s="133">
        <v>116.005</v>
      </c>
      <c r="F143" s="133">
        <v>116.709</v>
      </c>
      <c r="G143" s="133">
        <v>117.15600000000001</v>
      </c>
      <c r="H143" s="133">
        <v>117.70099999999999</v>
      </c>
      <c r="I143" s="133">
        <v>118.31</v>
      </c>
      <c r="J143" s="133">
        <v>119.092</v>
      </c>
      <c r="K143" s="133">
        <v>120.14100000000001</v>
      </c>
      <c r="L143" s="133">
        <v>121.331</v>
      </c>
      <c r="M143" s="133">
        <v>122.167</v>
      </c>
      <c r="N143" s="133">
        <v>123.214</v>
      </c>
      <c r="O143" s="133">
        <v>124.40300000000001</v>
      </c>
      <c r="P143" s="133">
        <v>124.136</v>
      </c>
      <c r="Q143" s="133">
        <v>125.545</v>
      </c>
      <c r="R143" s="133">
        <v>126.336</v>
      </c>
      <c r="S143" s="134">
        <v>127.455</v>
      </c>
      <c r="U143" s="135">
        <f t="shared" si="2"/>
        <v>2.5441300824613711E-2</v>
      </c>
      <c r="V143" s="136">
        <f t="shared" si="2"/>
        <v>3.5902831044699601E-2</v>
      </c>
    </row>
    <row r="144" spans="1:22" x14ac:dyDescent="0.25">
      <c r="A144" s="132" t="s">
        <v>1356</v>
      </c>
      <c r="B144" s="132">
        <v>100.72199999999999</v>
      </c>
      <c r="C144" s="133">
        <v>101.236</v>
      </c>
      <c r="D144" s="133">
        <v>101.474</v>
      </c>
      <c r="E144" s="133">
        <v>102.488</v>
      </c>
      <c r="F144" s="133">
        <v>103.645</v>
      </c>
      <c r="G144" s="133">
        <v>104.61</v>
      </c>
      <c r="H144" s="133">
        <v>105.348</v>
      </c>
      <c r="I144" s="133">
        <v>106.324</v>
      </c>
      <c r="J144" s="133">
        <v>108.58199999999999</v>
      </c>
      <c r="K144" s="133">
        <v>109.05</v>
      </c>
      <c r="L144" s="133">
        <v>109.044</v>
      </c>
      <c r="M144" s="133">
        <v>110.133</v>
      </c>
      <c r="N144" s="133">
        <v>110.51600000000001</v>
      </c>
      <c r="O144" s="133">
        <v>112.904</v>
      </c>
      <c r="P144" s="133">
        <v>112.654</v>
      </c>
      <c r="Q144" s="133">
        <v>113.685</v>
      </c>
      <c r="R144" s="133">
        <v>112.867</v>
      </c>
      <c r="S144" s="134">
        <v>113.249</v>
      </c>
      <c r="U144" s="135">
        <f t="shared" si="2"/>
        <v>-2.8472133199672678E-2</v>
      </c>
      <c r="V144" s="136">
        <f t="shared" si="2"/>
        <v>1.3606942908281905E-2</v>
      </c>
    </row>
    <row r="145" spans="1:22" x14ac:dyDescent="0.25">
      <c r="A145" s="132" t="s">
        <v>1353</v>
      </c>
      <c r="B145" s="132">
        <v>101.29300000000001</v>
      </c>
      <c r="C145" s="133">
        <v>101.873</v>
      </c>
      <c r="D145" s="133">
        <v>102.19799999999999</v>
      </c>
      <c r="E145" s="133">
        <v>103.762</v>
      </c>
      <c r="F145" s="133">
        <v>105.45399999999999</v>
      </c>
      <c r="G145" s="133">
        <v>107.184</v>
      </c>
      <c r="H145" s="133">
        <v>108.003</v>
      </c>
      <c r="I145" s="133">
        <v>109.742</v>
      </c>
      <c r="J145" s="133">
        <v>113.52500000000001</v>
      </c>
      <c r="K145" s="133">
        <v>114.298</v>
      </c>
      <c r="L145" s="133">
        <v>115.004</v>
      </c>
      <c r="M145" s="133">
        <v>116.422</v>
      </c>
      <c r="N145" s="133">
        <v>117.07599999999999</v>
      </c>
      <c r="O145" s="133">
        <v>120.55200000000001</v>
      </c>
      <c r="P145" s="133">
        <v>119.92100000000001</v>
      </c>
      <c r="Q145" s="133">
        <v>121.871</v>
      </c>
      <c r="R145" s="133">
        <v>121.652</v>
      </c>
      <c r="S145" s="134">
        <v>122.75700000000001</v>
      </c>
      <c r="U145" s="135">
        <f t="shared" si="2"/>
        <v>-7.1685765525825174E-3</v>
      </c>
      <c r="V145" s="136">
        <f t="shared" si="2"/>
        <v>3.6831188112310009E-2</v>
      </c>
    </row>
    <row r="146" spans="1:22" x14ac:dyDescent="0.25">
      <c r="A146" s="132" t="s">
        <v>1350</v>
      </c>
      <c r="B146" s="132">
        <v>99.793999999999997</v>
      </c>
      <c r="C146" s="133">
        <v>100.18</v>
      </c>
      <c r="D146" s="133">
        <v>100.253</v>
      </c>
      <c r="E146" s="133">
        <v>100.31100000000001</v>
      </c>
      <c r="F146" s="133">
        <v>100.54</v>
      </c>
      <c r="G146" s="133">
        <v>100.20099999999999</v>
      </c>
      <c r="H146" s="133">
        <v>100.819</v>
      </c>
      <c r="I146" s="133">
        <v>100.48699999999999</v>
      </c>
      <c r="J146" s="133">
        <v>100.163</v>
      </c>
      <c r="K146" s="133">
        <v>100.145</v>
      </c>
      <c r="L146" s="133">
        <v>98.96</v>
      </c>
      <c r="M146" s="133">
        <v>99.488</v>
      </c>
      <c r="N146" s="133">
        <v>99.39</v>
      </c>
      <c r="O146" s="133">
        <v>99.96</v>
      </c>
      <c r="P146" s="133">
        <v>100.32299999999999</v>
      </c>
      <c r="Q146" s="133">
        <v>99.817999999999998</v>
      </c>
      <c r="R146" s="133">
        <v>98.019000000000005</v>
      </c>
      <c r="S146" s="134">
        <v>97.218000000000004</v>
      </c>
      <c r="U146" s="135">
        <f t="shared" si="2"/>
        <v>-7.0165589007384788E-2</v>
      </c>
      <c r="V146" s="136">
        <f t="shared" si="2"/>
        <v>-3.2289040344642861E-2</v>
      </c>
    </row>
    <row r="147" spans="1:22" x14ac:dyDescent="0.25">
      <c r="A147" s="132" t="s">
        <v>1347</v>
      </c>
      <c r="B147" s="132" t="s">
        <v>998</v>
      </c>
      <c r="C147" s="133" t="s">
        <v>998</v>
      </c>
      <c r="D147" s="133" t="s">
        <v>998</v>
      </c>
      <c r="E147" s="133" t="s">
        <v>998</v>
      </c>
      <c r="F147" s="133" t="s">
        <v>998</v>
      </c>
      <c r="G147" s="133" t="s">
        <v>998</v>
      </c>
      <c r="H147" s="133" t="s">
        <v>998</v>
      </c>
      <c r="I147" s="133" t="s">
        <v>998</v>
      </c>
      <c r="J147" s="133" t="s">
        <v>998</v>
      </c>
      <c r="K147" s="133" t="s">
        <v>998</v>
      </c>
      <c r="L147" s="133" t="s">
        <v>998</v>
      </c>
      <c r="M147" s="133" t="s">
        <v>998</v>
      </c>
      <c r="N147" s="133"/>
      <c r="O147" s="133"/>
      <c r="P147" s="133"/>
      <c r="Q147" s="133"/>
      <c r="R147" s="133"/>
      <c r="S147" s="134"/>
      <c r="U147" s="135"/>
      <c r="V147" s="136"/>
    </row>
    <row r="148" spans="1:22" x14ac:dyDescent="0.25">
      <c r="A148" s="132" t="s">
        <v>1345</v>
      </c>
      <c r="B148" s="132">
        <v>100.98399999999999</v>
      </c>
      <c r="C148" s="133">
        <v>105.965</v>
      </c>
      <c r="D148" s="133">
        <v>104.471</v>
      </c>
      <c r="E148" s="133">
        <v>100.624</v>
      </c>
      <c r="F148" s="133">
        <v>99.143000000000001</v>
      </c>
      <c r="G148" s="133">
        <v>97.281000000000006</v>
      </c>
      <c r="H148" s="133">
        <v>95.784999999999997</v>
      </c>
      <c r="I148" s="133">
        <v>100.029</v>
      </c>
      <c r="J148" s="133">
        <v>101.962</v>
      </c>
      <c r="K148" s="133">
        <v>100.496</v>
      </c>
      <c r="L148" s="133">
        <v>101.48099999999999</v>
      </c>
      <c r="M148" s="133">
        <v>105.55200000000001</v>
      </c>
      <c r="N148" s="133">
        <v>106.73</v>
      </c>
      <c r="O148" s="133">
        <v>106.96599999999999</v>
      </c>
      <c r="P148" s="133">
        <v>104.319</v>
      </c>
      <c r="Q148" s="133">
        <v>99.769000000000005</v>
      </c>
      <c r="R148" s="133">
        <v>92.855000000000004</v>
      </c>
      <c r="S148" s="134">
        <v>91.334999999999994</v>
      </c>
      <c r="U148" s="135">
        <f t="shared" si="2"/>
        <v>-0.24969351458745326</v>
      </c>
      <c r="V148" s="136">
        <f t="shared" si="2"/>
        <v>-6.388812368110186E-2</v>
      </c>
    </row>
    <row r="149" spans="1:22" x14ac:dyDescent="0.25">
      <c r="A149" s="132" t="s">
        <v>1342</v>
      </c>
      <c r="B149" s="132">
        <v>101.045</v>
      </c>
      <c r="C149" s="133">
        <v>106.008</v>
      </c>
      <c r="D149" s="133">
        <v>104.5</v>
      </c>
      <c r="E149" s="133">
        <v>100.646</v>
      </c>
      <c r="F149" s="133">
        <v>99.165000000000006</v>
      </c>
      <c r="G149" s="133">
        <v>97.305999999999997</v>
      </c>
      <c r="H149" s="133">
        <v>95.816000000000003</v>
      </c>
      <c r="I149" s="133">
        <v>100.072</v>
      </c>
      <c r="J149" s="133">
        <v>102.021</v>
      </c>
      <c r="K149" s="133">
        <v>100.56100000000001</v>
      </c>
      <c r="L149" s="133">
        <v>101.547</v>
      </c>
      <c r="M149" s="133">
        <v>105.613</v>
      </c>
      <c r="N149" s="133">
        <v>106.779</v>
      </c>
      <c r="O149" s="133">
        <v>107.003</v>
      </c>
      <c r="P149" s="133">
        <v>104.35</v>
      </c>
      <c r="Q149" s="133">
        <v>99.793999999999997</v>
      </c>
      <c r="R149" s="133">
        <v>92.876999999999995</v>
      </c>
      <c r="S149" s="134">
        <v>91.358000000000004</v>
      </c>
      <c r="U149" s="135">
        <f t="shared" si="2"/>
        <v>-0.24973447109829516</v>
      </c>
      <c r="V149" s="136">
        <f t="shared" si="2"/>
        <v>-6.3832374538767334E-2</v>
      </c>
    </row>
    <row r="150" spans="1:22" x14ac:dyDescent="0.25">
      <c r="A150" s="132" t="s">
        <v>1339</v>
      </c>
      <c r="B150" s="132">
        <v>101.038</v>
      </c>
      <c r="C150" s="133">
        <v>106</v>
      </c>
      <c r="D150" s="133">
        <v>104.492</v>
      </c>
      <c r="E150" s="133">
        <v>100.63800000000001</v>
      </c>
      <c r="F150" s="133">
        <v>99.147999999999996</v>
      </c>
      <c r="G150" s="133">
        <v>97.29</v>
      </c>
      <c r="H150" s="133">
        <v>95.813999999999993</v>
      </c>
      <c r="I150" s="133">
        <v>100.072</v>
      </c>
      <c r="J150" s="133">
        <v>102.014</v>
      </c>
      <c r="K150" s="133">
        <v>100.55200000000001</v>
      </c>
      <c r="L150" s="133">
        <v>101.548</v>
      </c>
      <c r="M150" s="133">
        <v>105.61199999999999</v>
      </c>
      <c r="N150" s="133">
        <v>106.77</v>
      </c>
      <c r="O150" s="133">
        <v>106.99299999999999</v>
      </c>
      <c r="P150" s="133">
        <v>104.33199999999999</v>
      </c>
      <c r="Q150" s="133">
        <v>99.775000000000006</v>
      </c>
      <c r="R150" s="133">
        <v>92.870999999999995</v>
      </c>
      <c r="S150" s="134">
        <v>91.350999999999999</v>
      </c>
      <c r="U150" s="135">
        <f t="shared" si="2"/>
        <v>-0.24935682242881063</v>
      </c>
      <c r="V150" s="136">
        <f t="shared" si="2"/>
        <v>-6.3877387846061118E-2</v>
      </c>
    </row>
    <row r="151" spans="1:22" x14ac:dyDescent="0.25">
      <c r="A151" s="132" t="s">
        <v>1336</v>
      </c>
      <c r="B151" s="132">
        <v>106.16200000000001</v>
      </c>
      <c r="C151" s="133">
        <v>108.60299999999999</v>
      </c>
      <c r="D151" s="133">
        <v>109.431</v>
      </c>
      <c r="E151" s="133">
        <v>109.621</v>
      </c>
      <c r="F151" s="133">
        <v>110.41500000000001</v>
      </c>
      <c r="G151" s="133">
        <v>110.258</v>
      </c>
      <c r="H151" s="133">
        <v>110.57299999999999</v>
      </c>
      <c r="I151" s="133">
        <v>111.239</v>
      </c>
      <c r="J151" s="133">
        <v>111.11799999999999</v>
      </c>
      <c r="K151" s="133">
        <v>110.188</v>
      </c>
      <c r="L151" s="133">
        <v>110.71599999999999</v>
      </c>
      <c r="M151" s="133">
        <v>110.714</v>
      </c>
      <c r="N151" s="133">
        <v>110.84099999999999</v>
      </c>
      <c r="O151" s="133">
        <v>111.315</v>
      </c>
      <c r="P151" s="133">
        <v>111.301</v>
      </c>
      <c r="Q151" s="133">
        <v>109.764</v>
      </c>
      <c r="R151" s="133">
        <v>106.58199999999999</v>
      </c>
      <c r="S151" s="134">
        <v>107.667</v>
      </c>
      <c r="U151" s="135">
        <f t="shared" si="2"/>
        <v>-0.11101228111532135</v>
      </c>
      <c r="V151" s="136">
        <f t="shared" si="2"/>
        <v>4.1345840897769381E-2</v>
      </c>
    </row>
    <row r="152" spans="1:22" x14ac:dyDescent="0.25">
      <c r="A152" s="131" t="s">
        <v>45</v>
      </c>
      <c r="B152" s="132">
        <v>102.61</v>
      </c>
      <c r="C152" s="133">
        <v>103.28</v>
      </c>
      <c r="D152" s="133">
        <v>103.85299999999999</v>
      </c>
      <c r="E152" s="133">
        <v>104.35299999999999</v>
      </c>
      <c r="F152" s="133">
        <v>104.985</v>
      </c>
      <c r="G152" s="133">
        <v>105.578</v>
      </c>
      <c r="H152" s="133">
        <v>106.06699999999999</v>
      </c>
      <c r="I152" s="133">
        <v>106.73</v>
      </c>
      <c r="J152" s="133">
        <v>107.398</v>
      </c>
      <c r="K152" s="133">
        <v>107.988</v>
      </c>
      <c r="L152" s="133">
        <v>108.539</v>
      </c>
      <c r="M152" s="133">
        <v>109.241</v>
      </c>
      <c r="N152" s="133">
        <v>109.911</v>
      </c>
      <c r="O152" s="133">
        <v>110.598</v>
      </c>
      <c r="P152" s="133">
        <v>111.143</v>
      </c>
      <c r="Q152" s="133">
        <v>111.62</v>
      </c>
      <c r="R152" s="133">
        <v>112.051</v>
      </c>
      <c r="S152" s="134">
        <v>112.61799999999999</v>
      </c>
      <c r="U152" s="135">
        <f t="shared" si="2"/>
        <v>1.5534949742672222E-2</v>
      </c>
      <c r="V152" s="136">
        <f t="shared" si="2"/>
        <v>2.0394935636887546E-2</v>
      </c>
    </row>
    <row r="153" spans="1:22" x14ac:dyDescent="0.25">
      <c r="A153" s="131" t="s">
        <v>48</v>
      </c>
      <c r="B153" s="132">
        <v>102.73099999999999</v>
      </c>
      <c r="C153" s="133">
        <v>103.42400000000001</v>
      </c>
      <c r="D153" s="133">
        <v>104.02200000000001</v>
      </c>
      <c r="E153" s="133">
        <v>104.53700000000001</v>
      </c>
      <c r="F153" s="133">
        <v>105.214</v>
      </c>
      <c r="G153" s="133">
        <v>105.837</v>
      </c>
      <c r="H153" s="133">
        <v>106.378</v>
      </c>
      <c r="I153" s="133">
        <v>107.02500000000001</v>
      </c>
      <c r="J153" s="133">
        <v>107.733</v>
      </c>
      <c r="K153" s="133">
        <v>108.258</v>
      </c>
      <c r="L153" s="133">
        <v>108.825</v>
      </c>
      <c r="M153" s="133">
        <v>109.548</v>
      </c>
      <c r="N153" s="133">
        <v>110.172</v>
      </c>
      <c r="O153" s="133">
        <v>110.849</v>
      </c>
      <c r="P153" s="133">
        <v>111.381</v>
      </c>
      <c r="Q153" s="133">
        <v>111.792</v>
      </c>
      <c r="R153" s="133">
        <v>112.193</v>
      </c>
      <c r="S153" s="134">
        <v>112.747</v>
      </c>
      <c r="U153" s="135">
        <f t="shared" si="2"/>
        <v>1.4425459995438983E-2</v>
      </c>
      <c r="V153" s="136">
        <f t="shared" si="2"/>
        <v>1.9898458405458008E-2</v>
      </c>
    </row>
    <row r="154" spans="1:22" x14ac:dyDescent="0.25">
      <c r="A154" s="131" t="s">
        <v>51</v>
      </c>
      <c r="B154" s="132">
        <v>100.864</v>
      </c>
      <c r="C154" s="133">
        <v>101.364</v>
      </c>
      <c r="D154" s="133">
        <v>101.956</v>
      </c>
      <c r="E154" s="133">
        <v>102.425</v>
      </c>
      <c r="F154" s="133">
        <v>102.693</v>
      </c>
      <c r="G154" s="133">
        <v>103.07299999999999</v>
      </c>
      <c r="H154" s="133">
        <v>103.59699999999999</v>
      </c>
      <c r="I154" s="133">
        <v>104.369</v>
      </c>
      <c r="J154" s="133">
        <v>104.995</v>
      </c>
      <c r="K154" s="133">
        <v>105.81699999999999</v>
      </c>
      <c r="L154" s="133">
        <v>106.46599999999999</v>
      </c>
      <c r="M154" s="133">
        <v>107.184</v>
      </c>
      <c r="N154" s="133">
        <v>108.181</v>
      </c>
      <c r="O154" s="133">
        <v>108.904</v>
      </c>
      <c r="P154" s="133">
        <v>109.625</v>
      </c>
      <c r="Q154" s="133">
        <v>110.286</v>
      </c>
      <c r="R154" s="133">
        <v>110.956</v>
      </c>
      <c r="S154" s="134">
        <v>111.52800000000001</v>
      </c>
      <c r="U154" s="135">
        <f t="shared" si="2"/>
        <v>2.4522795445115486E-2</v>
      </c>
      <c r="V154" s="136">
        <f t="shared" si="2"/>
        <v>2.078079165879565E-2</v>
      </c>
    </row>
    <row r="155" spans="1:22" ht="13.8" thickBot="1" x14ac:dyDescent="0.3">
      <c r="A155" s="132" t="s">
        <v>54</v>
      </c>
      <c r="B155" s="132">
        <v>100.676</v>
      </c>
      <c r="C155" s="133">
        <v>101.051</v>
      </c>
      <c r="D155" s="133">
        <v>101.652</v>
      </c>
      <c r="E155" s="133">
        <v>102.217</v>
      </c>
      <c r="F155" s="133">
        <v>102.709</v>
      </c>
      <c r="G155" s="133">
        <v>103.21599999999999</v>
      </c>
      <c r="H155" s="133">
        <v>103.767</v>
      </c>
      <c r="I155" s="133">
        <v>104.432</v>
      </c>
      <c r="J155" s="133">
        <v>105.06699999999999</v>
      </c>
      <c r="K155" s="133">
        <v>105.752</v>
      </c>
      <c r="L155" s="133">
        <v>106.443</v>
      </c>
      <c r="M155" s="133">
        <v>107.167</v>
      </c>
      <c r="N155" s="133">
        <v>107.88</v>
      </c>
      <c r="O155" s="133">
        <v>108.624</v>
      </c>
      <c r="P155" s="133">
        <v>109.389</v>
      </c>
      <c r="Q155" s="133">
        <v>110.128</v>
      </c>
      <c r="R155" s="133">
        <v>110.895</v>
      </c>
      <c r="S155" s="134">
        <v>111.824</v>
      </c>
      <c r="U155" s="135">
        <f t="shared" si="2"/>
        <v>2.8150881432620123E-2</v>
      </c>
      <c r="V155" s="136">
        <f t="shared" si="2"/>
        <v>3.3932606225447026E-2</v>
      </c>
    </row>
    <row r="156" spans="1:22" ht="13.8" thickBot="1" x14ac:dyDescent="0.3">
      <c r="A156" s="137" t="s">
        <v>1333</v>
      </c>
      <c r="B156" s="138">
        <v>100.902</v>
      </c>
      <c r="C156" s="139">
        <v>101.348</v>
      </c>
      <c r="D156" s="139">
        <v>102.054</v>
      </c>
      <c r="E156" s="139">
        <v>102.84699999999999</v>
      </c>
      <c r="F156" s="139">
        <v>103.509</v>
      </c>
      <c r="G156" s="139">
        <v>104.145</v>
      </c>
      <c r="H156" s="139">
        <v>104.785</v>
      </c>
      <c r="I156" s="139">
        <v>105.631</v>
      </c>
      <c r="J156" s="139">
        <v>106.304</v>
      </c>
      <c r="K156" s="139">
        <v>107.009</v>
      </c>
      <c r="L156" s="139">
        <v>107.754</v>
      </c>
      <c r="M156" s="139">
        <v>108.453</v>
      </c>
      <c r="N156" s="139">
        <v>109.218</v>
      </c>
      <c r="O156" s="139">
        <v>110.13</v>
      </c>
      <c r="P156" s="139">
        <v>111.074</v>
      </c>
      <c r="Q156" s="139">
        <v>111.94199999999999</v>
      </c>
      <c r="R156" s="139">
        <v>112.82</v>
      </c>
      <c r="S156" s="140">
        <v>113.819</v>
      </c>
      <c r="U156" s="141">
        <f t="shared" si="2"/>
        <v>3.1744432202043704E-2</v>
      </c>
      <c r="V156" s="142">
        <f t="shared" si="2"/>
        <v>3.5892481473077886E-2</v>
      </c>
    </row>
    <row r="157" spans="1:22" x14ac:dyDescent="0.25">
      <c r="A157" s="132" t="s">
        <v>1330</v>
      </c>
      <c r="B157" s="132">
        <v>101.074</v>
      </c>
      <c r="C157" s="133">
        <v>101.51</v>
      </c>
      <c r="D157" s="133">
        <v>102.18300000000001</v>
      </c>
      <c r="E157" s="133">
        <v>102.98099999999999</v>
      </c>
      <c r="F157" s="133">
        <v>103.613</v>
      </c>
      <c r="G157" s="133">
        <v>104.251</v>
      </c>
      <c r="H157" s="133">
        <v>104.917</v>
      </c>
      <c r="I157" s="133">
        <v>105.764</v>
      </c>
      <c r="J157" s="133">
        <v>106.46599999999999</v>
      </c>
      <c r="K157" s="133">
        <v>107.193</v>
      </c>
      <c r="L157" s="133">
        <v>107.988</v>
      </c>
      <c r="M157" s="133">
        <v>108.72199999999999</v>
      </c>
      <c r="N157" s="133">
        <v>109.517</v>
      </c>
      <c r="O157" s="133">
        <v>110.508</v>
      </c>
      <c r="P157" s="133">
        <v>111.494</v>
      </c>
      <c r="Q157" s="133">
        <v>112.417</v>
      </c>
      <c r="R157" s="133">
        <v>113.337</v>
      </c>
      <c r="S157" s="134">
        <v>114.36199999999999</v>
      </c>
      <c r="U157" s="135">
        <f t="shared" si="2"/>
        <v>3.3139308412962976E-2</v>
      </c>
      <c r="V157" s="136">
        <f t="shared" si="2"/>
        <v>3.6669010335826924E-2</v>
      </c>
    </row>
    <row r="158" spans="1:22" x14ac:dyDescent="0.25">
      <c r="A158" s="132" t="s">
        <v>1327</v>
      </c>
      <c r="B158" s="132">
        <v>101.07299999999999</v>
      </c>
      <c r="C158" s="133">
        <v>101.509</v>
      </c>
      <c r="D158" s="133">
        <v>102.182</v>
      </c>
      <c r="E158" s="133">
        <v>102.979</v>
      </c>
      <c r="F158" s="133">
        <v>103.60899999999999</v>
      </c>
      <c r="G158" s="133">
        <v>104.248</v>
      </c>
      <c r="H158" s="133">
        <v>104.91500000000001</v>
      </c>
      <c r="I158" s="133">
        <v>105.76300000000001</v>
      </c>
      <c r="J158" s="133">
        <v>106.465</v>
      </c>
      <c r="K158" s="133">
        <v>107.19199999999999</v>
      </c>
      <c r="L158" s="133">
        <v>107.98699999999999</v>
      </c>
      <c r="M158" s="133">
        <v>108.721</v>
      </c>
      <c r="N158" s="133">
        <v>109.517</v>
      </c>
      <c r="O158" s="133">
        <v>110.50700000000001</v>
      </c>
      <c r="P158" s="133">
        <v>111.49299999999999</v>
      </c>
      <c r="Q158" s="133">
        <v>112.416</v>
      </c>
      <c r="R158" s="133">
        <v>113.336</v>
      </c>
      <c r="S158" s="134">
        <v>114.361</v>
      </c>
      <c r="U158" s="135">
        <f t="shared" si="2"/>
        <v>3.3139606818522793E-2</v>
      </c>
      <c r="V158" s="136">
        <f t="shared" si="2"/>
        <v>3.6669338260732598E-2</v>
      </c>
    </row>
    <row r="159" spans="1:22" x14ac:dyDescent="0.25">
      <c r="A159" s="132" t="s">
        <v>1324</v>
      </c>
      <c r="B159" s="132">
        <v>92.352999999999994</v>
      </c>
      <c r="C159" s="133">
        <v>93.23</v>
      </c>
      <c r="D159" s="133">
        <v>95.567999999999998</v>
      </c>
      <c r="E159" s="133">
        <v>96.221999999999994</v>
      </c>
      <c r="F159" s="133">
        <v>98.956000000000003</v>
      </c>
      <c r="G159" s="133">
        <v>99.789000000000001</v>
      </c>
      <c r="H159" s="133">
        <v>99.215000000000003</v>
      </c>
      <c r="I159" s="133">
        <v>99.932000000000002</v>
      </c>
      <c r="J159" s="133">
        <v>98.888000000000005</v>
      </c>
      <c r="K159" s="133">
        <v>98.254000000000005</v>
      </c>
      <c r="L159" s="133">
        <v>96.385999999999996</v>
      </c>
      <c r="M159" s="133">
        <v>95.278000000000006</v>
      </c>
      <c r="N159" s="133">
        <v>94.48</v>
      </c>
      <c r="O159" s="133">
        <v>91.510999999999996</v>
      </c>
      <c r="P159" s="133">
        <v>90.382000000000005</v>
      </c>
      <c r="Q159" s="133">
        <v>88.545000000000002</v>
      </c>
      <c r="R159" s="133">
        <v>87.358000000000004</v>
      </c>
      <c r="S159" s="134">
        <v>87.132999999999996</v>
      </c>
      <c r="U159" s="135">
        <f t="shared" si="2"/>
        <v>-5.2553793326391873E-2</v>
      </c>
      <c r="V159" s="136">
        <f t="shared" si="2"/>
        <v>-1.0262699411353604E-2</v>
      </c>
    </row>
    <row r="160" spans="1:22" x14ac:dyDescent="0.25">
      <c r="A160" s="132" t="s">
        <v>1321</v>
      </c>
      <c r="B160" s="132">
        <v>100.506</v>
      </c>
      <c r="C160" s="133">
        <v>100.836</v>
      </c>
      <c r="D160" s="133">
        <v>101.38800000000001</v>
      </c>
      <c r="E160" s="133">
        <v>101.87</v>
      </c>
      <c r="F160" s="133">
        <v>102.393</v>
      </c>
      <c r="G160" s="133">
        <v>102.93300000000001</v>
      </c>
      <c r="H160" s="133">
        <v>103.46599999999999</v>
      </c>
      <c r="I160" s="133">
        <v>104.021</v>
      </c>
      <c r="J160" s="133">
        <v>104.542</v>
      </c>
      <c r="K160" s="133">
        <v>105.139</v>
      </c>
      <c r="L160" s="133">
        <v>105.765</v>
      </c>
      <c r="M160" s="133">
        <v>106.486</v>
      </c>
      <c r="N160" s="133">
        <v>107.202</v>
      </c>
      <c r="O160" s="133">
        <v>107.91</v>
      </c>
      <c r="P160" s="133">
        <v>108.63</v>
      </c>
      <c r="Q160" s="133">
        <v>109.333</v>
      </c>
      <c r="R160" s="133">
        <v>110.065</v>
      </c>
      <c r="S160" s="134">
        <v>110.968</v>
      </c>
      <c r="U160" s="135">
        <f t="shared" si="2"/>
        <v>2.7050721486999274E-2</v>
      </c>
      <c r="V160" s="136">
        <f t="shared" si="2"/>
        <v>3.3223042831336258E-2</v>
      </c>
    </row>
    <row r="161" spans="1:22" x14ac:dyDescent="0.25">
      <c r="A161" s="132" t="s">
        <v>1318</v>
      </c>
      <c r="B161" s="132">
        <v>100.50700000000001</v>
      </c>
      <c r="C161" s="133">
        <v>100.837</v>
      </c>
      <c r="D161" s="133">
        <v>101.389</v>
      </c>
      <c r="E161" s="133">
        <v>101.871</v>
      </c>
      <c r="F161" s="133">
        <v>102.393</v>
      </c>
      <c r="G161" s="133">
        <v>102.93300000000001</v>
      </c>
      <c r="H161" s="133">
        <v>103.465</v>
      </c>
      <c r="I161" s="133">
        <v>104.02</v>
      </c>
      <c r="J161" s="133">
        <v>104.541</v>
      </c>
      <c r="K161" s="133">
        <v>105.137</v>
      </c>
      <c r="L161" s="133">
        <v>105.76300000000001</v>
      </c>
      <c r="M161" s="133">
        <v>106.485</v>
      </c>
      <c r="N161" s="133">
        <v>107.20099999999999</v>
      </c>
      <c r="O161" s="133">
        <v>107.90900000000001</v>
      </c>
      <c r="P161" s="133">
        <v>108.629</v>
      </c>
      <c r="Q161" s="133">
        <v>109.33199999999999</v>
      </c>
      <c r="R161" s="133">
        <v>110.063</v>
      </c>
      <c r="S161" s="134">
        <v>110.967</v>
      </c>
      <c r="U161" s="135">
        <f t="shared" si="2"/>
        <v>2.7013646304467676E-2</v>
      </c>
      <c r="V161" s="136">
        <f t="shared" si="2"/>
        <v>3.3260899156797308E-2</v>
      </c>
    </row>
    <row r="162" spans="1:22" x14ac:dyDescent="0.25">
      <c r="A162" s="132" t="s">
        <v>1315</v>
      </c>
      <c r="B162" s="132">
        <v>100.506</v>
      </c>
      <c r="C162" s="133">
        <v>100.836</v>
      </c>
      <c r="D162" s="133">
        <v>101.387</v>
      </c>
      <c r="E162" s="133">
        <v>101.87</v>
      </c>
      <c r="F162" s="133">
        <v>102.392</v>
      </c>
      <c r="G162" s="133">
        <v>102.932</v>
      </c>
      <c r="H162" s="133">
        <v>103.464</v>
      </c>
      <c r="I162" s="133">
        <v>104.01900000000001</v>
      </c>
      <c r="J162" s="133">
        <v>104.541</v>
      </c>
      <c r="K162" s="133">
        <v>105.137</v>
      </c>
      <c r="L162" s="133">
        <v>105.76300000000001</v>
      </c>
      <c r="M162" s="133">
        <v>106.48399999999999</v>
      </c>
      <c r="N162" s="133">
        <v>107.2</v>
      </c>
      <c r="O162" s="133">
        <v>107.908</v>
      </c>
      <c r="P162" s="133">
        <v>108.628</v>
      </c>
      <c r="Q162" s="133">
        <v>109.331</v>
      </c>
      <c r="R162" s="133">
        <v>110.063</v>
      </c>
      <c r="S162" s="134">
        <v>110.96599999999999</v>
      </c>
      <c r="U162" s="135">
        <f t="shared" si="2"/>
        <v>2.7051221291865879E-2</v>
      </c>
      <c r="V162" s="136">
        <f t="shared" si="2"/>
        <v>3.3223653960221089E-2</v>
      </c>
    </row>
    <row r="163" spans="1:22" x14ac:dyDescent="0.25">
      <c r="A163" s="132" t="s">
        <v>1312</v>
      </c>
      <c r="B163" s="132">
        <v>106.55</v>
      </c>
      <c r="C163" s="133">
        <v>108.252</v>
      </c>
      <c r="D163" s="133">
        <v>109.764</v>
      </c>
      <c r="E163" s="133">
        <v>110.767</v>
      </c>
      <c r="F163" s="133">
        <v>106.15</v>
      </c>
      <c r="G163" s="133">
        <v>101.893</v>
      </c>
      <c r="H163" s="133">
        <v>101.696</v>
      </c>
      <c r="I163" s="133">
        <v>105.678</v>
      </c>
      <c r="J163" s="133">
        <v>112.887</v>
      </c>
      <c r="K163" s="133">
        <v>118.871</v>
      </c>
      <c r="L163" s="133">
        <v>122.586</v>
      </c>
      <c r="M163" s="133">
        <v>124.056</v>
      </c>
      <c r="N163" s="133">
        <v>123.527</v>
      </c>
      <c r="O163" s="133">
        <v>122.989</v>
      </c>
      <c r="P163" s="133">
        <v>122.898</v>
      </c>
      <c r="Q163" s="133">
        <v>123.23399999999999</v>
      </c>
      <c r="R163" s="133">
        <v>123.99</v>
      </c>
      <c r="S163" s="134">
        <v>125.008</v>
      </c>
      <c r="U163" s="135">
        <f t="shared" si="2"/>
        <v>2.476541251824993E-2</v>
      </c>
      <c r="V163" s="136">
        <f t="shared" si="2"/>
        <v>3.3248034595924292E-2</v>
      </c>
    </row>
    <row r="164" spans="1:22" ht="13.8" thickBot="1" x14ac:dyDescent="0.3">
      <c r="A164" s="132" t="s">
        <v>1309</v>
      </c>
      <c r="B164" s="132">
        <v>101.074</v>
      </c>
      <c r="C164" s="133">
        <v>101.51</v>
      </c>
      <c r="D164" s="133">
        <v>102.184</v>
      </c>
      <c r="E164" s="133">
        <v>102.98099999999999</v>
      </c>
      <c r="F164" s="133">
        <v>103.61199999999999</v>
      </c>
      <c r="G164" s="133">
        <v>104.251</v>
      </c>
      <c r="H164" s="133">
        <v>104.917</v>
      </c>
      <c r="I164" s="133">
        <v>105.764</v>
      </c>
      <c r="J164" s="133">
        <v>106.46599999999999</v>
      </c>
      <c r="K164" s="133">
        <v>107.194</v>
      </c>
      <c r="L164" s="133">
        <v>107.988</v>
      </c>
      <c r="M164" s="133">
        <v>108.723</v>
      </c>
      <c r="N164" s="133">
        <v>109.518</v>
      </c>
      <c r="O164" s="133">
        <v>110.509</v>
      </c>
      <c r="P164" s="133">
        <v>111.494</v>
      </c>
      <c r="Q164" s="133">
        <v>112.417</v>
      </c>
      <c r="R164" s="133">
        <v>113.33799999999999</v>
      </c>
      <c r="S164" s="134">
        <v>114.36199999999999</v>
      </c>
      <c r="U164" s="135">
        <f t="shared" si="2"/>
        <v>3.3175771456168457E-2</v>
      </c>
      <c r="V164" s="136">
        <f t="shared" si="2"/>
        <v>3.6632424008546272E-2</v>
      </c>
    </row>
    <row r="165" spans="1:22" ht="13.8" thickBot="1" x14ac:dyDescent="0.3">
      <c r="A165" s="137" t="s">
        <v>1306</v>
      </c>
      <c r="B165" s="138">
        <v>101.886</v>
      </c>
      <c r="C165" s="139">
        <v>103.089</v>
      </c>
      <c r="D165" s="139">
        <v>103.633</v>
      </c>
      <c r="E165" s="139">
        <v>103.568</v>
      </c>
      <c r="F165" s="139">
        <v>102.533</v>
      </c>
      <c r="G165" s="139">
        <v>102.18</v>
      </c>
      <c r="H165" s="139">
        <v>102.565</v>
      </c>
      <c r="I165" s="139">
        <v>103.956</v>
      </c>
      <c r="J165" s="139">
        <v>104.523</v>
      </c>
      <c r="K165" s="139">
        <v>106.121</v>
      </c>
      <c r="L165" s="139">
        <v>106.542</v>
      </c>
      <c r="M165" s="139">
        <v>107.23399999999999</v>
      </c>
      <c r="N165" s="139">
        <v>109.85</v>
      </c>
      <c r="O165" s="139">
        <v>110.47499999999999</v>
      </c>
      <c r="P165" s="139">
        <v>110.94499999999999</v>
      </c>
      <c r="Q165" s="139">
        <v>111.142</v>
      </c>
      <c r="R165" s="139">
        <v>111.24299999999999</v>
      </c>
      <c r="S165" s="140">
        <v>109.748</v>
      </c>
      <c r="U165" s="141">
        <f t="shared" si="2"/>
        <v>3.6399474061374892E-3</v>
      </c>
      <c r="V165" s="142">
        <f t="shared" si="2"/>
        <v>-5.2682219537434016E-2</v>
      </c>
    </row>
    <row r="166" spans="1:22" x14ac:dyDescent="0.25">
      <c r="A166" s="132" t="s">
        <v>1304</v>
      </c>
      <c r="B166" s="132">
        <v>109.94</v>
      </c>
      <c r="C166" s="133">
        <v>111.205</v>
      </c>
      <c r="D166" s="133">
        <v>112.295</v>
      </c>
      <c r="E166" s="133">
        <v>113.598</v>
      </c>
      <c r="F166" s="133">
        <v>115.238</v>
      </c>
      <c r="G166" s="133">
        <v>117.252</v>
      </c>
      <c r="H166" s="133">
        <v>119.017</v>
      </c>
      <c r="I166" s="133">
        <v>120.35599999999999</v>
      </c>
      <c r="J166" s="133">
        <v>121.63</v>
      </c>
      <c r="K166" s="133">
        <v>122.797</v>
      </c>
      <c r="L166" s="133">
        <v>123.73399999999999</v>
      </c>
      <c r="M166" s="133">
        <v>124.85899999999999</v>
      </c>
      <c r="N166" s="133">
        <v>125.771</v>
      </c>
      <c r="O166" s="133">
        <v>126.91</v>
      </c>
      <c r="P166" s="133">
        <v>128.352</v>
      </c>
      <c r="Q166" s="133">
        <v>130.297</v>
      </c>
      <c r="R166" s="133">
        <v>131.60900000000001</v>
      </c>
      <c r="S166" s="134">
        <v>132.90600000000001</v>
      </c>
      <c r="U166" s="135">
        <f t="shared" si="2"/>
        <v>4.0889652053274439E-2</v>
      </c>
      <c r="V166" s="136">
        <f t="shared" si="2"/>
        <v>4.0006354536376687E-2</v>
      </c>
    </row>
    <row r="167" spans="1:22" x14ac:dyDescent="0.25">
      <c r="A167" s="132" t="s">
        <v>1301</v>
      </c>
      <c r="B167" s="132">
        <v>111.65300000000001</v>
      </c>
      <c r="C167" s="133">
        <v>113.03</v>
      </c>
      <c r="D167" s="133">
        <v>114.29300000000001</v>
      </c>
      <c r="E167" s="133">
        <v>115.842</v>
      </c>
      <c r="F167" s="133">
        <v>117.81</v>
      </c>
      <c r="G167" s="133">
        <v>120.32899999999999</v>
      </c>
      <c r="H167" s="133">
        <v>122.197</v>
      </c>
      <c r="I167" s="133">
        <v>123.685</v>
      </c>
      <c r="J167" s="133">
        <v>125.203</v>
      </c>
      <c r="K167" s="133">
        <v>126.51300000000001</v>
      </c>
      <c r="L167" s="133">
        <v>127.473</v>
      </c>
      <c r="M167" s="133">
        <v>128.65</v>
      </c>
      <c r="N167" s="133">
        <v>129.70400000000001</v>
      </c>
      <c r="O167" s="133">
        <v>130.965</v>
      </c>
      <c r="P167" s="133">
        <v>132.72399999999999</v>
      </c>
      <c r="Q167" s="133">
        <v>135.15199999999999</v>
      </c>
      <c r="R167" s="133">
        <v>136.78800000000001</v>
      </c>
      <c r="S167" s="134">
        <v>138.31200000000001</v>
      </c>
      <c r="U167" s="135">
        <f t="shared" si="2"/>
        <v>4.930584361862822E-2</v>
      </c>
      <c r="V167" s="136">
        <f t="shared" si="2"/>
        <v>4.5315635173710289E-2</v>
      </c>
    </row>
    <row r="168" spans="1:22" x14ac:dyDescent="0.25">
      <c r="A168" s="132" t="s">
        <v>1298</v>
      </c>
      <c r="B168" s="132">
        <v>103.934</v>
      </c>
      <c r="C168" s="133">
        <v>104.831</v>
      </c>
      <c r="D168" s="133">
        <v>105.34399999999999</v>
      </c>
      <c r="E168" s="133">
        <v>105.82</v>
      </c>
      <c r="F168" s="133">
        <v>106.371</v>
      </c>
      <c r="G168" s="133">
        <v>106.709</v>
      </c>
      <c r="H168" s="133">
        <v>108.116</v>
      </c>
      <c r="I168" s="133">
        <v>108.95</v>
      </c>
      <c r="J168" s="133">
        <v>109.408</v>
      </c>
      <c r="K168" s="133">
        <v>110.09399999999999</v>
      </c>
      <c r="L168" s="133">
        <v>110.947</v>
      </c>
      <c r="M168" s="133">
        <v>111.89700000000001</v>
      </c>
      <c r="N168" s="133">
        <v>112.339</v>
      </c>
      <c r="O168" s="133">
        <v>113.068</v>
      </c>
      <c r="P168" s="133">
        <v>113.431</v>
      </c>
      <c r="Q168" s="133">
        <v>113.726</v>
      </c>
      <c r="R168" s="133">
        <v>113.922</v>
      </c>
      <c r="S168" s="134">
        <v>114.423</v>
      </c>
      <c r="U168" s="135">
        <f t="shared" si="2"/>
        <v>6.9116041693557673E-3</v>
      </c>
      <c r="V168" s="136">
        <f t="shared" si="2"/>
        <v>1.7707364901092149E-2</v>
      </c>
    </row>
    <row r="169" spans="1:22" x14ac:dyDescent="0.25">
      <c r="A169" s="132" t="s">
        <v>1295</v>
      </c>
      <c r="B169" s="132">
        <v>99.183999999999997</v>
      </c>
      <c r="C169" s="133">
        <v>100.364</v>
      </c>
      <c r="D169" s="133">
        <v>100.732</v>
      </c>
      <c r="E169" s="133">
        <v>100.224</v>
      </c>
      <c r="F169" s="133">
        <v>98.284999999999997</v>
      </c>
      <c r="G169" s="133">
        <v>97.138000000000005</v>
      </c>
      <c r="H169" s="133">
        <v>97.091999999999999</v>
      </c>
      <c r="I169" s="133">
        <v>98.501000000000005</v>
      </c>
      <c r="J169" s="133">
        <v>98.837999999999994</v>
      </c>
      <c r="K169" s="133">
        <v>100.565</v>
      </c>
      <c r="L169" s="133">
        <v>100.82299999999999</v>
      </c>
      <c r="M169" s="133">
        <v>101.38200000000001</v>
      </c>
      <c r="N169" s="133">
        <v>104.50700000000001</v>
      </c>
      <c r="O169" s="133">
        <v>104.982</v>
      </c>
      <c r="P169" s="133">
        <v>105.152</v>
      </c>
      <c r="Q169" s="133">
        <v>104.79600000000001</v>
      </c>
      <c r="R169" s="133">
        <v>104.53</v>
      </c>
      <c r="S169" s="134">
        <v>102.21</v>
      </c>
      <c r="U169" s="135">
        <f t="shared" si="2"/>
        <v>-1.0114467919817516E-2</v>
      </c>
      <c r="V169" s="136">
        <f t="shared" si="2"/>
        <v>-8.5866232972218626E-2</v>
      </c>
    </row>
    <row r="170" spans="1:22" x14ac:dyDescent="0.25">
      <c r="A170" s="132" t="s">
        <v>1292</v>
      </c>
      <c r="B170" s="132">
        <v>100.63500000000001</v>
      </c>
      <c r="C170" s="133">
        <v>101.81699999999999</v>
      </c>
      <c r="D170" s="133">
        <v>102.22199999999999</v>
      </c>
      <c r="E170" s="133">
        <v>102.711</v>
      </c>
      <c r="F170" s="133">
        <v>102.13800000000001</v>
      </c>
      <c r="G170" s="133">
        <v>101.85299999999999</v>
      </c>
      <c r="H170" s="133">
        <v>101.21599999999999</v>
      </c>
      <c r="I170" s="133">
        <v>102.084</v>
      </c>
      <c r="J170" s="133">
        <v>102.812</v>
      </c>
      <c r="K170" s="133">
        <v>103.367</v>
      </c>
      <c r="L170" s="133">
        <v>104.315</v>
      </c>
      <c r="M170" s="133">
        <v>105.29300000000001</v>
      </c>
      <c r="N170" s="133">
        <v>107.377</v>
      </c>
      <c r="O170" s="133">
        <v>106.729</v>
      </c>
      <c r="P170" s="133">
        <v>108.14400000000001</v>
      </c>
      <c r="Q170" s="133">
        <v>108.51900000000001</v>
      </c>
      <c r="R170" s="133">
        <v>109.747</v>
      </c>
      <c r="S170" s="134">
        <v>108.218</v>
      </c>
      <c r="U170" s="135">
        <f t="shared" si="2"/>
        <v>4.6038085394548345E-2</v>
      </c>
      <c r="V170" s="136">
        <f t="shared" si="2"/>
        <v>-5.4574343017844251E-2</v>
      </c>
    </row>
    <row r="171" spans="1:22" x14ac:dyDescent="0.25">
      <c r="A171" s="132" t="s">
        <v>1289</v>
      </c>
      <c r="B171" s="132">
        <v>94.894000000000005</v>
      </c>
      <c r="C171" s="133">
        <v>96.076999999999998</v>
      </c>
      <c r="D171" s="133">
        <v>96.36</v>
      </c>
      <c r="E171" s="133">
        <v>93.034999999999997</v>
      </c>
      <c r="F171" s="133">
        <v>86.933999999999997</v>
      </c>
      <c r="G171" s="133">
        <v>83.061000000000007</v>
      </c>
      <c r="H171" s="133">
        <v>84.825999999999993</v>
      </c>
      <c r="I171" s="133">
        <v>87.888000000000005</v>
      </c>
      <c r="J171" s="133">
        <v>87.11</v>
      </c>
      <c r="K171" s="133">
        <v>91.930999999999997</v>
      </c>
      <c r="L171" s="133">
        <v>90.289000000000001</v>
      </c>
      <c r="M171" s="133">
        <v>89.527000000000001</v>
      </c>
      <c r="N171" s="133">
        <v>95.747</v>
      </c>
      <c r="O171" s="133">
        <v>99.156000000000006</v>
      </c>
      <c r="P171" s="133">
        <v>95.975999999999999</v>
      </c>
      <c r="Q171" s="133">
        <v>93.405000000000001</v>
      </c>
      <c r="R171" s="133">
        <v>88.722999999999999</v>
      </c>
      <c r="S171" s="134">
        <v>84.302000000000007</v>
      </c>
      <c r="U171" s="135">
        <f t="shared" si="2"/>
        <v>-0.18592508260277341</v>
      </c>
      <c r="V171" s="136">
        <f t="shared" si="2"/>
        <v>-0.18490798379455586</v>
      </c>
    </row>
    <row r="172" spans="1:22" x14ac:dyDescent="0.25">
      <c r="A172" s="131" t="s">
        <v>1286</v>
      </c>
      <c r="B172" s="132">
        <v>103.553</v>
      </c>
      <c r="C172" s="133">
        <v>104.233</v>
      </c>
      <c r="D172" s="133">
        <v>104.71</v>
      </c>
      <c r="E172" s="133">
        <v>105.10299999999999</v>
      </c>
      <c r="F172" s="133">
        <v>105.563</v>
      </c>
      <c r="G172" s="133">
        <v>106.114</v>
      </c>
      <c r="H172" s="133">
        <v>106.624</v>
      </c>
      <c r="I172" s="133">
        <v>106.91800000000001</v>
      </c>
      <c r="J172" s="133">
        <v>107.57299999999999</v>
      </c>
      <c r="K172" s="133">
        <v>107.53400000000001</v>
      </c>
      <c r="L172" s="133">
        <v>107.875</v>
      </c>
      <c r="M172" s="133">
        <v>108.40600000000001</v>
      </c>
      <c r="N172" s="133">
        <v>108.616</v>
      </c>
      <c r="O172" s="133">
        <v>109.01300000000001</v>
      </c>
      <c r="P172" s="133">
        <v>109.31100000000001</v>
      </c>
      <c r="Q172" s="133">
        <v>109.313</v>
      </c>
      <c r="R172" s="133">
        <v>109.175</v>
      </c>
      <c r="S172" s="134">
        <v>109.64700000000001</v>
      </c>
      <c r="U172" s="135">
        <f t="shared" si="2"/>
        <v>-5.0401652822732457E-3</v>
      </c>
      <c r="V172" s="136">
        <f t="shared" si="2"/>
        <v>1.7405807275679752E-2</v>
      </c>
    </row>
    <row r="173" spans="1:22" x14ac:dyDescent="0.25">
      <c r="A173" s="132" t="s">
        <v>1284</v>
      </c>
      <c r="B173" s="132">
        <v>103.002</v>
      </c>
      <c r="C173" s="133">
        <v>103.461</v>
      </c>
      <c r="D173" s="133">
        <v>103.801</v>
      </c>
      <c r="E173" s="133">
        <v>104.20399999999999</v>
      </c>
      <c r="F173" s="133">
        <v>104.581</v>
      </c>
      <c r="G173" s="133">
        <v>104.822</v>
      </c>
      <c r="H173" s="133">
        <v>105.062</v>
      </c>
      <c r="I173" s="133">
        <v>105.21299999999999</v>
      </c>
      <c r="J173" s="133">
        <v>105.614</v>
      </c>
      <c r="K173" s="133">
        <v>105.64100000000001</v>
      </c>
      <c r="L173" s="133">
        <v>105.819</v>
      </c>
      <c r="M173" s="133">
        <v>106.04</v>
      </c>
      <c r="N173" s="133">
        <v>106.295</v>
      </c>
      <c r="O173" s="133">
        <v>106.64700000000001</v>
      </c>
      <c r="P173" s="133">
        <v>106.88800000000001</v>
      </c>
      <c r="Q173" s="133">
        <v>107.21599999999999</v>
      </c>
      <c r="R173" s="133">
        <v>106.458</v>
      </c>
      <c r="S173" s="134">
        <v>106.675</v>
      </c>
      <c r="U173" s="135">
        <f t="shared" si="2"/>
        <v>-2.7980876415191425E-2</v>
      </c>
      <c r="V173" s="136">
        <f t="shared" si="2"/>
        <v>8.1784136123712603E-3</v>
      </c>
    </row>
    <row r="174" spans="1:22" x14ac:dyDescent="0.25">
      <c r="A174" s="132" t="s">
        <v>1281</v>
      </c>
      <c r="B174" s="132">
        <v>103.261</v>
      </c>
      <c r="C174" s="133">
        <v>103.78700000000001</v>
      </c>
      <c r="D174" s="133">
        <v>104.239</v>
      </c>
      <c r="E174" s="133">
        <v>104.75700000000001</v>
      </c>
      <c r="F174" s="133">
        <v>105.09099999999999</v>
      </c>
      <c r="G174" s="133">
        <v>105.26900000000001</v>
      </c>
      <c r="H174" s="133">
        <v>105.395</v>
      </c>
      <c r="I174" s="133">
        <v>105.351</v>
      </c>
      <c r="J174" s="133">
        <v>105.578</v>
      </c>
      <c r="K174" s="133">
        <v>105.43600000000001</v>
      </c>
      <c r="L174" s="133">
        <v>105.372</v>
      </c>
      <c r="M174" s="133">
        <v>105.492</v>
      </c>
      <c r="N174" s="133">
        <v>105.82</v>
      </c>
      <c r="O174" s="133">
        <v>106.07599999999999</v>
      </c>
      <c r="P174" s="133">
        <v>106.15</v>
      </c>
      <c r="Q174" s="133">
        <v>106.191</v>
      </c>
      <c r="R174" s="133">
        <v>104.69499999999999</v>
      </c>
      <c r="S174" s="134">
        <v>104.8</v>
      </c>
      <c r="U174" s="135">
        <f t="shared" si="2"/>
        <v>-5.5171635487693327E-2</v>
      </c>
      <c r="V174" s="136">
        <f t="shared" si="2"/>
        <v>4.0176919421917034E-3</v>
      </c>
    </row>
    <row r="175" spans="1:22" x14ac:dyDescent="0.25">
      <c r="A175" s="132" t="s">
        <v>1278</v>
      </c>
      <c r="B175" s="132">
        <v>104.087</v>
      </c>
      <c r="C175" s="133">
        <v>104.886</v>
      </c>
      <c r="D175" s="133">
        <v>105.379</v>
      </c>
      <c r="E175" s="133">
        <v>106.04300000000001</v>
      </c>
      <c r="F175" s="133">
        <v>106.504</v>
      </c>
      <c r="G175" s="133">
        <v>106.959</v>
      </c>
      <c r="H175" s="133">
        <v>107.797</v>
      </c>
      <c r="I175" s="133">
        <v>108.79900000000001</v>
      </c>
      <c r="J175" s="133">
        <v>110.038</v>
      </c>
      <c r="K175" s="133">
        <v>110.898</v>
      </c>
      <c r="L175" s="133">
        <v>111.66</v>
      </c>
      <c r="M175" s="133">
        <v>112.19799999999999</v>
      </c>
      <c r="N175" s="133">
        <v>112.78100000000001</v>
      </c>
      <c r="O175" s="133">
        <v>113.32299999999999</v>
      </c>
      <c r="P175" s="133">
        <v>113.86199999999999</v>
      </c>
      <c r="Q175" s="133">
        <v>114.35299999999999</v>
      </c>
      <c r="R175" s="133">
        <v>115.34099999999999</v>
      </c>
      <c r="S175" s="134">
        <v>116.14100000000001</v>
      </c>
      <c r="U175" s="135">
        <f t="shared" si="2"/>
        <v>3.5010126995016932E-2</v>
      </c>
      <c r="V175" s="136">
        <f t="shared" si="2"/>
        <v>2.803380233784325E-2</v>
      </c>
    </row>
    <row r="176" spans="1:22" x14ac:dyDescent="0.25">
      <c r="A176" s="132" t="s">
        <v>1275</v>
      </c>
      <c r="B176" s="132">
        <v>102.16800000000001</v>
      </c>
      <c r="C176" s="133">
        <v>102.396</v>
      </c>
      <c r="D176" s="133">
        <v>102.508</v>
      </c>
      <c r="E176" s="133">
        <v>102.639</v>
      </c>
      <c r="F176" s="133">
        <v>103.05200000000001</v>
      </c>
      <c r="G176" s="133">
        <v>103.309</v>
      </c>
      <c r="H176" s="133">
        <v>103.497</v>
      </c>
      <c r="I176" s="133">
        <v>103.631</v>
      </c>
      <c r="J176" s="133">
        <v>103.988</v>
      </c>
      <c r="K176" s="133">
        <v>103.968</v>
      </c>
      <c r="L176" s="133">
        <v>104.28700000000001</v>
      </c>
      <c r="M176" s="133">
        <v>104.545</v>
      </c>
      <c r="N176" s="133">
        <v>104.58499999999999</v>
      </c>
      <c r="O176" s="133">
        <v>105.011</v>
      </c>
      <c r="P176" s="133">
        <v>105.39400000000001</v>
      </c>
      <c r="Q176" s="133">
        <v>106.081</v>
      </c>
      <c r="R176" s="133">
        <v>105.80500000000001</v>
      </c>
      <c r="S176" s="134">
        <v>105.992</v>
      </c>
      <c r="U176" s="135">
        <f t="shared" si="2"/>
        <v>-1.0366596391091165E-2</v>
      </c>
      <c r="V176" s="136">
        <f t="shared" si="2"/>
        <v>7.0883735451539032E-3</v>
      </c>
    </row>
    <row r="177" spans="1:22" x14ac:dyDescent="0.25">
      <c r="A177" s="132" t="s">
        <v>1272</v>
      </c>
      <c r="B177" s="132">
        <v>101.249</v>
      </c>
      <c r="C177" s="133">
        <v>101.14400000000001</v>
      </c>
      <c r="D177" s="133">
        <v>101.17100000000001</v>
      </c>
      <c r="E177" s="133">
        <v>100.93600000000001</v>
      </c>
      <c r="F177" s="133">
        <v>101.736</v>
      </c>
      <c r="G177" s="133">
        <v>101.91800000000001</v>
      </c>
      <c r="H177" s="133">
        <v>102.044</v>
      </c>
      <c r="I177" s="133">
        <v>102.279</v>
      </c>
      <c r="J177" s="133">
        <v>102.342</v>
      </c>
      <c r="K177" s="133">
        <v>101.666</v>
      </c>
      <c r="L177" s="133">
        <v>101.72199999999999</v>
      </c>
      <c r="M177" s="133">
        <v>101.72499999999999</v>
      </c>
      <c r="N177" s="133">
        <v>101.89100000000001</v>
      </c>
      <c r="O177" s="133">
        <v>102.663</v>
      </c>
      <c r="P177" s="133">
        <v>103.008</v>
      </c>
      <c r="Q177" s="133">
        <v>103.369</v>
      </c>
      <c r="R177" s="133">
        <v>103.471</v>
      </c>
      <c r="S177" s="134">
        <v>103.643</v>
      </c>
      <c r="U177" s="135">
        <f t="shared" si="2"/>
        <v>3.9528707073432923E-3</v>
      </c>
      <c r="V177" s="136">
        <f t="shared" si="2"/>
        <v>6.6658039167146743E-3</v>
      </c>
    </row>
    <row r="178" spans="1:22" x14ac:dyDescent="0.25">
      <c r="A178" s="132" t="s">
        <v>1269</v>
      </c>
      <c r="B178" s="132">
        <v>99.587000000000003</v>
      </c>
      <c r="C178" s="133">
        <v>100.363</v>
      </c>
      <c r="D178" s="133">
        <v>100.655</v>
      </c>
      <c r="E178" s="133">
        <v>100.703</v>
      </c>
      <c r="F178" s="133">
        <v>100.61799999999999</v>
      </c>
      <c r="G178" s="133">
        <v>100.498</v>
      </c>
      <c r="H178" s="133">
        <v>100.297</v>
      </c>
      <c r="I178" s="133">
        <v>100.23099999999999</v>
      </c>
      <c r="J178" s="133">
        <v>99.692999999999998</v>
      </c>
      <c r="K178" s="133">
        <v>98.933000000000007</v>
      </c>
      <c r="L178" s="133">
        <v>98.745999999999995</v>
      </c>
      <c r="M178" s="133">
        <v>98.727999999999994</v>
      </c>
      <c r="N178" s="133">
        <v>98.715999999999994</v>
      </c>
      <c r="O178" s="133">
        <v>98.873999999999995</v>
      </c>
      <c r="P178" s="133">
        <v>98.647999999999996</v>
      </c>
      <c r="Q178" s="133">
        <v>98.569000000000003</v>
      </c>
      <c r="R178" s="133">
        <v>98.644999999999996</v>
      </c>
      <c r="S178" s="134">
        <v>98.875</v>
      </c>
      <c r="U178" s="135">
        <f t="shared" si="2"/>
        <v>3.0877027466207352E-3</v>
      </c>
      <c r="V178" s="136">
        <f t="shared" si="2"/>
        <v>9.3590410339570163E-3</v>
      </c>
    </row>
    <row r="179" spans="1:22" x14ac:dyDescent="0.25">
      <c r="A179" s="132" t="s">
        <v>1266</v>
      </c>
      <c r="B179" s="132">
        <v>103.21299999999999</v>
      </c>
      <c r="C179" s="133">
        <v>103.49299999999999</v>
      </c>
      <c r="D179" s="133">
        <v>103.60899999999999</v>
      </c>
      <c r="E179" s="133">
        <v>103.949</v>
      </c>
      <c r="F179" s="133">
        <v>104.27</v>
      </c>
      <c r="G179" s="133">
        <v>104.64700000000001</v>
      </c>
      <c r="H179" s="133">
        <v>104.95</v>
      </c>
      <c r="I179" s="133">
        <v>105.074</v>
      </c>
      <c r="J179" s="133">
        <v>105.77</v>
      </c>
      <c r="K179" s="133">
        <v>106.245</v>
      </c>
      <c r="L179" s="133">
        <v>106.80800000000001</v>
      </c>
      <c r="M179" s="133">
        <v>107.25700000000001</v>
      </c>
      <c r="N179" s="133">
        <v>107.241</v>
      </c>
      <c r="O179" s="133">
        <v>107.541</v>
      </c>
      <c r="P179" s="133">
        <v>108.06399999999999</v>
      </c>
      <c r="Q179" s="133">
        <v>109.07299999999999</v>
      </c>
      <c r="R179" s="133">
        <v>108.533</v>
      </c>
      <c r="S179" s="134">
        <v>108.71899999999999</v>
      </c>
      <c r="U179" s="135">
        <f t="shared" si="2"/>
        <v>-1.9656672539644648E-2</v>
      </c>
      <c r="V179" s="136">
        <f t="shared" si="2"/>
        <v>6.8726999826069779E-3</v>
      </c>
    </row>
    <row r="180" spans="1:22" x14ac:dyDescent="0.25">
      <c r="A180" s="132" t="s">
        <v>1263</v>
      </c>
      <c r="B180" s="132">
        <v>103.21299999999999</v>
      </c>
      <c r="C180" s="133">
        <v>103.492</v>
      </c>
      <c r="D180" s="133">
        <v>103.608</v>
      </c>
      <c r="E180" s="133">
        <v>103.94799999999999</v>
      </c>
      <c r="F180" s="133">
        <v>104.26900000000001</v>
      </c>
      <c r="G180" s="133">
        <v>104.645</v>
      </c>
      <c r="H180" s="133">
        <v>104.949</v>
      </c>
      <c r="I180" s="133">
        <v>105.07299999999999</v>
      </c>
      <c r="J180" s="133">
        <v>105.77</v>
      </c>
      <c r="K180" s="133">
        <v>106.245</v>
      </c>
      <c r="L180" s="133">
        <v>106.809</v>
      </c>
      <c r="M180" s="133">
        <v>107.259</v>
      </c>
      <c r="N180" s="133">
        <v>107.242</v>
      </c>
      <c r="O180" s="133">
        <v>107.54300000000001</v>
      </c>
      <c r="P180" s="133">
        <v>108.066</v>
      </c>
      <c r="Q180" s="133">
        <v>109.07599999999999</v>
      </c>
      <c r="R180" s="133">
        <v>108.535</v>
      </c>
      <c r="S180" s="134">
        <v>108.721</v>
      </c>
      <c r="U180" s="135">
        <f t="shared" si="2"/>
        <v>-1.9692265147508436E-2</v>
      </c>
      <c r="V180" s="136">
        <f t="shared" si="2"/>
        <v>6.872573012286276E-3</v>
      </c>
    </row>
    <row r="181" spans="1:22" x14ac:dyDescent="0.25">
      <c r="A181" s="132" t="s">
        <v>1260</v>
      </c>
      <c r="B181" s="132">
        <v>103.214</v>
      </c>
      <c r="C181" s="133">
        <v>103.494</v>
      </c>
      <c r="D181" s="133">
        <v>103.61</v>
      </c>
      <c r="E181" s="133">
        <v>103.95099999999999</v>
      </c>
      <c r="F181" s="133">
        <v>104.27200000000001</v>
      </c>
      <c r="G181" s="133">
        <v>104.65</v>
      </c>
      <c r="H181" s="133">
        <v>104.95399999999999</v>
      </c>
      <c r="I181" s="133">
        <v>105.07599999999999</v>
      </c>
      <c r="J181" s="133">
        <v>105.771</v>
      </c>
      <c r="K181" s="133">
        <v>106.245</v>
      </c>
      <c r="L181" s="133">
        <v>106.807</v>
      </c>
      <c r="M181" s="133">
        <v>107.255</v>
      </c>
      <c r="N181" s="133">
        <v>107.23699999999999</v>
      </c>
      <c r="O181" s="133">
        <v>107.53700000000001</v>
      </c>
      <c r="P181" s="133">
        <v>108.06100000000001</v>
      </c>
      <c r="Q181" s="133">
        <v>109.069</v>
      </c>
      <c r="R181" s="133">
        <v>108.52800000000001</v>
      </c>
      <c r="S181" s="134">
        <v>108.714</v>
      </c>
      <c r="U181" s="135">
        <f t="shared" si="2"/>
        <v>-1.9693519577345886E-2</v>
      </c>
      <c r="V181" s="136">
        <f t="shared" si="2"/>
        <v>6.8730174289346468E-3</v>
      </c>
    </row>
    <row r="182" spans="1:22" x14ac:dyDescent="0.25">
      <c r="A182" s="132" t="s">
        <v>1257</v>
      </c>
      <c r="B182" s="132">
        <v>104.015</v>
      </c>
      <c r="C182" s="133">
        <v>104.88</v>
      </c>
      <c r="D182" s="133">
        <v>105.473</v>
      </c>
      <c r="E182" s="133">
        <v>105.857</v>
      </c>
      <c r="F182" s="133">
        <v>106.387</v>
      </c>
      <c r="G182" s="133">
        <v>107.19799999999999</v>
      </c>
      <c r="H182" s="133">
        <v>107.93300000000001</v>
      </c>
      <c r="I182" s="133">
        <v>108.348</v>
      </c>
      <c r="J182" s="133">
        <v>109.217</v>
      </c>
      <c r="K182" s="133">
        <v>109.121</v>
      </c>
      <c r="L182" s="133">
        <v>109.601</v>
      </c>
      <c r="M182" s="133">
        <v>110.39400000000001</v>
      </c>
      <c r="N182" s="133">
        <v>110.565</v>
      </c>
      <c r="O182" s="133">
        <v>110.999</v>
      </c>
      <c r="P182" s="133">
        <v>111.346</v>
      </c>
      <c r="Q182" s="133">
        <v>111.074</v>
      </c>
      <c r="R182" s="133">
        <v>111.455</v>
      </c>
      <c r="S182" s="134">
        <v>112.142</v>
      </c>
      <c r="U182" s="135">
        <f t="shared" si="2"/>
        <v>1.3791339643893341E-2</v>
      </c>
      <c r="V182" s="136">
        <f t="shared" si="2"/>
        <v>2.488459250321462E-2</v>
      </c>
    </row>
    <row r="183" spans="1:22" x14ac:dyDescent="0.25">
      <c r="A183" s="132" t="s">
        <v>1254</v>
      </c>
      <c r="B183" s="132">
        <v>104.033</v>
      </c>
      <c r="C183" s="133">
        <v>104.947</v>
      </c>
      <c r="D183" s="133">
        <v>105.571</v>
      </c>
      <c r="E183" s="133">
        <v>106.17100000000001</v>
      </c>
      <c r="F183" s="133">
        <v>106.578</v>
      </c>
      <c r="G183" s="133">
        <v>107.48</v>
      </c>
      <c r="H183" s="133">
        <v>108.29600000000001</v>
      </c>
      <c r="I183" s="133">
        <v>108.72499999999999</v>
      </c>
      <c r="J183" s="133">
        <v>109.78700000000001</v>
      </c>
      <c r="K183" s="133">
        <v>109.596</v>
      </c>
      <c r="L183" s="133">
        <v>110.139</v>
      </c>
      <c r="M183" s="133">
        <v>111.00700000000001</v>
      </c>
      <c r="N183" s="133">
        <v>111.24299999999999</v>
      </c>
      <c r="O183" s="133">
        <v>111.66800000000001</v>
      </c>
      <c r="P183" s="133">
        <v>111.947</v>
      </c>
      <c r="Q183" s="133">
        <v>111.50700000000001</v>
      </c>
      <c r="R183" s="133">
        <v>111.866</v>
      </c>
      <c r="S183" s="134">
        <v>112.574</v>
      </c>
      <c r="U183" s="135">
        <f t="shared" si="2"/>
        <v>1.29404410639824E-2</v>
      </c>
      <c r="V183" s="136">
        <f t="shared" si="2"/>
        <v>2.5557356248164576E-2</v>
      </c>
    </row>
    <row r="184" spans="1:22" x14ac:dyDescent="0.25">
      <c r="A184" s="132" t="s">
        <v>1251</v>
      </c>
      <c r="B184" s="132">
        <v>104.02800000000001</v>
      </c>
      <c r="C184" s="133">
        <v>104.943</v>
      </c>
      <c r="D184" s="133">
        <v>105.569</v>
      </c>
      <c r="E184" s="133">
        <v>106.17</v>
      </c>
      <c r="F184" s="133">
        <v>106.578</v>
      </c>
      <c r="G184" s="133">
        <v>107.482</v>
      </c>
      <c r="H184" s="133">
        <v>108.298</v>
      </c>
      <c r="I184" s="133">
        <v>108.72499999999999</v>
      </c>
      <c r="J184" s="133">
        <v>109.785</v>
      </c>
      <c r="K184" s="133">
        <v>109.59099999999999</v>
      </c>
      <c r="L184" s="133">
        <v>110.134</v>
      </c>
      <c r="M184" s="133">
        <v>111.003</v>
      </c>
      <c r="N184" s="133">
        <v>111.239</v>
      </c>
      <c r="O184" s="133">
        <v>111.666</v>
      </c>
      <c r="P184" s="133">
        <v>111.94499999999999</v>
      </c>
      <c r="Q184" s="133">
        <v>111.506</v>
      </c>
      <c r="R184" s="133">
        <v>111.86499999999999</v>
      </c>
      <c r="S184" s="134">
        <v>112.57299999999999</v>
      </c>
      <c r="U184" s="135">
        <f t="shared" si="2"/>
        <v>1.294055767565383E-2</v>
      </c>
      <c r="V184" s="136">
        <f t="shared" si="2"/>
        <v>2.55575868808815E-2</v>
      </c>
    </row>
    <row r="185" spans="1:22" x14ac:dyDescent="0.25">
      <c r="A185" s="132" t="s">
        <v>1249</v>
      </c>
      <c r="B185" s="132">
        <v>104.02200000000001</v>
      </c>
      <c r="C185" s="133">
        <v>104.937</v>
      </c>
      <c r="D185" s="133">
        <v>105.562</v>
      </c>
      <c r="E185" s="133">
        <v>106.16200000000001</v>
      </c>
      <c r="F185" s="133">
        <v>106.572</v>
      </c>
      <c r="G185" s="133">
        <v>107.47499999999999</v>
      </c>
      <c r="H185" s="133">
        <v>108.291</v>
      </c>
      <c r="I185" s="133">
        <v>108.718</v>
      </c>
      <c r="J185" s="133">
        <v>109.776</v>
      </c>
      <c r="K185" s="133">
        <v>109.584</v>
      </c>
      <c r="L185" s="133">
        <v>110.127</v>
      </c>
      <c r="M185" s="133">
        <v>110.995</v>
      </c>
      <c r="N185" s="133">
        <v>111.233</v>
      </c>
      <c r="O185" s="133">
        <v>111.65900000000001</v>
      </c>
      <c r="P185" s="133">
        <v>111.938</v>
      </c>
      <c r="Q185" s="133">
        <v>111.498</v>
      </c>
      <c r="R185" s="133">
        <v>111.857</v>
      </c>
      <c r="S185" s="134">
        <v>112.566</v>
      </c>
      <c r="U185" s="135">
        <f t="shared" si="2"/>
        <v>1.2941490644695408E-2</v>
      </c>
      <c r="V185" s="136">
        <f t="shared" si="2"/>
        <v>2.559587585734957E-2</v>
      </c>
    </row>
    <row r="186" spans="1:22" x14ac:dyDescent="0.25">
      <c r="A186" s="132" t="s">
        <v>1246</v>
      </c>
      <c r="B186" s="132">
        <v>104.032</v>
      </c>
      <c r="C186" s="133">
        <v>104.94799999999999</v>
      </c>
      <c r="D186" s="133">
        <v>105.574</v>
      </c>
      <c r="E186" s="133">
        <v>106.173</v>
      </c>
      <c r="F186" s="133">
        <v>106.583</v>
      </c>
      <c r="G186" s="133">
        <v>107.48699999999999</v>
      </c>
      <c r="H186" s="133">
        <v>108.303</v>
      </c>
      <c r="I186" s="133">
        <v>108.73099999999999</v>
      </c>
      <c r="J186" s="133">
        <v>109.79</v>
      </c>
      <c r="K186" s="133">
        <v>109.59699999999999</v>
      </c>
      <c r="L186" s="133">
        <v>110.139</v>
      </c>
      <c r="M186" s="133">
        <v>111.008</v>
      </c>
      <c r="N186" s="133">
        <v>111.244</v>
      </c>
      <c r="O186" s="133">
        <v>111.67</v>
      </c>
      <c r="P186" s="133">
        <v>111.95</v>
      </c>
      <c r="Q186" s="133">
        <v>111.51</v>
      </c>
      <c r="R186" s="133">
        <v>111.87</v>
      </c>
      <c r="S186" s="134">
        <v>112.578</v>
      </c>
      <c r="U186" s="135">
        <f t="shared" si="2"/>
        <v>1.2976310522103907E-2</v>
      </c>
      <c r="V186" s="136">
        <f t="shared" si="2"/>
        <v>2.5556433758918029E-2</v>
      </c>
    </row>
    <row r="187" spans="1:22" x14ac:dyDescent="0.25">
      <c r="A187" s="132" t="s">
        <v>1243</v>
      </c>
      <c r="B187" s="132">
        <v>103.92700000000001</v>
      </c>
      <c r="C187" s="133">
        <v>104.55</v>
      </c>
      <c r="D187" s="133">
        <v>104.979</v>
      </c>
      <c r="E187" s="133">
        <v>104.267</v>
      </c>
      <c r="F187" s="133">
        <v>105.431</v>
      </c>
      <c r="G187" s="133">
        <v>105.76900000000001</v>
      </c>
      <c r="H187" s="133">
        <v>106.08499999999999</v>
      </c>
      <c r="I187" s="133">
        <v>106.42400000000001</v>
      </c>
      <c r="J187" s="133">
        <v>106.30500000000001</v>
      </c>
      <c r="K187" s="133">
        <v>106.702</v>
      </c>
      <c r="L187" s="133">
        <v>106.848</v>
      </c>
      <c r="M187" s="133">
        <v>107.253</v>
      </c>
      <c r="N187" s="133">
        <v>107.09699999999999</v>
      </c>
      <c r="O187" s="133">
        <v>107.57599999999999</v>
      </c>
      <c r="P187" s="133">
        <v>108.273</v>
      </c>
      <c r="Q187" s="133">
        <v>108.872</v>
      </c>
      <c r="R187" s="133">
        <v>109.367</v>
      </c>
      <c r="S187" s="134">
        <v>109.93899999999999</v>
      </c>
      <c r="U187" s="135">
        <f t="shared" si="2"/>
        <v>1.8310901321059836E-2</v>
      </c>
      <c r="V187" s="136">
        <f t="shared" si="2"/>
        <v>2.108508379954932E-2</v>
      </c>
    </row>
    <row r="188" spans="1:22" x14ac:dyDescent="0.25">
      <c r="A188" s="132" t="s">
        <v>1240</v>
      </c>
      <c r="B188" s="132">
        <v>103.916</v>
      </c>
      <c r="C188" s="133">
        <v>104.54</v>
      </c>
      <c r="D188" s="133">
        <v>104.971</v>
      </c>
      <c r="E188" s="133">
        <v>104.26</v>
      </c>
      <c r="F188" s="133">
        <v>105.422</v>
      </c>
      <c r="G188" s="133">
        <v>105.762</v>
      </c>
      <c r="H188" s="133">
        <v>106.078</v>
      </c>
      <c r="I188" s="133">
        <v>106.416</v>
      </c>
      <c r="J188" s="133">
        <v>106.298</v>
      </c>
      <c r="K188" s="133">
        <v>106.693</v>
      </c>
      <c r="L188" s="133">
        <v>106.837</v>
      </c>
      <c r="M188" s="133">
        <v>107.24</v>
      </c>
      <c r="N188" s="133">
        <v>107.08199999999999</v>
      </c>
      <c r="O188" s="133">
        <v>107.55800000000001</v>
      </c>
      <c r="P188" s="133">
        <v>108.253</v>
      </c>
      <c r="Q188" s="133">
        <v>108.852</v>
      </c>
      <c r="R188" s="133">
        <v>109.34699999999999</v>
      </c>
      <c r="S188" s="134">
        <v>109.92</v>
      </c>
      <c r="U188" s="135">
        <f t="shared" si="2"/>
        <v>1.8314288619080576E-2</v>
      </c>
      <c r="V188" s="136">
        <f t="shared" si="2"/>
        <v>2.1126128955934353E-2</v>
      </c>
    </row>
    <row r="189" spans="1:22" x14ac:dyDescent="0.25">
      <c r="A189" s="132" t="s">
        <v>1238</v>
      </c>
      <c r="B189" s="132">
        <v>103.92700000000001</v>
      </c>
      <c r="C189" s="133">
        <v>104.551</v>
      </c>
      <c r="D189" s="133">
        <v>104.98099999999999</v>
      </c>
      <c r="E189" s="133">
        <v>104.27</v>
      </c>
      <c r="F189" s="133">
        <v>105.435</v>
      </c>
      <c r="G189" s="133">
        <v>105.773</v>
      </c>
      <c r="H189" s="133">
        <v>106.089</v>
      </c>
      <c r="I189" s="133">
        <v>106.429</v>
      </c>
      <c r="J189" s="133">
        <v>106.307</v>
      </c>
      <c r="K189" s="133">
        <v>106.70399999999999</v>
      </c>
      <c r="L189" s="133">
        <v>106.849</v>
      </c>
      <c r="M189" s="133">
        <v>107.252</v>
      </c>
      <c r="N189" s="133">
        <v>107.093</v>
      </c>
      <c r="O189" s="133">
        <v>107.57</v>
      </c>
      <c r="P189" s="133">
        <v>108.26600000000001</v>
      </c>
      <c r="Q189" s="133">
        <v>108.864</v>
      </c>
      <c r="R189" s="133">
        <v>109.358</v>
      </c>
      <c r="S189" s="134">
        <v>109.931</v>
      </c>
      <c r="U189" s="135">
        <f t="shared" si="2"/>
        <v>1.8275010018204307E-2</v>
      </c>
      <c r="V189" s="136">
        <f t="shared" si="2"/>
        <v>2.1123987253810261E-2</v>
      </c>
    </row>
    <row r="190" spans="1:22" x14ac:dyDescent="0.25">
      <c r="A190" s="131" t="s">
        <v>57</v>
      </c>
      <c r="B190" s="132">
        <v>103.73</v>
      </c>
      <c r="C190" s="133">
        <v>104.527</v>
      </c>
      <c r="D190" s="133">
        <v>105.017</v>
      </c>
      <c r="E190" s="133">
        <v>105.75700000000001</v>
      </c>
      <c r="F190" s="133">
        <v>106.367</v>
      </c>
      <c r="G190" s="133">
        <v>106.852</v>
      </c>
      <c r="H190" s="133">
        <v>106.795</v>
      </c>
      <c r="I190" s="133">
        <v>107.111</v>
      </c>
      <c r="J190" s="133">
        <v>107.801</v>
      </c>
      <c r="K190" s="133">
        <v>107.539</v>
      </c>
      <c r="L190" s="133">
        <v>108.42700000000001</v>
      </c>
      <c r="M190" s="133">
        <v>108.82599999999999</v>
      </c>
      <c r="N190" s="133">
        <v>108.93</v>
      </c>
      <c r="O190" s="133">
        <v>109.46299999999999</v>
      </c>
      <c r="P190" s="133">
        <v>109.59099999999999</v>
      </c>
      <c r="Q190" s="133">
        <v>109.92400000000001</v>
      </c>
      <c r="R190" s="133">
        <v>109.646</v>
      </c>
      <c r="S190" s="134">
        <v>109.992</v>
      </c>
      <c r="U190" s="135">
        <f t="shared" si="2"/>
        <v>-1.0077769207338383E-2</v>
      </c>
      <c r="V190" s="136">
        <f t="shared" si="2"/>
        <v>1.2682312520870154E-2</v>
      </c>
    </row>
    <row r="191" spans="1:22" ht="13.8" thickBot="1" x14ac:dyDescent="0.3">
      <c r="A191" s="132" t="s">
        <v>60</v>
      </c>
      <c r="B191" s="132">
        <v>101.22799999999999</v>
      </c>
      <c r="C191" s="133">
        <v>101.801</v>
      </c>
      <c r="D191" s="133">
        <v>102.217</v>
      </c>
      <c r="E191" s="133">
        <v>102.679</v>
      </c>
      <c r="F191" s="133">
        <v>102.98399999999999</v>
      </c>
      <c r="G191" s="133">
        <v>103.176</v>
      </c>
      <c r="H191" s="133">
        <v>103.288</v>
      </c>
      <c r="I191" s="133">
        <v>103.438</v>
      </c>
      <c r="J191" s="133">
        <v>104.089</v>
      </c>
      <c r="K191" s="133">
        <v>103.998</v>
      </c>
      <c r="L191" s="133">
        <v>104.557</v>
      </c>
      <c r="M191" s="133">
        <v>104.691</v>
      </c>
      <c r="N191" s="133">
        <v>105.154</v>
      </c>
      <c r="O191" s="133">
        <v>105.28400000000001</v>
      </c>
      <c r="P191" s="133">
        <v>105.405</v>
      </c>
      <c r="Q191" s="133">
        <v>106.17700000000001</v>
      </c>
      <c r="R191" s="133">
        <v>106.64400000000001</v>
      </c>
      <c r="S191" s="134">
        <v>106.898</v>
      </c>
      <c r="U191" s="135">
        <f t="shared" si="2"/>
        <v>1.7709675899914235E-2</v>
      </c>
      <c r="V191" s="136">
        <f t="shared" si="2"/>
        <v>9.5611151428105501E-3</v>
      </c>
    </row>
    <row r="192" spans="1:22" ht="13.8" thickBot="1" x14ac:dyDescent="0.3">
      <c r="A192" s="137" t="s">
        <v>63</v>
      </c>
      <c r="B192" s="138">
        <v>103.08</v>
      </c>
      <c r="C192" s="139">
        <v>103.624</v>
      </c>
      <c r="D192" s="139">
        <v>104.307</v>
      </c>
      <c r="E192" s="139">
        <v>105.092</v>
      </c>
      <c r="F192" s="139">
        <v>105.49</v>
      </c>
      <c r="G192" s="139">
        <v>105.705</v>
      </c>
      <c r="H192" s="139">
        <v>105.914</v>
      </c>
      <c r="I192" s="139">
        <v>106.364</v>
      </c>
      <c r="J192" s="139">
        <v>106.881</v>
      </c>
      <c r="K192" s="139">
        <v>107.241</v>
      </c>
      <c r="L192" s="139">
        <v>107.914</v>
      </c>
      <c r="M192" s="139">
        <v>108.108</v>
      </c>
      <c r="N192" s="139">
        <v>108.559</v>
      </c>
      <c r="O192" s="139">
        <v>108.941</v>
      </c>
      <c r="P192" s="139">
        <v>109.557</v>
      </c>
      <c r="Q192" s="139">
        <v>110.297</v>
      </c>
      <c r="R192" s="139">
        <v>110.54900000000001</v>
      </c>
      <c r="S192" s="140">
        <v>111.20399999999999</v>
      </c>
      <c r="U192" s="141">
        <f t="shared" si="2"/>
        <v>9.1703291306715062E-3</v>
      </c>
      <c r="V192" s="142">
        <f t="shared" si="2"/>
        <v>2.391136294090912E-2</v>
      </c>
    </row>
    <row r="193" spans="1:22" x14ac:dyDescent="0.25">
      <c r="A193" s="132" t="s">
        <v>66</v>
      </c>
      <c r="B193" s="132">
        <v>96.674999999999997</v>
      </c>
      <c r="C193" s="133">
        <v>97.323999999999998</v>
      </c>
      <c r="D193" s="133">
        <v>97.082999999999998</v>
      </c>
      <c r="E193" s="133">
        <v>96.753</v>
      </c>
      <c r="F193" s="133">
        <v>96.846000000000004</v>
      </c>
      <c r="G193" s="133">
        <v>96.99</v>
      </c>
      <c r="H193" s="133">
        <v>96.875</v>
      </c>
      <c r="I193" s="133">
        <v>96.334999999999994</v>
      </c>
      <c r="J193" s="133">
        <v>97.286000000000001</v>
      </c>
      <c r="K193" s="133">
        <v>96.194999999999993</v>
      </c>
      <c r="L193" s="133">
        <v>96.498999999999995</v>
      </c>
      <c r="M193" s="133">
        <v>96.498999999999995</v>
      </c>
      <c r="N193" s="133">
        <v>96.971999999999994</v>
      </c>
      <c r="O193" s="133">
        <v>96.576999999999998</v>
      </c>
      <c r="P193" s="133">
        <v>95.703999999999994</v>
      </c>
      <c r="Q193" s="133">
        <v>96.525999999999996</v>
      </c>
      <c r="R193" s="133">
        <v>97.418000000000006</v>
      </c>
      <c r="S193" s="134">
        <v>96.876000000000005</v>
      </c>
      <c r="U193" s="135">
        <f t="shared" si="2"/>
        <v>3.7479678124698435E-2</v>
      </c>
      <c r="V193" s="136">
        <f t="shared" si="2"/>
        <v>-2.2069576609639041E-2</v>
      </c>
    </row>
    <row r="194" spans="1:22" x14ac:dyDescent="0.25">
      <c r="A194" s="132" t="s">
        <v>69</v>
      </c>
      <c r="B194" s="132">
        <v>92.733000000000004</v>
      </c>
      <c r="C194" s="133">
        <v>93.457999999999998</v>
      </c>
      <c r="D194" s="133">
        <v>92.251000000000005</v>
      </c>
      <c r="E194" s="133">
        <v>90.5</v>
      </c>
      <c r="F194" s="133">
        <v>89.010999999999996</v>
      </c>
      <c r="G194" s="133">
        <v>88.069000000000003</v>
      </c>
      <c r="H194" s="133">
        <v>86.894999999999996</v>
      </c>
      <c r="I194" s="133">
        <v>85.918999999999997</v>
      </c>
      <c r="J194" s="133">
        <v>85.846999999999994</v>
      </c>
      <c r="K194" s="133">
        <v>84.542000000000002</v>
      </c>
      <c r="L194" s="133">
        <v>84.477000000000004</v>
      </c>
      <c r="M194" s="133">
        <v>84.373999999999995</v>
      </c>
      <c r="N194" s="133">
        <v>83.313000000000002</v>
      </c>
      <c r="O194" s="133">
        <v>82.884</v>
      </c>
      <c r="P194" s="133">
        <v>82.411000000000001</v>
      </c>
      <c r="Q194" s="133">
        <v>83.022000000000006</v>
      </c>
      <c r="R194" s="133">
        <v>83.435000000000002</v>
      </c>
      <c r="S194" s="134">
        <v>82.373999999999995</v>
      </c>
      <c r="U194" s="135">
        <f t="shared" si="2"/>
        <v>2.0047312204079626E-2</v>
      </c>
      <c r="V194" s="136">
        <f t="shared" si="2"/>
        <v>-4.9903888800689633E-2</v>
      </c>
    </row>
    <row r="195" spans="1:22" x14ac:dyDescent="0.25">
      <c r="A195" s="132" t="s">
        <v>72</v>
      </c>
      <c r="B195" s="132">
        <v>92.769000000000005</v>
      </c>
      <c r="C195" s="133">
        <v>93.488</v>
      </c>
      <c r="D195" s="133">
        <v>92.284999999999997</v>
      </c>
      <c r="E195" s="133">
        <v>90.546999999999997</v>
      </c>
      <c r="F195" s="133">
        <v>89.076999999999998</v>
      </c>
      <c r="G195" s="133">
        <v>88.147000000000006</v>
      </c>
      <c r="H195" s="133">
        <v>86.974000000000004</v>
      </c>
      <c r="I195" s="133">
        <v>85.992999999999995</v>
      </c>
      <c r="J195" s="133">
        <v>85.909000000000006</v>
      </c>
      <c r="K195" s="133">
        <v>84.590999999999994</v>
      </c>
      <c r="L195" s="133">
        <v>84.518000000000001</v>
      </c>
      <c r="M195" s="133">
        <v>84.41</v>
      </c>
      <c r="N195" s="133">
        <v>83.343999999999994</v>
      </c>
      <c r="O195" s="133">
        <v>82.912999999999997</v>
      </c>
      <c r="P195" s="133">
        <v>82.436999999999998</v>
      </c>
      <c r="Q195" s="133">
        <v>83.046999999999997</v>
      </c>
      <c r="R195" s="133">
        <v>83.460999999999999</v>
      </c>
      <c r="S195" s="134">
        <v>82.400999999999996</v>
      </c>
      <c r="U195" s="135">
        <f t="shared" si="2"/>
        <v>2.0090120842237491E-2</v>
      </c>
      <c r="V195" s="136">
        <f t="shared" si="2"/>
        <v>-4.9842516917882218E-2</v>
      </c>
    </row>
    <row r="196" spans="1:22" ht="13.8" thickBot="1" x14ac:dyDescent="0.3">
      <c r="A196" s="132" t="s">
        <v>75</v>
      </c>
      <c r="B196" s="132">
        <v>92.691000000000003</v>
      </c>
      <c r="C196" s="133">
        <v>93.41</v>
      </c>
      <c r="D196" s="133">
        <v>92.210999999999999</v>
      </c>
      <c r="E196" s="133">
        <v>90.471999999999994</v>
      </c>
      <c r="F196" s="133">
        <v>89.004999999999995</v>
      </c>
      <c r="G196" s="133">
        <v>88.072999999999993</v>
      </c>
      <c r="H196" s="133">
        <v>86.902000000000001</v>
      </c>
      <c r="I196" s="133">
        <v>85.921000000000006</v>
      </c>
      <c r="J196" s="133">
        <v>85.834999999999994</v>
      </c>
      <c r="K196" s="133">
        <v>84.52</v>
      </c>
      <c r="L196" s="133">
        <v>84.447000000000003</v>
      </c>
      <c r="M196" s="133">
        <v>84.335999999999999</v>
      </c>
      <c r="N196" s="133">
        <v>83.274000000000001</v>
      </c>
      <c r="O196" s="133">
        <v>82.840999999999994</v>
      </c>
      <c r="P196" s="133">
        <v>82.369</v>
      </c>
      <c r="Q196" s="133">
        <v>82.977999999999994</v>
      </c>
      <c r="R196" s="133">
        <v>83.39</v>
      </c>
      <c r="S196" s="134">
        <v>82.325999999999993</v>
      </c>
      <c r="U196" s="135">
        <f t="shared" si="2"/>
        <v>2.0009093764405961E-2</v>
      </c>
      <c r="V196" s="136">
        <f t="shared" si="2"/>
        <v>-5.0068774983077713E-2</v>
      </c>
    </row>
    <row r="197" spans="1:22" x14ac:dyDescent="0.25">
      <c r="A197" s="144" t="s">
        <v>78</v>
      </c>
      <c r="B197" s="145">
        <v>96.117000000000004</v>
      </c>
      <c r="C197" s="146">
        <v>97.25</v>
      </c>
      <c r="D197" s="146">
        <v>97.150999999999996</v>
      </c>
      <c r="E197" s="146">
        <v>97.819000000000003</v>
      </c>
      <c r="F197" s="146">
        <v>94.863</v>
      </c>
      <c r="G197" s="146">
        <v>97.325999999999993</v>
      </c>
      <c r="H197" s="146">
        <v>97.486999999999995</v>
      </c>
      <c r="I197" s="146">
        <v>96.79</v>
      </c>
      <c r="J197" s="146">
        <v>100.251</v>
      </c>
      <c r="K197" s="146">
        <v>97.908000000000001</v>
      </c>
      <c r="L197" s="146">
        <v>97.637</v>
      </c>
      <c r="M197" s="146">
        <v>97.751000000000005</v>
      </c>
      <c r="N197" s="146">
        <v>102.246</v>
      </c>
      <c r="O197" s="146">
        <v>100.75700000000001</v>
      </c>
      <c r="P197" s="146">
        <v>97.808000000000007</v>
      </c>
      <c r="Q197" s="146">
        <v>99.204999999999998</v>
      </c>
      <c r="R197" s="146">
        <v>100.79</v>
      </c>
      <c r="S197" s="147">
        <v>100.887</v>
      </c>
      <c r="U197" s="148">
        <f t="shared" si="2"/>
        <v>6.5456038296894281E-2</v>
      </c>
      <c r="V197" s="149">
        <f t="shared" si="2"/>
        <v>3.8551490678240263E-3</v>
      </c>
    </row>
    <row r="198" spans="1:22" ht="13.8" thickBot="1" x14ac:dyDescent="0.3">
      <c r="A198" s="150" t="s">
        <v>81</v>
      </c>
      <c r="B198" s="151">
        <v>104.471</v>
      </c>
      <c r="C198" s="152">
        <v>104.613</v>
      </c>
      <c r="D198" s="152">
        <v>106.039</v>
      </c>
      <c r="E198" s="152">
        <v>107.593</v>
      </c>
      <c r="F198" s="152">
        <v>113.43</v>
      </c>
      <c r="G198" s="152">
        <v>113.809</v>
      </c>
      <c r="H198" s="152">
        <v>115.788</v>
      </c>
      <c r="I198" s="152">
        <v>116.42100000000001</v>
      </c>
      <c r="J198" s="152">
        <v>117.54</v>
      </c>
      <c r="K198" s="152">
        <v>118.15600000000001</v>
      </c>
      <c r="L198" s="152">
        <v>119.90300000000001</v>
      </c>
      <c r="M198" s="152">
        <v>120.08499999999999</v>
      </c>
      <c r="N198" s="152">
        <v>121.06</v>
      </c>
      <c r="O198" s="152">
        <v>121.789</v>
      </c>
      <c r="P198" s="152">
        <v>121.80800000000001</v>
      </c>
      <c r="Q198" s="152">
        <v>122.61199999999999</v>
      </c>
      <c r="R198" s="152">
        <v>124.17</v>
      </c>
      <c r="S198" s="153">
        <v>124.684</v>
      </c>
      <c r="U198" s="154">
        <f t="shared" ref="U198:V261" si="3">(R198/Q198)^4-1</f>
        <v>5.180400059626078E-2</v>
      </c>
      <c r="V198" s="155">
        <f t="shared" si="3"/>
        <v>1.6661040848309883E-2</v>
      </c>
    </row>
    <row r="199" spans="1:22" x14ac:dyDescent="0.25">
      <c r="A199" s="132" t="s">
        <v>84</v>
      </c>
      <c r="B199" s="132">
        <v>110.61799999999999</v>
      </c>
      <c r="C199" s="133">
        <v>112.033</v>
      </c>
      <c r="D199" s="133">
        <v>112.72199999999999</v>
      </c>
      <c r="E199" s="133">
        <v>114.26</v>
      </c>
      <c r="F199" s="133">
        <v>115.753</v>
      </c>
      <c r="G199" s="133">
        <v>117.08199999999999</v>
      </c>
      <c r="H199" s="133">
        <v>116.542</v>
      </c>
      <c r="I199" s="133">
        <v>117.337</v>
      </c>
      <c r="J199" s="133">
        <v>118.13200000000001</v>
      </c>
      <c r="K199" s="133">
        <v>117.373</v>
      </c>
      <c r="L199" s="133">
        <v>119.211</v>
      </c>
      <c r="M199" s="133">
        <v>120.373</v>
      </c>
      <c r="N199" s="133">
        <v>119.44</v>
      </c>
      <c r="O199" s="133">
        <v>121.145</v>
      </c>
      <c r="P199" s="133">
        <v>121.29</v>
      </c>
      <c r="Q199" s="133">
        <v>120.337</v>
      </c>
      <c r="R199" s="133">
        <v>117.881</v>
      </c>
      <c r="S199" s="134">
        <v>118.495</v>
      </c>
      <c r="U199" s="135">
        <f t="shared" si="3"/>
        <v>-7.9171983991761397E-2</v>
      </c>
      <c r="V199" s="136">
        <f t="shared" si="3"/>
        <v>2.0997916180993004E-2</v>
      </c>
    </row>
    <row r="200" spans="1:22" ht="13.8" thickBot="1" x14ac:dyDescent="0.3">
      <c r="A200" s="132" t="s">
        <v>87</v>
      </c>
      <c r="B200" s="132">
        <v>108.048</v>
      </c>
      <c r="C200" s="133">
        <v>109.15600000000001</v>
      </c>
      <c r="D200" s="133">
        <v>110.029</v>
      </c>
      <c r="E200" s="133">
        <v>110.255</v>
      </c>
      <c r="F200" s="133">
        <v>110.623</v>
      </c>
      <c r="G200" s="133">
        <v>112.047</v>
      </c>
      <c r="H200" s="133">
        <v>113.861</v>
      </c>
      <c r="I200" s="133">
        <v>114.791</v>
      </c>
      <c r="J200" s="133">
        <v>116.23</v>
      </c>
      <c r="K200" s="133">
        <v>116.735</v>
      </c>
      <c r="L200" s="133">
        <v>117.574</v>
      </c>
      <c r="M200" s="133">
        <v>118.488</v>
      </c>
      <c r="N200" s="133">
        <v>118.15300000000001</v>
      </c>
      <c r="O200" s="133">
        <v>118.20399999999999</v>
      </c>
      <c r="P200" s="133">
        <v>117.876</v>
      </c>
      <c r="Q200" s="133">
        <v>117.514</v>
      </c>
      <c r="R200" s="133">
        <v>113.42100000000001</v>
      </c>
      <c r="S200" s="134">
        <v>116.187</v>
      </c>
      <c r="U200" s="135">
        <f t="shared" si="3"/>
        <v>-0.13220838181084515</v>
      </c>
      <c r="V200" s="136">
        <f t="shared" si="3"/>
        <v>0.10117480121037481</v>
      </c>
    </row>
    <row r="201" spans="1:22" ht="13.8" thickBot="1" x14ac:dyDescent="0.3">
      <c r="A201" s="137" t="s">
        <v>90</v>
      </c>
      <c r="B201" s="138">
        <v>108.477</v>
      </c>
      <c r="C201" s="139">
        <v>109.809</v>
      </c>
      <c r="D201" s="139">
        <v>104.471</v>
      </c>
      <c r="E201" s="139">
        <v>102.523</v>
      </c>
      <c r="F201" s="139">
        <v>97.08</v>
      </c>
      <c r="G201" s="139">
        <v>107.316</v>
      </c>
      <c r="H201" s="139">
        <v>114.184</v>
      </c>
      <c r="I201" s="139">
        <v>106.53400000000001</v>
      </c>
      <c r="J201" s="139">
        <v>104.67</v>
      </c>
      <c r="K201" s="139">
        <v>108.669</v>
      </c>
      <c r="L201" s="139">
        <v>113.864</v>
      </c>
      <c r="M201" s="139">
        <v>103.593</v>
      </c>
      <c r="N201" s="139">
        <v>101.539</v>
      </c>
      <c r="O201" s="139">
        <v>105.224</v>
      </c>
      <c r="P201" s="139">
        <v>108.151</v>
      </c>
      <c r="Q201" s="139">
        <v>105.806</v>
      </c>
      <c r="R201" s="139">
        <v>101.911</v>
      </c>
      <c r="S201" s="140">
        <v>105.029</v>
      </c>
      <c r="U201" s="141">
        <f t="shared" si="3"/>
        <v>-0.13931731155799898</v>
      </c>
      <c r="V201" s="142">
        <f t="shared" si="3"/>
        <v>0.12811317051250559</v>
      </c>
    </row>
    <row r="202" spans="1:22" ht="13.8" thickBot="1" x14ac:dyDescent="0.3">
      <c r="A202" s="132" t="s">
        <v>93</v>
      </c>
      <c r="B202" s="132">
        <v>108.039</v>
      </c>
      <c r="C202" s="133">
        <v>109.14</v>
      </c>
      <c r="D202" s="133">
        <v>110.212</v>
      </c>
      <c r="E202" s="133">
        <v>110.51</v>
      </c>
      <c r="F202" s="133">
        <v>111.086</v>
      </c>
      <c r="G202" s="133">
        <v>112.20699999999999</v>
      </c>
      <c r="H202" s="133">
        <v>113.858</v>
      </c>
      <c r="I202" s="133">
        <v>115.069</v>
      </c>
      <c r="J202" s="133">
        <v>116.622</v>
      </c>
      <c r="K202" s="133">
        <v>117.005</v>
      </c>
      <c r="L202" s="133">
        <v>117.696</v>
      </c>
      <c r="M202" s="133">
        <v>118.997</v>
      </c>
      <c r="N202" s="133">
        <v>118.72</v>
      </c>
      <c r="O202" s="133">
        <v>118.64100000000001</v>
      </c>
      <c r="P202" s="133">
        <v>118.203</v>
      </c>
      <c r="Q202" s="133">
        <v>117.907</v>
      </c>
      <c r="R202" s="133">
        <v>113.80800000000001</v>
      </c>
      <c r="S202" s="134">
        <v>116.563</v>
      </c>
      <c r="U202" s="135">
        <f t="shared" si="3"/>
        <v>-0.13197385217797164</v>
      </c>
      <c r="V202" s="136">
        <f t="shared" si="3"/>
        <v>0.10040283403957195</v>
      </c>
    </row>
    <row r="203" spans="1:22" x14ac:dyDescent="0.25">
      <c r="A203" s="144" t="s">
        <v>96</v>
      </c>
      <c r="B203" s="145">
        <v>108.438</v>
      </c>
      <c r="C203" s="146">
        <v>109.732</v>
      </c>
      <c r="D203" s="146">
        <v>112.16500000000001</v>
      </c>
      <c r="E203" s="146">
        <v>111.901</v>
      </c>
      <c r="F203" s="146">
        <v>112.154</v>
      </c>
      <c r="G203" s="146">
        <v>113.738</v>
      </c>
      <c r="H203" s="146">
        <v>115.321</v>
      </c>
      <c r="I203" s="146">
        <v>117.06699999999999</v>
      </c>
      <c r="J203" s="146">
        <v>119.286</v>
      </c>
      <c r="K203" s="146">
        <v>116.361</v>
      </c>
      <c r="L203" s="146">
        <v>117.76300000000001</v>
      </c>
      <c r="M203" s="146">
        <v>121.059</v>
      </c>
      <c r="N203" s="146">
        <v>120.04900000000001</v>
      </c>
      <c r="O203" s="146">
        <v>119.71599999999999</v>
      </c>
      <c r="P203" s="146">
        <v>117.49</v>
      </c>
      <c r="Q203" s="146">
        <v>115.989</v>
      </c>
      <c r="R203" s="146">
        <v>104.92100000000001</v>
      </c>
      <c r="S203" s="147">
        <v>109.428</v>
      </c>
      <c r="U203" s="148">
        <f t="shared" si="3"/>
        <v>-0.33045084226405075</v>
      </c>
      <c r="V203" s="149">
        <f t="shared" si="3"/>
        <v>0.18321635009766024</v>
      </c>
    </row>
    <row r="204" spans="1:22" x14ac:dyDescent="0.25">
      <c r="A204" s="156" t="s">
        <v>99</v>
      </c>
      <c r="B204" s="157">
        <v>107.81399999999999</v>
      </c>
      <c r="C204" s="158">
        <v>108.809</v>
      </c>
      <c r="D204" s="158">
        <v>109.102</v>
      </c>
      <c r="E204" s="158">
        <v>109.702</v>
      </c>
      <c r="F204" s="158">
        <v>110.498</v>
      </c>
      <c r="G204" s="158">
        <v>111.374</v>
      </c>
      <c r="H204" s="158">
        <v>113.056</v>
      </c>
      <c r="I204" s="158">
        <v>113.93</v>
      </c>
      <c r="J204" s="158">
        <v>115.15600000000001</v>
      </c>
      <c r="K204" s="158">
        <v>117.41800000000001</v>
      </c>
      <c r="L204" s="158">
        <v>117.69499999999999</v>
      </c>
      <c r="M204" s="158">
        <v>117.786</v>
      </c>
      <c r="N204" s="158">
        <v>117.98399999999999</v>
      </c>
      <c r="O204" s="158">
        <v>118.06399999999999</v>
      </c>
      <c r="P204" s="158">
        <v>118.687</v>
      </c>
      <c r="Q204" s="158">
        <v>119.126</v>
      </c>
      <c r="R204" s="158">
        <v>119.675</v>
      </c>
      <c r="S204" s="159">
        <v>121.102</v>
      </c>
      <c r="U204" s="160">
        <f t="shared" si="3"/>
        <v>1.8562088123460274E-2</v>
      </c>
      <c r="V204" s="161">
        <f t="shared" si="3"/>
        <v>4.8555729594758068E-2</v>
      </c>
    </row>
    <row r="205" spans="1:22" x14ac:dyDescent="0.25">
      <c r="A205" s="156" t="s">
        <v>102</v>
      </c>
      <c r="B205" s="157">
        <v>107.813</v>
      </c>
      <c r="C205" s="158">
        <v>108.809</v>
      </c>
      <c r="D205" s="158">
        <v>109.101</v>
      </c>
      <c r="E205" s="158">
        <v>109.702</v>
      </c>
      <c r="F205" s="158">
        <v>110.49299999999999</v>
      </c>
      <c r="G205" s="158">
        <v>111.373</v>
      </c>
      <c r="H205" s="158">
        <v>113.05200000000001</v>
      </c>
      <c r="I205" s="158">
        <v>113.928</v>
      </c>
      <c r="J205" s="158">
        <v>115.127</v>
      </c>
      <c r="K205" s="158">
        <v>117.416</v>
      </c>
      <c r="L205" s="158">
        <v>117.693</v>
      </c>
      <c r="M205" s="158">
        <v>117.78400000000001</v>
      </c>
      <c r="N205" s="158">
        <v>117.98099999999999</v>
      </c>
      <c r="O205" s="158">
        <v>118.062</v>
      </c>
      <c r="P205" s="158">
        <v>118.687</v>
      </c>
      <c r="Q205" s="158">
        <v>119.125</v>
      </c>
      <c r="R205" s="158">
        <v>119.672</v>
      </c>
      <c r="S205" s="159">
        <v>121.1</v>
      </c>
      <c r="U205" s="160">
        <f t="shared" si="3"/>
        <v>1.8494157601777195E-2</v>
      </c>
      <c r="V205" s="161">
        <f t="shared" si="3"/>
        <v>4.8591603674522421E-2</v>
      </c>
    </row>
    <row r="206" spans="1:22" x14ac:dyDescent="0.25">
      <c r="A206" s="156" t="s">
        <v>105</v>
      </c>
      <c r="B206" s="157">
        <v>108.425</v>
      </c>
      <c r="C206" s="158">
        <v>109.70699999999999</v>
      </c>
      <c r="D206" s="158">
        <v>112.17700000000001</v>
      </c>
      <c r="E206" s="158">
        <v>111.93899999999999</v>
      </c>
      <c r="F206" s="158">
        <v>112.133</v>
      </c>
      <c r="G206" s="158">
        <v>113.69199999999999</v>
      </c>
      <c r="H206" s="158">
        <v>115.298</v>
      </c>
      <c r="I206" s="158">
        <v>117.099</v>
      </c>
      <c r="J206" s="158">
        <v>119.244</v>
      </c>
      <c r="K206" s="158">
        <v>116.33499999999999</v>
      </c>
      <c r="L206" s="158">
        <v>117.73</v>
      </c>
      <c r="M206" s="158">
        <v>121.139</v>
      </c>
      <c r="N206" s="158">
        <v>120.035</v>
      </c>
      <c r="O206" s="158">
        <v>119.68300000000001</v>
      </c>
      <c r="P206" s="158">
        <v>117.471</v>
      </c>
      <c r="Q206" s="158">
        <v>115.983</v>
      </c>
      <c r="R206" s="158">
        <v>104.899</v>
      </c>
      <c r="S206" s="159">
        <v>109.499</v>
      </c>
      <c r="U206" s="160">
        <f t="shared" si="3"/>
        <v>-0.33087379184548504</v>
      </c>
      <c r="V206" s="161">
        <f t="shared" si="3"/>
        <v>0.18728565229763006</v>
      </c>
    </row>
    <row r="207" spans="1:22" x14ac:dyDescent="0.25">
      <c r="A207" s="156" t="s">
        <v>108</v>
      </c>
      <c r="B207" s="157">
        <v>113.479</v>
      </c>
      <c r="C207" s="158">
        <v>115.34</v>
      </c>
      <c r="D207" s="158">
        <v>115.80200000000001</v>
      </c>
      <c r="E207" s="158">
        <v>118.735</v>
      </c>
      <c r="F207" s="158">
        <v>121.544</v>
      </c>
      <c r="G207" s="158">
        <v>122.907</v>
      </c>
      <c r="H207" s="158">
        <v>120.202</v>
      </c>
      <c r="I207" s="158">
        <v>121.00700000000001</v>
      </c>
      <c r="J207" s="158">
        <v>121.264</v>
      </c>
      <c r="K207" s="158">
        <v>119.252</v>
      </c>
      <c r="L207" s="158">
        <v>122.188</v>
      </c>
      <c r="M207" s="158">
        <v>123.565</v>
      </c>
      <c r="N207" s="158">
        <v>122.08499999999999</v>
      </c>
      <c r="O207" s="158">
        <v>125.369</v>
      </c>
      <c r="P207" s="158">
        <v>126.151</v>
      </c>
      <c r="Q207" s="158">
        <v>124.59</v>
      </c>
      <c r="R207" s="158">
        <v>123.39</v>
      </c>
      <c r="S207" s="159">
        <v>122.232</v>
      </c>
      <c r="U207" s="160">
        <f t="shared" si="3"/>
        <v>-3.7973326530279405E-2</v>
      </c>
      <c r="V207" s="161">
        <f t="shared" si="3"/>
        <v>-3.7014351921282773E-2</v>
      </c>
    </row>
    <row r="208" spans="1:22" ht="13.8" thickBot="1" x14ac:dyDescent="0.3">
      <c r="A208" s="150" t="s">
        <v>111</v>
      </c>
      <c r="B208" s="151">
        <v>100.873</v>
      </c>
      <c r="C208" s="152">
        <v>99.566999999999993</v>
      </c>
      <c r="D208" s="152">
        <v>100.815</v>
      </c>
      <c r="E208" s="152">
        <v>99.600999999999999</v>
      </c>
      <c r="F208" s="152">
        <v>97.96</v>
      </c>
      <c r="G208" s="152">
        <v>97.977000000000004</v>
      </c>
      <c r="H208" s="152">
        <v>97.397999999999996</v>
      </c>
      <c r="I208" s="152">
        <v>96.564999999999998</v>
      </c>
      <c r="J208" s="152">
        <v>96.66</v>
      </c>
      <c r="K208" s="152">
        <v>97.126000000000005</v>
      </c>
      <c r="L208" s="152">
        <v>96.582999999999998</v>
      </c>
      <c r="M208" s="152">
        <v>97.802999999999997</v>
      </c>
      <c r="N208" s="152">
        <v>97.188999999999993</v>
      </c>
      <c r="O208" s="152">
        <v>97.596000000000004</v>
      </c>
      <c r="P208" s="152">
        <v>95.320999999999998</v>
      </c>
      <c r="Q208" s="152">
        <v>95.319000000000003</v>
      </c>
      <c r="R208" s="152">
        <v>95.768000000000001</v>
      </c>
      <c r="S208" s="153">
        <v>93.71</v>
      </c>
      <c r="U208" s="154">
        <f t="shared" si="3"/>
        <v>1.8975545072660971E-2</v>
      </c>
      <c r="V208" s="155">
        <f t="shared" si="3"/>
        <v>-8.322643850958622E-2</v>
      </c>
    </row>
    <row r="209" spans="1:22" x14ac:dyDescent="0.25">
      <c r="A209" s="131" t="s">
        <v>114</v>
      </c>
      <c r="B209" s="132">
        <v>101.988</v>
      </c>
      <c r="C209" s="133">
        <v>102.69799999999999</v>
      </c>
      <c r="D209" s="133">
        <v>103.012</v>
      </c>
      <c r="E209" s="133">
        <v>103.563</v>
      </c>
      <c r="F209" s="133">
        <v>104.755</v>
      </c>
      <c r="G209" s="133">
        <v>105.27800000000001</v>
      </c>
      <c r="H209" s="133">
        <v>106.029</v>
      </c>
      <c r="I209" s="133">
        <v>106.462</v>
      </c>
      <c r="J209" s="133">
        <v>106.883</v>
      </c>
      <c r="K209" s="133">
        <v>106.977</v>
      </c>
      <c r="L209" s="133">
        <v>107.661</v>
      </c>
      <c r="M209" s="133">
        <v>108.276</v>
      </c>
      <c r="N209" s="133">
        <v>108.95099999999999</v>
      </c>
      <c r="O209" s="133">
        <v>109.449</v>
      </c>
      <c r="P209" s="133">
        <v>109.717</v>
      </c>
      <c r="Q209" s="133">
        <v>109.70099999999999</v>
      </c>
      <c r="R209" s="133">
        <v>110.166</v>
      </c>
      <c r="S209" s="134">
        <v>111.13800000000001</v>
      </c>
      <c r="U209" s="135">
        <f t="shared" si="3"/>
        <v>1.7063287404039729E-2</v>
      </c>
      <c r="V209" s="136">
        <f t="shared" si="3"/>
        <v>3.5762025983643309E-2</v>
      </c>
    </row>
    <row r="210" spans="1:22" ht="13.8" thickBot="1" x14ac:dyDescent="0.3">
      <c r="A210" s="132" t="s">
        <v>117</v>
      </c>
      <c r="B210" s="132">
        <v>100.398</v>
      </c>
      <c r="C210" s="133">
        <v>100.54900000000001</v>
      </c>
      <c r="D210" s="133">
        <v>100.21299999999999</v>
      </c>
      <c r="E210" s="133">
        <v>100.259</v>
      </c>
      <c r="F210" s="133">
        <v>101.925</v>
      </c>
      <c r="G210" s="133">
        <v>102.401</v>
      </c>
      <c r="H210" s="133">
        <v>103.26</v>
      </c>
      <c r="I210" s="133">
        <v>103.593</v>
      </c>
      <c r="J210" s="133">
        <v>103.892</v>
      </c>
      <c r="K210" s="133">
        <v>103.77500000000001</v>
      </c>
      <c r="L210" s="133">
        <v>104.626</v>
      </c>
      <c r="M210" s="133">
        <v>105.169</v>
      </c>
      <c r="N210" s="133">
        <v>105.995</v>
      </c>
      <c r="O210" s="133">
        <v>106.22199999999999</v>
      </c>
      <c r="P210" s="133">
        <v>106.559</v>
      </c>
      <c r="Q210" s="133">
        <v>106.053</v>
      </c>
      <c r="R210" s="133">
        <v>107.42700000000001</v>
      </c>
      <c r="S210" s="134">
        <v>108.956</v>
      </c>
      <c r="U210" s="135">
        <f t="shared" si="3"/>
        <v>5.2838986230177465E-2</v>
      </c>
      <c r="V210" s="136">
        <f t="shared" si="3"/>
        <v>5.8158714107551024E-2</v>
      </c>
    </row>
    <row r="211" spans="1:22" x14ac:dyDescent="0.25">
      <c r="A211" s="144" t="s">
        <v>120</v>
      </c>
      <c r="B211" s="145">
        <v>97.233000000000004</v>
      </c>
      <c r="C211" s="146">
        <v>97.424999999999997</v>
      </c>
      <c r="D211" s="146">
        <v>96.337999999999994</v>
      </c>
      <c r="E211" s="146">
        <v>97.507999999999996</v>
      </c>
      <c r="F211" s="146">
        <v>99.853999999999999</v>
      </c>
      <c r="G211" s="146">
        <v>99.596000000000004</v>
      </c>
      <c r="H211" s="146">
        <v>99.793000000000006</v>
      </c>
      <c r="I211" s="146">
        <v>100.21599999999999</v>
      </c>
      <c r="J211" s="146">
        <v>100.992</v>
      </c>
      <c r="K211" s="146">
        <v>101.191</v>
      </c>
      <c r="L211" s="146">
        <v>101.374</v>
      </c>
      <c r="M211" s="146">
        <v>102.259</v>
      </c>
      <c r="N211" s="146">
        <v>102.95399999999999</v>
      </c>
      <c r="O211" s="146">
        <v>102.982</v>
      </c>
      <c r="P211" s="146">
        <v>103.142</v>
      </c>
      <c r="Q211" s="146">
        <v>102.59699999999999</v>
      </c>
      <c r="R211" s="146">
        <v>102.617</v>
      </c>
      <c r="S211" s="147">
        <v>103.44799999999999</v>
      </c>
      <c r="U211" s="148">
        <f t="shared" si="3"/>
        <v>7.7997792856554504E-4</v>
      </c>
      <c r="V211" s="149">
        <f t="shared" si="3"/>
        <v>3.2787894981201271E-2</v>
      </c>
    </row>
    <row r="212" spans="1:22" ht="13.8" thickBot="1" x14ac:dyDescent="0.3">
      <c r="A212" s="150" t="s">
        <v>123</v>
      </c>
      <c r="B212" s="151">
        <v>100.348</v>
      </c>
      <c r="C212" s="152">
        <v>100.60599999999999</v>
      </c>
      <c r="D212" s="152">
        <v>100.378</v>
      </c>
      <c r="E212" s="152">
        <v>100.384</v>
      </c>
      <c r="F212" s="152">
        <v>101.852</v>
      </c>
      <c r="G212" s="152">
        <v>102.185</v>
      </c>
      <c r="H212" s="152">
        <v>102.94</v>
      </c>
      <c r="I212" s="152">
        <v>103.42700000000001</v>
      </c>
      <c r="J212" s="152">
        <v>103.72499999999999</v>
      </c>
      <c r="K212" s="152">
        <v>103.53</v>
      </c>
      <c r="L212" s="152">
        <v>104.24</v>
      </c>
      <c r="M212" s="152">
        <v>104.688</v>
      </c>
      <c r="N212" s="152">
        <v>105.27200000000001</v>
      </c>
      <c r="O212" s="152">
        <v>105.563</v>
      </c>
      <c r="P212" s="152">
        <v>105.911</v>
      </c>
      <c r="Q212" s="152">
        <v>105.479</v>
      </c>
      <c r="R212" s="152">
        <v>106.63</v>
      </c>
      <c r="S212" s="153">
        <v>108.014</v>
      </c>
      <c r="U212" s="154">
        <f t="shared" si="3"/>
        <v>4.4368157144962339E-2</v>
      </c>
      <c r="V212" s="155">
        <f t="shared" si="3"/>
        <v>5.2937420109403277E-2</v>
      </c>
    </row>
    <row r="213" spans="1:22" ht="13.8" thickBot="1" x14ac:dyDescent="0.3">
      <c r="A213" s="132" t="s">
        <v>126</v>
      </c>
      <c r="B213" s="132">
        <v>102.46299999999999</v>
      </c>
      <c r="C213" s="133">
        <v>102.506</v>
      </c>
      <c r="D213" s="133">
        <v>102.55200000000001</v>
      </c>
      <c r="E213" s="133">
        <v>101.928</v>
      </c>
      <c r="F213" s="133">
        <v>103.31</v>
      </c>
      <c r="G213" s="133">
        <v>104.371</v>
      </c>
      <c r="H213" s="133">
        <v>105.723</v>
      </c>
      <c r="I213" s="133">
        <v>105.895</v>
      </c>
      <c r="J213" s="133">
        <v>105.913</v>
      </c>
      <c r="K213" s="133">
        <v>105.666</v>
      </c>
      <c r="L213" s="133">
        <v>107.071</v>
      </c>
      <c r="M213" s="133">
        <v>107.447</v>
      </c>
      <c r="N213" s="133">
        <v>108.57</v>
      </c>
      <c r="O213" s="133">
        <v>108.86</v>
      </c>
      <c r="P213" s="133">
        <v>109.303</v>
      </c>
      <c r="Q213" s="133">
        <v>108.831</v>
      </c>
      <c r="R213" s="133">
        <v>111.399</v>
      </c>
      <c r="S213" s="134">
        <v>113.56399999999999</v>
      </c>
      <c r="U213" s="135">
        <f t="shared" si="3"/>
        <v>9.7778422734396075E-2</v>
      </c>
      <c r="V213" s="136">
        <f t="shared" si="3"/>
        <v>8.0034316804291628E-2</v>
      </c>
    </row>
    <row r="214" spans="1:22" x14ac:dyDescent="0.25">
      <c r="A214" s="144" t="s">
        <v>129</v>
      </c>
      <c r="B214" s="145">
        <v>102.46</v>
      </c>
      <c r="C214" s="146">
        <v>102.654</v>
      </c>
      <c r="D214" s="146">
        <v>103.038</v>
      </c>
      <c r="E214" s="146">
        <v>102.06</v>
      </c>
      <c r="F214" s="146">
        <v>103.126</v>
      </c>
      <c r="G214" s="146">
        <v>103.94799999999999</v>
      </c>
      <c r="H214" s="146">
        <v>105.545</v>
      </c>
      <c r="I214" s="146">
        <v>105.637</v>
      </c>
      <c r="J214" s="146">
        <v>105.292</v>
      </c>
      <c r="K214" s="146">
        <v>104.872</v>
      </c>
      <c r="L214" s="146">
        <v>106.142</v>
      </c>
      <c r="M214" s="146">
        <v>106.59099999999999</v>
      </c>
      <c r="N214" s="146">
        <v>107.256</v>
      </c>
      <c r="O214" s="146">
        <v>107.789</v>
      </c>
      <c r="P214" s="146">
        <v>108.297</v>
      </c>
      <c r="Q214" s="146">
        <v>107.262</v>
      </c>
      <c r="R214" s="146">
        <v>108.586</v>
      </c>
      <c r="S214" s="147">
        <v>110.255</v>
      </c>
      <c r="U214" s="148">
        <f t="shared" si="3"/>
        <v>5.0296162938866962E-2</v>
      </c>
      <c r="V214" s="149">
        <f t="shared" si="3"/>
        <v>6.2913280539010241E-2</v>
      </c>
    </row>
    <row r="215" spans="1:22" x14ac:dyDescent="0.25">
      <c r="A215" s="156" t="s">
        <v>132</v>
      </c>
      <c r="B215" s="157">
        <v>102.444</v>
      </c>
      <c r="C215" s="158">
        <v>102.64400000000001</v>
      </c>
      <c r="D215" s="158">
        <v>103.003</v>
      </c>
      <c r="E215" s="158">
        <v>102.01600000000001</v>
      </c>
      <c r="F215" s="158">
        <v>103.14400000000001</v>
      </c>
      <c r="G215" s="158">
        <v>103.96299999999999</v>
      </c>
      <c r="H215" s="158">
        <v>105.50700000000001</v>
      </c>
      <c r="I215" s="158">
        <v>105.61499999999999</v>
      </c>
      <c r="J215" s="158">
        <v>105.265</v>
      </c>
      <c r="K215" s="158">
        <v>104.771</v>
      </c>
      <c r="L215" s="158">
        <v>106.098</v>
      </c>
      <c r="M215" s="158">
        <v>106.527</v>
      </c>
      <c r="N215" s="158">
        <v>107.221</v>
      </c>
      <c r="O215" s="158">
        <v>107.764</v>
      </c>
      <c r="P215" s="158">
        <v>108.297</v>
      </c>
      <c r="Q215" s="158">
        <v>107.245</v>
      </c>
      <c r="R215" s="158">
        <v>108.67400000000001</v>
      </c>
      <c r="S215" s="159">
        <v>110.241</v>
      </c>
      <c r="U215" s="160">
        <f t="shared" si="3"/>
        <v>5.4373291196510243E-2</v>
      </c>
      <c r="V215" s="161">
        <f t="shared" si="3"/>
        <v>5.8936616946175135E-2</v>
      </c>
    </row>
    <row r="216" spans="1:22" x14ac:dyDescent="0.25">
      <c r="A216" s="156" t="s">
        <v>135</v>
      </c>
      <c r="B216" s="157">
        <v>102.486</v>
      </c>
      <c r="C216" s="158">
        <v>102.22499999999999</v>
      </c>
      <c r="D216" s="158">
        <v>101.636</v>
      </c>
      <c r="E216" s="158">
        <v>101.71299999999999</v>
      </c>
      <c r="F216" s="158">
        <v>103.67</v>
      </c>
      <c r="G216" s="158">
        <v>105.217</v>
      </c>
      <c r="H216" s="158">
        <v>106.152</v>
      </c>
      <c r="I216" s="158">
        <v>106.425</v>
      </c>
      <c r="J216" s="158">
        <v>107.127</v>
      </c>
      <c r="K216" s="158">
        <v>107.307</v>
      </c>
      <c r="L216" s="158">
        <v>108.899</v>
      </c>
      <c r="M216" s="158">
        <v>109.18600000000001</v>
      </c>
      <c r="N216" s="158">
        <v>111.18300000000001</v>
      </c>
      <c r="O216" s="158">
        <v>110.994</v>
      </c>
      <c r="P216" s="158">
        <v>111.292</v>
      </c>
      <c r="Q216" s="158">
        <v>111.931</v>
      </c>
      <c r="R216" s="158">
        <v>116.73699999999999</v>
      </c>
      <c r="S216" s="159">
        <v>120.008</v>
      </c>
      <c r="U216" s="160">
        <f t="shared" si="3"/>
        <v>0.1831303030191842</v>
      </c>
      <c r="V216" s="161">
        <f t="shared" si="3"/>
        <v>0.11688042436616608</v>
      </c>
    </row>
    <row r="217" spans="1:22" ht="13.8" thickBot="1" x14ac:dyDescent="0.3">
      <c r="A217" s="150" t="s">
        <v>138</v>
      </c>
      <c r="B217" s="151">
        <v>102.458</v>
      </c>
      <c r="C217" s="152">
        <v>102.66</v>
      </c>
      <c r="D217" s="152">
        <v>103.03100000000001</v>
      </c>
      <c r="E217" s="152">
        <v>102.053</v>
      </c>
      <c r="F217" s="152">
        <v>103.16200000000001</v>
      </c>
      <c r="G217" s="152">
        <v>103.973</v>
      </c>
      <c r="H217" s="152">
        <v>105.521</v>
      </c>
      <c r="I217" s="152">
        <v>105.643</v>
      </c>
      <c r="J217" s="152">
        <v>105.3</v>
      </c>
      <c r="K217" s="152">
        <v>104.82599999999999</v>
      </c>
      <c r="L217" s="152">
        <v>106.14700000000001</v>
      </c>
      <c r="M217" s="152">
        <v>106.557</v>
      </c>
      <c r="N217" s="152">
        <v>107.254</v>
      </c>
      <c r="O217" s="152">
        <v>107.785</v>
      </c>
      <c r="P217" s="152">
        <v>108.30800000000001</v>
      </c>
      <c r="Q217" s="152">
        <v>107.25700000000001</v>
      </c>
      <c r="R217" s="152">
        <v>108.68300000000001</v>
      </c>
      <c r="S217" s="153">
        <v>110.253</v>
      </c>
      <c r="U217" s="154">
        <f t="shared" si="3"/>
        <v>5.42506789265782E-2</v>
      </c>
      <c r="V217" s="155">
        <f t="shared" si="3"/>
        <v>5.9046893702863201E-2</v>
      </c>
    </row>
    <row r="218" spans="1:22" x14ac:dyDescent="0.25">
      <c r="A218" s="132" t="s">
        <v>141</v>
      </c>
      <c r="B218" s="132">
        <v>101.57299999999999</v>
      </c>
      <c r="C218" s="133">
        <v>102.428</v>
      </c>
      <c r="D218" s="133">
        <v>103.23399999999999</v>
      </c>
      <c r="E218" s="133">
        <v>104.699</v>
      </c>
      <c r="F218" s="133">
        <v>105.99299999999999</v>
      </c>
      <c r="G218" s="133">
        <v>106.889</v>
      </c>
      <c r="H218" s="133">
        <v>107.768</v>
      </c>
      <c r="I218" s="133">
        <v>107.96299999999999</v>
      </c>
      <c r="J218" s="133">
        <v>108.68300000000001</v>
      </c>
      <c r="K218" s="133">
        <v>109.078</v>
      </c>
      <c r="L218" s="133">
        <v>109.655</v>
      </c>
      <c r="M218" s="133">
        <v>110.53100000000001</v>
      </c>
      <c r="N218" s="133">
        <v>110.989</v>
      </c>
      <c r="O218" s="133">
        <v>111.70699999999999</v>
      </c>
      <c r="P218" s="133">
        <v>111.759</v>
      </c>
      <c r="Q218" s="133">
        <v>112.623</v>
      </c>
      <c r="R218" s="133">
        <v>112.91</v>
      </c>
      <c r="S218" s="134">
        <v>113.125</v>
      </c>
      <c r="U218" s="135">
        <f t="shared" si="3"/>
        <v>1.02323297671576E-2</v>
      </c>
      <c r="V218" s="136">
        <f t="shared" si="3"/>
        <v>7.6384687000290441E-3</v>
      </c>
    </row>
    <row r="219" spans="1:22" ht="13.8" thickBot="1" x14ac:dyDescent="0.3">
      <c r="A219" s="132" t="s">
        <v>144</v>
      </c>
      <c r="B219" s="132">
        <v>101.87</v>
      </c>
      <c r="C219" s="133">
        <v>102.539</v>
      </c>
      <c r="D219" s="133">
        <v>103.184</v>
      </c>
      <c r="E219" s="133">
        <v>104.592</v>
      </c>
      <c r="F219" s="133">
        <v>106.08499999999999</v>
      </c>
      <c r="G219" s="133">
        <v>107.18600000000001</v>
      </c>
      <c r="H219" s="133">
        <v>108.381</v>
      </c>
      <c r="I219" s="133">
        <v>108.664</v>
      </c>
      <c r="J219" s="133">
        <v>109.58499999999999</v>
      </c>
      <c r="K219" s="133">
        <v>110.131</v>
      </c>
      <c r="L219" s="133">
        <v>110.714</v>
      </c>
      <c r="M219" s="133">
        <v>111.723</v>
      </c>
      <c r="N219" s="133">
        <v>112.291</v>
      </c>
      <c r="O219" s="133">
        <v>113.054</v>
      </c>
      <c r="P219" s="133">
        <v>113.124</v>
      </c>
      <c r="Q219" s="133">
        <v>114.11499999999999</v>
      </c>
      <c r="R219" s="133">
        <v>114.401</v>
      </c>
      <c r="S219" s="134">
        <v>114.64400000000001</v>
      </c>
      <c r="U219" s="135">
        <f t="shared" si="3"/>
        <v>1.0062725359967439E-2</v>
      </c>
      <c r="V219" s="136">
        <f t="shared" si="3"/>
        <v>8.5235385729376389E-3</v>
      </c>
    </row>
    <row r="220" spans="1:22" ht="13.8" thickBot="1" x14ac:dyDescent="0.3">
      <c r="A220" s="137" t="s">
        <v>147</v>
      </c>
      <c r="B220" s="138">
        <v>104.345</v>
      </c>
      <c r="C220" s="139">
        <v>105.18</v>
      </c>
      <c r="D220" s="139">
        <v>105.369</v>
      </c>
      <c r="E220" s="139">
        <v>106.94199999999999</v>
      </c>
      <c r="F220" s="139">
        <v>107.059</v>
      </c>
      <c r="G220" s="139">
        <v>107.221</v>
      </c>
      <c r="H220" s="139">
        <v>107.1</v>
      </c>
      <c r="I220" s="139">
        <v>108.202</v>
      </c>
      <c r="J220" s="139">
        <v>107.803</v>
      </c>
      <c r="K220" s="139">
        <v>108.04300000000001</v>
      </c>
      <c r="L220" s="139">
        <v>108.479</v>
      </c>
      <c r="M220" s="139">
        <v>109.25700000000001</v>
      </c>
      <c r="N220" s="139">
        <v>109.90900000000001</v>
      </c>
      <c r="O220" s="139">
        <v>111.363</v>
      </c>
      <c r="P220" s="139">
        <v>112.25</v>
      </c>
      <c r="Q220" s="139">
        <v>112.907</v>
      </c>
      <c r="R220" s="139">
        <v>113.384</v>
      </c>
      <c r="S220" s="140">
        <v>112.73399999999999</v>
      </c>
      <c r="U220" s="141">
        <f t="shared" si="3"/>
        <v>1.7006254947288024E-2</v>
      </c>
      <c r="V220" s="142">
        <f t="shared" si="3"/>
        <v>-2.2734492279381402E-2</v>
      </c>
    </row>
    <row r="221" spans="1:22" x14ac:dyDescent="0.25">
      <c r="A221" s="132" t="s">
        <v>150</v>
      </c>
      <c r="B221" s="132">
        <v>100.94499999999999</v>
      </c>
      <c r="C221" s="133">
        <v>103.34</v>
      </c>
      <c r="D221" s="133">
        <v>103.727</v>
      </c>
      <c r="E221" s="133">
        <v>104.411</v>
      </c>
      <c r="F221" s="133">
        <v>104.57299999999999</v>
      </c>
      <c r="G221" s="133">
        <v>104.72799999999999</v>
      </c>
      <c r="H221" s="133">
        <v>105.00700000000001</v>
      </c>
      <c r="I221" s="133">
        <v>104.788</v>
      </c>
      <c r="J221" s="133">
        <v>104.754</v>
      </c>
      <c r="K221" s="133">
        <v>104.905</v>
      </c>
      <c r="L221" s="133">
        <v>105.755</v>
      </c>
      <c r="M221" s="133">
        <v>106.789</v>
      </c>
      <c r="N221" s="133">
        <v>106.762</v>
      </c>
      <c r="O221" s="133">
        <v>107.10599999999999</v>
      </c>
      <c r="P221" s="133">
        <v>108.01900000000001</v>
      </c>
      <c r="Q221" s="133">
        <v>108.297</v>
      </c>
      <c r="R221" s="133">
        <v>107.434</v>
      </c>
      <c r="S221" s="134">
        <v>107.40300000000001</v>
      </c>
      <c r="U221" s="135">
        <f t="shared" si="3"/>
        <v>-3.1496312819526251E-2</v>
      </c>
      <c r="V221" s="136">
        <f t="shared" si="3"/>
        <v>-1.1536975274423211E-3</v>
      </c>
    </row>
    <row r="222" spans="1:22" ht="13.8" thickBot="1" x14ac:dyDescent="0.3">
      <c r="A222" s="132" t="s">
        <v>153</v>
      </c>
      <c r="B222" s="132">
        <v>96.856999999999999</v>
      </c>
      <c r="C222" s="133">
        <v>96.98</v>
      </c>
      <c r="D222" s="133">
        <v>97.09</v>
      </c>
      <c r="E222" s="133">
        <v>97.561000000000007</v>
      </c>
      <c r="F222" s="133">
        <v>97.986999999999995</v>
      </c>
      <c r="G222" s="133">
        <v>98.084000000000003</v>
      </c>
      <c r="H222" s="133">
        <v>98.39</v>
      </c>
      <c r="I222" s="133">
        <v>98.037000000000006</v>
      </c>
      <c r="J222" s="133">
        <v>98.304000000000002</v>
      </c>
      <c r="K222" s="133">
        <v>98.23</v>
      </c>
      <c r="L222" s="133">
        <v>98.385999999999996</v>
      </c>
      <c r="M222" s="133">
        <v>98.593999999999994</v>
      </c>
      <c r="N222" s="133">
        <v>98.620999999999995</v>
      </c>
      <c r="O222" s="133">
        <v>98.89</v>
      </c>
      <c r="P222" s="133">
        <v>98.278000000000006</v>
      </c>
      <c r="Q222" s="133">
        <v>98.534999999999997</v>
      </c>
      <c r="R222" s="133">
        <v>98.293000000000006</v>
      </c>
      <c r="S222" s="134">
        <v>98.25</v>
      </c>
      <c r="U222" s="135">
        <f t="shared" si="3"/>
        <v>-9.787788624516458E-3</v>
      </c>
      <c r="V222" s="136">
        <f t="shared" si="3"/>
        <v>-1.7487223533716456E-3</v>
      </c>
    </row>
    <row r="223" spans="1:22" ht="13.8" thickBot="1" x14ac:dyDescent="0.3">
      <c r="A223" s="137" t="s">
        <v>156</v>
      </c>
      <c r="B223" s="138">
        <v>103.633</v>
      </c>
      <c r="C223" s="139">
        <v>106.166</v>
      </c>
      <c r="D223" s="139">
        <v>111.667</v>
      </c>
      <c r="E223" s="139">
        <v>116.94499999999999</v>
      </c>
      <c r="F223" s="139">
        <v>118.65600000000001</v>
      </c>
      <c r="G223" s="139">
        <v>118.93899999999999</v>
      </c>
      <c r="H223" s="139">
        <v>116.819</v>
      </c>
      <c r="I223" s="139">
        <v>116.408</v>
      </c>
      <c r="J223" s="139">
        <v>116.431</v>
      </c>
      <c r="K223" s="139">
        <v>115.48099999999999</v>
      </c>
      <c r="L223" s="139">
        <v>116.423</v>
      </c>
      <c r="M223" s="139">
        <v>115.855</v>
      </c>
      <c r="N223" s="139">
        <v>115.64</v>
      </c>
      <c r="O223" s="139">
        <v>116.306</v>
      </c>
      <c r="P223" s="139">
        <v>115.286</v>
      </c>
      <c r="Q223" s="139">
        <v>115.97499999999999</v>
      </c>
      <c r="R223" s="139">
        <v>118.93899999999999</v>
      </c>
      <c r="S223" s="140">
        <v>120.217</v>
      </c>
      <c r="U223" s="141">
        <f t="shared" si="3"/>
        <v>0.10621516106257411</v>
      </c>
      <c r="V223" s="142">
        <f t="shared" si="3"/>
        <v>4.367772119011204E-2</v>
      </c>
    </row>
    <row r="224" spans="1:22" x14ac:dyDescent="0.25">
      <c r="A224" s="132" t="s">
        <v>159</v>
      </c>
      <c r="B224" s="132">
        <v>103.473</v>
      </c>
      <c r="C224" s="133">
        <v>104.73099999999999</v>
      </c>
      <c r="D224" s="133">
        <v>105.41500000000001</v>
      </c>
      <c r="E224" s="133">
        <v>105.821</v>
      </c>
      <c r="F224" s="133">
        <v>106.398</v>
      </c>
      <c r="G224" s="133">
        <v>106.661</v>
      </c>
      <c r="H224" s="133">
        <v>107.129</v>
      </c>
      <c r="I224" s="133">
        <v>107.834</v>
      </c>
      <c r="J224" s="133">
        <v>108.212</v>
      </c>
      <c r="K224" s="133">
        <v>108.17</v>
      </c>
      <c r="L224" s="133">
        <v>108.782</v>
      </c>
      <c r="M224" s="133">
        <v>109.166</v>
      </c>
      <c r="N224" s="133">
        <v>109.73099999999999</v>
      </c>
      <c r="O224" s="133">
        <v>110.393</v>
      </c>
      <c r="P224" s="133">
        <v>110.714</v>
      </c>
      <c r="Q224" s="133">
        <v>110.473</v>
      </c>
      <c r="R224" s="133">
        <v>109.62</v>
      </c>
      <c r="S224" s="134">
        <v>110.425</v>
      </c>
      <c r="U224" s="135">
        <f t="shared" si="3"/>
        <v>-3.0529497623184576E-2</v>
      </c>
      <c r="V224" s="136">
        <f t="shared" si="3"/>
        <v>2.9699355179317211E-2</v>
      </c>
    </row>
    <row r="225" spans="1:22" x14ac:dyDescent="0.25">
      <c r="A225" s="132" t="s">
        <v>162</v>
      </c>
      <c r="B225" s="132">
        <v>103.474</v>
      </c>
      <c r="C225" s="133">
        <v>104.732</v>
      </c>
      <c r="D225" s="133">
        <v>105.416</v>
      </c>
      <c r="E225" s="133">
        <v>105.82299999999999</v>
      </c>
      <c r="F225" s="133">
        <v>106.4</v>
      </c>
      <c r="G225" s="133">
        <v>106.66500000000001</v>
      </c>
      <c r="H225" s="133">
        <v>107.13200000000001</v>
      </c>
      <c r="I225" s="133">
        <v>107.837</v>
      </c>
      <c r="J225" s="133">
        <v>108.21299999999999</v>
      </c>
      <c r="K225" s="133">
        <v>108.167</v>
      </c>
      <c r="L225" s="133">
        <v>108.77800000000001</v>
      </c>
      <c r="M225" s="133">
        <v>109.164</v>
      </c>
      <c r="N225" s="133">
        <v>109.73</v>
      </c>
      <c r="O225" s="133">
        <v>110.393</v>
      </c>
      <c r="P225" s="133">
        <v>110.71299999999999</v>
      </c>
      <c r="Q225" s="133">
        <v>110.47199999999999</v>
      </c>
      <c r="R225" s="133">
        <v>109.61799999999999</v>
      </c>
      <c r="S225" s="134">
        <v>110.423</v>
      </c>
      <c r="U225" s="135">
        <f t="shared" si="3"/>
        <v>-3.056514628179019E-2</v>
      </c>
      <c r="V225" s="136">
        <f t="shared" si="3"/>
        <v>2.9699903010958817E-2</v>
      </c>
    </row>
    <row r="226" spans="1:22" x14ac:dyDescent="0.25">
      <c r="A226" s="132" t="s">
        <v>165</v>
      </c>
      <c r="B226" s="132">
        <v>103.456</v>
      </c>
      <c r="C226" s="133">
        <v>104.71599999999999</v>
      </c>
      <c r="D226" s="133">
        <v>105.401</v>
      </c>
      <c r="E226" s="133">
        <v>105.807</v>
      </c>
      <c r="F226" s="133">
        <v>106.392</v>
      </c>
      <c r="G226" s="133">
        <v>106.651</v>
      </c>
      <c r="H226" s="133">
        <v>107.121</v>
      </c>
      <c r="I226" s="133">
        <v>107.82</v>
      </c>
      <c r="J226" s="133">
        <v>108.191</v>
      </c>
      <c r="K226" s="133">
        <v>108.15300000000001</v>
      </c>
      <c r="L226" s="133">
        <v>108.762</v>
      </c>
      <c r="M226" s="133">
        <v>109.146</v>
      </c>
      <c r="N226" s="133">
        <v>109.71</v>
      </c>
      <c r="O226" s="133">
        <v>110.373</v>
      </c>
      <c r="P226" s="133">
        <v>110.69799999999999</v>
      </c>
      <c r="Q226" s="133">
        <v>110.46</v>
      </c>
      <c r="R226" s="133">
        <v>109.60599999999999</v>
      </c>
      <c r="S226" s="134">
        <v>110.413</v>
      </c>
      <c r="U226" s="135">
        <f t="shared" si="3"/>
        <v>-3.0568428219042709E-2</v>
      </c>
      <c r="V226" s="136">
        <f t="shared" si="3"/>
        <v>2.977780119186213E-2</v>
      </c>
    </row>
    <row r="227" spans="1:22" x14ac:dyDescent="0.25">
      <c r="A227" s="132" t="s">
        <v>168</v>
      </c>
      <c r="B227" s="132">
        <v>103.45699999999999</v>
      </c>
      <c r="C227" s="133">
        <v>104.721</v>
      </c>
      <c r="D227" s="133">
        <v>105.40600000000001</v>
      </c>
      <c r="E227" s="133">
        <v>105.81100000000001</v>
      </c>
      <c r="F227" s="133">
        <v>106.39400000000001</v>
      </c>
      <c r="G227" s="133">
        <v>106.654</v>
      </c>
      <c r="H227" s="133">
        <v>107.124</v>
      </c>
      <c r="I227" s="133">
        <v>107.825</v>
      </c>
      <c r="J227" s="133">
        <v>108.19499999999999</v>
      </c>
      <c r="K227" s="133">
        <v>108.154</v>
      </c>
      <c r="L227" s="133">
        <v>108.767</v>
      </c>
      <c r="M227" s="133">
        <v>109.151</v>
      </c>
      <c r="N227" s="133">
        <v>109.71299999999999</v>
      </c>
      <c r="O227" s="133">
        <v>110.372</v>
      </c>
      <c r="P227" s="133">
        <v>110.702</v>
      </c>
      <c r="Q227" s="133">
        <v>110.462</v>
      </c>
      <c r="R227" s="133">
        <v>109.61</v>
      </c>
      <c r="S227" s="134">
        <v>110.41800000000001</v>
      </c>
      <c r="U227" s="135">
        <f t="shared" si="3"/>
        <v>-3.0497122940085553E-2</v>
      </c>
      <c r="V227" s="136">
        <f t="shared" si="3"/>
        <v>2.9814008036294304E-2</v>
      </c>
    </row>
    <row r="228" spans="1:22" x14ac:dyDescent="0.25">
      <c r="A228" s="132" t="s">
        <v>171</v>
      </c>
      <c r="B228" s="132">
        <v>104.703</v>
      </c>
      <c r="C228" s="133">
        <v>105.63800000000001</v>
      </c>
      <c r="D228" s="133">
        <v>106.203</v>
      </c>
      <c r="E228" s="133">
        <v>106.816</v>
      </c>
      <c r="F228" s="133">
        <v>107.623</v>
      </c>
      <c r="G228" s="133">
        <v>108.104</v>
      </c>
      <c r="H228" s="133">
        <v>108.88</v>
      </c>
      <c r="I228" s="133">
        <v>109.539</v>
      </c>
      <c r="J228" s="133">
        <v>109.815</v>
      </c>
      <c r="K228" s="133">
        <v>110.306</v>
      </c>
      <c r="L228" s="133">
        <v>110.824</v>
      </c>
      <c r="M228" s="133">
        <v>111.68</v>
      </c>
      <c r="N228" s="133">
        <v>112.571</v>
      </c>
      <c r="O228" s="133">
        <v>113.127</v>
      </c>
      <c r="P228" s="133">
        <v>113.495</v>
      </c>
      <c r="Q228" s="133">
        <v>113.821</v>
      </c>
      <c r="R228" s="133">
        <v>114.81100000000001</v>
      </c>
      <c r="S228" s="134">
        <v>115.943</v>
      </c>
      <c r="U228" s="135">
        <f t="shared" si="3"/>
        <v>3.5248026032965507E-2</v>
      </c>
      <c r="V228" s="136">
        <f t="shared" si="3"/>
        <v>4.0025853185693183E-2</v>
      </c>
    </row>
    <row r="229" spans="1:22" ht="13.8" thickBot="1" x14ac:dyDescent="0.3">
      <c r="A229" s="132" t="s">
        <v>174</v>
      </c>
      <c r="B229" s="132">
        <v>107.1</v>
      </c>
      <c r="C229" s="133">
        <v>108.345</v>
      </c>
      <c r="D229" s="133">
        <v>109.313</v>
      </c>
      <c r="E229" s="133">
        <v>110.351</v>
      </c>
      <c r="F229" s="133">
        <v>111.026</v>
      </c>
      <c r="G229" s="133">
        <v>111.575</v>
      </c>
      <c r="H229" s="133">
        <v>112.458</v>
      </c>
      <c r="I229" s="133">
        <v>113.262</v>
      </c>
      <c r="J229" s="133">
        <v>113.657</v>
      </c>
      <c r="K229" s="133">
        <v>114.43899999999999</v>
      </c>
      <c r="L229" s="133">
        <v>115.081</v>
      </c>
      <c r="M229" s="133">
        <v>116.28700000000001</v>
      </c>
      <c r="N229" s="133">
        <v>117.483</v>
      </c>
      <c r="O229" s="133">
        <v>118.217</v>
      </c>
      <c r="P229" s="133">
        <v>118.79900000000001</v>
      </c>
      <c r="Q229" s="133">
        <v>119.566</v>
      </c>
      <c r="R229" s="133">
        <v>120.759</v>
      </c>
      <c r="S229" s="134">
        <v>122.002</v>
      </c>
      <c r="U229" s="135">
        <f t="shared" si="3"/>
        <v>4.0512328080019699E-2</v>
      </c>
      <c r="V229" s="136">
        <f t="shared" si="3"/>
        <v>4.1812991504649899E-2</v>
      </c>
    </row>
    <row r="230" spans="1:22" x14ac:dyDescent="0.25">
      <c r="A230" s="144" t="s">
        <v>177</v>
      </c>
      <c r="B230" s="145">
        <v>100.348</v>
      </c>
      <c r="C230" s="146">
        <v>100.607</v>
      </c>
      <c r="D230" s="146">
        <v>100.377</v>
      </c>
      <c r="E230" s="146">
        <v>100.38</v>
      </c>
      <c r="F230" s="146">
        <v>101.833</v>
      </c>
      <c r="G230" s="146">
        <v>102.16</v>
      </c>
      <c r="H230" s="146">
        <v>102.913</v>
      </c>
      <c r="I230" s="146">
        <v>103.405</v>
      </c>
      <c r="J230" s="146">
        <v>103.715</v>
      </c>
      <c r="K230" s="146">
        <v>103.526</v>
      </c>
      <c r="L230" s="146">
        <v>104.246</v>
      </c>
      <c r="M230" s="146">
        <v>104.69499999999999</v>
      </c>
      <c r="N230" s="146">
        <v>105.27500000000001</v>
      </c>
      <c r="O230" s="146">
        <v>105.565</v>
      </c>
      <c r="P230" s="146">
        <v>105.90900000000001</v>
      </c>
      <c r="Q230" s="146">
        <v>105.47799999999999</v>
      </c>
      <c r="R230" s="146">
        <v>106.626</v>
      </c>
      <c r="S230" s="147">
        <v>108.014</v>
      </c>
      <c r="U230" s="148">
        <f t="shared" si="3"/>
        <v>4.4251056646847253E-2</v>
      </c>
      <c r="V230" s="149">
        <f t="shared" si="3"/>
        <v>5.3095429851403697E-2</v>
      </c>
    </row>
    <row r="231" spans="1:22" ht="13.8" thickBot="1" x14ac:dyDescent="0.3">
      <c r="A231" s="150" t="s">
        <v>180</v>
      </c>
      <c r="B231" s="151">
        <v>98.727999999999994</v>
      </c>
      <c r="C231" s="152">
        <v>99.188999999999993</v>
      </c>
      <c r="D231" s="152">
        <v>99.02</v>
      </c>
      <c r="E231" s="152">
        <v>98.408000000000001</v>
      </c>
      <c r="F231" s="152">
        <v>98.647000000000006</v>
      </c>
      <c r="G231" s="152">
        <v>99.046999999999997</v>
      </c>
      <c r="H231" s="152">
        <v>99.222999999999999</v>
      </c>
      <c r="I231" s="152">
        <v>99.343000000000004</v>
      </c>
      <c r="J231" s="152">
        <v>98.811000000000007</v>
      </c>
      <c r="K231" s="152">
        <v>98.962000000000003</v>
      </c>
      <c r="L231" s="152">
        <v>98.350999999999999</v>
      </c>
      <c r="M231" s="152">
        <v>97.941000000000003</v>
      </c>
      <c r="N231" s="152">
        <v>97.69</v>
      </c>
      <c r="O231" s="152">
        <v>97.760999999999996</v>
      </c>
      <c r="P231" s="152">
        <v>96.935000000000002</v>
      </c>
      <c r="Q231" s="152">
        <v>96.278000000000006</v>
      </c>
      <c r="R231" s="152">
        <v>95.724999999999994</v>
      </c>
      <c r="S231" s="153">
        <v>95.671999999999997</v>
      </c>
      <c r="U231" s="154">
        <f t="shared" si="3"/>
        <v>-2.2777945089641705E-2</v>
      </c>
      <c r="V231" s="155">
        <f t="shared" si="3"/>
        <v>-2.2128388416959854E-3</v>
      </c>
    </row>
    <row r="232" spans="1:22" x14ac:dyDescent="0.25">
      <c r="A232" s="131" t="s">
        <v>183</v>
      </c>
      <c r="B232" s="132">
        <v>102.52200000000001</v>
      </c>
      <c r="C232" s="133">
        <v>103.526</v>
      </c>
      <c r="D232" s="133">
        <v>104.521</v>
      </c>
      <c r="E232" s="133">
        <v>104.94199999999999</v>
      </c>
      <c r="F232" s="133">
        <v>105.792</v>
      </c>
      <c r="G232" s="133">
        <v>106.639</v>
      </c>
      <c r="H232" s="133">
        <v>107.16200000000001</v>
      </c>
      <c r="I232" s="133">
        <v>107.639</v>
      </c>
      <c r="J232" s="133">
        <v>108.158</v>
      </c>
      <c r="K232" s="133">
        <v>108.91200000000001</v>
      </c>
      <c r="L232" s="133">
        <v>109.387</v>
      </c>
      <c r="M232" s="133">
        <v>109.625</v>
      </c>
      <c r="N232" s="133">
        <v>110.455</v>
      </c>
      <c r="O232" s="133">
        <v>111.485</v>
      </c>
      <c r="P232" s="133">
        <v>112.268</v>
      </c>
      <c r="Q232" s="133">
        <v>113.35899999999999</v>
      </c>
      <c r="R232" s="133">
        <v>114.20699999999999</v>
      </c>
      <c r="S232" s="134">
        <v>114.568</v>
      </c>
      <c r="U232" s="135">
        <f t="shared" si="3"/>
        <v>3.0260074313562813E-2</v>
      </c>
      <c r="V232" s="136">
        <f t="shared" si="3"/>
        <v>1.2703783543419389E-2</v>
      </c>
    </row>
    <row r="233" spans="1:22" ht="13.8" thickBot="1" x14ac:dyDescent="0.3">
      <c r="A233" s="132" t="s">
        <v>186</v>
      </c>
      <c r="B233" s="132">
        <v>102.517</v>
      </c>
      <c r="C233" s="133">
        <v>103.498</v>
      </c>
      <c r="D233" s="133">
        <v>104.36</v>
      </c>
      <c r="E233" s="133">
        <v>104.958</v>
      </c>
      <c r="F233" s="133">
        <v>105.78400000000001</v>
      </c>
      <c r="G233" s="133">
        <v>106.61799999999999</v>
      </c>
      <c r="H233" s="133">
        <v>107.35899999999999</v>
      </c>
      <c r="I233" s="133">
        <v>107.809</v>
      </c>
      <c r="J233" s="133">
        <v>108.26900000000001</v>
      </c>
      <c r="K233" s="133">
        <v>109.03100000000001</v>
      </c>
      <c r="L233" s="133">
        <v>109.572</v>
      </c>
      <c r="M233" s="133">
        <v>110.057</v>
      </c>
      <c r="N233" s="133">
        <v>110.562</v>
      </c>
      <c r="O233" s="133">
        <v>111.404</v>
      </c>
      <c r="P233" s="133">
        <v>112.191</v>
      </c>
      <c r="Q233" s="133">
        <v>113.16500000000001</v>
      </c>
      <c r="R233" s="133">
        <v>113.88</v>
      </c>
      <c r="S233" s="134">
        <v>114.586</v>
      </c>
      <c r="U233" s="135">
        <f t="shared" si="3"/>
        <v>2.551336069307486E-2</v>
      </c>
      <c r="V233" s="136">
        <f t="shared" si="3"/>
        <v>2.5029590995132356E-2</v>
      </c>
    </row>
    <row r="234" spans="1:22" ht="13.8" thickBot="1" x14ac:dyDescent="0.3">
      <c r="A234" s="137" t="s">
        <v>189</v>
      </c>
      <c r="B234" s="138">
        <v>102.465</v>
      </c>
      <c r="C234" s="139">
        <v>103.452</v>
      </c>
      <c r="D234" s="139">
        <v>104.259</v>
      </c>
      <c r="E234" s="139">
        <v>104.887</v>
      </c>
      <c r="F234" s="139">
        <v>105.71</v>
      </c>
      <c r="G234" s="139">
        <v>106.55800000000001</v>
      </c>
      <c r="H234" s="139">
        <v>107.294</v>
      </c>
      <c r="I234" s="139">
        <v>107.71599999999999</v>
      </c>
      <c r="J234" s="139">
        <v>108.15600000000001</v>
      </c>
      <c r="K234" s="139">
        <v>108.91500000000001</v>
      </c>
      <c r="L234" s="139">
        <v>109.453</v>
      </c>
      <c r="M234" s="139">
        <v>109.95</v>
      </c>
      <c r="N234" s="139">
        <v>110.462</v>
      </c>
      <c r="O234" s="139">
        <v>111.288</v>
      </c>
      <c r="P234" s="139">
        <v>112.098</v>
      </c>
      <c r="Q234" s="139">
        <v>113.07899999999999</v>
      </c>
      <c r="R234" s="139">
        <v>113.79600000000001</v>
      </c>
      <c r="S234" s="140">
        <v>114.501</v>
      </c>
      <c r="U234" s="141">
        <f t="shared" si="3"/>
        <v>2.5605047621861665E-2</v>
      </c>
      <c r="V234" s="142">
        <f t="shared" si="3"/>
        <v>2.5012430223421367E-2</v>
      </c>
    </row>
    <row r="235" spans="1:22" ht="13.8" thickBot="1" x14ac:dyDescent="0.3">
      <c r="A235" s="132" t="s">
        <v>192</v>
      </c>
      <c r="B235" s="132">
        <v>102.28100000000001</v>
      </c>
      <c r="C235" s="133">
        <v>103.188</v>
      </c>
      <c r="D235" s="133">
        <v>103.974</v>
      </c>
      <c r="E235" s="133">
        <v>104.66800000000001</v>
      </c>
      <c r="F235" s="133">
        <v>105.42</v>
      </c>
      <c r="G235" s="133">
        <v>106.248</v>
      </c>
      <c r="H235" s="133">
        <v>107.03100000000001</v>
      </c>
      <c r="I235" s="133">
        <v>107.438</v>
      </c>
      <c r="J235" s="133">
        <v>107.842</v>
      </c>
      <c r="K235" s="133">
        <v>108.60599999999999</v>
      </c>
      <c r="L235" s="133">
        <v>109.13200000000001</v>
      </c>
      <c r="M235" s="133">
        <v>109.589</v>
      </c>
      <c r="N235" s="133">
        <v>110.19</v>
      </c>
      <c r="O235" s="133">
        <v>111.014</v>
      </c>
      <c r="P235" s="133">
        <v>111.887</v>
      </c>
      <c r="Q235" s="133">
        <v>112.83799999999999</v>
      </c>
      <c r="R235" s="133">
        <v>113.614</v>
      </c>
      <c r="S235" s="134">
        <v>114.30800000000001</v>
      </c>
      <c r="U235" s="135">
        <f t="shared" si="3"/>
        <v>2.7793535038573403E-2</v>
      </c>
      <c r="V235" s="136">
        <f t="shared" si="3"/>
        <v>2.4658397067028659E-2</v>
      </c>
    </row>
    <row r="236" spans="1:22" ht="13.8" thickBot="1" x14ac:dyDescent="0.3">
      <c r="A236" s="137" t="s">
        <v>195</v>
      </c>
      <c r="B236" s="138">
        <v>104.23399999999999</v>
      </c>
      <c r="C236" s="139">
        <v>105.017</v>
      </c>
      <c r="D236" s="139">
        <v>107.648</v>
      </c>
      <c r="E236" s="139">
        <v>107.285</v>
      </c>
      <c r="F236" s="139">
        <v>108.239</v>
      </c>
      <c r="G236" s="139">
        <v>108.60599999999999</v>
      </c>
      <c r="H236" s="139">
        <v>109.52</v>
      </c>
      <c r="I236" s="139">
        <v>110.94</v>
      </c>
      <c r="J236" s="139">
        <v>112.074</v>
      </c>
      <c r="K236" s="139">
        <v>112.988</v>
      </c>
      <c r="L236" s="139">
        <v>113.61499999999999</v>
      </c>
      <c r="M236" s="139">
        <v>113.65</v>
      </c>
      <c r="N236" s="139">
        <v>113.928</v>
      </c>
      <c r="O236" s="139">
        <v>115.343</v>
      </c>
      <c r="P236" s="139">
        <v>115.321</v>
      </c>
      <c r="Q236" s="139">
        <v>116.01900000000001</v>
      </c>
      <c r="R236" s="139">
        <v>116.65300000000001</v>
      </c>
      <c r="S236" s="140">
        <v>117.413</v>
      </c>
      <c r="U236" s="141">
        <f t="shared" si="3"/>
        <v>2.2038314900863387E-2</v>
      </c>
      <c r="V236" s="142">
        <f t="shared" si="3"/>
        <v>2.6315978745504509E-2</v>
      </c>
    </row>
    <row r="237" spans="1:22" x14ac:dyDescent="0.25">
      <c r="A237" s="132" t="s">
        <v>198</v>
      </c>
      <c r="B237" s="132">
        <v>104.256</v>
      </c>
      <c r="C237" s="133">
        <v>105.054</v>
      </c>
      <c r="D237" s="133">
        <v>107.691</v>
      </c>
      <c r="E237" s="133">
        <v>107.319</v>
      </c>
      <c r="F237" s="133">
        <v>108.26300000000001</v>
      </c>
      <c r="G237" s="133">
        <v>108.625</v>
      </c>
      <c r="H237" s="133">
        <v>109.53</v>
      </c>
      <c r="I237" s="133">
        <v>110.94799999999999</v>
      </c>
      <c r="J237" s="133">
        <v>112.08</v>
      </c>
      <c r="K237" s="133">
        <v>112.99299999999999</v>
      </c>
      <c r="L237" s="133">
        <v>113.624</v>
      </c>
      <c r="M237" s="133">
        <v>113.65300000000001</v>
      </c>
      <c r="N237" s="133">
        <v>113.93300000000001</v>
      </c>
      <c r="O237" s="133">
        <v>115.345</v>
      </c>
      <c r="P237" s="133">
        <v>115.325</v>
      </c>
      <c r="Q237" s="133">
        <v>116.023</v>
      </c>
      <c r="R237" s="133">
        <v>116.65600000000001</v>
      </c>
      <c r="S237" s="134">
        <v>117.416</v>
      </c>
      <c r="U237" s="135">
        <f t="shared" si="3"/>
        <v>2.2002505147144635E-2</v>
      </c>
      <c r="V237" s="136">
        <f t="shared" si="3"/>
        <v>2.6315295380783255E-2</v>
      </c>
    </row>
    <row r="238" spans="1:22" x14ac:dyDescent="0.25">
      <c r="A238" s="132" t="s">
        <v>201</v>
      </c>
      <c r="B238" s="132">
        <v>104.247</v>
      </c>
      <c r="C238" s="133">
        <v>105.045</v>
      </c>
      <c r="D238" s="133">
        <v>107.681</v>
      </c>
      <c r="E238" s="133">
        <v>107.31100000000001</v>
      </c>
      <c r="F238" s="133">
        <v>108.256</v>
      </c>
      <c r="G238" s="133">
        <v>108.61499999999999</v>
      </c>
      <c r="H238" s="133">
        <v>109.524</v>
      </c>
      <c r="I238" s="133">
        <v>110.94</v>
      </c>
      <c r="J238" s="133">
        <v>112.07299999999999</v>
      </c>
      <c r="K238" s="133">
        <v>112.986</v>
      </c>
      <c r="L238" s="133">
        <v>113.61</v>
      </c>
      <c r="M238" s="133">
        <v>113.646</v>
      </c>
      <c r="N238" s="133">
        <v>113.923</v>
      </c>
      <c r="O238" s="133">
        <v>115.33799999999999</v>
      </c>
      <c r="P238" s="133">
        <v>115.315</v>
      </c>
      <c r="Q238" s="133">
        <v>116.014</v>
      </c>
      <c r="R238" s="133">
        <v>116.64700000000001</v>
      </c>
      <c r="S238" s="134">
        <v>117.408</v>
      </c>
      <c r="U238" s="135">
        <f t="shared" si="3"/>
        <v>2.2004225989011639E-2</v>
      </c>
      <c r="V238" s="136">
        <f t="shared" si="3"/>
        <v>2.6352312166310288E-2</v>
      </c>
    </row>
    <row r="239" spans="1:22" x14ac:dyDescent="0.25">
      <c r="A239" s="132" t="s">
        <v>204</v>
      </c>
      <c r="B239" s="132">
        <v>102.187</v>
      </c>
      <c r="C239" s="133">
        <v>103.1</v>
      </c>
      <c r="D239" s="133">
        <v>103.80200000000001</v>
      </c>
      <c r="E239" s="133">
        <v>104.54300000000001</v>
      </c>
      <c r="F239" s="133">
        <v>105.28700000000001</v>
      </c>
      <c r="G239" s="133">
        <v>106.13500000000001</v>
      </c>
      <c r="H239" s="133">
        <v>106.91200000000001</v>
      </c>
      <c r="I239" s="133">
        <v>107.276</v>
      </c>
      <c r="J239" s="133">
        <v>107.65</v>
      </c>
      <c r="K239" s="133">
        <v>108.407</v>
      </c>
      <c r="L239" s="133">
        <v>108.929</v>
      </c>
      <c r="M239" s="133">
        <v>109.404</v>
      </c>
      <c r="N239" s="133">
        <v>110.018</v>
      </c>
      <c r="O239" s="133">
        <v>110.81699999999999</v>
      </c>
      <c r="P239" s="133">
        <v>111.727</v>
      </c>
      <c r="Q239" s="133">
        <v>112.688</v>
      </c>
      <c r="R239" s="133">
        <v>113.47</v>
      </c>
      <c r="S239" s="134">
        <v>114.161</v>
      </c>
      <c r="U239" s="135">
        <f t="shared" si="3"/>
        <v>2.8048337867478068E-2</v>
      </c>
      <c r="V239" s="136">
        <f t="shared" si="3"/>
        <v>2.4582273885525918E-2</v>
      </c>
    </row>
    <row r="240" spans="1:22" x14ac:dyDescent="0.25">
      <c r="A240" s="132" t="s">
        <v>207</v>
      </c>
      <c r="B240" s="132">
        <v>101.83799999999999</v>
      </c>
      <c r="C240" s="133">
        <v>102.81</v>
      </c>
      <c r="D240" s="133">
        <v>103.54</v>
      </c>
      <c r="E240" s="133">
        <v>104.31100000000001</v>
      </c>
      <c r="F240" s="133">
        <v>105.09099999999999</v>
      </c>
      <c r="G240" s="133">
        <v>106.12</v>
      </c>
      <c r="H240" s="133">
        <v>107.01300000000001</v>
      </c>
      <c r="I240" s="133">
        <v>107.32299999999999</v>
      </c>
      <c r="J240" s="133">
        <v>107.419</v>
      </c>
      <c r="K240" s="133">
        <v>108.164</v>
      </c>
      <c r="L240" s="133">
        <v>108.758</v>
      </c>
      <c r="M240" s="133">
        <v>109.291</v>
      </c>
      <c r="N240" s="133">
        <v>109.75700000000001</v>
      </c>
      <c r="O240" s="133">
        <v>110.602</v>
      </c>
      <c r="P240" s="133">
        <v>111.40900000000001</v>
      </c>
      <c r="Q240" s="133">
        <v>112.53</v>
      </c>
      <c r="R240" s="133">
        <v>113.495</v>
      </c>
      <c r="S240" s="134">
        <v>114.185</v>
      </c>
      <c r="U240" s="135">
        <f t="shared" si="3"/>
        <v>3.4745726135718691E-2</v>
      </c>
      <c r="V240" s="136">
        <f t="shared" si="3"/>
        <v>2.4540918616392071E-2</v>
      </c>
    </row>
    <row r="241" spans="1:22" x14ac:dyDescent="0.25">
      <c r="A241" s="132" t="s">
        <v>210</v>
      </c>
      <c r="B241" s="132">
        <v>102.56</v>
      </c>
      <c r="C241" s="133">
        <v>103.411</v>
      </c>
      <c r="D241" s="133">
        <v>104.08199999999999</v>
      </c>
      <c r="E241" s="133">
        <v>104.79</v>
      </c>
      <c r="F241" s="133">
        <v>105.49299999999999</v>
      </c>
      <c r="G241" s="133">
        <v>106.146</v>
      </c>
      <c r="H241" s="133">
        <v>106.803</v>
      </c>
      <c r="I241" s="133">
        <v>107.22499999999999</v>
      </c>
      <c r="J241" s="133">
        <v>107.901</v>
      </c>
      <c r="K241" s="133">
        <v>108.673</v>
      </c>
      <c r="L241" s="133">
        <v>109.114</v>
      </c>
      <c r="M241" s="133">
        <v>109.52</v>
      </c>
      <c r="N241" s="133">
        <v>110.283</v>
      </c>
      <c r="O241" s="133">
        <v>111.02800000000001</v>
      </c>
      <c r="P241" s="133">
        <v>112.045</v>
      </c>
      <c r="Q241" s="133">
        <v>112.831</v>
      </c>
      <c r="R241" s="133">
        <v>113.419</v>
      </c>
      <c r="S241" s="134">
        <v>114.11199999999999</v>
      </c>
      <c r="U241" s="135">
        <f t="shared" si="3"/>
        <v>2.100884991142582E-2</v>
      </c>
      <c r="V241" s="136">
        <f t="shared" si="3"/>
        <v>2.4665262336347915E-2</v>
      </c>
    </row>
    <row r="242" spans="1:22" x14ac:dyDescent="0.25">
      <c r="A242" s="132" t="s">
        <v>213</v>
      </c>
      <c r="B242" s="132">
        <v>102.551</v>
      </c>
      <c r="C242" s="133">
        <v>103.401</v>
      </c>
      <c r="D242" s="133">
        <v>104.074</v>
      </c>
      <c r="E242" s="133">
        <v>104.783</v>
      </c>
      <c r="F242" s="133">
        <v>105.489</v>
      </c>
      <c r="G242" s="133">
        <v>106.143</v>
      </c>
      <c r="H242" s="133">
        <v>106.797</v>
      </c>
      <c r="I242" s="133">
        <v>107.226</v>
      </c>
      <c r="J242" s="133">
        <v>107.9</v>
      </c>
      <c r="K242" s="133">
        <v>108.67</v>
      </c>
      <c r="L242" s="133">
        <v>109.113</v>
      </c>
      <c r="M242" s="133">
        <v>109.512</v>
      </c>
      <c r="N242" s="133">
        <v>110.271</v>
      </c>
      <c r="O242" s="133">
        <v>111.01600000000001</v>
      </c>
      <c r="P242" s="133">
        <v>112.03100000000001</v>
      </c>
      <c r="Q242" s="133">
        <v>112.81100000000001</v>
      </c>
      <c r="R242" s="133">
        <v>113.401</v>
      </c>
      <c r="S242" s="134">
        <v>114.093</v>
      </c>
      <c r="U242" s="135">
        <f t="shared" si="3"/>
        <v>2.1084635265178564E-2</v>
      </c>
      <c r="V242" s="136">
        <f t="shared" si="3"/>
        <v>2.4633290061792046E-2</v>
      </c>
    </row>
    <row r="243" spans="1:22" x14ac:dyDescent="0.25">
      <c r="A243" s="132" t="s">
        <v>216</v>
      </c>
      <c r="B243" s="132">
        <v>103.703</v>
      </c>
      <c r="C243" s="133">
        <v>105.24299999999999</v>
      </c>
      <c r="D243" s="133">
        <v>106.20099999999999</v>
      </c>
      <c r="E243" s="133">
        <v>106.371</v>
      </c>
      <c r="F243" s="133">
        <v>107.684</v>
      </c>
      <c r="G243" s="133">
        <v>108.67100000000001</v>
      </c>
      <c r="H243" s="133">
        <v>109.078</v>
      </c>
      <c r="I243" s="133">
        <v>109.60599999999999</v>
      </c>
      <c r="J243" s="133">
        <v>110.298</v>
      </c>
      <c r="K243" s="133">
        <v>111.018</v>
      </c>
      <c r="L243" s="133">
        <v>111.639</v>
      </c>
      <c r="M243" s="133">
        <v>112.411</v>
      </c>
      <c r="N243" s="133">
        <v>112.304</v>
      </c>
      <c r="O243" s="133">
        <v>113.136</v>
      </c>
      <c r="P243" s="133">
        <v>113.50700000000001</v>
      </c>
      <c r="Q243" s="133">
        <v>114.691</v>
      </c>
      <c r="R243" s="133">
        <v>115.002</v>
      </c>
      <c r="S243" s="134">
        <v>115.783</v>
      </c>
      <c r="U243" s="135">
        <f t="shared" si="3"/>
        <v>1.0890733031182265E-2</v>
      </c>
      <c r="V243" s="136">
        <f t="shared" si="3"/>
        <v>2.7442721195086728E-2</v>
      </c>
    </row>
    <row r="244" spans="1:22" x14ac:dyDescent="0.25">
      <c r="A244" s="132" t="s">
        <v>219</v>
      </c>
      <c r="B244" s="132">
        <v>104.271</v>
      </c>
      <c r="C244" s="133">
        <v>105.07299999999999</v>
      </c>
      <c r="D244" s="133">
        <v>107.71</v>
      </c>
      <c r="E244" s="133">
        <v>107.32599999999999</v>
      </c>
      <c r="F244" s="133">
        <v>108.258</v>
      </c>
      <c r="G244" s="133">
        <v>108.60899999999999</v>
      </c>
      <c r="H244" s="133">
        <v>109.51300000000001</v>
      </c>
      <c r="I244" s="133">
        <v>110.929</v>
      </c>
      <c r="J244" s="133">
        <v>112.06699999999999</v>
      </c>
      <c r="K244" s="133">
        <v>112.98399999999999</v>
      </c>
      <c r="L244" s="133">
        <v>113.613</v>
      </c>
      <c r="M244" s="133">
        <v>113.648</v>
      </c>
      <c r="N244" s="133">
        <v>113.926</v>
      </c>
      <c r="O244" s="133">
        <v>115.34099999999999</v>
      </c>
      <c r="P244" s="133">
        <v>115.319</v>
      </c>
      <c r="Q244" s="133">
        <v>116.018</v>
      </c>
      <c r="R244" s="133">
        <v>116.651</v>
      </c>
      <c r="S244" s="134">
        <v>117.41200000000001</v>
      </c>
      <c r="U244" s="135">
        <f t="shared" si="3"/>
        <v>2.2003461137173996E-2</v>
      </c>
      <c r="V244" s="136">
        <f t="shared" si="3"/>
        <v>2.6351399704275691E-2</v>
      </c>
    </row>
    <row r="245" spans="1:22" x14ac:dyDescent="0.25">
      <c r="A245" s="132" t="s">
        <v>222</v>
      </c>
      <c r="B245" s="132">
        <v>104.249</v>
      </c>
      <c r="C245" s="133">
        <v>105.048</v>
      </c>
      <c r="D245" s="133">
        <v>107.687</v>
      </c>
      <c r="E245" s="133">
        <v>107.312</v>
      </c>
      <c r="F245" s="133">
        <v>108.258</v>
      </c>
      <c r="G245" s="133">
        <v>108.61499999999999</v>
      </c>
      <c r="H245" s="133">
        <v>109.526</v>
      </c>
      <c r="I245" s="133">
        <v>110.941</v>
      </c>
      <c r="J245" s="133">
        <v>112.074</v>
      </c>
      <c r="K245" s="133">
        <v>112.98699999999999</v>
      </c>
      <c r="L245" s="133">
        <v>113.61199999999999</v>
      </c>
      <c r="M245" s="133">
        <v>113.646</v>
      </c>
      <c r="N245" s="133">
        <v>113.92400000000001</v>
      </c>
      <c r="O245" s="133">
        <v>115.339</v>
      </c>
      <c r="P245" s="133">
        <v>115.316</v>
      </c>
      <c r="Q245" s="133">
        <v>116.015</v>
      </c>
      <c r="R245" s="133">
        <v>116.648</v>
      </c>
      <c r="S245" s="134">
        <v>117.408</v>
      </c>
      <c r="U245" s="135">
        <f t="shared" si="3"/>
        <v>2.2004034771067937E-2</v>
      </c>
      <c r="V245" s="136">
        <f t="shared" si="3"/>
        <v>2.6317117765577436E-2</v>
      </c>
    </row>
    <row r="246" spans="1:22" x14ac:dyDescent="0.25">
      <c r="A246" s="132" t="s">
        <v>225</v>
      </c>
      <c r="B246" s="132">
        <v>104.27800000000001</v>
      </c>
      <c r="C246" s="133">
        <v>105.07599999999999</v>
      </c>
      <c r="D246" s="133">
        <v>107.711</v>
      </c>
      <c r="E246" s="133">
        <v>107.333</v>
      </c>
      <c r="F246" s="133">
        <v>108.274</v>
      </c>
      <c r="G246" s="133">
        <v>108.645</v>
      </c>
      <c r="H246" s="133">
        <v>109.533</v>
      </c>
      <c r="I246" s="133">
        <v>110.959</v>
      </c>
      <c r="J246" s="133">
        <v>112.09</v>
      </c>
      <c r="K246" s="133">
        <v>113.003</v>
      </c>
      <c r="L246" s="133">
        <v>113.649</v>
      </c>
      <c r="M246" s="133">
        <v>113.669</v>
      </c>
      <c r="N246" s="133">
        <v>113.949</v>
      </c>
      <c r="O246" s="133">
        <v>115.36199999999999</v>
      </c>
      <c r="P246" s="133">
        <v>115.34399999999999</v>
      </c>
      <c r="Q246" s="133">
        <v>116.04</v>
      </c>
      <c r="R246" s="133">
        <v>116.673</v>
      </c>
      <c r="S246" s="134">
        <v>117.434</v>
      </c>
      <c r="U246" s="135">
        <f t="shared" si="3"/>
        <v>2.1999255402294748E-2</v>
      </c>
      <c r="V246" s="136">
        <f t="shared" si="3"/>
        <v>2.634638229231423E-2</v>
      </c>
    </row>
    <row r="247" spans="1:22" ht="13.8" thickBot="1" x14ac:dyDescent="0.3">
      <c r="A247" s="132" t="s">
        <v>228</v>
      </c>
      <c r="B247" s="132">
        <v>102.548</v>
      </c>
      <c r="C247" s="133">
        <v>103.696</v>
      </c>
      <c r="D247" s="133">
        <v>105.51300000000001</v>
      </c>
      <c r="E247" s="133">
        <v>104.842</v>
      </c>
      <c r="F247" s="133">
        <v>105.837</v>
      </c>
      <c r="G247" s="133">
        <v>106.758</v>
      </c>
      <c r="H247" s="133">
        <v>105.983</v>
      </c>
      <c r="I247" s="133">
        <v>106.62</v>
      </c>
      <c r="J247" s="133">
        <v>107.486</v>
      </c>
      <c r="K247" s="133">
        <v>108.18600000000001</v>
      </c>
      <c r="L247" s="133">
        <v>108.283</v>
      </c>
      <c r="M247" s="133">
        <v>107.086</v>
      </c>
      <c r="N247" s="133">
        <v>109.807</v>
      </c>
      <c r="O247" s="133">
        <v>111.93899999999999</v>
      </c>
      <c r="P247" s="133">
        <v>112.705</v>
      </c>
      <c r="Q247" s="133">
        <v>114.49299999999999</v>
      </c>
      <c r="R247" s="133">
        <v>116.146</v>
      </c>
      <c r="S247" s="134">
        <v>114.441</v>
      </c>
      <c r="U247" s="135">
        <f t="shared" si="3"/>
        <v>5.9012996076436064E-2</v>
      </c>
      <c r="V247" s="136">
        <f t="shared" si="3"/>
        <v>-5.7438826503135809E-2</v>
      </c>
    </row>
    <row r="248" spans="1:22" ht="13.8" thickBot="1" x14ac:dyDescent="0.3">
      <c r="A248" s="137" t="s">
        <v>231</v>
      </c>
      <c r="B248" s="138">
        <v>101.339</v>
      </c>
      <c r="C248" s="139">
        <v>102.51600000000001</v>
      </c>
      <c r="D248" s="139">
        <v>104.53</v>
      </c>
      <c r="E248" s="139">
        <v>103.45399999999999</v>
      </c>
      <c r="F248" s="139">
        <v>104.444</v>
      </c>
      <c r="G248" s="139">
        <v>105.331</v>
      </c>
      <c r="H248" s="139">
        <v>104.04900000000001</v>
      </c>
      <c r="I248" s="139">
        <v>104.54600000000001</v>
      </c>
      <c r="J248" s="139">
        <v>105.36199999999999</v>
      </c>
      <c r="K248" s="139">
        <v>105.992</v>
      </c>
      <c r="L248" s="139">
        <v>105.922</v>
      </c>
      <c r="M248" s="139">
        <v>104.214</v>
      </c>
      <c r="N248" s="139">
        <v>107.312</v>
      </c>
      <c r="O248" s="139">
        <v>109.724</v>
      </c>
      <c r="P248" s="139">
        <v>110.535</v>
      </c>
      <c r="Q248" s="139">
        <v>112.536</v>
      </c>
      <c r="R248" s="139">
        <v>114.334</v>
      </c>
      <c r="S248" s="140">
        <v>112.069</v>
      </c>
      <c r="U248" s="141">
        <f t="shared" si="3"/>
        <v>6.5456425308412891E-2</v>
      </c>
      <c r="V248" s="142">
        <f t="shared" si="3"/>
        <v>-7.6917757904676476E-2</v>
      </c>
    </row>
    <row r="249" spans="1:22" x14ac:dyDescent="0.25">
      <c r="A249" s="132" t="s">
        <v>234</v>
      </c>
      <c r="B249" s="132">
        <v>107.254</v>
      </c>
      <c r="C249" s="133">
        <v>108.29900000000001</v>
      </c>
      <c r="D249" s="133">
        <v>109.349</v>
      </c>
      <c r="E249" s="133">
        <v>110.294</v>
      </c>
      <c r="F249" s="133">
        <v>111.304</v>
      </c>
      <c r="G249" s="133">
        <v>112.36799999999999</v>
      </c>
      <c r="H249" s="133">
        <v>113.71299999999999</v>
      </c>
      <c r="I249" s="133">
        <v>114.947</v>
      </c>
      <c r="J249" s="133">
        <v>116.039</v>
      </c>
      <c r="K249" s="133">
        <v>117.03700000000001</v>
      </c>
      <c r="L249" s="133">
        <v>117.846</v>
      </c>
      <c r="M249" s="133">
        <v>118.86499999999999</v>
      </c>
      <c r="N249" s="133">
        <v>119.895</v>
      </c>
      <c r="O249" s="133">
        <v>120.783</v>
      </c>
      <c r="P249" s="133">
        <v>121.337</v>
      </c>
      <c r="Q249" s="133">
        <v>122.178</v>
      </c>
      <c r="R249" s="133">
        <v>123.187</v>
      </c>
      <c r="S249" s="134">
        <v>123.973</v>
      </c>
      <c r="U249" s="135">
        <f t="shared" si="3"/>
        <v>3.3445239262190452E-2</v>
      </c>
      <c r="V249" s="136">
        <f t="shared" si="3"/>
        <v>2.5767482309721146E-2</v>
      </c>
    </row>
    <row r="250" spans="1:22" x14ac:dyDescent="0.25">
      <c r="A250" s="131" t="s">
        <v>1235</v>
      </c>
      <c r="B250" s="132">
        <v>105.179</v>
      </c>
      <c r="C250" s="133">
        <v>106.232</v>
      </c>
      <c r="D250" s="133">
        <v>106.904</v>
      </c>
      <c r="E250" s="133">
        <v>107.727</v>
      </c>
      <c r="F250" s="133">
        <v>109.62</v>
      </c>
      <c r="G250" s="133">
        <v>110.97799999999999</v>
      </c>
      <c r="H250" s="133">
        <v>112.348</v>
      </c>
      <c r="I250" s="133">
        <v>114.004</v>
      </c>
      <c r="J250" s="133">
        <v>115.143</v>
      </c>
      <c r="K250" s="133">
        <v>116.70699999999999</v>
      </c>
      <c r="L250" s="133">
        <v>117.895</v>
      </c>
      <c r="M250" s="133">
        <v>119.616</v>
      </c>
      <c r="N250" s="133">
        <v>120.503</v>
      </c>
      <c r="O250" s="133">
        <v>121.813</v>
      </c>
      <c r="P250" s="133">
        <v>122.78400000000001</v>
      </c>
      <c r="Q250" s="133">
        <v>123.375</v>
      </c>
      <c r="R250" s="133">
        <v>124.389</v>
      </c>
      <c r="S250" s="134">
        <v>125.747</v>
      </c>
      <c r="U250" s="135">
        <f t="shared" si="3"/>
        <v>3.3282901692051059E-2</v>
      </c>
      <c r="V250" s="136">
        <f t="shared" si="3"/>
        <v>4.4389808450308932E-2</v>
      </c>
    </row>
    <row r="251" spans="1:22" x14ac:dyDescent="0.25">
      <c r="A251" s="132" t="s">
        <v>1232</v>
      </c>
      <c r="B251" s="132">
        <v>105.105</v>
      </c>
      <c r="C251" s="133">
        <v>106.352</v>
      </c>
      <c r="D251" s="133">
        <v>107.114</v>
      </c>
      <c r="E251" s="133">
        <v>107.997</v>
      </c>
      <c r="F251" s="133">
        <v>110.72199999999999</v>
      </c>
      <c r="G251" s="133">
        <v>112.584</v>
      </c>
      <c r="H251" s="133">
        <v>114.43300000000001</v>
      </c>
      <c r="I251" s="133">
        <v>116.803</v>
      </c>
      <c r="J251" s="133">
        <v>118.059</v>
      </c>
      <c r="K251" s="133">
        <v>120.18</v>
      </c>
      <c r="L251" s="133">
        <v>121.59</v>
      </c>
      <c r="M251" s="133">
        <v>124.19799999999999</v>
      </c>
      <c r="N251" s="133">
        <v>125.35599999999999</v>
      </c>
      <c r="O251" s="133">
        <v>127.23099999999999</v>
      </c>
      <c r="P251" s="133">
        <v>128.58099999999999</v>
      </c>
      <c r="Q251" s="133">
        <v>129.286</v>
      </c>
      <c r="R251" s="133">
        <v>130.85400000000001</v>
      </c>
      <c r="S251" s="134">
        <v>132.81299999999999</v>
      </c>
      <c r="U251" s="135">
        <f t="shared" si="3"/>
        <v>4.9402309558174817E-2</v>
      </c>
      <c r="V251" s="136">
        <f t="shared" si="3"/>
        <v>6.1241770222956182E-2</v>
      </c>
    </row>
    <row r="252" spans="1:22" x14ac:dyDescent="0.25">
      <c r="A252" s="132" t="s">
        <v>1229</v>
      </c>
      <c r="B252" s="132">
        <v>105.703</v>
      </c>
      <c r="C252" s="133">
        <v>105.73</v>
      </c>
      <c r="D252" s="133">
        <v>107.93</v>
      </c>
      <c r="E252" s="133">
        <v>108.935</v>
      </c>
      <c r="F252" s="133">
        <v>111.34099999999999</v>
      </c>
      <c r="G252" s="133">
        <v>112.95</v>
      </c>
      <c r="H252" s="133">
        <v>115.01900000000001</v>
      </c>
      <c r="I252" s="133">
        <v>117.84399999999999</v>
      </c>
      <c r="J252" s="133">
        <v>118.36</v>
      </c>
      <c r="K252" s="133">
        <v>119.68</v>
      </c>
      <c r="L252" s="133">
        <v>121.039</v>
      </c>
      <c r="M252" s="133">
        <v>123.455</v>
      </c>
      <c r="N252" s="133">
        <v>123.474</v>
      </c>
      <c r="O252" s="133">
        <v>125.768</v>
      </c>
      <c r="P252" s="133">
        <v>127.242</v>
      </c>
      <c r="Q252" s="133">
        <v>129.05699999999999</v>
      </c>
      <c r="R252" s="133">
        <v>130.60300000000001</v>
      </c>
      <c r="S252" s="134">
        <v>131.93199999999999</v>
      </c>
      <c r="U252" s="135">
        <f t="shared" si="3"/>
        <v>4.8784716494283398E-2</v>
      </c>
      <c r="V252" s="136">
        <f t="shared" si="3"/>
        <v>4.1329022329435805E-2</v>
      </c>
    </row>
    <row r="253" spans="1:22" x14ac:dyDescent="0.25">
      <c r="A253" s="132" t="s">
        <v>1226</v>
      </c>
      <c r="B253" s="132">
        <v>107.908</v>
      </c>
      <c r="C253" s="133">
        <v>106.60599999999999</v>
      </c>
      <c r="D253" s="133">
        <v>109.622</v>
      </c>
      <c r="E253" s="133">
        <v>111.05200000000001</v>
      </c>
      <c r="F253" s="133">
        <v>112.286</v>
      </c>
      <c r="G253" s="133">
        <v>113.369</v>
      </c>
      <c r="H253" s="133">
        <v>115.66800000000001</v>
      </c>
      <c r="I253" s="133">
        <v>118.81699999999999</v>
      </c>
      <c r="J253" s="133">
        <v>119.779</v>
      </c>
      <c r="K253" s="133">
        <v>123.232</v>
      </c>
      <c r="L253" s="133">
        <v>126.486</v>
      </c>
      <c r="M253" s="133">
        <v>130.44499999999999</v>
      </c>
      <c r="N253" s="133">
        <v>129.25800000000001</v>
      </c>
      <c r="O253" s="133">
        <v>131.839</v>
      </c>
      <c r="P253" s="133">
        <v>134.44999999999999</v>
      </c>
      <c r="Q253" s="133">
        <v>137.53</v>
      </c>
      <c r="R253" s="133">
        <v>138.57300000000001</v>
      </c>
      <c r="S253" s="134">
        <v>140.90600000000001</v>
      </c>
      <c r="U253" s="135">
        <f t="shared" si="3"/>
        <v>3.0682031725357994E-2</v>
      </c>
      <c r="V253" s="136">
        <f t="shared" si="3"/>
        <v>6.9063418363639384E-2</v>
      </c>
    </row>
    <row r="254" spans="1:22" x14ac:dyDescent="0.25">
      <c r="A254" s="132" t="s">
        <v>1223</v>
      </c>
      <c r="B254" s="132">
        <v>102.86499999999999</v>
      </c>
      <c r="C254" s="133">
        <v>103.125</v>
      </c>
      <c r="D254" s="133">
        <v>105.59099999999999</v>
      </c>
      <c r="E254" s="133">
        <v>107.39400000000001</v>
      </c>
      <c r="F254" s="133">
        <v>110.407</v>
      </c>
      <c r="G254" s="133">
        <v>111.913</v>
      </c>
      <c r="H254" s="133">
        <v>114.062</v>
      </c>
      <c r="I254" s="133">
        <v>116.654</v>
      </c>
      <c r="J254" s="133">
        <v>116.27800000000001</v>
      </c>
      <c r="K254" s="133">
        <v>116.05</v>
      </c>
      <c r="L254" s="133">
        <v>116.655</v>
      </c>
      <c r="M254" s="133">
        <v>117.979</v>
      </c>
      <c r="N254" s="133">
        <v>117.806</v>
      </c>
      <c r="O254" s="133">
        <v>120.129</v>
      </c>
      <c r="P254" s="133">
        <v>121</v>
      </c>
      <c r="Q254" s="133">
        <v>122.495</v>
      </c>
      <c r="R254" s="133">
        <v>124.161</v>
      </c>
      <c r="S254" s="134">
        <v>124.834</v>
      </c>
      <c r="U254" s="135">
        <f t="shared" si="3"/>
        <v>5.5522168368943969E-2</v>
      </c>
      <c r="V254" s="136">
        <f t="shared" si="3"/>
        <v>2.1858447503553258E-2</v>
      </c>
    </row>
    <row r="255" spans="1:22" x14ac:dyDescent="0.25">
      <c r="A255" s="132" t="s">
        <v>1220</v>
      </c>
      <c r="B255" s="132">
        <v>111.84</v>
      </c>
      <c r="C255" s="133">
        <v>113.64400000000001</v>
      </c>
      <c r="D255" s="133">
        <v>113.27200000000001</v>
      </c>
      <c r="E255" s="133">
        <v>110.44499999999999</v>
      </c>
      <c r="F255" s="133">
        <v>113.117</v>
      </c>
      <c r="G255" s="133">
        <v>116.15900000000001</v>
      </c>
      <c r="H255" s="133">
        <v>117.461</v>
      </c>
      <c r="I255" s="133">
        <v>120.336</v>
      </c>
      <c r="J255" s="133">
        <v>122.93899999999999</v>
      </c>
      <c r="K255" s="133">
        <v>126.00700000000001</v>
      </c>
      <c r="L255" s="133">
        <v>126.724</v>
      </c>
      <c r="M255" s="133">
        <v>130.667</v>
      </c>
      <c r="N255" s="133">
        <v>133.9</v>
      </c>
      <c r="O255" s="133">
        <v>135.49600000000001</v>
      </c>
      <c r="P255" s="133">
        <v>137.30600000000001</v>
      </c>
      <c r="Q255" s="133">
        <v>137.821</v>
      </c>
      <c r="R255" s="133">
        <v>139.89400000000001</v>
      </c>
      <c r="S255" s="134">
        <v>141.93199999999999</v>
      </c>
      <c r="U255" s="135">
        <f t="shared" si="3"/>
        <v>6.1536094546625231E-2</v>
      </c>
      <c r="V255" s="136">
        <f t="shared" si="3"/>
        <v>5.9558494529306838E-2</v>
      </c>
    </row>
    <row r="256" spans="1:22" x14ac:dyDescent="0.25">
      <c r="A256" s="132" t="s">
        <v>1217</v>
      </c>
      <c r="B256" s="132">
        <v>104.497</v>
      </c>
      <c r="C256" s="133">
        <v>107.12</v>
      </c>
      <c r="D256" s="133">
        <v>106.27</v>
      </c>
      <c r="E256" s="133">
        <v>107.012</v>
      </c>
      <c r="F256" s="133">
        <v>110.095</v>
      </c>
      <c r="G256" s="133">
        <v>112.236</v>
      </c>
      <c r="H256" s="133">
        <v>113.855</v>
      </c>
      <c r="I256" s="133">
        <v>115.73</v>
      </c>
      <c r="J256" s="133">
        <v>117.78700000000001</v>
      </c>
      <c r="K256" s="133">
        <v>120.79300000000001</v>
      </c>
      <c r="L256" s="133">
        <v>122.26300000000001</v>
      </c>
      <c r="M256" s="133">
        <v>125.09699999999999</v>
      </c>
      <c r="N256" s="133">
        <v>127.614</v>
      </c>
      <c r="O256" s="133">
        <v>128.99100000000001</v>
      </c>
      <c r="P256" s="133">
        <v>130.197</v>
      </c>
      <c r="Q256" s="133">
        <v>129.56299999999999</v>
      </c>
      <c r="R256" s="133">
        <v>131.15700000000001</v>
      </c>
      <c r="S256" s="134">
        <v>133.90700000000001</v>
      </c>
      <c r="U256" s="135">
        <f t="shared" si="3"/>
        <v>5.012721947164045E-2</v>
      </c>
      <c r="V256" s="136">
        <f t="shared" si="3"/>
        <v>8.6543765464726974E-2</v>
      </c>
    </row>
    <row r="257" spans="1:22" x14ac:dyDescent="0.25">
      <c r="A257" s="132" t="s">
        <v>1214</v>
      </c>
      <c r="B257" s="132">
        <v>102.874</v>
      </c>
      <c r="C257" s="133">
        <v>105.755</v>
      </c>
      <c r="D257" s="133">
        <v>106.386</v>
      </c>
      <c r="E257" s="133">
        <v>108.184</v>
      </c>
      <c r="F257" s="133">
        <v>111.59</v>
      </c>
      <c r="G257" s="133">
        <v>111.878</v>
      </c>
      <c r="H257" s="133">
        <v>114.15</v>
      </c>
      <c r="I257" s="133">
        <v>114.15</v>
      </c>
      <c r="J257" s="133">
        <v>114.51600000000001</v>
      </c>
      <c r="K257" s="133">
        <v>116.345</v>
      </c>
      <c r="L257" s="133">
        <v>119.741</v>
      </c>
      <c r="M257" s="133">
        <v>119.771</v>
      </c>
      <c r="N257" s="133">
        <v>119.82899999999999</v>
      </c>
      <c r="O257" s="133">
        <v>119.40300000000001</v>
      </c>
      <c r="P257" s="133">
        <v>119.56399999999999</v>
      </c>
      <c r="Q257" s="133">
        <v>119.702</v>
      </c>
      <c r="R257" s="133">
        <v>120.279</v>
      </c>
      <c r="S257" s="134">
        <v>122.364</v>
      </c>
      <c r="U257" s="135">
        <f t="shared" si="3"/>
        <v>1.9421075532237708E-2</v>
      </c>
      <c r="V257" s="136">
        <f t="shared" si="3"/>
        <v>7.1162663630915279E-2</v>
      </c>
    </row>
    <row r="258" spans="1:22" x14ac:dyDescent="0.25">
      <c r="A258" s="132" t="s">
        <v>1211</v>
      </c>
      <c r="B258" s="132">
        <v>106.666</v>
      </c>
      <c r="C258" s="133">
        <v>108.83</v>
      </c>
      <c r="D258" s="133">
        <v>105.78400000000001</v>
      </c>
      <c r="E258" s="133">
        <v>106.057</v>
      </c>
      <c r="F258" s="133">
        <v>106.877</v>
      </c>
      <c r="G258" s="133">
        <v>106.428</v>
      </c>
      <c r="H258" s="133">
        <v>107.434</v>
      </c>
      <c r="I258" s="133">
        <v>105.239</v>
      </c>
      <c r="J258" s="133">
        <v>106.136</v>
      </c>
      <c r="K258" s="133">
        <v>104.623</v>
      </c>
      <c r="L258" s="133">
        <v>104.577</v>
      </c>
      <c r="M258" s="133">
        <v>105.2</v>
      </c>
      <c r="N258" s="133">
        <v>106.32299999999999</v>
      </c>
      <c r="O258" s="133">
        <v>105.813</v>
      </c>
      <c r="P258" s="133">
        <v>104.119</v>
      </c>
      <c r="Q258" s="133">
        <v>99.557000000000002</v>
      </c>
      <c r="R258" s="133">
        <v>98.537999999999997</v>
      </c>
      <c r="S258" s="134">
        <v>99.6</v>
      </c>
      <c r="U258" s="135">
        <f t="shared" si="3"/>
        <v>-4.031707497987258E-2</v>
      </c>
      <c r="V258" s="136">
        <f t="shared" si="3"/>
        <v>4.3812229024844163E-2</v>
      </c>
    </row>
    <row r="259" spans="1:22" x14ac:dyDescent="0.25">
      <c r="A259" s="132" t="s">
        <v>1208</v>
      </c>
      <c r="B259" s="132">
        <v>99</v>
      </c>
      <c r="C259" s="133">
        <v>99.004999999999995</v>
      </c>
      <c r="D259" s="133">
        <v>98.899000000000001</v>
      </c>
      <c r="E259" s="133">
        <v>99.036000000000001</v>
      </c>
      <c r="F259" s="133">
        <v>99.408000000000001</v>
      </c>
      <c r="G259" s="133">
        <v>99.14</v>
      </c>
      <c r="H259" s="133">
        <v>98.727000000000004</v>
      </c>
      <c r="I259" s="133">
        <v>98.748000000000005</v>
      </c>
      <c r="J259" s="133">
        <v>98.876999999999995</v>
      </c>
      <c r="K259" s="133">
        <v>98.953000000000003</v>
      </c>
      <c r="L259" s="133">
        <v>98.975999999999999</v>
      </c>
      <c r="M259" s="133">
        <v>98.998999999999995</v>
      </c>
      <c r="N259" s="133">
        <v>99.063000000000002</v>
      </c>
      <c r="O259" s="133">
        <v>96.995000000000005</v>
      </c>
      <c r="P259" s="133">
        <v>98.561000000000007</v>
      </c>
      <c r="Q259" s="133">
        <v>97.692999999999998</v>
      </c>
      <c r="R259" s="133">
        <v>96.951999999999998</v>
      </c>
      <c r="S259" s="134">
        <v>96.786000000000001</v>
      </c>
      <c r="U259" s="135">
        <f t="shared" si="3"/>
        <v>-2.9996492639723593E-2</v>
      </c>
      <c r="V259" s="136">
        <f t="shared" si="3"/>
        <v>-6.8311804502794171E-3</v>
      </c>
    </row>
    <row r="260" spans="1:22" x14ac:dyDescent="0.25">
      <c r="A260" s="132" t="s">
        <v>1205</v>
      </c>
      <c r="B260" s="132">
        <v>95.24</v>
      </c>
      <c r="C260" s="133">
        <v>95.233999999999995</v>
      </c>
      <c r="D260" s="133">
        <v>93.945999999999998</v>
      </c>
      <c r="E260" s="133">
        <v>94.426000000000002</v>
      </c>
      <c r="F260" s="133">
        <v>95.62</v>
      </c>
      <c r="G260" s="133">
        <v>94.619</v>
      </c>
      <c r="H260" s="133">
        <v>94.994</v>
      </c>
      <c r="I260" s="133">
        <v>95.397000000000006</v>
      </c>
      <c r="J260" s="133">
        <v>96.936999999999998</v>
      </c>
      <c r="K260" s="133">
        <v>97.891999999999996</v>
      </c>
      <c r="L260" s="133">
        <v>98.262</v>
      </c>
      <c r="M260" s="133">
        <v>98.507999999999996</v>
      </c>
      <c r="N260" s="133">
        <v>99.44</v>
      </c>
      <c r="O260" s="133">
        <v>98.584000000000003</v>
      </c>
      <c r="P260" s="133">
        <v>100.001</v>
      </c>
      <c r="Q260" s="133">
        <v>99.873000000000005</v>
      </c>
      <c r="R260" s="133">
        <v>97.369</v>
      </c>
      <c r="S260" s="134">
        <v>100.29300000000001</v>
      </c>
      <c r="U260" s="135">
        <f t="shared" si="3"/>
        <v>-9.6578426839649345E-2</v>
      </c>
      <c r="V260" s="136">
        <f t="shared" si="3"/>
        <v>0.12564034387300027</v>
      </c>
    </row>
    <row r="261" spans="1:22" x14ac:dyDescent="0.25">
      <c r="A261" s="132" t="s">
        <v>1202</v>
      </c>
      <c r="B261" s="132">
        <v>99.665999999999997</v>
      </c>
      <c r="C261" s="133">
        <v>99.665999999999997</v>
      </c>
      <c r="D261" s="133">
        <v>99.658000000000001</v>
      </c>
      <c r="E261" s="133">
        <v>99.733999999999995</v>
      </c>
      <c r="F261" s="133">
        <v>99.992999999999995</v>
      </c>
      <c r="G261" s="133">
        <v>99.769000000000005</v>
      </c>
      <c r="H261" s="133">
        <v>99.277000000000001</v>
      </c>
      <c r="I261" s="133">
        <v>99.277000000000001</v>
      </c>
      <c r="J261" s="133">
        <v>99.277000000000001</v>
      </c>
      <c r="K261" s="133">
        <v>99.277000000000001</v>
      </c>
      <c r="L261" s="133">
        <v>99.277000000000001</v>
      </c>
      <c r="M261" s="133">
        <v>99.277000000000001</v>
      </c>
      <c r="N261" s="133">
        <v>99.209000000000003</v>
      </c>
      <c r="O261" s="133">
        <v>96.954999999999998</v>
      </c>
      <c r="P261" s="133">
        <v>98.537000000000006</v>
      </c>
      <c r="Q261" s="133">
        <v>97.548000000000002</v>
      </c>
      <c r="R261" s="133">
        <v>97.111999999999995</v>
      </c>
      <c r="S261" s="134">
        <v>96.417000000000002</v>
      </c>
      <c r="U261" s="135">
        <f t="shared" si="3"/>
        <v>-1.7758870938812787E-2</v>
      </c>
      <c r="V261" s="136">
        <f t="shared" si="3"/>
        <v>-2.8320894997105106E-2</v>
      </c>
    </row>
    <row r="262" spans="1:22" x14ac:dyDescent="0.25">
      <c r="A262" s="132" t="s">
        <v>1199</v>
      </c>
      <c r="B262" s="132">
        <v>114.547</v>
      </c>
      <c r="C262" s="133">
        <v>115.113</v>
      </c>
      <c r="D262" s="133">
        <v>115.631</v>
      </c>
      <c r="E262" s="133">
        <v>110.078</v>
      </c>
      <c r="F262" s="133">
        <v>106.32299999999999</v>
      </c>
      <c r="G262" s="133">
        <v>103.614</v>
      </c>
      <c r="H262" s="133">
        <v>101.708</v>
      </c>
      <c r="I262" s="133">
        <v>101.45399999999999</v>
      </c>
      <c r="J262" s="133">
        <v>100.39100000000001</v>
      </c>
      <c r="K262" s="133">
        <v>100.922</v>
      </c>
      <c r="L262" s="133">
        <v>102.328</v>
      </c>
      <c r="M262" s="133">
        <v>100.11799999999999</v>
      </c>
      <c r="N262" s="133">
        <v>101.59099999999999</v>
      </c>
      <c r="O262" s="133">
        <v>99.786000000000001</v>
      </c>
      <c r="P262" s="133">
        <v>104.30800000000001</v>
      </c>
      <c r="Q262" s="133">
        <v>99.611000000000004</v>
      </c>
      <c r="R262" s="133">
        <v>90.236999999999995</v>
      </c>
      <c r="S262" s="134">
        <v>90.799000000000007</v>
      </c>
      <c r="U262" s="135">
        <f t="shared" ref="U262:V325" si="4">(R262/Q262)^4-1</f>
        <v>-0.3265437409502352</v>
      </c>
      <c r="V262" s="136">
        <f t="shared" si="4"/>
        <v>2.5145874713387917E-2</v>
      </c>
    </row>
    <row r="263" spans="1:22" x14ac:dyDescent="0.25">
      <c r="A263" s="132" t="s">
        <v>1196</v>
      </c>
      <c r="B263" s="132">
        <v>86.605000000000004</v>
      </c>
      <c r="C263" s="133">
        <v>72.16</v>
      </c>
      <c r="D263" s="133">
        <v>80.343999999999994</v>
      </c>
      <c r="E263" s="133">
        <v>82.695999999999998</v>
      </c>
      <c r="F263" s="133">
        <v>78.132000000000005</v>
      </c>
      <c r="G263" s="133">
        <v>80.771000000000001</v>
      </c>
      <c r="H263" s="133">
        <v>73.602999999999994</v>
      </c>
      <c r="I263" s="133">
        <v>80.903000000000006</v>
      </c>
      <c r="J263" s="133">
        <v>75.885000000000005</v>
      </c>
      <c r="K263" s="133">
        <v>81.641999999999996</v>
      </c>
      <c r="L263" s="133">
        <v>93.164000000000001</v>
      </c>
      <c r="M263" s="133">
        <v>89.295000000000002</v>
      </c>
      <c r="N263" s="133">
        <v>91.486999999999995</v>
      </c>
      <c r="O263" s="133">
        <v>87.858000000000004</v>
      </c>
      <c r="P263" s="133">
        <v>86.28</v>
      </c>
      <c r="Q263" s="133">
        <v>92.96</v>
      </c>
      <c r="R263" s="133">
        <v>92.733000000000004</v>
      </c>
      <c r="S263" s="134">
        <v>93.313000000000002</v>
      </c>
      <c r="U263" s="135">
        <f t="shared" si="4"/>
        <v>-9.7319226434210426E-3</v>
      </c>
      <c r="V263" s="136">
        <f t="shared" si="4"/>
        <v>2.5253756617174661E-2</v>
      </c>
    </row>
    <row r="264" spans="1:22" x14ac:dyDescent="0.25">
      <c r="A264" s="132" t="s">
        <v>1193</v>
      </c>
      <c r="B264" s="132">
        <v>117.824</v>
      </c>
      <c r="C264" s="133">
        <v>120.096</v>
      </c>
      <c r="D264" s="133">
        <v>119.66</v>
      </c>
      <c r="E264" s="133">
        <v>113.273</v>
      </c>
      <c r="F264" s="133">
        <v>109.682</v>
      </c>
      <c r="G264" s="133">
        <v>106.465</v>
      </c>
      <c r="H264" s="133">
        <v>105.08</v>
      </c>
      <c r="I264" s="133">
        <v>104.044</v>
      </c>
      <c r="J264" s="133">
        <v>103.273</v>
      </c>
      <c r="K264" s="133">
        <v>103.306</v>
      </c>
      <c r="L264" s="133">
        <v>103.85299999999999</v>
      </c>
      <c r="M264" s="133">
        <v>101.76600000000001</v>
      </c>
      <c r="N264" s="133">
        <v>103.193</v>
      </c>
      <c r="O264" s="133">
        <v>101.563</v>
      </c>
      <c r="P264" s="133">
        <v>106.705</v>
      </c>
      <c r="Q264" s="133">
        <v>101.01300000000001</v>
      </c>
      <c r="R264" s="133">
        <v>90.867999999999995</v>
      </c>
      <c r="S264" s="134">
        <v>91.435000000000002</v>
      </c>
      <c r="U264" s="135">
        <f t="shared" si="4"/>
        <v>-0.34516060357827694</v>
      </c>
      <c r="V264" s="136">
        <f t="shared" si="4"/>
        <v>2.5193867061479969E-2</v>
      </c>
    </row>
    <row r="265" spans="1:22" x14ac:dyDescent="0.25">
      <c r="A265" s="132" t="s">
        <v>1190</v>
      </c>
      <c r="B265" s="132">
        <v>117.636</v>
      </c>
      <c r="C265" s="133">
        <v>126.419</v>
      </c>
      <c r="D265" s="133">
        <v>112.569</v>
      </c>
      <c r="E265" s="133">
        <v>119.389</v>
      </c>
      <c r="F265" s="133">
        <v>125.98099999999999</v>
      </c>
      <c r="G265" s="133">
        <v>127.34699999999999</v>
      </c>
      <c r="H265" s="133">
        <v>134.36500000000001</v>
      </c>
      <c r="I265" s="133">
        <v>126.26600000000001</v>
      </c>
      <c r="J265" s="133">
        <v>130.44900000000001</v>
      </c>
      <c r="K265" s="133">
        <v>123.797</v>
      </c>
      <c r="L265" s="133">
        <v>121.96899999999999</v>
      </c>
      <c r="M265" s="133">
        <v>126.67100000000001</v>
      </c>
      <c r="N265" s="133">
        <v>129.267</v>
      </c>
      <c r="O265" s="133">
        <v>132.828</v>
      </c>
      <c r="P265" s="133">
        <v>119.355</v>
      </c>
      <c r="Q265" s="133">
        <v>109.646</v>
      </c>
      <c r="R265" s="133">
        <v>118.426</v>
      </c>
      <c r="S265" s="134">
        <v>121.735</v>
      </c>
      <c r="U265" s="135">
        <f t="shared" si="4"/>
        <v>0.36087135091112055</v>
      </c>
      <c r="V265" s="136">
        <f t="shared" si="4"/>
        <v>0.11653822995157048</v>
      </c>
    </row>
    <row r="266" spans="1:22" x14ac:dyDescent="0.25">
      <c r="A266" s="132" t="s">
        <v>1187</v>
      </c>
      <c r="B266" s="132">
        <v>106.102</v>
      </c>
      <c r="C266" s="133">
        <v>108.447</v>
      </c>
      <c r="D266" s="133">
        <v>106.881</v>
      </c>
      <c r="E266" s="133">
        <v>107.75700000000001</v>
      </c>
      <c r="F266" s="133">
        <v>112.075</v>
      </c>
      <c r="G266" s="133">
        <v>117.04600000000001</v>
      </c>
      <c r="H266" s="133">
        <v>118.452</v>
      </c>
      <c r="I266" s="133">
        <v>123.429</v>
      </c>
      <c r="J266" s="133">
        <v>127.56</v>
      </c>
      <c r="K266" s="133">
        <v>133.18</v>
      </c>
      <c r="L266" s="133">
        <v>133.68199999999999</v>
      </c>
      <c r="M266" s="133">
        <v>140.19300000000001</v>
      </c>
      <c r="N266" s="133">
        <v>146.05000000000001</v>
      </c>
      <c r="O266" s="133">
        <v>148.65</v>
      </c>
      <c r="P266" s="133">
        <v>151.81299999999999</v>
      </c>
      <c r="Q266" s="133">
        <v>152.17500000000001</v>
      </c>
      <c r="R266" s="133">
        <v>157.071</v>
      </c>
      <c r="S266" s="134">
        <v>161.982</v>
      </c>
      <c r="U266" s="135">
        <f t="shared" si="4"/>
        <v>0.13503902337591622</v>
      </c>
      <c r="V266" s="136">
        <f t="shared" si="4"/>
        <v>0.13105309600355852</v>
      </c>
    </row>
    <row r="267" spans="1:22" x14ac:dyDescent="0.25">
      <c r="A267" s="132" t="s">
        <v>1184</v>
      </c>
      <c r="B267" s="132">
        <v>95.290999999999997</v>
      </c>
      <c r="C267" s="133">
        <v>99.884</v>
      </c>
      <c r="D267" s="133">
        <v>100.176</v>
      </c>
      <c r="E267" s="133">
        <v>91.813000000000002</v>
      </c>
      <c r="F267" s="133">
        <v>88.733999999999995</v>
      </c>
      <c r="G267" s="133">
        <v>89.554000000000002</v>
      </c>
      <c r="H267" s="133">
        <v>89.814999999999998</v>
      </c>
      <c r="I267" s="133">
        <v>90.555000000000007</v>
      </c>
      <c r="J267" s="133">
        <v>91.409000000000006</v>
      </c>
      <c r="K267" s="133">
        <v>94.171000000000006</v>
      </c>
      <c r="L267" s="133">
        <v>92.688999999999993</v>
      </c>
      <c r="M267" s="133">
        <v>93.498999999999995</v>
      </c>
      <c r="N267" s="133">
        <v>92.715999999999994</v>
      </c>
      <c r="O267" s="133">
        <v>103.761</v>
      </c>
      <c r="P267" s="133">
        <v>105.8</v>
      </c>
      <c r="Q267" s="133">
        <v>102.389</v>
      </c>
      <c r="R267" s="133">
        <v>94.828999999999994</v>
      </c>
      <c r="S267" s="134">
        <v>91.524000000000001</v>
      </c>
      <c r="U267" s="135">
        <f t="shared" si="4"/>
        <v>-0.26421407197711755</v>
      </c>
      <c r="V267" s="136">
        <f t="shared" si="4"/>
        <v>-0.13228863353500031</v>
      </c>
    </row>
    <row r="268" spans="1:22" x14ac:dyDescent="0.25">
      <c r="A268" s="132" t="s">
        <v>1181</v>
      </c>
      <c r="B268" s="132">
        <v>105.26900000000001</v>
      </c>
      <c r="C268" s="133">
        <v>106.012</v>
      </c>
      <c r="D268" s="133">
        <v>106.544</v>
      </c>
      <c r="E268" s="133">
        <v>107.271</v>
      </c>
      <c r="F268" s="133">
        <v>107.845</v>
      </c>
      <c r="G268" s="133">
        <v>108.38800000000001</v>
      </c>
      <c r="H268" s="133">
        <v>108.976</v>
      </c>
      <c r="I268" s="133">
        <v>109.47199999999999</v>
      </c>
      <c r="J268" s="133">
        <v>110.42400000000001</v>
      </c>
      <c r="K268" s="133">
        <v>111.09399999999999</v>
      </c>
      <c r="L268" s="133">
        <v>111.928</v>
      </c>
      <c r="M268" s="133">
        <v>112.245</v>
      </c>
      <c r="N268" s="133">
        <v>112.699</v>
      </c>
      <c r="O268" s="133">
        <v>113.111</v>
      </c>
      <c r="P268" s="133">
        <v>113.482</v>
      </c>
      <c r="Q268" s="133">
        <v>113.89</v>
      </c>
      <c r="R268" s="133">
        <v>114.04</v>
      </c>
      <c r="S268" s="134">
        <v>114.474</v>
      </c>
      <c r="U268" s="135">
        <f t="shared" si="4"/>
        <v>5.2786583143447086E-3</v>
      </c>
      <c r="V268" s="136">
        <f t="shared" si="4"/>
        <v>1.5309848853725105E-2</v>
      </c>
    </row>
    <row r="269" spans="1:22" x14ac:dyDescent="0.25">
      <c r="A269" s="132" t="s">
        <v>1178</v>
      </c>
      <c r="B269" s="132">
        <v>102.794</v>
      </c>
      <c r="C269" s="133">
        <v>103.16200000000001</v>
      </c>
      <c r="D269" s="133">
        <v>103.476</v>
      </c>
      <c r="E269" s="133">
        <v>103.955</v>
      </c>
      <c r="F269" s="133">
        <v>104.15600000000001</v>
      </c>
      <c r="G269" s="133">
        <v>104.282</v>
      </c>
      <c r="H269" s="133">
        <v>104.88200000000001</v>
      </c>
      <c r="I269" s="133">
        <v>105.735</v>
      </c>
      <c r="J269" s="133">
        <v>108.045</v>
      </c>
      <c r="K269" s="133">
        <v>109.02500000000001</v>
      </c>
      <c r="L269" s="133">
        <v>110.137</v>
      </c>
      <c r="M269" s="133">
        <v>110.639</v>
      </c>
      <c r="N269" s="133">
        <v>111.34099999999999</v>
      </c>
      <c r="O269" s="133">
        <v>111.339</v>
      </c>
      <c r="P269" s="133">
        <v>111.949</v>
      </c>
      <c r="Q269" s="133">
        <v>112.364</v>
      </c>
      <c r="R269" s="133">
        <v>112.79600000000001</v>
      </c>
      <c r="S269" s="134">
        <v>113.18899999999999</v>
      </c>
      <c r="U269" s="135">
        <f t="shared" si="4"/>
        <v>1.5467506440121515E-2</v>
      </c>
      <c r="V269" s="136">
        <f t="shared" si="4"/>
        <v>1.4009670231711624E-2</v>
      </c>
    </row>
    <row r="270" spans="1:22" x14ac:dyDescent="0.25">
      <c r="A270" s="132" t="s">
        <v>1175</v>
      </c>
      <c r="B270" s="132">
        <v>104.917</v>
      </c>
      <c r="C270" s="133">
        <v>105.634</v>
      </c>
      <c r="D270" s="133">
        <v>106.096</v>
      </c>
      <c r="E270" s="133">
        <v>107.127</v>
      </c>
      <c r="F270" s="133">
        <v>108.21299999999999</v>
      </c>
      <c r="G270" s="133">
        <v>108.81399999999999</v>
      </c>
      <c r="H270" s="133">
        <v>109.471</v>
      </c>
      <c r="I270" s="133">
        <v>110.239</v>
      </c>
      <c r="J270" s="133">
        <v>111.07899999999999</v>
      </c>
      <c r="K270" s="133">
        <v>112.239</v>
      </c>
      <c r="L270" s="133">
        <v>113.191</v>
      </c>
      <c r="M270" s="133">
        <v>113.84099999999999</v>
      </c>
      <c r="N270" s="133">
        <v>114.682</v>
      </c>
      <c r="O270" s="133">
        <v>115.625</v>
      </c>
      <c r="P270" s="133">
        <v>116.455</v>
      </c>
      <c r="Q270" s="133">
        <v>117.15900000000001</v>
      </c>
      <c r="R270" s="133">
        <v>118.08799999999999</v>
      </c>
      <c r="S270" s="134">
        <v>118.675</v>
      </c>
      <c r="U270" s="135">
        <f t="shared" si="4"/>
        <v>3.209683042759881E-2</v>
      </c>
      <c r="V270" s="136">
        <f t="shared" si="4"/>
        <v>2.0032225893917843E-2</v>
      </c>
    </row>
    <row r="271" spans="1:22" x14ac:dyDescent="0.25">
      <c r="A271" s="132" t="s">
        <v>1172</v>
      </c>
      <c r="B271" s="132">
        <v>104.876</v>
      </c>
      <c r="C271" s="133">
        <v>105.596</v>
      </c>
      <c r="D271" s="133">
        <v>106.062</v>
      </c>
      <c r="E271" s="133">
        <v>107.099</v>
      </c>
      <c r="F271" s="133">
        <v>108.191</v>
      </c>
      <c r="G271" s="133">
        <v>108.792</v>
      </c>
      <c r="H271" s="133">
        <v>109.447</v>
      </c>
      <c r="I271" s="133">
        <v>110.208</v>
      </c>
      <c r="J271" s="133">
        <v>111.036</v>
      </c>
      <c r="K271" s="133">
        <v>112.188</v>
      </c>
      <c r="L271" s="133">
        <v>113.136</v>
      </c>
      <c r="M271" s="133">
        <v>113.78700000000001</v>
      </c>
      <c r="N271" s="133">
        <v>114.633</v>
      </c>
      <c r="O271" s="133">
        <v>115.581</v>
      </c>
      <c r="P271" s="133">
        <v>116.414</v>
      </c>
      <c r="Q271" s="133">
        <v>117.12</v>
      </c>
      <c r="R271" s="133">
        <v>118.05</v>
      </c>
      <c r="S271" s="134">
        <v>118.637</v>
      </c>
      <c r="U271" s="135">
        <f t="shared" si="4"/>
        <v>3.2142618027277692E-2</v>
      </c>
      <c r="V271" s="136">
        <f t="shared" si="4"/>
        <v>2.0038722273418852E-2</v>
      </c>
    </row>
    <row r="272" spans="1:22" x14ac:dyDescent="0.25">
      <c r="A272" s="132" t="s">
        <v>1169</v>
      </c>
      <c r="B272" s="132">
        <v>104.86</v>
      </c>
      <c r="C272" s="133">
        <v>105.58</v>
      </c>
      <c r="D272" s="133">
        <v>106.04600000000001</v>
      </c>
      <c r="E272" s="133">
        <v>107.08499999999999</v>
      </c>
      <c r="F272" s="133">
        <v>108.175</v>
      </c>
      <c r="G272" s="133">
        <v>108.776</v>
      </c>
      <c r="H272" s="133">
        <v>109.43</v>
      </c>
      <c r="I272" s="133">
        <v>110.191</v>
      </c>
      <c r="J272" s="133">
        <v>111.01900000000001</v>
      </c>
      <c r="K272" s="133">
        <v>112.17</v>
      </c>
      <c r="L272" s="133">
        <v>113.119</v>
      </c>
      <c r="M272" s="133">
        <v>113.768</v>
      </c>
      <c r="N272" s="133">
        <v>114.614</v>
      </c>
      <c r="O272" s="133">
        <v>115.562</v>
      </c>
      <c r="P272" s="133">
        <v>116.396</v>
      </c>
      <c r="Q272" s="133">
        <v>117.102</v>
      </c>
      <c r="R272" s="133">
        <v>118.032</v>
      </c>
      <c r="S272" s="134">
        <v>118.619</v>
      </c>
      <c r="U272" s="135">
        <f t="shared" si="4"/>
        <v>3.2147617516548488E-2</v>
      </c>
      <c r="V272" s="136">
        <f t="shared" si="4"/>
        <v>2.0041800976636104E-2</v>
      </c>
    </row>
    <row r="273" spans="1:22" x14ac:dyDescent="0.25">
      <c r="A273" s="132" t="s">
        <v>1166</v>
      </c>
      <c r="B273" s="132">
        <v>107.075</v>
      </c>
      <c r="C273" s="133">
        <v>107.596</v>
      </c>
      <c r="D273" s="133">
        <v>108.096</v>
      </c>
      <c r="E273" s="133">
        <v>108.735</v>
      </c>
      <c r="F273" s="133">
        <v>109.43300000000001</v>
      </c>
      <c r="G273" s="133">
        <v>110.139</v>
      </c>
      <c r="H273" s="133">
        <v>110.55200000000001</v>
      </c>
      <c r="I273" s="133">
        <v>110.76300000000001</v>
      </c>
      <c r="J273" s="133">
        <v>110.925</v>
      </c>
      <c r="K273" s="133">
        <v>111.56100000000001</v>
      </c>
      <c r="L273" s="133">
        <v>112.19199999999999</v>
      </c>
      <c r="M273" s="133">
        <v>112.426</v>
      </c>
      <c r="N273" s="133">
        <v>112.596</v>
      </c>
      <c r="O273" s="133">
        <v>112.899</v>
      </c>
      <c r="P273" s="133">
        <v>113.136</v>
      </c>
      <c r="Q273" s="133">
        <v>113.36499999999999</v>
      </c>
      <c r="R273" s="133">
        <v>113.15</v>
      </c>
      <c r="S273" s="134">
        <v>113.48099999999999</v>
      </c>
      <c r="U273" s="135">
        <f t="shared" si="4"/>
        <v>-7.5645619856650193E-3</v>
      </c>
      <c r="V273" s="136">
        <f t="shared" si="4"/>
        <v>1.1752726687337178E-2</v>
      </c>
    </row>
    <row r="274" spans="1:22" x14ac:dyDescent="0.25">
      <c r="A274" s="132" t="s">
        <v>1163</v>
      </c>
      <c r="B274" s="132">
        <v>108.733</v>
      </c>
      <c r="C274" s="133">
        <v>109.372</v>
      </c>
      <c r="D274" s="133">
        <v>110.00700000000001</v>
      </c>
      <c r="E274" s="133">
        <v>110.806</v>
      </c>
      <c r="F274" s="133">
        <v>111.57899999999999</v>
      </c>
      <c r="G274" s="133">
        <v>112.45099999999999</v>
      </c>
      <c r="H274" s="133">
        <v>112.95</v>
      </c>
      <c r="I274" s="133">
        <v>113.252</v>
      </c>
      <c r="J274" s="133">
        <v>113.423</v>
      </c>
      <c r="K274" s="133">
        <v>114.158</v>
      </c>
      <c r="L274" s="133">
        <v>114.898</v>
      </c>
      <c r="M274" s="133">
        <v>115.173</v>
      </c>
      <c r="N274" s="133">
        <v>115.414</v>
      </c>
      <c r="O274" s="133">
        <v>115.708</v>
      </c>
      <c r="P274" s="133">
        <v>115.961</v>
      </c>
      <c r="Q274" s="133">
        <v>116.289</v>
      </c>
      <c r="R274" s="133">
        <v>116.066</v>
      </c>
      <c r="S274" s="134">
        <v>116.416</v>
      </c>
      <c r="U274" s="135">
        <f t="shared" si="4"/>
        <v>-7.6485091567025654E-3</v>
      </c>
      <c r="V274" s="136">
        <f t="shared" si="4"/>
        <v>1.2116772734596548E-2</v>
      </c>
    </row>
    <row r="275" spans="1:22" x14ac:dyDescent="0.25">
      <c r="A275" s="132" t="s">
        <v>1160</v>
      </c>
      <c r="B275" s="132">
        <v>103.459</v>
      </c>
      <c r="C275" s="133">
        <v>104.72</v>
      </c>
      <c r="D275" s="133">
        <v>105.407</v>
      </c>
      <c r="E275" s="133">
        <v>105.81399999999999</v>
      </c>
      <c r="F275" s="133">
        <v>106.401</v>
      </c>
      <c r="G275" s="133">
        <v>106.66200000000001</v>
      </c>
      <c r="H275" s="133">
        <v>107.131</v>
      </c>
      <c r="I275" s="133">
        <v>107.831</v>
      </c>
      <c r="J275" s="133">
        <v>108.2</v>
      </c>
      <c r="K275" s="133">
        <v>108.161</v>
      </c>
      <c r="L275" s="133">
        <v>108.76900000000001</v>
      </c>
      <c r="M275" s="133">
        <v>109.15300000000001</v>
      </c>
      <c r="N275" s="133">
        <v>109.718</v>
      </c>
      <c r="O275" s="133">
        <v>110.38</v>
      </c>
      <c r="P275" s="133">
        <v>110.705</v>
      </c>
      <c r="Q275" s="133">
        <v>110.468</v>
      </c>
      <c r="R275" s="133">
        <v>109.613</v>
      </c>
      <c r="S275" s="134">
        <v>110.42100000000001</v>
      </c>
      <c r="U275" s="135">
        <f t="shared" si="4"/>
        <v>-3.0601615973762208E-2</v>
      </c>
      <c r="V275" s="136">
        <f t="shared" si="4"/>
        <v>2.9813183045066083E-2</v>
      </c>
    </row>
    <row r="276" spans="1:22" x14ac:dyDescent="0.25">
      <c r="A276" s="132" t="s">
        <v>1157</v>
      </c>
      <c r="B276" s="132">
        <v>97.551000000000002</v>
      </c>
      <c r="C276" s="133">
        <v>97.278999999999996</v>
      </c>
      <c r="D276" s="133">
        <v>96.953000000000003</v>
      </c>
      <c r="E276" s="133">
        <v>96.66</v>
      </c>
      <c r="F276" s="133">
        <v>96.903999999999996</v>
      </c>
      <c r="G276" s="133">
        <v>96.701999999999998</v>
      </c>
      <c r="H276" s="133">
        <v>96.616</v>
      </c>
      <c r="I276" s="133">
        <v>96.26</v>
      </c>
      <c r="J276" s="133">
        <v>96.350999999999999</v>
      </c>
      <c r="K276" s="133">
        <v>96.558000000000007</v>
      </c>
      <c r="L276" s="133">
        <v>96.617999999999995</v>
      </c>
      <c r="M276" s="133">
        <v>96.616</v>
      </c>
      <c r="N276" s="133">
        <v>96.379000000000005</v>
      </c>
      <c r="O276" s="133">
        <v>96.676000000000002</v>
      </c>
      <c r="P276" s="133">
        <v>96.825000000000003</v>
      </c>
      <c r="Q276" s="133">
        <v>96.616</v>
      </c>
      <c r="R276" s="133">
        <v>96.519000000000005</v>
      </c>
      <c r="S276" s="134">
        <v>96.694000000000003</v>
      </c>
      <c r="U276" s="135">
        <f t="shared" si="4"/>
        <v>-4.0098542460347275E-3</v>
      </c>
      <c r="V276" s="136">
        <f t="shared" si="4"/>
        <v>7.2722062231698192E-3</v>
      </c>
    </row>
    <row r="277" spans="1:22" x14ac:dyDescent="0.25">
      <c r="A277" s="132" t="s">
        <v>1154</v>
      </c>
      <c r="B277" s="132">
        <v>104.94799999999999</v>
      </c>
      <c r="C277" s="133">
        <v>106.812</v>
      </c>
      <c r="D277" s="133">
        <v>107.771</v>
      </c>
      <c r="E277" s="133">
        <v>109.07899999999999</v>
      </c>
      <c r="F277" s="133">
        <v>109.89100000000001</v>
      </c>
      <c r="G277" s="133">
        <v>110.68</v>
      </c>
      <c r="H277" s="133">
        <v>111.639</v>
      </c>
      <c r="I277" s="133">
        <v>112.21299999999999</v>
      </c>
      <c r="J277" s="133">
        <v>112.95099999999999</v>
      </c>
      <c r="K277" s="133">
        <v>113.117</v>
      </c>
      <c r="L277" s="133">
        <v>113.965</v>
      </c>
      <c r="M277" s="133">
        <v>114.146</v>
      </c>
      <c r="N277" s="133">
        <v>114.85899999999999</v>
      </c>
      <c r="O277" s="133">
        <v>116.11</v>
      </c>
      <c r="P277" s="133">
        <v>116.381</v>
      </c>
      <c r="Q277" s="133">
        <v>117.184</v>
      </c>
      <c r="R277" s="133">
        <v>117.691</v>
      </c>
      <c r="S277" s="134">
        <v>118.42700000000001</v>
      </c>
      <c r="U277" s="135">
        <f t="shared" si="4"/>
        <v>1.7418754307610751E-2</v>
      </c>
      <c r="V277" s="136">
        <f t="shared" si="4"/>
        <v>2.5250286735979177E-2</v>
      </c>
    </row>
    <row r="278" spans="1:22" x14ac:dyDescent="0.25">
      <c r="A278" s="131" t="s">
        <v>1151</v>
      </c>
      <c r="B278" s="132">
        <v>103.33199999999999</v>
      </c>
      <c r="C278" s="133">
        <v>103.9</v>
      </c>
      <c r="D278" s="133">
        <v>104.562</v>
      </c>
      <c r="E278" s="133">
        <v>105.126</v>
      </c>
      <c r="F278" s="133">
        <v>105.767</v>
      </c>
      <c r="G278" s="133">
        <v>106.38800000000001</v>
      </c>
      <c r="H278" s="133">
        <v>106.501</v>
      </c>
      <c r="I278" s="133">
        <v>107.10599999999999</v>
      </c>
      <c r="J278" s="133">
        <v>108.01600000000001</v>
      </c>
      <c r="K278" s="133">
        <v>108.462</v>
      </c>
      <c r="L278" s="133">
        <v>108.70399999999999</v>
      </c>
      <c r="M278" s="133">
        <v>109.527</v>
      </c>
      <c r="N278" s="133">
        <v>109.96299999999999</v>
      </c>
      <c r="O278" s="133">
        <v>110.46599999999999</v>
      </c>
      <c r="P278" s="133">
        <v>110.795</v>
      </c>
      <c r="Q278" s="133">
        <v>111.07</v>
      </c>
      <c r="R278" s="133">
        <v>111.375</v>
      </c>
      <c r="S278" s="134">
        <v>111.47499999999999</v>
      </c>
      <c r="U278" s="135">
        <f t="shared" si="4"/>
        <v>1.1029390611145162E-2</v>
      </c>
      <c r="V278" s="136">
        <f t="shared" si="4"/>
        <v>3.5963101510887441E-3</v>
      </c>
    </row>
    <row r="279" spans="1:22" x14ac:dyDescent="0.25">
      <c r="A279" s="131" t="s">
        <v>1148</v>
      </c>
      <c r="B279" s="132">
        <v>98.853999999999999</v>
      </c>
      <c r="C279" s="133">
        <v>98.742999999999995</v>
      </c>
      <c r="D279" s="133">
        <v>98.605999999999995</v>
      </c>
      <c r="E279" s="133">
        <v>98.62</v>
      </c>
      <c r="F279" s="133">
        <v>98.918000000000006</v>
      </c>
      <c r="G279" s="133">
        <v>99.287000000000006</v>
      </c>
      <c r="H279" s="133">
        <v>98.533000000000001</v>
      </c>
      <c r="I279" s="133">
        <v>98.691000000000003</v>
      </c>
      <c r="J279" s="133">
        <v>99.275999999999996</v>
      </c>
      <c r="K279" s="133">
        <v>98.906000000000006</v>
      </c>
      <c r="L279" s="133">
        <v>98.86</v>
      </c>
      <c r="M279" s="133">
        <v>99.194000000000003</v>
      </c>
      <c r="N279" s="133">
        <v>99.138999999999996</v>
      </c>
      <c r="O279" s="133">
        <v>99.228999999999999</v>
      </c>
      <c r="P279" s="133">
        <v>99.504999999999995</v>
      </c>
      <c r="Q279" s="133">
        <v>98.619</v>
      </c>
      <c r="R279" s="133">
        <v>97.930999999999997</v>
      </c>
      <c r="S279" s="134">
        <v>97.227999999999994</v>
      </c>
      <c r="U279" s="135">
        <f t="shared" si="4"/>
        <v>-2.7614712776937722E-2</v>
      </c>
      <c r="V279" s="136">
        <f t="shared" si="4"/>
        <v>-2.8406384422838493E-2</v>
      </c>
    </row>
    <row r="280" spans="1:22" x14ac:dyDescent="0.25">
      <c r="A280" s="132" t="s">
        <v>1146</v>
      </c>
      <c r="B280" s="132">
        <v>97.741</v>
      </c>
      <c r="C280" s="133">
        <v>97.591999999999999</v>
      </c>
      <c r="D280" s="133">
        <v>97.263000000000005</v>
      </c>
      <c r="E280" s="133">
        <v>97.466999999999999</v>
      </c>
      <c r="F280" s="133">
        <v>97.813000000000002</v>
      </c>
      <c r="G280" s="133">
        <v>98.025999999999996</v>
      </c>
      <c r="H280" s="133">
        <v>97.363</v>
      </c>
      <c r="I280" s="133">
        <v>97.578999999999994</v>
      </c>
      <c r="J280" s="133">
        <v>97.712000000000003</v>
      </c>
      <c r="K280" s="133">
        <v>96.962000000000003</v>
      </c>
      <c r="L280" s="133">
        <v>96.945999999999998</v>
      </c>
      <c r="M280" s="133">
        <v>97.07</v>
      </c>
      <c r="N280" s="133">
        <v>97.025999999999996</v>
      </c>
      <c r="O280" s="133">
        <v>96.834999999999994</v>
      </c>
      <c r="P280" s="133">
        <v>96.74</v>
      </c>
      <c r="Q280" s="133">
        <v>94.971999999999994</v>
      </c>
      <c r="R280" s="133">
        <v>94.248999999999995</v>
      </c>
      <c r="S280" s="134">
        <v>93.543999999999997</v>
      </c>
      <c r="U280" s="135">
        <f t="shared" si="4"/>
        <v>-3.0105116120081266E-2</v>
      </c>
      <c r="V280" s="136">
        <f t="shared" si="4"/>
        <v>-2.9586693846722634E-2</v>
      </c>
    </row>
    <row r="281" spans="1:22" x14ac:dyDescent="0.25">
      <c r="A281" s="132" t="s">
        <v>1143</v>
      </c>
      <c r="B281" s="132">
        <v>104.468</v>
      </c>
      <c r="C281" s="133">
        <v>104.364</v>
      </c>
      <c r="D281" s="133">
        <v>104.875</v>
      </c>
      <c r="E281" s="133">
        <v>105.452</v>
      </c>
      <c r="F281" s="133">
        <v>106.542</v>
      </c>
      <c r="G281" s="133">
        <v>107.02</v>
      </c>
      <c r="H281" s="133">
        <v>107.245</v>
      </c>
      <c r="I281" s="133">
        <v>107.51</v>
      </c>
      <c r="J281" s="133">
        <v>108.94799999999999</v>
      </c>
      <c r="K281" s="133">
        <v>109.02200000000001</v>
      </c>
      <c r="L281" s="133">
        <v>109.898</v>
      </c>
      <c r="M281" s="133">
        <v>110.84699999999999</v>
      </c>
      <c r="N281" s="133">
        <v>112.489</v>
      </c>
      <c r="O281" s="133">
        <v>112.54900000000001</v>
      </c>
      <c r="P281" s="133">
        <v>112.71899999999999</v>
      </c>
      <c r="Q281" s="133">
        <v>112.78</v>
      </c>
      <c r="R281" s="133">
        <v>114.304</v>
      </c>
      <c r="S281" s="134">
        <v>114.87</v>
      </c>
      <c r="U281" s="135">
        <f t="shared" si="4"/>
        <v>5.5157652844560978E-2</v>
      </c>
      <c r="V281" s="136">
        <f t="shared" si="4"/>
        <v>1.9954433616520495E-2</v>
      </c>
    </row>
    <row r="282" spans="1:22" x14ac:dyDescent="0.25">
      <c r="A282" s="132" t="s">
        <v>1140</v>
      </c>
      <c r="B282" s="132">
        <v>104.197</v>
      </c>
      <c r="C282" s="133">
        <v>104.093</v>
      </c>
      <c r="D282" s="133">
        <v>104.60299999999999</v>
      </c>
      <c r="E282" s="133">
        <v>105.178</v>
      </c>
      <c r="F282" s="133">
        <v>106.26300000000001</v>
      </c>
      <c r="G282" s="133">
        <v>106.74</v>
      </c>
      <c r="H282" s="133">
        <v>106.96599999999999</v>
      </c>
      <c r="I282" s="133">
        <v>107.23</v>
      </c>
      <c r="J282" s="133">
        <v>108.66500000000001</v>
      </c>
      <c r="K282" s="133">
        <v>108.739</v>
      </c>
      <c r="L282" s="133">
        <v>109.61199999999999</v>
      </c>
      <c r="M282" s="133">
        <v>110.559</v>
      </c>
      <c r="N282" s="133">
        <v>112.196</v>
      </c>
      <c r="O282" s="133">
        <v>112.256</v>
      </c>
      <c r="P282" s="133">
        <v>112.426</v>
      </c>
      <c r="Q282" s="133">
        <v>112.486</v>
      </c>
      <c r="R282" s="133">
        <v>114.004</v>
      </c>
      <c r="S282" s="134">
        <v>114.57</v>
      </c>
      <c r="U282" s="135">
        <f t="shared" si="4"/>
        <v>5.5082606822306257E-2</v>
      </c>
      <c r="V282" s="136">
        <f t="shared" si="4"/>
        <v>2.0007334166049606E-2</v>
      </c>
    </row>
    <row r="283" spans="1:22" x14ac:dyDescent="0.25">
      <c r="A283" s="132" t="s">
        <v>1137</v>
      </c>
      <c r="B283" s="132">
        <v>94.082999999999998</v>
      </c>
      <c r="C283" s="133">
        <v>93.915999999999997</v>
      </c>
      <c r="D283" s="133">
        <v>93.197999999999993</v>
      </c>
      <c r="E283" s="133">
        <v>93.234999999999999</v>
      </c>
      <c r="F283" s="133">
        <v>93.262</v>
      </c>
      <c r="G283" s="133">
        <v>93.361999999999995</v>
      </c>
      <c r="H283" s="133">
        <v>92.347999999999999</v>
      </c>
      <c r="I283" s="133">
        <v>92.540999999999997</v>
      </c>
      <c r="J283" s="133">
        <v>92.185000000000002</v>
      </c>
      <c r="K283" s="133">
        <v>91.159000000000006</v>
      </c>
      <c r="L283" s="133">
        <v>90.85</v>
      </c>
      <c r="M283" s="133">
        <v>90.710999999999999</v>
      </c>
      <c r="N283" s="133">
        <v>90.143000000000001</v>
      </c>
      <c r="O283" s="133">
        <v>89.882000000000005</v>
      </c>
      <c r="P283" s="133">
        <v>89.710999999999999</v>
      </c>
      <c r="Q283" s="133">
        <v>87.451999999999998</v>
      </c>
      <c r="R283" s="133">
        <v>86.114999999999995</v>
      </c>
      <c r="S283" s="134">
        <v>85.075000000000003</v>
      </c>
      <c r="U283" s="135">
        <f t="shared" si="4"/>
        <v>-5.9765377546442067E-2</v>
      </c>
      <c r="V283" s="136">
        <f t="shared" si="4"/>
        <v>-4.7439414902932242E-2</v>
      </c>
    </row>
    <row r="284" spans="1:22" x14ac:dyDescent="0.25">
      <c r="A284" s="132" t="s">
        <v>1134</v>
      </c>
      <c r="B284" s="132">
        <v>108.65</v>
      </c>
      <c r="C284" s="133">
        <v>109.157</v>
      </c>
      <c r="D284" s="133">
        <v>110.05800000000001</v>
      </c>
      <c r="E284" s="133">
        <v>111.06100000000001</v>
      </c>
      <c r="F284" s="133">
        <v>112.08</v>
      </c>
      <c r="G284" s="133">
        <v>113.02800000000001</v>
      </c>
      <c r="H284" s="133">
        <v>113.857</v>
      </c>
      <c r="I284" s="133">
        <v>115.54600000000001</v>
      </c>
      <c r="J284" s="133">
        <v>117.876</v>
      </c>
      <c r="K284" s="133">
        <v>119.556</v>
      </c>
      <c r="L284" s="133">
        <v>120.512</v>
      </c>
      <c r="M284" s="133">
        <v>122.086</v>
      </c>
      <c r="N284" s="133">
        <v>123.10299999999999</v>
      </c>
      <c r="O284" s="133">
        <v>124.03100000000001</v>
      </c>
      <c r="P284" s="133">
        <v>125.503</v>
      </c>
      <c r="Q284" s="133">
        <v>126.553</v>
      </c>
      <c r="R284" s="133">
        <v>124.371</v>
      </c>
      <c r="S284" s="134">
        <v>124</v>
      </c>
      <c r="U284" s="135">
        <f t="shared" si="4"/>
        <v>-6.7203890704963465E-2</v>
      </c>
      <c r="V284" s="136">
        <f t="shared" si="4"/>
        <v>-1.187875802167182E-2</v>
      </c>
    </row>
    <row r="285" spans="1:22" x14ac:dyDescent="0.25">
      <c r="A285" s="132" t="s">
        <v>1131</v>
      </c>
      <c r="B285" s="132">
        <v>105.753</v>
      </c>
      <c r="C285" s="133">
        <v>105.557</v>
      </c>
      <c r="D285" s="133">
        <v>106.422</v>
      </c>
      <c r="E285" s="133">
        <v>107.77500000000001</v>
      </c>
      <c r="F285" s="133">
        <v>108.943</v>
      </c>
      <c r="G285" s="133">
        <v>109.72799999999999</v>
      </c>
      <c r="H285" s="133">
        <v>110.751</v>
      </c>
      <c r="I285" s="133">
        <v>112.071</v>
      </c>
      <c r="J285" s="133">
        <v>115.063</v>
      </c>
      <c r="K285" s="133">
        <v>116.69799999999999</v>
      </c>
      <c r="L285" s="133">
        <v>117.94499999999999</v>
      </c>
      <c r="M285" s="133">
        <v>119.337</v>
      </c>
      <c r="N285" s="133">
        <v>120.367</v>
      </c>
      <c r="O285" s="133">
        <v>121.465</v>
      </c>
      <c r="P285" s="133">
        <v>122.827</v>
      </c>
      <c r="Q285" s="133">
        <v>124.27</v>
      </c>
      <c r="R285" s="133">
        <v>121.791</v>
      </c>
      <c r="S285" s="134">
        <v>121.465</v>
      </c>
      <c r="U285" s="135">
        <f t="shared" si="4"/>
        <v>-7.7437936285653985E-2</v>
      </c>
      <c r="V285" s="136">
        <f t="shared" si="4"/>
        <v>-1.066395446999957E-2</v>
      </c>
    </row>
    <row r="286" spans="1:22" x14ac:dyDescent="0.25">
      <c r="A286" s="132" t="s">
        <v>1128</v>
      </c>
      <c r="B286" s="132">
        <v>124.069</v>
      </c>
      <c r="C286" s="133">
        <v>128.22</v>
      </c>
      <c r="D286" s="133">
        <v>129.316</v>
      </c>
      <c r="E286" s="133">
        <v>128.66399999999999</v>
      </c>
      <c r="F286" s="133">
        <v>128.96899999999999</v>
      </c>
      <c r="G286" s="133">
        <v>130.61600000000001</v>
      </c>
      <c r="H286" s="133">
        <v>130.62100000000001</v>
      </c>
      <c r="I286" s="133">
        <v>133.96299999999999</v>
      </c>
      <c r="J286" s="133">
        <v>133.613</v>
      </c>
      <c r="K286" s="133">
        <v>135.55500000000001</v>
      </c>
      <c r="L286" s="133">
        <v>135.363</v>
      </c>
      <c r="M286" s="133">
        <v>137.703</v>
      </c>
      <c r="N286" s="133">
        <v>138.65600000000001</v>
      </c>
      <c r="O286" s="133">
        <v>138.89099999999999</v>
      </c>
      <c r="P286" s="133">
        <v>140.83000000000001</v>
      </c>
      <c r="Q286" s="133">
        <v>140.387</v>
      </c>
      <c r="R286" s="133">
        <v>139.256</v>
      </c>
      <c r="S286" s="134">
        <v>138.69499999999999</v>
      </c>
      <c r="U286" s="135">
        <f t="shared" si="4"/>
        <v>-3.1837869405585306E-2</v>
      </c>
      <c r="V286" s="136">
        <f t="shared" si="4"/>
        <v>-1.6017092811667522E-2</v>
      </c>
    </row>
    <row r="287" spans="1:22" x14ac:dyDescent="0.25">
      <c r="A287" s="132" t="s">
        <v>1125</v>
      </c>
      <c r="B287" s="132">
        <v>99.864000000000004</v>
      </c>
      <c r="C287" s="133">
        <v>99.744</v>
      </c>
      <c r="D287" s="133">
        <v>99.888000000000005</v>
      </c>
      <c r="E287" s="133">
        <v>99.361999999999995</v>
      </c>
      <c r="F287" s="133">
        <v>99.47</v>
      </c>
      <c r="G287" s="133">
        <v>100.086</v>
      </c>
      <c r="H287" s="133">
        <v>98.98</v>
      </c>
      <c r="I287" s="133">
        <v>98.869</v>
      </c>
      <c r="J287" s="133">
        <v>100.121</v>
      </c>
      <c r="K287" s="133">
        <v>100.247</v>
      </c>
      <c r="L287" s="133">
        <v>100.05200000000001</v>
      </c>
      <c r="M287" s="133">
        <v>100.649</v>
      </c>
      <c r="N287" s="133">
        <v>100.47499999999999</v>
      </c>
      <c r="O287" s="133">
        <v>100.989</v>
      </c>
      <c r="P287" s="133">
        <v>101.816</v>
      </c>
      <c r="Q287" s="133">
        <v>102.36499999999999</v>
      </c>
      <c r="R287" s="133">
        <v>101.877</v>
      </c>
      <c r="S287" s="134">
        <v>101.15300000000001</v>
      </c>
      <c r="U287" s="135">
        <f t="shared" si="4"/>
        <v>-1.8933090301339384E-2</v>
      </c>
      <c r="V287" s="136">
        <f t="shared" si="4"/>
        <v>-2.8124845550388633E-2</v>
      </c>
    </row>
    <row r="288" spans="1:22" x14ac:dyDescent="0.25">
      <c r="A288" s="131" t="s">
        <v>1122</v>
      </c>
      <c r="B288" s="132">
        <v>107.414</v>
      </c>
      <c r="C288" s="133">
        <v>108.702</v>
      </c>
      <c r="D288" s="133">
        <v>110.53</v>
      </c>
      <c r="E288" s="133">
        <v>111.89</v>
      </c>
      <c r="F288" s="133">
        <v>112.994</v>
      </c>
      <c r="G288" s="133">
        <v>113.988</v>
      </c>
      <c r="H288" s="133">
        <v>115.00700000000001</v>
      </c>
      <c r="I288" s="133">
        <v>116.23399999999999</v>
      </c>
      <c r="J288" s="133">
        <v>117.611</v>
      </c>
      <c r="K288" s="133">
        <v>118.523</v>
      </c>
      <c r="L288" s="133">
        <v>119.31100000000001</v>
      </c>
      <c r="M288" s="133">
        <v>120.443</v>
      </c>
      <c r="N288" s="133">
        <v>121.47</v>
      </c>
      <c r="O288" s="133">
        <v>122.658</v>
      </c>
      <c r="P288" s="133">
        <v>123.19799999999999</v>
      </c>
      <c r="Q288" s="133">
        <v>124.30800000000001</v>
      </c>
      <c r="R288" s="133">
        <v>125.40300000000001</v>
      </c>
      <c r="S288" s="134">
        <v>126.53</v>
      </c>
      <c r="U288" s="135">
        <f t="shared" si="4"/>
        <v>3.5703367441081379E-2</v>
      </c>
      <c r="V288" s="136">
        <f t="shared" si="4"/>
        <v>3.6435613044915272E-2</v>
      </c>
    </row>
    <row r="289" spans="1:22" x14ac:dyDescent="0.25">
      <c r="A289" s="132" t="s">
        <v>1120</v>
      </c>
      <c r="B289" s="132">
        <v>108.083</v>
      </c>
      <c r="C289" s="133">
        <v>109.376</v>
      </c>
      <c r="D289" s="133">
        <v>111.27500000000001</v>
      </c>
      <c r="E289" s="133">
        <v>112.81399999999999</v>
      </c>
      <c r="F289" s="133">
        <v>113.91800000000001</v>
      </c>
      <c r="G289" s="133">
        <v>115.017</v>
      </c>
      <c r="H289" s="133">
        <v>116.258</v>
      </c>
      <c r="I289" s="133">
        <v>117.622</v>
      </c>
      <c r="J289" s="133">
        <v>119.044</v>
      </c>
      <c r="K289" s="133">
        <v>120.121</v>
      </c>
      <c r="L289" s="133">
        <v>120.986</v>
      </c>
      <c r="M289" s="133">
        <v>122.212</v>
      </c>
      <c r="N289" s="133">
        <v>123.506</v>
      </c>
      <c r="O289" s="133">
        <v>124.877</v>
      </c>
      <c r="P289" s="133">
        <v>125.29300000000001</v>
      </c>
      <c r="Q289" s="133">
        <v>126.526</v>
      </c>
      <c r="R289" s="133">
        <v>127.78400000000001</v>
      </c>
      <c r="S289" s="134">
        <v>129.12899999999999</v>
      </c>
      <c r="U289" s="135">
        <f t="shared" si="4"/>
        <v>4.0367557480786465E-2</v>
      </c>
      <c r="V289" s="136">
        <f t="shared" si="4"/>
        <v>4.2771700618140951E-2</v>
      </c>
    </row>
    <row r="290" spans="1:22" x14ac:dyDescent="0.25">
      <c r="A290" s="132" t="s">
        <v>1117</v>
      </c>
      <c r="B290" s="132">
        <v>108.075</v>
      </c>
      <c r="C290" s="133">
        <v>109.375</v>
      </c>
      <c r="D290" s="133">
        <v>111.276</v>
      </c>
      <c r="E290" s="133">
        <v>112.813</v>
      </c>
      <c r="F290" s="133">
        <v>113.91800000000001</v>
      </c>
      <c r="G290" s="133">
        <v>115.017</v>
      </c>
      <c r="H290" s="133">
        <v>116.259</v>
      </c>
      <c r="I290" s="133">
        <v>117.623</v>
      </c>
      <c r="J290" s="133">
        <v>119.044</v>
      </c>
      <c r="K290" s="133">
        <v>120.11799999999999</v>
      </c>
      <c r="L290" s="133">
        <v>120.982</v>
      </c>
      <c r="M290" s="133">
        <v>122.206</v>
      </c>
      <c r="N290" s="133">
        <v>123.497</v>
      </c>
      <c r="O290" s="133">
        <v>124.867</v>
      </c>
      <c r="P290" s="133">
        <v>125.28100000000001</v>
      </c>
      <c r="Q290" s="133">
        <v>126.514</v>
      </c>
      <c r="R290" s="133">
        <v>127.77200000000001</v>
      </c>
      <c r="S290" s="134">
        <v>129.11699999999999</v>
      </c>
      <c r="U290" s="135">
        <f t="shared" si="4"/>
        <v>4.0371443404064289E-2</v>
      </c>
      <c r="V290" s="136">
        <f t="shared" si="4"/>
        <v>4.2775780935236041E-2</v>
      </c>
    </row>
    <row r="291" spans="1:22" x14ac:dyDescent="0.25">
      <c r="A291" s="132" t="s">
        <v>1114</v>
      </c>
      <c r="B291" s="132">
        <v>108.108</v>
      </c>
      <c r="C291" s="133">
        <v>109.408</v>
      </c>
      <c r="D291" s="133">
        <v>111.31</v>
      </c>
      <c r="E291" s="133">
        <v>112.846</v>
      </c>
      <c r="F291" s="133">
        <v>113.952</v>
      </c>
      <c r="G291" s="133">
        <v>115.05200000000001</v>
      </c>
      <c r="H291" s="133">
        <v>116.294</v>
      </c>
      <c r="I291" s="133">
        <v>117.657</v>
      </c>
      <c r="J291" s="133">
        <v>119.07899999999999</v>
      </c>
      <c r="K291" s="133">
        <v>120.154</v>
      </c>
      <c r="L291" s="133">
        <v>121.018</v>
      </c>
      <c r="M291" s="133">
        <v>122.242</v>
      </c>
      <c r="N291" s="133">
        <v>123.53400000000001</v>
      </c>
      <c r="O291" s="133">
        <v>124.90300000000001</v>
      </c>
      <c r="P291" s="133">
        <v>125.318</v>
      </c>
      <c r="Q291" s="133">
        <v>126.551</v>
      </c>
      <c r="R291" s="133">
        <v>127.809</v>
      </c>
      <c r="S291" s="134">
        <v>129.154</v>
      </c>
      <c r="U291" s="135">
        <f t="shared" si="4"/>
        <v>4.0359464209184237E-2</v>
      </c>
      <c r="V291" s="136">
        <f t="shared" si="4"/>
        <v>4.2763202456861826E-2</v>
      </c>
    </row>
    <row r="292" spans="1:22" x14ac:dyDescent="0.25">
      <c r="A292" s="132" t="s">
        <v>1111</v>
      </c>
      <c r="B292" s="132">
        <v>106.087</v>
      </c>
      <c r="C292" s="133">
        <v>107.006</v>
      </c>
      <c r="D292" s="133">
        <v>107.822</v>
      </c>
      <c r="E292" s="133">
        <v>108.72</v>
      </c>
      <c r="F292" s="133">
        <v>109.58</v>
      </c>
      <c r="G292" s="133">
        <v>110.435</v>
      </c>
      <c r="H292" s="133">
        <v>111.199</v>
      </c>
      <c r="I292" s="133">
        <v>112.15900000000001</v>
      </c>
      <c r="J292" s="133">
        <v>113.161</v>
      </c>
      <c r="K292" s="133">
        <v>113.997</v>
      </c>
      <c r="L292" s="133">
        <v>114.941</v>
      </c>
      <c r="M292" s="133">
        <v>115.884</v>
      </c>
      <c r="N292" s="133">
        <v>116.681</v>
      </c>
      <c r="O292" s="133">
        <v>117.803</v>
      </c>
      <c r="P292" s="133">
        <v>118.88200000000001</v>
      </c>
      <c r="Q292" s="133">
        <v>119.871</v>
      </c>
      <c r="R292" s="133">
        <v>121.042</v>
      </c>
      <c r="S292" s="134">
        <v>122.645</v>
      </c>
      <c r="U292" s="135">
        <f t="shared" si="4"/>
        <v>3.9651658198588402E-2</v>
      </c>
      <c r="V292" s="136">
        <f t="shared" si="4"/>
        <v>5.4034985489732401E-2</v>
      </c>
    </row>
    <row r="293" spans="1:22" x14ac:dyDescent="0.25">
      <c r="A293" s="132" t="s">
        <v>1108</v>
      </c>
      <c r="B293" s="132">
        <v>106.482</v>
      </c>
      <c r="C293" s="133">
        <v>107.515</v>
      </c>
      <c r="D293" s="133">
        <v>108.452</v>
      </c>
      <c r="E293" s="133">
        <v>109.386</v>
      </c>
      <c r="F293" s="133">
        <v>110.40900000000001</v>
      </c>
      <c r="G293" s="133">
        <v>111.369</v>
      </c>
      <c r="H293" s="133">
        <v>112.137</v>
      </c>
      <c r="I293" s="133">
        <v>113.18300000000001</v>
      </c>
      <c r="J293" s="133">
        <v>114.248</v>
      </c>
      <c r="K293" s="133">
        <v>115.23699999999999</v>
      </c>
      <c r="L293" s="133">
        <v>116.447</v>
      </c>
      <c r="M293" s="133">
        <v>117.545</v>
      </c>
      <c r="N293" s="133">
        <v>118.566</v>
      </c>
      <c r="O293" s="133">
        <v>119.773</v>
      </c>
      <c r="P293" s="133">
        <v>121.008</v>
      </c>
      <c r="Q293" s="133">
        <v>122.15</v>
      </c>
      <c r="R293" s="133">
        <v>123.307</v>
      </c>
      <c r="S293" s="134">
        <v>124.636</v>
      </c>
      <c r="U293" s="135">
        <f t="shared" si="4"/>
        <v>3.842955832599193E-2</v>
      </c>
      <c r="V293" s="136">
        <f t="shared" si="4"/>
        <v>4.3813917976243122E-2</v>
      </c>
    </row>
    <row r="294" spans="1:22" x14ac:dyDescent="0.25">
      <c r="A294" s="132" t="s">
        <v>1105</v>
      </c>
      <c r="B294" s="132">
        <v>105.126</v>
      </c>
      <c r="C294" s="133">
        <v>105.786</v>
      </c>
      <c r="D294" s="133">
        <v>106.337</v>
      </c>
      <c r="E294" s="133">
        <v>107.154</v>
      </c>
      <c r="F294" s="133">
        <v>107.65600000000001</v>
      </c>
      <c r="G294" s="133">
        <v>108.28</v>
      </c>
      <c r="H294" s="133">
        <v>109.033</v>
      </c>
      <c r="I294" s="133">
        <v>109.804</v>
      </c>
      <c r="J294" s="133">
        <v>110.669</v>
      </c>
      <c r="K294" s="133">
        <v>111.169</v>
      </c>
      <c r="L294" s="133">
        <v>111.544</v>
      </c>
      <c r="M294" s="133">
        <v>112.15600000000001</v>
      </c>
      <c r="N294" s="133">
        <v>112.48099999999999</v>
      </c>
      <c r="O294" s="133">
        <v>113.42400000000001</v>
      </c>
      <c r="P294" s="133">
        <v>114.175</v>
      </c>
      <c r="Q294" s="133">
        <v>114.84399999999999</v>
      </c>
      <c r="R294" s="133">
        <v>116.042</v>
      </c>
      <c r="S294" s="134">
        <v>118.208</v>
      </c>
      <c r="U294" s="135">
        <f t="shared" si="4"/>
        <v>4.2383622431943824E-2</v>
      </c>
      <c r="V294" s="136">
        <f t="shared" si="4"/>
        <v>7.6779196678918193E-2</v>
      </c>
    </row>
    <row r="295" spans="1:22" x14ac:dyDescent="0.25">
      <c r="A295" s="132" t="s">
        <v>1102</v>
      </c>
      <c r="B295" s="132">
        <v>106.048</v>
      </c>
      <c r="C295" s="133">
        <v>107.627</v>
      </c>
      <c r="D295" s="133">
        <v>110.048</v>
      </c>
      <c r="E295" s="133">
        <v>111.137</v>
      </c>
      <c r="F295" s="133">
        <v>112.45</v>
      </c>
      <c r="G295" s="133">
        <v>113.175</v>
      </c>
      <c r="H295" s="133">
        <v>113.589</v>
      </c>
      <c r="I295" s="133">
        <v>114.533</v>
      </c>
      <c r="J295" s="133">
        <v>116.06399999999999</v>
      </c>
      <c r="K295" s="133">
        <v>116.425</v>
      </c>
      <c r="L295" s="133">
        <v>116.79600000000001</v>
      </c>
      <c r="M295" s="133">
        <v>117.75</v>
      </c>
      <c r="N295" s="133">
        <v>118.006</v>
      </c>
      <c r="O295" s="133">
        <v>118.599</v>
      </c>
      <c r="P295" s="133">
        <v>119.134</v>
      </c>
      <c r="Q295" s="133">
        <v>119.91500000000001</v>
      </c>
      <c r="R295" s="133">
        <v>120.398</v>
      </c>
      <c r="S295" s="134">
        <v>120.432</v>
      </c>
      <c r="U295" s="135">
        <f t="shared" si="4"/>
        <v>1.6209015500424195E-2</v>
      </c>
      <c r="V295" s="136">
        <f t="shared" si="4"/>
        <v>1.1300654477393035E-3</v>
      </c>
    </row>
    <row r="296" spans="1:22" x14ac:dyDescent="0.25">
      <c r="A296" s="131" t="s">
        <v>1099</v>
      </c>
      <c r="B296" s="132">
        <v>105.057</v>
      </c>
      <c r="C296" s="133">
        <v>105.86499999999999</v>
      </c>
      <c r="D296" s="133">
        <v>106.69799999999999</v>
      </c>
      <c r="E296" s="133">
        <v>107.313</v>
      </c>
      <c r="F296" s="133">
        <v>107.605</v>
      </c>
      <c r="G296" s="133">
        <v>108.6</v>
      </c>
      <c r="H296" s="133">
        <v>109.035</v>
      </c>
      <c r="I296" s="133">
        <v>109.623</v>
      </c>
      <c r="J296" s="133">
        <v>110.438</v>
      </c>
      <c r="K296" s="133">
        <v>111.434</v>
      </c>
      <c r="L296" s="133">
        <v>112.11499999999999</v>
      </c>
      <c r="M296" s="133">
        <v>112.467</v>
      </c>
      <c r="N296" s="133">
        <v>113.47499999999999</v>
      </c>
      <c r="O296" s="133">
        <v>114.23099999999999</v>
      </c>
      <c r="P296" s="133">
        <v>114.488</v>
      </c>
      <c r="Q296" s="133">
        <v>114.883</v>
      </c>
      <c r="R296" s="133">
        <v>115.715</v>
      </c>
      <c r="S296" s="134">
        <v>116.324</v>
      </c>
      <c r="U296" s="135">
        <f t="shared" si="4"/>
        <v>2.9284817438625987E-2</v>
      </c>
      <c r="V296" s="136">
        <f t="shared" si="4"/>
        <v>2.1218496393105912E-2</v>
      </c>
    </row>
    <row r="297" spans="1:22" x14ac:dyDescent="0.25">
      <c r="A297" s="132" t="s">
        <v>1096</v>
      </c>
      <c r="B297" s="132">
        <v>106.245</v>
      </c>
      <c r="C297" s="133">
        <v>106.587</v>
      </c>
      <c r="D297" s="133">
        <v>107.209</v>
      </c>
      <c r="E297" s="133">
        <v>107.747</v>
      </c>
      <c r="F297" s="133">
        <v>108.292</v>
      </c>
      <c r="G297" s="133">
        <v>108.95099999999999</v>
      </c>
      <c r="H297" s="133">
        <v>109.182</v>
      </c>
      <c r="I297" s="133">
        <v>110.014</v>
      </c>
      <c r="J297" s="133">
        <v>111.04900000000001</v>
      </c>
      <c r="K297" s="133">
        <v>111.751</v>
      </c>
      <c r="L297" s="133">
        <v>112.682</v>
      </c>
      <c r="M297" s="133">
        <v>113.033</v>
      </c>
      <c r="N297" s="133">
        <v>114.041</v>
      </c>
      <c r="O297" s="133">
        <v>114.53</v>
      </c>
      <c r="P297" s="133">
        <v>114.717</v>
      </c>
      <c r="Q297" s="133">
        <v>114.791</v>
      </c>
      <c r="R297" s="133">
        <v>114.96299999999999</v>
      </c>
      <c r="S297" s="134">
        <v>115.614</v>
      </c>
      <c r="U297" s="135">
        <f t="shared" si="4"/>
        <v>6.0069854652813337E-3</v>
      </c>
      <c r="V297" s="136">
        <f t="shared" si="4"/>
        <v>2.2843889696401609E-2</v>
      </c>
    </row>
    <row r="298" spans="1:22" x14ac:dyDescent="0.25">
      <c r="A298" s="132" t="s">
        <v>1093</v>
      </c>
      <c r="B298" s="132">
        <v>102.33</v>
      </c>
      <c r="C298" s="133">
        <v>105.044</v>
      </c>
      <c r="D298" s="133">
        <v>106.804</v>
      </c>
      <c r="E298" s="133">
        <v>107.89700000000001</v>
      </c>
      <c r="F298" s="133">
        <v>107.289</v>
      </c>
      <c r="G298" s="133">
        <v>110.54</v>
      </c>
      <c r="H298" s="133">
        <v>111.746</v>
      </c>
      <c r="I298" s="133">
        <v>110.78</v>
      </c>
      <c r="J298" s="133">
        <v>110.67400000000001</v>
      </c>
      <c r="K298" s="133">
        <v>113.34399999999999</v>
      </c>
      <c r="L298" s="133">
        <v>113.43</v>
      </c>
      <c r="M298" s="133">
        <v>113.471</v>
      </c>
      <c r="N298" s="133">
        <v>115.104</v>
      </c>
      <c r="O298" s="133">
        <v>117.154</v>
      </c>
      <c r="P298" s="133">
        <v>117.681</v>
      </c>
      <c r="Q298" s="133">
        <v>118.934</v>
      </c>
      <c r="R298" s="133">
        <v>122.18600000000001</v>
      </c>
      <c r="S298" s="134">
        <v>122.892</v>
      </c>
      <c r="U298" s="135">
        <f t="shared" si="4"/>
        <v>0.11393971689741011</v>
      </c>
      <c r="V298" s="136">
        <f t="shared" si="4"/>
        <v>2.331339391465459E-2</v>
      </c>
    </row>
    <row r="299" spans="1:22" x14ac:dyDescent="0.25">
      <c r="A299" s="132" t="s">
        <v>1090</v>
      </c>
      <c r="B299" s="132">
        <v>101.81100000000001</v>
      </c>
      <c r="C299" s="133">
        <v>105.23099999999999</v>
      </c>
      <c r="D299" s="133">
        <v>107.429</v>
      </c>
      <c r="E299" s="133">
        <v>108.65600000000001</v>
      </c>
      <c r="F299" s="133">
        <v>107.825</v>
      </c>
      <c r="G299" s="133">
        <v>111.92700000000001</v>
      </c>
      <c r="H299" s="133">
        <v>113.206</v>
      </c>
      <c r="I299" s="133">
        <v>111.673</v>
      </c>
      <c r="J299" s="133">
        <v>111.20399999999999</v>
      </c>
      <c r="K299" s="133">
        <v>114.46899999999999</v>
      </c>
      <c r="L299" s="133">
        <v>114.355</v>
      </c>
      <c r="M299" s="133">
        <v>114.33</v>
      </c>
      <c r="N299" s="133">
        <v>116.19799999999999</v>
      </c>
      <c r="O299" s="133">
        <v>118.66500000000001</v>
      </c>
      <c r="P299" s="133">
        <v>119.227</v>
      </c>
      <c r="Q299" s="133">
        <v>120.67400000000001</v>
      </c>
      <c r="R299" s="133">
        <v>124.73099999999999</v>
      </c>
      <c r="S299" s="134">
        <v>125.453</v>
      </c>
      <c r="U299" s="135">
        <f t="shared" si="4"/>
        <v>0.14141291547554391</v>
      </c>
      <c r="V299" s="136">
        <f t="shared" si="4"/>
        <v>2.3355641345841782E-2</v>
      </c>
    </row>
    <row r="300" spans="1:22" x14ac:dyDescent="0.25">
      <c r="A300" s="132" t="s">
        <v>1087</v>
      </c>
      <c r="B300" s="132">
        <v>101.80800000000001</v>
      </c>
      <c r="C300" s="133">
        <v>102.08799999999999</v>
      </c>
      <c r="D300" s="133">
        <v>100.831</v>
      </c>
      <c r="E300" s="133">
        <v>99.906999999999996</v>
      </c>
      <c r="F300" s="133">
        <v>98.156000000000006</v>
      </c>
      <c r="G300" s="133">
        <v>99.629000000000005</v>
      </c>
      <c r="H300" s="133">
        <v>101.07299999999999</v>
      </c>
      <c r="I300" s="133">
        <v>101.682</v>
      </c>
      <c r="J300" s="133">
        <v>103.134</v>
      </c>
      <c r="K300" s="133">
        <v>105.92700000000001</v>
      </c>
      <c r="L300" s="133">
        <v>108.05200000000001</v>
      </c>
      <c r="M300" s="133">
        <v>106.48099999999999</v>
      </c>
      <c r="N300" s="133">
        <v>108.21899999999999</v>
      </c>
      <c r="O300" s="133">
        <v>112.477</v>
      </c>
      <c r="P300" s="133">
        <v>112.598</v>
      </c>
      <c r="Q300" s="133">
        <v>113.09399999999999</v>
      </c>
      <c r="R300" s="133">
        <v>114.468</v>
      </c>
      <c r="S300" s="134">
        <v>115.827</v>
      </c>
      <c r="U300" s="135">
        <f t="shared" si="4"/>
        <v>4.9489553599589398E-2</v>
      </c>
      <c r="V300" s="136">
        <f t="shared" si="4"/>
        <v>4.8341679193501852E-2</v>
      </c>
    </row>
    <row r="301" spans="1:22" x14ac:dyDescent="0.25">
      <c r="A301" s="132" t="s">
        <v>1084</v>
      </c>
      <c r="B301" s="132">
        <v>104.163</v>
      </c>
      <c r="C301" s="133">
        <v>104.879</v>
      </c>
      <c r="D301" s="133">
        <v>105.652</v>
      </c>
      <c r="E301" s="133">
        <v>106.605</v>
      </c>
      <c r="F301" s="133">
        <v>107.01</v>
      </c>
      <c r="G301" s="133">
        <v>107.774</v>
      </c>
      <c r="H301" s="133">
        <v>108.717</v>
      </c>
      <c r="I301" s="133">
        <v>109.28400000000001</v>
      </c>
      <c r="J301" s="133">
        <v>110.053</v>
      </c>
      <c r="K301" s="133">
        <v>110.68</v>
      </c>
      <c r="L301" s="133">
        <v>111.10599999999999</v>
      </c>
      <c r="M301" s="133">
        <v>111.619</v>
      </c>
      <c r="N301" s="133">
        <v>112.464</v>
      </c>
      <c r="O301" s="133">
        <v>112.77500000000001</v>
      </c>
      <c r="P301" s="133">
        <v>113.26</v>
      </c>
      <c r="Q301" s="133">
        <v>113.99299999999999</v>
      </c>
      <c r="R301" s="133">
        <v>114.816</v>
      </c>
      <c r="S301" s="134">
        <v>115.36199999999999</v>
      </c>
      <c r="U301" s="135">
        <f t="shared" si="4"/>
        <v>2.9193222285256226E-2</v>
      </c>
      <c r="V301" s="136">
        <f t="shared" si="4"/>
        <v>1.9157854762316573E-2</v>
      </c>
    </row>
    <row r="302" spans="1:22" x14ac:dyDescent="0.25">
      <c r="A302" s="132" t="s">
        <v>1081</v>
      </c>
      <c r="B302" s="132">
        <v>104.593</v>
      </c>
      <c r="C302" s="133">
        <v>105.163</v>
      </c>
      <c r="D302" s="133">
        <v>105.83799999999999</v>
      </c>
      <c r="E302" s="133">
        <v>106.232</v>
      </c>
      <c r="F302" s="133">
        <v>105.997</v>
      </c>
      <c r="G302" s="133">
        <v>106.545</v>
      </c>
      <c r="H302" s="133">
        <v>106.965</v>
      </c>
      <c r="I302" s="133">
        <v>107.95399999999999</v>
      </c>
      <c r="J302" s="133">
        <v>108.613</v>
      </c>
      <c r="K302" s="133">
        <v>109.38500000000001</v>
      </c>
      <c r="L302" s="133">
        <v>109.6</v>
      </c>
      <c r="M302" s="133">
        <v>110.157</v>
      </c>
      <c r="N302" s="133">
        <v>110.68300000000001</v>
      </c>
      <c r="O302" s="133">
        <v>111.244</v>
      </c>
      <c r="P302" s="133">
        <v>111.601</v>
      </c>
      <c r="Q302" s="133">
        <v>112.369</v>
      </c>
      <c r="R302" s="133">
        <v>113.568</v>
      </c>
      <c r="S302" s="134">
        <v>113.114</v>
      </c>
      <c r="U302" s="135">
        <f t="shared" si="4"/>
        <v>4.336880220003958E-2</v>
      </c>
      <c r="V302" s="136">
        <f t="shared" si="4"/>
        <v>-1.5894790049157392E-2</v>
      </c>
    </row>
    <row r="303" spans="1:22" x14ac:dyDescent="0.25">
      <c r="A303" s="132" t="s">
        <v>1078</v>
      </c>
      <c r="B303" s="132">
        <v>106.238</v>
      </c>
      <c r="C303" s="133">
        <v>106.58</v>
      </c>
      <c r="D303" s="133">
        <v>107.199</v>
      </c>
      <c r="E303" s="133">
        <v>107.748</v>
      </c>
      <c r="F303" s="133">
        <v>108.295</v>
      </c>
      <c r="G303" s="133">
        <v>108.955</v>
      </c>
      <c r="H303" s="133">
        <v>109.187</v>
      </c>
      <c r="I303" s="133">
        <v>110.01300000000001</v>
      </c>
      <c r="J303" s="133">
        <v>111.036</v>
      </c>
      <c r="K303" s="133">
        <v>111.736</v>
      </c>
      <c r="L303" s="133">
        <v>112.663</v>
      </c>
      <c r="M303" s="133">
        <v>113.01900000000001</v>
      </c>
      <c r="N303" s="133">
        <v>114.032</v>
      </c>
      <c r="O303" s="133">
        <v>114.52500000000001</v>
      </c>
      <c r="P303" s="133">
        <v>114.715</v>
      </c>
      <c r="Q303" s="133">
        <v>114.79</v>
      </c>
      <c r="R303" s="133">
        <v>114.96299999999999</v>
      </c>
      <c r="S303" s="134">
        <v>115.614</v>
      </c>
      <c r="U303" s="135">
        <f t="shared" si="4"/>
        <v>6.042041485191163E-3</v>
      </c>
      <c r="V303" s="136">
        <f t="shared" si="4"/>
        <v>2.2843889696401609E-2</v>
      </c>
    </row>
    <row r="304" spans="1:22" x14ac:dyDescent="0.25">
      <c r="A304" s="132" t="s">
        <v>1075</v>
      </c>
      <c r="B304" s="132">
        <v>103.53400000000001</v>
      </c>
      <c r="C304" s="133">
        <v>104.229</v>
      </c>
      <c r="D304" s="133">
        <v>104.971</v>
      </c>
      <c r="E304" s="133">
        <v>105.479</v>
      </c>
      <c r="F304" s="133">
        <v>105.99</v>
      </c>
      <c r="G304" s="133">
        <v>106.13</v>
      </c>
      <c r="H304" s="133">
        <v>106.577</v>
      </c>
      <c r="I304" s="133">
        <v>107.64</v>
      </c>
      <c r="J304" s="133">
        <v>108.66800000000001</v>
      </c>
      <c r="K304" s="133">
        <v>109.105</v>
      </c>
      <c r="L304" s="133">
        <v>109.696</v>
      </c>
      <c r="M304" s="133">
        <v>110.292</v>
      </c>
      <c r="N304" s="133">
        <v>110.86</v>
      </c>
      <c r="O304" s="133">
        <v>111.31</v>
      </c>
      <c r="P304" s="133">
        <v>111.496</v>
      </c>
      <c r="Q304" s="133">
        <v>112.011</v>
      </c>
      <c r="R304" s="133">
        <v>112.533</v>
      </c>
      <c r="S304" s="134">
        <v>113.349</v>
      </c>
      <c r="U304" s="135">
        <f t="shared" si="4"/>
        <v>1.8771739593549608E-2</v>
      </c>
      <c r="V304" s="136">
        <f t="shared" si="4"/>
        <v>2.9321833047369683E-2</v>
      </c>
    </row>
    <row r="305" spans="1:22" x14ac:dyDescent="0.25">
      <c r="A305" s="131" t="s">
        <v>1072</v>
      </c>
      <c r="B305" s="132">
        <v>103.027</v>
      </c>
      <c r="C305" s="133">
        <v>103.67700000000001</v>
      </c>
      <c r="D305" s="133">
        <v>104.411</v>
      </c>
      <c r="E305" s="133">
        <v>105.259</v>
      </c>
      <c r="F305" s="133">
        <v>105.786</v>
      </c>
      <c r="G305" s="133">
        <v>106.129</v>
      </c>
      <c r="H305" s="133">
        <v>106.51</v>
      </c>
      <c r="I305" s="133">
        <v>106.991</v>
      </c>
      <c r="J305" s="133">
        <v>108.40600000000001</v>
      </c>
      <c r="K305" s="133">
        <v>108.83799999999999</v>
      </c>
      <c r="L305" s="133">
        <v>109.30200000000001</v>
      </c>
      <c r="M305" s="133">
        <v>109.596</v>
      </c>
      <c r="N305" s="133">
        <v>110.233</v>
      </c>
      <c r="O305" s="133">
        <v>110.721</v>
      </c>
      <c r="P305" s="133">
        <v>111.056</v>
      </c>
      <c r="Q305" s="133">
        <v>111.649</v>
      </c>
      <c r="R305" s="133">
        <v>112.03100000000001</v>
      </c>
      <c r="S305" s="134">
        <v>112.827</v>
      </c>
      <c r="U305" s="135">
        <f t="shared" si="4"/>
        <v>1.3756145022532085E-2</v>
      </c>
      <c r="V305" s="136">
        <f t="shared" si="4"/>
        <v>2.8725043486435231E-2</v>
      </c>
    </row>
    <row r="306" spans="1:22" x14ac:dyDescent="0.25">
      <c r="A306" s="132" t="s">
        <v>1070</v>
      </c>
      <c r="B306" s="132">
        <v>102.908</v>
      </c>
      <c r="C306" s="133">
        <v>103.571</v>
      </c>
      <c r="D306" s="133">
        <v>104.307</v>
      </c>
      <c r="E306" s="133">
        <v>105.169</v>
      </c>
      <c r="F306" s="133">
        <v>105.71299999999999</v>
      </c>
      <c r="G306" s="133">
        <v>106.05</v>
      </c>
      <c r="H306" s="133">
        <v>106.387</v>
      </c>
      <c r="I306" s="133">
        <v>106.85299999999999</v>
      </c>
      <c r="J306" s="133">
        <v>108.30500000000001</v>
      </c>
      <c r="K306" s="133">
        <v>108.76900000000001</v>
      </c>
      <c r="L306" s="133">
        <v>109.28</v>
      </c>
      <c r="M306" s="133">
        <v>109.55500000000001</v>
      </c>
      <c r="N306" s="133">
        <v>110.163</v>
      </c>
      <c r="O306" s="133">
        <v>110.636</v>
      </c>
      <c r="P306" s="133">
        <v>110.959</v>
      </c>
      <c r="Q306" s="133">
        <v>111.538</v>
      </c>
      <c r="R306" s="133">
        <v>111.91500000000001</v>
      </c>
      <c r="S306" s="134">
        <v>112.71599999999999</v>
      </c>
      <c r="U306" s="135">
        <f t="shared" si="4"/>
        <v>1.3588757502667415E-2</v>
      </c>
      <c r="V306" s="136">
        <f t="shared" si="4"/>
        <v>2.8937693861166069E-2</v>
      </c>
    </row>
    <row r="307" spans="1:22" x14ac:dyDescent="0.25">
      <c r="A307" s="132" t="s">
        <v>1067</v>
      </c>
      <c r="B307" s="132">
        <v>101.07899999999999</v>
      </c>
      <c r="C307" s="133">
        <v>101.277</v>
      </c>
      <c r="D307" s="133">
        <v>101.381</v>
      </c>
      <c r="E307" s="133">
        <v>101.901</v>
      </c>
      <c r="F307" s="133">
        <v>102.26600000000001</v>
      </c>
      <c r="G307" s="133">
        <v>102.76900000000001</v>
      </c>
      <c r="H307" s="133">
        <v>103.10899999999999</v>
      </c>
      <c r="I307" s="133">
        <v>103.518</v>
      </c>
      <c r="J307" s="133">
        <v>104.292</v>
      </c>
      <c r="K307" s="133">
        <v>104.675</v>
      </c>
      <c r="L307" s="133">
        <v>105.258</v>
      </c>
      <c r="M307" s="133">
        <v>105.46</v>
      </c>
      <c r="N307" s="133">
        <v>105.81</v>
      </c>
      <c r="O307" s="133">
        <v>106.09699999999999</v>
      </c>
      <c r="P307" s="133">
        <v>106.402</v>
      </c>
      <c r="Q307" s="133">
        <v>107.012</v>
      </c>
      <c r="R307" s="133">
        <v>107.005</v>
      </c>
      <c r="S307" s="134">
        <v>108.042</v>
      </c>
      <c r="U307" s="135">
        <f t="shared" si="4"/>
        <v>-2.6162722652034454E-4</v>
      </c>
      <c r="V307" s="136">
        <f t="shared" si="4"/>
        <v>3.9331701919896433E-2</v>
      </c>
    </row>
    <row r="308" spans="1:22" x14ac:dyDescent="0.25">
      <c r="A308" s="132" t="s">
        <v>1064</v>
      </c>
      <c r="B308" s="132">
        <v>105.36</v>
      </c>
      <c r="C308" s="133">
        <v>106.65300000000001</v>
      </c>
      <c r="D308" s="133">
        <v>108.238</v>
      </c>
      <c r="E308" s="133">
        <v>109.55800000000001</v>
      </c>
      <c r="F308" s="133">
        <v>110.333</v>
      </c>
      <c r="G308" s="133">
        <v>110.449</v>
      </c>
      <c r="H308" s="133">
        <v>110.776</v>
      </c>
      <c r="I308" s="133">
        <v>111.316</v>
      </c>
      <c r="J308" s="133">
        <v>113.67700000000001</v>
      </c>
      <c r="K308" s="133">
        <v>114.249</v>
      </c>
      <c r="L308" s="133">
        <v>114.66200000000001</v>
      </c>
      <c r="M308" s="133">
        <v>115.03100000000001</v>
      </c>
      <c r="N308" s="133">
        <v>115.97199999999999</v>
      </c>
      <c r="O308" s="133">
        <v>116.681</v>
      </c>
      <c r="P308" s="133">
        <v>117.02800000000001</v>
      </c>
      <c r="Q308" s="133">
        <v>117.571</v>
      </c>
      <c r="R308" s="133">
        <v>118.40600000000001</v>
      </c>
      <c r="S308" s="134">
        <v>118.93300000000001</v>
      </c>
      <c r="U308" s="135">
        <f t="shared" si="4"/>
        <v>2.8712439684583035E-2</v>
      </c>
      <c r="V308" s="136">
        <f t="shared" si="4"/>
        <v>1.7922362012652515E-2</v>
      </c>
    </row>
    <row r="309" spans="1:22" x14ac:dyDescent="0.25">
      <c r="A309" s="132" t="s">
        <v>1061</v>
      </c>
      <c r="B309" s="132">
        <v>103.806</v>
      </c>
      <c r="C309" s="133">
        <v>104.37</v>
      </c>
      <c r="D309" s="133">
        <v>105.081</v>
      </c>
      <c r="E309" s="133">
        <v>105.83499999999999</v>
      </c>
      <c r="F309" s="133">
        <v>106.241</v>
      </c>
      <c r="G309" s="133">
        <v>106.617</v>
      </c>
      <c r="H309" s="133">
        <v>107.318</v>
      </c>
      <c r="I309" s="133">
        <v>107.904</v>
      </c>
      <c r="J309" s="133">
        <v>109.06100000000001</v>
      </c>
      <c r="K309" s="133">
        <v>109.256</v>
      </c>
      <c r="L309" s="133">
        <v>109.386</v>
      </c>
      <c r="M309" s="133">
        <v>109.821</v>
      </c>
      <c r="N309" s="133">
        <v>110.67</v>
      </c>
      <c r="O309" s="133">
        <v>111.258</v>
      </c>
      <c r="P309" s="133">
        <v>111.685</v>
      </c>
      <c r="Q309" s="133">
        <v>112.378</v>
      </c>
      <c r="R309" s="133">
        <v>112.79900000000001</v>
      </c>
      <c r="S309" s="134">
        <v>113.56</v>
      </c>
      <c r="U309" s="135">
        <f t="shared" si="4"/>
        <v>1.5069557849781257E-2</v>
      </c>
      <c r="V309" s="136">
        <f t="shared" si="4"/>
        <v>2.7260377878376429E-2</v>
      </c>
    </row>
    <row r="310" spans="1:22" x14ac:dyDescent="0.25">
      <c r="A310" s="132" t="s">
        <v>1058</v>
      </c>
      <c r="B310" s="132">
        <v>103.218</v>
      </c>
      <c r="C310" s="133">
        <v>103.51</v>
      </c>
      <c r="D310" s="133">
        <v>103.893</v>
      </c>
      <c r="E310" s="133">
        <v>104.432</v>
      </c>
      <c r="F310" s="133">
        <v>104.702</v>
      </c>
      <c r="G310" s="133">
        <v>105.17400000000001</v>
      </c>
      <c r="H310" s="133">
        <v>106.01600000000001</v>
      </c>
      <c r="I310" s="133">
        <v>106.62</v>
      </c>
      <c r="J310" s="133">
        <v>107.312</v>
      </c>
      <c r="K310" s="133">
        <v>107.363</v>
      </c>
      <c r="L310" s="133">
        <v>107.384</v>
      </c>
      <c r="M310" s="133">
        <v>107.842</v>
      </c>
      <c r="N310" s="133">
        <v>108.65300000000001</v>
      </c>
      <c r="O310" s="133">
        <v>109.193</v>
      </c>
      <c r="P310" s="133">
        <v>109.648</v>
      </c>
      <c r="Q310" s="133">
        <v>110.396</v>
      </c>
      <c r="R310" s="133">
        <v>110.663</v>
      </c>
      <c r="S310" s="134">
        <v>111.51</v>
      </c>
      <c r="U310" s="135">
        <f t="shared" si="4"/>
        <v>9.7094169495046678E-3</v>
      </c>
      <c r="V310" s="136">
        <f t="shared" si="4"/>
        <v>3.0968759314231153E-2</v>
      </c>
    </row>
    <row r="311" spans="1:22" x14ac:dyDescent="0.25">
      <c r="A311" s="132" t="s">
        <v>1055</v>
      </c>
      <c r="B311" s="132">
        <v>105.352</v>
      </c>
      <c r="C311" s="133">
        <v>106.64400000000001</v>
      </c>
      <c r="D311" s="133">
        <v>108.229</v>
      </c>
      <c r="E311" s="133">
        <v>109.55200000000001</v>
      </c>
      <c r="F311" s="133">
        <v>110.325</v>
      </c>
      <c r="G311" s="133">
        <v>110.44199999999999</v>
      </c>
      <c r="H311" s="133">
        <v>110.77</v>
      </c>
      <c r="I311" s="133">
        <v>111.309</v>
      </c>
      <c r="J311" s="133">
        <v>113.673</v>
      </c>
      <c r="K311" s="133">
        <v>114.242</v>
      </c>
      <c r="L311" s="133">
        <v>114.65600000000001</v>
      </c>
      <c r="M311" s="133">
        <v>115.02200000000001</v>
      </c>
      <c r="N311" s="133">
        <v>115.964</v>
      </c>
      <c r="O311" s="133">
        <v>116.67400000000001</v>
      </c>
      <c r="P311" s="133">
        <v>117.02200000000001</v>
      </c>
      <c r="Q311" s="133">
        <v>117.563</v>
      </c>
      <c r="R311" s="133">
        <v>118.399</v>
      </c>
      <c r="S311" s="134">
        <v>118.925</v>
      </c>
      <c r="U311" s="135">
        <f t="shared" si="4"/>
        <v>2.8749169210298353E-2</v>
      </c>
      <c r="V311" s="136">
        <f t="shared" si="4"/>
        <v>1.7889191917876524E-2</v>
      </c>
    </row>
    <row r="312" spans="1:22" x14ac:dyDescent="0.25">
      <c r="A312" s="132" t="s">
        <v>1052</v>
      </c>
      <c r="B312" s="132">
        <v>105.34</v>
      </c>
      <c r="C312" s="133">
        <v>106.63500000000001</v>
      </c>
      <c r="D312" s="133">
        <v>108.22</v>
      </c>
      <c r="E312" s="133">
        <v>109.542</v>
      </c>
      <c r="F312" s="133">
        <v>110.313</v>
      </c>
      <c r="G312" s="133">
        <v>110.43</v>
      </c>
      <c r="H312" s="133">
        <v>110.758</v>
      </c>
      <c r="I312" s="133">
        <v>111.297</v>
      </c>
      <c r="J312" s="133">
        <v>113.66200000000001</v>
      </c>
      <c r="K312" s="133">
        <v>114.229</v>
      </c>
      <c r="L312" s="133">
        <v>114.643</v>
      </c>
      <c r="M312" s="133">
        <v>115.009</v>
      </c>
      <c r="N312" s="133">
        <v>115.95</v>
      </c>
      <c r="O312" s="133">
        <v>116.661</v>
      </c>
      <c r="P312" s="133">
        <v>117.009</v>
      </c>
      <c r="Q312" s="133">
        <v>117.55</v>
      </c>
      <c r="R312" s="133">
        <v>118.386</v>
      </c>
      <c r="S312" s="134">
        <v>118.91200000000001</v>
      </c>
      <c r="U312" s="135">
        <f t="shared" si="4"/>
        <v>2.8752382493173023E-2</v>
      </c>
      <c r="V312" s="136">
        <f t="shared" si="4"/>
        <v>1.7891169417457276E-2</v>
      </c>
    </row>
    <row r="313" spans="1:22" x14ac:dyDescent="0.25">
      <c r="A313" s="131" t="s">
        <v>1049</v>
      </c>
      <c r="B313" s="132">
        <v>103.226</v>
      </c>
      <c r="C313" s="133">
        <v>103.95099999999999</v>
      </c>
      <c r="D313" s="133">
        <v>104.47499999999999</v>
      </c>
      <c r="E313" s="133">
        <v>104.958</v>
      </c>
      <c r="F313" s="133">
        <v>104.985</v>
      </c>
      <c r="G313" s="133">
        <v>105.694</v>
      </c>
      <c r="H313" s="133">
        <v>105.84699999999999</v>
      </c>
      <c r="I313" s="133">
        <v>106.57599999999999</v>
      </c>
      <c r="J313" s="133">
        <v>107.345</v>
      </c>
      <c r="K313" s="133">
        <v>107.926</v>
      </c>
      <c r="L313" s="133">
        <v>108.197</v>
      </c>
      <c r="M313" s="133">
        <v>108.92100000000001</v>
      </c>
      <c r="N313" s="133">
        <v>109.723</v>
      </c>
      <c r="O313" s="133">
        <v>110.431</v>
      </c>
      <c r="P313" s="133">
        <v>111.048</v>
      </c>
      <c r="Q313" s="133">
        <v>111.59699999999999</v>
      </c>
      <c r="R313" s="133">
        <v>112.27800000000001</v>
      </c>
      <c r="S313" s="134">
        <v>113.31699999999999</v>
      </c>
      <c r="U313" s="135">
        <f t="shared" si="4"/>
        <v>2.4633598117259403E-2</v>
      </c>
      <c r="V313" s="136">
        <f t="shared" si="4"/>
        <v>3.7532241455493276E-2</v>
      </c>
    </row>
    <row r="314" spans="1:22" x14ac:dyDescent="0.25">
      <c r="A314" s="132" t="s">
        <v>1046</v>
      </c>
      <c r="B314" s="132">
        <v>105.10299999999999</v>
      </c>
      <c r="C314" s="133">
        <v>105.767</v>
      </c>
      <c r="D314" s="133">
        <v>106.32299999999999</v>
      </c>
      <c r="E314" s="133">
        <v>107.146</v>
      </c>
      <c r="F314" s="133">
        <v>107.649</v>
      </c>
      <c r="G314" s="133">
        <v>108.27500000000001</v>
      </c>
      <c r="H314" s="133">
        <v>109.02800000000001</v>
      </c>
      <c r="I314" s="133">
        <v>109.79900000000001</v>
      </c>
      <c r="J314" s="133">
        <v>110.66200000000001</v>
      </c>
      <c r="K314" s="133">
        <v>111.161</v>
      </c>
      <c r="L314" s="133">
        <v>111.536</v>
      </c>
      <c r="M314" s="133">
        <v>112.14700000000001</v>
      </c>
      <c r="N314" s="133">
        <v>112.473</v>
      </c>
      <c r="O314" s="133">
        <v>113.416</v>
      </c>
      <c r="P314" s="133">
        <v>114.16800000000001</v>
      </c>
      <c r="Q314" s="133">
        <v>114.837</v>
      </c>
      <c r="R314" s="133">
        <v>116.032</v>
      </c>
      <c r="S314" s="134">
        <v>118.199</v>
      </c>
      <c r="U314" s="135">
        <f t="shared" si="4"/>
        <v>4.2278449969616494E-2</v>
      </c>
      <c r="V314" s="136">
        <f t="shared" si="4"/>
        <v>7.682243897922203E-2</v>
      </c>
    </row>
    <row r="315" spans="1:22" x14ac:dyDescent="0.25">
      <c r="A315" s="132" t="s">
        <v>1044</v>
      </c>
      <c r="B315" s="132">
        <v>102.43899999999999</v>
      </c>
      <c r="C315" s="133">
        <v>103.05500000000001</v>
      </c>
      <c r="D315" s="133">
        <v>103.589</v>
      </c>
      <c r="E315" s="133">
        <v>103.979</v>
      </c>
      <c r="F315" s="133">
        <v>103.72799999999999</v>
      </c>
      <c r="G315" s="133">
        <v>104.429</v>
      </c>
      <c r="H315" s="133">
        <v>104.35899999999999</v>
      </c>
      <c r="I315" s="133">
        <v>105.081</v>
      </c>
      <c r="J315" s="133">
        <v>105.79</v>
      </c>
      <c r="K315" s="133">
        <v>106.31699999999999</v>
      </c>
      <c r="L315" s="133">
        <v>106.565</v>
      </c>
      <c r="M315" s="133">
        <v>107.21599999999999</v>
      </c>
      <c r="N315" s="133">
        <v>108.145</v>
      </c>
      <c r="O315" s="133">
        <v>108.764</v>
      </c>
      <c r="P315" s="133">
        <v>109.267</v>
      </c>
      <c r="Q315" s="133">
        <v>109.852</v>
      </c>
      <c r="R315" s="133">
        <v>110.48699999999999</v>
      </c>
      <c r="S315" s="134">
        <v>111.334</v>
      </c>
      <c r="U315" s="135">
        <f t="shared" si="4"/>
        <v>2.3323277843218637E-2</v>
      </c>
      <c r="V315" s="136">
        <f t="shared" si="4"/>
        <v>3.1018657466005184E-2</v>
      </c>
    </row>
    <row r="316" spans="1:22" x14ac:dyDescent="0.25">
      <c r="A316" s="132" t="s">
        <v>1041</v>
      </c>
      <c r="B316" s="132">
        <v>102.056</v>
      </c>
      <c r="C316" s="133">
        <v>102.443</v>
      </c>
      <c r="D316" s="133">
        <v>103.447</v>
      </c>
      <c r="E316" s="133">
        <v>103.86</v>
      </c>
      <c r="F316" s="133">
        <v>103.571</v>
      </c>
      <c r="G316" s="133">
        <v>103.735</v>
      </c>
      <c r="H316" s="133">
        <v>103.864</v>
      </c>
      <c r="I316" s="133">
        <v>104.435</v>
      </c>
      <c r="J316" s="133">
        <v>105.255</v>
      </c>
      <c r="K316" s="133">
        <v>105.629</v>
      </c>
      <c r="L316" s="133">
        <v>105.855</v>
      </c>
      <c r="M316" s="133">
        <v>106.75</v>
      </c>
      <c r="N316" s="133">
        <v>107.59099999999999</v>
      </c>
      <c r="O316" s="133">
        <v>108.786</v>
      </c>
      <c r="P316" s="133">
        <v>109.351</v>
      </c>
      <c r="Q316" s="133">
        <v>110.128</v>
      </c>
      <c r="R316" s="133">
        <v>111.121</v>
      </c>
      <c r="S316" s="134">
        <v>111.926</v>
      </c>
      <c r="U316" s="135">
        <f t="shared" si="4"/>
        <v>3.6557874826300019E-2</v>
      </c>
      <c r="V316" s="136">
        <f t="shared" si="4"/>
        <v>2.9293828616735684E-2</v>
      </c>
    </row>
    <row r="317" spans="1:22" x14ac:dyDescent="0.25">
      <c r="A317" s="132" t="s">
        <v>1038</v>
      </c>
      <c r="B317" s="132">
        <v>101.937</v>
      </c>
      <c r="C317" s="133">
        <v>102.429</v>
      </c>
      <c r="D317" s="133">
        <v>103.10899999999999</v>
      </c>
      <c r="E317" s="133">
        <v>104.22</v>
      </c>
      <c r="F317" s="133">
        <v>102.955</v>
      </c>
      <c r="G317" s="133">
        <v>103.86</v>
      </c>
      <c r="H317" s="133">
        <v>103.464</v>
      </c>
      <c r="I317" s="133">
        <v>104.14100000000001</v>
      </c>
      <c r="J317" s="133">
        <v>105.03100000000001</v>
      </c>
      <c r="K317" s="133">
        <v>105.246</v>
      </c>
      <c r="L317" s="133">
        <v>105.553</v>
      </c>
      <c r="M317" s="133">
        <v>106.354</v>
      </c>
      <c r="N317" s="133">
        <v>107.551</v>
      </c>
      <c r="O317" s="133">
        <v>108.218</v>
      </c>
      <c r="P317" s="133">
        <v>109.014</v>
      </c>
      <c r="Q317" s="133">
        <v>109.43300000000001</v>
      </c>
      <c r="R317" s="133">
        <v>110.767</v>
      </c>
      <c r="S317" s="134">
        <v>111.90300000000001</v>
      </c>
      <c r="U317" s="135">
        <f t="shared" si="4"/>
        <v>4.9659288853700856E-2</v>
      </c>
      <c r="V317" s="136">
        <f t="shared" si="4"/>
        <v>4.1658458211873306E-2</v>
      </c>
    </row>
    <row r="318" spans="1:22" x14ac:dyDescent="0.25">
      <c r="A318" s="132" t="s">
        <v>1035</v>
      </c>
      <c r="B318" s="132">
        <v>102.89100000000001</v>
      </c>
      <c r="C318" s="133">
        <v>103.45</v>
      </c>
      <c r="D318" s="133">
        <v>103.733</v>
      </c>
      <c r="E318" s="133">
        <v>103.871</v>
      </c>
      <c r="F318" s="133">
        <v>103.599</v>
      </c>
      <c r="G318" s="133">
        <v>104.438</v>
      </c>
      <c r="H318" s="133">
        <v>104.29</v>
      </c>
      <c r="I318" s="133">
        <v>104.913</v>
      </c>
      <c r="J318" s="133">
        <v>105.34399999999999</v>
      </c>
      <c r="K318" s="133">
        <v>105.956</v>
      </c>
      <c r="L318" s="133">
        <v>106.158</v>
      </c>
      <c r="M318" s="133">
        <v>106.66</v>
      </c>
      <c r="N318" s="133">
        <v>107.51600000000001</v>
      </c>
      <c r="O318" s="133">
        <v>107.857</v>
      </c>
      <c r="P318" s="133">
        <v>108.19499999999999</v>
      </c>
      <c r="Q318" s="133">
        <v>108.78100000000001</v>
      </c>
      <c r="R318" s="133">
        <v>109.455</v>
      </c>
      <c r="S318" s="134">
        <v>110.17700000000001</v>
      </c>
      <c r="U318" s="135">
        <f t="shared" si="4"/>
        <v>2.5015030378935821E-2</v>
      </c>
      <c r="V318" s="136">
        <f t="shared" si="4"/>
        <v>2.6647490916704264E-2</v>
      </c>
    </row>
    <row r="319" spans="1:22" x14ac:dyDescent="0.25">
      <c r="A319" s="132" t="s">
        <v>1032</v>
      </c>
      <c r="B319" s="132">
        <v>101.455</v>
      </c>
      <c r="C319" s="133">
        <v>102.23</v>
      </c>
      <c r="D319" s="133">
        <v>102.53700000000001</v>
      </c>
      <c r="E319" s="133">
        <v>102.688</v>
      </c>
      <c r="F319" s="133">
        <v>103.471</v>
      </c>
      <c r="G319" s="133">
        <v>104.636</v>
      </c>
      <c r="H319" s="133">
        <v>104.598</v>
      </c>
      <c r="I319" s="133">
        <v>106.17700000000001</v>
      </c>
      <c r="J319" s="133">
        <v>107.265</v>
      </c>
      <c r="K319" s="133">
        <v>107.648</v>
      </c>
      <c r="L319" s="133">
        <v>108.17</v>
      </c>
      <c r="M319" s="133">
        <v>108.794</v>
      </c>
      <c r="N319" s="133">
        <v>110.172</v>
      </c>
      <c r="O319" s="133">
        <v>110.53100000000001</v>
      </c>
      <c r="P319" s="133">
        <v>111.342</v>
      </c>
      <c r="Q319" s="133">
        <v>112.167</v>
      </c>
      <c r="R319" s="133">
        <v>112.32599999999999</v>
      </c>
      <c r="S319" s="134">
        <v>112.587</v>
      </c>
      <c r="U319" s="135">
        <f t="shared" si="4"/>
        <v>5.6821846113388474E-3</v>
      </c>
      <c r="V319" s="136">
        <f t="shared" si="4"/>
        <v>9.326820040352235E-3</v>
      </c>
    </row>
    <row r="320" spans="1:22" x14ac:dyDescent="0.25">
      <c r="A320" s="132" t="s">
        <v>1029</v>
      </c>
      <c r="B320" s="132">
        <v>103.40600000000001</v>
      </c>
      <c r="C320" s="133">
        <v>104.568</v>
      </c>
      <c r="D320" s="133">
        <v>105.271</v>
      </c>
      <c r="E320" s="133">
        <v>106.34399999999999</v>
      </c>
      <c r="F320" s="133">
        <v>106.193</v>
      </c>
      <c r="G320" s="133">
        <v>106.842</v>
      </c>
      <c r="H320" s="133">
        <v>107.169</v>
      </c>
      <c r="I320" s="133">
        <v>108.027</v>
      </c>
      <c r="J320" s="133">
        <v>109.29900000000001</v>
      </c>
      <c r="K320" s="133">
        <v>110.32899999999999</v>
      </c>
      <c r="L320" s="133">
        <v>110.667</v>
      </c>
      <c r="M320" s="133">
        <v>111.696</v>
      </c>
      <c r="N320" s="133">
        <v>112.369</v>
      </c>
      <c r="O320" s="133">
        <v>113.325</v>
      </c>
      <c r="P320" s="133">
        <v>113.983</v>
      </c>
      <c r="Q320" s="133">
        <v>113.83199999999999</v>
      </c>
      <c r="R320" s="133">
        <v>113.116</v>
      </c>
      <c r="S320" s="134">
        <v>114.626</v>
      </c>
      <c r="U320" s="135">
        <f t="shared" si="4"/>
        <v>-2.4923496171119219E-2</v>
      </c>
      <c r="V320" s="136">
        <f t="shared" si="4"/>
        <v>5.4475255648910537E-2</v>
      </c>
    </row>
    <row r="321" spans="1:22" x14ac:dyDescent="0.25">
      <c r="A321" s="132" t="s">
        <v>1026</v>
      </c>
      <c r="B321" s="132">
        <v>101.22799999999999</v>
      </c>
      <c r="C321" s="133">
        <v>102.077</v>
      </c>
      <c r="D321" s="133">
        <v>102.852</v>
      </c>
      <c r="E321" s="133">
        <v>103.449</v>
      </c>
      <c r="F321" s="133">
        <v>102.961</v>
      </c>
      <c r="G321" s="133">
        <v>103.485</v>
      </c>
      <c r="H321" s="133">
        <v>103.133</v>
      </c>
      <c r="I321" s="133">
        <v>103.646</v>
      </c>
      <c r="J321" s="133">
        <v>104.405</v>
      </c>
      <c r="K321" s="133">
        <v>104.745</v>
      </c>
      <c r="L321" s="133">
        <v>104.80500000000001</v>
      </c>
      <c r="M321" s="133">
        <v>105.02500000000001</v>
      </c>
      <c r="N321" s="133">
        <v>106.124</v>
      </c>
      <c r="O321" s="133">
        <v>106.687</v>
      </c>
      <c r="P321" s="133">
        <v>107.154</v>
      </c>
      <c r="Q321" s="133">
        <v>108.002</v>
      </c>
      <c r="R321" s="133">
        <v>108.702</v>
      </c>
      <c r="S321" s="134">
        <v>110.167</v>
      </c>
      <c r="U321" s="135">
        <f t="shared" si="4"/>
        <v>2.6178584945043326E-2</v>
      </c>
      <c r="V321" s="136">
        <f t="shared" si="4"/>
        <v>5.5008488073468698E-2</v>
      </c>
    </row>
    <row r="322" spans="1:22" x14ac:dyDescent="0.25">
      <c r="A322" s="132" t="s">
        <v>1023</v>
      </c>
      <c r="B322" s="132">
        <v>102.94199999999999</v>
      </c>
      <c r="C322" s="133">
        <v>104.325</v>
      </c>
      <c r="D322" s="133">
        <v>104.755</v>
      </c>
      <c r="E322" s="133">
        <v>105.455</v>
      </c>
      <c r="F322" s="133">
        <v>105.756</v>
      </c>
      <c r="G322" s="133">
        <v>106.42400000000001</v>
      </c>
      <c r="H322" s="133">
        <v>106.624</v>
      </c>
      <c r="I322" s="133">
        <v>107.07899999999999</v>
      </c>
      <c r="J322" s="133">
        <v>107.878</v>
      </c>
      <c r="K322" s="133">
        <v>108.63</v>
      </c>
      <c r="L322" s="133">
        <v>108.80500000000001</v>
      </c>
      <c r="M322" s="133">
        <v>109.914</v>
      </c>
      <c r="N322" s="133">
        <v>110.607</v>
      </c>
      <c r="O322" s="133">
        <v>111.27200000000001</v>
      </c>
      <c r="P322" s="133">
        <v>112.098</v>
      </c>
      <c r="Q322" s="133">
        <v>112.066</v>
      </c>
      <c r="R322" s="133">
        <v>111.898</v>
      </c>
      <c r="S322" s="134">
        <v>111.82599999999999</v>
      </c>
      <c r="U322" s="135">
        <f t="shared" si="4"/>
        <v>-5.9829957358060737E-3</v>
      </c>
      <c r="V322" s="136">
        <f t="shared" si="4"/>
        <v>-2.5712894938574316E-3</v>
      </c>
    </row>
    <row r="323" spans="1:22" x14ac:dyDescent="0.25">
      <c r="A323" s="132" t="s">
        <v>1020</v>
      </c>
      <c r="B323" s="132">
        <v>105.506</v>
      </c>
      <c r="C323" s="133">
        <v>106.574</v>
      </c>
      <c r="D323" s="133">
        <v>107.084</v>
      </c>
      <c r="E323" s="133">
        <v>106.63200000000001</v>
      </c>
      <c r="F323" s="133">
        <v>107.85899999999999</v>
      </c>
      <c r="G323" s="133">
        <v>109.1</v>
      </c>
      <c r="H323" s="133">
        <v>109.44499999999999</v>
      </c>
      <c r="I323" s="133">
        <v>110.63800000000001</v>
      </c>
      <c r="J323" s="133">
        <v>111.727</v>
      </c>
      <c r="K323" s="133">
        <v>113.033</v>
      </c>
      <c r="L323" s="133">
        <v>113.292</v>
      </c>
      <c r="M323" s="133">
        <v>114.78700000000001</v>
      </c>
      <c r="N323" s="133">
        <v>116.137</v>
      </c>
      <c r="O323" s="133">
        <v>117.111</v>
      </c>
      <c r="P323" s="133">
        <v>118.36799999999999</v>
      </c>
      <c r="Q323" s="133">
        <v>118.881</v>
      </c>
      <c r="R323" s="133">
        <v>119.521</v>
      </c>
      <c r="S323" s="134">
        <v>120.461</v>
      </c>
      <c r="U323" s="135">
        <f t="shared" si="4"/>
        <v>2.170865881457873E-2</v>
      </c>
      <c r="V323" s="136">
        <f t="shared" si="4"/>
        <v>3.1831980042257735E-2</v>
      </c>
    </row>
    <row r="324" spans="1:22" x14ac:dyDescent="0.25">
      <c r="A324" s="132" t="s">
        <v>1018</v>
      </c>
      <c r="B324" s="132">
        <v>104.735</v>
      </c>
      <c r="C324" s="133">
        <v>105.762</v>
      </c>
      <c r="D324" s="133">
        <v>105.742</v>
      </c>
      <c r="E324" s="133">
        <v>106.248</v>
      </c>
      <c r="F324" s="133">
        <v>106.556</v>
      </c>
      <c r="G324" s="133">
        <v>107.907</v>
      </c>
      <c r="H324" s="133">
        <v>108.471</v>
      </c>
      <c r="I324" s="133">
        <v>109.86799999999999</v>
      </c>
      <c r="J324" s="133">
        <v>111.008</v>
      </c>
      <c r="K324" s="133">
        <v>112.402</v>
      </c>
      <c r="L324" s="133">
        <v>113.105</v>
      </c>
      <c r="M324" s="133">
        <v>114.13</v>
      </c>
      <c r="N324" s="133">
        <v>115.712</v>
      </c>
      <c r="O324" s="133">
        <v>116.568</v>
      </c>
      <c r="P324" s="133">
        <v>117.438</v>
      </c>
      <c r="Q324" s="133">
        <v>119.206</v>
      </c>
      <c r="R324" s="133">
        <v>121.27500000000001</v>
      </c>
      <c r="S324" s="134">
        <v>123.908</v>
      </c>
      <c r="U324" s="135">
        <f t="shared" si="4"/>
        <v>7.1254531242353369E-2</v>
      </c>
      <c r="V324" s="136">
        <f t="shared" si="4"/>
        <v>8.9713309107665173E-2</v>
      </c>
    </row>
    <row r="325" spans="1:22" x14ac:dyDescent="0.25">
      <c r="A325" s="131" t="s">
        <v>1016</v>
      </c>
      <c r="B325" s="132">
        <v>100.816</v>
      </c>
      <c r="C325" s="133">
        <v>100.873</v>
      </c>
      <c r="D325" s="133">
        <v>100.88500000000001</v>
      </c>
      <c r="E325" s="133">
        <v>101.80500000000001</v>
      </c>
      <c r="F325" s="133">
        <v>103.002</v>
      </c>
      <c r="G325" s="133">
        <v>103.53400000000001</v>
      </c>
      <c r="H325" s="133">
        <v>103.649</v>
      </c>
      <c r="I325" s="133">
        <v>103.941</v>
      </c>
      <c r="J325" s="133">
        <v>104.70699999999999</v>
      </c>
      <c r="K325" s="133">
        <v>104.92700000000001</v>
      </c>
      <c r="L325" s="133">
        <v>105.639</v>
      </c>
      <c r="M325" s="133">
        <v>106.337</v>
      </c>
      <c r="N325" s="133">
        <v>106.58</v>
      </c>
      <c r="O325" s="133">
        <v>107.32899999999999</v>
      </c>
      <c r="P325" s="133">
        <v>108.416</v>
      </c>
      <c r="Q325" s="133">
        <v>109.116</v>
      </c>
      <c r="R325" s="133">
        <v>109.774</v>
      </c>
      <c r="S325" s="134">
        <v>110.825</v>
      </c>
      <c r="U325" s="135">
        <f t="shared" si="4"/>
        <v>2.4340182918387354E-2</v>
      </c>
      <c r="V325" s="136">
        <f t="shared" si="4"/>
        <v>3.8850377060686947E-2</v>
      </c>
    </row>
    <row r="326" spans="1:22" x14ac:dyDescent="0.25">
      <c r="A326" s="132" t="s">
        <v>1013</v>
      </c>
      <c r="B326" s="132">
        <v>101.36</v>
      </c>
      <c r="C326" s="133">
        <v>101.241</v>
      </c>
      <c r="D326" s="133">
        <v>101.72499999999999</v>
      </c>
      <c r="E326" s="133">
        <v>102.001</v>
      </c>
      <c r="F326" s="133">
        <v>102.46599999999999</v>
      </c>
      <c r="G326" s="133">
        <v>103.021</v>
      </c>
      <c r="H326" s="133">
        <v>103.325</v>
      </c>
      <c r="I326" s="133">
        <v>103.657</v>
      </c>
      <c r="J326" s="133">
        <v>104.116</v>
      </c>
      <c r="K326" s="133">
        <v>104.565</v>
      </c>
      <c r="L326" s="133">
        <v>104.974</v>
      </c>
      <c r="M326" s="133">
        <v>105.996</v>
      </c>
      <c r="N326" s="133">
        <v>106.83</v>
      </c>
      <c r="O326" s="133">
        <v>107.14</v>
      </c>
      <c r="P326" s="133">
        <v>107.432</v>
      </c>
      <c r="Q326" s="133">
        <v>108.093</v>
      </c>
      <c r="R326" s="133">
        <v>108.511</v>
      </c>
      <c r="S326" s="134">
        <v>108.65600000000001</v>
      </c>
      <c r="U326" s="135">
        <f t="shared" ref="U326:V366" si="5">(R326/Q326)^4-1</f>
        <v>1.5558117219739209E-2</v>
      </c>
      <c r="V326" s="136">
        <f t="shared" si="5"/>
        <v>5.3558034757090756E-3</v>
      </c>
    </row>
    <row r="327" spans="1:22" x14ac:dyDescent="0.25">
      <c r="A327" s="132" t="s">
        <v>1010</v>
      </c>
      <c r="B327" s="132">
        <v>99.007999999999996</v>
      </c>
      <c r="C327" s="133">
        <v>97.61</v>
      </c>
      <c r="D327" s="133">
        <v>96.248999999999995</v>
      </c>
      <c r="E327" s="133">
        <v>98.424999999999997</v>
      </c>
      <c r="F327" s="133">
        <v>101.46299999999999</v>
      </c>
      <c r="G327" s="133">
        <v>100.988</v>
      </c>
      <c r="H327" s="133">
        <v>100.113</v>
      </c>
      <c r="I327" s="133">
        <v>100.411</v>
      </c>
      <c r="J327" s="133">
        <v>101.565</v>
      </c>
      <c r="K327" s="133">
        <v>101.64100000000001</v>
      </c>
      <c r="L327" s="133">
        <v>102.444</v>
      </c>
      <c r="M327" s="133">
        <v>102.45399999999999</v>
      </c>
      <c r="N327" s="133">
        <v>102.374</v>
      </c>
      <c r="O327" s="133">
        <v>103.157</v>
      </c>
      <c r="P327" s="133">
        <v>104.98699999999999</v>
      </c>
      <c r="Q327" s="133">
        <v>105.30500000000001</v>
      </c>
      <c r="R327" s="133">
        <v>106.738</v>
      </c>
      <c r="S327" s="134">
        <v>109.096</v>
      </c>
      <c r="U327" s="135">
        <f t="shared" si="5"/>
        <v>5.5553558028377026E-2</v>
      </c>
      <c r="V327" s="136">
        <f t="shared" si="5"/>
        <v>9.1337468941409927E-2</v>
      </c>
    </row>
    <row r="328" spans="1:22" x14ac:dyDescent="0.25">
      <c r="A328" s="132" t="s">
        <v>1007</v>
      </c>
      <c r="B328" s="132">
        <v>103.82899999999999</v>
      </c>
      <c r="C328" s="133">
        <v>107.077</v>
      </c>
      <c r="D328" s="133">
        <v>107.673</v>
      </c>
      <c r="E328" s="133">
        <v>109.988</v>
      </c>
      <c r="F328" s="133">
        <v>110.413</v>
      </c>
      <c r="G328" s="133">
        <v>112.651</v>
      </c>
      <c r="H328" s="133">
        <v>114.03</v>
      </c>
      <c r="I328" s="133">
        <v>114.569</v>
      </c>
      <c r="J328" s="133">
        <v>116.27</v>
      </c>
      <c r="K328" s="133">
        <v>116.592</v>
      </c>
      <c r="L328" s="133">
        <v>117.833</v>
      </c>
      <c r="M328" s="133">
        <v>119.03</v>
      </c>
      <c r="N328" s="133">
        <v>118.801</v>
      </c>
      <c r="O328" s="133">
        <v>119.31399999999999</v>
      </c>
      <c r="P328" s="133">
        <v>121.697</v>
      </c>
      <c r="Q328" s="133">
        <v>122.97499999999999</v>
      </c>
      <c r="R328" s="133">
        <v>124.02200000000001</v>
      </c>
      <c r="S328" s="134">
        <v>124.669</v>
      </c>
      <c r="U328" s="135">
        <f t="shared" si="5"/>
        <v>3.4493097800354589E-2</v>
      </c>
      <c r="V328" s="136">
        <f t="shared" si="5"/>
        <v>2.1031125170373199E-2</v>
      </c>
    </row>
    <row r="329" spans="1:22" x14ac:dyDescent="0.25">
      <c r="A329" s="132" t="s">
        <v>1004</v>
      </c>
      <c r="B329" s="132">
        <v>103.819</v>
      </c>
      <c r="C329" s="133">
        <v>107.06699999999999</v>
      </c>
      <c r="D329" s="133">
        <v>107.66200000000001</v>
      </c>
      <c r="E329" s="133">
        <v>109.977</v>
      </c>
      <c r="F329" s="133">
        <v>110.402</v>
      </c>
      <c r="G329" s="133">
        <v>112.645</v>
      </c>
      <c r="H329" s="133">
        <v>114.023</v>
      </c>
      <c r="I329" s="133">
        <v>114.554</v>
      </c>
      <c r="J329" s="133">
        <v>116.258</v>
      </c>
      <c r="K329" s="133">
        <v>116.577</v>
      </c>
      <c r="L329" s="133">
        <v>117.821</v>
      </c>
      <c r="M329" s="133">
        <v>119.018</v>
      </c>
      <c r="N329" s="133">
        <v>118.79</v>
      </c>
      <c r="O329" s="133">
        <v>119.301</v>
      </c>
      <c r="P329" s="133">
        <v>121.685</v>
      </c>
      <c r="Q329" s="133">
        <v>122.962</v>
      </c>
      <c r="R329" s="133">
        <v>124.009</v>
      </c>
      <c r="S329" s="134">
        <v>124.657</v>
      </c>
      <c r="U329" s="135">
        <f t="shared" si="5"/>
        <v>3.4496791049066555E-2</v>
      </c>
      <c r="V329" s="136">
        <f t="shared" si="5"/>
        <v>2.106611075124043E-2</v>
      </c>
    </row>
    <row r="330" spans="1:22" x14ac:dyDescent="0.25">
      <c r="A330" s="132" t="s">
        <v>1001</v>
      </c>
      <c r="B330" s="132">
        <v>100.508</v>
      </c>
      <c r="C330" s="133">
        <v>100.887</v>
      </c>
      <c r="D330" s="133">
        <v>101.14100000000001</v>
      </c>
      <c r="E330" s="133">
        <v>101.536</v>
      </c>
      <c r="F330" s="133">
        <v>102.532</v>
      </c>
      <c r="G330" s="133">
        <v>103.26900000000001</v>
      </c>
      <c r="H330" s="133">
        <v>103.518</v>
      </c>
      <c r="I330" s="133">
        <v>103.691</v>
      </c>
      <c r="J330" s="133">
        <v>104.295</v>
      </c>
      <c r="K330" s="133">
        <v>104.32</v>
      </c>
      <c r="L330" s="133">
        <v>105.187</v>
      </c>
      <c r="M330" s="133">
        <v>105.84699999999999</v>
      </c>
      <c r="N330" s="133">
        <v>105.678</v>
      </c>
      <c r="O330" s="133">
        <v>107.02500000000001</v>
      </c>
      <c r="P330" s="133">
        <v>108.265</v>
      </c>
      <c r="Q330" s="133">
        <v>109.133</v>
      </c>
      <c r="R330" s="133">
        <v>109.45699999999999</v>
      </c>
      <c r="S330" s="134">
        <v>110.946</v>
      </c>
      <c r="U330" s="135">
        <f t="shared" si="5"/>
        <v>1.1928407399496077E-2</v>
      </c>
      <c r="V330" s="136">
        <f t="shared" si="5"/>
        <v>5.5534499827125661E-2</v>
      </c>
    </row>
    <row r="331" spans="1:22" x14ac:dyDescent="0.25">
      <c r="A331" s="131" t="s">
        <v>237</v>
      </c>
      <c r="B331" s="132" t="s">
        <v>998</v>
      </c>
      <c r="C331" s="133" t="s">
        <v>998</v>
      </c>
      <c r="D331" s="133" t="s">
        <v>998</v>
      </c>
      <c r="E331" s="133" t="s">
        <v>998</v>
      </c>
      <c r="F331" s="133" t="s">
        <v>998</v>
      </c>
      <c r="G331" s="133" t="s">
        <v>998</v>
      </c>
      <c r="H331" s="133" t="s">
        <v>998</v>
      </c>
      <c r="I331" s="133" t="s">
        <v>998</v>
      </c>
      <c r="J331" s="133" t="s">
        <v>998</v>
      </c>
      <c r="K331" s="133" t="s">
        <v>998</v>
      </c>
      <c r="L331" s="133" t="s">
        <v>998</v>
      </c>
      <c r="M331" s="133" t="s">
        <v>998</v>
      </c>
      <c r="N331" s="133"/>
      <c r="O331" s="133"/>
      <c r="P331" s="133"/>
      <c r="Q331" s="133"/>
      <c r="R331" s="133"/>
      <c r="S331" s="134"/>
      <c r="U331" s="135"/>
      <c r="V331" s="136"/>
    </row>
    <row r="332" spans="1:22" ht="13.8" thickBot="1" x14ac:dyDescent="0.3">
      <c r="A332" s="132" t="s">
        <v>240</v>
      </c>
      <c r="B332" s="132">
        <v>108.027</v>
      </c>
      <c r="C332" s="133">
        <v>110.06699999999999</v>
      </c>
      <c r="D332" s="133">
        <v>110.824</v>
      </c>
      <c r="E332" s="133">
        <v>110.251</v>
      </c>
      <c r="F332" s="133">
        <v>112.437</v>
      </c>
      <c r="G332" s="133">
        <v>112.51900000000001</v>
      </c>
      <c r="H332" s="133">
        <v>112.06399999999999</v>
      </c>
      <c r="I332" s="133">
        <v>112.90600000000001</v>
      </c>
      <c r="J332" s="133">
        <v>112.89400000000001</v>
      </c>
      <c r="K332" s="133">
        <v>112.396</v>
      </c>
      <c r="L332" s="133">
        <v>111.911</v>
      </c>
      <c r="M332" s="133">
        <v>113.479</v>
      </c>
      <c r="N332" s="133">
        <v>113.328</v>
      </c>
      <c r="O332" s="133">
        <v>113.80500000000001</v>
      </c>
      <c r="P332" s="133">
        <v>113.06100000000001</v>
      </c>
      <c r="Q332" s="133">
        <v>112.64100000000001</v>
      </c>
      <c r="R332" s="133">
        <v>110.20099999999999</v>
      </c>
      <c r="S332" s="134">
        <v>107.974</v>
      </c>
      <c r="U332" s="135">
        <f t="shared" si="5"/>
        <v>-8.3872009541042125E-2</v>
      </c>
      <c r="V332" s="136">
        <f t="shared" si="5"/>
        <v>-7.8416649205742539E-2</v>
      </c>
    </row>
    <row r="333" spans="1:22" x14ac:dyDescent="0.25">
      <c r="A333" s="144" t="s">
        <v>243</v>
      </c>
      <c r="B333" s="145">
        <v>115.79600000000001</v>
      </c>
      <c r="C333" s="146">
        <v>118.81</v>
      </c>
      <c r="D333" s="146">
        <v>122.136</v>
      </c>
      <c r="E333" s="146">
        <v>122.822</v>
      </c>
      <c r="F333" s="146">
        <v>126.352</v>
      </c>
      <c r="G333" s="146">
        <v>127.961</v>
      </c>
      <c r="H333" s="146">
        <v>126.249</v>
      </c>
      <c r="I333" s="146">
        <v>126.17400000000001</v>
      </c>
      <c r="J333" s="146">
        <v>127.78400000000001</v>
      </c>
      <c r="K333" s="146">
        <v>126.333</v>
      </c>
      <c r="L333" s="146">
        <v>126.05500000000001</v>
      </c>
      <c r="M333" s="146">
        <v>129.256</v>
      </c>
      <c r="N333" s="146">
        <v>129.55199999999999</v>
      </c>
      <c r="O333" s="146">
        <v>130.596</v>
      </c>
      <c r="P333" s="146">
        <v>130.38999999999999</v>
      </c>
      <c r="Q333" s="146">
        <v>131.221</v>
      </c>
      <c r="R333" s="146">
        <v>128.864</v>
      </c>
      <c r="S333" s="147">
        <v>121.786</v>
      </c>
      <c r="U333" s="148">
        <f t="shared" si="5"/>
        <v>-6.9935518258647522E-2</v>
      </c>
      <c r="V333" s="149">
        <f t="shared" si="5"/>
        <v>-0.20225694062594823</v>
      </c>
    </row>
    <row r="334" spans="1:22" ht="13.8" thickBot="1" x14ac:dyDescent="0.3">
      <c r="A334" s="150" t="s">
        <v>246</v>
      </c>
      <c r="B334" s="151">
        <v>104.05800000000001</v>
      </c>
      <c r="C334" s="152">
        <v>105.53</v>
      </c>
      <c r="D334" s="152">
        <v>105.002</v>
      </c>
      <c r="E334" s="152">
        <v>103.663</v>
      </c>
      <c r="F334" s="152">
        <v>105.17</v>
      </c>
      <c r="G334" s="152">
        <v>104.571</v>
      </c>
      <c r="H334" s="152">
        <v>104.661</v>
      </c>
      <c r="I334" s="152">
        <v>105.883</v>
      </c>
      <c r="J334" s="152">
        <v>105.172</v>
      </c>
      <c r="K334" s="152">
        <v>105.09399999999999</v>
      </c>
      <c r="L334" s="152">
        <v>104.53</v>
      </c>
      <c r="M334" s="152">
        <v>105.393</v>
      </c>
      <c r="N334" s="152">
        <v>105.069</v>
      </c>
      <c r="O334" s="152">
        <v>105.318</v>
      </c>
      <c r="P334" s="152">
        <v>104.383</v>
      </c>
      <c r="Q334" s="152">
        <v>103.508</v>
      </c>
      <c r="R334" s="152">
        <v>101.09099999999999</v>
      </c>
      <c r="S334" s="153">
        <v>100.68899999999999</v>
      </c>
      <c r="U334" s="154">
        <f t="shared" si="5"/>
        <v>-9.0182466712962484E-2</v>
      </c>
      <c r="V334" s="155">
        <f t="shared" si="5"/>
        <v>-1.5811830994707177E-2</v>
      </c>
    </row>
    <row r="335" spans="1:22" x14ac:dyDescent="0.25">
      <c r="A335" s="132" t="s">
        <v>249</v>
      </c>
      <c r="B335" s="132">
        <v>103.364</v>
      </c>
      <c r="C335" s="133">
        <v>105.562</v>
      </c>
      <c r="D335" s="133">
        <v>104.938</v>
      </c>
      <c r="E335" s="133">
        <v>105.742</v>
      </c>
      <c r="F335" s="133">
        <v>107.91800000000001</v>
      </c>
      <c r="G335" s="133">
        <v>107.31100000000001</v>
      </c>
      <c r="H335" s="133">
        <v>107.399</v>
      </c>
      <c r="I335" s="133">
        <v>108.654</v>
      </c>
      <c r="J335" s="133">
        <v>107.92700000000001</v>
      </c>
      <c r="K335" s="133">
        <v>107.84699999999999</v>
      </c>
      <c r="L335" s="133">
        <v>107.268</v>
      </c>
      <c r="M335" s="133">
        <v>108.152</v>
      </c>
      <c r="N335" s="133">
        <v>107.822</v>
      </c>
      <c r="O335" s="133">
        <v>108.07599999999999</v>
      </c>
      <c r="P335" s="133">
        <v>107.11499999999999</v>
      </c>
      <c r="Q335" s="133">
        <v>106.227</v>
      </c>
      <c r="R335" s="133">
        <v>103.74</v>
      </c>
      <c r="S335" s="134">
        <v>103.32599999999999</v>
      </c>
      <c r="U335" s="135">
        <f t="shared" si="5"/>
        <v>-9.0410772232393688E-2</v>
      </c>
      <c r="V335" s="136">
        <f t="shared" si="5"/>
        <v>-1.5867682031338592E-2</v>
      </c>
    </row>
    <row r="336" spans="1:22" ht="13.8" thickBot="1" x14ac:dyDescent="0.3">
      <c r="A336" s="132" t="s">
        <v>252</v>
      </c>
      <c r="B336" s="132">
        <v>106.675</v>
      </c>
      <c r="C336" s="133">
        <v>108.59399999999999</v>
      </c>
      <c r="D336" s="133">
        <v>109.642</v>
      </c>
      <c r="E336" s="133">
        <v>110.05200000000001</v>
      </c>
      <c r="F336" s="133">
        <v>111.143</v>
      </c>
      <c r="G336" s="133">
        <v>111.714</v>
      </c>
      <c r="H336" s="133">
        <v>111.858</v>
      </c>
      <c r="I336" s="133">
        <v>112.658</v>
      </c>
      <c r="J336" s="133">
        <v>113.125</v>
      </c>
      <c r="K336" s="133">
        <v>112.752</v>
      </c>
      <c r="L336" s="133">
        <v>113.58199999999999</v>
      </c>
      <c r="M336" s="133">
        <v>113.56399999999999</v>
      </c>
      <c r="N336" s="133">
        <v>114.544</v>
      </c>
      <c r="O336" s="133">
        <v>115.816</v>
      </c>
      <c r="P336" s="133">
        <v>116.029</v>
      </c>
      <c r="Q336" s="133">
        <v>115.669</v>
      </c>
      <c r="R336" s="133">
        <v>114.146</v>
      </c>
      <c r="S336" s="134">
        <v>114.624</v>
      </c>
      <c r="U336" s="135">
        <f t="shared" si="5"/>
        <v>-5.1636425592975876E-2</v>
      </c>
      <c r="V336" s="136">
        <f t="shared" si="5"/>
        <v>1.6855988440855008E-2</v>
      </c>
    </row>
    <row r="337" spans="1:22" ht="13.8" thickBot="1" x14ac:dyDescent="0.3">
      <c r="A337" s="137" t="s">
        <v>255</v>
      </c>
      <c r="B337" s="138">
        <v>106.28400000000001</v>
      </c>
      <c r="C337" s="139">
        <v>108.318</v>
      </c>
      <c r="D337" s="139">
        <v>109.215</v>
      </c>
      <c r="E337" s="139">
        <v>109.401</v>
      </c>
      <c r="F337" s="139">
        <v>110.49299999999999</v>
      </c>
      <c r="G337" s="139">
        <v>110.946</v>
      </c>
      <c r="H337" s="139">
        <v>110.877</v>
      </c>
      <c r="I337" s="139">
        <v>111.568</v>
      </c>
      <c r="J337" s="139">
        <v>111.845</v>
      </c>
      <c r="K337" s="139">
        <v>111.205</v>
      </c>
      <c r="L337" s="139">
        <v>111.997</v>
      </c>
      <c r="M337" s="139">
        <v>111.74</v>
      </c>
      <c r="N337" s="139">
        <v>112.649</v>
      </c>
      <c r="O337" s="139">
        <v>113.895</v>
      </c>
      <c r="P337" s="139">
        <v>114.059</v>
      </c>
      <c r="Q337" s="139">
        <v>113.349</v>
      </c>
      <c r="R337" s="139">
        <v>111.227</v>
      </c>
      <c r="S337" s="140">
        <v>111.494</v>
      </c>
      <c r="U337" s="141">
        <f t="shared" si="5"/>
        <v>-7.2807046115089924E-2</v>
      </c>
      <c r="V337" s="142">
        <f t="shared" si="5"/>
        <v>9.6366147874349384E-3</v>
      </c>
    </row>
    <row r="338" spans="1:22" x14ac:dyDescent="0.25">
      <c r="A338" s="132" t="s">
        <v>258</v>
      </c>
      <c r="B338" s="132">
        <v>110.607</v>
      </c>
      <c r="C338" s="133">
        <v>112.373</v>
      </c>
      <c r="D338" s="133">
        <v>113.664</v>
      </c>
      <c r="E338" s="133">
        <v>115.25</v>
      </c>
      <c r="F338" s="133">
        <v>116.18899999999999</v>
      </c>
      <c r="G338" s="133">
        <v>117.908</v>
      </c>
      <c r="H338" s="133">
        <v>119.125</v>
      </c>
      <c r="I338" s="133">
        <v>120.337</v>
      </c>
      <c r="J338" s="133">
        <v>121.827</v>
      </c>
      <c r="K338" s="133">
        <v>122.238</v>
      </c>
      <c r="L338" s="133">
        <v>124.56699999999999</v>
      </c>
      <c r="M338" s="133">
        <v>125.556</v>
      </c>
      <c r="N338" s="133">
        <v>127.294</v>
      </c>
      <c r="O338" s="133">
        <v>129.048</v>
      </c>
      <c r="P338" s="133">
        <v>129.83699999999999</v>
      </c>
      <c r="Q338" s="133">
        <v>130.90600000000001</v>
      </c>
      <c r="R338" s="133">
        <v>131.74799999999999</v>
      </c>
      <c r="S338" s="134">
        <v>134.35</v>
      </c>
      <c r="U338" s="135">
        <f t="shared" si="5"/>
        <v>2.5977682574308547E-2</v>
      </c>
      <c r="V338" s="136">
        <f t="shared" si="5"/>
        <v>8.1370601586657099E-2</v>
      </c>
    </row>
    <row r="339" spans="1:22" x14ac:dyDescent="0.25">
      <c r="A339" s="132" t="s">
        <v>261</v>
      </c>
      <c r="B339" s="132">
        <v>108.111</v>
      </c>
      <c r="C339" s="133">
        <v>109.411</v>
      </c>
      <c r="D339" s="133">
        <v>111.313</v>
      </c>
      <c r="E339" s="133">
        <v>112.849</v>
      </c>
      <c r="F339" s="133">
        <v>113.955</v>
      </c>
      <c r="G339" s="133">
        <v>115.05500000000001</v>
      </c>
      <c r="H339" s="133">
        <v>116.297</v>
      </c>
      <c r="I339" s="133">
        <v>117.661</v>
      </c>
      <c r="J339" s="133">
        <v>119.08199999999999</v>
      </c>
      <c r="K339" s="133">
        <v>120.158</v>
      </c>
      <c r="L339" s="133">
        <v>121.021</v>
      </c>
      <c r="M339" s="133">
        <v>122.247</v>
      </c>
      <c r="N339" s="133">
        <v>123.538</v>
      </c>
      <c r="O339" s="133">
        <v>124.90900000000001</v>
      </c>
      <c r="P339" s="133">
        <v>125.32</v>
      </c>
      <c r="Q339" s="133">
        <v>126.55500000000001</v>
      </c>
      <c r="R339" s="133">
        <v>127.813</v>
      </c>
      <c r="S339" s="134">
        <v>129.15799999999999</v>
      </c>
      <c r="U339" s="135">
        <f t="shared" si="5"/>
        <v>4.0358169586839798E-2</v>
      </c>
      <c r="V339" s="136">
        <f t="shared" si="5"/>
        <v>4.2761843064384353E-2</v>
      </c>
    </row>
    <row r="340" spans="1:22" x14ac:dyDescent="0.25">
      <c r="A340" s="131" t="s">
        <v>996</v>
      </c>
      <c r="B340" s="132">
        <v>99.81</v>
      </c>
      <c r="C340" s="133">
        <v>99.950999999999993</v>
      </c>
      <c r="D340" s="133">
        <v>99.918000000000006</v>
      </c>
      <c r="E340" s="133">
        <v>100.05800000000001</v>
      </c>
      <c r="F340" s="133">
        <v>99.649000000000001</v>
      </c>
      <c r="G340" s="133">
        <v>99.555999999999997</v>
      </c>
      <c r="H340" s="133">
        <v>98.879000000000005</v>
      </c>
      <c r="I340" s="133">
        <v>99.89</v>
      </c>
      <c r="J340" s="133">
        <v>99.668000000000006</v>
      </c>
      <c r="K340" s="133">
        <v>101.71299999999999</v>
      </c>
      <c r="L340" s="133">
        <v>101.896</v>
      </c>
      <c r="M340" s="133">
        <v>102.14400000000001</v>
      </c>
      <c r="N340" s="133">
        <v>103.81699999999999</v>
      </c>
      <c r="O340" s="133">
        <v>104.751</v>
      </c>
      <c r="P340" s="133">
        <v>105.574</v>
      </c>
      <c r="Q340" s="133">
        <v>107.517</v>
      </c>
      <c r="R340" s="133">
        <v>108.642</v>
      </c>
      <c r="S340" s="134">
        <v>109.53100000000001</v>
      </c>
      <c r="U340" s="135">
        <f t="shared" si="5"/>
        <v>4.2515344853881309E-2</v>
      </c>
      <c r="V340" s="136">
        <f t="shared" si="5"/>
        <v>3.3135305464483844E-2</v>
      </c>
    </row>
    <row r="341" spans="1:22" x14ac:dyDescent="0.25">
      <c r="A341" s="131" t="s">
        <v>993</v>
      </c>
      <c r="B341" s="132">
        <v>103.026</v>
      </c>
      <c r="C341" s="133">
        <v>103.69499999999999</v>
      </c>
      <c r="D341" s="133">
        <v>104.169</v>
      </c>
      <c r="E341" s="133">
        <v>104.611</v>
      </c>
      <c r="F341" s="133">
        <v>104.901</v>
      </c>
      <c r="G341" s="133">
        <v>105.473</v>
      </c>
      <c r="H341" s="133">
        <v>105.80500000000001</v>
      </c>
      <c r="I341" s="133">
        <v>106.46</v>
      </c>
      <c r="J341" s="133">
        <v>107.08499999999999</v>
      </c>
      <c r="K341" s="133">
        <v>107.68</v>
      </c>
      <c r="L341" s="133">
        <v>108.11</v>
      </c>
      <c r="M341" s="133">
        <v>108.767</v>
      </c>
      <c r="N341" s="133">
        <v>109.48099999999999</v>
      </c>
      <c r="O341" s="133">
        <v>110.117</v>
      </c>
      <c r="P341" s="133">
        <v>110.614</v>
      </c>
      <c r="Q341" s="133">
        <v>111.08499999999999</v>
      </c>
      <c r="R341" s="133">
        <v>111.673</v>
      </c>
      <c r="S341" s="134">
        <v>112.435</v>
      </c>
      <c r="U341" s="135">
        <f t="shared" si="5"/>
        <v>2.1341680254561624E-2</v>
      </c>
      <c r="V341" s="136">
        <f t="shared" si="5"/>
        <v>2.7574607737532508E-2</v>
      </c>
    </row>
    <row r="342" spans="1:22" x14ac:dyDescent="0.25">
      <c r="A342" s="132" t="s">
        <v>990</v>
      </c>
      <c r="B342" s="132">
        <v>102.84</v>
      </c>
      <c r="C342" s="133">
        <v>103.379</v>
      </c>
      <c r="D342" s="133">
        <v>103.82299999999999</v>
      </c>
      <c r="E342" s="133">
        <v>104.265</v>
      </c>
      <c r="F342" s="133">
        <v>104.565</v>
      </c>
      <c r="G342" s="133">
        <v>105.072</v>
      </c>
      <c r="H342" s="133">
        <v>105.437</v>
      </c>
      <c r="I342" s="133">
        <v>105.97199999999999</v>
      </c>
      <c r="J342" s="133">
        <v>106.492</v>
      </c>
      <c r="K342" s="133">
        <v>106.94799999999999</v>
      </c>
      <c r="L342" s="133">
        <v>107.38500000000001</v>
      </c>
      <c r="M342" s="133">
        <v>107.89400000000001</v>
      </c>
      <c r="N342" s="133">
        <v>108.41200000000001</v>
      </c>
      <c r="O342" s="133">
        <v>108.977</v>
      </c>
      <c r="P342" s="133">
        <v>109.464</v>
      </c>
      <c r="Q342" s="133">
        <v>109.88500000000001</v>
      </c>
      <c r="R342" s="133">
        <v>110.444</v>
      </c>
      <c r="S342" s="134">
        <v>111.173</v>
      </c>
      <c r="U342" s="135">
        <f t="shared" si="5"/>
        <v>2.0504347226080855E-2</v>
      </c>
      <c r="V342" s="136">
        <f t="shared" si="5"/>
        <v>2.6665082859055333E-2</v>
      </c>
    </row>
    <row r="343" spans="1:22" x14ac:dyDescent="0.25">
      <c r="A343" s="132" t="s">
        <v>987</v>
      </c>
      <c r="B343" s="132">
        <v>103.199</v>
      </c>
      <c r="C343" s="133">
        <v>103.827</v>
      </c>
      <c r="D343" s="133">
        <v>104.375</v>
      </c>
      <c r="E343" s="133">
        <v>105.264</v>
      </c>
      <c r="F343" s="133">
        <v>105.068</v>
      </c>
      <c r="G343" s="133">
        <v>105.697</v>
      </c>
      <c r="H343" s="133">
        <v>105.889</v>
      </c>
      <c r="I343" s="133">
        <v>106.82</v>
      </c>
      <c r="J343" s="133">
        <v>107.252</v>
      </c>
      <c r="K343" s="133">
        <v>107.76300000000001</v>
      </c>
      <c r="L343" s="133">
        <v>107.77800000000001</v>
      </c>
      <c r="M343" s="133">
        <v>108.254</v>
      </c>
      <c r="N343" s="133">
        <v>108.926</v>
      </c>
      <c r="O343" s="133">
        <v>109.36</v>
      </c>
      <c r="P343" s="133">
        <v>110.09</v>
      </c>
      <c r="Q343" s="133">
        <v>110.196</v>
      </c>
      <c r="R343" s="133">
        <v>111.005</v>
      </c>
      <c r="S343" s="134">
        <v>111.878</v>
      </c>
      <c r="U343" s="135">
        <f t="shared" si="5"/>
        <v>2.9690825427687084E-2</v>
      </c>
      <c r="V343" s="136">
        <f t="shared" si="5"/>
        <v>3.1831095115099739E-2</v>
      </c>
    </row>
    <row r="344" spans="1:22" x14ac:dyDescent="0.25">
      <c r="A344" s="132" t="s">
        <v>984</v>
      </c>
      <c r="B344" s="132">
        <v>102.88200000000001</v>
      </c>
      <c r="C344" s="133">
        <v>103.405</v>
      </c>
      <c r="D344" s="133">
        <v>103.851</v>
      </c>
      <c r="E344" s="133">
        <v>104.26</v>
      </c>
      <c r="F344" s="133">
        <v>104.619</v>
      </c>
      <c r="G344" s="133">
        <v>105.14</v>
      </c>
      <c r="H344" s="133">
        <v>105.53400000000001</v>
      </c>
      <c r="I344" s="133">
        <v>106.04600000000001</v>
      </c>
      <c r="J344" s="133">
        <v>106.58499999999999</v>
      </c>
      <c r="K344" s="133">
        <v>107.041</v>
      </c>
      <c r="L344" s="133">
        <v>107.56</v>
      </c>
      <c r="M344" s="133">
        <v>108.09099999999999</v>
      </c>
      <c r="N344" s="133">
        <v>108.59399999999999</v>
      </c>
      <c r="O344" s="133">
        <v>109.19499999999999</v>
      </c>
      <c r="P344" s="133">
        <v>109.65300000000001</v>
      </c>
      <c r="Q344" s="133">
        <v>110.105</v>
      </c>
      <c r="R344" s="133">
        <v>110.652</v>
      </c>
      <c r="S344" s="134">
        <v>111.367</v>
      </c>
      <c r="U344" s="135">
        <f t="shared" si="5"/>
        <v>2.0020516742579542E-2</v>
      </c>
      <c r="V344" s="136">
        <f t="shared" si="5"/>
        <v>2.6098401294120777E-2</v>
      </c>
    </row>
    <row r="345" spans="1:22" x14ac:dyDescent="0.25">
      <c r="A345" s="132" t="s">
        <v>981</v>
      </c>
      <c r="B345" s="132">
        <v>102.01300000000001</v>
      </c>
      <c r="C345" s="133">
        <v>102.59699999999999</v>
      </c>
      <c r="D345" s="133">
        <v>102.908</v>
      </c>
      <c r="E345" s="133">
        <v>103.119</v>
      </c>
      <c r="F345" s="133">
        <v>103.49299999999999</v>
      </c>
      <c r="G345" s="133">
        <v>103.71899999999999</v>
      </c>
      <c r="H345" s="133">
        <v>104.015</v>
      </c>
      <c r="I345" s="133">
        <v>104.255</v>
      </c>
      <c r="J345" s="133">
        <v>104.682</v>
      </c>
      <c r="K345" s="133">
        <v>105.05200000000001</v>
      </c>
      <c r="L345" s="133">
        <v>105.23399999999999</v>
      </c>
      <c r="M345" s="133">
        <v>105.565</v>
      </c>
      <c r="N345" s="133">
        <v>106.03700000000001</v>
      </c>
      <c r="O345" s="133">
        <v>106.413</v>
      </c>
      <c r="P345" s="133">
        <v>106.872</v>
      </c>
      <c r="Q345" s="133">
        <v>107.39400000000001</v>
      </c>
      <c r="R345" s="133">
        <v>107.765</v>
      </c>
      <c r="S345" s="134">
        <v>108.447</v>
      </c>
      <c r="U345" s="135">
        <f t="shared" si="5"/>
        <v>1.3890045964998654E-2</v>
      </c>
      <c r="V345" s="136">
        <f t="shared" si="5"/>
        <v>2.5555662814591873E-2</v>
      </c>
    </row>
    <row r="346" spans="1:22" x14ac:dyDescent="0.25">
      <c r="A346" s="132" t="s">
        <v>978</v>
      </c>
      <c r="B346" s="132">
        <v>101.768</v>
      </c>
      <c r="C346" s="133">
        <v>102.70099999999999</v>
      </c>
      <c r="D346" s="133">
        <v>103.11499999999999</v>
      </c>
      <c r="E346" s="133">
        <v>104.023</v>
      </c>
      <c r="F346" s="133">
        <v>103.637</v>
      </c>
      <c r="G346" s="133">
        <v>103.739</v>
      </c>
      <c r="H346" s="133">
        <v>104.04600000000001</v>
      </c>
      <c r="I346" s="133">
        <v>104.345</v>
      </c>
      <c r="J346" s="133">
        <v>104.405</v>
      </c>
      <c r="K346" s="133">
        <v>105.069</v>
      </c>
      <c r="L346" s="133">
        <v>105.911</v>
      </c>
      <c r="M346" s="133">
        <v>106.334</v>
      </c>
      <c r="N346" s="133">
        <v>107.011</v>
      </c>
      <c r="O346" s="133">
        <v>107.345</v>
      </c>
      <c r="P346" s="133">
        <v>107.81100000000001</v>
      </c>
      <c r="Q346" s="133">
        <v>108.54900000000001</v>
      </c>
      <c r="R346" s="133">
        <v>108.89100000000001</v>
      </c>
      <c r="S346" s="134">
        <v>108.661</v>
      </c>
      <c r="U346" s="135">
        <f t="shared" si="5"/>
        <v>1.2662288237081931E-2</v>
      </c>
      <c r="V346" s="136">
        <f t="shared" si="5"/>
        <v>-8.4220850288705407E-3</v>
      </c>
    </row>
    <row r="347" spans="1:22" x14ac:dyDescent="0.25">
      <c r="A347" s="132" t="s">
        <v>975</v>
      </c>
      <c r="B347" s="132">
        <v>102.328</v>
      </c>
      <c r="C347" s="133">
        <v>102.967</v>
      </c>
      <c r="D347" s="133">
        <v>103.59399999999999</v>
      </c>
      <c r="E347" s="133">
        <v>104.273</v>
      </c>
      <c r="F347" s="133">
        <v>104.574</v>
      </c>
      <c r="G347" s="133">
        <v>104.879</v>
      </c>
      <c r="H347" s="133">
        <v>105.367</v>
      </c>
      <c r="I347" s="133">
        <v>106.155</v>
      </c>
      <c r="J347" s="133">
        <v>106.797</v>
      </c>
      <c r="K347" s="133">
        <v>107.339</v>
      </c>
      <c r="L347" s="133">
        <v>107.81100000000001</v>
      </c>
      <c r="M347" s="133">
        <v>108.529</v>
      </c>
      <c r="N347" s="133">
        <v>109.435</v>
      </c>
      <c r="O347" s="133">
        <v>110.309</v>
      </c>
      <c r="P347" s="133">
        <v>110.43</v>
      </c>
      <c r="Q347" s="133">
        <v>110.99</v>
      </c>
      <c r="R347" s="133">
        <v>111.69499999999999</v>
      </c>
      <c r="S347" s="134">
        <v>112.554</v>
      </c>
      <c r="U347" s="135">
        <f t="shared" si="5"/>
        <v>2.5650802737580802E-2</v>
      </c>
      <c r="V347" s="136">
        <f t="shared" si="5"/>
        <v>3.1119037498770652E-2</v>
      </c>
    </row>
    <row r="348" spans="1:22" x14ac:dyDescent="0.25">
      <c r="A348" s="132" t="s">
        <v>972</v>
      </c>
      <c r="B348" s="132">
        <v>103.077</v>
      </c>
      <c r="C348" s="133">
        <v>103.855</v>
      </c>
      <c r="D348" s="133">
        <v>104.30200000000001</v>
      </c>
      <c r="E348" s="133">
        <v>104.64400000000001</v>
      </c>
      <c r="F348" s="133">
        <v>104.554</v>
      </c>
      <c r="G348" s="133">
        <v>105.44</v>
      </c>
      <c r="H348" s="133">
        <v>105.417</v>
      </c>
      <c r="I348" s="133">
        <v>106.288</v>
      </c>
      <c r="J348" s="133">
        <v>107.131</v>
      </c>
      <c r="K348" s="133">
        <v>107.887</v>
      </c>
      <c r="L348" s="133">
        <v>108.149</v>
      </c>
      <c r="M348" s="133">
        <v>108.92100000000001</v>
      </c>
      <c r="N348" s="133">
        <v>109.934</v>
      </c>
      <c r="O348" s="133">
        <v>110.547</v>
      </c>
      <c r="P348" s="133">
        <v>111.125</v>
      </c>
      <c r="Q348" s="133">
        <v>111.605</v>
      </c>
      <c r="R348" s="133">
        <v>111.988</v>
      </c>
      <c r="S348" s="134">
        <v>112.901</v>
      </c>
      <c r="U348" s="135">
        <f t="shared" si="5"/>
        <v>1.3797806636916432E-2</v>
      </c>
      <c r="V348" s="136">
        <f t="shared" si="5"/>
        <v>3.3011603878936535E-2</v>
      </c>
    </row>
    <row r="349" spans="1:22" x14ac:dyDescent="0.25">
      <c r="A349" s="132" t="s">
        <v>969</v>
      </c>
      <c r="B349" s="132">
        <v>105.506</v>
      </c>
      <c r="C349" s="133">
        <v>106.574</v>
      </c>
      <c r="D349" s="133">
        <v>107.084</v>
      </c>
      <c r="E349" s="133">
        <v>106.63200000000001</v>
      </c>
      <c r="F349" s="133">
        <v>107.85899999999999</v>
      </c>
      <c r="G349" s="133">
        <v>109.1</v>
      </c>
      <c r="H349" s="133">
        <v>109.44499999999999</v>
      </c>
      <c r="I349" s="133">
        <v>110.63800000000001</v>
      </c>
      <c r="J349" s="133">
        <v>111.727</v>
      </c>
      <c r="K349" s="133">
        <v>113.033</v>
      </c>
      <c r="L349" s="133">
        <v>113.292</v>
      </c>
      <c r="M349" s="133">
        <v>114.78700000000001</v>
      </c>
      <c r="N349" s="133">
        <v>116.137</v>
      </c>
      <c r="O349" s="133">
        <v>117.111</v>
      </c>
      <c r="P349" s="133">
        <v>118.36799999999999</v>
      </c>
      <c r="Q349" s="133">
        <v>118.881</v>
      </c>
      <c r="R349" s="133">
        <v>119.521</v>
      </c>
      <c r="S349" s="134">
        <v>120.461</v>
      </c>
      <c r="U349" s="135">
        <f t="shared" si="5"/>
        <v>2.170865881457873E-2</v>
      </c>
      <c r="V349" s="136">
        <f t="shared" si="5"/>
        <v>3.1831980042257735E-2</v>
      </c>
    </row>
    <row r="350" spans="1:22" x14ac:dyDescent="0.25">
      <c r="A350" s="132" t="s">
        <v>966</v>
      </c>
      <c r="B350" s="132">
        <v>104.754</v>
      </c>
      <c r="C350" s="133">
        <v>105.782</v>
      </c>
      <c r="D350" s="133">
        <v>105.76300000000001</v>
      </c>
      <c r="E350" s="133">
        <v>106.267</v>
      </c>
      <c r="F350" s="133">
        <v>106.57599999999999</v>
      </c>
      <c r="G350" s="133">
        <v>107.926</v>
      </c>
      <c r="H350" s="133">
        <v>108.489</v>
      </c>
      <c r="I350" s="133">
        <v>109.88800000000001</v>
      </c>
      <c r="J350" s="133">
        <v>111.02800000000001</v>
      </c>
      <c r="K350" s="133">
        <v>112.423</v>
      </c>
      <c r="L350" s="133">
        <v>113.126</v>
      </c>
      <c r="M350" s="133">
        <v>114.151</v>
      </c>
      <c r="N350" s="133">
        <v>115.73399999999999</v>
      </c>
      <c r="O350" s="133">
        <v>116.589</v>
      </c>
      <c r="P350" s="133">
        <v>117.459</v>
      </c>
      <c r="Q350" s="133">
        <v>119.22799999999999</v>
      </c>
      <c r="R350" s="133">
        <v>121.298</v>
      </c>
      <c r="S350" s="134">
        <v>123.93</v>
      </c>
      <c r="U350" s="135">
        <f t="shared" si="5"/>
        <v>7.1276368757047681E-2</v>
      </c>
      <c r="V350" s="136">
        <f t="shared" si="5"/>
        <v>8.9660575623041971E-2</v>
      </c>
    </row>
    <row r="351" spans="1:22" x14ac:dyDescent="0.25">
      <c r="A351" s="132" t="s">
        <v>963</v>
      </c>
      <c r="B351" s="132">
        <v>103.78100000000001</v>
      </c>
      <c r="C351" s="133">
        <v>104.73699999999999</v>
      </c>
      <c r="D351" s="133">
        <v>105.48099999999999</v>
      </c>
      <c r="E351" s="133">
        <v>106.14400000000001</v>
      </c>
      <c r="F351" s="133">
        <v>106.57</v>
      </c>
      <c r="G351" s="133">
        <v>107.256</v>
      </c>
      <c r="H351" s="133">
        <v>107.67700000000001</v>
      </c>
      <c r="I351" s="133">
        <v>108.577</v>
      </c>
      <c r="J351" s="133">
        <v>109.84699999999999</v>
      </c>
      <c r="K351" s="133">
        <v>110.64100000000001</v>
      </c>
      <c r="L351" s="133">
        <v>111.166</v>
      </c>
      <c r="M351" s="133">
        <v>112.143</v>
      </c>
      <c r="N351" s="133">
        <v>113.072</v>
      </c>
      <c r="O351" s="133">
        <v>113.587</v>
      </c>
      <c r="P351" s="133">
        <v>114.337</v>
      </c>
      <c r="Q351" s="133">
        <v>114.601</v>
      </c>
      <c r="R351" s="133">
        <v>115.137</v>
      </c>
      <c r="S351" s="134">
        <v>115.45399999999999</v>
      </c>
      <c r="U351" s="135">
        <f t="shared" si="5"/>
        <v>1.8840049384277524E-2</v>
      </c>
      <c r="V351" s="136">
        <f t="shared" si="5"/>
        <v>1.1058532742493243E-2</v>
      </c>
    </row>
    <row r="352" spans="1:22" x14ac:dyDescent="0.25">
      <c r="A352" s="132" t="s">
        <v>960</v>
      </c>
      <c r="B352" s="132">
        <v>102.21299999999999</v>
      </c>
      <c r="C352" s="133">
        <v>103.28700000000001</v>
      </c>
      <c r="D352" s="133">
        <v>103.59399999999999</v>
      </c>
      <c r="E352" s="133">
        <v>104.32</v>
      </c>
      <c r="F352" s="133">
        <v>104.413</v>
      </c>
      <c r="G352" s="133">
        <v>105.21599999999999</v>
      </c>
      <c r="H352" s="133">
        <v>105.46899999999999</v>
      </c>
      <c r="I352" s="133">
        <v>105.712</v>
      </c>
      <c r="J352" s="133">
        <v>106.434</v>
      </c>
      <c r="K352" s="133">
        <v>106.867</v>
      </c>
      <c r="L352" s="133">
        <v>106.54300000000001</v>
      </c>
      <c r="M352" s="133">
        <v>108.01600000000001</v>
      </c>
      <c r="N352" s="133">
        <v>109.047</v>
      </c>
      <c r="O352" s="133">
        <v>110.176</v>
      </c>
      <c r="P352" s="133">
        <v>111.255</v>
      </c>
      <c r="Q352" s="133">
        <v>111.286</v>
      </c>
      <c r="R352" s="133">
        <v>111.508</v>
      </c>
      <c r="S352" s="134">
        <v>111.455</v>
      </c>
      <c r="U352" s="135">
        <f t="shared" si="5"/>
        <v>8.0033489313029449E-3</v>
      </c>
      <c r="V352" s="136">
        <f t="shared" si="5"/>
        <v>-1.8998538381241881E-3</v>
      </c>
    </row>
    <row r="353" spans="1:22" x14ac:dyDescent="0.25">
      <c r="A353" s="132" t="s">
        <v>957</v>
      </c>
      <c r="B353" s="132">
        <v>104.004</v>
      </c>
      <c r="C353" s="133">
        <v>105.226</v>
      </c>
      <c r="D353" s="133">
        <v>105.93600000000001</v>
      </c>
      <c r="E353" s="133">
        <v>106.636</v>
      </c>
      <c r="F353" s="133">
        <v>106.71299999999999</v>
      </c>
      <c r="G353" s="133">
        <v>107.18899999999999</v>
      </c>
      <c r="H353" s="133">
        <v>107.163</v>
      </c>
      <c r="I353" s="133">
        <v>107.628</v>
      </c>
      <c r="J353" s="133">
        <v>108.42700000000001</v>
      </c>
      <c r="K353" s="133">
        <v>109.223</v>
      </c>
      <c r="L353" s="133">
        <v>109.65900000000001</v>
      </c>
      <c r="M353" s="133">
        <v>110.501</v>
      </c>
      <c r="N353" s="133">
        <v>111.10899999999999</v>
      </c>
      <c r="O353" s="133">
        <v>111.57299999999999</v>
      </c>
      <c r="P353" s="133">
        <v>111.708</v>
      </c>
      <c r="Q353" s="133">
        <v>111.626</v>
      </c>
      <c r="R353" s="133">
        <v>112.053</v>
      </c>
      <c r="S353" s="134">
        <v>112.364</v>
      </c>
      <c r="U353" s="135">
        <f t="shared" si="5"/>
        <v>1.5389115150208132E-2</v>
      </c>
      <c r="V353" s="136">
        <f t="shared" si="5"/>
        <v>1.1148194344098306E-2</v>
      </c>
    </row>
    <row r="354" spans="1:22" x14ac:dyDescent="0.25">
      <c r="A354" s="131" t="s">
        <v>954</v>
      </c>
      <c r="B354" s="132">
        <v>104.137</v>
      </c>
      <c r="C354" s="133">
        <v>104.983</v>
      </c>
      <c r="D354" s="133">
        <v>105.629</v>
      </c>
      <c r="E354" s="133">
        <v>106.175</v>
      </c>
      <c r="F354" s="133">
        <v>106.70099999999999</v>
      </c>
      <c r="G354" s="133">
        <v>107.504</v>
      </c>
      <c r="H354" s="133">
        <v>108.194</v>
      </c>
      <c r="I354" s="133">
        <v>108.71899999999999</v>
      </c>
      <c r="J354" s="133">
        <v>109.648</v>
      </c>
      <c r="K354" s="133">
        <v>109.727</v>
      </c>
      <c r="L354" s="133">
        <v>110.244</v>
      </c>
      <c r="M354" s="133">
        <v>111.048</v>
      </c>
      <c r="N354" s="133">
        <v>111.416</v>
      </c>
      <c r="O354" s="133">
        <v>111.947</v>
      </c>
      <c r="P354" s="133">
        <v>112.327</v>
      </c>
      <c r="Q354" s="133">
        <v>112.276</v>
      </c>
      <c r="R354" s="133">
        <v>112.678</v>
      </c>
      <c r="S354" s="134">
        <v>113.39700000000001</v>
      </c>
      <c r="U354" s="135">
        <f t="shared" si="5"/>
        <v>1.4398951761135592E-2</v>
      </c>
      <c r="V354" s="136">
        <f t="shared" si="5"/>
        <v>2.5769404749013347E-2</v>
      </c>
    </row>
    <row r="355" spans="1:22" x14ac:dyDescent="0.25">
      <c r="A355" s="132" t="s">
        <v>951</v>
      </c>
      <c r="B355" s="132">
        <v>103.887</v>
      </c>
      <c r="C355" s="133">
        <v>104.709</v>
      </c>
      <c r="D355" s="133">
        <v>105.27200000000001</v>
      </c>
      <c r="E355" s="133">
        <v>105.72499999999999</v>
      </c>
      <c r="F355" s="133">
        <v>106.199</v>
      </c>
      <c r="G355" s="133">
        <v>107</v>
      </c>
      <c r="H355" s="133">
        <v>107.72</v>
      </c>
      <c r="I355" s="133">
        <v>108.114</v>
      </c>
      <c r="J355" s="133">
        <v>109.02200000000001</v>
      </c>
      <c r="K355" s="133">
        <v>108.896</v>
      </c>
      <c r="L355" s="133">
        <v>109.386</v>
      </c>
      <c r="M355" s="133">
        <v>110.158</v>
      </c>
      <c r="N355" s="133">
        <v>110.349</v>
      </c>
      <c r="O355" s="133">
        <v>110.78100000000001</v>
      </c>
      <c r="P355" s="133">
        <v>111.10299999999999</v>
      </c>
      <c r="Q355" s="133">
        <v>110.848</v>
      </c>
      <c r="R355" s="133">
        <v>111.13800000000001</v>
      </c>
      <c r="S355" s="134">
        <v>111.786</v>
      </c>
      <c r="U355" s="135">
        <f t="shared" si="5"/>
        <v>1.050591913564114E-2</v>
      </c>
      <c r="V355" s="136">
        <f t="shared" si="5"/>
        <v>2.3527124615311257E-2</v>
      </c>
    </row>
    <row r="356" spans="1:22" x14ac:dyDescent="0.25">
      <c r="A356" s="132" t="s">
        <v>948</v>
      </c>
      <c r="B356" s="132">
        <v>102.568</v>
      </c>
      <c r="C356" s="133">
        <v>102.752</v>
      </c>
      <c r="D356" s="133">
        <v>102.883</v>
      </c>
      <c r="E356" s="133">
        <v>103.054</v>
      </c>
      <c r="F356" s="133">
        <v>103.536</v>
      </c>
      <c r="G356" s="133">
        <v>103.821</v>
      </c>
      <c r="H356" s="133">
        <v>104.042</v>
      </c>
      <c r="I356" s="133">
        <v>104.18300000000001</v>
      </c>
      <c r="J356" s="133">
        <v>104.604</v>
      </c>
      <c r="K356" s="133">
        <v>104.60899999999999</v>
      </c>
      <c r="L356" s="133">
        <v>104.919</v>
      </c>
      <c r="M356" s="133">
        <v>105.175</v>
      </c>
      <c r="N356" s="133">
        <v>105.264</v>
      </c>
      <c r="O356" s="133">
        <v>105.711</v>
      </c>
      <c r="P356" s="133">
        <v>106.11199999999999</v>
      </c>
      <c r="Q356" s="133">
        <v>106.77200000000001</v>
      </c>
      <c r="R356" s="133">
        <v>106.297</v>
      </c>
      <c r="S356" s="134">
        <v>106.46599999999999</v>
      </c>
      <c r="U356" s="135">
        <f t="shared" si="5"/>
        <v>-1.7676532008739643E-2</v>
      </c>
      <c r="V356" s="136">
        <f t="shared" si="5"/>
        <v>6.3747222664953807E-3</v>
      </c>
    </row>
    <row r="357" spans="1:22" x14ac:dyDescent="0.25">
      <c r="A357" s="132" t="s">
        <v>945</v>
      </c>
      <c r="B357" s="132">
        <v>104.02800000000001</v>
      </c>
      <c r="C357" s="133">
        <v>104.943</v>
      </c>
      <c r="D357" s="133">
        <v>105.569</v>
      </c>
      <c r="E357" s="133">
        <v>106.17</v>
      </c>
      <c r="F357" s="133">
        <v>106.578</v>
      </c>
      <c r="G357" s="133">
        <v>107.482</v>
      </c>
      <c r="H357" s="133">
        <v>108.298</v>
      </c>
      <c r="I357" s="133">
        <v>108.72499999999999</v>
      </c>
      <c r="J357" s="133">
        <v>109.785</v>
      </c>
      <c r="K357" s="133">
        <v>109.59099999999999</v>
      </c>
      <c r="L357" s="133">
        <v>110.134</v>
      </c>
      <c r="M357" s="133">
        <v>111.003</v>
      </c>
      <c r="N357" s="133">
        <v>111.239</v>
      </c>
      <c r="O357" s="133">
        <v>111.666</v>
      </c>
      <c r="P357" s="133">
        <v>111.94499999999999</v>
      </c>
      <c r="Q357" s="133">
        <v>111.506</v>
      </c>
      <c r="R357" s="133">
        <v>111.86499999999999</v>
      </c>
      <c r="S357" s="134">
        <v>112.57299999999999</v>
      </c>
      <c r="U357" s="135">
        <f t="shared" si="5"/>
        <v>1.294055767565383E-2</v>
      </c>
      <c r="V357" s="136">
        <f t="shared" si="5"/>
        <v>2.55575868808815E-2</v>
      </c>
    </row>
    <row r="358" spans="1:22" x14ac:dyDescent="0.25">
      <c r="A358" s="132" t="s">
        <v>942</v>
      </c>
      <c r="B358" s="132">
        <v>103.916</v>
      </c>
      <c r="C358" s="133">
        <v>104.54</v>
      </c>
      <c r="D358" s="133">
        <v>104.971</v>
      </c>
      <c r="E358" s="133">
        <v>104.26</v>
      </c>
      <c r="F358" s="133">
        <v>105.422</v>
      </c>
      <c r="G358" s="133">
        <v>105.762</v>
      </c>
      <c r="H358" s="133">
        <v>106.078</v>
      </c>
      <c r="I358" s="133">
        <v>106.416</v>
      </c>
      <c r="J358" s="133">
        <v>106.298</v>
      </c>
      <c r="K358" s="133">
        <v>106.693</v>
      </c>
      <c r="L358" s="133">
        <v>106.837</v>
      </c>
      <c r="M358" s="133">
        <v>107.24</v>
      </c>
      <c r="N358" s="133">
        <v>107.08199999999999</v>
      </c>
      <c r="O358" s="133">
        <v>107.55800000000001</v>
      </c>
      <c r="P358" s="133">
        <v>108.253</v>
      </c>
      <c r="Q358" s="133">
        <v>108.852</v>
      </c>
      <c r="R358" s="133">
        <v>109.34699999999999</v>
      </c>
      <c r="S358" s="134">
        <v>109.92</v>
      </c>
      <c r="U358" s="135">
        <f t="shared" si="5"/>
        <v>1.8314288619080576E-2</v>
      </c>
      <c r="V358" s="136">
        <f t="shared" si="5"/>
        <v>2.1126128955934353E-2</v>
      </c>
    </row>
    <row r="359" spans="1:22" x14ac:dyDescent="0.25">
      <c r="A359" s="132" t="s">
        <v>939</v>
      </c>
      <c r="B359" s="132">
        <v>99.069000000000003</v>
      </c>
      <c r="C359" s="133">
        <v>99.271000000000001</v>
      </c>
      <c r="D359" s="133">
        <v>98.692999999999998</v>
      </c>
      <c r="E359" s="133">
        <v>99.128</v>
      </c>
      <c r="F359" s="133">
        <v>101.02500000000001</v>
      </c>
      <c r="G359" s="133">
        <v>101.133</v>
      </c>
      <c r="H359" s="133">
        <v>101.77200000000001</v>
      </c>
      <c r="I359" s="133">
        <v>102.121</v>
      </c>
      <c r="J359" s="133">
        <v>102.52800000000001</v>
      </c>
      <c r="K359" s="133">
        <v>102.49299999999999</v>
      </c>
      <c r="L359" s="133">
        <v>103.07</v>
      </c>
      <c r="M359" s="133">
        <v>103.77200000000001</v>
      </c>
      <c r="N359" s="133">
        <v>104.449</v>
      </c>
      <c r="O359" s="133">
        <v>104.652</v>
      </c>
      <c r="P359" s="133">
        <v>104.935</v>
      </c>
      <c r="Q359" s="133">
        <v>104.251</v>
      </c>
      <c r="R359" s="133">
        <v>104.791</v>
      </c>
      <c r="S359" s="134">
        <v>105.893</v>
      </c>
      <c r="U359" s="135">
        <f t="shared" si="5"/>
        <v>2.0880764707567057E-2</v>
      </c>
      <c r="V359" s="136">
        <f t="shared" si="5"/>
        <v>4.273288430792932E-2</v>
      </c>
    </row>
    <row r="360" spans="1:22" x14ac:dyDescent="0.25">
      <c r="A360" s="132" t="s">
        <v>936</v>
      </c>
      <c r="B360" s="132">
        <v>107.452</v>
      </c>
      <c r="C360" s="133">
        <v>108.681</v>
      </c>
      <c r="D360" s="133">
        <v>110.33</v>
      </c>
      <c r="E360" s="133">
        <v>111.661</v>
      </c>
      <c r="F360" s="133">
        <v>112.746</v>
      </c>
      <c r="G360" s="133">
        <v>113.77200000000001</v>
      </c>
      <c r="H360" s="133">
        <v>114.821</v>
      </c>
      <c r="I360" s="133">
        <v>116.056</v>
      </c>
      <c r="J360" s="133">
        <v>117.378</v>
      </c>
      <c r="K360" s="133">
        <v>118.363</v>
      </c>
      <c r="L360" s="133">
        <v>119.265</v>
      </c>
      <c r="M360" s="133">
        <v>120.422</v>
      </c>
      <c r="N360" s="133">
        <v>121.544</v>
      </c>
      <c r="O360" s="133">
        <v>122.804</v>
      </c>
      <c r="P360" s="133">
        <v>123.444</v>
      </c>
      <c r="Q360" s="133">
        <v>124.605</v>
      </c>
      <c r="R360" s="133">
        <v>125.777</v>
      </c>
      <c r="S360" s="134">
        <v>127.039</v>
      </c>
      <c r="U360" s="135">
        <f t="shared" si="5"/>
        <v>3.8157030207841336E-2</v>
      </c>
      <c r="V360" s="136">
        <f t="shared" si="5"/>
        <v>4.0742616928526099E-2</v>
      </c>
    </row>
    <row r="361" spans="1:22" x14ac:dyDescent="0.25">
      <c r="A361" s="132" t="s">
        <v>933</v>
      </c>
      <c r="B361" s="132">
        <v>102.854</v>
      </c>
      <c r="C361" s="133">
        <v>103.544</v>
      </c>
      <c r="D361" s="133">
        <v>104.026</v>
      </c>
      <c r="E361" s="133">
        <v>104.50700000000001</v>
      </c>
      <c r="F361" s="133">
        <v>104.41200000000001</v>
      </c>
      <c r="G361" s="133">
        <v>105.185</v>
      </c>
      <c r="H361" s="133">
        <v>105.22</v>
      </c>
      <c r="I361" s="133">
        <v>106.011</v>
      </c>
      <c r="J361" s="133">
        <v>106.779</v>
      </c>
      <c r="K361" s="133">
        <v>107.339</v>
      </c>
      <c r="L361" s="133">
        <v>107.621</v>
      </c>
      <c r="M361" s="133">
        <v>108.246</v>
      </c>
      <c r="N361" s="133">
        <v>109.122</v>
      </c>
      <c r="O361" s="133">
        <v>109.715</v>
      </c>
      <c r="P361" s="133">
        <v>110.26900000000001</v>
      </c>
      <c r="Q361" s="133">
        <v>110.81399999999999</v>
      </c>
      <c r="R361" s="133">
        <v>111.369</v>
      </c>
      <c r="S361" s="134">
        <v>112.42700000000001</v>
      </c>
      <c r="U361" s="135">
        <f t="shared" si="5"/>
        <v>2.0184576885803107E-2</v>
      </c>
      <c r="V361" s="136">
        <f t="shared" si="5"/>
        <v>3.8544734419985183E-2</v>
      </c>
    </row>
    <row r="362" spans="1:22" x14ac:dyDescent="0.25">
      <c r="A362" s="132" t="s">
        <v>930</v>
      </c>
      <c r="B362" s="132">
        <v>105.506</v>
      </c>
      <c r="C362" s="133">
        <v>106.574</v>
      </c>
      <c r="D362" s="133">
        <v>107.084</v>
      </c>
      <c r="E362" s="133">
        <v>106.63200000000001</v>
      </c>
      <c r="F362" s="133">
        <v>107.85899999999999</v>
      </c>
      <c r="G362" s="133">
        <v>109.1</v>
      </c>
      <c r="H362" s="133">
        <v>109.44499999999999</v>
      </c>
      <c r="I362" s="133">
        <v>110.63800000000001</v>
      </c>
      <c r="J362" s="133">
        <v>111.727</v>
      </c>
      <c r="K362" s="133">
        <v>113.033</v>
      </c>
      <c r="L362" s="133">
        <v>113.292</v>
      </c>
      <c r="M362" s="133">
        <v>114.78700000000001</v>
      </c>
      <c r="N362" s="133">
        <v>116.137</v>
      </c>
      <c r="O362" s="133">
        <v>117.111</v>
      </c>
      <c r="P362" s="133">
        <v>118.36799999999999</v>
      </c>
      <c r="Q362" s="133">
        <v>118.881</v>
      </c>
      <c r="R362" s="133">
        <v>119.521</v>
      </c>
      <c r="S362" s="134">
        <v>120.461</v>
      </c>
      <c r="U362" s="135">
        <f t="shared" si="5"/>
        <v>2.170865881457873E-2</v>
      </c>
      <c r="V362" s="136">
        <f t="shared" si="5"/>
        <v>3.1831980042257735E-2</v>
      </c>
    </row>
    <row r="363" spans="1:22" x14ac:dyDescent="0.25">
      <c r="A363" s="132" t="s">
        <v>927</v>
      </c>
      <c r="B363" s="132">
        <v>104.735</v>
      </c>
      <c r="C363" s="133">
        <v>105.762</v>
      </c>
      <c r="D363" s="133">
        <v>105.742</v>
      </c>
      <c r="E363" s="133">
        <v>106.248</v>
      </c>
      <c r="F363" s="133">
        <v>106.556</v>
      </c>
      <c r="G363" s="133">
        <v>107.907</v>
      </c>
      <c r="H363" s="133">
        <v>108.471</v>
      </c>
      <c r="I363" s="133">
        <v>109.86799999999999</v>
      </c>
      <c r="J363" s="133">
        <v>111.008</v>
      </c>
      <c r="K363" s="133">
        <v>112.402</v>
      </c>
      <c r="L363" s="133">
        <v>113.105</v>
      </c>
      <c r="M363" s="133">
        <v>114.13</v>
      </c>
      <c r="N363" s="133">
        <v>115.712</v>
      </c>
      <c r="O363" s="133">
        <v>116.568</v>
      </c>
      <c r="P363" s="133">
        <v>117.438</v>
      </c>
      <c r="Q363" s="133">
        <v>119.206</v>
      </c>
      <c r="R363" s="133">
        <v>121.27500000000001</v>
      </c>
      <c r="S363" s="134">
        <v>123.908</v>
      </c>
      <c r="U363" s="135">
        <f t="shared" si="5"/>
        <v>7.1254531242353369E-2</v>
      </c>
      <c r="V363" s="136">
        <f t="shared" si="5"/>
        <v>8.9713309107665173E-2</v>
      </c>
    </row>
    <row r="364" spans="1:22" x14ac:dyDescent="0.25">
      <c r="A364" s="132" t="s">
        <v>924</v>
      </c>
      <c r="B364" s="132">
        <v>103.782</v>
      </c>
      <c r="C364" s="133">
        <v>104.73699999999999</v>
      </c>
      <c r="D364" s="133">
        <v>105.479</v>
      </c>
      <c r="E364" s="133">
        <v>106.14400000000001</v>
      </c>
      <c r="F364" s="133">
        <v>106.57</v>
      </c>
      <c r="G364" s="133">
        <v>107.256</v>
      </c>
      <c r="H364" s="133">
        <v>107.678</v>
      </c>
      <c r="I364" s="133">
        <v>108.57599999999999</v>
      </c>
      <c r="J364" s="133">
        <v>109.84699999999999</v>
      </c>
      <c r="K364" s="133">
        <v>110.64</v>
      </c>
      <c r="L364" s="133">
        <v>111.166</v>
      </c>
      <c r="M364" s="133">
        <v>112.143</v>
      </c>
      <c r="N364" s="133">
        <v>113.072</v>
      </c>
      <c r="O364" s="133">
        <v>113.589</v>
      </c>
      <c r="P364" s="133">
        <v>114.337</v>
      </c>
      <c r="Q364" s="133">
        <v>114.601</v>
      </c>
      <c r="R364" s="133">
        <v>115.137</v>
      </c>
      <c r="S364" s="134">
        <v>115.45399999999999</v>
      </c>
      <c r="U364" s="135">
        <f t="shared" si="5"/>
        <v>1.8840049384277524E-2</v>
      </c>
      <c r="V364" s="136">
        <f t="shared" si="5"/>
        <v>1.1058532742493243E-2</v>
      </c>
    </row>
    <row r="365" spans="1:22" x14ac:dyDescent="0.25">
      <c r="A365" s="132" t="s">
        <v>921</v>
      </c>
      <c r="B365" s="132">
        <v>102.211</v>
      </c>
      <c r="C365" s="133">
        <v>103.28400000000001</v>
      </c>
      <c r="D365" s="133">
        <v>103.59</v>
      </c>
      <c r="E365" s="133">
        <v>104.318</v>
      </c>
      <c r="F365" s="133">
        <v>104.41</v>
      </c>
      <c r="G365" s="133">
        <v>105.214</v>
      </c>
      <c r="H365" s="133">
        <v>105.467</v>
      </c>
      <c r="I365" s="133">
        <v>105.71</v>
      </c>
      <c r="J365" s="133">
        <v>106.432</v>
      </c>
      <c r="K365" s="133">
        <v>106.86499999999999</v>
      </c>
      <c r="L365" s="133">
        <v>106.541</v>
      </c>
      <c r="M365" s="133">
        <v>108.01300000000001</v>
      </c>
      <c r="N365" s="133">
        <v>109.044</v>
      </c>
      <c r="O365" s="133">
        <v>110.176</v>
      </c>
      <c r="P365" s="133">
        <v>111.253</v>
      </c>
      <c r="Q365" s="133">
        <v>111.28400000000001</v>
      </c>
      <c r="R365" s="133">
        <v>111.506</v>
      </c>
      <c r="S365" s="134">
        <v>111.452</v>
      </c>
      <c r="U365" s="135">
        <f t="shared" si="5"/>
        <v>8.0034931980386137E-3</v>
      </c>
      <c r="V365" s="136">
        <f t="shared" si="5"/>
        <v>-1.9357087896320069E-3</v>
      </c>
    </row>
    <row r="366" spans="1:22" ht="13.8" thickBot="1" x14ac:dyDescent="0.3">
      <c r="A366" s="162" t="s">
        <v>918</v>
      </c>
      <c r="B366" s="162">
        <v>105.006</v>
      </c>
      <c r="C366" s="163">
        <v>105.749</v>
      </c>
      <c r="D366" s="163">
        <v>106.35299999999999</v>
      </c>
      <c r="E366" s="163">
        <v>106.857</v>
      </c>
      <c r="F366" s="163">
        <v>107.053</v>
      </c>
      <c r="G366" s="163">
        <v>107.634</v>
      </c>
      <c r="H366" s="163">
        <v>107.905</v>
      </c>
      <c r="I366" s="163">
        <v>108.732</v>
      </c>
      <c r="J366" s="163">
        <v>109.527</v>
      </c>
      <c r="K366" s="163">
        <v>110.33199999999999</v>
      </c>
      <c r="L366" s="163">
        <v>110.899</v>
      </c>
      <c r="M366" s="163">
        <v>111.40600000000001</v>
      </c>
      <c r="N366" s="163">
        <v>112.054</v>
      </c>
      <c r="O366" s="163">
        <v>112.52</v>
      </c>
      <c r="P366" s="163">
        <v>112.848</v>
      </c>
      <c r="Q366" s="163">
        <v>113.139</v>
      </c>
      <c r="R366" s="163">
        <v>113.49</v>
      </c>
      <c r="S366" s="164">
        <v>113.515</v>
      </c>
      <c r="U366" s="165">
        <f t="shared" si="5"/>
        <v>1.2467382005614924E-2</v>
      </c>
      <c r="V366" s="166">
        <f t="shared" si="5"/>
        <v>8.8142609403085714E-4</v>
      </c>
    </row>
    <row r="367" spans="1:22" ht="13.2" hidden="1" customHeight="1" x14ac:dyDescent="0.25">
      <c r="A367" s="167" t="s">
        <v>916</v>
      </c>
      <c r="B367" s="132" t="s">
        <v>844</v>
      </c>
      <c r="C367" s="17" t="s">
        <v>844</v>
      </c>
      <c r="D367" s="17" t="s">
        <v>844</v>
      </c>
      <c r="E367" s="17" t="s">
        <v>844</v>
      </c>
      <c r="F367" s="17" t="s">
        <v>844</v>
      </c>
      <c r="G367" s="17" t="s">
        <v>844</v>
      </c>
      <c r="H367" s="17" t="s">
        <v>844</v>
      </c>
      <c r="I367" s="17" t="s">
        <v>844</v>
      </c>
      <c r="J367" s="17" t="s">
        <v>844</v>
      </c>
      <c r="K367" s="17" t="s">
        <v>844</v>
      </c>
      <c r="L367" s="17" t="s">
        <v>844</v>
      </c>
      <c r="M367" s="17" t="s">
        <v>844</v>
      </c>
      <c r="N367" s="17" t="s">
        <v>844</v>
      </c>
      <c r="O367" s="17" t="s">
        <v>844</v>
      </c>
      <c r="P367" s="17" t="s">
        <v>844</v>
      </c>
      <c r="Q367" s="17" t="s">
        <v>844</v>
      </c>
      <c r="R367" s="17" t="s">
        <v>844</v>
      </c>
      <c r="S367" s="17" t="s">
        <v>844</v>
      </c>
    </row>
    <row r="368" spans="1:22" ht="12.6" hidden="1" customHeight="1" x14ac:dyDescent="0.25">
      <c r="A368" s="17" t="s">
        <v>914</v>
      </c>
      <c r="B368" s="132">
        <v>99.513000000000005</v>
      </c>
      <c r="C368" s="17">
        <v>100.283</v>
      </c>
      <c r="D368" s="17">
        <v>100.78</v>
      </c>
      <c r="E368" s="17">
        <v>101.05500000000001</v>
      </c>
      <c r="F368" s="17">
        <v>101.38</v>
      </c>
      <c r="G368" s="17">
        <v>101.396</v>
      </c>
      <c r="H368" s="17">
        <v>101.238</v>
      </c>
      <c r="I368" s="17">
        <v>101.29600000000001</v>
      </c>
      <c r="J368" s="17">
        <v>101.227</v>
      </c>
      <c r="K368" s="17">
        <v>100.926</v>
      </c>
      <c r="L368" s="17">
        <v>100.803</v>
      </c>
      <c r="M368" s="17">
        <v>100.563</v>
      </c>
      <c r="N368" s="17">
        <v>100.589</v>
      </c>
      <c r="O368" s="17">
        <v>100.831</v>
      </c>
      <c r="P368" s="17">
        <v>100.941</v>
      </c>
      <c r="Q368" s="17">
        <v>100.726</v>
      </c>
      <c r="R368" s="17">
        <v>100.384</v>
      </c>
      <c r="S368" s="17">
        <v>100.255</v>
      </c>
    </row>
    <row r="369" spans="1:19" ht="12.6" hidden="1" customHeight="1" x14ac:dyDescent="0.25">
      <c r="A369" s="17" t="s">
        <v>911</v>
      </c>
      <c r="B369" s="132">
        <v>110.012</v>
      </c>
      <c r="C369" s="17">
        <v>113.98099999999999</v>
      </c>
      <c r="D369" s="17">
        <v>114.78100000000001</v>
      </c>
      <c r="E369" s="17">
        <v>114.785</v>
      </c>
      <c r="F369" s="17">
        <v>115.6</v>
      </c>
      <c r="G369" s="17">
        <v>114.735</v>
      </c>
      <c r="H369" s="17">
        <v>115.252</v>
      </c>
      <c r="I369" s="17">
        <v>116.688</v>
      </c>
      <c r="J369" s="17">
        <v>116.373</v>
      </c>
      <c r="K369" s="17">
        <v>115.029</v>
      </c>
      <c r="L369" s="17">
        <v>116.027</v>
      </c>
      <c r="M369" s="17">
        <v>115.93300000000001</v>
      </c>
      <c r="N369" s="17">
        <v>116.741</v>
      </c>
      <c r="O369" s="17">
        <v>117.68899999999999</v>
      </c>
      <c r="P369" s="17">
        <v>117.666</v>
      </c>
      <c r="Q369" s="17">
        <v>114.66500000000001</v>
      </c>
      <c r="R369" s="17">
        <v>108.279</v>
      </c>
      <c r="S369" s="17">
        <v>109.544</v>
      </c>
    </row>
    <row r="370" spans="1:19" ht="12.6" hidden="1" customHeight="1" x14ac:dyDescent="0.25">
      <c r="A370" s="17" t="s">
        <v>908</v>
      </c>
      <c r="B370" s="132">
        <v>122.16800000000001</v>
      </c>
      <c r="C370" s="17">
        <v>129.93899999999999</v>
      </c>
      <c r="D370" s="17">
        <v>129.94</v>
      </c>
      <c r="E370" s="17">
        <v>128.756</v>
      </c>
      <c r="F370" s="17">
        <v>130.161</v>
      </c>
      <c r="G370" s="17">
        <v>127.509</v>
      </c>
      <c r="H370" s="17">
        <v>128.69200000000001</v>
      </c>
      <c r="I370" s="17">
        <v>131.667</v>
      </c>
      <c r="J370" s="17">
        <v>130.15700000000001</v>
      </c>
      <c r="K370" s="17">
        <v>126.438</v>
      </c>
      <c r="L370" s="17">
        <v>128.65899999999999</v>
      </c>
      <c r="M370" s="17">
        <v>128.369</v>
      </c>
      <c r="N370" s="17">
        <v>129.79300000000001</v>
      </c>
      <c r="O370" s="17">
        <v>130.47999999999999</v>
      </c>
      <c r="P370" s="17">
        <v>129.09299999999999</v>
      </c>
      <c r="Q370" s="17">
        <v>120.15900000000001</v>
      </c>
      <c r="R370" s="17">
        <v>103.732</v>
      </c>
      <c r="S370" s="17">
        <v>107.461</v>
      </c>
    </row>
    <row r="371" spans="1:19" ht="12.6" hidden="1" customHeight="1" x14ac:dyDescent="0.25">
      <c r="A371" s="17" t="s">
        <v>905</v>
      </c>
      <c r="B371" s="132">
        <v>103.06699999999999</v>
      </c>
      <c r="C371" s="17">
        <v>104.06</v>
      </c>
      <c r="D371" s="17">
        <v>104.54900000000001</v>
      </c>
      <c r="E371" s="17">
        <v>104.879</v>
      </c>
      <c r="F371" s="17">
        <v>105.498</v>
      </c>
      <c r="G371" s="17">
        <v>105.83</v>
      </c>
      <c r="H371" s="17">
        <v>106.196</v>
      </c>
      <c r="I371" s="17">
        <v>106.776</v>
      </c>
      <c r="J371" s="17">
        <v>107.134</v>
      </c>
      <c r="K371" s="17">
        <v>107.251</v>
      </c>
      <c r="L371" s="17">
        <v>107.711</v>
      </c>
      <c r="M371" s="17">
        <v>108.12</v>
      </c>
      <c r="N371" s="17">
        <v>108.55200000000001</v>
      </c>
      <c r="O371" s="17">
        <v>109.08499999999999</v>
      </c>
      <c r="P371" s="17">
        <v>109.37</v>
      </c>
      <c r="Q371" s="17">
        <v>109.191</v>
      </c>
      <c r="R371" s="17">
        <v>108.629</v>
      </c>
      <c r="S371" s="17">
        <v>109.28700000000001</v>
      </c>
    </row>
    <row r="372" spans="1:19" ht="12.6" hidden="1" customHeight="1" x14ac:dyDescent="0.25">
      <c r="A372" s="17" t="s">
        <v>902</v>
      </c>
      <c r="B372" s="132">
        <v>101.995</v>
      </c>
      <c r="C372" s="17">
        <v>102.696</v>
      </c>
      <c r="D372" s="17">
        <v>103.276</v>
      </c>
      <c r="E372" s="17">
        <v>103.714</v>
      </c>
      <c r="F372" s="17">
        <v>104.283</v>
      </c>
      <c r="G372" s="17">
        <v>104.749</v>
      </c>
      <c r="H372" s="17">
        <v>105.054</v>
      </c>
      <c r="I372" s="17">
        <v>105.509</v>
      </c>
      <c r="J372" s="17">
        <v>105.961</v>
      </c>
      <c r="K372" s="17">
        <v>106.267</v>
      </c>
      <c r="L372" s="17">
        <v>106.624</v>
      </c>
      <c r="M372" s="17">
        <v>107.038</v>
      </c>
      <c r="N372" s="17">
        <v>107.422</v>
      </c>
      <c r="O372" s="17">
        <v>107.994</v>
      </c>
      <c r="P372" s="17">
        <v>108.4</v>
      </c>
      <c r="Q372" s="17">
        <v>108.694</v>
      </c>
      <c r="R372" s="17">
        <v>108.929</v>
      </c>
      <c r="S372" s="17">
        <v>109.366</v>
      </c>
    </row>
    <row r="373" spans="1:19" ht="12.6" hidden="1" customHeight="1" x14ac:dyDescent="0.25">
      <c r="A373" s="17" t="s">
        <v>899</v>
      </c>
      <c r="B373" s="132">
        <v>101.974</v>
      </c>
      <c r="C373" s="17">
        <v>102.593</v>
      </c>
      <c r="D373" s="17">
        <v>103.11</v>
      </c>
      <c r="E373" s="17">
        <v>103.52200000000001</v>
      </c>
      <c r="F373" s="17">
        <v>104.101</v>
      </c>
      <c r="G373" s="17">
        <v>104.589</v>
      </c>
      <c r="H373" s="17">
        <v>104.91200000000001</v>
      </c>
      <c r="I373" s="17">
        <v>105.363</v>
      </c>
      <c r="J373" s="17">
        <v>105.819</v>
      </c>
      <c r="K373" s="17">
        <v>106.14</v>
      </c>
      <c r="L373" s="17">
        <v>106.508</v>
      </c>
      <c r="M373" s="17">
        <v>106.95399999999999</v>
      </c>
      <c r="N373" s="17">
        <v>107.334</v>
      </c>
      <c r="O373" s="17">
        <v>107.86</v>
      </c>
      <c r="P373" s="17">
        <v>108.232</v>
      </c>
      <c r="Q373" s="17">
        <v>108.498</v>
      </c>
      <c r="R373" s="17">
        <v>108.758</v>
      </c>
      <c r="S373" s="17">
        <v>109.255</v>
      </c>
    </row>
    <row r="374" spans="1:19" ht="13.2" hidden="1" customHeight="1" x14ac:dyDescent="0.25">
      <c r="A374" s="167" t="s">
        <v>897</v>
      </c>
      <c r="B374" s="132" t="s">
        <v>844</v>
      </c>
      <c r="C374" s="17" t="s">
        <v>844</v>
      </c>
      <c r="D374" s="17" t="s">
        <v>844</v>
      </c>
      <c r="E374" s="17" t="s">
        <v>844</v>
      </c>
      <c r="F374" s="17" t="s">
        <v>844</v>
      </c>
      <c r="G374" s="17" t="s">
        <v>844</v>
      </c>
      <c r="H374" s="17" t="s">
        <v>844</v>
      </c>
      <c r="I374" s="17" t="s">
        <v>844</v>
      </c>
      <c r="J374" s="17" t="s">
        <v>844</v>
      </c>
      <c r="K374" s="17" t="s">
        <v>844</v>
      </c>
      <c r="L374" s="17" t="s">
        <v>844</v>
      </c>
      <c r="M374" s="17" t="s">
        <v>844</v>
      </c>
      <c r="N374" s="17" t="s">
        <v>844</v>
      </c>
      <c r="O374" s="17" t="s">
        <v>844</v>
      </c>
      <c r="P374" s="17" t="s">
        <v>844</v>
      </c>
      <c r="Q374" s="17" t="s">
        <v>844</v>
      </c>
      <c r="R374" s="17" t="s">
        <v>844</v>
      </c>
      <c r="S374" s="17" t="s">
        <v>844</v>
      </c>
    </row>
    <row r="375" spans="1:19" ht="13.2" hidden="1" customHeight="1" x14ac:dyDescent="0.25">
      <c r="A375" s="167" t="s">
        <v>895</v>
      </c>
      <c r="B375" s="132">
        <v>102.85599999999999</v>
      </c>
      <c r="C375" s="17">
        <v>103.931</v>
      </c>
      <c r="D375" s="17">
        <v>104.496</v>
      </c>
      <c r="E375" s="17">
        <v>104.85299999999999</v>
      </c>
      <c r="F375" s="17">
        <v>105.43</v>
      </c>
      <c r="G375" s="17">
        <v>105.697</v>
      </c>
      <c r="H375" s="17">
        <v>106.03</v>
      </c>
      <c r="I375" s="17">
        <v>106.479</v>
      </c>
      <c r="J375" s="17">
        <v>106.788</v>
      </c>
      <c r="K375" s="17">
        <v>106.74</v>
      </c>
      <c r="L375" s="17">
        <v>107.172</v>
      </c>
      <c r="M375" s="17">
        <v>107.423</v>
      </c>
      <c r="N375" s="17">
        <v>107.791</v>
      </c>
      <c r="O375" s="17">
        <v>108.297</v>
      </c>
      <c r="P375" s="17">
        <v>108.586</v>
      </c>
      <c r="Q375" s="17">
        <v>108.348</v>
      </c>
      <c r="R375" s="17">
        <v>107.652</v>
      </c>
      <c r="S375" s="17">
        <v>108.22799999999999</v>
      </c>
    </row>
    <row r="376" spans="1:19" ht="13.2" hidden="1" customHeight="1" x14ac:dyDescent="0.25">
      <c r="A376" s="167" t="s">
        <v>893</v>
      </c>
      <c r="B376" s="132" t="s">
        <v>844</v>
      </c>
      <c r="C376" s="17" t="s">
        <v>844</v>
      </c>
      <c r="D376" s="17" t="s">
        <v>844</v>
      </c>
      <c r="E376" s="17" t="s">
        <v>844</v>
      </c>
      <c r="F376" s="17" t="s">
        <v>844</v>
      </c>
      <c r="G376" s="17" t="s">
        <v>844</v>
      </c>
      <c r="H376" s="17" t="s">
        <v>844</v>
      </c>
      <c r="I376" s="17" t="s">
        <v>844</v>
      </c>
      <c r="J376" s="17" t="s">
        <v>844</v>
      </c>
      <c r="K376" s="17" t="s">
        <v>844</v>
      </c>
      <c r="L376" s="17" t="s">
        <v>844</v>
      </c>
      <c r="M376" s="17" t="s">
        <v>844</v>
      </c>
      <c r="N376" s="17" t="s">
        <v>844</v>
      </c>
      <c r="O376" s="17" t="s">
        <v>844</v>
      </c>
      <c r="P376" s="17" t="s">
        <v>844</v>
      </c>
      <c r="Q376" s="17" t="s">
        <v>844</v>
      </c>
      <c r="R376" s="17" t="s">
        <v>844</v>
      </c>
      <c r="S376" s="17" t="s">
        <v>844</v>
      </c>
    </row>
    <row r="377" spans="1:19" ht="12.6" hidden="1" customHeight="1" x14ac:dyDescent="0.25">
      <c r="A377" s="17" t="s">
        <v>891</v>
      </c>
      <c r="B377" s="132">
        <v>105.67700000000001</v>
      </c>
      <c r="C377" s="17">
        <v>107.575</v>
      </c>
      <c r="D377" s="17">
        <v>108.65600000000001</v>
      </c>
      <c r="E377" s="17">
        <v>108.646</v>
      </c>
      <c r="F377" s="17">
        <v>108.889</v>
      </c>
      <c r="G377" s="17">
        <v>109.372</v>
      </c>
      <c r="H377" s="17">
        <v>109.535</v>
      </c>
      <c r="I377" s="17">
        <v>109.64700000000001</v>
      </c>
      <c r="J377" s="17">
        <v>109.97499999999999</v>
      </c>
      <c r="K377" s="17">
        <v>110.105</v>
      </c>
      <c r="L377" s="17">
        <v>110.288</v>
      </c>
      <c r="M377" s="17">
        <v>110.504</v>
      </c>
      <c r="N377" s="17">
        <v>110.374</v>
      </c>
      <c r="O377" s="17">
        <v>110.43600000000001</v>
      </c>
      <c r="P377" s="17">
        <v>110.666</v>
      </c>
      <c r="Q377" s="17">
        <v>110.545</v>
      </c>
      <c r="R377" s="17">
        <v>110.523</v>
      </c>
      <c r="S377" s="17">
        <v>111.242</v>
      </c>
    </row>
    <row r="378" spans="1:19" ht="12.6" hidden="1" customHeight="1" x14ac:dyDescent="0.25">
      <c r="A378" s="17" t="s">
        <v>888</v>
      </c>
      <c r="B378" s="132">
        <v>93.637</v>
      </c>
      <c r="C378" s="17">
        <v>93.38</v>
      </c>
      <c r="D378" s="17">
        <v>92.721000000000004</v>
      </c>
      <c r="E378" s="17">
        <v>92.02</v>
      </c>
      <c r="F378" s="17">
        <v>91.694000000000003</v>
      </c>
      <c r="G378" s="17">
        <v>90.92</v>
      </c>
      <c r="H378" s="17">
        <v>90.135999999999996</v>
      </c>
      <c r="I378" s="17">
        <v>89.495999999999995</v>
      </c>
      <c r="J378" s="17">
        <v>89.042000000000002</v>
      </c>
      <c r="K378" s="17">
        <v>88.34</v>
      </c>
      <c r="L378" s="17">
        <v>87.391000000000005</v>
      </c>
      <c r="M378" s="17">
        <v>86.576999999999998</v>
      </c>
      <c r="N378" s="17">
        <v>85.819000000000003</v>
      </c>
      <c r="O378" s="17">
        <v>85.227000000000004</v>
      </c>
      <c r="P378" s="17">
        <v>84.510999999999996</v>
      </c>
      <c r="Q378" s="17">
        <v>83.54</v>
      </c>
      <c r="R378" s="17">
        <v>82.730999999999995</v>
      </c>
      <c r="S378" s="17">
        <v>82.459000000000003</v>
      </c>
    </row>
    <row r="379" spans="1:19" ht="13.2" hidden="1" customHeight="1" x14ac:dyDescent="0.25">
      <c r="A379" s="167" t="s">
        <v>886</v>
      </c>
      <c r="B379" s="132" t="s">
        <v>844</v>
      </c>
      <c r="C379" s="17" t="s">
        <v>844</v>
      </c>
      <c r="D379" s="17" t="s">
        <v>844</v>
      </c>
      <c r="E379" s="17" t="s">
        <v>844</v>
      </c>
      <c r="F379" s="17" t="s">
        <v>844</v>
      </c>
      <c r="G379" s="17" t="s">
        <v>844</v>
      </c>
      <c r="H379" s="17" t="s">
        <v>844</v>
      </c>
      <c r="I379" s="17" t="s">
        <v>844</v>
      </c>
      <c r="J379" s="17" t="s">
        <v>844</v>
      </c>
      <c r="K379" s="17" t="s">
        <v>844</v>
      </c>
      <c r="L379" s="17" t="s">
        <v>844</v>
      </c>
      <c r="M379" s="17" t="s">
        <v>844</v>
      </c>
      <c r="N379" s="17" t="s">
        <v>844</v>
      </c>
      <c r="O379" s="17" t="s">
        <v>844</v>
      </c>
      <c r="P379" s="17" t="s">
        <v>844</v>
      </c>
      <c r="Q379" s="17" t="s">
        <v>844</v>
      </c>
      <c r="R379" s="17" t="s">
        <v>844</v>
      </c>
      <c r="S379" s="17" t="s">
        <v>844</v>
      </c>
    </row>
    <row r="380" spans="1:19" ht="12.6" hidden="1" customHeight="1" x14ac:dyDescent="0.25">
      <c r="A380" s="17" t="s">
        <v>884</v>
      </c>
      <c r="B380" s="132">
        <v>102.224</v>
      </c>
      <c r="C380" s="17">
        <v>103.83499999999999</v>
      </c>
      <c r="D380" s="17">
        <v>105.131</v>
      </c>
      <c r="E380" s="17">
        <v>105.87</v>
      </c>
      <c r="F380" s="17">
        <v>106.33199999999999</v>
      </c>
      <c r="G380" s="17">
        <v>106.545</v>
      </c>
      <c r="H380" s="17">
        <v>106.648</v>
      </c>
      <c r="I380" s="17">
        <v>107.13500000000001</v>
      </c>
      <c r="J380" s="17">
        <v>107.545</v>
      </c>
      <c r="K380" s="17">
        <v>107.67</v>
      </c>
      <c r="L380" s="17">
        <v>107.91800000000001</v>
      </c>
      <c r="M380" s="17">
        <v>107.946</v>
      </c>
      <c r="N380" s="17">
        <v>108.36799999999999</v>
      </c>
      <c r="O380" s="17">
        <v>109.476</v>
      </c>
      <c r="P380" s="17">
        <v>110.285</v>
      </c>
      <c r="Q380" s="17">
        <v>110.914</v>
      </c>
      <c r="R380" s="17">
        <v>110.854</v>
      </c>
      <c r="S380" s="17">
        <v>110.55800000000001</v>
      </c>
    </row>
    <row r="381" spans="1:19" ht="12.6" hidden="1" customHeight="1" x14ac:dyDescent="0.25">
      <c r="A381" s="17" t="s">
        <v>881</v>
      </c>
      <c r="B381" s="132">
        <v>99.123000000000005</v>
      </c>
      <c r="C381" s="17">
        <v>99.977999999999994</v>
      </c>
      <c r="D381" s="17">
        <v>102.249</v>
      </c>
      <c r="E381" s="17">
        <v>102.995</v>
      </c>
      <c r="F381" s="17">
        <v>103.60599999999999</v>
      </c>
      <c r="G381" s="17">
        <v>104.76600000000001</v>
      </c>
      <c r="H381" s="17">
        <v>104.444</v>
      </c>
      <c r="I381" s="17">
        <v>105.38</v>
      </c>
      <c r="J381" s="17">
        <v>105.797</v>
      </c>
      <c r="K381" s="17">
        <v>105.07299999999999</v>
      </c>
      <c r="L381" s="17">
        <v>105.749</v>
      </c>
      <c r="M381" s="17">
        <v>105.551</v>
      </c>
      <c r="N381" s="17">
        <v>105.90300000000001</v>
      </c>
      <c r="O381" s="17">
        <v>106.226</v>
      </c>
      <c r="P381" s="17">
        <v>106.223</v>
      </c>
      <c r="Q381" s="17">
        <v>105.122</v>
      </c>
      <c r="R381" s="17">
        <v>104.926</v>
      </c>
      <c r="S381" s="17">
        <v>104.705</v>
      </c>
    </row>
    <row r="382" spans="1:19" ht="12.6" hidden="1" customHeight="1" x14ac:dyDescent="0.25">
      <c r="A382" s="17" t="s">
        <v>878</v>
      </c>
      <c r="B382" s="132">
        <v>140.15</v>
      </c>
      <c r="C382" s="17">
        <v>153.1</v>
      </c>
      <c r="D382" s="17">
        <v>152.80500000000001</v>
      </c>
      <c r="E382" s="17">
        <v>151.08699999999999</v>
      </c>
      <c r="F382" s="17">
        <v>155.078</v>
      </c>
      <c r="G382" s="17">
        <v>151.29</v>
      </c>
      <c r="H382" s="17">
        <v>153.482</v>
      </c>
      <c r="I382" s="17">
        <v>157.72900000000001</v>
      </c>
      <c r="J382" s="17">
        <v>154.76400000000001</v>
      </c>
      <c r="K382" s="17">
        <v>146.65100000000001</v>
      </c>
      <c r="L382" s="17">
        <v>150.42400000000001</v>
      </c>
      <c r="M382" s="17">
        <v>149.47200000000001</v>
      </c>
      <c r="N382" s="17">
        <v>149.48500000000001</v>
      </c>
      <c r="O382" s="17">
        <v>150.33600000000001</v>
      </c>
      <c r="P382" s="17">
        <v>147.726</v>
      </c>
      <c r="Q382" s="17">
        <v>132.20500000000001</v>
      </c>
      <c r="R382" s="17">
        <v>103.071</v>
      </c>
      <c r="S382" s="17">
        <v>111.584</v>
      </c>
    </row>
    <row r="383" spans="1:19" ht="12.6" hidden="1" customHeight="1" x14ac:dyDescent="0.25">
      <c r="A383" s="17" t="s">
        <v>876</v>
      </c>
      <c r="B383" s="132">
        <v>102.8</v>
      </c>
      <c r="C383" s="17">
        <v>103.32</v>
      </c>
      <c r="D383" s="17">
        <v>103.678</v>
      </c>
      <c r="E383" s="17">
        <v>104.34399999999999</v>
      </c>
      <c r="F383" s="17">
        <v>104.98099999999999</v>
      </c>
      <c r="G383" s="17">
        <v>105.27500000000001</v>
      </c>
      <c r="H383" s="17">
        <v>105.687</v>
      </c>
      <c r="I383" s="17">
        <v>105.64</v>
      </c>
      <c r="J383" s="17">
        <v>105.423</v>
      </c>
      <c r="K383" s="17">
        <v>105.619</v>
      </c>
      <c r="L383" s="17">
        <v>105.831</v>
      </c>
      <c r="M383" s="17">
        <v>105.98699999999999</v>
      </c>
      <c r="N383" s="17">
        <v>106.217</v>
      </c>
      <c r="O383" s="17">
        <v>106.873</v>
      </c>
      <c r="P383" s="17">
        <v>107.369</v>
      </c>
      <c r="Q383" s="17">
        <v>107.989</v>
      </c>
      <c r="R383" s="17">
        <v>108.267</v>
      </c>
      <c r="S383" s="17">
        <v>108.658</v>
      </c>
    </row>
    <row r="384" spans="1:19" ht="13.2" hidden="1" customHeight="1" x14ac:dyDescent="0.25">
      <c r="A384" s="167" t="s">
        <v>874</v>
      </c>
      <c r="B384" s="132" t="s">
        <v>844</v>
      </c>
      <c r="C384" s="17" t="s">
        <v>844</v>
      </c>
      <c r="D384" s="17" t="s">
        <v>844</v>
      </c>
      <c r="E384" s="17" t="s">
        <v>844</v>
      </c>
      <c r="F384" s="17" t="s">
        <v>844</v>
      </c>
      <c r="G384" s="17" t="s">
        <v>844</v>
      </c>
      <c r="H384" s="17" t="s">
        <v>844</v>
      </c>
      <c r="I384" s="17" t="s">
        <v>844</v>
      </c>
      <c r="J384" s="17" t="s">
        <v>844</v>
      </c>
      <c r="K384" s="17" t="s">
        <v>844</v>
      </c>
      <c r="L384" s="17" t="s">
        <v>844</v>
      </c>
      <c r="M384" s="17" t="s">
        <v>844</v>
      </c>
      <c r="N384" s="17" t="s">
        <v>844</v>
      </c>
      <c r="O384" s="17" t="s">
        <v>844</v>
      </c>
      <c r="P384" s="17" t="s">
        <v>844</v>
      </c>
      <c r="Q384" s="17" t="s">
        <v>844</v>
      </c>
      <c r="R384" s="17" t="s">
        <v>844</v>
      </c>
      <c r="S384" s="17" t="s">
        <v>844</v>
      </c>
    </row>
    <row r="385" spans="1:19" ht="12.6" hidden="1" customHeight="1" x14ac:dyDescent="0.25">
      <c r="A385" s="17" t="s">
        <v>872</v>
      </c>
      <c r="B385" s="132">
        <v>102.387</v>
      </c>
      <c r="C385" s="17">
        <v>103.05200000000001</v>
      </c>
      <c r="D385" s="17">
        <v>103.63800000000001</v>
      </c>
      <c r="E385" s="17">
        <v>104.145</v>
      </c>
      <c r="F385" s="17">
        <v>104.71899999999999</v>
      </c>
      <c r="G385" s="17">
        <v>105.26900000000001</v>
      </c>
      <c r="H385" s="17">
        <v>105.751</v>
      </c>
      <c r="I385" s="17">
        <v>106.25</v>
      </c>
      <c r="J385" s="17">
        <v>106.887</v>
      </c>
      <c r="K385" s="17">
        <v>107.289</v>
      </c>
      <c r="L385" s="17">
        <v>107.843</v>
      </c>
      <c r="M385" s="17">
        <v>108.39700000000001</v>
      </c>
      <c r="N385" s="17">
        <v>109.00700000000001</v>
      </c>
      <c r="O385" s="17">
        <v>109.60599999999999</v>
      </c>
      <c r="P385" s="17">
        <v>110.113</v>
      </c>
      <c r="Q385" s="17">
        <v>110.496</v>
      </c>
      <c r="R385" s="17">
        <v>110.837</v>
      </c>
      <c r="S385" s="17">
        <v>111.366</v>
      </c>
    </row>
    <row r="386" spans="1:19" ht="13.2" hidden="1" customHeight="1" x14ac:dyDescent="0.25">
      <c r="A386" s="167" t="s">
        <v>870</v>
      </c>
      <c r="B386" s="132" t="s">
        <v>844</v>
      </c>
      <c r="C386" s="17" t="s">
        <v>844</v>
      </c>
      <c r="D386" s="17" t="s">
        <v>844</v>
      </c>
      <c r="E386" s="17" t="s">
        <v>844</v>
      </c>
      <c r="F386" s="17" t="s">
        <v>844</v>
      </c>
      <c r="G386" s="17" t="s">
        <v>844</v>
      </c>
      <c r="H386" s="17" t="s">
        <v>844</v>
      </c>
      <c r="I386" s="17" t="s">
        <v>844</v>
      </c>
      <c r="J386" s="17" t="s">
        <v>844</v>
      </c>
      <c r="K386" s="17" t="s">
        <v>844</v>
      </c>
      <c r="L386" s="17" t="s">
        <v>844</v>
      </c>
      <c r="M386" s="17" t="s">
        <v>844</v>
      </c>
      <c r="N386" s="17" t="s">
        <v>844</v>
      </c>
      <c r="O386" s="17" t="s">
        <v>844</v>
      </c>
      <c r="P386" s="17" t="s">
        <v>844</v>
      </c>
      <c r="Q386" s="17" t="s">
        <v>844</v>
      </c>
      <c r="R386" s="17" t="s">
        <v>844</v>
      </c>
      <c r="S386" s="17" t="s">
        <v>844</v>
      </c>
    </row>
    <row r="387" spans="1:19" ht="12.6" hidden="1" customHeight="1" x14ac:dyDescent="0.25">
      <c r="A387" s="17" t="s">
        <v>868</v>
      </c>
      <c r="B387" s="132">
        <v>100.599</v>
      </c>
      <c r="C387" s="17">
        <v>100.95699999999999</v>
      </c>
      <c r="D387" s="17">
        <v>101.547</v>
      </c>
      <c r="E387" s="17">
        <v>102.10599999999999</v>
      </c>
      <c r="F387" s="17">
        <v>102.663</v>
      </c>
      <c r="G387" s="17">
        <v>103.227</v>
      </c>
      <c r="H387" s="17">
        <v>103.785</v>
      </c>
      <c r="I387" s="17">
        <v>104.41200000000001</v>
      </c>
      <c r="J387" s="17">
        <v>104.971</v>
      </c>
      <c r="K387" s="17">
        <v>105.593</v>
      </c>
      <c r="L387" s="17">
        <v>106.248</v>
      </c>
      <c r="M387" s="17">
        <v>106.964</v>
      </c>
      <c r="N387" s="17">
        <v>107.69199999999999</v>
      </c>
      <c r="O387" s="17">
        <v>108.45</v>
      </c>
      <c r="P387" s="17">
        <v>109.22499999999999</v>
      </c>
      <c r="Q387" s="17">
        <v>109.96899999999999</v>
      </c>
      <c r="R387" s="17">
        <v>110.73699999999999</v>
      </c>
      <c r="S387" s="17">
        <v>111.664</v>
      </c>
    </row>
    <row r="388" spans="1:19" ht="12.6" hidden="1" customHeight="1" x14ac:dyDescent="0.25">
      <c r="A388" s="17" t="s">
        <v>865</v>
      </c>
      <c r="B388" s="132">
        <v>101.886</v>
      </c>
      <c r="C388" s="17">
        <v>103.089</v>
      </c>
      <c r="D388" s="17">
        <v>103.633</v>
      </c>
      <c r="E388" s="17">
        <v>103.568</v>
      </c>
      <c r="F388" s="17">
        <v>102.533</v>
      </c>
      <c r="G388" s="17">
        <v>102.18</v>
      </c>
      <c r="H388" s="17">
        <v>102.565</v>
      </c>
      <c r="I388" s="17">
        <v>103.956</v>
      </c>
      <c r="J388" s="17">
        <v>104.523</v>
      </c>
      <c r="K388" s="17">
        <v>106.121</v>
      </c>
      <c r="L388" s="17">
        <v>106.542</v>
      </c>
      <c r="M388" s="17">
        <v>107.23399999999999</v>
      </c>
      <c r="N388" s="17">
        <v>109.85</v>
      </c>
      <c r="O388" s="17">
        <v>110.47499999999999</v>
      </c>
      <c r="P388" s="17">
        <v>110.94499999999999</v>
      </c>
      <c r="Q388" s="17">
        <v>111.142</v>
      </c>
      <c r="R388" s="17">
        <v>111.24299999999999</v>
      </c>
      <c r="S388" s="17">
        <v>109.748</v>
      </c>
    </row>
    <row r="389" spans="1:19" ht="12.6" hidden="1" customHeight="1" x14ac:dyDescent="0.25">
      <c r="A389" s="17" t="s">
        <v>862</v>
      </c>
      <c r="B389" s="132">
        <v>103.553</v>
      </c>
      <c r="C389" s="17">
        <v>104.233</v>
      </c>
      <c r="D389" s="17">
        <v>104.71</v>
      </c>
      <c r="E389" s="17">
        <v>105.10299999999999</v>
      </c>
      <c r="F389" s="17">
        <v>105.563</v>
      </c>
      <c r="G389" s="17">
        <v>106.114</v>
      </c>
      <c r="H389" s="17">
        <v>106.624</v>
      </c>
      <c r="I389" s="17">
        <v>106.91800000000001</v>
      </c>
      <c r="J389" s="17">
        <v>107.57299999999999</v>
      </c>
      <c r="K389" s="17">
        <v>107.53400000000001</v>
      </c>
      <c r="L389" s="17">
        <v>107.875</v>
      </c>
      <c r="M389" s="17">
        <v>108.40600000000001</v>
      </c>
      <c r="N389" s="17">
        <v>108.616</v>
      </c>
      <c r="O389" s="17">
        <v>109.01300000000001</v>
      </c>
      <c r="P389" s="17">
        <v>109.31100000000001</v>
      </c>
      <c r="Q389" s="17">
        <v>109.313</v>
      </c>
      <c r="R389" s="17">
        <v>109.175</v>
      </c>
      <c r="S389" s="17">
        <v>109.64700000000001</v>
      </c>
    </row>
    <row r="390" spans="1:19" ht="12.6" hidden="1" customHeight="1" x14ac:dyDescent="0.25">
      <c r="A390" s="17" t="s">
        <v>859</v>
      </c>
      <c r="B390" s="132">
        <v>103.73</v>
      </c>
      <c r="C390" s="17">
        <v>104.527</v>
      </c>
      <c r="D390" s="17">
        <v>105.017</v>
      </c>
      <c r="E390" s="17">
        <v>105.75700000000001</v>
      </c>
      <c r="F390" s="17">
        <v>106.367</v>
      </c>
      <c r="G390" s="17">
        <v>106.852</v>
      </c>
      <c r="H390" s="17">
        <v>106.795</v>
      </c>
      <c r="I390" s="17">
        <v>107.111</v>
      </c>
      <c r="J390" s="17">
        <v>107.801</v>
      </c>
      <c r="K390" s="17">
        <v>107.539</v>
      </c>
      <c r="L390" s="17">
        <v>108.42700000000001</v>
      </c>
      <c r="M390" s="17">
        <v>108.82599999999999</v>
      </c>
      <c r="N390" s="17">
        <v>108.93</v>
      </c>
      <c r="O390" s="17">
        <v>109.46299999999999</v>
      </c>
      <c r="P390" s="17">
        <v>109.59099999999999</v>
      </c>
      <c r="Q390" s="17">
        <v>109.92400000000001</v>
      </c>
      <c r="R390" s="17">
        <v>109.646</v>
      </c>
      <c r="S390" s="17">
        <v>109.992</v>
      </c>
    </row>
    <row r="391" spans="1:19" ht="12.6" hidden="1" customHeight="1" x14ac:dyDescent="0.25">
      <c r="A391" s="17" t="s">
        <v>857</v>
      </c>
      <c r="B391" s="132">
        <v>101.432</v>
      </c>
      <c r="C391" s="17">
        <v>101.937</v>
      </c>
      <c r="D391" s="17">
        <v>102.116</v>
      </c>
      <c r="E391" s="17">
        <v>102.71899999999999</v>
      </c>
      <c r="F391" s="17">
        <v>104.13800000000001</v>
      </c>
      <c r="G391" s="17">
        <v>104.756</v>
      </c>
      <c r="H391" s="17">
        <v>105.61</v>
      </c>
      <c r="I391" s="17">
        <v>105.944</v>
      </c>
      <c r="J391" s="17">
        <v>106.381</v>
      </c>
      <c r="K391" s="17">
        <v>106.52500000000001</v>
      </c>
      <c r="L391" s="17">
        <v>107.235</v>
      </c>
      <c r="M391" s="17">
        <v>107.935</v>
      </c>
      <c r="N391" s="17">
        <v>108.65</v>
      </c>
      <c r="O391" s="17">
        <v>109.087</v>
      </c>
      <c r="P391" s="17">
        <v>109.336</v>
      </c>
      <c r="Q391" s="17">
        <v>109.40300000000001</v>
      </c>
      <c r="R391" s="17">
        <v>110.36499999999999</v>
      </c>
      <c r="S391" s="17">
        <v>111.401</v>
      </c>
    </row>
    <row r="392" spans="1:19" ht="12.6" hidden="1" customHeight="1" x14ac:dyDescent="0.25">
      <c r="A392" s="17" t="s">
        <v>854</v>
      </c>
      <c r="B392" s="132">
        <v>102.477</v>
      </c>
      <c r="C392" s="17">
        <v>103.486</v>
      </c>
      <c r="D392" s="17">
        <v>104.438</v>
      </c>
      <c r="E392" s="17">
        <v>104.88</v>
      </c>
      <c r="F392" s="17">
        <v>105.729</v>
      </c>
      <c r="G392" s="17">
        <v>106.58799999999999</v>
      </c>
      <c r="H392" s="17">
        <v>107.101</v>
      </c>
      <c r="I392" s="17">
        <v>107.55500000000001</v>
      </c>
      <c r="J392" s="17">
        <v>108.059</v>
      </c>
      <c r="K392" s="17">
        <v>108.809</v>
      </c>
      <c r="L392" s="17">
        <v>109.28</v>
      </c>
      <c r="M392" s="17">
        <v>109.523</v>
      </c>
      <c r="N392" s="17">
        <v>110.367</v>
      </c>
      <c r="O392" s="17">
        <v>111.387</v>
      </c>
      <c r="P392" s="17">
        <v>112.19</v>
      </c>
      <c r="Q392" s="17">
        <v>113.289</v>
      </c>
      <c r="R392" s="17">
        <v>114.143</v>
      </c>
      <c r="S392" s="17">
        <v>114.494</v>
      </c>
    </row>
    <row r="393" spans="1:19" ht="12.6" hidden="1" customHeight="1" x14ac:dyDescent="0.25">
      <c r="A393" s="17" t="s">
        <v>851</v>
      </c>
      <c r="B393" s="132">
        <v>103.15600000000001</v>
      </c>
      <c r="C393" s="17">
        <v>105.34399999999999</v>
      </c>
      <c r="D393" s="17">
        <v>105.858</v>
      </c>
      <c r="E393" s="17">
        <v>106.884</v>
      </c>
      <c r="F393" s="17">
        <v>109.254</v>
      </c>
      <c r="G393" s="17">
        <v>109.29300000000001</v>
      </c>
      <c r="H393" s="17">
        <v>110.83199999999999</v>
      </c>
      <c r="I393" s="17">
        <v>110.863</v>
      </c>
      <c r="J393" s="17">
        <v>111.121</v>
      </c>
      <c r="K393" s="17">
        <v>112.59699999999999</v>
      </c>
      <c r="L393" s="17">
        <v>115.265</v>
      </c>
      <c r="M393" s="17">
        <v>115.18</v>
      </c>
      <c r="N393" s="17">
        <v>115.423</v>
      </c>
      <c r="O393" s="17">
        <v>114.837</v>
      </c>
      <c r="P393" s="17">
        <v>115.521</v>
      </c>
      <c r="Q393" s="17">
        <v>115.212</v>
      </c>
      <c r="R393" s="17">
        <v>114.824</v>
      </c>
      <c r="S393" s="17">
        <v>116.459</v>
      </c>
    </row>
    <row r="394" spans="1:19" ht="12.6" hidden="1" customHeight="1" x14ac:dyDescent="0.25">
      <c r="A394" s="17" t="s">
        <v>848</v>
      </c>
      <c r="B394" s="132">
        <v>103.367</v>
      </c>
      <c r="C394" s="17">
        <v>103.956</v>
      </c>
      <c r="D394" s="17">
        <v>104.688</v>
      </c>
      <c r="E394" s="17">
        <v>105.393</v>
      </c>
      <c r="F394" s="17">
        <v>106.023</v>
      </c>
      <c r="G394" s="17">
        <v>106.696</v>
      </c>
      <c r="H394" s="17">
        <v>106.905</v>
      </c>
      <c r="I394" s="17">
        <v>107.49299999999999</v>
      </c>
      <c r="J394" s="17">
        <v>108.476</v>
      </c>
      <c r="K394" s="17">
        <v>108.876</v>
      </c>
      <c r="L394" s="17">
        <v>109.32899999999999</v>
      </c>
      <c r="M394" s="17">
        <v>109.904</v>
      </c>
      <c r="N394" s="17">
        <v>110.455</v>
      </c>
      <c r="O394" s="17">
        <v>111.081</v>
      </c>
      <c r="P394" s="17">
        <v>111.508</v>
      </c>
      <c r="Q394" s="17">
        <v>111.732</v>
      </c>
      <c r="R394" s="17">
        <v>112.07299999999999</v>
      </c>
      <c r="S394" s="17">
        <v>112.52500000000001</v>
      </c>
    </row>
    <row r="395" spans="1:19" ht="13.2" hidden="1" customHeight="1" x14ac:dyDescent="0.25">
      <c r="A395" s="167" t="s">
        <v>846</v>
      </c>
      <c r="B395" s="132" t="s">
        <v>844</v>
      </c>
      <c r="C395" s="17" t="s">
        <v>844</v>
      </c>
      <c r="D395" s="17" t="s">
        <v>844</v>
      </c>
      <c r="E395" s="17" t="s">
        <v>844</v>
      </c>
      <c r="F395" s="17" t="s">
        <v>844</v>
      </c>
      <c r="G395" s="17" t="s">
        <v>844</v>
      </c>
      <c r="H395" s="17" t="s">
        <v>844</v>
      </c>
      <c r="I395" s="17" t="s">
        <v>844</v>
      </c>
      <c r="J395" s="17" t="s">
        <v>844</v>
      </c>
      <c r="K395" s="17" t="s">
        <v>844</v>
      </c>
      <c r="L395" s="17" t="s">
        <v>844</v>
      </c>
      <c r="M395" s="17" t="s">
        <v>844</v>
      </c>
      <c r="N395" s="17" t="s">
        <v>844</v>
      </c>
      <c r="O395" s="17" t="s">
        <v>844</v>
      </c>
      <c r="P395" s="17" t="s">
        <v>844</v>
      </c>
      <c r="Q395" s="17" t="s">
        <v>844</v>
      </c>
      <c r="R395" s="17" t="s">
        <v>844</v>
      </c>
      <c r="S395" s="17" t="s">
        <v>844</v>
      </c>
    </row>
    <row r="396" spans="1:19" ht="12.6" hidden="1" customHeight="1" x14ac:dyDescent="0.25">
      <c r="A396" s="17" t="s">
        <v>842</v>
      </c>
      <c r="B396" s="132">
        <v>98.853999999999999</v>
      </c>
      <c r="C396" s="17">
        <v>98.742999999999995</v>
      </c>
      <c r="D396" s="17">
        <v>98.605999999999995</v>
      </c>
      <c r="E396" s="17">
        <v>98.62</v>
      </c>
      <c r="F396" s="17">
        <v>98.918000000000006</v>
      </c>
      <c r="G396" s="17">
        <v>99.287000000000006</v>
      </c>
      <c r="H396" s="17">
        <v>98.533000000000001</v>
      </c>
      <c r="I396" s="17">
        <v>98.691000000000003</v>
      </c>
      <c r="J396" s="17">
        <v>99.275999999999996</v>
      </c>
      <c r="K396" s="17">
        <v>98.906000000000006</v>
      </c>
      <c r="L396" s="17">
        <v>98.86</v>
      </c>
      <c r="M396" s="17">
        <v>99.194000000000003</v>
      </c>
      <c r="N396" s="17">
        <v>99.138999999999996</v>
      </c>
      <c r="O396" s="17">
        <v>99.228999999999999</v>
      </c>
      <c r="P396" s="17">
        <v>99.504999999999995</v>
      </c>
      <c r="Q396" s="17">
        <v>98.619</v>
      </c>
      <c r="R396" s="17">
        <v>97.930999999999997</v>
      </c>
      <c r="S396" s="17">
        <v>97.227999999999994</v>
      </c>
    </row>
    <row r="397" spans="1:19" ht="12.6" hidden="1" customHeight="1" x14ac:dyDescent="0.25">
      <c r="A397" s="17" t="s">
        <v>839</v>
      </c>
      <c r="B397" s="132">
        <v>107.414</v>
      </c>
      <c r="C397" s="17">
        <v>108.702</v>
      </c>
      <c r="D397" s="17">
        <v>110.53</v>
      </c>
      <c r="E397" s="17">
        <v>111.89</v>
      </c>
      <c r="F397" s="17">
        <v>112.994</v>
      </c>
      <c r="G397" s="17">
        <v>113.988</v>
      </c>
      <c r="H397" s="17">
        <v>115.00700000000001</v>
      </c>
      <c r="I397" s="17">
        <v>116.23399999999999</v>
      </c>
      <c r="J397" s="17">
        <v>117.611</v>
      </c>
      <c r="K397" s="17">
        <v>118.523</v>
      </c>
      <c r="L397" s="17">
        <v>119.31100000000001</v>
      </c>
      <c r="M397" s="17">
        <v>120.443</v>
      </c>
      <c r="N397" s="17">
        <v>121.47</v>
      </c>
      <c r="O397" s="17">
        <v>122.658</v>
      </c>
      <c r="P397" s="17">
        <v>123.19799999999999</v>
      </c>
      <c r="Q397" s="17">
        <v>124.30800000000001</v>
      </c>
      <c r="R397" s="17">
        <v>125.40300000000001</v>
      </c>
      <c r="S397" s="17">
        <v>126.53</v>
      </c>
    </row>
    <row r="398" spans="1:19" ht="12.6" hidden="1" customHeight="1" x14ac:dyDescent="0.25">
      <c r="A398" s="17" t="s">
        <v>836</v>
      </c>
      <c r="B398" s="132">
        <v>105.095</v>
      </c>
      <c r="C398" s="17">
        <v>105.922</v>
      </c>
      <c r="D398" s="17">
        <v>106.768</v>
      </c>
      <c r="E398" s="17">
        <v>107.401</v>
      </c>
      <c r="F398" s="17">
        <v>107.735</v>
      </c>
      <c r="G398" s="17">
        <v>108.767</v>
      </c>
      <c r="H398" s="17">
        <v>109.203</v>
      </c>
      <c r="I398" s="17">
        <v>109.758</v>
      </c>
      <c r="J398" s="17">
        <v>110.586</v>
      </c>
      <c r="K398" s="17">
        <v>111.6</v>
      </c>
      <c r="L398" s="17">
        <v>112.318</v>
      </c>
      <c r="M398" s="17">
        <v>112.654</v>
      </c>
      <c r="N398" s="17">
        <v>113.699</v>
      </c>
      <c r="O398" s="17">
        <v>114.471</v>
      </c>
      <c r="P398" s="17">
        <v>114.72</v>
      </c>
      <c r="Q398" s="17">
        <v>115.086</v>
      </c>
      <c r="R398" s="17">
        <v>115.89</v>
      </c>
      <c r="S398" s="17">
        <v>116.57899999999999</v>
      </c>
    </row>
    <row r="399" spans="1:19" ht="12.6" hidden="1" customHeight="1" x14ac:dyDescent="0.25">
      <c r="A399" s="17" t="s">
        <v>833</v>
      </c>
      <c r="B399" s="132">
        <v>103.027</v>
      </c>
      <c r="C399" s="17">
        <v>103.67700000000001</v>
      </c>
      <c r="D399" s="17">
        <v>104.411</v>
      </c>
      <c r="E399" s="17">
        <v>105.259</v>
      </c>
      <c r="F399" s="17">
        <v>105.786</v>
      </c>
      <c r="G399" s="17">
        <v>106.129</v>
      </c>
      <c r="H399" s="17">
        <v>106.51</v>
      </c>
      <c r="I399" s="17">
        <v>106.991</v>
      </c>
      <c r="J399" s="17">
        <v>108.40600000000001</v>
      </c>
      <c r="K399" s="17">
        <v>108.83799999999999</v>
      </c>
      <c r="L399" s="17">
        <v>109.30200000000001</v>
      </c>
      <c r="M399" s="17">
        <v>109.596</v>
      </c>
      <c r="N399" s="17">
        <v>110.233</v>
      </c>
      <c r="O399" s="17">
        <v>110.721</v>
      </c>
      <c r="P399" s="17">
        <v>111.056</v>
      </c>
      <c r="Q399" s="17">
        <v>111.649</v>
      </c>
      <c r="R399" s="17">
        <v>112.03100000000001</v>
      </c>
      <c r="S399" s="17">
        <v>112.827</v>
      </c>
    </row>
    <row r="400" spans="1:19" ht="12.6" hidden="1" customHeight="1" x14ac:dyDescent="0.25">
      <c r="A400" s="17" t="s">
        <v>830</v>
      </c>
      <c r="B400" s="132">
        <v>105.10299999999999</v>
      </c>
      <c r="C400" s="17">
        <v>105.767</v>
      </c>
      <c r="D400" s="17">
        <v>106.32299999999999</v>
      </c>
      <c r="E400" s="17">
        <v>107.146</v>
      </c>
      <c r="F400" s="17">
        <v>107.649</v>
      </c>
      <c r="G400" s="17">
        <v>108.27500000000001</v>
      </c>
      <c r="H400" s="17">
        <v>109.02800000000001</v>
      </c>
      <c r="I400" s="17">
        <v>109.79900000000001</v>
      </c>
      <c r="J400" s="17">
        <v>110.66200000000001</v>
      </c>
      <c r="K400" s="17">
        <v>111.161</v>
      </c>
      <c r="L400" s="17">
        <v>111.536</v>
      </c>
      <c r="M400" s="17">
        <v>112.14700000000001</v>
      </c>
      <c r="N400" s="17">
        <v>112.473</v>
      </c>
      <c r="O400" s="17">
        <v>113.416</v>
      </c>
      <c r="P400" s="17">
        <v>114.16800000000001</v>
      </c>
      <c r="Q400" s="17">
        <v>114.837</v>
      </c>
      <c r="R400" s="17">
        <v>116.032</v>
      </c>
      <c r="S400" s="17">
        <v>118.199</v>
      </c>
    </row>
    <row r="401" spans="1:19" ht="12.6" hidden="1" customHeight="1" x14ac:dyDescent="0.25">
      <c r="A401" s="17" t="s">
        <v>827</v>
      </c>
      <c r="B401" s="132">
        <v>100.75</v>
      </c>
      <c r="C401" s="17">
        <v>100.752</v>
      </c>
      <c r="D401" s="17">
        <v>100.71299999999999</v>
      </c>
      <c r="E401" s="17">
        <v>101.637</v>
      </c>
      <c r="F401" s="17">
        <v>102.86</v>
      </c>
      <c r="G401" s="17">
        <v>103.404</v>
      </c>
      <c r="H401" s="17">
        <v>103.52200000000001</v>
      </c>
      <c r="I401" s="17">
        <v>103.804</v>
      </c>
      <c r="J401" s="17">
        <v>104.581</v>
      </c>
      <c r="K401" s="17">
        <v>104.81100000000001</v>
      </c>
      <c r="L401" s="17">
        <v>105.539</v>
      </c>
      <c r="M401" s="17">
        <v>106.254</v>
      </c>
      <c r="N401" s="17">
        <v>106.483</v>
      </c>
      <c r="O401" s="17">
        <v>107.211</v>
      </c>
      <c r="P401" s="17">
        <v>108.303</v>
      </c>
      <c r="Q401" s="17">
        <v>109.002</v>
      </c>
      <c r="R401" s="17">
        <v>109.68600000000001</v>
      </c>
      <c r="S401" s="17">
        <v>110.792</v>
      </c>
    </row>
    <row r="402" spans="1:19" ht="12.6" hidden="1" customHeight="1" x14ac:dyDescent="0.25">
      <c r="A402" s="17" t="s">
        <v>824</v>
      </c>
      <c r="B402" s="132">
        <v>110.00700000000001</v>
      </c>
      <c r="C402" s="17">
        <v>113.977</v>
      </c>
      <c r="D402" s="17">
        <v>114.777</v>
      </c>
      <c r="E402" s="17">
        <v>114.78</v>
      </c>
      <c r="F402" s="17">
        <v>115.596</v>
      </c>
      <c r="G402" s="17">
        <v>114.73099999999999</v>
      </c>
      <c r="H402" s="17">
        <v>115.247</v>
      </c>
      <c r="I402" s="17">
        <v>116.681</v>
      </c>
      <c r="J402" s="17">
        <v>116.366</v>
      </c>
      <c r="K402" s="17">
        <v>115.02200000000001</v>
      </c>
      <c r="L402" s="17">
        <v>116.021</v>
      </c>
      <c r="M402" s="17">
        <v>115.926</v>
      </c>
      <c r="N402" s="17">
        <v>116.73099999999999</v>
      </c>
      <c r="O402" s="17">
        <v>117.67700000000001</v>
      </c>
      <c r="P402" s="17">
        <v>117.654</v>
      </c>
      <c r="Q402" s="17">
        <v>114.65300000000001</v>
      </c>
      <c r="R402" s="17">
        <v>108.268</v>
      </c>
      <c r="S402" s="17">
        <v>109.535</v>
      </c>
    </row>
    <row r="403" spans="1:19" ht="12.6" hidden="1" customHeight="1" x14ac:dyDescent="0.25">
      <c r="A403" s="17" t="s">
        <v>821</v>
      </c>
      <c r="B403" s="132">
        <v>102.917</v>
      </c>
      <c r="C403" s="17">
        <v>103.941</v>
      </c>
      <c r="D403" s="17">
        <v>104.435</v>
      </c>
      <c r="E403" s="17">
        <v>104.756</v>
      </c>
      <c r="F403" s="17">
        <v>105.345</v>
      </c>
      <c r="G403" s="17">
        <v>105.617</v>
      </c>
      <c r="H403" s="17">
        <v>105.97199999999999</v>
      </c>
      <c r="I403" s="17">
        <v>106.41800000000001</v>
      </c>
      <c r="J403" s="17">
        <v>106.717</v>
      </c>
      <c r="K403" s="17">
        <v>106.652</v>
      </c>
      <c r="L403" s="17">
        <v>107.101</v>
      </c>
      <c r="M403" s="17">
        <v>107.374</v>
      </c>
      <c r="N403" s="17">
        <v>107.736</v>
      </c>
      <c r="O403" s="17">
        <v>108.18600000000001</v>
      </c>
      <c r="P403" s="17">
        <v>108.428</v>
      </c>
      <c r="Q403" s="17">
        <v>108.111</v>
      </c>
      <c r="R403" s="17">
        <v>107.35899999999999</v>
      </c>
      <c r="S403" s="17">
        <v>108.012</v>
      </c>
    </row>
    <row r="404" spans="1:19" ht="12.6" hidden="1" customHeight="1" x14ac:dyDescent="0.25">
      <c r="A404" s="17" t="s">
        <v>818</v>
      </c>
      <c r="B404" s="132">
        <v>101.70099999999999</v>
      </c>
      <c r="C404" s="17">
        <v>102.39100000000001</v>
      </c>
      <c r="D404" s="17">
        <v>102.989</v>
      </c>
      <c r="E404" s="17">
        <v>103.434</v>
      </c>
      <c r="F404" s="17">
        <v>103.967</v>
      </c>
      <c r="G404" s="17">
        <v>104.393</v>
      </c>
      <c r="H404" s="17">
        <v>104.679</v>
      </c>
      <c r="I404" s="17">
        <v>104.988</v>
      </c>
      <c r="J404" s="17">
        <v>105.395</v>
      </c>
      <c r="K404" s="17">
        <v>105.551</v>
      </c>
      <c r="L404" s="17">
        <v>105.884</v>
      </c>
      <c r="M404" s="17">
        <v>106.167</v>
      </c>
      <c r="N404" s="17">
        <v>106.47799999999999</v>
      </c>
      <c r="O404" s="17">
        <v>106.974</v>
      </c>
      <c r="P404" s="17">
        <v>107.354</v>
      </c>
      <c r="Q404" s="17">
        <v>107.57599999999999</v>
      </c>
      <c r="R404" s="17">
        <v>107.73099999999999</v>
      </c>
      <c r="S404" s="17">
        <v>108.136</v>
      </c>
    </row>
    <row r="405" spans="1:19" ht="12.6" hidden="1" customHeight="1" x14ac:dyDescent="0.25">
      <c r="A405" s="17" t="s">
        <v>815</v>
      </c>
      <c r="B405" s="132">
        <v>101.64700000000001</v>
      </c>
      <c r="C405" s="17">
        <v>102.24299999999999</v>
      </c>
      <c r="D405" s="17">
        <v>102.77</v>
      </c>
      <c r="E405" s="17">
        <v>103.18600000000001</v>
      </c>
      <c r="F405" s="17">
        <v>103.726</v>
      </c>
      <c r="G405" s="17">
        <v>104.17400000000001</v>
      </c>
      <c r="H405" s="17">
        <v>104.47799999999999</v>
      </c>
      <c r="I405" s="17">
        <v>104.76900000000001</v>
      </c>
      <c r="J405" s="17">
        <v>105.176</v>
      </c>
      <c r="K405" s="17">
        <v>105.33499999999999</v>
      </c>
      <c r="L405" s="17">
        <v>105.67700000000001</v>
      </c>
      <c r="M405" s="17">
        <v>105.98399999999999</v>
      </c>
      <c r="N405" s="17">
        <v>106.28400000000001</v>
      </c>
      <c r="O405" s="17">
        <v>106.72</v>
      </c>
      <c r="P405" s="17">
        <v>107.05800000000001</v>
      </c>
      <c r="Q405" s="17">
        <v>107.242</v>
      </c>
      <c r="R405" s="17">
        <v>107.41800000000001</v>
      </c>
      <c r="S405" s="17">
        <v>107.887</v>
      </c>
    </row>
    <row r="407" spans="1:19" ht="13.8" thickBot="1" x14ac:dyDescent="0.3"/>
    <row r="408" spans="1:19" s="118" customFormat="1" x14ac:dyDescent="0.25">
      <c r="A408" s="908" t="s">
        <v>2538</v>
      </c>
      <c r="B408" s="910" t="s">
        <v>2539</v>
      </c>
      <c r="C408" s="905"/>
      <c r="D408" s="905"/>
      <c r="E408" s="905"/>
      <c r="F408" s="905" t="s">
        <v>1745</v>
      </c>
      <c r="G408" s="905"/>
      <c r="H408" s="905"/>
      <c r="I408" s="905"/>
      <c r="J408" s="905" t="s">
        <v>1744</v>
      </c>
      <c r="K408" s="905"/>
      <c r="L408" s="905"/>
      <c r="M408" s="905"/>
      <c r="N408" s="905" t="s">
        <v>1743</v>
      </c>
      <c r="O408" s="905"/>
      <c r="P408" s="905"/>
      <c r="Q408" s="905"/>
      <c r="R408" s="905" t="s">
        <v>7</v>
      </c>
      <c r="S408" s="906"/>
    </row>
    <row r="409" spans="1:19" s="122" customFormat="1" x14ac:dyDescent="0.25">
      <c r="A409" s="909"/>
      <c r="B409" s="119" t="s">
        <v>8</v>
      </c>
      <c r="C409" s="120" t="s">
        <v>9</v>
      </c>
      <c r="D409" s="120" t="s">
        <v>436</v>
      </c>
      <c r="E409" s="120" t="s">
        <v>10</v>
      </c>
      <c r="F409" s="120" t="s">
        <v>8</v>
      </c>
      <c r="G409" s="120" t="s">
        <v>9</v>
      </c>
      <c r="H409" s="120" t="s">
        <v>436</v>
      </c>
      <c r="I409" s="120" t="s">
        <v>10</v>
      </c>
      <c r="J409" s="120" t="s">
        <v>8</v>
      </c>
      <c r="K409" s="120" t="s">
        <v>9</v>
      </c>
      <c r="L409" s="120" t="s">
        <v>436</v>
      </c>
      <c r="M409" s="120" t="s">
        <v>10</v>
      </c>
      <c r="N409" s="120" t="s">
        <v>8</v>
      </c>
      <c r="O409" s="120" t="s">
        <v>9</v>
      </c>
      <c r="P409" s="120" t="s">
        <v>436</v>
      </c>
      <c r="Q409" s="120" t="s">
        <v>10</v>
      </c>
      <c r="R409" s="120" t="s">
        <v>8</v>
      </c>
      <c r="S409" s="121" t="s">
        <v>9</v>
      </c>
    </row>
    <row r="410" spans="1:19" x14ac:dyDescent="0.25">
      <c r="A410" s="125" t="s">
        <v>12</v>
      </c>
      <c r="B410" s="126"/>
      <c r="C410" s="168">
        <f>(C5/B5)^4 -1</f>
        <v>4.1043399374788514E-2</v>
      </c>
      <c r="D410" s="168">
        <f t="shared" ref="D410:S425" si="6">(D5/C5)^4 -1</f>
        <v>2.1391482805891426E-2</v>
      </c>
      <c r="E410" s="168">
        <f t="shared" si="6"/>
        <v>1.3877269137154036E-2</v>
      </c>
      <c r="F410" s="168">
        <f t="shared" si="6"/>
        <v>2.3334963058693647E-2</v>
      </c>
      <c r="G410" s="168">
        <f t="shared" si="6"/>
        <v>1.2257184756213624E-2</v>
      </c>
      <c r="H410" s="168">
        <f t="shared" si="6"/>
        <v>1.3173139962566971E-2</v>
      </c>
      <c r="I410" s="168">
        <f t="shared" si="6"/>
        <v>2.1712344934127659E-2</v>
      </c>
      <c r="J410" s="168">
        <f t="shared" si="6"/>
        <v>1.3626628172926702E-2</v>
      </c>
      <c r="K410" s="168">
        <f t="shared" si="6"/>
        <v>4.4116617959741866E-3</v>
      </c>
      <c r="L410" s="168">
        <f t="shared" si="6"/>
        <v>1.6657241921760102E-2</v>
      </c>
      <c r="M410" s="168">
        <f t="shared" si="6"/>
        <v>1.4184440505076834E-2</v>
      </c>
      <c r="N410" s="169">
        <f t="shared" si="6"/>
        <v>1.6080079760145027E-2</v>
      </c>
      <c r="O410" s="168">
        <f t="shared" si="6"/>
        <v>2.143421177553706E-2</v>
      </c>
      <c r="P410" s="168">
        <f t="shared" si="6"/>
        <v>1.1930164267351495E-2</v>
      </c>
      <c r="Q410" s="168">
        <f t="shared" si="6"/>
        <v>-4.3422867034262902E-3</v>
      </c>
      <c r="R410" s="168">
        <f t="shared" si="6"/>
        <v>-1.9143503794657457E-2</v>
      </c>
      <c r="S410" s="170">
        <f t="shared" si="6"/>
        <v>2.1831901276493371E-2</v>
      </c>
    </row>
    <row r="411" spans="1:19" x14ac:dyDescent="0.25">
      <c r="A411" s="131" t="s">
        <v>1741</v>
      </c>
      <c r="B411" s="132"/>
      <c r="C411" s="168">
        <f t="shared" ref="C411:R426" si="7">(C6/B6)^4 -1</f>
        <v>7.0746617497407627E-2</v>
      </c>
      <c r="D411" s="168">
        <f t="shared" si="7"/>
        <v>1.9499986774654365E-2</v>
      </c>
      <c r="E411" s="168">
        <f t="shared" si="7"/>
        <v>3.1329449782018237E-3</v>
      </c>
      <c r="F411" s="168">
        <f t="shared" si="7"/>
        <v>2.1072791754254139E-2</v>
      </c>
      <c r="G411" s="168">
        <f t="shared" si="7"/>
        <v>-8.0704259018462565E-3</v>
      </c>
      <c r="H411" s="168">
        <f t="shared" si="7"/>
        <v>2.4055391737214382E-3</v>
      </c>
      <c r="I411" s="168">
        <f t="shared" si="7"/>
        <v>1.4793178688981889E-2</v>
      </c>
      <c r="J411" s="168">
        <f t="shared" si="7"/>
        <v>-8.6840549281952395E-3</v>
      </c>
      <c r="K411" s="168">
        <f t="shared" si="7"/>
        <v>-2.9607395159758076E-2</v>
      </c>
      <c r="L411" s="168">
        <f t="shared" si="7"/>
        <v>9.0164606443468021E-3</v>
      </c>
      <c r="M411" s="168">
        <f t="shared" si="7"/>
        <v>-9.0107273666641952E-3</v>
      </c>
      <c r="N411" s="171">
        <f t="shared" si="7"/>
        <v>-1.0190649251337058E-3</v>
      </c>
      <c r="O411" s="172">
        <f t="shared" si="7"/>
        <v>1.3818294599267977E-2</v>
      </c>
      <c r="P411" s="172">
        <f t="shared" si="7"/>
        <v>-3.6458760338611285E-3</v>
      </c>
      <c r="Q411" s="172">
        <f t="shared" si="7"/>
        <v>-4.6447011003806882E-2</v>
      </c>
      <c r="R411" s="172">
        <f t="shared" si="7"/>
        <v>-8.6872848179977202E-2</v>
      </c>
      <c r="S411" s="173">
        <f t="shared" si="6"/>
        <v>2.4796603343054446E-2</v>
      </c>
    </row>
    <row r="412" spans="1:19" x14ac:dyDescent="0.25">
      <c r="A412" s="131" t="s">
        <v>1738</v>
      </c>
      <c r="B412" s="132"/>
      <c r="C412" s="168">
        <f t="shared" si="7"/>
        <v>1.6316439569701968E-2</v>
      </c>
      <c r="D412" s="168">
        <f t="shared" si="6"/>
        <v>-9.2267835889732197E-3</v>
      </c>
      <c r="E412" s="168">
        <f t="shared" si="6"/>
        <v>-2.1251029160512247E-2</v>
      </c>
      <c r="F412" s="168">
        <f t="shared" si="6"/>
        <v>-8.6853585351411855E-3</v>
      </c>
      <c r="G412" s="168">
        <f t="shared" si="6"/>
        <v>-1.7554830191570781E-2</v>
      </c>
      <c r="H412" s="168">
        <f t="shared" si="6"/>
        <v>-2.2725645932635374E-2</v>
      </c>
      <c r="I412" s="168">
        <f t="shared" si="6"/>
        <v>-1.5431825378919295E-2</v>
      </c>
      <c r="J412" s="168">
        <f t="shared" si="6"/>
        <v>-1.0610372051475747E-2</v>
      </c>
      <c r="K412" s="168">
        <f t="shared" si="6"/>
        <v>-2.1233291222400585E-2</v>
      </c>
      <c r="L412" s="168">
        <f t="shared" si="6"/>
        <v>-2.5566311210726167E-2</v>
      </c>
      <c r="M412" s="168">
        <f t="shared" si="6"/>
        <v>-2.3317713121054906E-2</v>
      </c>
      <c r="N412" s="171">
        <f t="shared" si="6"/>
        <v>-2.4752216547731076E-2</v>
      </c>
      <c r="O412" s="172">
        <f t="shared" si="6"/>
        <v>-1.5738236995051946E-2</v>
      </c>
      <c r="P412" s="172">
        <f t="shared" si="6"/>
        <v>-2.2593012008602309E-2</v>
      </c>
      <c r="Q412" s="172">
        <f t="shared" si="6"/>
        <v>-3.307000561093898E-2</v>
      </c>
      <c r="R412" s="172">
        <f t="shared" si="6"/>
        <v>-2.445626163816228E-2</v>
      </c>
      <c r="S412" s="173">
        <f t="shared" si="6"/>
        <v>-1.7572178991173137E-3</v>
      </c>
    </row>
    <row r="413" spans="1:19" x14ac:dyDescent="0.25">
      <c r="A413" s="131" t="s">
        <v>1735</v>
      </c>
      <c r="B413" s="132"/>
      <c r="C413" s="168">
        <f t="shared" si="7"/>
        <v>7.6021890383386248E-2</v>
      </c>
      <c r="D413" s="168">
        <f t="shared" si="6"/>
        <v>3.2280793848245892E-2</v>
      </c>
      <c r="E413" s="168">
        <f t="shared" si="6"/>
        <v>-3.1280381241409749E-3</v>
      </c>
      <c r="F413" s="168">
        <f t="shared" si="6"/>
        <v>2.1884224231385474E-3</v>
      </c>
      <c r="G413" s="168">
        <f t="shared" si="6"/>
        <v>1.5128144470577087E-2</v>
      </c>
      <c r="H413" s="168">
        <f t="shared" si="6"/>
        <v>4.3552030421878385E-4</v>
      </c>
      <c r="I413" s="168">
        <f t="shared" si="6"/>
        <v>1.0454094471240349E-2</v>
      </c>
      <c r="J413" s="168">
        <f t="shared" si="6"/>
        <v>8.640905400004506E-3</v>
      </c>
      <c r="K413" s="168">
        <f t="shared" si="6"/>
        <v>-1.2633040144501839E-3</v>
      </c>
      <c r="L413" s="168">
        <f t="shared" si="6"/>
        <v>8.3705431657723484E-3</v>
      </c>
      <c r="M413" s="168">
        <f t="shared" si="6"/>
        <v>3.5735037574584627E-3</v>
      </c>
      <c r="N413" s="171">
        <f t="shared" si="6"/>
        <v>-5.4272739682824644E-3</v>
      </c>
      <c r="O413" s="172">
        <f t="shared" si="6"/>
        <v>6.8336572513556515E-3</v>
      </c>
      <c r="P413" s="172">
        <f t="shared" si="6"/>
        <v>-2.2662778509020542E-3</v>
      </c>
      <c r="Q413" s="172">
        <f t="shared" si="6"/>
        <v>-9.8340198513371391E-3</v>
      </c>
      <c r="R413" s="172">
        <f t="shared" si="6"/>
        <v>2.1323591603805703E-3</v>
      </c>
      <c r="S413" s="173">
        <f t="shared" si="6"/>
        <v>2.0073014083844098E-2</v>
      </c>
    </row>
    <row r="414" spans="1:19" x14ac:dyDescent="0.25">
      <c r="A414" s="132" t="s">
        <v>1732</v>
      </c>
      <c r="B414" s="132"/>
      <c r="C414" s="168">
        <f t="shared" si="7"/>
        <v>7.4110299015704539E-2</v>
      </c>
      <c r="D414" s="168">
        <f t="shared" si="6"/>
        <v>2.8224851491318592E-2</v>
      </c>
      <c r="E414" s="168">
        <f t="shared" si="6"/>
        <v>-2.3094350704211397E-3</v>
      </c>
      <c r="F414" s="168">
        <f t="shared" si="6"/>
        <v>1.5060478521747189E-2</v>
      </c>
      <c r="G414" s="168">
        <f t="shared" si="6"/>
        <v>1.5729928643596791E-2</v>
      </c>
      <c r="H414" s="168">
        <f t="shared" si="6"/>
        <v>1.2132698872779679E-2</v>
      </c>
      <c r="I414" s="168">
        <f t="shared" si="6"/>
        <v>1.6342136646281924E-2</v>
      </c>
      <c r="J414" s="168">
        <f t="shared" si="6"/>
        <v>1.0728088980799688E-2</v>
      </c>
      <c r="K414" s="168">
        <f t="shared" si="6"/>
        <v>1.1300485662216309E-2</v>
      </c>
      <c r="L414" s="168">
        <f t="shared" si="6"/>
        <v>1.3743962884209093E-2</v>
      </c>
      <c r="M414" s="168">
        <f t="shared" si="6"/>
        <v>-1.5173731903961318E-3</v>
      </c>
      <c r="N414" s="171">
        <f t="shared" si="6"/>
        <v>-4.2902123043299101E-3</v>
      </c>
      <c r="O414" s="172">
        <f t="shared" si="6"/>
        <v>1.2967848535617499E-2</v>
      </c>
      <c r="P414" s="172">
        <f t="shared" si="6"/>
        <v>1.5728040559372047E-2</v>
      </c>
      <c r="Q414" s="172">
        <f t="shared" si="6"/>
        <v>9.8303876410508195E-3</v>
      </c>
      <c r="R414" s="172">
        <f t="shared" si="6"/>
        <v>-4.6932783050253057E-3</v>
      </c>
      <c r="S414" s="173">
        <f t="shared" si="6"/>
        <v>2.5579165252705316E-2</v>
      </c>
    </row>
    <row r="415" spans="1:19" x14ac:dyDescent="0.25">
      <c r="A415" s="132" t="s">
        <v>1729</v>
      </c>
      <c r="B415" s="132"/>
      <c r="C415" s="168">
        <f t="shared" si="7"/>
        <v>9.7487379436568711E-2</v>
      </c>
      <c r="D415" s="168">
        <f t="shared" si="6"/>
        <v>4.7831449150724792E-2</v>
      </c>
      <c r="E415" s="168">
        <f t="shared" si="6"/>
        <v>-6.1967869554117039E-3</v>
      </c>
      <c r="F415" s="168">
        <f t="shared" si="6"/>
        <v>-7.6308205382902283E-4</v>
      </c>
      <c r="G415" s="168">
        <f t="shared" si="6"/>
        <v>1.1924543475984928E-2</v>
      </c>
      <c r="H415" s="168">
        <f t="shared" si="6"/>
        <v>7.9948600477863785E-4</v>
      </c>
      <c r="I415" s="168">
        <f t="shared" si="6"/>
        <v>1.7079393084010075E-2</v>
      </c>
      <c r="J415" s="168">
        <f t="shared" si="6"/>
        <v>1.6124480310482303E-2</v>
      </c>
      <c r="K415" s="168">
        <f t="shared" si="6"/>
        <v>-8.5394439443583492E-3</v>
      </c>
      <c r="L415" s="168">
        <f t="shared" si="6"/>
        <v>-4.4553872169689201E-3</v>
      </c>
      <c r="M415" s="168">
        <f t="shared" si="6"/>
        <v>-1.112289057329563E-2</v>
      </c>
      <c r="N415" s="171">
        <f t="shared" si="6"/>
        <v>-3.7963630414139526E-4</v>
      </c>
      <c r="O415" s="172">
        <f t="shared" si="6"/>
        <v>2.7368345040843511E-3</v>
      </c>
      <c r="P415" s="172">
        <f t="shared" si="6"/>
        <v>-3.9027855574921277E-3</v>
      </c>
      <c r="Q415" s="172">
        <f t="shared" si="6"/>
        <v>1.7864349986347339E-3</v>
      </c>
      <c r="R415" s="172">
        <f t="shared" si="6"/>
        <v>1.8996955135386351E-3</v>
      </c>
      <c r="S415" s="173">
        <f t="shared" si="6"/>
        <v>9.4828031190885564E-3</v>
      </c>
    </row>
    <row r="416" spans="1:19" x14ac:dyDescent="0.25">
      <c r="A416" s="132" t="s">
        <v>1726</v>
      </c>
      <c r="B416" s="132"/>
      <c r="C416" s="168">
        <f t="shared" si="7"/>
        <v>9.7502808019041876E-2</v>
      </c>
      <c r="D416" s="168">
        <f t="shared" si="6"/>
        <v>4.7818317234139762E-2</v>
      </c>
      <c r="E416" s="168">
        <f t="shared" si="6"/>
        <v>-6.4984512541270689E-3</v>
      </c>
      <c r="F416" s="168">
        <f t="shared" si="6"/>
        <v>-1.1442410126382141E-3</v>
      </c>
      <c r="G416" s="168">
        <f t="shared" si="6"/>
        <v>1.1653861076519556E-2</v>
      </c>
      <c r="H416" s="168">
        <f t="shared" si="6"/>
        <v>6.8522481427346627E-4</v>
      </c>
      <c r="I416" s="168">
        <f t="shared" si="6"/>
        <v>1.7002318988952769E-2</v>
      </c>
      <c r="J416" s="168">
        <f t="shared" si="6"/>
        <v>1.6239839626603914E-2</v>
      </c>
      <c r="K416" s="168">
        <f t="shared" si="6"/>
        <v>-8.5018656555201355E-3</v>
      </c>
      <c r="L416" s="168">
        <f t="shared" si="6"/>
        <v>-4.4176089644797356E-3</v>
      </c>
      <c r="M416" s="168">
        <f t="shared" si="6"/>
        <v>-1.1122576046209365E-2</v>
      </c>
      <c r="N416" s="171">
        <f t="shared" si="6"/>
        <v>-3.7962549517001065E-4</v>
      </c>
      <c r="O416" s="172">
        <f t="shared" si="6"/>
        <v>2.698707552352797E-3</v>
      </c>
      <c r="P416" s="172">
        <f t="shared" si="6"/>
        <v>-3.9027116185192945E-3</v>
      </c>
      <c r="Q416" s="172">
        <f t="shared" si="6"/>
        <v>1.7864010487567139E-3</v>
      </c>
      <c r="R416" s="172">
        <f t="shared" si="6"/>
        <v>1.7856035979197937E-3</v>
      </c>
      <c r="S416" s="173">
        <f t="shared" si="6"/>
        <v>9.597554707379663E-3</v>
      </c>
    </row>
    <row r="417" spans="1:19" x14ac:dyDescent="0.25">
      <c r="A417" s="132" t="s">
        <v>1723</v>
      </c>
      <c r="B417" s="132"/>
      <c r="C417" s="168">
        <f t="shared" si="7"/>
        <v>9.7890564316005291E-2</v>
      </c>
      <c r="D417" s="168">
        <f t="shared" si="6"/>
        <v>4.7498084229653292E-2</v>
      </c>
      <c r="E417" s="168">
        <f t="shared" si="6"/>
        <v>-6.4229956739780825E-3</v>
      </c>
      <c r="F417" s="168">
        <f t="shared" si="6"/>
        <v>-1.1824105582399769E-3</v>
      </c>
      <c r="G417" s="168">
        <f t="shared" si="6"/>
        <v>1.1615916440481433E-2</v>
      </c>
      <c r="H417" s="168">
        <f t="shared" si="6"/>
        <v>6.4718448827738584E-4</v>
      </c>
      <c r="I417" s="168">
        <f t="shared" si="6"/>
        <v>1.7119079009439542E-2</v>
      </c>
      <c r="J417" s="168">
        <f t="shared" si="6"/>
        <v>1.6125402326561789E-2</v>
      </c>
      <c r="K417" s="168">
        <f t="shared" si="6"/>
        <v>-8.4274213211122939E-3</v>
      </c>
      <c r="L417" s="168">
        <f t="shared" si="6"/>
        <v>-4.4178174704648798E-3</v>
      </c>
      <c r="M417" s="168">
        <f t="shared" si="6"/>
        <v>-1.1160647148953151E-2</v>
      </c>
      <c r="N417" s="171">
        <f t="shared" si="6"/>
        <v>-3.4168726760830381E-4</v>
      </c>
      <c r="O417" s="172">
        <f t="shared" si="6"/>
        <v>2.6607861233793884E-3</v>
      </c>
      <c r="P417" s="172">
        <f t="shared" si="6"/>
        <v>-3.8272572724019627E-3</v>
      </c>
      <c r="Q417" s="172">
        <f t="shared" si="6"/>
        <v>1.6723675558338869E-3</v>
      </c>
      <c r="R417" s="172">
        <f t="shared" si="6"/>
        <v>2.1659715908426413E-3</v>
      </c>
      <c r="S417" s="173">
        <f t="shared" si="6"/>
        <v>9.2533358194912818E-3</v>
      </c>
    </row>
    <row r="418" spans="1:19" x14ac:dyDescent="0.25">
      <c r="A418" s="132" t="s">
        <v>1720</v>
      </c>
      <c r="B418" s="132"/>
      <c r="C418" s="168">
        <f t="shared" si="7"/>
        <v>5.9571635275147861E-2</v>
      </c>
      <c r="D418" s="168">
        <f t="shared" si="6"/>
        <v>1.6394507494333244E-2</v>
      </c>
      <c r="E418" s="168">
        <f t="shared" si="6"/>
        <v>0</v>
      </c>
      <c r="F418" s="168">
        <f t="shared" si="6"/>
        <v>2.514258859964813E-2</v>
      </c>
      <c r="G418" s="168">
        <f t="shared" si="6"/>
        <v>1.8201434514619308E-2</v>
      </c>
      <c r="H418" s="168">
        <f t="shared" si="6"/>
        <v>1.9709399943309336E-2</v>
      </c>
      <c r="I418" s="168">
        <f t="shared" si="6"/>
        <v>1.6110997273329097E-2</v>
      </c>
      <c r="J418" s="168">
        <f t="shared" si="6"/>
        <v>7.7200373101071751E-3</v>
      </c>
      <c r="K418" s="168">
        <f t="shared" si="6"/>
        <v>2.411360207162061E-2</v>
      </c>
      <c r="L418" s="168">
        <f t="shared" si="6"/>
        <v>2.5016049221395331E-2</v>
      </c>
      <c r="M418" s="168">
        <f t="shared" si="6"/>
        <v>4.3496273841063804E-3</v>
      </c>
      <c r="N418" s="171">
        <f t="shared" si="6"/>
        <v>-6.8717335411991876E-3</v>
      </c>
      <c r="O418" s="172">
        <f t="shared" si="6"/>
        <v>1.8494112229121118E-2</v>
      </c>
      <c r="P418" s="172">
        <f t="shared" si="6"/>
        <v>2.6428839123715742E-2</v>
      </c>
      <c r="Q418" s="172">
        <f t="shared" si="6"/>
        <v>1.4085312862154087E-2</v>
      </c>
      <c r="R418" s="172">
        <f t="shared" si="6"/>
        <v>-8.0007850243635215E-3</v>
      </c>
      <c r="S418" s="173">
        <f t="shared" si="6"/>
        <v>3.3145263080062382E-2</v>
      </c>
    </row>
    <row r="419" spans="1:19" x14ac:dyDescent="0.25">
      <c r="A419" s="132" t="s">
        <v>1717</v>
      </c>
      <c r="B419" s="132"/>
      <c r="C419" s="168">
        <f t="shared" si="7"/>
        <v>9.2576398994654419E-2</v>
      </c>
      <c r="D419" s="168">
        <f t="shared" si="6"/>
        <v>3.9323946800676746E-2</v>
      </c>
      <c r="E419" s="168">
        <f t="shared" si="6"/>
        <v>-1.9137171582818135E-2</v>
      </c>
      <c r="F419" s="168">
        <f t="shared" si="6"/>
        <v>-4.5624109599940454E-2</v>
      </c>
      <c r="G419" s="168">
        <f t="shared" si="6"/>
        <v>1.8535600252833406E-2</v>
      </c>
      <c r="H419" s="168">
        <f t="shared" si="6"/>
        <v>-4.2576757573626001E-2</v>
      </c>
      <c r="I419" s="168">
        <f t="shared" si="6"/>
        <v>-2.0149492639700561E-3</v>
      </c>
      <c r="J419" s="168">
        <f t="shared" si="6"/>
        <v>1.2194509854389191E-2</v>
      </c>
      <c r="K419" s="168">
        <f t="shared" si="6"/>
        <v>-2.8030317912944747E-2</v>
      </c>
      <c r="L419" s="168">
        <f t="shared" si="6"/>
        <v>2.6807793602343644E-3</v>
      </c>
      <c r="M419" s="168">
        <f t="shared" si="6"/>
        <v>2.1303995073496784E-2</v>
      </c>
      <c r="N419" s="171">
        <f t="shared" si="6"/>
        <v>-1.0708043020361435E-2</v>
      </c>
      <c r="O419" s="172">
        <f t="shared" si="6"/>
        <v>-2.0518074804056763E-3</v>
      </c>
      <c r="P419" s="172">
        <f t="shared" si="6"/>
        <v>-4.8105470645574799E-2</v>
      </c>
      <c r="Q419" s="172">
        <f t="shared" si="6"/>
        <v>-6.0224991743828116E-2</v>
      </c>
      <c r="R419" s="172">
        <f t="shared" si="6"/>
        <v>1.2450881676673964E-2</v>
      </c>
      <c r="S419" s="173">
        <f t="shared" si="6"/>
        <v>1.9907715876743781E-2</v>
      </c>
    </row>
    <row r="420" spans="1:19" x14ac:dyDescent="0.25">
      <c r="A420" s="132" t="s">
        <v>1714</v>
      </c>
      <c r="B420" s="132"/>
      <c r="C420" s="168">
        <f t="shared" si="7"/>
        <v>9.3424770194285411E-2</v>
      </c>
      <c r="D420" s="168">
        <f t="shared" si="6"/>
        <v>2.1649865976685723E-2</v>
      </c>
      <c r="E420" s="168">
        <f t="shared" si="6"/>
        <v>-2.1322663233779737E-2</v>
      </c>
      <c r="F420" s="168">
        <f t="shared" si="6"/>
        <v>-4.7300676847450762E-2</v>
      </c>
      <c r="G420" s="168">
        <f t="shared" si="6"/>
        <v>1.007372394913264E-2</v>
      </c>
      <c r="H420" s="168">
        <f t="shared" si="6"/>
        <v>-4.5227659953966937E-2</v>
      </c>
      <c r="I420" s="168">
        <f t="shared" si="6"/>
        <v>1.6754177267399362E-2</v>
      </c>
      <c r="J420" s="168">
        <f t="shared" si="6"/>
        <v>1.2313163367814184E-3</v>
      </c>
      <c r="K420" s="168">
        <f t="shared" si="6"/>
        <v>-3.3974537509603331E-2</v>
      </c>
      <c r="L420" s="168">
        <f t="shared" si="6"/>
        <v>7.7444644782134198E-3</v>
      </c>
      <c r="M420" s="168">
        <f t="shared" si="6"/>
        <v>8.8027258599239211E-3</v>
      </c>
      <c r="N420" s="171">
        <f t="shared" si="6"/>
        <v>-1.3933975437177226E-2</v>
      </c>
      <c r="O420" s="172">
        <f t="shared" si="6"/>
        <v>8.8837260864884637E-3</v>
      </c>
      <c r="P420" s="172">
        <f t="shared" si="6"/>
        <v>-5.6118581108917653E-2</v>
      </c>
      <c r="Q420" s="172">
        <f t="shared" si="6"/>
        <v>-6.1880193466615996E-2</v>
      </c>
      <c r="R420" s="172">
        <f t="shared" si="6"/>
        <v>1.4716312065282011E-2</v>
      </c>
      <c r="S420" s="173">
        <f t="shared" si="6"/>
        <v>1.0314445881336454E-2</v>
      </c>
    </row>
    <row r="421" spans="1:19" x14ac:dyDescent="0.25">
      <c r="A421" s="132" t="s">
        <v>1711</v>
      </c>
      <c r="B421" s="132"/>
      <c r="C421" s="168">
        <f t="shared" si="7"/>
        <v>9.0918818666205548E-2</v>
      </c>
      <c r="D421" s="168">
        <f t="shared" si="6"/>
        <v>9.2489218324816047E-2</v>
      </c>
      <c r="E421" s="168">
        <f t="shared" si="6"/>
        <v>-1.4855916630297061E-2</v>
      </c>
      <c r="F421" s="168">
        <f t="shared" si="6"/>
        <v>-3.9468400873024612E-2</v>
      </c>
      <c r="G421" s="168">
        <f t="shared" si="6"/>
        <v>3.5872752196179469E-2</v>
      </c>
      <c r="H421" s="168">
        <f t="shared" si="6"/>
        <v>-3.8993392310326724E-2</v>
      </c>
      <c r="I421" s="168">
        <f t="shared" si="6"/>
        <v>-4.6992623811593637E-2</v>
      </c>
      <c r="J421" s="168">
        <f t="shared" si="6"/>
        <v>3.5185989836370446E-2</v>
      </c>
      <c r="K421" s="168">
        <f t="shared" si="6"/>
        <v>-1.0184491164112686E-2</v>
      </c>
      <c r="L421" s="168">
        <f t="shared" si="6"/>
        <v>-1.0278521307019783E-2</v>
      </c>
      <c r="M421" s="168">
        <f t="shared" si="6"/>
        <v>6.0402152272516219E-2</v>
      </c>
      <c r="N421" s="171">
        <f t="shared" si="6"/>
        <v>-9.2141565096158784E-3</v>
      </c>
      <c r="O421" s="172">
        <f t="shared" si="6"/>
        <v>-3.3649851089494143E-2</v>
      </c>
      <c r="P421" s="172">
        <f t="shared" si="6"/>
        <v>-1.5589466206239133E-2</v>
      </c>
      <c r="Q421" s="172">
        <f t="shared" si="6"/>
        <v>-5.9861244682882453E-2</v>
      </c>
      <c r="R421" s="172">
        <f t="shared" si="6"/>
        <v>1.5019011252179748E-3</v>
      </c>
      <c r="S421" s="173">
        <f t="shared" si="6"/>
        <v>5.6212112045084695E-2</v>
      </c>
    </row>
    <row r="422" spans="1:19" x14ac:dyDescent="0.25">
      <c r="A422" s="132" t="s">
        <v>1708</v>
      </c>
      <c r="B422" s="132"/>
      <c r="C422" s="168">
        <f t="shared" si="7"/>
        <v>9.5269160306953093E-2</v>
      </c>
      <c r="D422" s="168">
        <f t="shared" si="6"/>
        <v>-3.8531655584536972E-2</v>
      </c>
      <c r="E422" s="168">
        <f t="shared" si="6"/>
        <v>-2.4781634280057196E-2</v>
      </c>
      <c r="F422" s="168">
        <f t="shared" si="6"/>
        <v>-6.1832687885886362E-2</v>
      </c>
      <c r="G422" s="168">
        <f t="shared" si="6"/>
        <v>-5.4476881223710638E-3</v>
      </c>
      <c r="H422" s="168">
        <f t="shared" si="6"/>
        <v>-4.7998437620881185E-2</v>
      </c>
      <c r="I422" s="168">
        <f t="shared" si="6"/>
        <v>6.6069706845149456E-2</v>
      </c>
      <c r="J422" s="168">
        <f t="shared" si="6"/>
        <v>-1.5663271079349506E-2</v>
      </c>
      <c r="K422" s="168">
        <f t="shared" si="6"/>
        <v>-5.6433323094945753E-2</v>
      </c>
      <c r="L422" s="168">
        <f t="shared" si="6"/>
        <v>2.3192134911697471E-2</v>
      </c>
      <c r="M422" s="168">
        <f t="shared" si="6"/>
        <v>-3.4952331704885542E-2</v>
      </c>
      <c r="N422" s="171">
        <f t="shared" si="6"/>
        <v>-3.5653703801783454E-3</v>
      </c>
      <c r="O422" s="172">
        <f t="shared" si="6"/>
        <v>4.8429919535999177E-2</v>
      </c>
      <c r="P422" s="172">
        <f t="shared" si="6"/>
        <v>-9.8606673353997421E-2</v>
      </c>
      <c r="Q422" s="172">
        <f t="shared" si="6"/>
        <v>-5.6057837031846414E-2</v>
      </c>
      <c r="R422" s="172">
        <f t="shared" si="6"/>
        <v>3.1879610027395255E-2</v>
      </c>
      <c r="S422" s="173">
        <f t="shared" si="6"/>
        <v>-3.5462920027480638E-2</v>
      </c>
    </row>
    <row r="423" spans="1:19" x14ac:dyDescent="0.25">
      <c r="A423" s="132" t="s">
        <v>1705</v>
      </c>
      <c r="B423" s="132"/>
      <c r="C423" s="168">
        <f t="shared" si="7"/>
        <v>4.868511622090943E-2</v>
      </c>
      <c r="D423" s="168">
        <f t="shared" si="6"/>
        <v>-3.7783850341100989E-3</v>
      </c>
      <c r="E423" s="168">
        <f t="shared" si="6"/>
        <v>2.795230946864713E-2</v>
      </c>
      <c r="F423" s="168">
        <f t="shared" si="6"/>
        <v>-0.11593267957042264</v>
      </c>
      <c r="G423" s="168">
        <f t="shared" si="6"/>
        <v>0.10841732146034855</v>
      </c>
      <c r="H423" s="168">
        <f t="shared" si="6"/>
        <v>6.673509298356306E-3</v>
      </c>
      <c r="I423" s="168">
        <f t="shared" si="6"/>
        <v>-2.8649570528028079E-2</v>
      </c>
      <c r="J423" s="168">
        <f t="shared" si="6"/>
        <v>0.15068912781110178</v>
      </c>
      <c r="K423" s="168">
        <f t="shared" si="6"/>
        <v>-8.9845568266189946E-2</v>
      </c>
      <c r="L423" s="168">
        <f t="shared" si="6"/>
        <v>-1.1226474690724242E-2</v>
      </c>
      <c r="M423" s="168">
        <f t="shared" si="6"/>
        <v>4.2259168703042693E-3</v>
      </c>
      <c r="N423" s="171">
        <f t="shared" si="6"/>
        <v>0.19654920180688595</v>
      </c>
      <c r="O423" s="172">
        <f t="shared" si="6"/>
        <v>-5.5723338078580431E-2</v>
      </c>
      <c r="P423" s="172">
        <f t="shared" si="6"/>
        <v>-0.11327801288084915</v>
      </c>
      <c r="Q423" s="172">
        <f t="shared" si="6"/>
        <v>5.9527585628586621E-2</v>
      </c>
      <c r="R423" s="172">
        <f t="shared" si="6"/>
        <v>6.4684447664158817E-2</v>
      </c>
      <c r="S423" s="173">
        <f t="shared" si="6"/>
        <v>3.9746368896378392E-3</v>
      </c>
    </row>
    <row r="424" spans="1:19" x14ac:dyDescent="0.25">
      <c r="A424" s="132" t="s">
        <v>1702</v>
      </c>
      <c r="B424" s="132"/>
      <c r="C424" s="168">
        <f t="shared" si="7"/>
        <v>9.2042075623319342E-2</v>
      </c>
      <c r="D424" s="168">
        <f t="shared" si="6"/>
        <v>5.4375729865588474E-2</v>
      </c>
      <c r="E424" s="168">
        <f t="shared" si="6"/>
        <v>-1.7308574929284948E-2</v>
      </c>
      <c r="F424" s="168">
        <f t="shared" si="6"/>
        <v>-4.445957878871265E-2</v>
      </c>
      <c r="G424" s="168">
        <f t="shared" si="6"/>
        <v>2.5292136974217172E-2</v>
      </c>
      <c r="H424" s="168">
        <f t="shared" si="6"/>
        <v>-4.060783822993741E-2</v>
      </c>
      <c r="I424" s="168">
        <f t="shared" si="6"/>
        <v>-1.6409804208442624E-2</v>
      </c>
      <c r="J424" s="168">
        <f t="shared" si="6"/>
        <v>2.0843489476902288E-2</v>
      </c>
      <c r="K424" s="168">
        <f t="shared" si="6"/>
        <v>-2.3294701895009373E-2</v>
      </c>
      <c r="L424" s="168">
        <f t="shared" si="6"/>
        <v>-1.3677432796781464E-3</v>
      </c>
      <c r="M424" s="168">
        <f t="shared" si="6"/>
        <v>3.1578438777015272E-2</v>
      </c>
      <c r="N424" s="171">
        <f t="shared" si="6"/>
        <v>-8.1250161112329522E-3</v>
      </c>
      <c r="O424" s="172">
        <f t="shared" si="6"/>
        <v>-1.0911823113050723E-2</v>
      </c>
      <c r="P424" s="172">
        <f t="shared" si="6"/>
        <v>-4.1378637718923583E-2</v>
      </c>
      <c r="Q424" s="172">
        <f t="shared" si="6"/>
        <v>-5.8894603749682695E-2</v>
      </c>
      <c r="R424" s="172">
        <f t="shared" si="6"/>
        <v>1.0579826333404485E-2</v>
      </c>
      <c r="S424" s="173">
        <f t="shared" si="6"/>
        <v>2.7872158281120107E-2</v>
      </c>
    </row>
    <row r="425" spans="1:19" x14ac:dyDescent="0.25">
      <c r="A425" s="132" t="s">
        <v>1699</v>
      </c>
      <c r="B425" s="132"/>
      <c r="C425" s="168">
        <f t="shared" si="7"/>
        <v>9.2127881034813175E-2</v>
      </c>
      <c r="D425" s="168">
        <f t="shared" si="6"/>
        <v>9.1334338168700846E-2</v>
      </c>
      <c r="E425" s="168">
        <f t="shared" si="6"/>
        <v>-1.4894588767369932E-2</v>
      </c>
      <c r="F425" s="168">
        <f t="shared" si="6"/>
        <v>-3.9559327632508245E-2</v>
      </c>
      <c r="G425" s="168">
        <f t="shared" si="6"/>
        <v>3.6224742089207895E-2</v>
      </c>
      <c r="H425" s="168">
        <f t="shared" si="6"/>
        <v>-3.9115764509438322E-2</v>
      </c>
      <c r="I425" s="168">
        <f t="shared" si="6"/>
        <v>-4.7135149752724703E-2</v>
      </c>
      <c r="J425" s="168">
        <f t="shared" si="6"/>
        <v>3.5120037036542096E-2</v>
      </c>
      <c r="K425" s="168">
        <f t="shared" si="6"/>
        <v>-9.9965213593133928E-3</v>
      </c>
      <c r="L425" s="168">
        <f t="shared" si="6"/>
        <v>-1.0496897242624703E-2</v>
      </c>
      <c r="M425" s="168">
        <f t="shared" si="6"/>
        <v>6.0396917441692954E-2</v>
      </c>
      <c r="N425" s="171">
        <f t="shared" si="6"/>
        <v>-9.0295157611290922E-3</v>
      </c>
      <c r="O425" s="172">
        <f t="shared" si="6"/>
        <v>-3.3653712160737315E-2</v>
      </c>
      <c r="P425" s="172">
        <f t="shared" si="6"/>
        <v>-1.5695562615316017E-2</v>
      </c>
      <c r="Q425" s="172">
        <f t="shared" si="6"/>
        <v>-5.9851666178146523E-2</v>
      </c>
      <c r="R425" s="172">
        <f t="shared" si="6"/>
        <v>1.6037790188665468E-3</v>
      </c>
      <c r="S425" s="173">
        <f t="shared" si="6"/>
        <v>5.6140999111784939E-2</v>
      </c>
    </row>
    <row r="426" spans="1:19" x14ac:dyDescent="0.25">
      <c r="A426" s="132" t="s">
        <v>1696</v>
      </c>
      <c r="B426" s="132"/>
      <c r="C426" s="168">
        <f t="shared" si="7"/>
        <v>9.5584103696301659E-2</v>
      </c>
      <c r="D426" s="168">
        <f t="shared" si="7"/>
        <v>-3.8541183566855208E-2</v>
      </c>
      <c r="E426" s="168">
        <f t="shared" si="7"/>
        <v>-2.4819831484769406E-2</v>
      </c>
      <c r="F426" s="168">
        <f t="shared" si="7"/>
        <v>-6.179183415127254E-2</v>
      </c>
      <c r="G426" s="168">
        <f t="shared" si="7"/>
        <v>-6.3806572112223847E-3</v>
      </c>
      <c r="H426" s="168">
        <f t="shared" si="7"/>
        <v>-4.7139397737722355E-2</v>
      </c>
      <c r="I426" s="168">
        <f t="shared" si="7"/>
        <v>6.6077769357124616E-2</v>
      </c>
      <c r="J426" s="168">
        <f t="shared" si="7"/>
        <v>-1.5742101817151299E-2</v>
      </c>
      <c r="K426" s="168">
        <f t="shared" si="7"/>
        <v>-5.6359468444851624E-2</v>
      </c>
      <c r="L426" s="168">
        <f t="shared" si="7"/>
        <v>2.3274000583542342E-2</v>
      </c>
      <c r="M426" s="168">
        <f t="shared" si="7"/>
        <v>-3.5255573328466738E-2</v>
      </c>
      <c r="N426" s="171">
        <f t="shared" si="7"/>
        <v>-3.1713935577400987E-3</v>
      </c>
      <c r="O426" s="172">
        <f t="shared" si="7"/>
        <v>4.8170201303465943E-2</v>
      </c>
      <c r="P426" s="172">
        <f t="shared" si="7"/>
        <v>-9.8679921413814986E-2</v>
      </c>
      <c r="Q426" s="172">
        <f t="shared" si="7"/>
        <v>-5.5937574596053308E-2</v>
      </c>
      <c r="R426" s="172">
        <f t="shared" si="7"/>
        <v>3.1913671315637382E-2</v>
      </c>
      <c r="S426" s="173">
        <f t="shared" ref="D426:S441" si="8">(S21/R21)^4 -1</f>
        <v>-3.551833540933802E-2</v>
      </c>
    </row>
    <row r="427" spans="1:19" x14ac:dyDescent="0.25">
      <c r="A427" s="132" t="s">
        <v>1693</v>
      </c>
      <c r="B427" s="132"/>
      <c r="C427" s="168">
        <f t="shared" ref="C427:R442" si="9">(C22/B22)^4 -1</f>
        <v>5.5583151722724988E-2</v>
      </c>
      <c r="D427" s="168">
        <f t="shared" si="8"/>
        <v>3.5861580691718853E-2</v>
      </c>
      <c r="E427" s="168">
        <f t="shared" si="8"/>
        <v>2.0594713281170796E-2</v>
      </c>
      <c r="F427" s="168">
        <f t="shared" si="8"/>
        <v>3.2326836637015077E-2</v>
      </c>
      <c r="G427" s="168">
        <f t="shared" si="8"/>
        <v>1.0143211534894281E-2</v>
      </c>
      <c r="H427" s="168">
        <f t="shared" si="8"/>
        <v>2.6381956864500067E-2</v>
      </c>
      <c r="I427" s="168">
        <f t="shared" si="8"/>
        <v>8.0871453622204381E-3</v>
      </c>
      <c r="J427" s="168">
        <f t="shared" si="8"/>
        <v>-6.1949676447512481E-3</v>
      </c>
      <c r="K427" s="168">
        <f t="shared" si="8"/>
        <v>-6.13131922030552E-3</v>
      </c>
      <c r="L427" s="168">
        <f t="shared" si="8"/>
        <v>-4.1214675778468157E-3</v>
      </c>
      <c r="M427" s="168">
        <f t="shared" si="8"/>
        <v>-4.5670014264616032E-3</v>
      </c>
      <c r="N427" s="171">
        <f t="shared" si="8"/>
        <v>-1.845528713965483E-3</v>
      </c>
      <c r="O427" s="172">
        <f t="shared" si="8"/>
        <v>-3.2479189258888264E-3</v>
      </c>
      <c r="P427" s="172">
        <f t="shared" si="8"/>
        <v>3.6292898559910913E-3</v>
      </c>
      <c r="Q427" s="172">
        <f t="shared" si="8"/>
        <v>-1.1818692559171229E-3</v>
      </c>
      <c r="R427" s="172">
        <f t="shared" si="8"/>
        <v>1.2663299824683838E-2</v>
      </c>
      <c r="S427" s="173">
        <f t="shared" si="8"/>
        <v>-2.0617031656112728E-3</v>
      </c>
    </row>
    <row r="428" spans="1:19" x14ac:dyDescent="0.25">
      <c r="A428" s="132" t="s">
        <v>1690</v>
      </c>
      <c r="B428" s="132"/>
      <c r="C428" s="168">
        <f t="shared" si="9"/>
        <v>7.1449969874712638E-2</v>
      </c>
      <c r="D428" s="168">
        <f t="shared" si="8"/>
        <v>6.0870904804037007E-2</v>
      </c>
      <c r="E428" s="168">
        <f t="shared" si="8"/>
        <v>3.1601997712102703E-2</v>
      </c>
      <c r="F428" s="168">
        <f t="shared" si="8"/>
        <v>7.2458757084184588E-2</v>
      </c>
      <c r="G428" s="168">
        <f t="shared" si="8"/>
        <v>-1.9288464169597841E-3</v>
      </c>
      <c r="H428" s="168">
        <f t="shared" si="8"/>
        <v>1.4670689696427708E-3</v>
      </c>
      <c r="I428" s="168">
        <f t="shared" si="8"/>
        <v>-1.5566532845430081E-2</v>
      </c>
      <c r="J428" s="168">
        <f t="shared" si="8"/>
        <v>-4.0986803106945358E-2</v>
      </c>
      <c r="K428" s="168">
        <f t="shared" si="8"/>
        <v>-4.9571352270199598E-2</v>
      </c>
      <c r="L428" s="168">
        <f t="shared" si="8"/>
        <v>-5.1711956514307378E-2</v>
      </c>
      <c r="M428" s="168">
        <f t="shared" si="8"/>
        <v>-2.0572081489664162E-2</v>
      </c>
      <c r="N428" s="171">
        <f t="shared" si="8"/>
        <v>-8.206156059639258E-3</v>
      </c>
      <c r="O428" s="172">
        <f t="shared" si="8"/>
        <v>-1.6247100234054623E-2</v>
      </c>
      <c r="P428" s="172">
        <f t="shared" si="8"/>
        <v>-2.4025168070052283E-2</v>
      </c>
      <c r="Q428" s="172">
        <f t="shared" si="8"/>
        <v>-2.2905331582966482E-2</v>
      </c>
      <c r="R428" s="172">
        <f t="shared" si="8"/>
        <v>1.2862063510888921E-2</v>
      </c>
      <c r="S428" s="173">
        <f t="shared" si="8"/>
        <v>-2.4940814258646138E-2</v>
      </c>
    </row>
    <row r="429" spans="1:19" x14ac:dyDescent="0.25">
      <c r="A429" s="132" t="s">
        <v>1687</v>
      </c>
      <c r="B429" s="132"/>
      <c r="C429" s="168">
        <f t="shared" si="9"/>
        <v>4.4739427779580732E-2</v>
      </c>
      <c r="D429" s="168">
        <f t="shared" si="8"/>
        <v>1.8892197918036535E-2</v>
      </c>
      <c r="E429" s="168">
        <f t="shared" si="8"/>
        <v>1.3022493023747916E-2</v>
      </c>
      <c r="F429" s="168">
        <f t="shared" si="8"/>
        <v>5.361199627365254E-3</v>
      </c>
      <c r="G429" s="168">
        <f t="shared" si="8"/>
        <v>1.8755734982745853E-2</v>
      </c>
      <c r="H429" s="168">
        <f t="shared" si="8"/>
        <v>4.4369749285365634E-2</v>
      </c>
      <c r="I429" s="168">
        <f t="shared" si="8"/>
        <v>2.4957550154329544E-2</v>
      </c>
      <c r="J429" s="168">
        <f t="shared" si="8"/>
        <v>1.8691874148048848E-2</v>
      </c>
      <c r="K429" s="168">
        <f t="shared" si="8"/>
        <v>2.4611463355579843E-2</v>
      </c>
      <c r="L429" s="168">
        <f t="shared" si="8"/>
        <v>2.9323434629601186E-2</v>
      </c>
      <c r="M429" s="168">
        <f t="shared" si="8"/>
        <v>6.3615896580779818E-3</v>
      </c>
      <c r="N429" s="171">
        <f t="shared" si="8"/>
        <v>2.1627260792231873E-3</v>
      </c>
      <c r="O429" s="172">
        <f t="shared" si="8"/>
        <v>5.4288393132650992E-3</v>
      </c>
      <c r="P429" s="172">
        <f t="shared" si="8"/>
        <v>2.2301337705889823E-2</v>
      </c>
      <c r="Q429" s="172">
        <f t="shared" si="8"/>
        <v>1.3336254995276686E-2</v>
      </c>
      <c r="R429" s="172">
        <f t="shared" si="8"/>
        <v>1.2596779317546103E-2</v>
      </c>
      <c r="S429" s="173">
        <f t="shared" si="8"/>
        <v>1.2776027937224654E-2</v>
      </c>
    </row>
    <row r="430" spans="1:19" x14ac:dyDescent="0.25">
      <c r="A430" s="131" t="s">
        <v>1684</v>
      </c>
      <c r="B430" s="132"/>
      <c r="C430" s="168">
        <f t="shared" si="9"/>
        <v>1.6126723577595925E-2</v>
      </c>
      <c r="D430" s="168">
        <f t="shared" si="8"/>
        <v>3.4348018030427863E-3</v>
      </c>
      <c r="E430" s="168">
        <f t="shared" si="8"/>
        <v>-2.5936320223660547E-2</v>
      </c>
      <c r="F430" s="168">
        <f t="shared" si="8"/>
        <v>1.4216061620433207E-2</v>
      </c>
      <c r="G430" s="168">
        <f t="shared" si="8"/>
        <v>-5.0921897506273073E-4</v>
      </c>
      <c r="H430" s="168">
        <f t="shared" si="8"/>
        <v>-1.0317256616041881E-2</v>
      </c>
      <c r="I430" s="168">
        <f t="shared" si="8"/>
        <v>-2.1193873592074697E-2</v>
      </c>
      <c r="J430" s="168">
        <f t="shared" si="8"/>
        <v>-6.2748921958128978E-3</v>
      </c>
      <c r="K430" s="168">
        <f t="shared" si="8"/>
        <v>-2.1508704222929498E-2</v>
      </c>
      <c r="L430" s="168">
        <f t="shared" si="8"/>
        <v>-5.5427010073416771E-2</v>
      </c>
      <c r="M430" s="168">
        <f t="shared" si="8"/>
        <v>-3.6253826681968193E-2</v>
      </c>
      <c r="N430" s="171">
        <f t="shared" si="8"/>
        <v>-3.0177940925151803E-2</v>
      </c>
      <c r="O430" s="172">
        <f t="shared" si="8"/>
        <v>-3.8115447414823422E-2</v>
      </c>
      <c r="P430" s="172">
        <f t="shared" si="8"/>
        <v>-2.485579613607436E-2</v>
      </c>
      <c r="Q430" s="172">
        <f t="shared" si="8"/>
        <v>-2.9921280137046979E-2</v>
      </c>
      <c r="R430" s="172">
        <f t="shared" si="8"/>
        <v>-2.9167840744975693E-2</v>
      </c>
      <c r="S430" s="173">
        <f t="shared" si="8"/>
        <v>1.2900235337409693E-2</v>
      </c>
    </row>
    <row r="431" spans="1:19" x14ac:dyDescent="0.25">
      <c r="A431" s="132" t="s">
        <v>1681</v>
      </c>
      <c r="B431" s="132"/>
      <c r="C431" s="168">
        <f t="shared" si="9"/>
        <v>1.3510414881941379E-2</v>
      </c>
      <c r="D431" s="168">
        <f t="shared" si="8"/>
        <v>-1.9819186419177903E-2</v>
      </c>
      <c r="E431" s="168">
        <f t="shared" si="8"/>
        <v>-1.2037769492674766E-2</v>
      </c>
      <c r="F431" s="168">
        <f t="shared" si="8"/>
        <v>-1.9341003190714856E-3</v>
      </c>
      <c r="G431" s="168">
        <f t="shared" si="8"/>
        <v>3.6627433361910988E-3</v>
      </c>
      <c r="H431" s="168">
        <f t="shared" si="8"/>
        <v>-2.4483341450951546E-3</v>
      </c>
      <c r="I431" s="168">
        <f t="shared" si="8"/>
        <v>-3.6486290155096746E-2</v>
      </c>
      <c r="J431" s="168">
        <f t="shared" si="8"/>
        <v>-2.3838933905396709E-2</v>
      </c>
      <c r="K431" s="168">
        <f t="shared" si="8"/>
        <v>-2.2780230124806344E-2</v>
      </c>
      <c r="L431" s="168">
        <f t="shared" si="8"/>
        <v>-4.015322074683414E-2</v>
      </c>
      <c r="M431" s="168">
        <f t="shared" si="8"/>
        <v>-4.7811910684118497E-2</v>
      </c>
      <c r="N431" s="171">
        <f t="shared" si="8"/>
        <v>-4.0094001799700352E-2</v>
      </c>
      <c r="O431" s="172">
        <f t="shared" si="8"/>
        <v>7.4659665840253187E-3</v>
      </c>
      <c r="P431" s="172">
        <f t="shared" si="8"/>
        <v>-4.2752096551915697E-2</v>
      </c>
      <c r="Q431" s="172">
        <f t="shared" si="8"/>
        <v>-1.602808970733538E-2</v>
      </c>
      <c r="R431" s="172">
        <f t="shared" si="8"/>
        <v>-2.8529122032298626E-2</v>
      </c>
      <c r="S431" s="173">
        <f t="shared" si="8"/>
        <v>1.9554074777054398E-2</v>
      </c>
    </row>
    <row r="432" spans="1:19" x14ac:dyDescent="0.25">
      <c r="A432" s="132" t="s">
        <v>1678</v>
      </c>
      <c r="B432" s="132"/>
      <c r="C432" s="168">
        <f t="shared" si="9"/>
        <v>4.9794517534874627E-2</v>
      </c>
      <c r="D432" s="168">
        <f t="shared" si="8"/>
        <v>-1.2030943417502438E-2</v>
      </c>
      <c r="E432" s="168">
        <f t="shared" si="8"/>
        <v>2.2538392047844802E-2</v>
      </c>
      <c r="F432" s="168">
        <f t="shared" si="8"/>
        <v>1.8629636493423751E-2</v>
      </c>
      <c r="G432" s="168">
        <f t="shared" si="8"/>
        <v>2.2223358003248039E-2</v>
      </c>
      <c r="H432" s="168">
        <f t="shared" si="8"/>
        <v>5.2727885067040958E-3</v>
      </c>
      <c r="I432" s="168">
        <f t="shared" si="8"/>
        <v>-1.767576142933458E-2</v>
      </c>
      <c r="J432" s="168">
        <f t="shared" si="8"/>
        <v>-2.4585317359175685E-2</v>
      </c>
      <c r="K432" s="168">
        <f t="shared" si="8"/>
        <v>1.3071516029612429E-2</v>
      </c>
      <c r="L432" s="168">
        <f t="shared" si="8"/>
        <v>-3.6510410242411639E-2</v>
      </c>
      <c r="M432" s="168">
        <f t="shared" si="8"/>
        <v>-4.3131657999294859E-2</v>
      </c>
      <c r="N432" s="171">
        <f t="shared" si="8"/>
        <v>-3.9067491543978483E-2</v>
      </c>
      <c r="O432" s="172">
        <f t="shared" si="8"/>
        <v>1.8911596819356724E-2</v>
      </c>
      <c r="P432" s="172">
        <f t="shared" si="8"/>
        <v>-7.0307640355242174E-2</v>
      </c>
      <c r="Q432" s="172">
        <f t="shared" si="8"/>
        <v>5.7621013647564112E-3</v>
      </c>
      <c r="R432" s="172">
        <f t="shared" si="8"/>
        <v>-9.5347829176254395E-3</v>
      </c>
      <c r="S432" s="173">
        <f t="shared" si="8"/>
        <v>5.2494499097547775E-2</v>
      </c>
    </row>
    <row r="433" spans="1:19" x14ac:dyDescent="0.25">
      <c r="A433" s="132" t="s">
        <v>1675</v>
      </c>
      <c r="B433" s="132"/>
      <c r="C433" s="168">
        <f t="shared" si="9"/>
        <v>-5.7059504149470919E-2</v>
      </c>
      <c r="D433" s="168">
        <f t="shared" si="8"/>
        <v>-8.8091811230709194E-2</v>
      </c>
      <c r="E433" s="168">
        <f t="shared" si="8"/>
        <v>-0.10375272846300665</v>
      </c>
      <c r="F433" s="168">
        <f t="shared" si="8"/>
        <v>-2.5650840630109362E-2</v>
      </c>
      <c r="G433" s="168">
        <f t="shared" si="8"/>
        <v>-4.2671348379223151E-2</v>
      </c>
      <c r="H433" s="168">
        <f t="shared" si="8"/>
        <v>-1.4598641261340695E-2</v>
      </c>
      <c r="I433" s="168">
        <f t="shared" si="8"/>
        <v>-9.1002209897059538E-2</v>
      </c>
      <c r="J433" s="168">
        <f t="shared" si="8"/>
        <v>-3.4999914002864396E-2</v>
      </c>
      <c r="K433" s="168">
        <f t="shared" si="8"/>
        <v>-6.8878039473239894E-2</v>
      </c>
      <c r="L433" s="168">
        <f t="shared" si="8"/>
        <v>-7.8395032521514585E-2</v>
      </c>
      <c r="M433" s="168">
        <f t="shared" si="8"/>
        <v>-9.3681745347839129E-2</v>
      </c>
      <c r="N433" s="171">
        <f t="shared" si="8"/>
        <v>-8.2678396627627659E-2</v>
      </c>
      <c r="O433" s="172">
        <f t="shared" si="8"/>
        <v>-1.9327486799209148E-2</v>
      </c>
      <c r="P433" s="172">
        <f t="shared" si="8"/>
        <v>-1.9740823139191344E-2</v>
      </c>
      <c r="Q433" s="172">
        <f t="shared" si="8"/>
        <v>-7.046019350606525E-2</v>
      </c>
      <c r="R433" s="172">
        <f t="shared" si="8"/>
        <v>-5.0620106576607315E-2</v>
      </c>
      <c r="S433" s="173">
        <f t="shared" si="8"/>
        <v>-3.3092935129986123E-2</v>
      </c>
    </row>
    <row r="434" spans="1:19" x14ac:dyDescent="0.25">
      <c r="A434" s="132" t="s">
        <v>1672</v>
      </c>
      <c r="B434" s="132"/>
      <c r="C434" s="168">
        <f t="shared" si="9"/>
        <v>2.8264412048489618E-2</v>
      </c>
      <c r="D434" s="168">
        <f t="shared" si="8"/>
        <v>6.907376494969153E-2</v>
      </c>
      <c r="E434" s="168">
        <f t="shared" si="8"/>
        <v>-1.6750611681549898E-2</v>
      </c>
      <c r="F434" s="168">
        <f t="shared" si="8"/>
        <v>-6.0758122881926613E-2</v>
      </c>
      <c r="G434" s="168">
        <f t="shared" si="8"/>
        <v>1.2557422507710747E-3</v>
      </c>
      <c r="H434" s="168">
        <f t="shared" si="8"/>
        <v>-2.8262082907127728E-2</v>
      </c>
      <c r="I434" s="168">
        <f t="shared" si="8"/>
        <v>-5.8369727630552259E-2</v>
      </c>
      <c r="J434" s="168">
        <f t="shared" si="8"/>
        <v>-2.7843364361563872E-2</v>
      </c>
      <c r="K434" s="168">
        <f t="shared" si="8"/>
        <v>-9.0672618509963665E-2</v>
      </c>
      <c r="L434" s="168">
        <f t="shared" si="8"/>
        <v>-5.8967033339657471E-3</v>
      </c>
      <c r="M434" s="168">
        <f t="shared" si="8"/>
        <v>-1.1040201303263331E-2</v>
      </c>
      <c r="N434" s="171">
        <f t="shared" si="8"/>
        <v>3.9867771394908047E-4</v>
      </c>
      <c r="O434" s="172">
        <f t="shared" si="8"/>
        <v>2.0797769039544667E-2</v>
      </c>
      <c r="P434" s="172">
        <f t="shared" si="8"/>
        <v>6.9041179895909854E-2</v>
      </c>
      <c r="Q434" s="172">
        <f t="shared" si="8"/>
        <v>-5.0782474202934802E-2</v>
      </c>
      <c r="R434" s="172">
        <f t="shared" si="8"/>
        <v>9.8695058043183348E-3</v>
      </c>
      <c r="S434" s="173">
        <f t="shared" si="8"/>
        <v>1.6567173540610769E-2</v>
      </c>
    </row>
    <row r="435" spans="1:19" x14ac:dyDescent="0.25">
      <c r="A435" s="132" t="s">
        <v>1669</v>
      </c>
      <c r="B435" s="132"/>
      <c r="C435" s="168">
        <f t="shared" si="9"/>
        <v>-6.7175223238797765E-2</v>
      </c>
      <c r="D435" s="168">
        <f t="shared" si="8"/>
        <v>-1.76294507630399E-2</v>
      </c>
      <c r="E435" s="168">
        <f t="shared" si="8"/>
        <v>9.7956809784687238E-3</v>
      </c>
      <c r="F435" s="168">
        <f t="shared" si="8"/>
        <v>1.0085266386369973E-2</v>
      </c>
      <c r="G435" s="168">
        <f t="shared" si="8"/>
        <v>2.8411595354835839E-3</v>
      </c>
      <c r="H435" s="168">
        <f t="shared" si="8"/>
        <v>1.5645336220101225E-2</v>
      </c>
      <c r="I435" s="168">
        <f t="shared" si="8"/>
        <v>1.7595472392999856E-2</v>
      </c>
      <c r="J435" s="168">
        <f t="shared" si="8"/>
        <v>2.0326511456630447E-2</v>
      </c>
      <c r="K435" s="168">
        <f t="shared" si="8"/>
        <v>-3.2012430332891695E-2</v>
      </c>
      <c r="L435" s="168">
        <f t="shared" si="8"/>
        <v>-1.4164346333861655E-2</v>
      </c>
      <c r="M435" s="168">
        <f t="shared" si="8"/>
        <v>-1.3426543127698309E-2</v>
      </c>
      <c r="N435" s="171">
        <f t="shared" si="8"/>
        <v>4.2687000957084553E-3</v>
      </c>
      <c r="O435" s="172">
        <f t="shared" si="8"/>
        <v>-2.1989989789111819E-2</v>
      </c>
      <c r="P435" s="172">
        <f t="shared" si="8"/>
        <v>-6.6588438697536945E-2</v>
      </c>
      <c r="Q435" s="172">
        <f t="shared" si="8"/>
        <v>3.1999500283530047E-2</v>
      </c>
      <c r="R435" s="172">
        <f t="shared" si="8"/>
        <v>-0.14728400889147253</v>
      </c>
      <c r="S435" s="173">
        <f t="shared" si="8"/>
        <v>-5.6966554891628718E-2</v>
      </c>
    </row>
    <row r="436" spans="1:19" x14ac:dyDescent="0.25">
      <c r="A436" s="132" t="s">
        <v>1666</v>
      </c>
      <c r="B436" s="132"/>
      <c r="C436" s="168">
        <f t="shared" si="9"/>
        <v>3.3561328096193943E-2</v>
      </c>
      <c r="D436" s="168">
        <f t="shared" si="8"/>
        <v>9.0772654050168988E-2</v>
      </c>
      <c r="E436" s="168">
        <f t="shared" si="8"/>
        <v>1.3640185338142263E-2</v>
      </c>
      <c r="F436" s="168">
        <f t="shared" si="8"/>
        <v>0.1077944280888623</v>
      </c>
      <c r="G436" s="168">
        <f t="shared" si="8"/>
        <v>2.4513674029241983E-2</v>
      </c>
      <c r="H436" s="168">
        <f t="shared" si="8"/>
        <v>-2.1860276577352233E-2</v>
      </c>
      <c r="I436" s="168">
        <f t="shared" si="8"/>
        <v>2.0778527078515241E-2</v>
      </c>
      <c r="J436" s="168">
        <f t="shared" si="8"/>
        <v>-3.2766075062063749E-2</v>
      </c>
      <c r="K436" s="168">
        <f t="shared" si="8"/>
        <v>-2.9052280270809416E-2</v>
      </c>
      <c r="L436" s="168">
        <f t="shared" si="8"/>
        <v>-6.5132415100061847E-2</v>
      </c>
      <c r="M436" s="168">
        <f t="shared" si="8"/>
        <v>-4.2118351762928663E-2</v>
      </c>
      <c r="N436" s="171">
        <f t="shared" si="8"/>
        <v>-3.2920350054862935E-2</v>
      </c>
      <c r="O436" s="172">
        <f t="shared" si="8"/>
        <v>-0.1101251890457704</v>
      </c>
      <c r="P436" s="172">
        <f t="shared" si="8"/>
        <v>-4.1577941371068849E-2</v>
      </c>
      <c r="Q436" s="172">
        <f t="shared" si="8"/>
        <v>-7.0412938417053539E-2</v>
      </c>
      <c r="R436" s="172">
        <f t="shared" si="8"/>
        <v>-4.8704474682170651E-2</v>
      </c>
      <c r="S436" s="173">
        <f t="shared" si="8"/>
        <v>-9.4753677005724457E-3</v>
      </c>
    </row>
    <row r="437" spans="1:19" x14ac:dyDescent="0.25">
      <c r="A437" s="132" t="s">
        <v>1663</v>
      </c>
      <c r="B437" s="132"/>
      <c r="C437" s="168">
        <f t="shared" si="9"/>
        <v>3.8743908072258915E-2</v>
      </c>
      <c r="D437" s="168">
        <f t="shared" si="8"/>
        <v>0.10398150005427276</v>
      </c>
      <c r="E437" s="168">
        <f t="shared" si="8"/>
        <v>2.7478477798638323E-2</v>
      </c>
      <c r="F437" s="168">
        <f t="shared" si="8"/>
        <v>0.1187944136595398</v>
      </c>
      <c r="G437" s="168">
        <f t="shared" si="8"/>
        <v>3.421574303404662E-2</v>
      </c>
      <c r="H437" s="168">
        <f t="shared" si="8"/>
        <v>-2.3159557770716543E-2</v>
      </c>
      <c r="I437" s="168">
        <f t="shared" si="8"/>
        <v>2.9752598523556939E-2</v>
      </c>
      <c r="J437" s="168">
        <f t="shared" si="8"/>
        <v>-4.1397761100472552E-2</v>
      </c>
      <c r="K437" s="168">
        <f t="shared" si="8"/>
        <v>-2.5354334834727377E-2</v>
      </c>
      <c r="L437" s="168">
        <f t="shared" si="8"/>
        <v>-7.3889624660556708E-2</v>
      </c>
      <c r="M437" s="168">
        <f t="shared" si="8"/>
        <v>-4.5144296589411215E-2</v>
      </c>
      <c r="N437" s="171">
        <f t="shared" si="8"/>
        <v>-3.3361640460177977E-2</v>
      </c>
      <c r="O437" s="172">
        <f t="shared" si="8"/>
        <v>-0.11995304252251993</v>
      </c>
      <c r="P437" s="172">
        <f t="shared" si="8"/>
        <v>-4.8183037482738333E-2</v>
      </c>
      <c r="Q437" s="172">
        <f t="shared" si="8"/>
        <v>-7.8919639272968856E-2</v>
      </c>
      <c r="R437" s="172">
        <f t="shared" si="8"/>
        <v>-5.2542745906382526E-2</v>
      </c>
      <c r="S437" s="173">
        <f t="shared" si="8"/>
        <v>-1.0215049743411253E-2</v>
      </c>
    </row>
    <row r="438" spans="1:19" x14ac:dyDescent="0.25">
      <c r="A438" s="132" t="s">
        <v>1660</v>
      </c>
      <c r="B438" s="132"/>
      <c r="C438" s="168">
        <f t="shared" si="9"/>
        <v>-2.9109759371568344E-3</v>
      </c>
      <c r="D438" s="168">
        <f t="shared" si="8"/>
        <v>4.1060102332730608E-3</v>
      </c>
      <c r="E438" s="168">
        <f t="shared" si="8"/>
        <v>-7.517512592886455E-2</v>
      </c>
      <c r="F438" s="168">
        <f t="shared" si="8"/>
        <v>3.9581904024900139E-2</v>
      </c>
      <c r="G438" s="168">
        <f t="shared" si="8"/>
        <v>-3.5877932868443985E-2</v>
      </c>
      <c r="H438" s="168">
        <f t="shared" si="8"/>
        <v>-1.1354331160932651E-2</v>
      </c>
      <c r="I438" s="168">
        <f t="shared" si="8"/>
        <v>-3.6430598524783475E-2</v>
      </c>
      <c r="J438" s="168">
        <f t="shared" si="8"/>
        <v>2.6434895747240672E-2</v>
      </c>
      <c r="K438" s="168">
        <f t="shared" si="8"/>
        <v>-5.275373899043645E-2</v>
      </c>
      <c r="L438" s="168">
        <f t="shared" si="8"/>
        <v>-2.278901695055402E-3</v>
      </c>
      <c r="M438" s="168">
        <f t="shared" si="8"/>
        <v>-1.8651976703478956E-2</v>
      </c>
      <c r="N438" s="171">
        <f t="shared" si="8"/>
        <v>-2.5503654949612042E-2</v>
      </c>
      <c r="O438" s="172">
        <f t="shared" si="8"/>
        <v>-4.0424157577944708E-2</v>
      </c>
      <c r="P438" s="172">
        <f t="shared" si="8"/>
        <v>4.2216774180867667E-3</v>
      </c>
      <c r="Q438" s="172">
        <f t="shared" si="8"/>
        <v>-1.2926925773774967E-2</v>
      </c>
      <c r="R438" s="172">
        <f t="shared" si="8"/>
        <v>-2.4091389790887763E-2</v>
      </c>
      <c r="S438" s="173">
        <f t="shared" si="8"/>
        <v>-4.7840865654156239E-3</v>
      </c>
    </row>
    <row r="439" spans="1:19" x14ac:dyDescent="0.25">
      <c r="A439" s="132" t="s">
        <v>1657</v>
      </c>
      <c r="B439" s="132"/>
      <c r="C439" s="168">
        <f t="shared" si="9"/>
        <v>4.037014758813795E-3</v>
      </c>
      <c r="D439" s="168">
        <f t="shared" si="8"/>
        <v>-9.0193880113697E-3</v>
      </c>
      <c r="E439" s="168">
        <f t="shared" si="8"/>
        <v>-0.11474326535655366</v>
      </c>
      <c r="F439" s="168">
        <f t="shared" si="8"/>
        <v>-1.8063996433738905E-2</v>
      </c>
      <c r="G439" s="168">
        <f t="shared" si="8"/>
        <v>-4.0521542111114917E-2</v>
      </c>
      <c r="H439" s="168">
        <f t="shared" si="8"/>
        <v>-2.6551672576325736E-2</v>
      </c>
      <c r="I439" s="168">
        <f t="shared" si="8"/>
        <v>-1.7591367214088383E-2</v>
      </c>
      <c r="J439" s="168">
        <f t="shared" si="8"/>
        <v>7.3534689343625281E-2</v>
      </c>
      <c r="K439" s="168">
        <f t="shared" si="8"/>
        <v>-2.9935750922455595E-2</v>
      </c>
      <c r="L439" s="168">
        <f t="shared" si="8"/>
        <v>-0.11799184066645529</v>
      </c>
      <c r="M439" s="168">
        <f t="shared" si="8"/>
        <v>2.7011498281455104E-3</v>
      </c>
      <c r="N439" s="171">
        <f t="shared" si="8"/>
        <v>-6.5903173363778267E-3</v>
      </c>
      <c r="O439" s="172">
        <f t="shared" si="8"/>
        <v>-0.11632406431984865</v>
      </c>
      <c r="P439" s="172">
        <f t="shared" si="8"/>
        <v>3.9576350148120332E-2</v>
      </c>
      <c r="Q439" s="172">
        <f t="shared" si="8"/>
        <v>-6.3013644665615431E-2</v>
      </c>
      <c r="R439" s="172">
        <f t="shared" si="8"/>
        <v>-2.6283602385046123E-2</v>
      </c>
      <c r="S439" s="173">
        <f t="shared" si="8"/>
        <v>1.8905285592072829E-2</v>
      </c>
    </row>
    <row r="440" spans="1:19" x14ac:dyDescent="0.25">
      <c r="A440" s="132" t="s">
        <v>1654</v>
      </c>
      <c r="B440" s="132"/>
      <c r="C440" s="168">
        <f t="shared" si="9"/>
        <v>1.1715604126252943E-2</v>
      </c>
      <c r="D440" s="168">
        <f t="shared" si="8"/>
        <v>-3.9561633940479513E-2</v>
      </c>
      <c r="E440" s="168">
        <f t="shared" si="8"/>
        <v>-0.21576224747757999</v>
      </c>
      <c r="F440" s="168">
        <f t="shared" si="8"/>
        <v>-2.3864029576953771E-2</v>
      </c>
      <c r="G440" s="168">
        <f t="shared" si="8"/>
        <v>-0.10591920376152497</v>
      </c>
      <c r="H440" s="168">
        <f t="shared" si="8"/>
        <v>-5.5781712748320555E-2</v>
      </c>
      <c r="I440" s="168">
        <f t="shared" si="8"/>
        <v>-3.6254444768656802E-2</v>
      </c>
      <c r="J440" s="168">
        <f t="shared" si="8"/>
        <v>0.15885025395889252</v>
      </c>
      <c r="K440" s="168">
        <f t="shared" si="8"/>
        <v>-5.0845250260027841E-2</v>
      </c>
      <c r="L440" s="168">
        <f t="shared" si="8"/>
        <v>-0.21154260099502165</v>
      </c>
      <c r="M440" s="168">
        <f t="shared" si="8"/>
        <v>4.1116002692274556E-2</v>
      </c>
      <c r="N440" s="171">
        <f t="shared" si="8"/>
        <v>5.8878296285264975E-2</v>
      </c>
      <c r="O440" s="172">
        <f t="shared" si="8"/>
        <v>-0.18133071188849859</v>
      </c>
      <c r="P440" s="172">
        <f t="shared" si="8"/>
        <v>0.14824919123566338</v>
      </c>
      <c r="Q440" s="172">
        <f t="shared" si="8"/>
        <v>-0.15428421553966754</v>
      </c>
      <c r="R440" s="172">
        <f t="shared" si="8"/>
        <v>2.7817250335180344E-2</v>
      </c>
      <c r="S440" s="173">
        <f t="shared" si="8"/>
        <v>4.9631452030551415E-2</v>
      </c>
    </row>
    <row r="441" spans="1:19" x14ac:dyDescent="0.25">
      <c r="A441" s="132" t="s">
        <v>1651</v>
      </c>
      <c r="B441" s="132"/>
      <c r="C441" s="168">
        <f t="shared" si="9"/>
        <v>-2.6207361707080157E-3</v>
      </c>
      <c r="D441" s="168">
        <f t="shared" si="8"/>
        <v>1.8220029765649182E-2</v>
      </c>
      <c r="E441" s="168">
        <f t="shared" si="8"/>
        <v>-1.6604333515256253E-2</v>
      </c>
      <c r="F441" s="168">
        <f t="shared" si="8"/>
        <v>-1.3882978864735773E-2</v>
      </c>
      <c r="G441" s="168">
        <f t="shared" si="8"/>
        <v>1.9856495561235477E-2</v>
      </c>
      <c r="H441" s="168">
        <f t="shared" si="8"/>
        <v>-2.7789770219277532E-4</v>
      </c>
      <c r="I441" s="168">
        <f t="shared" si="8"/>
        <v>-5.5577608821233415E-4</v>
      </c>
      <c r="J441" s="168">
        <f t="shared" si="8"/>
        <v>5.1327090583141999E-3</v>
      </c>
      <c r="K441" s="168">
        <f t="shared" si="8"/>
        <v>-1.0704966327705456E-2</v>
      </c>
      <c r="L441" s="168">
        <f t="shared" si="8"/>
        <v>-2.7353717649565401E-2</v>
      </c>
      <c r="M441" s="168">
        <f t="shared" si="8"/>
        <v>-2.9383835801269909E-2</v>
      </c>
      <c r="N441" s="171">
        <f t="shared" si="8"/>
        <v>-6.0505464938056641E-2</v>
      </c>
      <c r="O441" s="172">
        <f t="shared" si="8"/>
        <v>-5.567709468189086E-2</v>
      </c>
      <c r="P441" s="172">
        <f t="shared" si="8"/>
        <v>-4.6554372656126719E-2</v>
      </c>
      <c r="Q441" s="172">
        <f t="shared" si="8"/>
        <v>2.4109879412083535E-2</v>
      </c>
      <c r="R441" s="172">
        <f t="shared" si="8"/>
        <v>-7.0842572280292226E-2</v>
      </c>
      <c r="S441" s="173">
        <f t="shared" si="8"/>
        <v>-7.0518740765657117E-3</v>
      </c>
    </row>
    <row r="442" spans="1:19" x14ac:dyDescent="0.25">
      <c r="A442" s="132" t="s">
        <v>1648</v>
      </c>
      <c r="B442" s="132"/>
      <c r="C442" s="168">
        <f t="shared" si="9"/>
        <v>2.8439355682579937E-2</v>
      </c>
      <c r="D442" s="168">
        <f t="shared" si="9"/>
        <v>3.6624716426934878E-2</v>
      </c>
      <c r="E442" s="168">
        <f t="shared" si="9"/>
        <v>-3.6284067150952337E-3</v>
      </c>
      <c r="F442" s="168">
        <f t="shared" si="9"/>
        <v>2.343742131803217E-2</v>
      </c>
      <c r="G442" s="168">
        <f t="shared" si="9"/>
        <v>8.3419777764215386E-3</v>
      </c>
      <c r="H442" s="168">
        <f t="shared" si="9"/>
        <v>-7.9143419065851317E-3</v>
      </c>
      <c r="I442" s="168">
        <f t="shared" si="9"/>
        <v>4.0230874743658607E-3</v>
      </c>
      <c r="J442" s="168">
        <f t="shared" si="9"/>
        <v>1.3592556998583083E-2</v>
      </c>
      <c r="K442" s="168">
        <f t="shared" si="9"/>
        <v>2.874097673002507E-2</v>
      </c>
      <c r="L442" s="168">
        <f t="shared" si="9"/>
        <v>1.5099285063304713E-3</v>
      </c>
      <c r="M442" s="168">
        <f t="shared" si="9"/>
        <v>-1.9505938781627652E-2</v>
      </c>
      <c r="N442" s="171">
        <f t="shared" si="9"/>
        <v>4.3890054750894691E-4</v>
      </c>
      <c r="O442" s="172">
        <f t="shared" si="9"/>
        <v>-3.6700350738047782E-2</v>
      </c>
      <c r="P442" s="172">
        <f t="shared" si="9"/>
        <v>8.9280201133796755E-3</v>
      </c>
      <c r="Q442" s="172">
        <f t="shared" si="9"/>
        <v>3.0185335670174451E-2</v>
      </c>
      <c r="R442" s="172">
        <f t="shared" si="9"/>
        <v>2.0352673439152369E-3</v>
      </c>
      <c r="S442" s="173">
        <f t="shared" ref="D442:S457" si="10">(S37/R37)^4 -1</f>
        <v>-6.1634630240838817E-3</v>
      </c>
    </row>
    <row r="443" spans="1:19" x14ac:dyDescent="0.25">
      <c r="A443" s="132" t="s">
        <v>1645</v>
      </c>
      <c r="B443" s="132"/>
      <c r="C443" s="168">
        <f t="shared" ref="C443:R458" si="11">(C38/B38)^4 -1</f>
        <v>3.4388259645548036E-2</v>
      </c>
      <c r="D443" s="168">
        <f t="shared" si="10"/>
        <v>4.9969799577844753E-2</v>
      </c>
      <c r="E443" s="168">
        <f t="shared" si="10"/>
        <v>-7.0025990635602664E-3</v>
      </c>
      <c r="F443" s="168">
        <f t="shared" si="10"/>
        <v>2.8678133628429858E-2</v>
      </c>
      <c r="G443" s="168">
        <f t="shared" si="10"/>
        <v>9.531942992718756E-3</v>
      </c>
      <c r="H443" s="168">
        <f t="shared" si="10"/>
        <v>-4.0150813220042325E-3</v>
      </c>
      <c r="I443" s="168">
        <f t="shared" si="10"/>
        <v>2.9524102927744877E-3</v>
      </c>
      <c r="J443" s="168">
        <f t="shared" si="10"/>
        <v>1.8566385947704989E-2</v>
      </c>
      <c r="K443" s="168">
        <f t="shared" si="10"/>
        <v>3.6238713304653336E-2</v>
      </c>
      <c r="L443" s="168">
        <f t="shared" si="10"/>
        <v>-2.3553185654259234E-3</v>
      </c>
      <c r="M443" s="168">
        <f t="shared" si="10"/>
        <v>-1.4777782230407266E-2</v>
      </c>
      <c r="N443" s="171">
        <f t="shared" si="10"/>
        <v>-2.0503310262230956E-3</v>
      </c>
      <c r="O443" s="172">
        <f t="shared" si="10"/>
        <v>-3.6444390698329054E-2</v>
      </c>
      <c r="P443" s="172">
        <f t="shared" si="10"/>
        <v>1.4060242321931149E-2</v>
      </c>
      <c r="Q443" s="172">
        <f t="shared" si="10"/>
        <v>3.1050447148777138E-2</v>
      </c>
      <c r="R443" s="172">
        <f t="shared" si="10"/>
        <v>8.69774965652792E-3</v>
      </c>
      <c r="S443" s="173">
        <f t="shared" si="10"/>
        <v>-1.1549540033785277E-2</v>
      </c>
    </row>
    <row r="444" spans="1:19" x14ac:dyDescent="0.25">
      <c r="A444" s="132" t="s">
        <v>1642</v>
      </c>
      <c r="B444" s="132"/>
      <c r="C444" s="168">
        <f t="shared" si="11"/>
        <v>1.4887719188982906E-3</v>
      </c>
      <c r="D444" s="168">
        <f t="shared" si="10"/>
        <v>-2.0539363447846681E-2</v>
      </c>
      <c r="E444" s="168">
        <f t="shared" si="10"/>
        <v>1.205666435925723E-2</v>
      </c>
      <c r="F444" s="168">
        <f t="shared" si="10"/>
        <v>2.6941733572893867E-3</v>
      </c>
      <c r="G444" s="168">
        <f t="shared" si="10"/>
        <v>4.4764450050054361E-3</v>
      </c>
      <c r="H444" s="168">
        <f t="shared" si="10"/>
        <v>-2.416435612859813E-2</v>
      </c>
      <c r="I444" s="168">
        <f t="shared" si="10"/>
        <v>8.6362400432509201E-3</v>
      </c>
      <c r="J444" s="168">
        <f t="shared" si="10"/>
        <v>-8.3148881688986931E-3</v>
      </c>
      <c r="K444" s="168">
        <f t="shared" si="10"/>
        <v>-3.5299518621130233E-3</v>
      </c>
      <c r="L444" s="168">
        <f t="shared" si="10"/>
        <v>1.8397066353898373E-2</v>
      </c>
      <c r="M444" s="168">
        <f t="shared" si="10"/>
        <v>-3.9747661586917005E-2</v>
      </c>
      <c r="N444" s="171">
        <f t="shared" si="10"/>
        <v>1.1517325629286645E-2</v>
      </c>
      <c r="O444" s="172">
        <f t="shared" si="10"/>
        <v>-3.7481083871347298E-2</v>
      </c>
      <c r="P444" s="172">
        <f t="shared" si="10"/>
        <v>-1.3164749027997802E-2</v>
      </c>
      <c r="Q444" s="172">
        <f t="shared" si="10"/>
        <v>2.62533071632578E-2</v>
      </c>
      <c r="R444" s="172">
        <f t="shared" si="10"/>
        <v>-2.6899207446946183E-2</v>
      </c>
      <c r="S444" s="173">
        <f t="shared" si="10"/>
        <v>1.805131567369278E-2</v>
      </c>
    </row>
    <row r="445" spans="1:19" x14ac:dyDescent="0.25">
      <c r="A445" s="131" t="s">
        <v>15</v>
      </c>
      <c r="B445" s="132"/>
      <c r="C445" s="168">
        <f t="shared" si="11"/>
        <v>-6.1258208441134832E-2</v>
      </c>
      <c r="D445" s="168">
        <f t="shared" si="10"/>
        <v>-6.9636955376790488E-2</v>
      </c>
      <c r="E445" s="168">
        <f t="shared" si="10"/>
        <v>-6.6104351307771259E-2</v>
      </c>
      <c r="F445" s="168">
        <f t="shared" si="10"/>
        <v>-5.2842902362728594E-2</v>
      </c>
      <c r="G445" s="168">
        <f t="shared" si="10"/>
        <v>-6.2177778662738437E-2</v>
      </c>
      <c r="H445" s="168">
        <f t="shared" si="10"/>
        <v>-5.9205808390780379E-2</v>
      </c>
      <c r="I445" s="168">
        <f t="shared" si="10"/>
        <v>-5.4932332594476385E-2</v>
      </c>
      <c r="J445" s="168">
        <f t="shared" si="10"/>
        <v>-4.7250022794319779E-2</v>
      </c>
      <c r="K445" s="168">
        <f t="shared" si="10"/>
        <v>-5.9471291715436081E-2</v>
      </c>
      <c r="L445" s="168">
        <f t="shared" si="10"/>
        <v>-4.7046910062864322E-2</v>
      </c>
      <c r="M445" s="168">
        <f t="shared" si="10"/>
        <v>-4.3470023253816326E-2</v>
      </c>
      <c r="N445" s="171">
        <f t="shared" si="10"/>
        <v>-4.5631918940198801E-2</v>
      </c>
      <c r="O445" s="172">
        <f t="shared" si="10"/>
        <v>-2.7817942608512225E-2</v>
      </c>
      <c r="P445" s="172">
        <f t="shared" si="10"/>
        <v>-5.6824446713198751E-2</v>
      </c>
      <c r="Q445" s="172">
        <f t="shared" si="10"/>
        <v>-5.9574475076757061E-2</v>
      </c>
      <c r="R445" s="172">
        <f t="shared" si="10"/>
        <v>-5.3362439724423449E-2</v>
      </c>
      <c r="S445" s="173">
        <f t="shared" si="10"/>
        <v>-2.5560274703452235E-2</v>
      </c>
    </row>
    <row r="446" spans="1:19" x14ac:dyDescent="0.25">
      <c r="A446" s="132" t="s">
        <v>1639</v>
      </c>
      <c r="B446" s="132"/>
      <c r="C446" s="168">
        <f t="shared" si="11"/>
        <v>-8.3439278173864095E-2</v>
      </c>
      <c r="D446" s="168">
        <f t="shared" si="10"/>
        <v>-9.8667850592863648E-2</v>
      </c>
      <c r="E446" s="168">
        <f t="shared" si="10"/>
        <v>-9.5519819874812395E-2</v>
      </c>
      <c r="F446" s="168">
        <f t="shared" si="10"/>
        <v>-9.0193564568980755E-2</v>
      </c>
      <c r="G446" s="168">
        <f t="shared" si="10"/>
        <v>-0.10411982983090751</v>
      </c>
      <c r="H446" s="168">
        <f t="shared" si="10"/>
        <v>-9.2043289510705506E-2</v>
      </c>
      <c r="I446" s="168">
        <f t="shared" si="10"/>
        <v>-8.5044191092787269E-2</v>
      </c>
      <c r="J446" s="168">
        <f t="shared" si="10"/>
        <v>-6.8174468031254376E-2</v>
      </c>
      <c r="K446" s="168">
        <f t="shared" si="10"/>
        <v>-9.0421210421266718E-2</v>
      </c>
      <c r="L446" s="168">
        <f t="shared" si="10"/>
        <v>-6.6955668416973757E-2</v>
      </c>
      <c r="M446" s="168">
        <f t="shared" si="10"/>
        <v>-6.4225535420385449E-2</v>
      </c>
      <c r="N446" s="171">
        <f t="shared" si="10"/>
        <v>-7.0934363885160723E-2</v>
      </c>
      <c r="O446" s="172">
        <f t="shared" si="10"/>
        <v>-3.8212212911884591E-2</v>
      </c>
      <c r="P446" s="172">
        <f t="shared" si="10"/>
        <v>-7.5030179918411988E-2</v>
      </c>
      <c r="Q446" s="172">
        <f t="shared" si="10"/>
        <v>-9.2842187836869927E-2</v>
      </c>
      <c r="R446" s="172">
        <f t="shared" si="10"/>
        <v>-8.1059537623647704E-2</v>
      </c>
      <c r="S446" s="173">
        <f t="shared" si="10"/>
        <v>-3.2486463595118087E-2</v>
      </c>
    </row>
    <row r="447" spans="1:19" x14ac:dyDescent="0.25">
      <c r="A447" s="132" t="s">
        <v>1636</v>
      </c>
      <c r="B447" s="132"/>
      <c r="C447" s="168">
        <f t="shared" si="11"/>
        <v>-8.7780800826123939E-2</v>
      </c>
      <c r="D447" s="168">
        <f t="shared" si="10"/>
        <v>-0.10624766409983333</v>
      </c>
      <c r="E447" s="168">
        <f t="shared" si="10"/>
        <v>-0.12536421544272436</v>
      </c>
      <c r="F447" s="168">
        <f t="shared" si="10"/>
        <v>-0.12042278486893754</v>
      </c>
      <c r="G447" s="168">
        <f t="shared" si="10"/>
        <v>-0.12859057804589202</v>
      </c>
      <c r="H447" s="168">
        <f t="shared" si="10"/>
        <v>-9.4310803384338282E-2</v>
      </c>
      <c r="I447" s="168">
        <f t="shared" si="10"/>
        <v>-9.1586307518336185E-2</v>
      </c>
      <c r="J447" s="168">
        <f t="shared" si="10"/>
        <v>-8.3100560473285512E-2</v>
      </c>
      <c r="K447" s="168">
        <f t="shared" si="10"/>
        <v>-7.9751991375804909E-2</v>
      </c>
      <c r="L447" s="168">
        <f t="shared" si="10"/>
        <v>-7.3217066776142148E-2</v>
      </c>
      <c r="M447" s="168">
        <f t="shared" si="10"/>
        <v>-8.5419164321588692E-2</v>
      </c>
      <c r="N447" s="171">
        <f t="shared" si="10"/>
        <v>-6.5362017322699084E-2</v>
      </c>
      <c r="O447" s="172">
        <f t="shared" si="10"/>
        <v>-2.8250828570704156E-2</v>
      </c>
      <c r="P447" s="172">
        <f t="shared" si="10"/>
        <v>-0.12033538703000857</v>
      </c>
      <c r="Q447" s="172">
        <f t="shared" si="10"/>
        <v>-0.11474727255477002</v>
      </c>
      <c r="R447" s="172">
        <f t="shared" si="10"/>
        <v>-7.4506861405177927E-2</v>
      </c>
      <c r="S447" s="173">
        <f t="shared" si="10"/>
        <v>-4.5440085750049874E-2</v>
      </c>
    </row>
    <row r="448" spans="1:19" x14ac:dyDescent="0.25">
      <c r="A448" s="132" t="s">
        <v>1633</v>
      </c>
      <c r="B448" s="132"/>
      <c r="C448" s="168">
        <f t="shared" si="11"/>
        <v>-0.18126011066545467</v>
      </c>
      <c r="D448" s="168">
        <f t="shared" si="10"/>
        <v>-0.17760812235451695</v>
      </c>
      <c r="E448" s="168">
        <f t="shared" si="10"/>
        <v>-0.19000404002168736</v>
      </c>
      <c r="F448" s="168">
        <f t="shared" si="10"/>
        <v>-0.17350299716827144</v>
      </c>
      <c r="G448" s="168">
        <f t="shared" si="10"/>
        <v>-0.21633191419436981</v>
      </c>
      <c r="H448" s="168">
        <f t="shared" si="10"/>
        <v>-0.15793309766214647</v>
      </c>
      <c r="I448" s="168">
        <f t="shared" si="10"/>
        <v>-0.15833014657989497</v>
      </c>
      <c r="J448" s="168">
        <f t="shared" si="10"/>
        <v>-0.15739683976080265</v>
      </c>
      <c r="K448" s="168">
        <f t="shared" si="10"/>
        <v>-0.15727527657647755</v>
      </c>
      <c r="L448" s="168">
        <f t="shared" si="10"/>
        <v>-0.13217444687663726</v>
      </c>
      <c r="M448" s="168">
        <f t="shared" si="10"/>
        <v>-0.11279523815405268</v>
      </c>
      <c r="N448" s="171">
        <f t="shared" si="10"/>
        <v>-0.12011676220149847</v>
      </c>
      <c r="O448" s="172">
        <f t="shared" si="10"/>
        <v>-0.17438274932127773</v>
      </c>
      <c r="P448" s="172">
        <f t="shared" si="10"/>
        <v>-0.16201399159642604</v>
      </c>
      <c r="Q448" s="172">
        <f t="shared" si="10"/>
        <v>-0.17093175730948085</v>
      </c>
      <c r="R448" s="172">
        <f t="shared" si="10"/>
        <v>-0.13457526577596846</v>
      </c>
      <c r="S448" s="173">
        <f t="shared" si="10"/>
        <v>-0.10808545715155016</v>
      </c>
    </row>
    <row r="449" spans="1:19" x14ac:dyDescent="0.25">
      <c r="A449" s="132" t="s">
        <v>1630</v>
      </c>
      <c r="B449" s="132"/>
      <c r="C449" s="168">
        <f t="shared" si="11"/>
        <v>-9.9748593567466792E-2</v>
      </c>
      <c r="D449" s="168">
        <f t="shared" si="10"/>
        <v>-0.11158821041698452</v>
      </c>
      <c r="E449" s="168">
        <f t="shared" si="10"/>
        <v>-0.1211396513055113</v>
      </c>
      <c r="F449" s="168">
        <f t="shared" si="10"/>
        <v>-0.129602433364022</v>
      </c>
      <c r="G449" s="168">
        <f t="shared" si="10"/>
        <v>-0.13717941597473771</v>
      </c>
      <c r="H449" s="168">
        <f t="shared" si="10"/>
        <v>-7.6104710080094784E-2</v>
      </c>
      <c r="I449" s="168">
        <f t="shared" si="10"/>
        <v>-0.12561299895217604</v>
      </c>
      <c r="J449" s="168">
        <f t="shared" si="10"/>
        <v>-8.0552118785202853E-2</v>
      </c>
      <c r="K449" s="168">
        <f t="shared" si="10"/>
        <v>2.6677967958493864E-2</v>
      </c>
      <c r="L449" s="168">
        <f t="shared" si="10"/>
        <v>-0.14119403703296862</v>
      </c>
      <c r="M449" s="168">
        <f t="shared" si="10"/>
        <v>-0.1169026077203249</v>
      </c>
      <c r="N449" s="171">
        <f t="shared" si="10"/>
        <v>-1.6114547416932967E-2</v>
      </c>
      <c r="O449" s="172">
        <f t="shared" si="10"/>
        <v>0.21817486410778208</v>
      </c>
      <c r="P449" s="172">
        <f t="shared" si="10"/>
        <v>-4.2367381723570352E-3</v>
      </c>
      <c r="Q449" s="172">
        <f t="shared" si="10"/>
        <v>-0.10790818374015776</v>
      </c>
      <c r="R449" s="172">
        <f t="shared" si="10"/>
        <v>-8.8061699543241168E-2</v>
      </c>
      <c r="S449" s="173">
        <f t="shared" si="10"/>
        <v>1.4239578695376398E-3</v>
      </c>
    </row>
    <row r="450" spans="1:19" x14ac:dyDescent="0.25">
      <c r="A450" s="132" t="s">
        <v>1627</v>
      </c>
      <c r="B450" s="132"/>
      <c r="C450" s="168">
        <f t="shared" si="11"/>
        <v>-2.778823070057812E-2</v>
      </c>
      <c r="D450" s="168">
        <f t="shared" si="10"/>
        <v>-5.3151355991087779E-2</v>
      </c>
      <c r="E450" s="168">
        <f t="shared" si="10"/>
        <v>-9.5240043293346233E-2</v>
      </c>
      <c r="F450" s="168">
        <f t="shared" si="10"/>
        <v>-7.0582727527887301E-2</v>
      </c>
      <c r="G450" s="168">
        <f t="shared" si="10"/>
        <v>-0.10549340508484473</v>
      </c>
      <c r="H450" s="168">
        <f t="shared" si="10"/>
        <v>-2.002880733295509E-2</v>
      </c>
      <c r="I450" s="168">
        <f t="shared" si="10"/>
        <v>-6.0327280124583438E-2</v>
      </c>
      <c r="J450" s="168">
        <f t="shared" si="10"/>
        <v>-3.1616926633400433E-2</v>
      </c>
      <c r="K450" s="168">
        <f t="shared" si="10"/>
        <v>-0.10177238226828889</v>
      </c>
      <c r="L450" s="168">
        <f t="shared" si="10"/>
        <v>-5.2732298941693401E-3</v>
      </c>
      <c r="M450" s="168">
        <f t="shared" si="10"/>
        <v>-1.8267274565117786E-2</v>
      </c>
      <c r="N450" s="171">
        <f t="shared" si="10"/>
        <v>-2.1726940164501052E-2</v>
      </c>
      <c r="O450" s="172">
        <f t="shared" si="10"/>
        <v>-4.7431498714722964E-2</v>
      </c>
      <c r="P450" s="172">
        <f t="shared" si="10"/>
        <v>-0.14600627568987112</v>
      </c>
      <c r="Q450" s="172">
        <f t="shared" si="10"/>
        <v>-6.7785739614200424E-2</v>
      </c>
      <c r="R450" s="172">
        <f t="shared" si="10"/>
        <v>-5.1790700263951273E-2</v>
      </c>
      <c r="S450" s="173">
        <f t="shared" si="10"/>
        <v>1.4652906756931205E-3</v>
      </c>
    </row>
    <row r="451" spans="1:19" x14ac:dyDescent="0.25">
      <c r="A451" s="132" t="s">
        <v>1624</v>
      </c>
      <c r="B451" s="132"/>
      <c r="C451" s="168">
        <f t="shared" si="11"/>
        <v>2.2041106749364436E-2</v>
      </c>
      <c r="D451" s="168">
        <f t="shared" si="10"/>
        <v>-3.3581498960632561E-2</v>
      </c>
      <c r="E451" s="168">
        <f t="shared" si="10"/>
        <v>-5.5973952210635503E-2</v>
      </c>
      <c r="F451" s="168">
        <f t="shared" si="10"/>
        <v>-7.4643734527951588E-2</v>
      </c>
      <c r="G451" s="168">
        <f t="shared" si="10"/>
        <v>-1.051356809686832E-2</v>
      </c>
      <c r="H451" s="168">
        <f t="shared" si="10"/>
        <v>-7.1538580543886066E-2</v>
      </c>
      <c r="I451" s="168">
        <f t="shared" si="10"/>
        <v>4.0894339208314978E-3</v>
      </c>
      <c r="J451" s="168">
        <f t="shared" si="10"/>
        <v>-1.8975246487452302E-2</v>
      </c>
      <c r="K451" s="168">
        <f t="shared" si="10"/>
        <v>-2.8473109532057506E-2</v>
      </c>
      <c r="L451" s="168">
        <f t="shared" si="10"/>
        <v>1.4457203618169823E-2</v>
      </c>
      <c r="M451" s="168">
        <f t="shared" si="10"/>
        <v>-6.8686967252732267E-2</v>
      </c>
      <c r="N451" s="171">
        <f t="shared" si="10"/>
        <v>-5.0079088585147535E-2</v>
      </c>
      <c r="O451" s="172">
        <f t="shared" si="10"/>
        <v>4.2995820149002384E-2</v>
      </c>
      <c r="P451" s="172">
        <f t="shared" si="10"/>
        <v>-0.12158935314462471</v>
      </c>
      <c r="Q451" s="172">
        <f t="shared" si="10"/>
        <v>-7.3851924205750263E-2</v>
      </c>
      <c r="R451" s="172">
        <f t="shared" si="10"/>
        <v>1.3910622137776052E-3</v>
      </c>
      <c r="S451" s="173">
        <f t="shared" si="10"/>
        <v>-2.5319372149898656E-2</v>
      </c>
    </row>
    <row r="452" spans="1:19" x14ac:dyDescent="0.25">
      <c r="A452" s="132" t="s">
        <v>1621</v>
      </c>
      <c r="B452" s="132"/>
      <c r="C452" s="168">
        <f t="shared" si="11"/>
        <v>-3.9580946197366185E-3</v>
      </c>
      <c r="D452" s="168">
        <f t="shared" si="10"/>
        <v>-4.2566239133420058E-2</v>
      </c>
      <c r="E452" s="168">
        <f t="shared" si="10"/>
        <v>-7.9142696521445011E-2</v>
      </c>
      <c r="F452" s="168">
        <f t="shared" si="10"/>
        <v>-1.5841581050063391E-3</v>
      </c>
      <c r="G452" s="168">
        <f t="shared" si="10"/>
        <v>-4.6134836661866352E-2</v>
      </c>
      <c r="H452" s="168">
        <f t="shared" si="10"/>
        <v>-3.9903832552066643E-2</v>
      </c>
      <c r="I452" s="168">
        <f t="shared" si="10"/>
        <v>5.4387648751306195E-2</v>
      </c>
      <c r="J452" s="168">
        <f t="shared" si="10"/>
        <v>-2.8441018841654175E-2</v>
      </c>
      <c r="K452" s="168">
        <f t="shared" si="10"/>
        <v>6.8653869268895384E-3</v>
      </c>
      <c r="L452" s="168">
        <f t="shared" si="10"/>
        <v>6.5018352720464856E-2</v>
      </c>
      <c r="M452" s="168">
        <f t="shared" si="10"/>
        <v>1.1617576420900111E-2</v>
      </c>
      <c r="N452" s="171">
        <f t="shared" si="10"/>
        <v>8.0055904089491037E-3</v>
      </c>
      <c r="O452" s="172">
        <f t="shared" si="10"/>
        <v>2.8485916296772995E-2</v>
      </c>
      <c r="P452" s="172">
        <f t="shared" si="10"/>
        <v>-9.0219080215584668E-2</v>
      </c>
      <c r="Q452" s="172">
        <f t="shared" si="10"/>
        <v>-7.6638782012466988E-2</v>
      </c>
      <c r="R452" s="172">
        <f t="shared" si="10"/>
        <v>2.5619602816791875E-2</v>
      </c>
      <c r="S452" s="173">
        <f t="shared" si="10"/>
        <v>-1.7655653382484982E-2</v>
      </c>
    </row>
    <row r="453" spans="1:19" x14ac:dyDescent="0.25">
      <c r="A453" s="132" t="s">
        <v>1618</v>
      </c>
      <c r="B453" s="132"/>
      <c r="C453" s="168">
        <f t="shared" si="11"/>
        <v>5.1450849844774993E-2</v>
      </c>
      <c r="D453" s="168">
        <f t="shared" si="10"/>
        <v>-2.348036108622753E-2</v>
      </c>
      <c r="E453" s="168">
        <f t="shared" si="10"/>
        <v>-2.730745876154328E-2</v>
      </c>
      <c r="F453" s="168">
        <f t="shared" si="10"/>
        <v>-0.15575131814881715</v>
      </c>
      <c r="G453" s="168">
        <f t="shared" si="10"/>
        <v>3.5464005512950925E-2</v>
      </c>
      <c r="H453" s="168">
        <f t="shared" si="10"/>
        <v>-0.10907122960904625</v>
      </c>
      <c r="I453" s="168">
        <f t="shared" si="10"/>
        <v>-5.6908840119871962E-2</v>
      </c>
      <c r="J453" s="168">
        <f t="shared" si="10"/>
        <v>-5.553070147973127E-3</v>
      </c>
      <c r="K453" s="168">
        <f t="shared" si="10"/>
        <v>-7.1849101429237394E-2</v>
      </c>
      <c r="L453" s="168">
        <f t="shared" si="10"/>
        <v>-4.7694609833423884E-2</v>
      </c>
      <c r="M453" s="168">
        <f t="shared" si="10"/>
        <v>-0.16484750116321745</v>
      </c>
      <c r="N453" s="171">
        <f t="shared" si="10"/>
        <v>-0.12240055923195403</v>
      </c>
      <c r="O453" s="172">
        <f t="shared" si="10"/>
        <v>6.4074885089668854E-2</v>
      </c>
      <c r="P453" s="172">
        <f t="shared" si="10"/>
        <v>-0.16242858943180172</v>
      </c>
      <c r="Q453" s="172">
        <f t="shared" si="10"/>
        <v>-6.972930491413476E-2</v>
      </c>
      <c r="R453" s="172">
        <f t="shared" si="10"/>
        <v>-3.1879573406800144E-2</v>
      </c>
      <c r="S453" s="173">
        <f t="shared" si="10"/>
        <v>-3.6233861237033649E-2</v>
      </c>
    </row>
    <row r="454" spans="1:19" x14ac:dyDescent="0.25">
      <c r="A454" s="132" t="s">
        <v>1615</v>
      </c>
      <c r="B454" s="132"/>
      <c r="C454" s="168">
        <f t="shared" si="11"/>
        <v>8.1966950700379293E-2</v>
      </c>
      <c r="D454" s="168">
        <f t="shared" si="10"/>
        <v>-9.5219453480740901E-2</v>
      </c>
      <c r="E454" s="168">
        <f t="shared" si="10"/>
        <v>-1.670400028854413E-2</v>
      </c>
      <c r="F454" s="168">
        <f t="shared" si="10"/>
        <v>-8.2076807177094646E-2</v>
      </c>
      <c r="G454" s="168">
        <f t="shared" si="10"/>
        <v>-8.2583337782067501E-2</v>
      </c>
      <c r="H454" s="168">
        <f t="shared" si="10"/>
        <v>-1.8181565276711775E-2</v>
      </c>
      <c r="I454" s="168">
        <f t="shared" si="10"/>
        <v>-0.12269909153064273</v>
      </c>
      <c r="J454" s="168">
        <f t="shared" si="10"/>
        <v>-2.2119610805667267E-2</v>
      </c>
      <c r="K454" s="168">
        <f t="shared" si="10"/>
        <v>-8.32589072570602E-2</v>
      </c>
      <c r="L454" s="168">
        <f t="shared" si="10"/>
        <v>-0.1205976510086384</v>
      </c>
      <c r="M454" s="168">
        <f t="shared" si="10"/>
        <v>-4.0773534237485309E-2</v>
      </c>
      <c r="N454" s="171">
        <f t="shared" si="10"/>
        <v>-7.9309668078077822E-2</v>
      </c>
      <c r="O454" s="172">
        <f t="shared" si="10"/>
        <v>-1.2787258526700152E-2</v>
      </c>
      <c r="P454" s="172">
        <f t="shared" si="10"/>
        <v>-5.2182491199403325E-2</v>
      </c>
      <c r="Q454" s="172">
        <f t="shared" si="10"/>
        <v>-4.7921320317105387E-2</v>
      </c>
      <c r="R454" s="172">
        <f t="shared" si="10"/>
        <v>-0.13901647230758318</v>
      </c>
      <c r="S454" s="173">
        <f t="shared" si="10"/>
        <v>-0.14986858253099777</v>
      </c>
    </row>
    <row r="455" spans="1:19" x14ac:dyDescent="0.25">
      <c r="A455" s="132" t="s">
        <v>1612</v>
      </c>
      <c r="B455" s="132"/>
      <c r="C455" s="168">
        <f t="shared" si="11"/>
        <v>-8.5781453064508129E-2</v>
      </c>
      <c r="D455" s="168">
        <f t="shared" si="10"/>
        <v>-9.0177156442900253E-2</v>
      </c>
      <c r="E455" s="168">
        <f t="shared" si="10"/>
        <v>-6.5103008949634722E-2</v>
      </c>
      <c r="F455" s="168">
        <f t="shared" si="10"/>
        <v>-5.7124809792777675E-2</v>
      </c>
      <c r="G455" s="168">
        <f t="shared" si="10"/>
        <v>-7.8749533842999764E-2</v>
      </c>
      <c r="H455" s="168">
        <f t="shared" si="10"/>
        <v>-9.2991641170102946E-2</v>
      </c>
      <c r="I455" s="168">
        <f t="shared" si="10"/>
        <v>-7.6595450977419155E-2</v>
      </c>
      <c r="J455" s="168">
        <f t="shared" si="10"/>
        <v>-5.4618446409071431E-2</v>
      </c>
      <c r="K455" s="168">
        <f t="shared" si="10"/>
        <v>-0.10136528014389812</v>
      </c>
      <c r="L455" s="168">
        <f t="shared" si="10"/>
        <v>-5.7991344508007692E-2</v>
      </c>
      <c r="M455" s="168">
        <f t="shared" si="10"/>
        <v>-4.3377724074110335E-2</v>
      </c>
      <c r="N455" s="171">
        <f t="shared" si="10"/>
        <v>-7.6193957030770698E-2</v>
      </c>
      <c r="O455" s="172">
        <f t="shared" si="10"/>
        <v>-4.9351246233118928E-2</v>
      </c>
      <c r="P455" s="172">
        <f t="shared" si="10"/>
        <v>-2.7921186144883037E-2</v>
      </c>
      <c r="Q455" s="172">
        <f t="shared" si="10"/>
        <v>-7.2186821181650873E-2</v>
      </c>
      <c r="R455" s="172">
        <f t="shared" si="10"/>
        <v>-8.5025555604963499E-2</v>
      </c>
      <c r="S455" s="173">
        <f t="shared" si="10"/>
        <v>-1.4089929656075251E-2</v>
      </c>
    </row>
    <row r="456" spans="1:19" x14ac:dyDescent="0.25">
      <c r="A456" s="132" t="s">
        <v>1609</v>
      </c>
      <c r="B456" s="132"/>
      <c r="C456" s="168">
        <f t="shared" si="11"/>
        <v>-0.10213138463280325</v>
      </c>
      <c r="D456" s="168">
        <f t="shared" si="10"/>
        <v>-0.14712090535490463</v>
      </c>
      <c r="E456" s="168">
        <f t="shared" si="10"/>
        <v>-9.9744528570498314E-2</v>
      </c>
      <c r="F456" s="168">
        <f t="shared" si="10"/>
        <v>-9.8927825862081487E-2</v>
      </c>
      <c r="G456" s="168">
        <f t="shared" si="10"/>
        <v>-7.2726868206347883E-2</v>
      </c>
      <c r="H456" s="168">
        <f t="shared" si="10"/>
        <v>-4.9738768907309883E-2</v>
      </c>
      <c r="I456" s="168">
        <f t="shared" si="10"/>
        <v>-0.13055710102583462</v>
      </c>
      <c r="J456" s="168">
        <f t="shared" si="10"/>
        <v>-8.8361807556252336E-2</v>
      </c>
      <c r="K456" s="168">
        <f t="shared" si="10"/>
        <v>-0.1024064413057052</v>
      </c>
      <c r="L456" s="168">
        <f t="shared" si="10"/>
        <v>-7.2828808689310076E-2</v>
      </c>
      <c r="M456" s="168">
        <f t="shared" si="10"/>
        <v>-5.177103661366933E-2</v>
      </c>
      <c r="N456" s="171">
        <f t="shared" si="10"/>
        <v>-6.5628884660392628E-2</v>
      </c>
      <c r="O456" s="172">
        <f t="shared" si="10"/>
        <v>-6.5516709784383509E-2</v>
      </c>
      <c r="P456" s="172">
        <f t="shared" si="10"/>
        <v>-9.6384797563799252E-2</v>
      </c>
      <c r="Q456" s="172">
        <f t="shared" si="10"/>
        <v>-0.11884223811129957</v>
      </c>
      <c r="R456" s="172">
        <f t="shared" si="10"/>
        <v>-0.12489447376530427</v>
      </c>
      <c r="S456" s="173">
        <f t="shared" si="10"/>
        <v>-4.8638270903733627E-2</v>
      </c>
    </row>
    <row r="457" spans="1:19" x14ac:dyDescent="0.25">
      <c r="A457" s="132" t="s">
        <v>1606</v>
      </c>
      <c r="B457" s="132"/>
      <c r="C457" s="168">
        <f t="shared" si="11"/>
        <v>-6.9956564182468206E-2</v>
      </c>
      <c r="D457" s="168">
        <f t="shared" si="10"/>
        <v>-2.067494453760399E-2</v>
      </c>
      <c r="E457" s="168">
        <f t="shared" si="10"/>
        <v>-2.2480367890666764E-2</v>
      </c>
      <c r="F457" s="168">
        <f t="shared" si="10"/>
        <v>-6.8323022006370193E-3</v>
      </c>
      <c r="G457" s="168">
        <f t="shared" si="10"/>
        <v>-8.5866085856617147E-2</v>
      </c>
      <c r="H457" s="168">
        <f t="shared" si="10"/>
        <v>-0.13984877163938236</v>
      </c>
      <c r="I457" s="168">
        <f t="shared" si="10"/>
        <v>-1.6565664160242632E-2</v>
      </c>
      <c r="J457" s="168">
        <f t="shared" si="10"/>
        <v>-2.1081201343349343E-2</v>
      </c>
      <c r="K457" s="168">
        <f t="shared" si="10"/>
        <v>-0.10298569044328076</v>
      </c>
      <c r="L457" s="168">
        <f t="shared" si="10"/>
        <v>-4.0980414141396304E-2</v>
      </c>
      <c r="M457" s="168">
        <f t="shared" si="10"/>
        <v>-3.2708074265421883E-2</v>
      </c>
      <c r="N457" s="171">
        <f t="shared" si="10"/>
        <v>-8.8139697161365604E-2</v>
      </c>
      <c r="O457" s="172">
        <f t="shared" si="10"/>
        <v>-2.9151854076013839E-2</v>
      </c>
      <c r="P457" s="172">
        <f t="shared" si="10"/>
        <v>5.5279017084021387E-2</v>
      </c>
      <c r="Q457" s="172">
        <f t="shared" si="10"/>
        <v>-1.4674929538978643E-2</v>
      </c>
      <c r="R457" s="172">
        <f t="shared" si="10"/>
        <v>-3.9158873585890097E-2</v>
      </c>
      <c r="S457" s="173">
        <f t="shared" si="10"/>
        <v>3.2093691515016953E-2</v>
      </c>
    </row>
    <row r="458" spans="1:19" x14ac:dyDescent="0.25">
      <c r="A458" s="132" t="s">
        <v>1603</v>
      </c>
      <c r="B458" s="132"/>
      <c r="C458" s="168">
        <f t="shared" si="11"/>
        <v>-3.9963160456700897E-2</v>
      </c>
      <c r="D458" s="168">
        <f t="shared" si="11"/>
        <v>-5.8356885931335922E-2</v>
      </c>
      <c r="E458" s="168">
        <f t="shared" si="11"/>
        <v>-7.2278533637173958E-2</v>
      </c>
      <c r="F458" s="168">
        <f t="shared" si="11"/>
        <v>-1.445094597648322E-2</v>
      </c>
      <c r="G458" s="168">
        <f t="shared" si="11"/>
        <v>-6.8098028074981443E-2</v>
      </c>
      <c r="H458" s="168">
        <f t="shared" si="11"/>
        <v>-9.0194699790608679E-2</v>
      </c>
      <c r="I458" s="168">
        <f t="shared" si="11"/>
        <v>-3.7007562186092358E-2</v>
      </c>
      <c r="J458" s="168">
        <f t="shared" si="11"/>
        <v>1.0500986366472453E-2</v>
      </c>
      <c r="K458" s="168">
        <f t="shared" si="11"/>
        <v>-7.6306204312057702E-2</v>
      </c>
      <c r="L458" s="168">
        <f t="shared" si="11"/>
        <v>-8.3074623829535899E-2</v>
      </c>
      <c r="M458" s="168">
        <f t="shared" si="11"/>
        <v>-6.8170893908298114E-2</v>
      </c>
      <c r="N458" s="171">
        <f t="shared" si="11"/>
        <v>-1.1949374326983619E-2</v>
      </c>
      <c r="O458" s="172">
        <f t="shared" si="11"/>
        <v>-7.9518649574419675E-2</v>
      </c>
      <c r="P458" s="172">
        <f t="shared" si="11"/>
        <v>-8.6225932056063215E-2</v>
      </c>
      <c r="Q458" s="172">
        <f t="shared" si="11"/>
        <v>-0.16728669463939405</v>
      </c>
      <c r="R458" s="172">
        <f t="shared" si="11"/>
        <v>-8.2786756933193595E-2</v>
      </c>
      <c r="S458" s="173">
        <f t="shared" ref="D458:S473" si="12">(S53/R53)^4 -1</f>
        <v>-0.18005313770282594</v>
      </c>
    </row>
    <row r="459" spans="1:19" x14ac:dyDescent="0.25">
      <c r="A459" s="132" t="s">
        <v>1600</v>
      </c>
      <c r="B459" s="132"/>
      <c r="C459" s="168">
        <f t="shared" ref="C459:R474" si="13">(C54/B54)^4 -1</f>
        <v>-3.7372944104220318E-2</v>
      </c>
      <c r="D459" s="168">
        <f t="shared" si="12"/>
        <v>-4.2474002623576701E-2</v>
      </c>
      <c r="E459" s="168">
        <f t="shared" si="12"/>
        <v>-4.6915059258850311E-2</v>
      </c>
      <c r="F459" s="168">
        <f t="shared" si="12"/>
        <v>1.5825870047667001E-2</v>
      </c>
      <c r="G459" s="168">
        <f t="shared" si="12"/>
        <v>2.8445306132861115E-2</v>
      </c>
      <c r="H459" s="168">
        <f t="shared" si="12"/>
        <v>-2.6253194259886148E-2</v>
      </c>
      <c r="I459" s="168">
        <f t="shared" si="12"/>
        <v>-8.6795293258538075E-3</v>
      </c>
      <c r="J459" s="168">
        <f t="shared" si="12"/>
        <v>-4.3731792971270056E-2</v>
      </c>
      <c r="K459" s="168">
        <f t="shared" si="12"/>
        <v>-4.2670935609821825E-2</v>
      </c>
      <c r="L459" s="168">
        <f t="shared" si="12"/>
        <v>-1.8122551308474066E-2</v>
      </c>
      <c r="M459" s="168">
        <f t="shared" si="12"/>
        <v>-4.0473033498127364E-3</v>
      </c>
      <c r="N459" s="171">
        <f t="shared" si="12"/>
        <v>-3.2463477588171252E-2</v>
      </c>
      <c r="O459" s="172">
        <f t="shared" si="12"/>
        <v>-2.5348081064492933E-2</v>
      </c>
      <c r="P459" s="172">
        <f t="shared" si="12"/>
        <v>-3.0927934649764399E-2</v>
      </c>
      <c r="Q459" s="172">
        <f t="shared" si="12"/>
        <v>-1.8408208746590882E-2</v>
      </c>
      <c r="R459" s="172">
        <f t="shared" si="12"/>
        <v>-3.5241628648167711E-2</v>
      </c>
      <c r="S459" s="173">
        <f t="shared" si="12"/>
        <v>-8.5722914930034255E-2</v>
      </c>
    </row>
    <row r="460" spans="1:19" x14ac:dyDescent="0.25">
      <c r="A460" s="132" t="s">
        <v>1597</v>
      </c>
      <c r="B460" s="132"/>
      <c r="C460" s="168">
        <f t="shared" si="13"/>
        <v>3.6208444575345444E-2</v>
      </c>
      <c r="D460" s="168">
        <f t="shared" si="12"/>
        <v>3.0209179598591929E-2</v>
      </c>
      <c r="E460" s="168">
        <f t="shared" si="12"/>
        <v>7.6475920474179393E-3</v>
      </c>
      <c r="F460" s="168">
        <f t="shared" si="12"/>
        <v>1.883125201508884E-2</v>
      </c>
      <c r="G460" s="168">
        <f t="shared" si="12"/>
        <v>-1.0838710965464404E-2</v>
      </c>
      <c r="H460" s="168">
        <f t="shared" si="12"/>
        <v>3.3577067877618383E-2</v>
      </c>
      <c r="I460" s="168">
        <f t="shared" si="12"/>
        <v>2.1045216142738798E-2</v>
      </c>
      <c r="J460" s="168">
        <f t="shared" si="12"/>
        <v>-8.1924811872096104E-3</v>
      </c>
      <c r="K460" s="168">
        <f t="shared" si="12"/>
        <v>1.1178636542559683E-2</v>
      </c>
      <c r="L460" s="168">
        <f t="shared" si="12"/>
        <v>-1.451908987789019E-2</v>
      </c>
      <c r="M460" s="168">
        <f t="shared" si="12"/>
        <v>-1.2154450066093392E-2</v>
      </c>
      <c r="N460" s="171">
        <f t="shared" si="12"/>
        <v>2.1995222224730382E-2</v>
      </c>
      <c r="O460" s="172">
        <f t="shared" si="12"/>
        <v>-7.0236778390757593E-3</v>
      </c>
      <c r="P460" s="172">
        <f t="shared" si="12"/>
        <v>-1.4336685677181271E-2</v>
      </c>
      <c r="Q460" s="172">
        <f t="shared" si="12"/>
        <v>-2.0054629376265898E-2</v>
      </c>
      <c r="R460" s="172">
        <f t="shared" si="12"/>
        <v>1.570873413881313E-2</v>
      </c>
      <c r="S460" s="173">
        <f t="shared" si="12"/>
        <v>5.6606690654446901E-2</v>
      </c>
    </row>
    <row r="461" spans="1:19" x14ac:dyDescent="0.25">
      <c r="A461" s="132" t="s">
        <v>1594</v>
      </c>
      <c r="B461" s="132"/>
      <c r="C461" s="168">
        <f t="shared" si="13"/>
        <v>2.0525550774650236E-2</v>
      </c>
      <c r="D461" s="168">
        <f t="shared" si="12"/>
        <v>3.5548388858683388E-2</v>
      </c>
      <c r="E461" s="168">
        <f t="shared" si="12"/>
        <v>1.1461551455405061E-3</v>
      </c>
      <c r="F461" s="168">
        <f t="shared" si="12"/>
        <v>5.0293758173580949E-2</v>
      </c>
      <c r="G461" s="168">
        <f t="shared" si="12"/>
        <v>3.6864403409836211E-2</v>
      </c>
      <c r="H461" s="168">
        <f t="shared" si="12"/>
        <v>-4.2377056776586874E-3</v>
      </c>
      <c r="I461" s="168">
        <f t="shared" si="12"/>
        <v>-1.4828288318160188E-2</v>
      </c>
      <c r="J461" s="168">
        <f t="shared" si="12"/>
        <v>-5.9768237796287593E-2</v>
      </c>
      <c r="K461" s="168">
        <f t="shared" si="12"/>
        <v>1.8808515884480848E-3</v>
      </c>
      <c r="L461" s="168">
        <f t="shared" si="12"/>
        <v>7.4125707455134915E-3</v>
      </c>
      <c r="M461" s="168">
        <f t="shared" si="12"/>
        <v>-1.1409244402694751E-3</v>
      </c>
      <c r="N461" s="171">
        <f t="shared" si="12"/>
        <v>-7.076235220659477E-3</v>
      </c>
      <c r="O461" s="172">
        <f t="shared" si="12"/>
        <v>2.8624862857797861E-3</v>
      </c>
      <c r="P461" s="172">
        <f t="shared" si="12"/>
        <v>6.4241046039006378E-3</v>
      </c>
      <c r="Q461" s="172">
        <f t="shared" si="12"/>
        <v>1.2226869550469033E-4</v>
      </c>
      <c r="R461" s="172">
        <f t="shared" si="12"/>
        <v>3.3755105004118269E-2</v>
      </c>
      <c r="S461" s="173">
        <f t="shared" si="12"/>
        <v>5.7541858063034468E-2</v>
      </c>
    </row>
    <row r="462" spans="1:19" x14ac:dyDescent="0.25">
      <c r="A462" s="132" t="s">
        <v>1591</v>
      </c>
      <c r="B462" s="132"/>
      <c r="C462" s="168">
        <f t="shared" si="13"/>
        <v>4.1505591826533905E-2</v>
      </c>
      <c r="D462" s="168">
        <f t="shared" si="12"/>
        <v>2.8265169524751999E-2</v>
      </c>
      <c r="E462" s="168">
        <f t="shared" si="12"/>
        <v>9.8913199201877688E-3</v>
      </c>
      <c r="F462" s="168">
        <f t="shared" si="12"/>
        <v>9.8286848265638493E-3</v>
      </c>
      <c r="G462" s="168">
        <f t="shared" si="12"/>
        <v>-2.5276723804164569E-2</v>
      </c>
      <c r="H462" s="168">
        <f t="shared" si="12"/>
        <v>4.5335565794180299E-2</v>
      </c>
      <c r="I462" s="168">
        <f t="shared" si="12"/>
        <v>3.2188752446116409E-2</v>
      </c>
      <c r="J462" s="168">
        <f t="shared" si="12"/>
        <v>8.4015028990851448E-3</v>
      </c>
      <c r="K462" s="168">
        <f t="shared" si="12"/>
        <v>1.3952100133466594E-2</v>
      </c>
      <c r="L462" s="168">
        <f t="shared" si="12"/>
        <v>-2.0293794396406106E-2</v>
      </c>
      <c r="M462" s="168">
        <f t="shared" si="12"/>
        <v>-1.6158432206987317E-2</v>
      </c>
      <c r="N462" s="171">
        <f t="shared" si="12"/>
        <v>3.1089459016848897E-2</v>
      </c>
      <c r="O462" s="172">
        <f t="shared" si="12"/>
        <v>-9.7580607630011196E-3</v>
      </c>
      <c r="P462" s="172">
        <f t="shared" si="12"/>
        <v>-2.03744192215638E-2</v>
      </c>
      <c r="Q462" s="172">
        <f t="shared" si="12"/>
        <v>-2.5861660827633193E-2</v>
      </c>
      <c r="R462" s="172">
        <f t="shared" si="12"/>
        <v>1.0503424544672457E-2</v>
      </c>
      <c r="S462" s="173">
        <f t="shared" si="12"/>
        <v>5.5988271658517608E-2</v>
      </c>
    </row>
    <row r="463" spans="1:19" x14ac:dyDescent="0.25">
      <c r="A463" s="132" t="s">
        <v>1588</v>
      </c>
      <c r="B463" s="132"/>
      <c r="C463" s="168">
        <f t="shared" si="13"/>
        <v>4.1299178962494354E-2</v>
      </c>
      <c r="D463" s="168">
        <f t="shared" si="12"/>
        <v>2.8770547262140678E-2</v>
      </c>
      <c r="E463" s="168">
        <f t="shared" si="12"/>
        <v>9.7356789825844281E-3</v>
      </c>
      <c r="F463" s="168">
        <f t="shared" si="12"/>
        <v>9.2152128874187778E-3</v>
      </c>
      <c r="G463" s="168">
        <f t="shared" si="12"/>
        <v>-2.5089817937706815E-2</v>
      </c>
      <c r="H463" s="168">
        <f t="shared" si="12"/>
        <v>4.521300694103525E-2</v>
      </c>
      <c r="I463" s="168">
        <f t="shared" si="12"/>
        <v>3.2225194976272631E-2</v>
      </c>
      <c r="J463" s="168">
        <f t="shared" si="12"/>
        <v>8.2127777125764467E-3</v>
      </c>
      <c r="K463" s="168">
        <f t="shared" si="12"/>
        <v>1.3876310433697192E-2</v>
      </c>
      <c r="L463" s="168">
        <f t="shared" si="12"/>
        <v>-2.1062280659521093E-2</v>
      </c>
      <c r="M463" s="168">
        <f t="shared" si="12"/>
        <v>-1.5496596921020123E-2</v>
      </c>
      <c r="N463" s="171">
        <f t="shared" si="12"/>
        <v>3.1013255349264579E-2</v>
      </c>
      <c r="O463" s="172">
        <f t="shared" si="12"/>
        <v>-1.0091092318331274E-2</v>
      </c>
      <c r="P463" s="172">
        <f t="shared" si="12"/>
        <v>-2.0266577768433436E-2</v>
      </c>
      <c r="Q463" s="172">
        <f t="shared" si="12"/>
        <v>-2.5864063312382668E-2</v>
      </c>
      <c r="R463" s="172">
        <f t="shared" si="12"/>
        <v>1.0352145617018804E-2</v>
      </c>
      <c r="S463" s="173">
        <f t="shared" si="12"/>
        <v>5.6349082182751253E-2</v>
      </c>
    </row>
    <row r="464" spans="1:19" x14ac:dyDescent="0.25">
      <c r="A464" s="132" t="s">
        <v>1585</v>
      </c>
      <c r="B464" s="132"/>
      <c r="C464" s="168">
        <f t="shared" si="13"/>
        <v>4.0618363557467951E-2</v>
      </c>
      <c r="D464" s="168">
        <f t="shared" si="12"/>
        <v>2.9399696373600515E-2</v>
      </c>
      <c r="E464" s="168">
        <f t="shared" si="12"/>
        <v>9.7734377702916042E-3</v>
      </c>
      <c r="F464" s="168">
        <f t="shared" si="12"/>
        <v>8.9853708131111265E-3</v>
      </c>
      <c r="G464" s="168">
        <f t="shared" si="12"/>
        <v>-2.4903836843460314E-2</v>
      </c>
      <c r="H464" s="168">
        <f t="shared" si="12"/>
        <v>4.5486105207271255E-2</v>
      </c>
      <c r="I464" s="168">
        <f t="shared" si="12"/>
        <v>3.1835393123351263E-2</v>
      </c>
      <c r="J464" s="168">
        <f t="shared" si="12"/>
        <v>8.4382575320469666E-3</v>
      </c>
      <c r="K464" s="168">
        <f t="shared" si="12"/>
        <v>1.3686680867754042E-2</v>
      </c>
      <c r="L464" s="168">
        <f t="shared" si="12"/>
        <v>-2.0585729093912208E-2</v>
      </c>
      <c r="M464" s="168">
        <f t="shared" si="12"/>
        <v>-1.567883154259464E-2</v>
      </c>
      <c r="N464" s="171">
        <f t="shared" si="12"/>
        <v>3.0741010933654334E-2</v>
      </c>
      <c r="O464" s="172">
        <f t="shared" si="12"/>
        <v>-9.3512791413518093E-3</v>
      </c>
      <c r="P464" s="172">
        <f t="shared" si="12"/>
        <v>-2.0408909637708916E-2</v>
      </c>
      <c r="Q464" s="172">
        <f t="shared" si="12"/>
        <v>-2.5527870561759536E-2</v>
      </c>
      <c r="R464" s="172">
        <f t="shared" si="12"/>
        <v>1.0120887729036632E-2</v>
      </c>
      <c r="S464" s="173">
        <f t="shared" si="12"/>
        <v>5.6453834563325644E-2</v>
      </c>
    </row>
    <row r="465" spans="1:19" x14ac:dyDescent="0.25">
      <c r="A465" s="132" t="s">
        <v>1582</v>
      </c>
      <c r="B465" s="132"/>
      <c r="C465" s="168">
        <f t="shared" si="13"/>
        <v>4.2263596694165129E-2</v>
      </c>
      <c r="D465" s="168">
        <f t="shared" si="12"/>
        <v>2.7712164542090356E-2</v>
      </c>
      <c r="E465" s="168">
        <f t="shared" si="12"/>
        <v>1.0427470427434526E-2</v>
      </c>
      <c r="F465" s="168">
        <f t="shared" si="12"/>
        <v>9.5210221031349906E-3</v>
      </c>
      <c r="G465" s="168">
        <f t="shared" si="12"/>
        <v>-2.4753828410347678E-2</v>
      </c>
      <c r="H465" s="168">
        <f t="shared" si="12"/>
        <v>4.4930358778764612E-2</v>
      </c>
      <c r="I465" s="168">
        <f t="shared" si="12"/>
        <v>3.1566594785176205E-2</v>
      </c>
      <c r="J465" s="168">
        <f t="shared" si="12"/>
        <v>8.6272686407489196E-3</v>
      </c>
      <c r="K465" s="168">
        <f t="shared" si="12"/>
        <v>1.4667778677448284E-2</v>
      </c>
      <c r="L465" s="168">
        <f t="shared" si="12"/>
        <v>-2.1789109167833831E-2</v>
      </c>
      <c r="M465" s="168">
        <f t="shared" si="12"/>
        <v>-1.3721540987439607E-2</v>
      </c>
      <c r="N465" s="171">
        <f t="shared" si="12"/>
        <v>3.0460791682346056E-2</v>
      </c>
      <c r="O465" s="172">
        <f t="shared" si="12"/>
        <v>-1.1527631020491702E-2</v>
      </c>
      <c r="P465" s="172">
        <f t="shared" si="12"/>
        <v>-1.8795266739270788E-2</v>
      </c>
      <c r="Q465" s="172">
        <f t="shared" si="12"/>
        <v>-2.6920978242138904E-2</v>
      </c>
      <c r="R465" s="172">
        <f t="shared" si="12"/>
        <v>1.1264983742208745E-2</v>
      </c>
      <c r="S465" s="173">
        <f t="shared" si="12"/>
        <v>5.4957773970074841E-2</v>
      </c>
    </row>
    <row r="466" spans="1:19" x14ac:dyDescent="0.25">
      <c r="A466" s="132" t="s">
        <v>1579</v>
      </c>
      <c r="B466" s="132"/>
      <c r="C466" s="168">
        <f t="shared" si="13"/>
        <v>4.2025292125955183E-2</v>
      </c>
      <c r="D466" s="168">
        <f t="shared" si="12"/>
        <v>2.8340404327827251E-2</v>
      </c>
      <c r="E466" s="168">
        <f t="shared" si="12"/>
        <v>9.6984723834256936E-3</v>
      </c>
      <c r="F466" s="168">
        <f t="shared" si="12"/>
        <v>9.5221100181421825E-3</v>
      </c>
      <c r="G466" s="168">
        <f t="shared" si="12"/>
        <v>-2.520243511824638E-2</v>
      </c>
      <c r="H466" s="168">
        <f t="shared" si="12"/>
        <v>4.5019569713298235E-2</v>
      </c>
      <c r="I466" s="168">
        <f t="shared" si="12"/>
        <v>3.2769638523947542E-2</v>
      </c>
      <c r="J466" s="168">
        <f t="shared" si="12"/>
        <v>8.0622450685694513E-3</v>
      </c>
      <c r="K466" s="168">
        <f t="shared" si="12"/>
        <v>1.4027503725323243E-2</v>
      </c>
      <c r="L466" s="168">
        <f t="shared" si="12"/>
        <v>-2.1245035566090364E-2</v>
      </c>
      <c r="M466" s="168">
        <f t="shared" si="12"/>
        <v>-1.5238524613101045E-2</v>
      </c>
      <c r="N466" s="171">
        <f t="shared" si="12"/>
        <v>3.1665237044460337E-2</v>
      </c>
      <c r="O466" s="172">
        <f t="shared" si="12"/>
        <v>-1.0458686994954336E-2</v>
      </c>
      <c r="P466" s="172">
        <f t="shared" si="12"/>
        <v>-2.0117640311321461E-2</v>
      </c>
      <c r="Q466" s="172">
        <f t="shared" si="12"/>
        <v>-2.5971070987503397E-2</v>
      </c>
      <c r="R466" s="172">
        <f t="shared" si="12"/>
        <v>1.0389129294988031E-2</v>
      </c>
      <c r="S466" s="173">
        <f t="shared" si="12"/>
        <v>5.6421090870607093E-2</v>
      </c>
    </row>
    <row r="467" spans="1:19" x14ac:dyDescent="0.25">
      <c r="A467" s="132" t="s">
        <v>1576</v>
      </c>
      <c r="B467" s="132"/>
      <c r="C467" s="168">
        <f t="shared" si="13"/>
        <v>-7.56514636598562E-2</v>
      </c>
      <c r="D467" s="168">
        <f t="shared" si="12"/>
        <v>-4.4944104142186525E-2</v>
      </c>
      <c r="E467" s="168">
        <f t="shared" si="12"/>
        <v>5.7045638817725397E-3</v>
      </c>
      <c r="F467" s="168">
        <f t="shared" si="12"/>
        <v>-1.161030350932768E-2</v>
      </c>
      <c r="G467" s="168">
        <f t="shared" si="12"/>
        <v>-9.9809725497996826E-3</v>
      </c>
      <c r="H467" s="168">
        <f t="shared" si="12"/>
        <v>-1.9067039874112846E-2</v>
      </c>
      <c r="I467" s="168">
        <f t="shared" si="12"/>
        <v>-4.2094278178532285E-2</v>
      </c>
      <c r="J467" s="168">
        <f t="shared" si="12"/>
        <v>3.8708164886863017E-2</v>
      </c>
      <c r="K467" s="168">
        <f t="shared" si="12"/>
        <v>1.7190730066375837E-2</v>
      </c>
      <c r="L467" s="168">
        <f t="shared" si="12"/>
        <v>-2.3161536288142659E-2</v>
      </c>
      <c r="M467" s="168">
        <f t="shared" si="12"/>
        <v>-2.2422422756582683E-2</v>
      </c>
      <c r="N467" s="171">
        <f t="shared" si="12"/>
        <v>7.8592636414027695E-3</v>
      </c>
      <c r="O467" s="172">
        <f t="shared" si="12"/>
        <v>4.4704798396759671E-3</v>
      </c>
      <c r="P467" s="172">
        <f t="shared" si="12"/>
        <v>-5.6544440297156662E-2</v>
      </c>
      <c r="Q467" s="172">
        <f t="shared" si="12"/>
        <v>1.9221353869540936E-2</v>
      </c>
      <c r="R467" s="172">
        <f t="shared" si="12"/>
        <v>3.3914464266593392E-3</v>
      </c>
      <c r="S467" s="173">
        <f t="shared" si="12"/>
        <v>2.0852307861896069E-2</v>
      </c>
    </row>
    <row r="468" spans="1:19" x14ac:dyDescent="0.25">
      <c r="A468" s="132" t="s">
        <v>1573</v>
      </c>
      <c r="B468" s="132"/>
      <c r="C468" s="168">
        <f t="shared" si="13"/>
        <v>-2.8004890573591568E-2</v>
      </c>
      <c r="D468" s="168">
        <f t="shared" si="12"/>
        <v>-2.8282156128748737E-2</v>
      </c>
      <c r="E468" s="168">
        <f t="shared" si="12"/>
        <v>2.1071191311793802E-2</v>
      </c>
      <c r="F468" s="168">
        <f t="shared" si="12"/>
        <v>-8.4313385032248611E-3</v>
      </c>
      <c r="G468" s="168">
        <f t="shared" si="12"/>
        <v>6.8557219882809939E-3</v>
      </c>
      <c r="H468" s="168">
        <f t="shared" si="12"/>
        <v>2.700291058246429E-2</v>
      </c>
      <c r="I468" s="168">
        <f t="shared" si="12"/>
        <v>2.1736668027678929E-2</v>
      </c>
      <c r="J468" s="168">
        <f t="shared" si="12"/>
        <v>1.4537537579307314E-2</v>
      </c>
      <c r="K468" s="168">
        <f t="shared" si="12"/>
        <v>5.8296868241374922E-2</v>
      </c>
      <c r="L468" s="168">
        <f t="shared" si="12"/>
        <v>2.6849524644792622E-2</v>
      </c>
      <c r="M468" s="168">
        <f t="shared" si="12"/>
        <v>-3.3545035768277942E-2</v>
      </c>
      <c r="N468" s="171">
        <f t="shared" si="12"/>
        <v>-6.1869590423042631E-3</v>
      </c>
      <c r="O468" s="172">
        <f t="shared" si="12"/>
        <v>2.6090786951336264E-2</v>
      </c>
      <c r="P468" s="172">
        <f t="shared" si="12"/>
        <v>3.9559113673703905E-5</v>
      </c>
      <c r="Q468" s="172">
        <f t="shared" si="12"/>
        <v>5.9348232409029977E-2</v>
      </c>
      <c r="R468" s="172">
        <f t="shared" si="12"/>
        <v>-6.9468716459683555E-2</v>
      </c>
      <c r="S468" s="173">
        <f t="shared" si="12"/>
        <v>1.8870610463284754E-2</v>
      </c>
    </row>
    <row r="469" spans="1:19" x14ac:dyDescent="0.25">
      <c r="A469" s="131" t="s">
        <v>1570</v>
      </c>
      <c r="B469" s="132"/>
      <c r="C469" s="168">
        <f t="shared" si="13"/>
        <v>4.4624773524207129E-2</v>
      </c>
      <c r="D469" s="168">
        <f t="shared" si="12"/>
        <v>3.5555520501311388E-3</v>
      </c>
      <c r="E469" s="168">
        <f t="shared" si="12"/>
        <v>3.1957997706732355E-2</v>
      </c>
      <c r="F469" s="168">
        <f t="shared" si="12"/>
        <v>1.7018273230263947E-2</v>
      </c>
      <c r="G469" s="168">
        <f t="shared" si="12"/>
        <v>-2.7187359175946724E-2</v>
      </c>
      <c r="H469" s="168">
        <f t="shared" si="12"/>
        <v>-2.1574446705654893E-2</v>
      </c>
      <c r="I469" s="168">
        <f t="shared" si="12"/>
        <v>1.1388392163574457E-2</v>
      </c>
      <c r="J469" s="168">
        <f t="shared" si="12"/>
        <v>9.4954365751243053E-3</v>
      </c>
      <c r="K469" s="168">
        <f t="shared" si="12"/>
        <v>7.0405668560638013E-3</v>
      </c>
      <c r="L469" s="168">
        <f t="shared" si="12"/>
        <v>-1.4211260509851775E-2</v>
      </c>
      <c r="M469" s="168">
        <f t="shared" si="12"/>
        <v>-2.5282160370072693E-2</v>
      </c>
      <c r="N469" s="171">
        <f t="shared" si="12"/>
        <v>-2.07669475859662E-2</v>
      </c>
      <c r="O469" s="172">
        <f t="shared" si="12"/>
        <v>-1.0575410095334137E-2</v>
      </c>
      <c r="P469" s="172">
        <f t="shared" si="12"/>
        <v>-1.6757677330191401E-3</v>
      </c>
      <c r="Q469" s="172">
        <f t="shared" si="12"/>
        <v>-4.1018559109023522E-2</v>
      </c>
      <c r="R469" s="172">
        <f t="shared" si="12"/>
        <v>-2.3367266348852889E-2</v>
      </c>
      <c r="S469" s="173">
        <f t="shared" si="12"/>
        <v>-2.8170834518439603E-2</v>
      </c>
    </row>
    <row r="470" spans="1:19" x14ac:dyDescent="0.25">
      <c r="A470" s="132" t="s">
        <v>1567</v>
      </c>
      <c r="B470" s="132"/>
      <c r="C470" s="168">
        <f t="shared" si="13"/>
        <v>0.12886418178387427</v>
      </c>
      <c r="D470" s="168">
        <f t="shared" si="12"/>
        <v>2.2737509276479217E-2</v>
      </c>
      <c r="E470" s="168">
        <f t="shared" si="12"/>
        <v>6.7620114299463019E-2</v>
      </c>
      <c r="F470" s="168">
        <f t="shared" si="12"/>
        <v>3.5050594836933513E-2</v>
      </c>
      <c r="G470" s="168">
        <f t="shared" si="12"/>
        <v>-8.5489835876282783E-2</v>
      </c>
      <c r="H470" s="168">
        <f t="shared" si="12"/>
        <v>-3.4061920690439673E-2</v>
      </c>
      <c r="I470" s="168">
        <f t="shared" si="12"/>
        <v>2.9285282800634027E-2</v>
      </c>
      <c r="J470" s="168">
        <f t="shared" si="12"/>
        <v>6.3826533019295528E-3</v>
      </c>
      <c r="K470" s="168">
        <f t="shared" si="12"/>
        <v>2.8478505135282495E-2</v>
      </c>
      <c r="L470" s="168">
        <f t="shared" si="12"/>
        <v>1.1218488251219627E-2</v>
      </c>
      <c r="M470" s="168">
        <f t="shared" si="12"/>
        <v>-5.4006984275519754E-2</v>
      </c>
      <c r="N470" s="171">
        <f t="shared" si="12"/>
        <v>-5.6086006285988366E-2</v>
      </c>
      <c r="O470" s="172">
        <f t="shared" si="12"/>
        <v>-4.4110196779772903E-2</v>
      </c>
      <c r="P470" s="172">
        <f t="shared" si="12"/>
        <v>9.5700817655086645E-4</v>
      </c>
      <c r="Q470" s="172">
        <f t="shared" si="12"/>
        <v>-7.4486161577342558E-2</v>
      </c>
      <c r="R470" s="172">
        <f t="shared" si="12"/>
        <v>-4.4182278253134255E-3</v>
      </c>
      <c r="S470" s="173">
        <f t="shared" si="12"/>
        <v>-3.1277864609224548E-2</v>
      </c>
    </row>
    <row r="471" spans="1:19" x14ac:dyDescent="0.25">
      <c r="A471" s="132" t="s">
        <v>1564</v>
      </c>
      <c r="B471" s="132"/>
      <c r="C471" s="168">
        <f t="shared" si="13"/>
        <v>0.14576814749289024</v>
      </c>
      <c r="D471" s="168">
        <f t="shared" si="12"/>
        <v>1.8920460989296561E-2</v>
      </c>
      <c r="E471" s="168">
        <f t="shared" si="12"/>
        <v>8.5168705080435281E-2</v>
      </c>
      <c r="F471" s="168">
        <f t="shared" si="12"/>
        <v>3.7648255288212473E-2</v>
      </c>
      <c r="G471" s="168">
        <f t="shared" si="12"/>
        <v>-9.8152271394758572E-2</v>
      </c>
      <c r="H471" s="168">
        <f t="shared" si="12"/>
        <v>-4.8531009691860083E-2</v>
      </c>
      <c r="I471" s="168">
        <f t="shared" si="12"/>
        <v>3.5877699969026677E-2</v>
      </c>
      <c r="J471" s="168">
        <f t="shared" si="12"/>
        <v>-3.4237327021388042E-3</v>
      </c>
      <c r="K471" s="168">
        <f t="shared" si="12"/>
        <v>2.8671506990052054E-2</v>
      </c>
      <c r="L471" s="168">
        <f t="shared" si="12"/>
        <v>1.6254658510895137E-2</v>
      </c>
      <c r="M471" s="168">
        <f t="shared" si="12"/>
        <v>-6.0227373196450773E-2</v>
      </c>
      <c r="N471" s="171">
        <f t="shared" si="12"/>
        <v>-6.5815442108620559E-2</v>
      </c>
      <c r="O471" s="172">
        <f t="shared" si="12"/>
        <v>-4.8006684605123362E-2</v>
      </c>
      <c r="P471" s="172">
        <f t="shared" si="12"/>
        <v>-8.9698613205211331E-3</v>
      </c>
      <c r="Q471" s="172">
        <f t="shared" si="12"/>
        <v>-7.6260940545904599E-2</v>
      </c>
      <c r="R471" s="172">
        <f t="shared" si="12"/>
        <v>-1.1767096880133332E-2</v>
      </c>
      <c r="S471" s="173">
        <f t="shared" si="12"/>
        <v>-3.4178371499027804E-2</v>
      </c>
    </row>
    <row r="472" spans="1:19" x14ac:dyDescent="0.25">
      <c r="A472" s="132" t="s">
        <v>1561</v>
      </c>
      <c r="B472" s="132"/>
      <c r="C472" s="168">
        <f t="shared" si="13"/>
        <v>8.2950349197294937E-3</v>
      </c>
      <c r="D472" s="168">
        <f t="shared" si="12"/>
        <v>5.2520573962739681E-2</v>
      </c>
      <c r="E472" s="168">
        <f t="shared" si="12"/>
        <v>-5.3927823781631634E-2</v>
      </c>
      <c r="F472" s="168">
        <f t="shared" si="12"/>
        <v>2.0365245983488434E-2</v>
      </c>
      <c r="G472" s="168">
        <f t="shared" si="12"/>
        <v>1.9168880289355483E-2</v>
      </c>
      <c r="H472" s="168">
        <f t="shared" si="12"/>
        <v>8.350634701687687E-2</v>
      </c>
      <c r="I472" s="168">
        <f t="shared" si="12"/>
        <v>-2.0355371798417732E-2</v>
      </c>
      <c r="J472" s="168">
        <f t="shared" si="12"/>
        <v>7.9040751363860906E-2</v>
      </c>
      <c r="K472" s="168">
        <f t="shared" si="12"/>
        <v>2.4482180351966809E-2</v>
      </c>
      <c r="L472" s="168">
        <f t="shared" si="12"/>
        <v>-2.7078151142342688E-2</v>
      </c>
      <c r="M472" s="168">
        <f t="shared" si="12"/>
        <v>-5.9033073745670128E-3</v>
      </c>
      <c r="N472" s="171">
        <f t="shared" si="12"/>
        <v>2.0939059233039181E-2</v>
      </c>
      <c r="O472" s="172">
        <f t="shared" si="12"/>
        <v>-1.35948175169468E-2</v>
      </c>
      <c r="P472" s="172">
        <f t="shared" si="12"/>
        <v>7.9463110968803763E-2</v>
      </c>
      <c r="Q472" s="172">
        <f t="shared" si="12"/>
        <v>-6.0881867938923695E-2</v>
      </c>
      <c r="R472" s="172">
        <f t="shared" si="12"/>
        <v>5.3240638792987127E-2</v>
      </c>
      <c r="S472" s="173">
        <f t="shared" si="12"/>
        <v>-8.9997498060417902E-3</v>
      </c>
    </row>
    <row r="473" spans="1:19" x14ac:dyDescent="0.25">
      <c r="A473" s="132" t="s">
        <v>1558</v>
      </c>
      <c r="B473" s="132"/>
      <c r="C473" s="168">
        <f t="shared" si="13"/>
        <v>-8.1727010768560815E-3</v>
      </c>
      <c r="D473" s="168">
        <f t="shared" si="12"/>
        <v>-7.6317609594164226E-3</v>
      </c>
      <c r="E473" s="168">
        <f t="shared" si="12"/>
        <v>3.2548896309351871E-2</v>
      </c>
      <c r="F473" s="168">
        <f t="shared" si="12"/>
        <v>3.5893718423258836E-3</v>
      </c>
      <c r="G473" s="168">
        <f t="shared" si="12"/>
        <v>4.2852133452938146E-2</v>
      </c>
      <c r="H473" s="168">
        <f t="shared" si="12"/>
        <v>-2.5003029803987165E-2</v>
      </c>
      <c r="I473" s="168">
        <f t="shared" si="12"/>
        <v>6.7935415642388364E-3</v>
      </c>
      <c r="J473" s="168">
        <f t="shared" si="12"/>
        <v>1.6919509104795338E-2</v>
      </c>
      <c r="K473" s="168">
        <f t="shared" si="12"/>
        <v>6.6743776581659198E-3</v>
      </c>
      <c r="L473" s="168">
        <f t="shared" si="12"/>
        <v>-7.4125685019122978E-3</v>
      </c>
      <c r="M473" s="168">
        <f t="shared" si="12"/>
        <v>-7.7789304037824136E-3</v>
      </c>
      <c r="N473" s="171">
        <f t="shared" si="12"/>
        <v>9.9462785737141068E-3</v>
      </c>
      <c r="O473" s="172">
        <f t="shared" si="12"/>
        <v>2.8456927258128983E-2</v>
      </c>
      <c r="P473" s="172">
        <f t="shared" si="12"/>
        <v>-2.1491398116466609E-3</v>
      </c>
      <c r="Q473" s="172">
        <f t="shared" si="12"/>
        <v>1.6218385863294715E-2</v>
      </c>
      <c r="R473" s="172">
        <f t="shared" si="12"/>
        <v>-3.423548044640834E-2</v>
      </c>
      <c r="S473" s="173">
        <f t="shared" si="12"/>
        <v>1.657360457346857E-2</v>
      </c>
    </row>
    <row r="474" spans="1:19" x14ac:dyDescent="0.25">
      <c r="A474" s="132" t="s">
        <v>1555</v>
      </c>
      <c r="B474" s="132"/>
      <c r="C474" s="168">
        <f t="shared" si="13"/>
        <v>-7.7721412094964304E-3</v>
      </c>
      <c r="D474" s="168">
        <f t="shared" si="13"/>
        <v>-5.6367367060039308E-2</v>
      </c>
      <c r="E474" s="168">
        <f t="shared" si="13"/>
        <v>8.4125514170583227E-2</v>
      </c>
      <c r="F474" s="168">
        <f t="shared" si="13"/>
        <v>-1.4956970820158011E-3</v>
      </c>
      <c r="G474" s="168">
        <f t="shared" si="13"/>
        <v>2.8791028969904486E-2</v>
      </c>
      <c r="H474" s="168">
        <f t="shared" si="13"/>
        <v>-1.7917350111615771E-2</v>
      </c>
      <c r="I474" s="168">
        <f t="shared" si="13"/>
        <v>3.7939990658832246E-2</v>
      </c>
      <c r="J474" s="168">
        <f t="shared" si="13"/>
        <v>1.3017889310299235E-2</v>
      </c>
      <c r="K474" s="168">
        <f t="shared" si="13"/>
        <v>-4.2973894850797389E-3</v>
      </c>
      <c r="L474" s="168">
        <f t="shared" si="13"/>
        <v>-3.6747085326163997E-2</v>
      </c>
      <c r="M474" s="168">
        <f t="shared" si="13"/>
        <v>1.329673190251901E-3</v>
      </c>
      <c r="N474" s="171">
        <f t="shared" si="13"/>
        <v>-1.8033856797554426E-2</v>
      </c>
      <c r="O474" s="172">
        <f t="shared" si="13"/>
        <v>1.280061741263272E-2</v>
      </c>
      <c r="P474" s="172">
        <f t="shared" si="13"/>
        <v>4.1589009627565066E-3</v>
      </c>
      <c r="Q474" s="172">
        <f t="shared" si="13"/>
        <v>1.4740174391535854E-2</v>
      </c>
      <c r="R474" s="172">
        <f t="shared" si="13"/>
        <v>-4.8294352740097191E-2</v>
      </c>
      <c r="S474" s="173">
        <f t="shared" ref="D474:S489" si="14">(S69/R69)^4 -1</f>
        <v>2.6917943163674574E-2</v>
      </c>
    </row>
    <row r="475" spans="1:19" x14ac:dyDescent="0.25">
      <c r="A475" s="132" t="s">
        <v>1552</v>
      </c>
      <c r="B475" s="132"/>
      <c r="C475" s="168">
        <f t="shared" ref="C475:R490" si="15">(C70/B70)^4 -1</f>
        <v>-8.4968638714795208E-3</v>
      </c>
      <c r="D475" s="168">
        <f t="shared" si="15"/>
        <v>3.6314408584265712E-2</v>
      </c>
      <c r="E475" s="168">
        <f t="shared" si="15"/>
        <v>-9.9576995478429797E-3</v>
      </c>
      <c r="F475" s="168">
        <f t="shared" si="15"/>
        <v>8.0402397829917316E-3</v>
      </c>
      <c r="G475" s="168">
        <f t="shared" si="15"/>
        <v>5.5675604239713961E-2</v>
      </c>
      <c r="H475" s="168">
        <f t="shared" si="15"/>
        <v>-3.1311336629573305E-2</v>
      </c>
      <c r="I475" s="168">
        <f t="shared" si="15"/>
        <v>-2.0969634857352148E-2</v>
      </c>
      <c r="J475" s="168">
        <f t="shared" si="15"/>
        <v>2.0821420076784447E-2</v>
      </c>
      <c r="K475" s="168">
        <f t="shared" si="15"/>
        <v>1.6798109902088409E-2</v>
      </c>
      <c r="L475" s="168">
        <f t="shared" si="15"/>
        <v>1.9720031184759401E-2</v>
      </c>
      <c r="M475" s="168">
        <f t="shared" si="15"/>
        <v>-1.5906088855773604E-2</v>
      </c>
      <c r="N475" s="171">
        <f t="shared" si="15"/>
        <v>3.5904396101161806E-2</v>
      </c>
      <c r="O475" s="172">
        <f t="shared" si="15"/>
        <v>4.290972661005954E-2</v>
      </c>
      <c r="P475" s="172">
        <f t="shared" si="15"/>
        <v>-8.0074359011806928E-3</v>
      </c>
      <c r="Q475" s="172">
        <f t="shared" si="15"/>
        <v>1.7544704274939926E-2</v>
      </c>
      <c r="R475" s="172">
        <f t="shared" si="15"/>
        <v>-2.0985174529413286E-2</v>
      </c>
      <c r="S475" s="173">
        <f t="shared" si="14"/>
        <v>7.0047914464614891E-3</v>
      </c>
    </row>
    <row r="476" spans="1:19" x14ac:dyDescent="0.25">
      <c r="A476" s="132" t="s">
        <v>1549</v>
      </c>
      <c r="B476" s="132"/>
      <c r="C476" s="168">
        <f t="shared" si="15"/>
        <v>4.4767926518277879E-2</v>
      </c>
      <c r="D476" s="168">
        <f t="shared" si="14"/>
        <v>4.0984127852603303E-2</v>
      </c>
      <c r="E476" s="168">
        <f t="shared" si="14"/>
        <v>6.6209849205764337E-2</v>
      </c>
      <c r="F476" s="168">
        <f t="shared" si="14"/>
        <v>5.9567546887875356E-2</v>
      </c>
      <c r="G476" s="168">
        <f t="shared" si="14"/>
        <v>6.779139526898792E-2</v>
      </c>
      <c r="H476" s="168">
        <f t="shared" si="14"/>
        <v>9.3350623954673528E-2</v>
      </c>
      <c r="I476" s="168">
        <f t="shared" si="14"/>
        <v>5.7300912075457289E-2</v>
      </c>
      <c r="J476" s="168">
        <f t="shared" si="14"/>
        <v>6.1962523989730567E-2</v>
      </c>
      <c r="K476" s="168">
        <f t="shared" si="14"/>
        <v>5.463941081462953E-2</v>
      </c>
      <c r="L476" s="168">
        <f t="shared" si="14"/>
        <v>1.1860991018588285E-2</v>
      </c>
      <c r="M476" s="168">
        <f t="shared" si="14"/>
        <v>5.9235642992791826E-2</v>
      </c>
      <c r="N476" s="171">
        <f t="shared" si="14"/>
        <v>-1.638225230046908E-2</v>
      </c>
      <c r="O476" s="172">
        <f t="shared" si="14"/>
        <v>5.9420313983749473E-2</v>
      </c>
      <c r="P476" s="172">
        <f t="shared" si="14"/>
        <v>6.3301057275704231E-2</v>
      </c>
      <c r="Q476" s="172">
        <f t="shared" si="14"/>
        <v>6.9781357488069684E-2</v>
      </c>
      <c r="R476" s="172">
        <f t="shared" si="14"/>
        <v>6.182502032620163E-2</v>
      </c>
      <c r="S476" s="173">
        <f t="shared" si="14"/>
        <v>3.2908537040456487E-2</v>
      </c>
    </row>
    <row r="477" spans="1:19" x14ac:dyDescent="0.25">
      <c r="A477" s="132" t="s">
        <v>1546</v>
      </c>
      <c r="B477" s="132"/>
      <c r="C477" s="168">
        <f t="shared" si="15"/>
        <v>2.3396963791644243E-3</v>
      </c>
      <c r="D477" s="168">
        <f t="shared" si="14"/>
        <v>-1.14715299620749E-3</v>
      </c>
      <c r="E477" s="168">
        <f t="shared" si="14"/>
        <v>-9.355800754658361E-3</v>
      </c>
      <c r="F477" s="168">
        <f t="shared" si="14"/>
        <v>4.1158984163265355E-3</v>
      </c>
      <c r="G477" s="168">
        <f t="shared" si="14"/>
        <v>-3.0155564143100944E-2</v>
      </c>
      <c r="H477" s="168">
        <f t="shared" si="14"/>
        <v>1.5059850800084762E-2</v>
      </c>
      <c r="I477" s="168">
        <f t="shared" si="14"/>
        <v>-1.0918093385822836E-2</v>
      </c>
      <c r="J477" s="168">
        <f t="shared" si="14"/>
        <v>-1.238177768524551E-2</v>
      </c>
      <c r="K477" s="168">
        <f t="shared" si="14"/>
        <v>-1.2830859404790229E-2</v>
      </c>
      <c r="L477" s="168">
        <f t="shared" si="14"/>
        <v>-5.6251461533101343E-2</v>
      </c>
      <c r="M477" s="168">
        <f t="shared" si="14"/>
        <v>4.0147650825397285E-3</v>
      </c>
      <c r="N477" s="171">
        <f t="shared" si="14"/>
        <v>-2.9055212066689817E-3</v>
      </c>
      <c r="O477" s="172">
        <f t="shared" si="14"/>
        <v>8.5063133735028273E-3</v>
      </c>
      <c r="P477" s="172">
        <f t="shared" si="14"/>
        <v>2.0659094692037971E-2</v>
      </c>
      <c r="Q477" s="172">
        <f t="shared" si="14"/>
        <v>-3.7693215667242375E-2</v>
      </c>
      <c r="R477" s="172">
        <f t="shared" si="14"/>
        <v>-3.8051747091618848E-2</v>
      </c>
      <c r="S477" s="173">
        <f t="shared" si="14"/>
        <v>-4.7341689527962361E-2</v>
      </c>
    </row>
    <row r="478" spans="1:19" x14ac:dyDescent="0.25">
      <c r="A478" s="132" t="s">
        <v>1543</v>
      </c>
      <c r="B478" s="132"/>
      <c r="C478" s="168">
        <f t="shared" si="15"/>
        <v>-3.9888873899390442E-2</v>
      </c>
      <c r="D478" s="168">
        <f t="shared" si="14"/>
        <v>-5.857006872862347E-2</v>
      </c>
      <c r="E478" s="168">
        <f t="shared" si="14"/>
        <v>-7.2253618998497249E-2</v>
      </c>
      <c r="F478" s="168">
        <f t="shared" si="14"/>
        <v>-1.4366984850633147E-2</v>
      </c>
      <c r="G478" s="168">
        <f t="shared" si="14"/>
        <v>-6.798544484586011E-2</v>
      </c>
      <c r="H478" s="168">
        <f t="shared" si="14"/>
        <v>-9.0125566684863267E-2</v>
      </c>
      <c r="I478" s="168">
        <f t="shared" si="14"/>
        <v>-3.7326406878698482E-2</v>
      </c>
      <c r="J478" s="168">
        <f t="shared" si="14"/>
        <v>1.0784656807004023E-2</v>
      </c>
      <c r="K478" s="168">
        <f t="shared" si="14"/>
        <v>-7.6536674419332318E-2</v>
      </c>
      <c r="L478" s="168">
        <f t="shared" si="14"/>
        <v>-8.2871032699747271E-2</v>
      </c>
      <c r="M478" s="168">
        <f t="shared" si="14"/>
        <v>-6.8457179513994215E-2</v>
      </c>
      <c r="N478" s="171">
        <f t="shared" si="14"/>
        <v>-1.1757229809356007E-2</v>
      </c>
      <c r="O478" s="172">
        <f t="shared" si="14"/>
        <v>-7.9255566013402001E-2</v>
      </c>
      <c r="P478" s="172">
        <f t="shared" si="14"/>
        <v>-8.6895454275760509E-2</v>
      </c>
      <c r="Q478" s="172">
        <f t="shared" si="14"/>
        <v>-0.16657093892924446</v>
      </c>
      <c r="R478" s="172">
        <f t="shared" si="14"/>
        <v>-8.2794320328849591E-2</v>
      </c>
      <c r="S478" s="173">
        <f t="shared" si="14"/>
        <v>-0.18030667708372283</v>
      </c>
    </row>
    <row r="479" spans="1:19" x14ac:dyDescent="0.25">
      <c r="A479" s="131" t="s">
        <v>18</v>
      </c>
      <c r="B479" s="132"/>
      <c r="C479" s="168">
        <f t="shared" si="15"/>
        <v>9.6425259821079301E-2</v>
      </c>
      <c r="D479" s="168">
        <f t="shared" si="14"/>
        <v>3.2642522467512869E-2</v>
      </c>
      <c r="E479" s="168">
        <f t="shared" si="14"/>
        <v>1.4494700148469208E-2</v>
      </c>
      <c r="F479" s="168">
        <f t="shared" si="14"/>
        <v>3.5302546910397137E-2</v>
      </c>
      <c r="G479" s="168">
        <f t="shared" si="14"/>
        <v>-3.5107168485800644E-3</v>
      </c>
      <c r="H479" s="168">
        <f t="shared" si="14"/>
        <v>1.4474796685001845E-2</v>
      </c>
      <c r="I479" s="168">
        <f t="shared" si="14"/>
        <v>2.9329642398170597E-2</v>
      </c>
      <c r="J479" s="168">
        <f t="shared" si="14"/>
        <v>-7.8259839279994914E-3</v>
      </c>
      <c r="K479" s="168">
        <f t="shared" si="14"/>
        <v>-3.3553897393101217E-2</v>
      </c>
      <c r="L479" s="168">
        <f t="shared" si="14"/>
        <v>2.5983145081468484E-2</v>
      </c>
      <c r="M479" s="168">
        <f t="shared" si="14"/>
        <v>-2.1023648799970429E-3</v>
      </c>
      <c r="N479" s="171">
        <f t="shared" si="14"/>
        <v>1.0495354214471453E-2</v>
      </c>
      <c r="O479" s="172">
        <f t="shared" si="14"/>
        <v>2.8302642372882936E-2</v>
      </c>
      <c r="P479" s="172">
        <f t="shared" si="14"/>
        <v>5.6308709632513221E-3</v>
      </c>
      <c r="Q479" s="172">
        <f t="shared" si="14"/>
        <v>-5.284275238159819E-2</v>
      </c>
      <c r="R479" s="172">
        <f t="shared" si="14"/>
        <v>-0.11622306582312858</v>
      </c>
      <c r="S479" s="173">
        <f t="shared" si="14"/>
        <v>3.8356631262920882E-2</v>
      </c>
    </row>
    <row r="480" spans="1:19" x14ac:dyDescent="0.25">
      <c r="A480" s="131" t="s">
        <v>21</v>
      </c>
      <c r="B480" s="132"/>
      <c r="C480" s="168">
        <f t="shared" si="15"/>
        <v>6.453681639253217E-2</v>
      </c>
      <c r="D480" s="168">
        <f t="shared" si="14"/>
        <v>5.0902357833744638E-2</v>
      </c>
      <c r="E480" s="168">
        <f t="shared" si="14"/>
        <v>2.8373033640260337E-2</v>
      </c>
      <c r="F480" s="168">
        <f t="shared" si="14"/>
        <v>1.7529849595290692E-2</v>
      </c>
      <c r="G480" s="168">
        <f t="shared" si="14"/>
        <v>8.0738312046226834E-3</v>
      </c>
      <c r="H480" s="168">
        <f t="shared" si="14"/>
        <v>3.9097697759775674E-3</v>
      </c>
      <c r="I480" s="168">
        <f t="shared" si="14"/>
        <v>1.8503167849343249E-2</v>
      </c>
      <c r="J480" s="168">
        <f t="shared" si="14"/>
        <v>1.5431480696801891E-2</v>
      </c>
      <c r="K480" s="168">
        <f t="shared" si="14"/>
        <v>4.6193171134172317E-3</v>
      </c>
      <c r="L480" s="168">
        <f t="shared" si="14"/>
        <v>9.2065236992584509E-3</v>
      </c>
      <c r="M480" s="168">
        <f t="shared" si="14"/>
        <v>1.0380942680090488E-3</v>
      </c>
      <c r="N480" s="171">
        <f t="shared" si="14"/>
        <v>1.6027263257794022E-2</v>
      </c>
      <c r="O480" s="172">
        <f t="shared" si="14"/>
        <v>4.1596739009051475E-2</v>
      </c>
      <c r="P480" s="172">
        <f t="shared" si="14"/>
        <v>2.9844289274207458E-2</v>
      </c>
      <c r="Q480" s="172">
        <f t="shared" si="14"/>
        <v>2.2930926784881844E-2</v>
      </c>
      <c r="R480" s="172">
        <f t="shared" si="14"/>
        <v>-2.4856231542583762E-3</v>
      </c>
      <c r="S480" s="173">
        <f t="shared" si="14"/>
        <v>-1.0601073452873089E-2</v>
      </c>
    </row>
    <row r="481" spans="1:19" x14ac:dyDescent="0.25">
      <c r="A481" s="132" t="s">
        <v>1539</v>
      </c>
      <c r="B481" s="132"/>
      <c r="C481" s="168">
        <f t="shared" si="15"/>
        <v>7.3709547332690084E-2</v>
      </c>
      <c r="D481" s="168">
        <f t="shared" si="14"/>
        <v>6.0543463659996855E-2</v>
      </c>
      <c r="E481" s="168">
        <f t="shared" si="14"/>
        <v>3.123585618237712E-2</v>
      </c>
      <c r="F481" s="168">
        <f t="shared" si="14"/>
        <v>1.614817953533354E-2</v>
      </c>
      <c r="G481" s="168">
        <f t="shared" si="14"/>
        <v>8.957335590368265E-3</v>
      </c>
      <c r="H481" s="168">
        <f t="shared" si="14"/>
        <v>4.5546957391424669E-3</v>
      </c>
      <c r="I481" s="168">
        <f t="shared" si="14"/>
        <v>2.1162295775036366E-2</v>
      </c>
      <c r="J481" s="168">
        <f t="shared" si="14"/>
        <v>1.3585813683589576E-2</v>
      </c>
      <c r="K481" s="168">
        <f t="shared" si="14"/>
        <v>2.1424144363351161E-3</v>
      </c>
      <c r="L481" s="168">
        <f t="shared" si="14"/>
        <v>9.1798550730044504E-3</v>
      </c>
      <c r="M481" s="168">
        <f t="shared" si="14"/>
        <v>2.2084602347027804E-4</v>
      </c>
      <c r="N481" s="171">
        <f t="shared" si="14"/>
        <v>1.7894493004434464E-2</v>
      </c>
      <c r="O481" s="172">
        <f t="shared" si="14"/>
        <v>4.8451299431516714E-2</v>
      </c>
      <c r="P481" s="172">
        <f t="shared" si="14"/>
        <v>3.2654573033668477E-2</v>
      </c>
      <c r="Q481" s="172">
        <f t="shared" si="14"/>
        <v>2.3333409027982865E-2</v>
      </c>
      <c r="R481" s="172">
        <f t="shared" si="14"/>
        <v>1.0003303881518377E-3</v>
      </c>
      <c r="S481" s="173">
        <f t="shared" si="14"/>
        <v>-1.2508619151281097E-2</v>
      </c>
    </row>
    <row r="482" spans="1:19" x14ac:dyDescent="0.25">
      <c r="A482" s="132" t="s">
        <v>1536</v>
      </c>
      <c r="B482" s="132"/>
      <c r="C482" s="168">
        <f t="shared" si="15"/>
        <v>7.6094805485001915E-2</v>
      </c>
      <c r="D482" s="168">
        <f t="shared" si="14"/>
        <v>6.2633744944178726E-2</v>
      </c>
      <c r="E482" s="168">
        <f t="shared" si="14"/>
        <v>3.3125865159311374E-2</v>
      </c>
      <c r="F482" s="168">
        <f t="shared" si="14"/>
        <v>1.8519331196563682E-2</v>
      </c>
      <c r="G482" s="168">
        <f t="shared" si="14"/>
        <v>1.0588329455791801E-2</v>
      </c>
      <c r="H482" s="168">
        <f t="shared" si="14"/>
        <v>5.0095222291950403E-3</v>
      </c>
      <c r="I482" s="168">
        <f t="shared" si="14"/>
        <v>2.3396388538557744E-2</v>
      </c>
      <c r="J482" s="168">
        <f t="shared" si="14"/>
        <v>1.6467183802361784E-2</v>
      </c>
      <c r="K482" s="168">
        <f t="shared" si="14"/>
        <v>3.4475454687834528E-3</v>
      </c>
      <c r="L482" s="168">
        <f t="shared" si="14"/>
        <v>1.3757764415252449E-2</v>
      </c>
      <c r="M482" s="168">
        <f t="shared" si="14"/>
        <v>1.0216180869491165E-3</v>
      </c>
      <c r="N482" s="171">
        <f t="shared" si="14"/>
        <v>2.190974357329023E-2</v>
      </c>
      <c r="O482" s="172">
        <f t="shared" si="14"/>
        <v>5.533007243928556E-2</v>
      </c>
      <c r="P482" s="172">
        <f t="shared" si="14"/>
        <v>3.4904954958805634E-2</v>
      </c>
      <c r="Q482" s="172">
        <f t="shared" si="14"/>
        <v>2.2717930729382108E-2</v>
      </c>
      <c r="R482" s="172">
        <f t="shared" si="14"/>
        <v>1.4471330717398256E-3</v>
      </c>
      <c r="S482" s="173">
        <f t="shared" si="14"/>
        <v>-1.5774635013539262E-2</v>
      </c>
    </row>
    <row r="483" spans="1:19" x14ac:dyDescent="0.25">
      <c r="A483" s="132" t="s">
        <v>1533</v>
      </c>
      <c r="B483" s="132"/>
      <c r="C483" s="168">
        <f t="shared" si="15"/>
        <v>6.6708335030850385E-2</v>
      </c>
      <c r="D483" s="168">
        <f t="shared" si="14"/>
        <v>6.5368496185487235E-2</v>
      </c>
      <c r="E483" s="168">
        <f t="shared" si="14"/>
        <v>5.8002905023851303E-2</v>
      </c>
      <c r="F483" s="168">
        <f t="shared" si="14"/>
        <v>1.4760672281045606E-2</v>
      </c>
      <c r="G483" s="168">
        <f t="shared" si="14"/>
        <v>8.4165365588646512E-3</v>
      </c>
      <c r="H483" s="168">
        <f t="shared" si="14"/>
        <v>-1.7337223853222117E-3</v>
      </c>
      <c r="I483" s="168">
        <f t="shared" si="14"/>
        <v>1.9458416880896667E-2</v>
      </c>
      <c r="J483" s="168">
        <f t="shared" si="14"/>
        <v>1.1198827550112256E-2</v>
      </c>
      <c r="K483" s="168">
        <f t="shared" si="14"/>
        <v>2.6355551131217902E-2</v>
      </c>
      <c r="L483" s="168">
        <f t="shared" si="14"/>
        <v>-7.8101388619933321E-4</v>
      </c>
      <c r="M483" s="168">
        <f t="shared" si="14"/>
        <v>-6.8659717031034351E-3</v>
      </c>
      <c r="N483" s="171">
        <f t="shared" si="14"/>
        <v>5.2659229750264824E-3</v>
      </c>
      <c r="O483" s="172">
        <f t="shared" si="14"/>
        <v>-1.1534614274424371E-3</v>
      </c>
      <c r="P483" s="172">
        <f t="shared" si="14"/>
        <v>9.7913912542648696E-3</v>
      </c>
      <c r="Q483" s="172">
        <f t="shared" si="14"/>
        <v>1.7097507667325207E-3</v>
      </c>
      <c r="R483" s="172">
        <f t="shared" si="14"/>
        <v>2.9693938551679677E-2</v>
      </c>
      <c r="S483" s="173">
        <f t="shared" si="14"/>
        <v>-4.0537863226142168E-4</v>
      </c>
    </row>
    <row r="484" spans="1:19" x14ac:dyDescent="0.25">
      <c r="A484" s="132" t="s">
        <v>1530</v>
      </c>
      <c r="B484" s="132"/>
      <c r="C484" s="168">
        <f t="shared" si="15"/>
        <v>5.4260050094456114E-2</v>
      </c>
      <c r="D484" s="168">
        <f t="shared" si="14"/>
        <v>5.5952105502910632E-2</v>
      </c>
      <c r="E484" s="168">
        <f t="shared" si="14"/>
        <v>8.3652905392354704E-2</v>
      </c>
      <c r="F484" s="168">
        <f t="shared" si="14"/>
        <v>1.1740004437944096E-2</v>
      </c>
      <c r="G484" s="168">
        <f t="shared" si="14"/>
        <v>1.4433711769972213E-3</v>
      </c>
      <c r="H484" s="168">
        <f t="shared" si="14"/>
        <v>-3.1683539056999388E-2</v>
      </c>
      <c r="I484" s="168">
        <f t="shared" si="14"/>
        <v>3.1790235821160806E-3</v>
      </c>
      <c r="J484" s="168">
        <f t="shared" si="14"/>
        <v>4.9702500892956358E-4</v>
      </c>
      <c r="K484" s="168">
        <f t="shared" si="14"/>
        <v>1.8201379297430043E-2</v>
      </c>
      <c r="L484" s="168">
        <f t="shared" si="14"/>
        <v>-1.057344583434694E-2</v>
      </c>
      <c r="M484" s="168">
        <f t="shared" si="14"/>
        <v>2.5585078843031184E-3</v>
      </c>
      <c r="N484" s="171">
        <f t="shared" si="14"/>
        <v>1.0333754687477326E-2</v>
      </c>
      <c r="O484" s="172">
        <f t="shared" si="14"/>
        <v>-1.158584967738685E-2</v>
      </c>
      <c r="P484" s="172">
        <f t="shared" si="14"/>
        <v>5.4267218580894561E-3</v>
      </c>
      <c r="Q484" s="172">
        <f t="shared" si="14"/>
        <v>-9.9037785491554731E-3</v>
      </c>
      <c r="R484" s="172">
        <f t="shared" si="14"/>
        <v>3.226529846628079E-2</v>
      </c>
      <c r="S484" s="173">
        <f t="shared" si="14"/>
        <v>1.2712148432259429E-2</v>
      </c>
    </row>
    <row r="485" spans="1:19" x14ac:dyDescent="0.25">
      <c r="A485" s="132" t="s">
        <v>1527</v>
      </c>
      <c r="B485" s="132"/>
      <c r="C485" s="168">
        <f t="shared" si="15"/>
        <v>7.3117792849494379E-2</v>
      </c>
      <c r="D485" s="168">
        <f t="shared" si="14"/>
        <v>7.0002701630696107E-2</v>
      </c>
      <c r="E485" s="168">
        <f t="shared" si="14"/>
        <v>4.5378403242915866E-2</v>
      </c>
      <c r="F485" s="168">
        <f t="shared" si="14"/>
        <v>1.5877314014688615E-2</v>
      </c>
      <c r="G485" s="168">
        <f t="shared" si="14"/>
        <v>1.158672847544806E-2</v>
      </c>
      <c r="H485" s="168">
        <f t="shared" si="14"/>
        <v>1.3108819643740333E-2</v>
      </c>
      <c r="I485" s="168">
        <f t="shared" si="14"/>
        <v>2.7521025323113957E-2</v>
      </c>
      <c r="J485" s="168">
        <f t="shared" si="14"/>
        <v>1.6627300400608336E-2</v>
      </c>
      <c r="K485" s="168">
        <f t="shared" si="14"/>
        <v>3.0475654410109687E-2</v>
      </c>
      <c r="L485" s="168">
        <f t="shared" si="14"/>
        <v>4.1634563103720712E-3</v>
      </c>
      <c r="M485" s="168">
        <f t="shared" si="14"/>
        <v>-1.156226419347739E-2</v>
      </c>
      <c r="N485" s="171">
        <f t="shared" si="14"/>
        <v>2.7301471870060379E-3</v>
      </c>
      <c r="O485" s="172">
        <f t="shared" si="14"/>
        <v>3.9836914245263699E-3</v>
      </c>
      <c r="P485" s="172">
        <f t="shared" si="14"/>
        <v>1.1937684052437891E-2</v>
      </c>
      <c r="Q485" s="172">
        <f t="shared" si="14"/>
        <v>7.3573056446052387E-3</v>
      </c>
      <c r="R485" s="172">
        <f t="shared" si="14"/>
        <v>2.8458229192358298E-2</v>
      </c>
      <c r="S485" s="173">
        <f t="shared" si="14"/>
        <v>-6.8547860384242654E-3</v>
      </c>
    </row>
    <row r="486" spans="1:19" x14ac:dyDescent="0.25">
      <c r="A486" s="132" t="s">
        <v>1524</v>
      </c>
      <c r="B486" s="132"/>
      <c r="C486" s="168">
        <f t="shared" si="15"/>
        <v>0.10262145421539137</v>
      </c>
      <c r="D486" s="168">
        <f t="shared" si="14"/>
        <v>3.9294754762650541E-2</v>
      </c>
      <c r="E486" s="168">
        <f t="shared" si="14"/>
        <v>4.9660631350722406E-2</v>
      </c>
      <c r="F486" s="168">
        <f t="shared" si="14"/>
        <v>5.5934368167015913E-2</v>
      </c>
      <c r="G486" s="168">
        <f t="shared" si="14"/>
        <v>6.0478197292115343E-3</v>
      </c>
      <c r="H486" s="168">
        <f t="shared" si="14"/>
        <v>7.2568707861480064E-3</v>
      </c>
      <c r="I486" s="168">
        <f t="shared" si="14"/>
        <v>2.910209281229803E-2</v>
      </c>
      <c r="J486" s="168">
        <f t="shared" si="14"/>
        <v>3.2723359530518747E-2</v>
      </c>
      <c r="K486" s="168">
        <f t="shared" si="14"/>
        <v>8.9322838579271036E-3</v>
      </c>
      <c r="L486" s="168">
        <f t="shared" si="14"/>
        <v>3.1024514744307341E-2</v>
      </c>
      <c r="M486" s="168">
        <f t="shared" si="14"/>
        <v>3.1105323570057797E-2</v>
      </c>
      <c r="N486" s="171">
        <f t="shared" si="14"/>
        <v>5.6613043012104569E-2</v>
      </c>
      <c r="O486" s="172">
        <f t="shared" si="14"/>
        <v>0.12879526057810509</v>
      </c>
      <c r="P486" s="172">
        <f t="shared" si="14"/>
        <v>8.9392509079012195E-2</v>
      </c>
      <c r="Q486" s="172">
        <f t="shared" si="14"/>
        <v>5.4566610455368592E-2</v>
      </c>
      <c r="R486" s="172">
        <f t="shared" si="14"/>
        <v>2.208141472354419E-2</v>
      </c>
      <c r="S486" s="173">
        <f t="shared" si="14"/>
        <v>-5.1162628281585576E-2</v>
      </c>
    </row>
    <row r="487" spans="1:19" x14ac:dyDescent="0.25">
      <c r="A487" s="132" t="s">
        <v>1521</v>
      </c>
      <c r="B487" s="132"/>
      <c r="C487" s="168">
        <f t="shared" si="15"/>
        <v>0.1624947485528363</v>
      </c>
      <c r="D487" s="168">
        <f t="shared" si="14"/>
        <v>3.8127576350308834E-2</v>
      </c>
      <c r="E487" s="168">
        <f t="shared" si="14"/>
        <v>4.8721166834431173E-2</v>
      </c>
      <c r="F487" s="168">
        <f t="shared" si="14"/>
        <v>9.4107482721186075E-2</v>
      </c>
      <c r="G487" s="168">
        <f t="shared" si="14"/>
        <v>6.2102753256339183E-2</v>
      </c>
      <c r="H487" s="168">
        <f t="shared" si="14"/>
        <v>3.3706056601768175E-2</v>
      </c>
      <c r="I487" s="168">
        <f t="shared" si="14"/>
        <v>1.4575932734394392E-2</v>
      </c>
      <c r="J487" s="168">
        <f t="shared" si="14"/>
        <v>1.5120483356656722E-2</v>
      </c>
      <c r="K487" s="168">
        <f t="shared" si="14"/>
        <v>3.1762249119371422E-3</v>
      </c>
      <c r="L487" s="168">
        <f t="shared" si="14"/>
        <v>2.920336143127944E-2</v>
      </c>
      <c r="M487" s="168">
        <f t="shared" si="14"/>
        <v>1.9445225928169885E-2</v>
      </c>
      <c r="N487" s="171">
        <f t="shared" si="14"/>
        <v>0.14617160983337274</v>
      </c>
      <c r="O487" s="172">
        <f t="shared" si="14"/>
        <v>0.25137751052025736</v>
      </c>
      <c r="P487" s="172">
        <f t="shared" si="14"/>
        <v>0.16907149988251491</v>
      </c>
      <c r="Q487" s="172">
        <f t="shared" si="14"/>
        <v>0.16298955335961596</v>
      </c>
      <c r="R487" s="172">
        <f t="shared" si="14"/>
        <v>5.4271151416078522E-2</v>
      </c>
      <c r="S487" s="173">
        <f t="shared" si="14"/>
        <v>3.670962823158086E-2</v>
      </c>
    </row>
    <row r="488" spans="1:19" x14ac:dyDescent="0.25">
      <c r="A488" s="132" t="s">
        <v>1518</v>
      </c>
      <c r="B488" s="132"/>
      <c r="C488" s="168">
        <f t="shared" si="15"/>
        <v>0.11945917586552235</v>
      </c>
      <c r="D488" s="168">
        <f t="shared" si="14"/>
        <v>3.9531034112547436E-2</v>
      </c>
      <c r="E488" s="168">
        <f t="shared" si="14"/>
        <v>5.6319426675696782E-2</v>
      </c>
      <c r="F488" s="168">
        <f t="shared" si="14"/>
        <v>-1.6973708637148199E-2</v>
      </c>
      <c r="G488" s="168">
        <f t="shared" si="14"/>
        <v>-6.6878520173847877E-2</v>
      </c>
      <c r="H488" s="168">
        <f t="shared" si="14"/>
        <v>-4.3474707236530685E-2</v>
      </c>
      <c r="I488" s="168">
        <f t="shared" si="14"/>
        <v>1.1113237862036884E-2</v>
      </c>
      <c r="J488" s="168">
        <f t="shared" si="14"/>
        <v>3.2250850604439218E-2</v>
      </c>
      <c r="K488" s="168">
        <f t="shared" si="14"/>
        <v>-1.6027672226534007E-2</v>
      </c>
      <c r="L488" s="168">
        <f t="shared" si="14"/>
        <v>6.2127997226153253E-2</v>
      </c>
      <c r="M488" s="168">
        <f t="shared" si="14"/>
        <v>7.6883003318622745E-2</v>
      </c>
      <c r="N488" s="171">
        <f t="shared" si="14"/>
        <v>6.8196284425467546E-2</v>
      </c>
      <c r="O488" s="172">
        <f t="shared" si="14"/>
        <v>0.24907691129973197</v>
      </c>
      <c r="P488" s="172">
        <f t="shared" si="14"/>
        <v>6.6543861875177246E-2</v>
      </c>
      <c r="Q488" s="172">
        <f t="shared" si="14"/>
        <v>4.6713326747707118E-3</v>
      </c>
      <c r="R488" s="172">
        <f t="shared" si="14"/>
        <v>-8.8202037569791281E-2</v>
      </c>
      <c r="S488" s="173">
        <f t="shared" si="14"/>
        <v>-0.19638364229169325</v>
      </c>
    </row>
    <row r="489" spans="1:19" x14ac:dyDescent="0.25">
      <c r="A489" s="132" t="s">
        <v>1515</v>
      </c>
      <c r="B489" s="132"/>
      <c r="C489" s="168">
        <f t="shared" si="15"/>
        <v>0.11468612024966851</v>
      </c>
      <c r="D489" s="168">
        <f t="shared" si="14"/>
        <v>5.7113037826425295E-2</v>
      </c>
      <c r="E489" s="168">
        <f t="shared" si="14"/>
        <v>2.3228488459009267E-2</v>
      </c>
      <c r="F489" s="168">
        <f t="shared" si="14"/>
        <v>3.5662185223179765E-2</v>
      </c>
      <c r="G489" s="168">
        <f t="shared" si="14"/>
        <v>-2.2756760008878385E-2</v>
      </c>
      <c r="H489" s="168">
        <f t="shared" si="14"/>
        <v>-3.5275612092525166E-2</v>
      </c>
      <c r="I489" s="168">
        <f t="shared" si="14"/>
        <v>-3.821161366542869E-3</v>
      </c>
      <c r="J489" s="168">
        <f t="shared" si="14"/>
        <v>2.693123269132669E-2</v>
      </c>
      <c r="K489" s="168">
        <f t="shared" si="14"/>
        <v>-3.7626879996722762E-3</v>
      </c>
      <c r="L489" s="168">
        <f t="shared" si="14"/>
        <v>-5.1666128087572982E-3</v>
      </c>
      <c r="M489" s="168">
        <f t="shared" si="14"/>
        <v>9.9967170470003364E-3</v>
      </c>
      <c r="N489" s="171">
        <f t="shared" si="14"/>
        <v>2.3170384246572251E-2</v>
      </c>
      <c r="O489" s="172">
        <f t="shared" si="14"/>
        <v>9.3911758319606076E-2</v>
      </c>
      <c r="P489" s="172">
        <f t="shared" si="14"/>
        <v>9.4292081632411984E-2</v>
      </c>
      <c r="Q489" s="172">
        <f t="shared" si="14"/>
        <v>5.5462445865664955E-2</v>
      </c>
      <c r="R489" s="172">
        <f t="shared" si="14"/>
        <v>6.0664533950010924E-2</v>
      </c>
      <c r="S489" s="173">
        <f t="shared" si="14"/>
        <v>-3.6851518022466778E-2</v>
      </c>
    </row>
    <row r="490" spans="1:19" x14ac:dyDescent="0.25">
      <c r="A490" s="132" t="s">
        <v>1512</v>
      </c>
      <c r="B490" s="132"/>
      <c r="C490" s="168">
        <f t="shared" si="15"/>
        <v>4.1293726873110614E-2</v>
      </c>
      <c r="D490" s="168">
        <f t="shared" si="15"/>
        <v>2.8960301648194076E-2</v>
      </c>
      <c r="E490" s="168">
        <f t="shared" si="15"/>
        <v>6.2865071752423951E-2</v>
      </c>
      <c r="F490" s="168">
        <f t="shared" si="15"/>
        <v>8.4217170366839289E-2</v>
      </c>
      <c r="G490" s="168">
        <f t="shared" si="15"/>
        <v>2.61735580528899E-2</v>
      </c>
      <c r="H490" s="168">
        <f t="shared" si="15"/>
        <v>4.4989799843335065E-2</v>
      </c>
      <c r="I490" s="168">
        <f t="shared" si="15"/>
        <v>7.2762495403292604E-2</v>
      </c>
      <c r="J490" s="168">
        <f t="shared" si="15"/>
        <v>5.0066199345714324E-2</v>
      </c>
      <c r="K490" s="168">
        <f t="shared" si="15"/>
        <v>3.6981670428955393E-2</v>
      </c>
      <c r="L490" s="168">
        <f t="shared" si="15"/>
        <v>3.8207937441107287E-2</v>
      </c>
      <c r="M490" s="168">
        <f t="shared" si="15"/>
        <v>2.8679896490068524E-2</v>
      </c>
      <c r="N490" s="171">
        <f t="shared" si="15"/>
        <v>6.9489954686863253E-3</v>
      </c>
      <c r="O490" s="172">
        <f t="shared" si="15"/>
        <v>9.0429272443270925E-4</v>
      </c>
      <c r="P490" s="172">
        <f t="shared" si="15"/>
        <v>4.1760571966041216E-2</v>
      </c>
      <c r="Q490" s="172">
        <f t="shared" si="15"/>
        <v>4.8602374254593794E-3</v>
      </c>
      <c r="R490" s="172">
        <f t="shared" si="15"/>
        <v>4.3086115812630554E-2</v>
      </c>
      <c r="S490" s="173">
        <f t="shared" ref="D490:S505" si="16">(S85/R85)^4 -1</f>
        <v>-3.2280452584577235E-2</v>
      </c>
    </row>
    <row r="491" spans="1:19" x14ac:dyDescent="0.25">
      <c r="A491" s="132" t="s">
        <v>1509</v>
      </c>
      <c r="B491" s="132"/>
      <c r="C491" s="168">
        <f t="shared" ref="C491:R506" si="17">(C86/B86)^4 -1</f>
        <v>8.4221545952604115E-2</v>
      </c>
      <c r="D491" s="168">
        <f t="shared" si="16"/>
        <v>5.5023049970710947E-2</v>
      </c>
      <c r="E491" s="168">
        <f t="shared" si="16"/>
        <v>2.6626924271303087E-2</v>
      </c>
      <c r="F491" s="168">
        <f t="shared" si="16"/>
        <v>1.9356431711700095E-2</v>
      </c>
      <c r="G491" s="168">
        <f t="shared" si="16"/>
        <v>4.3093044981430406E-3</v>
      </c>
      <c r="H491" s="168">
        <f t="shared" si="16"/>
        <v>2.4942939925980401E-3</v>
      </c>
      <c r="I491" s="168">
        <f t="shared" si="16"/>
        <v>7.746289750887092E-3</v>
      </c>
      <c r="J491" s="168">
        <f t="shared" si="16"/>
        <v>5.4868070310671868E-3</v>
      </c>
      <c r="K491" s="168">
        <f t="shared" si="16"/>
        <v>5.7874522463872147E-2</v>
      </c>
      <c r="L491" s="168">
        <f t="shared" si="16"/>
        <v>4.123787125947076E-2</v>
      </c>
      <c r="M491" s="168">
        <f t="shared" si="16"/>
        <v>8.8323733820417916E-2</v>
      </c>
      <c r="N491" s="171">
        <f t="shared" si="16"/>
        <v>6.8167087504988899E-2</v>
      </c>
      <c r="O491" s="172">
        <f t="shared" si="16"/>
        <v>4.9138318781953627E-2</v>
      </c>
      <c r="P491" s="172">
        <f t="shared" si="16"/>
        <v>5.0517062143563773E-2</v>
      </c>
      <c r="Q491" s="172">
        <f t="shared" si="16"/>
        <v>5.6121121207008962E-4</v>
      </c>
      <c r="R491" s="172">
        <f t="shared" si="16"/>
        <v>-1.9946557894538808E-2</v>
      </c>
      <c r="S491" s="173">
        <f t="shared" si="16"/>
        <v>-3.9629246905430127E-2</v>
      </c>
    </row>
    <row r="492" spans="1:19" x14ac:dyDescent="0.25">
      <c r="A492" s="132" t="s">
        <v>1506</v>
      </c>
      <c r="B492" s="132"/>
      <c r="C492" s="168">
        <f t="shared" si="17"/>
        <v>0.18307684630111809</v>
      </c>
      <c r="D492" s="168">
        <f t="shared" si="16"/>
        <v>0.1365103220173427</v>
      </c>
      <c r="E492" s="168">
        <f t="shared" si="16"/>
        <v>1.902848059245188E-2</v>
      </c>
      <c r="F492" s="168">
        <f t="shared" si="16"/>
        <v>-1.4188775203467507E-2</v>
      </c>
      <c r="G492" s="168">
        <f t="shared" si="16"/>
        <v>-3.8225344727501831E-2</v>
      </c>
      <c r="H492" s="168">
        <f t="shared" si="16"/>
        <v>6.4647134703892384E-3</v>
      </c>
      <c r="I492" s="168">
        <f t="shared" si="16"/>
        <v>4.9997150099799326E-2</v>
      </c>
      <c r="J492" s="168">
        <f t="shared" si="16"/>
        <v>-6.3099439031328863E-3</v>
      </c>
      <c r="K492" s="168">
        <f t="shared" si="16"/>
        <v>-4.5020026810613789E-3</v>
      </c>
      <c r="L492" s="168">
        <f t="shared" si="16"/>
        <v>6.7532740888407439E-3</v>
      </c>
      <c r="M492" s="168">
        <f t="shared" si="16"/>
        <v>7.0654944971804134E-3</v>
      </c>
      <c r="N492" s="171">
        <f t="shared" si="16"/>
        <v>6.9853649010891861E-2</v>
      </c>
      <c r="O492" s="172">
        <f t="shared" si="16"/>
        <v>0.11675595857701171</v>
      </c>
      <c r="P492" s="172">
        <f t="shared" si="16"/>
        <v>3.4068659557296765E-2</v>
      </c>
      <c r="Q492" s="172">
        <f t="shared" si="16"/>
        <v>2.4540833525183992E-2</v>
      </c>
      <c r="R492" s="172">
        <f t="shared" si="16"/>
        <v>-5.7141257607235429E-2</v>
      </c>
      <c r="S492" s="173">
        <f t="shared" si="16"/>
        <v>-3.2695736676283893E-2</v>
      </c>
    </row>
    <row r="493" spans="1:19" x14ac:dyDescent="0.25">
      <c r="A493" s="132" t="s">
        <v>1503</v>
      </c>
      <c r="B493" s="132"/>
      <c r="C493" s="168">
        <f t="shared" si="17"/>
        <v>0.25005553220754595</v>
      </c>
      <c r="D493" s="168">
        <f t="shared" si="16"/>
        <v>0.10105189012303506</v>
      </c>
      <c r="E493" s="168">
        <f t="shared" si="16"/>
        <v>-2.1741379438782626E-2</v>
      </c>
      <c r="F493" s="168">
        <f t="shared" si="16"/>
        <v>-1.8350028244488614E-2</v>
      </c>
      <c r="G493" s="168">
        <f t="shared" si="16"/>
        <v>-6.5423282454446063E-2</v>
      </c>
      <c r="H493" s="168">
        <f t="shared" si="16"/>
        <v>1.7335693761513227E-3</v>
      </c>
      <c r="I493" s="168">
        <f t="shared" si="16"/>
        <v>0.11463812787990313</v>
      </c>
      <c r="J493" s="168">
        <f t="shared" si="16"/>
        <v>3.3404619166874649E-3</v>
      </c>
      <c r="K493" s="168">
        <f t="shared" si="16"/>
        <v>-4.8377620647224173E-2</v>
      </c>
      <c r="L493" s="168">
        <f t="shared" si="16"/>
        <v>6.5225042136083378E-3</v>
      </c>
      <c r="M493" s="168">
        <f t="shared" si="16"/>
        <v>5.0068068621787143E-2</v>
      </c>
      <c r="N493" s="171">
        <f t="shared" si="16"/>
        <v>0.11743617322810151</v>
      </c>
      <c r="O493" s="172">
        <f t="shared" si="16"/>
        <v>6.8022857681512949E-2</v>
      </c>
      <c r="P493" s="172">
        <f t="shared" si="16"/>
        <v>8.8612005387675996E-3</v>
      </c>
      <c r="Q493" s="172">
        <f t="shared" si="16"/>
        <v>4.7586731182402975E-3</v>
      </c>
      <c r="R493" s="172">
        <f t="shared" si="16"/>
        <v>-0.15002216282097003</v>
      </c>
      <c r="S493" s="173">
        <f t="shared" si="16"/>
        <v>-0.1179587992013148</v>
      </c>
    </row>
    <row r="494" spans="1:19" x14ac:dyDescent="0.25">
      <c r="A494" s="132" t="s">
        <v>1500</v>
      </c>
      <c r="B494" s="132"/>
      <c r="C494" s="168">
        <f t="shared" si="17"/>
        <v>0.13901700035616216</v>
      </c>
      <c r="D494" s="168">
        <f t="shared" si="16"/>
        <v>0.14759523150742759</v>
      </c>
      <c r="E494" s="168">
        <f t="shared" si="16"/>
        <v>4.429581261495863E-2</v>
      </c>
      <c r="F494" s="168">
        <f t="shared" si="16"/>
        <v>5.652347352133047E-3</v>
      </c>
      <c r="G494" s="168">
        <f t="shared" si="16"/>
        <v>-3.4117447660809264E-2</v>
      </c>
      <c r="H494" s="168">
        <f t="shared" si="16"/>
        <v>-2.3548383882181723E-2</v>
      </c>
      <c r="I494" s="168">
        <f t="shared" si="16"/>
        <v>2.6877225526394932E-2</v>
      </c>
      <c r="J494" s="168">
        <f t="shared" si="16"/>
        <v>-7.5366272287075153E-3</v>
      </c>
      <c r="K494" s="168">
        <f t="shared" si="16"/>
        <v>-1.2184032885973473E-3</v>
      </c>
      <c r="L494" s="168">
        <f t="shared" si="16"/>
        <v>4.7379247871961461E-3</v>
      </c>
      <c r="M494" s="168">
        <f t="shared" si="16"/>
        <v>-3.1399268554859305E-2</v>
      </c>
      <c r="N494" s="171">
        <f t="shared" si="16"/>
        <v>2.709316210865631E-2</v>
      </c>
      <c r="O494" s="172">
        <f t="shared" si="16"/>
        <v>0.14047016770734033</v>
      </c>
      <c r="P494" s="172">
        <f t="shared" si="16"/>
        <v>5.2384350372553845E-2</v>
      </c>
      <c r="Q494" s="172">
        <f t="shared" si="16"/>
        <v>3.4471288343101314E-2</v>
      </c>
      <c r="R494" s="172">
        <f t="shared" si="16"/>
        <v>-3.8805677158666785E-2</v>
      </c>
      <c r="S494" s="173">
        <f t="shared" si="16"/>
        <v>-3.1269820612251698E-2</v>
      </c>
    </row>
    <row r="495" spans="1:19" x14ac:dyDescent="0.25">
      <c r="A495" s="132" t="s">
        <v>1497</v>
      </c>
      <c r="B495" s="132"/>
      <c r="C495" s="168">
        <f t="shared" si="17"/>
        <v>0.21378574724394372</v>
      </c>
      <c r="D495" s="168">
        <f t="shared" si="16"/>
        <v>0.17697628948177124</v>
      </c>
      <c r="E495" s="168">
        <f t="shared" si="16"/>
        <v>1.4362807402008571E-2</v>
      </c>
      <c r="F495" s="168">
        <f t="shared" si="16"/>
        <v>-8.3894176638227069E-2</v>
      </c>
      <c r="G495" s="168">
        <f t="shared" si="16"/>
        <v>4.5480720434318833E-3</v>
      </c>
      <c r="H495" s="168">
        <f t="shared" si="16"/>
        <v>0.13897698342091958</v>
      </c>
      <c r="I495" s="168">
        <f t="shared" si="16"/>
        <v>-5.5295874815974866E-4</v>
      </c>
      <c r="J495" s="168">
        <f t="shared" si="16"/>
        <v>-2.214708039456903E-2</v>
      </c>
      <c r="K495" s="168">
        <f t="shared" si="16"/>
        <v>8.8417660333084847E-2</v>
      </c>
      <c r="L495" s="168">
        <f t="shared" si="16"/>
        <v>1.5887107649311227E-2</v>
      </c>
      <c r="M495" s="168">
        <f t="shared" si="16"/>
        <v>6.5811612735102942E-2</v>
      </c>
      <c r="N495" s="171">
        <f t="shared" si="16"/>
        <v>0.1366594862041508</v>
      </c>
      <c r="O495" s="172">
        <f t="shared" si="16"/>
        <v>0.13936751951402093</v>
      </c>
      <c r="P495" s="172">
        <f t="shared" si="16"/>
        <v>2.198023367729518E-2</v>
      </c>
      <c r="Q495" s="172">
        <f t="shared" si="16"/>
        <v>3.1442244283665488E-2</v>
      </c>
      <c r="R495" s="172">
        <f t="shared" si="16"/>
        <v>0.1041968974553007</v>
      </c>
      <c r="S495" s="173">
        <f t="shared" si="16"/>
        <v>0.18233450142477947</v>
      </c>
    </row>
    <row r="496" spans="1:19" x14ac:dyDescent="0.25">
      <c r="A496" s="132" t="s">
        <v>1494</v>
      </c>
      <c r="B496" s="132"/>
      <c r="C496" s="168">
        <f t="shared" si="17"/>
        <v>0.13636113454885002</v>
      </c>
      <c r="D496" s="168">
        <f t="shared" si="16"/>
        <v>0.11513921703387631</v>
      </c>
      <c r="E496" s="168">
        <f t="shared" si="16"/>
        <v>8.3475128299798085E-2</v>
      </c>
      <c r="F496" s="168">
        <f t="shared" si="16"/>
        <v>0.10036089911045054</v>
      </c>
      <c r="G496" s="168">
        <f t="shared" si="16"/>
        <v>5.5645427726542795E-3</v>
      </c>
      <c r="H496" s="168">
        <f t="shared" si="16"/>
        <v>-2.087897962615437E-2</v>
      </c>
      <c r="I496" s="168">
        <f t="shared" si="16"/>
        <v>2.0691166040115005E-2</v>
      </c>
      <c r="J496" s="168">
        <f t="shared" si="16"/>
        <v>-2.9870365941062516E-2</v>
      </c>
      <c r="K496" s="168">
        <f t="shared" si="16"/>
        <v>-1.6797001801706291E-2</v>
      </c>
      <c r="L496" s="168">
        <f t="shared" si="16"/>
        <v>-3.6304503068224081E-2</v>
      </c>
      <c r="M496" s="168">
        <f t="shared" si="16"/>
        <v>-6.3876254449277692E-3</v>
      </c>
      <c r="N496" s="171">
        <f t="shared" si="16"/>
        <v>-7.7500260567409107E-4</v>
      </c>
      <c r="O496" s="172">
        <f t="shared" si="16"/>
        <v>1.8239093056539479E-2</v>
      </c>
      <c r="P496" s="172">
        <f t="shared" si="16"/>
        <v>4.2844505245818842E-2</v>
      </c>
      <c r="Q496" s="172">
        <f t="shared" si="16"/>
        <v>-6.2480472945458665E-4</v>
      </c>
      <c r="R496" s="172">
        <f t="shared" si="16"/>
        <v>-5.7638756724869178E-2</v>
      </c>
      <c r="S496" s="173">
        <f t="shared" si="16"/>
        <v>-1.6984157139744771E-2</v>
      </c>
    </row>
    <row r="497" spans="1:19" x14ac:dyDescent="0.25">
      <c r="A497" s="132" t="s">
        <v>1491</v>
      </c>
      <c r="B497" s="132"/>
      <c r="C497" s="168">
        <f t="shared" si="17"/>
        <v>-1.2192684826160649E-2</v>
      </c>
      <c r="D497" s="168">
        <f t="shared" si="16"/>
        <v>1.5830399294423092E-2</v>
      </c>
      <c r="E497" s="168">
        <f t="shared" si="16"/>
        <v>-7.6068726822367982E-2</v>
      </c>
      <c r="F497" s="168">
        <f t="shared" si="16"/>
        <v>-8.8589470446927221E-2</v>
      </c>
      <c r="G497" s="168">
        <f t="shared" si="16"/>
        <v>4.1724515739291812E-2</v>
      </c>
      <c r="H497" s="168">
        <f t="shared" si="16"/>
        <v>3.0633095416646494E-2</v>
      </c>
      <c r="I497" s="168">
        <f t="shared" si="16"/>
        <v>3.4089593047492039E-2</v>
      </c>
      <c r="J497" s="168">
        <f t="shared" si="16"/>
        <v>9.5552400126046821E-2</v>
      </c>
      <c r="K497" s="168">
        <f t="shared" si="16"/>
        <v>-5.7227502046624745E-2</v>
      </c>
      <c r="L497" s="168">
        <f t="shared" si="16"/>
        <v>0.10174724525092183</v>
      </c>
      <c r="M497" s="168">
        <f t="shared" si="16"/>
        <v>-3.1676424007028858E-2</v>
      </c>
      <c r="N497" s="171">
        <f t="shared" si="16"/>
        <v>-4.0099736532643537E-2</v>
      </c>
      <c r="O497" s="172">
        <f t="shared" si="16"/>
        <v>9.7015539903329229E-2</v>
      </c>
      <c r="P497" s="172">
        <f t="shared" si="16"/>
        <v>2.9642234716587001E-3</v>
      </c>
      <c r="Q497" s="172">
        <f t="shared" si="16"/>
        <v>4.0278631788703834E-2</v>
      </c>
      <c r="R497" s="172">
        <f t="shared" si="16"/>
        <v>-7.5025417059149224E-2</v>
      </c>
      <c r="S497" s="173">
        <f t="shared" si="16"/>
        <v>-4.0990731933083224E-2</v>
      </c>
    </row>
    <row r="498" spans="1:19" x14ac:dyDescent="0.25">
      <c r="A498" s="132" t="s">
        <v>1488</v>
      </c>
      <c r="B498" s="132"/>
      <c r="C498" s="168">
        <f t="shared" si="17"/>
        <v>-5.5678021973163183E-2</v>
      </c>
      <c r="D498" s="168">
        <f t="shared" si="16"/>
        <v>0.15713633307018737</v>
      </c>
      <c r="E498" s="168">
        <f t="shared" si="16"/>
        <v>-0.1056214444147372</v>
      </c>
      <c r="F498" s="168">
        <f t="shared" si="16"/>
        <v>-3.3892748301356468E-2</v>
      </c>
      <c r="G498" s="168">
        <f t="shared" si="16"/>
        <v>7.755175782043966E-2</v>
      </c>
      <c r="H498" s="168">
        <f t="shared" si="16"/>
        <v>2.0825906372526237E-2</v>
      </c>
      <c r="I498" s="168">
        <f t="shared" si="16"/>
        <v>8.177040881776132E-2</v>
      </c>
      <c r="J498" s="168">
        <f t="shared" si="16"/>
        <v>1.5473453153391103E-2</v>
      </c>
      <c r="K498" s="168">
        <f t="shared" si="16"/>
        <v>-5.8825592927957415E-2</v>
      </c>
      <c r="L498" s="168">
        <f t="shared" si="16"/>
        <v>3.3996922809663266E-2</v>
      </c>
      <c r="M498" s="168">
        <f t="shared" si="16"/>
        <v>1.3560229170847204E-2</v>
      </c>
      <c r="N498" s="171">
        <f t="shared" si="16"/>
        <v>0.10752535354224202</v>
      </c>
      <c r="O498" s="172">
        <f t="shared" si="16"/>
        <v>0.12595066616955064</v>
      </c>
      <c r="P498" s="172">
        <f t="shared" si="16"/>
        <v>-2.122751522698918E-2</v>
      </c>
      <c r="Q498" s="172">
        <f t="shared" si="16"/>
        <v>-1.7327851319766885E-2</v>
      </c>
      <c r="R498" s="172">
        <f t="shared" si="16"/>
        <v>-0.11035694932977036</v>
      </c>
      <c r="S498" s="173">
        <f t="shared" si="16"/>
        <v>-5.7845264471082625E-2</v>
      </c>
    </row>
    <row r="499" spans="1:19" x14ac:dyDescent="0.25">
      <c r="A499" s="132" t="s">
        <v>1485</v>
      </c>
      <c r="B499" s="132"/>
      <c r="C499" s="168">
        <f t="shared" si="17"/>
        <v>2.1396084459199605E-2</v>
      </c>
      <c r="D499" s="168">
        <f t="shared" si="16"/>
        <v>-7.8267604467314622E-2</v>
      </c>
      <c r="E499" s="168">
        <f t="shared" si="16"/>
        <v>-5.3747318128164245E-2</v>
      </c>
      <c r="F499" s="168">
        <f t="shared" si="16"/>
        <v>-0.12780967523602471</v>
      </c>
      <c r="G499" s="168">
        <f t="shared" si="16"/>
        <v>1.5422965132178224E-2</v>
      </c>
      <c r="H499" s="168">
        <f t="shared" si="16"/>
        <v>3.7773500881125743E-2</v>
      </c>
      <c r="I499" s="168">
        <f t="shared" si="16"/>
        <v>3.8808388428401841E-5</v>
      </c>
      <c r="J499" s="168">
        <f t="shared" si="16"/>
        <v>0.15946377799902245</v>
      </c>
      <c r="K499" s="168">
        <f t="shared" si="16"/>
        <v>-5.5788241734235688E-2</v>
      </c>
      <c r="L499" s="168">
        <f t="shared" si="16"/>
        <v>0.15514888890965728</v>
      </c>
      <c r="M499" s="168">
        <f t="shared" si="16"/>
        <v>-6.3878940013334717E-2</v>
      </c>
      <c r="N499" s="171">
        <f t="shared" si="16"/>
        <v>-0.13702403301695032</v>
      </c>
      <c r="O499" s="172">
        <f t="shared" si="16"/>
        <v>7.6034858377902026E-2</v>
      </c>
      <c r="P499" s="172">
        <f t="shared" si="16"/>
        <v>2.1393294803739193E-2</v>
      </c>
      <c r="Q499" s="172">
        <f t="shared" si="16"/>
        <v>8.5354030145098347E-2</v>
      </c>
      <c r="R499" s="172">
        <f t="shared" si="16"/>
        <v>-4.7835045615612359E-2</v>
      </c>
      <c r="S499" s="173">
        <f t="shared" si="16"/>
        <v>-2.8225460129602364E-2</v>
      </c>
    </row>
    <row r="500" spans="1:19" x14ac:dyDescent="0.25">
      <c r="A500" s="132" t="s">
        <v>1482</v>
      </c>
      <c r="B500" s="132"/>
      <c r="C500" s="168">
        <f t="shared" si="17"/>
        <v>3.6916326662255194E-2</v>
      </c>
      <c r="D500" s="168">
        <f t="shared" si="16"/>
        <v>7.4952491990165626E-2</v>
      </c>
      <c r="E500" s="168">
        <f t="shared" si="16"/>
        <v>0.10860412955164178</v>
      </c>
      <c r="F500" s="168">
        <f t="shared" si="16"/>
        <v>1.0818073848169796E-2</v>
      </c>
      <c r="G500" s="168">
        <f t="shared" si="16"/>
        <v>3.0522159837082397E-2</v>
      </c>
      <c r="H500" s="168">
        <f t="shared" si="16"/>
        <v>-2.9433256303360356E-2</v>
      </c>
      <c r="I500" s="168">
        <f t="shared" si="16"/>
        <v>2.6551315854309587E-2</v>
      </c>
      <c r="J500" s="168">
        <f t="shared" si="16"/>
        <v>-5.025091956881611E-3</v>
      </c>
      <c r="K500" s="168">
        <f t="shared" si="16"/>
        <v>1.1266207940491491E-2</v>
      </c>
      <c r="L500" s="168">
        <f t="shared" si="16"/>
        <v>6.9725758292882301E-3</v>
      </c>
      <c r="M500" s="168">
        <f t="shared" si="16"/>
        <v>-2.7407650469984945E-2</v>
      </c>
      <c r="N500" s="171">
        <f t="shared" si="16"/>
        <v>3.000450015162559E-2</v>
      </c>
      <c r="O500" s="172">
        <f t="shared" si="16"/>
        <v>-1.2723690100473695E-2</v>
      </c>
      <c r="P500" s="172">
        <f t="shared" si="16"/>
        <v>-6.9057322822437817E-3</v>
      </c>
      <c r="Q500" s="172">
        <f t="shared" si="16"/>
        <v>9.9286444481392344E-3</v>
      </c>
      <c r="R500" s="172">
        <f t="shared" si="16"/>
        <v>1.1542796262689281E-2</v>
      </c>
      <c r="S500" s="173">
        <f t="shared" si="16"/>
        <v>2.584379761178468E-2</v>
      </c>
    </row>
    <row r="501" spans="1:19" x14ac:dyDescent="0.25">
      <c r="A501" s="132" t="s">
        <v>1479</v>
      </c>
      <c r="B501" s="132"/>
      <c r="C501" s="168">
        <f t="shared" si="17"/>
        <v>2.9103765575202001E-2</v>
      </c>
      <c r="D501" s="168">
        <f t="shared" si="16"/>
        <v>9.1579497897968265E-2</v>
      </c>
      <c r="E501" s="168">
        <f t="shared" si="16"/>
        <v>2.61189115704068E-2</v>
      </c>
      <c r="F501" s="168">
        <f t="shared" si="16"/>
        <v>5.2787811710034882E-2</v>
      </c>
      <c r="G501" s="168">
        <f t="shared" si="16"/>
        <v>2.1199760055768957E-2</v>
      </c>
      <c r="H501" s="168">
        <f t="shared" si="16"/>
        <v>5.2778070463521676E-3</v>
      </c>
      <c r="I501" s="168">
        <f t="shared" si="16"/>
        <v>-3.9086354396809631E-2</v>
      </c>
      <c r="J501" s="168">
        <f t="shared" si="16"/>
        <v>-9.7052753633769528E-3</v>
      </c>
      <c r="K501" s="168">
        <f t="shared" si="16"/>
        <v>-2.1935466580007223E-2</v>
      </c>
      <c r="L501" s="168">
        <f t="shared" si="16"/>
        <v>-3.3091854952129851E-2</v>
      </c>
      <c r="M501" s="168">
        <f t="shared" si="16"/>
        <v>-1.6141854166345726E-2</v>
      </c>
      <c r="N501" s="171">
        <f t="shared" si="16"/>
        <v>2.1103847242145868E-2</v>
      </c>
      <c r="O501" s="172">
        <f t="shared" si="16"/>
        <v>-3.234342361458431E-2</v>
      </c>
      <c r="P501" s="172">
        <f t="shared" si="16"/>
        <v>9.2104593180495353E-3</v>
      </c>
      <c r="Q501" s="172">
        <f t="shared" si="16"/>
        <v>8.0134922429986322E-3</v>
      </c>
      <c r="R501" s="172">
        <f t="shared" si="16"/>
        <v>0.12355665080127998</v>
      </c>
      <c r="S501" s="173">
        <f t="shared" si="16"/>
        <v>-2.3724457237587204E-3</v>
      </c>
    </row>
    <row r="502" spans="1:19" x14ac:dyDescent="0.25">
      <c r="A502" s="132" t="s">
        <v>1476</v>
      </c>
      <c r="B502" s="132"/>
      <c r="C502" s="168">
        <f t="shared" si="17"/>
        <v>6.2050041825319813E-2</v>
      </c>
      <c r="D502" s="168">
        <f t="shared" si="16"/>
        <v>5.3791614399972154E-2</v>
      </c>
      <c r="E502" s="168">
        <f t="shared" si="16"/>
        <v>4.7431676209202633E-2</v>
      </c>
      <c r="F502" s="168">
        <f t="shared" si="16"/>
        <v>4.88260087838992E-2</v>
      </c>
      <c r="G502" s="168">
        <f t="shared" si="16"/>
        <v>2.4562831243125638E-2</v>
      </c>
      <c r="H502" s="168">
        <f t="shared" si="16"/>
        <v>4.7260907085666659E-3</v>
      </c>
      <c r="I502" s="168">
        <f t="shared" si="16"/>
        <v>1.9938524978109218E-2</v>
      </c>
      <c r="J502" s="168">
        <f t="shared" si="16"/>
        <v>-7.8169551450281149E-3</v>
      </c>
      <c r="K502" s="168">
        <f t="shared" si="16"/>
        <v>2.0832831485255499E-2</v>
      </c>
      <c r="L502" s="168">
        <f t="shared" si="16"/>
        <v>-1.6757563479437354E-2</v>
      </c>
      <c r="M502" s="168">
        <f t="shared" si="16"/>
        <v>-3.487632915766925E-3</v>
      </c>
      <c r="N502" s="171">
        <f t="shared" si="16"/>
        <v>7.4623026507012469E-3</v>
      </c>
      <c r="O502" s="172">
        <f t="shared" si="16"/>
        <v>1.8622863305902682E-2</v>
      </c>
      <c r="P502" s="172">
        <f t="shared" si="16"/>
        <v>3.2846284700321915E-2</v>
      </c>
      <c r="Q502" s="172">
        <f t="shared" si="16"/>
        <v>7.9129924033733978E-3</v>
      </c>
      <c r="R502" s="172">
        <f t="shared" si="16"/>
        <v>7.3025204828249812E-3</v>
      </c>
      <c r="S502" s="173">
        <f t="shared" si="16"/>
        <v>2.9471516801620856E-2</v>
      </c>
    </row>
    <row r="503" spans="1:19" x14ac:dyDescent="0.25">
      <c r="A503" s="132" t="s">
        <v>1473</v>
      </c>
      <c r="B503" s="132"/>
      <c r="C503" s="168">
        <f t="shared" si="17"/>
        <v>5.6412974306448982E-2</v>
      </c>
      <c r="D503" s="168">
        <f t="shared" si="16"/>
        <v>4.4787949046909636E-2</v>
      </c>
      <c r="E503" s="168">
        <f t="shared" si="16"/>
        <v>1.7417280349104169E-2</v>
      </c>
      <c r="F503" s="168">
        <f t="shared" si="16"/>
        <v>-1.675180176962332E-3</v>
      </c>
      <c r="G503" s="168">
        <f t="shared" si="16"/>
        <v>-2.9995060860168454E-3</v>
      </c>
      <c r="H503" s="168">
        <f t="shared" si="16"/>
        <v>1.0932267718399835E-3</v>
      </c>
      <c r="I503" s="168">
        <f t="shared" si="16"/>
        <v>4.5728281443715435E-3</v>
      </c>
      <c r="J503" s="168">
        <f t="shared" si="16"/>
        <v>-8.5077383486299452E-3</v>
      </c>
      <c r="K503" s="168">
        <f t="shared" si="16"/>
        <v>-7.9824764449276664E-3</v>
      </c>
      <c r="L503" s="168">
        <f t="shared" si="16"/>
        <v>-2.5733090438672224E-2</v>
      </c>
      <c r="M503" s="168">
        <f t="shared" si="16"/>
        <v>-6.1307319766767954E-3</v>
      </c>
      <c r="N503" s="171">
        <f t="shared" si="16"/>
        <v>-1.3228798030051836E-2</v>
      </c>
      <c r="O503" s="172">
        <f t="shared" si="16"/>
        <v>-4.899191707253947E-3</v>
      </c>
      <c r="P503" s="172">
        <f t="shared" si="16"/>
        <v>1.5064897686726919E-2</v>
      </c>
      <c r="Q503" s="172">
        <f t="shared" si="16"/>
        <v>2.800660605477634E-2</v>
      </c>
      <c r="R503" s="172">
        <f t="shared" si="16"/>
        <v>-2.3897543253611486E-3</v>
      </c>
      <c r="S503" s="173">
        <f t="shared" si="16"/>
        <v>1.4001315385220758E-2</v>
      </c>
    </row>
    <row r="504" spans="1:19" x14ac:dyDescent="0.25">
      <c r="A504" s="132" t="s">
        <v>1470</v>
      </c>
      <c r="B504" s="132"/>
      <c r="C504" s="168">
        <f t="shared" si="17"/>
        <v>0.19594198046515077</v>
      </c>
      <c r="D504" s="168">
        <f t="shared" si="16"/>
        <v>9.6045969349594085E-2</v>
      </c>
      <c r="E504" s="168">
        <f t="shared" si="16"/>
        <v>1.3777168939650197E-2</v>
      </c>
      <c r="F504" s="168">
        <f t="shared" si="16"/>
        <v>-1.8077133698924608E-2</v>
      </c>
      <c r="G504" s="168">
        <f t="shared" si="16"/>
        <v>-2.4002889117585191E-2</v>
      </c>
      <c r="H504" s="168">
        <f t="shared" si="16"/>
        <v>-3.3981587723939333E-2</v>
      </c>
      <c r="I504" s="168">
        <f t="shared" si="16"/>
        <v>-2.3381217920989461E-2</v>
      </c>
      <c r="J504" s="168">
        <f t="shared" si="16"/>
        <v>-1.4081115661270349E-2</v>
      </c>
      <c r="K504" s="168">
        <f t="shared" si="16"/>
        <v>-5.0391636805091844E-2</v>
      </c>
      <c r="L504" s="168">
        <f t="shared" si="16"/>
        <v>-4.8901119427468331E-2</v>
      </c>
      <c r="M504" s="168">
        <f t="shared" si="16"/>
        <v>-3.150571868291141E-2</v>
      </c>
      <c r="N504" s="171">
        <f t="shared" si="16"/>
        <v>-3.0407369946999219E-2</v>
      </c>
      <c r="O504" s="172">
        <f t="shared" si="16"/>
        <v>3.9335033050154955E-2</v>
      </c>
      <c r="P504" s="172">
        <f t="shared" si="16"/>
        <v>5.6912691407755123E-2</v>
      </c>
      <c r="Q504" s="172">
        <f t="shared" si="16"/>
        <v>2.0160656492078877E-2</v>
      </c>
      <c r="R504" s="172">
        <f t="shared" si="16"/>
        <v>2.3304518722389922E-2</v>
      </c>
      <c r="S504" s="173">
        <f t="shared" si="16"/>
        <v>-1.7034231805427291E-2</v>
      </c>
    </row>
    <row r="505" spans="1:19" x14ac:dyDescent="0.25">
      <c r="A505" s="132" t="s">
        <v>1467</v>
      </c>
      <c r="B505" s="132"/>
      <c r="C505" s="168">
        <f t="shared" si="17"/>
        <v>3.8572982513561005E-2</v>
      </c>
      <c r="D505" s="168">
        <f t="shared" si="16"/>
        <v>3.795811718391362E-2</v>
      </c>
      <c r="E505" s="168">
        <f t="shared" si="16"/>
        <v>1.7888270227890413E-2</v>
      </c>
      <c r="F505" s="168">
        <f t="shared" si="16"/>
        <v>4.7289241856485198E-4</v>
      </c>
      <c r="G505" s="168">
        <f t="shared" si="16"/>
        <v>-1.1818293720966544E-4</v>
      </c>
      <c r="H505" s="168">
        <f t="shared" si="16"/>
        <v>5.9622651491022527E-3</v>
      </c>
      <c r="I505" s="168">
        <f t="shared" si="16"/>
        <v>8.5638672575678587E-3</v>
      </c>
      <c r="J505" s="168">
        <f t="shared" si="16"/>
        <v>-7.7498534106602568E-3</v>
      </c>
      <c r="K505" s="168">
        <f t="shared" si="16"/>
        <v>-1.6901764523059581E-3</v>
      </c>
      <c r="L505" s="168">
        <f t="shared" si="16"/>
        <v>-2.231780675674877E-2</v>
      </c>
      <c r="M505" s="168">
        <f t="shared" si="16"/>
        <v>-2.4116261088267255E-3</v>
      </c>
      <c r="N505" s="171">
        <f t="shared" si="16"/>
        <v>-1.0726301045454911E-2</v>
      </c>
      <c r="O505" s="172">
        <f t="shared" si="16"/>
        <v>-1.1188258807897422E-2</v>
      </c>
      <c r="P505" s="172">
        <f t="shared" si="16"/>
        <v>9.1885457967899598E-3</v>
      </c>
      <c r="Q505" s="172">
        <f t="shared" si="16"/>
        <v>2.9070618545433469E-2</v>
      </c>
      <c r="R505" s="172">
        <f t="shared" si="16"/>
        <v>-6.020493954745576E-3</v>
      </c>
      <c r="S505" s="173">
        <f t="shared" si="16"/>
        <v>1.8533677068071963E-2</v>
      </c>
    </row>
    <row r="506" spans="1:19" x14ac:dyDescent="0.25">
      <c r="A506" s="132" t="s">
        <v>1464</v>
      </c>
      <c r="B506" s="132"/>
      <c r="C506" s="168">
        <f t="shared" si="17"/>
        <v>1.0395368163119922E-2</v>
      </c>
      <c r="D506" s="168">
        <f t="shared" si="17"/>
        <v>-6.040817585158953E-3</v>
      </c>
      <c r="E506" s="168">
        <f t="shared" si="17"/>
        <v>1.154297308559582E-2</v>
      </c>
      <c r="F506" s="168">
        <f t="shared" si="17"/>
        <v>2.6499732444522861E-2</v>
      </c>
      <c r="G506" s="168">
        <f t="shared" si="17"/>
        <v>2.9084887115433666E-3</v>
      </c>
      <c r="H506" s="168">
        <f t="shared" si="17"/>
        <v>-1.9614862122163679E-4</v>
      </c>
      <c r="I506" s="168">
        <f t="shared" si="17"/>
        <v>2.1596462097970281E-3</v>
      </c>
      <c r="J506" s="168">
        <f t="shared" si="17"/>
        <v>2.6333009236771288E-2</v>
      </c>
      <c r="K506" s="168">
        <f t="shared" si="17"/>
        <v>1.9899204484973954E-2</v>
      </c>
      <c r="L506" s="168">
        <f t="shared" si="17"/>
        <v>9.4539456863100835E-3</v>
      </c>
      <c r="M506" s="168">
        <f t="shared" si="17"/>
        <v>5.8141635335078323E-3</v>
      </c>
      <c r="N506" s="171">
        <f t="shared" si="17"/>
        <v>3.0158309841794573E-3</v>
      </c>
      <c r="O506" s="172">
        <f t="shared" si="17"/>
        <v>6.1761156181772137E-4</v>
      </c>
      <c r="P506" s="172">
        <f t="shared" si="17"/>
        <v>1.3378713305226109E-2</v>
      </c>
      <c r="Q506" s="172">
        <f t="shared" si="17"/>
        <v>2.1124837452218381E-2</v>
      </c>
      <c r="R506" s="172">
        <f t="shared" si="17"/>
        <v>-2.113967938830108E-2</v>
      </c>
      <c r="S506" s="173">
        <f t="shared" ref="D506:S521" si="18">(S101/R101)^4 -1</f>
        <v>5.7705900370264018E-4</v>
      </c>
    </row>
    <row r="507" spans="1:19" x14ac:dyDescent="0.25">
      <c r="A507" s="132" t="s">
        <v>1461</v>
      </c>
      <c r="B507" s="132"/>
      <c r="C507" s="168">
        <f t="shared" ref="C507:R522" si="19">(C102/B102)^4 -1</f>
        <v>9.264512243278844E-3</v>
      </c>
      <c r="D507" s="168">
        <f t="shared" si="18"/>
        <v>3.3282011475228579E-3</v>
      </c>
      <c r="E507" s="168">
        <f t="shared" si="18"/>
        <v>1.2010087121723245E-3</v>
      </c>
      <c r="F507" s="168">
        <f t="shared" si="18"/>
        <v>4.6083565526484627E-3</v>
      </c>
      <c r="G507" s="168">
        <f t="shared" si="18"/>
        <v>-9.8727324238752079E-3</v>
      </c>
      <c r="H507" s="168">
        <f t="shared" si="18"/>
        <v>1.4428277082803032E-3</v>
      </c>
      <c r="I507" s="168">
        <f t="shared" si="18"/>
        <v>-4.4373085832442039E-3</v>
      </c>
      <c r="J507" s="168">
        <f t="shared" si="18"/>
        <v>3.4923068920748257E-2</v>
      </c>
      <c r="K507" s="168">
        <f t="shared" si="18"/>
        <v>1.057394885053009E-2</v>
      </c>
      <c r="L507" s="168">
        <f t="shared" si="18"/>
        <v>8.0313696587934746E-3</v>
      </c>
      <c r="M507" s="168">
        <f t="shared" si="18"/>
        <v>1.3598619935464296E-2</v>
      </c>
      <c r="N507" s="171">
        <f t="shared" si="18"/>
        <v>-2.6783765026917594E-3</v>
      </c>
      <c r="O507" s="172">
        <f t="shared" si="18"/>
        <v>2.6065050111940824E-3</v>
      </c>
      <c r="P507" s="172">
        <f t="shared" si="18"/>
        <v>1.0410033491456083E-2</v>
      </c>
      <c r="Q507" s="172">
        <f t="shared" si="18"/>
        <v>2.8536704983552541E-2</v>
      </c>
      <c r="R507" s="172">
        <f t="shared" si="18"/>
        <v>-8.7187001233253181E-3</v>
      </c>
      <c r="S507" s="173">
        <f t="shared" si="18"/>
        <v>-1.0214341265541993E-2</v>
      </c>
    </row>
    <row r="508" spans="1:19" x14ac:dyDescent="0.25">
      <c r="A508" s="132" t="s">
        <v>1458</v>
      </c>
      <c r="B508" s="132"/>
      <c r="C508" s="168">
        <f t="shared" si="19"/>
        <v>-2.4397659460368759E-2</v>
      </c>
      <c r="D508" s="168">
        <f t="shared" si="18"/>
        <v>-2.9497737841012395E-2</v>
      </c>
      <c r="E508" s="168">
        <f t="shared" si="18"/>
        <v>-6.6755509392859569E-3</v>
      </c>
      <c r="F508" s="168">
        <f t="shared" si="18"/>
        <v>1.9845371516485244E-2</v>
      </c>
      <c r="G508" s="168">
        <f t="shared" si="18"/>
        <v>9.4459076045225743E-3</v>
      </c>
      <c r="H508" s="168">
        <f t="shared" si="18"/>
        <v>-1.3058690961541553E-3</v>
      </c>
      <c r="I508" s="168">
        <f t="shared" si="18"/>
        <v>-6.8437792933171426E-3</v>
      </c>
      <c r="J508" s="168">
        <f t="shared" si="18"/>
        <v>1.8537860639531223E-2</v>
      </c>
      <c r="K508" s="168">
        <f t="shared" si="18"/>
        <v>1.9195711825593875E-2</v>
      </c>
      <c r="L508" s="168">
        <f t="shared" si="18"/>
        <v>7.5194133147231668E-3</v>
      </c>
      <c r="M508" s="168">
        <f t="shared" si="18"/>
        <v>-3.4655690510432713E-2</v>
      </c>
      <c r="N508" s="171">
        <f t="shared" si="18"/>
        <v>5.7151603379490545E-4</v>
      </c>
      <c r="O508" s="172">
        <f t="shared" si="18"/>
        <v>-6.1477834938999942E-3</v>
      </c>
      <c r="P508" s="172">
        <f t="shared" si="18"/>
        <v>2.2627665764259897E-2</v>
      </c>
      <c r="Q508" s="172">
        <f t="shared" si="18"/>
        <v>1.903334359673825E-2</v>
      </c>
      <c r="R508" s="172">
        <f t="shared" si="18"/>
        <v>-1.4643367916168382E-2</v>
      </c>
      <c r="S508" s="173">
        <f t="shared" si="18"/>
        <v>-2.6051208150986827E-2</v>
      </c>
    </row>
    <row r="509" spans="1:19" x14ac:dyDescent="0.25">
      <c r="A509" s="132" t="s">
        <v>1455</v>
      </c>
      <c r="B509" s="132"/>
      <c r="C509" s="168">
        <f t="shared" si="19"/>
        <v>3.2150992283960456E-2</v>
      </c>
      <c r="D509" s="168">
        <f t="shared" si="18"/>
        <v>3.8731121666637502E-3</v>
      </c>
      <c r="E509" s="168">
        <f t="shared" si="18"/>
        <v>2.7361326048733314E-2</v>
      </c>
      <c r="F509" s="168">
        <f t="shared" si="18"/>
        <v>4.0791049910770205E-2</v>
      </c>
      <c r="G509" s="168">
        <f t="shared" si="18"/>
        <v>5.0630641806501675E-3</v>
      </c>
      <c r="H509" s="168">
        <f t="shared" si="18"/>
        <v>-2.6561054706863985E-4</v>
      </c>
      <c r="I509" s="168">
        <f t="shared" si="18"/>
        <v>1.070685889951406E-2</v>
      </c>
      <c r="J509" s="168">
        <f t="shared" si="18"/>
        <v>2.7029508836997396E-2</v>
      </c>
      <c r="K509" s="168">
        <f t="shared" si="18"/>
        <v>2.4816906539123051E-2</v>
      </c>
      <c r="L509" s="168">
        <f t="shared" si="18"/>
        <v>1.1333138941836296E-2</v>
      </c>
      <c r="M509" s="168">
        <f t="shared" si="18"/>
        <v>2.7366930378623033E-2</v>
      </c>
      <c r="N509" s="171">
        <f t="shared" si="18"/>
        <v>7.1626106226003738E-3</v>
      </c>
      <c r="O509" s="172">
        <f t="shared" si="18"/>
        <v>3.736844121471794E-3</v>
      </c>
      <c r="P509" s="172">
        <f t="shared" si="18"/>
        <v>9.1485545013199054E-3</v>
      </c>
      <c r="Q509" s="172">
        <f t="shared" si="18"/>
        <v>1.8877813259909892E-2</v>
      </c>
      <c r="R509" s="172">
        <f t="shared" si="18"/>
        <v>-3.0939118029842394E-2</v>
      </c>
      <c r="S509" s="173">
        <f t="shared" si="18"/>
        <v>2.2502635810538685E-2</v>
      </c>
    </row>
    <row r="510" spans="1:19" x14ac:dyDescent="0.25">
      <c r="A510" s="132" t="s">
        <v>1452</v>
      </c>
      <c r="B510" s="132"/>
      <c r="C510" s="168">
        <f t="shared" si="19"/>
        <v>0.11063685299250015</v>
      </c>
      <c r="D510" s="168">
        <f t="shared" si="18"/>
        <v>6.1090000770395614E-2</v>
      </c>
      <c r="E510" s="168">
        <f t="shared" si="18"/>
        <v>-2.8332289841850766E-2</v>
      </c>
      <c r="F510" s="168">
        <f t="shared" si="18"/>
        <v>-1.229623320860096E-2</v>
      </c>
      <c r="G510" s="168">
        <f t="shared" si="18"/>
        <v>-2.4269130528524752E-3</v>
      </c>
      <c r="H510" s="168">
        <f t="shared" si="18"/>
        <v>0.19064463646553098</v>
      </c>
      <c r="I510" s="168">
        <f t="shared" si="18"/>
        <v>0.17150805471139874</v>
      </c>
      <c r="J510" s="168">
        <f t="shared" si="18"/>
        <v>3.7519051069944576E-2</v>
      </c>
      <c r="K510" s="168">
        <f t="shared" si="18"/>
        <v>-5.1325523209195478E-2</v>
      </c>
      <c r="L510" s="168">
        <f t="shared" si="18"/>
        <v>-2.9706769788953813E-2</v>
      </c>
      <c r="M510" s="168">
        <f t="shared" si="18"/>
        <v>4.244287970117222E-2</v>
      </c>
      <c r="N510" s="171">
        <f t="shared" si="18"/>
        <v>0.32978043225308595</v>
      </c>
      <c r="O510" s="172">
        <f t="shared" si="18"/>
        <v>0.18048874222759403</v>
      </c>
      <c r="P510" s="172">
        <f t="shared" si="18"/>
        <v>-2.8629059712721894E-2</v>
      </c>
      <c r="Q510" s="172">
        <f t="shared" si="18"/>
        <v>-8.3675895767403641E-2</v>
      </c>
      <c r="R510" s="172">
        <f t="shared" si="18"/>
        <v>-0.27820683103347421</v>
      </c>
      <c r="S510" s="173">
        <f t="shared" si="18"/>
        <v>6.7482074972562422E-3</v>
      </c>
    </row>
    <row r="511" spans="1:19" x14ac:dyDescent="0.25">
      <c r="A511" s="131" t="s">
        <v>1449</v>
      </c>
      <c r="B511" s="132"/>
      <c r="C511" s="168">
        <f t="shared" si="19"/>
        <v>3.499190604311031E-2</v>
      </c>
      <c r="D511" s="168">
        <f t="shared" si="18"/>
        <v>9.3913485700435784E-2</v>
      </c>
      <c r="E511" s="168">
        <f t="shared" si="18"/>
        <v>2.950401462235841E-2</v>
      </c>
      <c r="F511" s="168">
        <f t="shared" si="18"/>
        <v>2.3940829562775878E-2</v>
      </c>
      <c r="G511" s="168">
        <f t="shared" si="18"/>
        <v>4.5541924787303456E-2</v>
      </c>
      <c r="H511" s="168">
        <f t="shared" si="18"/>
        <v>-1.2275097473804064E-2</v>
      </c>
      <c r="I511" s="168">
        <f t="shared" si="18"/>
        <v>3.637070779236784E-2</v>
      </c>
      <c r="J511" s="168">
        <f t="shared" si="18"/>
        <v>1.5922326762628058E-2</v>
      </c>
      <c r="K511" s="168">
        <f t="shared" si="18"/>
        <v>-2.7055928484030378E-2</v>
      </c>
      <c r="L511" s="168">
        <f t="shared" si="18"/>
        <v>2.5944349634902109E-2</v>
      </c>
      <c r="M511" s="168">
        <f t="shared" si="18"/>
        <v>-7.468283569307399E-3</v>
      </c>
      <c r="N511" s="171">
        <f t="shared" si="18"/>
        <v>1.3406144838731704E-2</v>
      </c>
      <c r="O511" s="172">
        <f t="shared" si="18"/>
        <v>1.2217422086653107E-2</v>
      </c>
      <c r="P511" s="172">
        <f t="shared" si="18"/>
        <v>-7.5308293292830619E-5</v>
      </c>
      <c r="Q511" s="172">
        <f t="shared" si="18"/>
        <v>-4.0782538144340186E-2</v>
      </c>
      <c r="R511" s="172">
        <f t="shared" si="18"/>
        <v>-7.4369572819725782E-3</v>
      </c>
      <c r="S511" s="173">
        <f t="shared" si="18"/>
        <v>-8.3981655845802861E-3</v>
      </c>
    </row>
    <row r="512" spans="1:19" x14ac:dyDescent="0.25">
      <c r="A512" s="132" t="s">
        <v>1446</v>
      </c>
      <c r="B512" s="132"/>
      <c r="C512" s="168">
        <f t="shared" si="19"/>
        <v>4.4326666128535086E-2</v>
      </c>
      <c r="D512" s="168">
        <f t="shared" si="18"/>
        <v>0.11126447307690768</v>
      </c>
      <c r="E512" s="168">
        <f t="shared" si="18"/>
        <v>3.8936300891021514E-2</v>
      </c>
      <c r="F512" s="168">
        <f t="shared" si="18"/>
        <v>2.4612791245444132E-2</v>
      </c>
      <c r="G512" s="168">
        <f t="shared" si="18"/>
        <v>3.9194994834995445E-2</v>
      </c>
      <c r="H512" s="168">
        <f t="shared" si="18"/>
        <v>-2.0496044443081951E-2</v>
      </c>
      <c r="I512" s="168">
        <f t="shared" si="18"/>
        <v>3.2137172022448368E-2</v>
      </c>
      <c r="J512" s="168">
        <f t="shared" si="18"/>
        <v>1.1182297204363145E-2</v>
      </c>
      <c r="K512" s="168">
        <f t="shared" si="18"/>
        <v>-3.8506374304310476E-2</v>
      </c>
      <c r="L512" s="168">
        <f t="shared" si="18"/>
        <v>3.8748306966622348E-2</v>
      </c>
      <c r="M512" s="168">
        <f t="shared" si="18"/>
        <v>1.061963591118209E-3</v>
      </c>
      <c r="N512" s="171">
        <f t="shared" si="18"/>
        <v>1.9432197810306473E-2</v>
      </c>
      <c r="O512" s="172">
        <f t="shared" si="18"/>
        <v>7.4516101346755459E-3</v>
      </c>
      <c r="P512" s="172">
        <f t="shared" si="18"/>
        <v>-1.7652840375899315E-2</v>
      </c>
      <c r="Q512" s="172">
        <f t="shared" si="18"/>
        <v>-5.2448530360058587E-2</v>
      </c>
      <c r="R512" s="172">
        <f t="shared" si="18"/>
        <v>-6.0044098673581736E-3</v>
      </c>
      <c r="S512" s="173">
        <f t="shared" si="18"/>
        <v>-1.1847531301525271E-2</v>
      </c>
    </row>
    <row r="513" spans="1:19" x14ac:dyDescent="0.25">
      <c r="A513" s="132" t="s">
        <v>1443</v>
      </c>
      <c r="B513" s="132"/>
      <c r="C513" s="168">
        <f t="shared" si="19"/>
        <v>4.8202329705443026E-2</v>
      </c>
      <c r="D513" s="168">
        <f t="shared" si="18"/>
        <v>0.10820515171963652</v>
      </c>
      <c r="E513" s="168">
        <f t="shared" si="18"/>
        <v>2.3260324699216461E-2</v>
      </c>
      <c r="F513" s="168">
        <f t="shared" si="18"/>
        <v>1.9781003720252821E-2</v>
      </c>
      <c r="G513" s="168">
        <f t="shared" si="18"/>
        <v>5.1972312631891837E-2</v>
      </c>
      <c r="H513" s="168">
        <f t="shared" si="18"/>
        <v>-5.7875825687496163E-2</v>
      </c>
      <c r="I513" s="168">
        <f t="shared" si="18"/>
        <v>5.4822217488990521E-2</v>
      </c>
      <c r="J513" s="168">
        <f t="shared" si="18"/>
        <v>8.2199073717845739E-3</v>
      </c>
      <c r="K513" s="168">
        <f t="shared" si="18"/>
        <v>-6.7739413888271982E-2</v>
      </c>
      <c r="L513" s="168">
        <f t="shared" si="18"/>
        <v>7.5683901098539952E-2</v>
      </c>
      <c r="M513" s="168">
        <f t="shared" si="18"/>
        <v>-5.9164141927030567E-3</v>
      </c>
      <c r="N513" s="171">
        <f t="shared" si="18"/>
        <v>3.8652617296057956E-2</v>
      </c>
      <c r="O513" s="172">
        <f t="shared" si="18"/>
        <v>1.3682012014775813E-2</v>
      </c>
      <c r="P513" s="172">
        <f t="shared" si="18"/>
        <v>-2.335497137059328E-2</v>
      </c>
      <c r="Q513" s="172">
        <f t="shared" si="18"/>
        <v>-5.8439083933275349E-2</v>
      </c>
      <c r="R513" s="172">
        <f t="shared" si="18"/>
        <v>-3.3083320559678997E-2</v>
      </c>
      <c r="S513" s="173">
        <f t="shared" si="18"/>
        <v>-7.6790260211563321E-3</v>
      </c>
    </row>
    <row r="514" spans="1:19" x14ac:dyDescent="0.25">
      <c r="A514" s="132" t="s">
        <v>1440</v>
      </c>
      <c r="B514" s="132"/>
      <c r="C514" s="168">
        <f t="shared" si="19"/>
        <v>3.9693959598285256E-2</v>
      </c>
      <c r="D514" s="168">
        <f t="shared" si="18"/>
        <v>0.11218961407582406</v>
      </c>
      <c r="E514" s="168">
        <f t="shared" si="18"/>
        <v>6.4435306384201807E-2</v>
      </c>
      <c r="F514" s="168">
        <f t="shared" si="18"/>
        <v>2.0578479472541655E-2</v>
      </c>
      <c r="G514" s="168">
        <f t="shared" si="18"/>
        <v>2.476950938348077E-2</v>
      </c>
      <c r="H514" s="168">
        <f t="shared" si="18"/>
        <v>3.7977650761549686E-2</v>
      </c>
      <c r="I514" s="168">
        <f t="shared" si="18"/>
        <v>3.7825058678975232E-4</v>
      </c>
      <c r="J514" s="168">
        <f t="shared" si="18"/>
        <v>2.9206044864468428E-2</v>
      </c>
      <c r="K514" s="168">
        <f t="shared" si="18"/>
        <v>2.543165449441176E-2</v>
      </c>
      <c r="L514" s="168">
        <f t="shared" si="18"/>
        <v>-1.2994675915606324E-2</v>
      </c>
      <c r="M514" s="168">
        <f t="shared" si="18"/>
        <v>1.0145050582141657E-2</v>
      </c>
      <c r="N514" s="171">
        <f t="shared" si="18"/>
        <v>-1.5700598585338899E-2</v>
      </c>
      <c r="O514" s="172">
        <f t="shared" si="18"/>
        <v>-8.5194145344383854E-3</v>
      </c>
      <c r="P514" s="172">
        <f t="shared" si="18"/>
        <v>-9.0600490825507585E-3</v>
      </c>
      <c r="Q514" s="172">
        <f t="shared" si="18"/>
        <v>-5.0883215368007217E-2</v>
      </c>
      <c r="R514" s="172">
        <f t="shared" si="18"/>
        <v>4.7396690840099787E-2</v>
      </c>
      <c r="S514" s="173">
        <f t="shared" si="18"/>
        <v>-2.7945119456775913E-2</v>
      </c>
    </row>
    <row r="515" spans="1:19" x14ac:dyDescent="0.25">
      <c r="A515" s="132" t="s">
        <v>1437</v>
      </c>
      <c r="B515" s="132"/>
      <c r="C515" s="168">
        <f t="shared" si="19"/>
        <v>3.2976974527245906E-2</v>
      </c>
      <c r="D515" s="168">
        <f t="shared" si="18"/>
        <v>0.13300990972535232</v>
      </c>
      <c r="E515" s="168">
        <f t="shared" si="18"/>
        <v>5.3025940806140426E-2</v>
      </c>
      <c r="F515" s="168">
        <f t="shared" si="18"/>
        <v>8.8108145066528198E-2</v>
      </c>
      <c r="G515" s="168">
        <f t="shared" si="18"/>
        <v>-4.1598035478068729E-3</v>
      </c>
      <c r="H515" s="168">
        <f t="shared" si="18"/>
        <v>4.0115259971532424E-2</v>
      </c>
      <c r="I515" s="168">
        <f t="shared" si="18"/>
        <v>-8.1964846095861077E-3</v>
      </c>
      <c r="J515" s="168">
        <f t="shared" si="18"/>
        <v>-4.8304114396089504E-2</v>
      </c>
      <c r="K515" s="168">
        <f t="shared" si="18"/>
        <v>-8.1092890105316284E-2</v>
      </c>
      <c r="L515" s="168">
        <f t="shared" si="18"/>
        <v>-1.9679739201141411E-2</v>
      </c>
      <c r="M515" s="168">
        <f t="shared" si="18"/>
        <v>2.0154906253226024E-2</v>
      </c>
      <c r="N515" s="171">
        <f t="shared" si="18"/>
        <v>3.0253372846820614E-2</v>
      </c>
      <c r="O515" s="172">
        <f t="shared" si="18"/>
        <v>3.4096272840945741E-2</v>
      </c>
      <c r="P515" s="172">
        <f t="shared" si="18"/>
        <v>-7.7062765406342715E-3</v>
      </c>
      <c r="Q515" s="172">
        <f t="shared" si="18"/>
        <v>-2.6302288183951417E-3</v>
      </c>
      <c r="R515" s="172">
        <f t="shared" si="18"/>
        <v>-1.9689622757590453E-2</v>
      </c>
      <c r="S515" s="173">
        <f t="shared" si="18"/>
        <v>3.5066586886567608E-2</v>
      </c>
    </row>
    <row r="516" spans="1:19" x14ac:dyDescent="0.25">
      <c r="A516" s="132" t="s">
        <v>1434</v>
      </c>
      <c r="B516" s="132"/>
      <c r="C516" s="168">
        <f t="shared" si="19"/>
        <v>-8.2990417054806809E-4</v>
      </c>
      <c r="D516" s="168">
        <f t="shared" si="18"/>
        <v>2.8773993298595535E-2</v>
      </c>
      <c r="E516" s="168">
        <f t="shared" si="18"/>
        <v>-6.4622358404475833E-3</v>
      </c>
      <c r="F516" s="168">
        <f t="shared" si="18"/>
        <v>2.1684370757340199E-2</v>
      </c>
      <c r="G516" s="168">
        <f t="shared" si="18"/>
        <v>7.0884699588724676E-2</v>
      </c>
      <c r="H516" s="168">
        <f t="shared" si="18"/>
        <v>2.0495563767808145E-2</v>
      </c>
      <c r="I516" s="168">
        <f t="shared" si="18"/>
        <v>5.2573804019597992E-2</v>
      </c>
      <c r="J516" s="168">
        <f t="shared" si="18"/>
        <v>3.4078577359292428E-2</v>
      </c>
      <c r="K516" s="168">
        <f t="shared" si="18"/>
        <v>1.7453914292874018E-2</v>
      </c>
      <c r="L516" s="168">
        <f t="shared" si="18"/>
        <v>-2.1197425858200059E-2</v>
      </c>
      <c r="M516" s="168">
        <f t="shared" si="18"/>
        <v>-3.9189340312598908E-2</v>
      </c>
      <c r="N516" s="171">
        <f t="shared" si="18"/>
        <v>-9.0950957076132433E-3</v>
      </c>
      <c r="O516" s="172">
        <f t="shared" si="18"/>
        <v>3.0245648750620635E-2</v>
      </c>
      <c r="P516" s="172">
        <f t="shared" si="18"/>
        <v>6.9278601900344627E-2</v>
      </c>
      <c r="Q516" s="172">
        <f t="shared" si="18"/>
        <v>4.8620848044569343E-3</v>
      </c>
      <c r="R516" s="172">
        <f t="shared" si="18"/>
        <v>-1.2741622858603252E-2</v>
      </c>
      <c r="S516" s="173">
        <f t="shared" si="18"/>
        <v>4.9090614038589386E-3</v>
      </c>
    </row>
    <row r="517" spans="1:19" x14ac:dyDescent="0.25">
      <c r="A517" s="132" t="s">
        <v>1431</v>
      </c>
      <c r="B517" s="132"/>
      <c r="C517" s="168">
        <f t="shared" si="19"/>
        <v>-5.7947533656264039E-3</v>
      </c>
      <c r="D517" s="168">
        <f t="shared" si="18"/>
        <v>1.1644154254395023E-2</v>
      </c>
      <c r="E517" s="168">
        <f t="shared" si="18"/>
        <v>5.2748819082322873E-2</v>
      </c>
      <c r="F517" s="168">
        <f t="shared" si="18"/>
        <v>1.0065837450442983E-2</v>
      </c>
      <c r="G517" s="168">
        <f t="shared" si="18"/>
        <v>4.1847450052564739E-2</v>
      </c>
      <c r="H517" s="168">
        <f t="shared" si="18"/>
        <v>9.7389799698601287E-2</v>
      </c>
      <c r="I517" s="168">
        <f t="shared" si="18"/>
        <v>-5.4750578358495505E-2</v>
      </c>
      <c r="J517" s="168">
        <f t="shared" si="18"/>
        <v>-5.2736425551660915E-2</v>
      </c>
      <c r="K517" s="168">
        <f t="shared" si="18"/>
        <v>0.11110553013247726</v>
      </c>
      <c r="L517" s="168">
        <f t="shared" si="18"/>
        <v>-5.9860637515823933E-3</v>
      </c>
      <c r="M517" s="168">
        <f t="shared" si="18"/>
        <v>-9.8533501366900422E-2</v>
      </c>
      <c r="N517" s="171">
        <f t="shared" si="18"/>
        <v>4.6518223140906922E-2</v>
      </c>
      <c r="O517" s="172">
        <f t="shared" si="18"/>
        <v>6.9966731557044026E-2</v>
      </c>
      <c r="P517" s="172">
        <f t="shared" si="18"/>
        <v>-5.1620145441645726E-2</v>
      </c>
      <c r="Q517" s="172">
        <f t="shared" si="18"/>
        <v>-7.4348664031628764E-2</v>
      </c>
      <c r="R517" s="172">
        <f t="shared" si="18"/>
        <v>-4.2903601682916181E-2</v>
      </c>
      <c r="S517" s="173">
        <f t="shared" si="18"/>
        <v>3.5154779792154311E-2</v>
      </c>
    </row>
    <row r="518" spans="1:19" x14ac:dyDescent="0.25">
      <c r="A518" s="132" t="s">
        <v>1428</v>
      </c>
      <c r="B518" s="132"/>
      <c r="C518" s="168">
        <f t="shared" si="19"/>
        <v>6.015383166413657E-2</v>
      </c>
      <c r="D518" s="168">
        <f t="shared" si="18"/>
        <v>4.6883782721165446E-2</v>
      </c>
      <c r="E518" s="168">
        <f t="shared" si="18"/>
        <v>1.2018123702781214E-2</v>
      </c>
      <c r="F518" s="168">
        <f t="shared" si="18"/>
        <v>1.9835794086682235E-2</v>
      </c>
      <c r="G518" s="168">
        <f t="shared" si="18"/>
        <v>1.3843800488301694E-2</v>
      </c>
      <c r="H518" s="168">
        <f t="shared" si="18"/>
        <v>5.8897970830904534E-3</v>
      </c>
      <c r="I518" s="168">
        <f t="shared" si="18"/>
        <v>4.4645506339682672E-2</v>
      </c>
      <c r="J518" s="168">
        <f t="shared" si="18"/>
        <v>1.4609292009464481E-2</v>
      </c>
      <c r="K518" s="168">
        <f t="shared" si="18"/>
        <v>-6.8107664298443504E-3</v>
      </c>
      <c r="L518" s="168">
        <f t="shared" si="18"/>
        <v>-2.9121844476041048E-3</v>
      </c>
      <c r="M518" s="168">
        <f t="shared" si="18"/>
        <v>6.7872953667069691E-3</v>
      </c>
      <c r="N518" s="171">
        <f t="shared" si="18"/>
        <v>-6.7415385533198258E-3</v>
      </c>
      <c r="O518" s="172">
        <f t="shared" si="18"/>
        <v>-8.973891019331548E-4</v>
      </c>
      <c r="P518" s="172">
        <f t="shared" si="18"/>
        <v>8.7079218748626896E-3</v>
      </c>
      <c r="Q518" s="172">
        <f t="shared" si="18"/>
        <v>-3.9884583100237014E-3</v>
      </c>
      <c r="R518" s="172">
        <f t="shared" si="18"/>
        <v>1.7376343759054613E-2</v>
      </c>
      <c r="S518" s="173">
        <f t="shared" si="18"/>
        <v>-1.6733052954798211E-3</v>
      </c>
    </row>
    <row r="519" spans="1:19" x14ac:dyDescent="0.25">
      <c r="A519" s="132" t="s">
        <v>1425</v>
      </c>
      <c r="B519" s="132"/>
      <c r="C519" s="168">
        <f t="shared" si="19"/>
        <v>-9.1123838323647899E-4</v>
      </c>
      <c r="D519" s="168">
        <f t="shared" si="18"/>
        <v>2.9780659143463284E-2</v>
      </c>
      <c r="E519" s="168">
        <f t="shared" si="18"/>
        <v>-9.6845416255688654E-3</v>
      </c>
      <c r="F519" s="168">
        <f t="shared" si="18"/>
        <v>2.26755128117897E-2</v>
      </c>
      <c r="G519" s="168">
        <f t="shared" si="18"/>
        <v>7.3038253292483368E-2</v>
      </c>
      <c r="H519" s="168">
        <f t="shared" si="18"/>
        <v>1.6325164640689893E-2</v>
      </c>
      <c r="I519" s="168">
        <f t="shared" si="18"/>
        <v>5.9115109497451357E-2</v>
      </c>
      <c r="J519" s="168">
        <f t="shared" si="18"/>
        <v>3.9313797968132613E-2</v>
      </c>
      <c r="K519" s="168">
        <f t="shared" si="18"/>
        <v>1.2273259677736625E-2</v>
      </c>
      <c r="L519" s="168">
        <f t="shared" si="18"/>
        <v>-2.2229381936536785E-2</v>
      </c>
      <c r="M519" s="168">
        <f t="shared" si="18"/>
        <v>-3.6059852654992119E-2</v>
      </c>
      <c r="N519" s="171">
        <f t="shared" si="18"/>
        <v>-1.1928671260477253E-2</v>
      </c>
      <c r="O519" s="172">
        <f t="shared" si="18"/>
        <v>2.8365127844112825E-2</v>
      </c>
      <c r="P519" s="172">
        <f t="shared" si="18"/>
        <v>7.6704161134350635E-2</v>
      </c>
      <c r="Q519" s="172">
        <f t="shared" si="18"/>
        <v>9.5627671813078852E-3</v>
      </c>
      <c r="R519" s="172">
        <f t="shared" si="18"/>
        <v>-1.1160471468342981E-2</v>
      </c>
      <c r="S519" s="173">
        <f t="shared" si="18"/>
        <v>3.193758483978737E-3</v>
      </c>
    </row>
    <row r="520" spans="1:19" x14ac:dyDescent="0.25">
      <c r="A520" s="131" t="s">
        <v>24</v>
      </c>
      <c r="B520" s="132"/>
      <c r="C520" s="168">
        <f t="shared" si="19"/>
        <v>0.424060218276751</v>
      </c>
      <c r="D520" s="168">
        <f t="shared" si="18"/>
        <v>-7.6851330039924282E-3</v>
      </c>
      <c r="E520" s="168">
        <f t="shared" si="18"/>
        <v>-4.4219577111151875E-2</v>
      </c>
      <c r="F520" s="168">
        <f t="shared" si="18"/>
        <v>0.10992178096510008</v>
      </c>
      <c r="G520" s="168">
        <f t="shared" si="18"/>
        <v>-9.4183711498182388E-2</v>
      </c>
      <c r="H520" s="168">
        <f t="shared" si="18"/>
        <v>5.9226670995033093E-2</v>
      </c>
      <c r="I520" s="168">
        <f t="shared" si="18"/>
        <v>0.11536342877638051</v>
      </c>
      <c r="J520" s="168">
        <f t="shared" si="18"/>
        <v>-7.3098502261606413E-2</v>
      </c>
      <c r="K520" s="168">
        <f t="shared" si="18"/>
        <v>-0.19376744349865826</v>
      </c>
      <c r="L520" s="168">
        <f t="shared" si="18"/>
        <v>0.10695105159962792</v>
      </c>
      <c r="M520" s="168">
        <f t="shared" si="18"/>
        <v>-2.5075801109152196E-2</v>
      </c>
      <c r="N520" s="171">
        <f t="shared" si="18"/>
        <v>3.4793663209620185E-4</v>
      </c>
      <c r="O520" s="172">
        <f t="shared" si="18"/>
        <v>2.296670780603649E-2</v>
      </c>
      <c r="P520" s="172">
        <f t="shared" si="18"/>
        <v>-6.7656835647022628E-2</v>
      </c>
      <c r="Q520" s="172">
        <f t="shared" si="18"/>
        <v>-0.35854858441339821</v>
      </c>
      <c r="R520" s="172">
        <f t="shared" si="18"/>
        <v>-0.63055105012657775</v>
      </c>
      <c r="S520" s="173">
        <f t="shared" si="18"/>
        <v>0.37360462462859934</v>
      </c>
    </row>
    <row r="521" spans="1:19" ht="13.8" thickBot="1" x14ac:dyDescent="0.3">
      <c r="A521" s="132" t="s">
        <v>27</v>
      </c>
      <c r="B521" s="132"/>
      <c r="C521" s="168">
        <f t="shared" si="19"/>
        <v>0.43030015934908405</v>
      </c>
      <c r="D521" s="168">
        <f t="shared" si="18"/>
        <v>1.5951827532734164E-3</v>
      </c>
      <c r="E521" s="168">
        <f t="shared" si="18"/>
        <v>-4.804063358013011E-2</v>
      </c>
      <c r="F521" s="168">
        <f t="shared" si="18"/>
        <v>0.10734885313687026</v>
      </c>
      <c r="G521" s="168">
        <f t="shared" si="18"/>
        <v>-9.3138652719833903E-2</v>
      </c>
      <c r="H521" s="168">
        <f t="shared" si="18"/>
        <v>7.1734280994162347E-2</v>
      </c>
      <c r="I521" s="168">
        <f t="shared" si="18"/>
        <v>0.11022759832452955</v>
      </c>
      <c r="J521" s="168">
        <f t="shared" si="18"/>
        <v>-8.0165356632779239E-2</v>
      </c>
      <c r="K521" s="168">
        <f t="shared" si="18"/>
        <v>-0.19317893413194154</v>
      </c>
      <c r="L521" s="168">
        <f t="shared" si="18"/>
        <v>0.11140181195666465</v>
      </c>
      <c r="M521" s="168">
        <f t="shared" si="18"/>
        <v>-3.1630274500386912E-2</v>
      </c>
      <c r="N521" s="171">
        <f t="shared" si="18"/>
        <v>-2.3550688908041018E-2</v>
      </c>
      <c r="O521" s="172">
        <f t="shared" si="18"/>
        <v>4.3964730576698807E-2</v>
      </c>
      <c r="P521" s="172">
        <f t="shared" si="18"/>
        <v>-6.361486876707334E-2</v>
      </c>
      <c r="Q521" s="172">
        <f t="shared" si="18"/>
        <v>-0.36044510532829144</v>
      </c>
      <c r="R521" s="172">
        <f t="shared" si="18"/>
        <v>-0.64380542679642483</v>
      </c>
      <c r="S521" s="173">
        <f t="shared" si="18"/>
        <v>0.42660573768098531</v>
      </c>
    </row>
    <row r="522" spans="1:19" ht="13.8" thickBot="1" x14ac:dyDescent="0.3">
      <c r="A522" s="174" t="s">
        <v>30</v>
      </c>
      <c r="B522" s="175"/>
      <c r="C522" s="176">
        <f t="shared" si="19"/>
        <v>0.43864374806506667</v>
      </c>
      <c r="D522" s="176">
        <f t="shared" si="19"/>
        <v>-5.1456815886142815E-3</v>
      </c>
      <c r="E522" s="176">
        <f t="shared" si="19"/>
        <v>-5.0707014210040313E-2</v>
      </c>
      <c r="F522" s="176">
        <f t="shared" si="19"/>
        <v>0.10857382818314587</v>
      </c>
      <c r="G522" s="176">
        <f t="shared" si="19"/>
        <v>-9.8651094077248591E-2</v>
      </c>
      <c r="H522" s="176">
        <f t="shared" si="19"/>
        <v>7.4242109066312789E-2</v>
      </c>
      <c r="I522" s="176">
        <f t="shared" si="19"/>
        <v>0.11388403948429837</v>
      </c>
      <c r="J522" s="176">
        <f t="shared" si="19"/>
        <v>-8.3152247159136716E-2</v>
      </c>
      <c r="K522" s="176">
        <f t="shared" si="19"/>
        <v>-0.19856307990070576</v>
      </c>
      <c r="L522" s="176">
        <f t="shared" si="19"/>
        <v>0.11652962937493361</v>
      </c>
      <c r="M522" s="176">
        <f t="shared" si="19"/>
        <v>-3.3272817091724027E-2</v>
      </c>
      <c r="N522" s="171">
        <f t="shared" si="19"/>
        <v>-2.4041946257241764E-2</v>
      </c>
      <c r="O522" s="172">
        <f t="shared" si="19"/>
        <v>4.4838663590578198E-2</v>
      </c>
      <c r="P522" s="172">
        <f t="shared" si="19"/>
        <v>-6.5786779981554799E-2</v>
      </c>
      <c r="Q522" s="172">
        <f t="shared" si="19"/>
        <v>-0.3710322872534616</v>
      </c>
      <c r="R522" s="172">
        <f t="shared" si="19"/>
        <v>-0.65911335985328023</v>
      </c>
      <c r="S522" s="173">
        <f t="shared" ref="D522:S537" si="20">(S117/R117)^4 -1</f>
        <v>0.44964832725980108</v>
      </c>
    </row>
    <row r="523" spans="1:19" x14ac:dyDescent="0.25">
      <c r="A523" s="132" t="s">
        <v>33</v>
      </c>
      <c r="B523" s="132"/>
      <c r="C523" s="172">
        <f t="shared" ref="C523:R538" si="21">(C118/B118)^4 -1</f>
        <v>0.21095448219842794</v>
      </c>
      <c r="D523" s="172">
        <f t="shared" si="20"/>
        <v>0.29602162317018399</v>
      </c>
      <c r="E523" s="172">
        <f t="shared" si="20"/>
        <v>4.2937096011960607E-2</v>
      </c>
      <c r="F523" s="172">
        <f t="shared" si="20"/>
        <v>4.1928992354537842E-2</v>
      </c>
      <c r="G523" s="172">
        <f t="shared" si="20"/>
        <v>6.9389294781973865E-2</v>
      </c>
      <c r="H523" s="172">
        <f t="shared" si="20"/>
        <v>-1.3349022727498605E-2</v>
      </c>
      <c r="I523" s="172">
        <f t="shared" si="20"/>
        <v>-2.3178082067193406E-3</v>
      </c>
      <c r="J523" s="172">
        <f t="shared" si="20"/>
        <v>1.43303276850828E-2</v>
      </c>
      <c r="K523" s="172">
        <f t="shared" si="20"/>
        <v>-2.0507388531210147E-3</v>
      </c>
      <c r="L523" s="172">
        <f t="shared" si="20"/>
        <v>-3.1878918591220162E-2</v>
      </c>
      <c r="M523" s="172">
        <f t="shared" si="20"/>
        <v>4.0152134094413983E-2</v>
      </c>
      <c r="N523" s="171">
        <f t="shared" si="20"/>
        <v>1.3636891514730021E-2</v>
      </c>
      <c r="O523" s="172">
        <f t="shared" si="20"/>
        <v>3.3587218111375883E-2</v>
      </c>
      <c r="P523" s="172">
        <f t="shared" si="20"/>
        <v>1.6860811105660956E-2</v>
      </c>
      <c r="Q523" s="172">
        <f t="shared" si="20"/>
        <v>3.1297509465220141E-2</v>
      </c>
      <c r="R523" s="172">
        <f t="shared" si="20"/>
        <v>-8.1424351675150053E-3</v>
      </c>
      <c r="S523" s="173">
        <f t="shared" si="20"/>
        <v>1.0935499846031371E-2</v>
      </c>
    </row>
    <row r="524" spans="1:19" x14ac:dyDescent="0.25">
      <c r="A524" s="132" t="s">
        <v>36</v>
      </c>
      <c r="B524" s="132"/>
      <c r="C524" s="168">
        <f t="shared" si="21"/>
        <v>0.34855933098557279</v>
      </c>
      <c r="D524" s="168">
        <f t="shared" si="20"/>
        <v>-0.12319612640375244</v>
      </c>
      <c r="E524" s="168">
        <f t="shared" si="20"/>
        <v>7.8631110617251032E-3</v>
      </c>
      <c r="F524" s="168">
        <f t="shared" si="20"/>
        <v>0.14786515184611071</v>
      </c>
      <c r="G524" s="168">
        <f t="shared" si="20"/>
        <v>-0.11037035919507032</v>
      </c>
      <c r="H524" s="168">
        <f t="shared" si="20"/>
        <v>-0.10433056885649505</v>
      </c>
      <c r="I524" s="168">
        <f t="shared" si="20"/>
        <v>0.18961287980820662</v>
      </c>
      <c r="J524" s="168">
        <f t="shared" si="20"/>
        <v>3.468198789511745E-2</v>
      </c>
      <c r="K524" s="168">
        <f t="shared" si="20"/>
        <v>-0.20167737038957201</v>
      </c>
      <c r="L524" s="168">
        <f t="shared" si="20"/>
        <v>4.7300691618903157E-2</v>
      </c>
      <c r="M524" s="168">
        <f t="shared" si="20"/>
        <v>7.5761750744982148E-2</v>
      </c>
      <c r="N524" s="171">
        <f t="shared" si="20"/>
        <v>0.34600849787495114</v>
      </c>
      <c r="O524" s="172">
        <f t="shared" si="20"/>
        <v>-0.19869715586084025</v>
      </c>
      <c r="P524" s="172">
        <f t="shared" si="20"/>
        <v>-0.11946131377028657</v>
      </c>
      <c r="Q524" s="172">
        <f t="shared" si="20"/>
        <v>-0.32982352234698054</v>
      </c>
      <c r="R524" s="172">
        <f t="shared" si="20"/>
        <v>-0.41944557756930356</v>
      </c>
      <c r="S524" s="173">
        <f t="shared" si="20"/>
        <v>-0.13865293785487354</v>
      </c>
    </row>
    <row r="525" spans="1:19" x14ac:dyDescent="0.25">
      <c r="A525" s="132" t="s">
        <v>39</v>
      </c>
      <c r="B525" s="132"/>
      <c r="C525" s="168">
        <f t="shared" si="21"/>
        <v>0.37037778688127765</v>
      </c>
      <c r="D525" s="168">
        <f t="shared" si="20"/>
        <v>-0.14900715436000012</v>
      </c>
      <c r="E525" s="168">
        <f t="shared" si="20"/>
        <v>1.2425189027277739E-2</v>
      </c>
      <c r="F525" s="168">
        <f t="shared" si="20"/>
        <v>0.19021966782978472</v>
      </c>
      <c r="G525" s="168">
        <f t="shared" si="20"/>
        <v>-0.11904050282208256</v>
      </c>
      <c r="H525" s="168">
        <f t="shared" si="20"/>
        <v>-9.2772727185502557E-2</v>
      </c>
      <c r="I525" s="168">
        <f t="shared" si="20"/>
        <v>0.22893386153043904</v>
      </c>
      <c r="J525" s="168">
        <f t="shared" si="20"/>
        <v>4.6255853829008986E-2</v>
      </c>
      <c r="K525" s="168">
        <f t="shared" si="20"/>
        <v>-0.24343207301682257</v>
      </c>
      <c r="L525" s="168">
        <f t="shared" si="20"/>
        <v>3.2031146982659076E-2</v>
      </c>
      <c r="M525" s="168">
        <f t="shared" si="20"/>
        <v>6.4056130080530904E-2</v>
      </c>
      <c r="N525" s="171">
        <f t="shared" si="20"/>
        <v>0.31998533058450107</v>
      </c>
      <c r="O525" s="172">
        <f t="shared" si="20"/>
        <v>-0.18280942224601449</v>
      </c>
      <c r="P525" s="172">
        <f t="shared" si="20"/>
        <v>-0.14236134504601494</v>
      </c>
      <c r="Q525" s="172">
        <f t="shared" si="20"/>
        <v>-0.35475493440691785</v>
      </c>
      <c r="R525" s="172">
        <f t="shared" si="20"/>
        <v>-0.42801366718717948</v>
      </c>
      <c r="S525" s="173">
        <f t="shared" si="20"/>
        <v>-0.15930797131950136</v>
      </c>
    </row>
    <row r="526" spans="1:19" x14ac:dyDescent="0.25">
      <c r="A526" s="132" t="s">
        <v>42</v>
      </c>
      <c r="B526" s="132"/>
      <c r="C526" s="168">
        <f t="shared" si="21"/>
        <v>0.17916083698743845</v>
      </c>
      <c r="D526" s="168">
        <f t="shared" si="20"/>
        <v>0.13512180776259286</v>
      </c>
      <c r="E526" s="168">
        <f t="shared" si="20"/>
        <v>-2.7815657793844317E-2</v>
      </c>
      <c r="F526" s="168">
        <f t="shared" si="20"/>
        <v>-0.13756723998301534</v>
      </c>
      <c r="G526" s="168">
        <f t="shared" si="20"/>
        <v>-4.0377231693992099E-2</v>
      </c>
      <c r="H526" s="168">
        <f t="shared" si="20"/>
        <v>-0.19278311642326862</v>
      </c>
      <c r="I526" s="168">
        <f t="shared" si="20"/>
        <v>-8.4658001766143132E-2</v>
      </c>
      <c r="J526" s="168">
        <f t="shared" si="20"/>
        <v>-5.7352472791893927E-2</v>
      </c>
      <c r="K526" s="168">
        <f t="shared" si="20"/>
        <v>0.20247661937519146</v>
      </c>
      <c r="L526" s="168">
        <f t="shared" si="20"/>
        <v>0.14862969164520257</v>
      </c>
      <c r="M526" s="168">
        <f t="shared" si="20"/>
        <v>0.14141220704463175</v>
      </c>
      <c r="N526" s="171">
        <f t="shared" si="20"/>
        <v>0.5465682565120773</v>
      </c>
      <c r="O526" s="172">
        <f t="shared" si="20"/>
        <v>-0.34896120976964062</v>
      </c>
      <c r="P526" s="172">
        <f t="shared" si="20"/>
        <v>8.1953142084978614E-2</v>
      </c>
      <c r="Q526" s="172">
        <f t="shared" si="20"/>
        <v>-9.9478250895018272E-2</v>
      </c>
      <c r="R526" s="172">
        <f t="shared" si="20"/>
        <v>-0.3471246168804798</v>
      </c>
      <c r="S526" s="173">
        <f t="shared" si="20"/>
        <v>2.4472836332080306E-2</v>
      </c>
    </row>
    <row r="527" spans="1:19" x14ac:dyDescent="0.25">
      <c r="A527" s="131" t="s">
        <v>1422</v>
      </c>
      <c r="B527" s="132"/>
      <c r="C527" s="168">
        <f t="shared" si="21"/>
        <v>2.2174608433448428E-2</v>
      </c>
      <c r="D527" s="168">
        <f t="shared" si="20"/>
        <v>1.3031741814540032E-2</v>
      </c>
      <c r="E527" s="168">
        <f t="shared" si="20"/>
        <v>2.3982271327090965E-2</v>
      </c>
      <c r="F527" s="168">
        <f t="shared" si="20"/>
        <v>2.372222370851107E-2</v>
      </c>
      <c r="G527" s="168">
        <f t="shared" si="20"/>
        <v>1.0413089506594586E-2</v>
      </c>
      <c r="H527" s="168">
        <f t="shared" si="20"/>
        <v>1.495529945894436E-2</v>
      </c>
      <c r="I527" s="168">
        <f t="shared" si="20"/>
        <v>-1.1368103930875506E-4</v>
      </c>
      <c r="J527" s="168">
        <f t="shared" si="20"/>
        <v>-7.3693394342249086E-3</v>
      </c>
      <c r="K527" s="168">
        <f t="shared" si="20"/>
        <v>7.0041605346893299E-3</v>
      </c>
      <c r="L527" s="168">
        <f t="shared" si="20"/>
        <v>8.2879049150523798E-3</v>
      </c>
      <c r="M527" s="168">
        <f t="shared" si="20"/>
        <v>7.2436333936156672E-3</v>
      </c>
      <c r="N527" s="171">
        <f t="shared" si="20"/>
        <v>9.0157775360135695E-3</v>
      </c>
      <c r="O527" s="172">
        <f t="shared" si="20"/>
        <v>2.4825946513061803E-2</v>
      </c>
      <c r="P527" s="172">
        <f t="shared" si="20"/>
        <v>1.7712859304245265E-2</v>
      </c>
      <c r="Q527" s="172">
        <f t="shared" si="20"/>
        <v>2.183340033591219E-2</v>
      </c>
      <c r="R527" s="172">
        <f t="shared" si="20"/>
        <v>8.4051903395365724E-3</v>
      </c>
      <c r="S527" s="173">
        <f t="shared" si="20"/>
        <v>1.3834062277317871E-2</v>
      </c>
    </row>
    <row r="528" spans="1:19" x14ac:dyDescent="0.25">
      <c r="A528" s="132" t="s">
        <v>1419</v>
      </c>
      <c r="B528" s="132"/>
      <c r="C528" s="168">
        <f t="shared" si="21"/>
        <v>5.3745245010901499E-2</v>
      </c>
      <c r="D528" s="168">
        <f t="shared" si="20"/>
        <v>2.0390424167425758E-2</v>
      </c>
      <c r="E528" s="168">
        <f t="shared" si="20"/>
        <v>3.2332482684193087E-2</v>
      </c>
      <c r="F528" s="168">
        <f t="shared" si="20"/>
        <v>4.055237060719441E-2</v>
      </c>
      <c r="G528" s="168">
        <f t="shared" si="20"/>
        <v>2.9923170427406776E-2</v>
      </c>
      <c r="H528" s="168">
        <f t="shared" si="20"/>
        <v>3.9622487443516929E-2</v>
      </c>
      <c r="I528" s="168">
        <f t="shared" si="20"/>
        <v>-8.1180095217050496E-3</v>
      </c>
      <c r="J528" s="168">
        <f t="shared" si="20"/>
        <v>-2.1605214628489189E-2</v>
      </c>
      <c r="K528" s="168">
        <f t="shared" si="20"/>
        <v>1.9168774708120395E-3</v>
      </c>
      <c r="L528" s="168">
        <f t="shared" si="20"/>
        <v>3.1541569110246082E-2</v>
      </c>
      <c r="M528" s="168">
        <f t="shared" si="20"/>
        <v>1.6917519891788801E-2</v>
      </c>
      <c r="N528" s="171">
        <f t="shared" si="20"/>
        <v>1.5401247049236177E-2</v>
      </c>
      <c r="O528" s="172">
        <f t="shared" si="20"/>
        <v>4.9170221289477123E-2</v>
      </c>
      <c r="P528" s="172">
        <f t="shared" si="20"/>
        <v>5.2036173869365765E-2</v>
      </c>
      <c r="Q528" s="172">
        <f t="shared" si="20"/>
        <v>5.3494845197650243E-2</v>
      </c>
      <c r="R528" s="172">
        <f t="shared" si="20"/>
        <v>3.5879919807435101E-2</v>
      </c>
      <c r="S528" s="173">
        <f t="shared" si="20"/>
        <v>3.7234476088343849E-2</v>
      </c>
    </row>
    <row r="529" spans="1:19" x14ac:dyDescent="0.25">
      <c r="A529" s="132" t="s">
        <v>1416</v>
      </c>
      <c r="B529" s="132"/>
      <c r="C529" s="168">
        <f t="shared" si="21"/>
        <v>5.4524356122976902E-2</v>
      </c>
      <c r="D529" s="168">
        <f t="shared" si="20"/>
        <v>2.1316142625953161E-2</v>
      </c>
      <c r="E529" s="168">
        <f t="shared" si="20"/>
        <v>3.1721378579247617E-2</v>
      </c>
      <c r="F529" s="168">
        <f t="shared" si="20"/>
        <v>4.1075542156868039E-2</v>
      </c>
      <c r="G529" s="168">
        <f t="shared" si="20"/>
        <v>2.9922940657999719E-2</v>
      </c>
      <c r="H529" s="168">
        <f t="shared" si="20"/>
        <v>4.0392315360829656E-2</v>
      </c>
      <c r="I529" s="168">
        <f t="shared" si="20"/>
        <v>-8.6760025798062745E-3</v>
      </c>
      <c r="J529" s="168">
        <f t="shared" si="20"/>
        <v>-2.2001437200752205E-2</v>
      </c>
      <c r="K529" s="168">
        <f t="shared" si="20"/>
        <v>1.9869128531995184E-3</v>
      </c>
      <c r="L529" s="168">
        <f t="shared" si="20"/>
        <v>3.2389895294569815E-2</v>
      </c>
      <c r="M529" s="168">
        <f t="shared" si="20"/>
        <v>1.7111102267050704E-2</v>
      </c>
      <c r="N529" s="171">
        <f t="shared" si="20"/>
        <v>1.5775393931541482E-2</v>
      </c>
      <c r="O529" s="172">
        <f t="shared" si="20"/>
        <v>4.95714349807721E-2</v>
      </c>
      <c r="P529" s="172">
        <f t="shared" si="20"/>
        <v>5.2605197170781937E-2</v>
      </c>
      <c r="Q529" s="172">
        <f t="shared" si="20"/>
        <v>5.393826741101182E-2</v>
      </c>
      <c r="R529" s="172">
        <f t="shared" si="20"/>
        <v>3.6864751070854629E-2</v>
      </c>
      <c r="S529" s="173">
        <f t="shared" si="20"/>
        <v>3.7328633571540815E-2</v>
      </c>
    </row>
    <row r="530" spans="1:19" x14ac:dyDescent="0.25">
      <c r="A530" s="132" t="s">
        <v>1413</v>
      </c>
      <c r="B530" s="132"/>
      <c r="C530" s="168">
        <f t="shared" si="21"/>
        <v>5.9476091769571138E-2</v>
      </c>
      <c r="D530" s="168">
        <f t="shared" si="20"/>
        <v>3.0609990145735066E-2</v>
      </c>
      <c r="E530" s="168">
        <f t="shared" si="20"/>
        <v>3.2474487913121575E-2</v>
      </c>
      <c r="F530" s="168">
        <f t="shared" si="20"/>
        <v>4.7762251922931709E-2</v>
      </c>
      <c r="G530" s="168">
        <f t="shared" si="20"/>
        <v>3.0770338581862511E-2</v>
      </c>
      <c r="H530" s="168">
        <f t="shared" si="20"/>
        <v>4.3230022861705075E-2</v>
      </c>
      <c r="I530" s="168">
        <f t="shared" si="20"/>
        <v>-9.6528202124761542E-3</v>
      </c>
      <c r="J530" s="168">
        <f t="shared" si="20"/>
        <v>-2.1993730938276057E-2</v>
      </c>
      <c r="K530" s="168">
        <f t="shared" si="20"/>
        <v>-1.8098499132650492E-3</v>
      </c>
      <c r="L530" s="168">
        <f t="shared" si="20"/>
        <v>3.9181211831651241E-2</v>
      </c>
      <c r="M530" s="168">
        <f t="shared" si="20"/>
        <v>2.0315528654013759E-2</v>
      </c>
      <c r="N530" s="171">
        <f t="shared" si="20"/>
        <v>2.3237186706229096E-2</v>
      </c>
      <c r="O530" s="172">
        <f t="shared" si="20"/>
        <v>5.2704740545964857E-2</v>
      </c>
      <c r="P530" s="172">
        <f t="shared" si="20"/>
        <v>5.7922157627968041E-2</v>
      </c>
      <c r="Q530" s="172">
        <f t="shared" si="20"/>
        <v>6.7448934961985785E-2</v>
      </c>
      <c r="R530" s="172">
        <f t="shared" si="20"/>
        <v>4.2362364028335042E-2</v>
      </c>
      <c r="S530" s="173">
        <f t="shared" si="20"/>
        <v>4.1714342319563169E-2</v>
      </c>
    </row>
    <row r="531" spans="1:19" x14ac:dyDescent="0.25">
      <c r="A531" s="132" t="s">
        <v>1410</v>
      </c>
      <c r="B531" s="132"/>
      <c r="C531" s="168">
        <f t="shared" si="21"/>
        <v>2.1075863347296941E-2</v>
      </c>
      <c r="D531" s="168">
        <f t="shared" si="20"/>
        <v>-4.0136555740906132E-2</v>
      </c>
      <c r="E531" s="168">
        <f t="shared" si="20"/>
        <v>2.7511098115099886E-2</v>
      </c>
      <c r="F531" s="168">
        <f t="shared" si="20"/>
        <v>-3.7715721066740038E-3</v>
      </c>
      <c r="G531" s="168">
        <f t="shared" si="20"/>
        <v>2.4490043599742384E-2</v>
      </c>
      <c r="H531" s="168">
        <f t="shared" si="20"/>
        <v>2.056132165843616E-2</v>
      </c>
      <c r="I531" s="168">
        <f t="shared" si="20"/>
        <v>-2.6505743406768367E-3</v>
      </c>
      <c r="J531" s="168">
        <f t="shared" si="20"/>
        <v>-2.3800033354118511E-2</v>
      </c>
      <c r="K531" s="168">
        <f t="shared" si="20"/>
        <v>2.7680875244164849E-2</v>
      </c>
      <c r="L531" s="168">
        <f t="shared" si="20"/>
        <v>-1.61796840641103E-2</v>
      </c>
      <c r="M531" s="168">
        <f t="shared" si="20"/>
        <v>-7.2046758730414107E-3</v>
      </c>
      <c r="N531" s="171">
        <f t="shared" si="20"/>
        <v>-3.8881327183008518E-2</v>
      </c>
      <c r="O531" s="172">
        <f t="shared" si="20"/>
        <v>2.5933456921930054E-2</v>
      </c>
      <c r="P531" s="172">
        <f t="shared" si="20"/>
        <v>1.1941322027011925E-2</v>
      </c>
      <c r="Q531" s="172">
        <f t="shared" si="20"/>
        <v>-4.6146214574788624E-2</v>
      </c>
      <c r="R531" s="172">
        <f t="shared" si="20"/>
        <v>-5.8000459803559945E-3</v>
      </c>
      <c r="S531" s="173">
        <f t="shared" si="20"/>
        <v>2.5029864615422337E-3</v>
      </c>
    </row>
    <row r="532" spans="1:19" x14ac:dyDescent="0.25">
      <c r="A532" s="132" t="s">
        <v>1407</v>
      </c>
      <c r="B532" s="132"/>
      <c r="C532" s="168">
        <f t="shared" si="21"/>
        <v>-7.7721412094964304E-3</v>
      </c>
      <c r="D532" s="168">
        <f t="shared" si="20"/>
        <v>-5.6367367060039308E-2</v>
      </c>
      <c r="E532" s="168">
        <f t="shared" si="20"/>
        <v>8.4125514170583227E-2</v>
      </c>
      <c r="F532" s="168">
        <f t="shared" si="20"/>
        <v>-1.4956970820158011E-3</v>
      </c>
      <c r="G532" s="168">
        <f t="shared" si="20"/>
        <v>2.8791028969904486E-2</v>
      </c>
      <c r="H532" s="168">
        <f t="shared" si="20"/>
        <v>-1.7917350111615771E-2</v>
      </c>
      <c r="I532" s="168">
        <f t="shared" si="20"/>
        <v>3.7981492280328322E-2</v>
      </c>
      <c r="J532" s="168">
        <f t="shared" si="20"/>
        <v>1.2937014271261926E-2</v>
      </c>
      <c r="K532" s="168">
        <f t="shared" si="20"/>
        <v>-4.2577048406531315E-3</v>
      </c>
      <c r="L532" s="168">
        <f t="shared" si="20"/>
        <v>-3.6785877874334849E-2</v>
      </c>
      <c r="M532" s="168">
        <f t="shared" si="20"/>
        <v>1.3700008066037661E-3</v>
      </c>
      <c r="N532" s="171">
        <f t="shared" si="20"/>
        <v>-1.8033856797554426E-2</v>
      </c>
      <c r="O532" s="172">
        <f t="shared" si="20"/>
        <v>1.280061741263272E-2</v>
      </c>
      <c r="P532" s="172">
        <f t="shared" si="20"/>
        <v>4.1589009627565066E-3</v>
      </c>
      <c r="Q532" s="172">
        <f t="shared" si="20"/>
        <v>1.4740174391535854E-2</v>
      </c>
      <c r="R532" s="172">
        <f t="shared" si="20"/>
        <v>-4.8294352740097191E-2</v>
      </c>
      <c r="S532" s="173">
        <f t="shared" si="20"/>
        <v>2.6917943163674574E-2</v>
      </c>
    </row>
    <row r="533" spans="1:19" x14ac:dyDescent="0.25">
      <c r="A533" s="132" t="s">
        <v>1404</v>
      </c>
      <c r="B533" s="132"/>
      <c r="C533" s="168">
        <f t="shared" si="21"/>
        <v>7.6888600842330845E-3</v>
      </c>
      <c r="D533" s="168">
        <f t="shared" si="20"/>
        <v>-2.2265039967112044E-3</v>
      </c>
      <c r="E533" s="168">
        <f t="shared" si="20"/>
        <v>-2.6941488761668575E-2</v>
      </c>
      <c r="F533" s="168">
        <f t="shared" si="20"/>
        <v>4.2363008027046511E-4</v>
      </c>
      <c r="G533" s="168">
        <f t="shared" si="20"/>
        <v>-2.6830883015388496E-2</v>
      </c>
      <c r="H533" s="168">
        <f t="shared" si="20"/>
        <v>-2.5716423527043064E-2</v>
      </c>
      <c r="I533" s="168">
        <f t="shared" si="20"/>
        <v>-7.7884748899798018E-3</v>
      </c>
      <c r="J533" s="168">
        <f t="shared" si="20"/>
        <v>-2.2090349203271353E-2</v>
      </c>
      <c r="K533" s="168">
        <f t="shared" si="20"/>
        <v>-4.6191043986334446E-3</v>
      </c>
      <c r="L533" s="168">
        <f t="shared" si="20"/>
        <v>-3.482067969926439E-2</v>
      </c>
      <c r="M533" s="168">
        <f t="shared" si="20"/>
        <v>-2.9970763650980725E-2</v>
      </c>
      <c r="N533" s="171">
        <f t="shared" si="20"/>
        <v>-3.2775180169669071E-2</v>
      </c>
      <c r="O533" s="172">
        <f t="shared" si="20"/>
        <v>-3.1097002961940956E-2</v>
      </c>
      <c r="P533" s="172">
        <f t="shared" si="20"/>
        <v>-1.7332152654631616E-2</v>
      </c>
      <c r="Q533" s="172">
        <f t="shared" si="20"/>
        <v>-2.1548571876155442E-3</v>
      </c>
      <c r="R533" s="172">
        <f t="shared" si="20"/>
        <v>-4.0807292227639125E-2</v>
      </c>
      <c r="S533" s="173">
        <f t="shared" si="20"/>
        <v>-2.5374107857558892E-2</v>
      </c>
    </row>
    <row r="534" spans="1:19" x14ac:dyDescent="0.25">
      <c r="A534" s="132" t="s">
        <v>1401</v>
      </c>
      <c r="B534" s="132"/>
      <c r="C534" s="168">
        <f t="shared" si="21"/>
        <v>-2.7538295068366136E-2</v>
      </c>
      <c r="D534" s="168">
        <f t="shared" si="20"/>
        <v>-3.1264673384611696E-2</v>
      </c>
      <c r="E534" s="168">
        <f t="shared" si="20"/>
        <v>-7.22594855859785E-2</v>
      </c>
      <c r="F534" s="168">
        <f t="shared" si="20"/>
        <v>-2.1228442753507104E-2</v>
      </c>
      <c r="G534" s="168">
        <f t="shared" si="20"/>
        <v>-7.9467412152868011E-2</v>
      </c>
      <c r="H534" s="168">
        <f t="shared" si="20"/>
        <v>-5.8604481913389739E-2</v>
      </c>
      <c r="I534" s="168">
        <f t="shared" si="20"/>
        <v>-4.0907337294554647E-2</v>
      </c>
      <c r="J534" s="168">
        <f t="shared" si="20"/>
        <v>-6.0365397382872388E-2</v>
      </c>
      <c r="K534" s="168">
        <f t="shared" si="20"/>
        <v>-3.2026232213335559E-2</v>
      </c>
      <c r="L534" s="168">
        <f t="shared" si="20"/>
        <v>-6.5209578342604324E-2</v>
      </c>
      <c r="M534" s="168">
        <f t="shared" si="20"/>
        <v>-7.1211743711257824E-2</v>
      </c>
      <c r="N534" s="171">
        <f t="shared" si="20"/>
        <v>-5.6869626514798099E-2</v>
      </c>
      <c r="O534" s="172">
        <f t="shared" si="20"/>
        <v>-9.286426027659489E-2</v>
      </c>
      <c r="P534" s="172">
        <f t="shared" si="20"/>
        <v>-3.4112777327719557E-2</v>
      </c>
      <c r="Q534" s="172">
        <f t="shared" si="20"/>
        <v>-4.9310506251195263E-2</v>
      </c>
      <c r="R534" s="172">
        <f t="shared" si="20"/>
        <v>-8.2929394272795331E-2</v>
      </c>
      <c r="S534" s="173">
        <f t="shared" si="20"/>
        <v>-5.5695878396750054E-2</v>
      </c>
    </row>
    <row r="535" spans="1:19" x14ac:dyDescent="0.25">
      <c r="A535" s="132" t="s">
        <v>1398</v>
      </c>
      <c r="B535" s="132"/>
      <c r="C535" s="168">
        <f t="shared" si="21"/>
        <v>2.3933304610035178E-2</v>
      </c>
      <c r="D535" s="168">
        <f t="shared" si="20"/>
        <v>4.6431636957258382E-2</v>
      </c>
      <c r="E535" s="168">
        <f t="shared" si="20"/>
        <v>6.4967005752276652E-3</v>
      </c>
      <c r="F535" s="168">
        <f t="shared" si="20"/>
        <v>2.2518638328483886E-2</v>
      </c>
      <c r="G535" s="168">
        <f t="shared" si="20"/>
        <v>2.2671853321788227E-2</v>
      </c>
      <c r="H535" s="168">
        <f t="shared" si="20"/>
        <v>-7.1983793222590853E-3</v>
      </c>
      <c r="I535" s="168">
        <f t="shared" si="20"/>
        <v>1.6319693055531603E-2</v>
      </c>
      <c r="J535" s="168">
        <f t="shared" si="20"/>
        <v>8.2392071401118372E-3</v>
      </c>
      <c r="K535" s="168">
        <f t="shared" si="20"/>
        <v>1.9172096460424948E-2</v>
      </c>
      <c r="L535" s="168">
        <f t="shared" si="20"/>
        <v>-2.0601748825125665E-2</v>
      </c>
      <c r="M535" s="168">
        <f t="shared" si="20"/>
        <v>4.8671421246146984E-3</v>
      </c>
      <c r="N535" s="171">
        <f t="shared" si="20"/>
        <v>-4.0178924936597804E-2</v>
      </c>
      <c r="O535" s="172">
        <f t="shared" si="20"/>
        <v>1.2213478683486212E-2</v>
      </c>
      <c r="P535" s="172">
        <f t="shared" si="20"/>
        <v>-1.2453511774236592E-2</v>
      </c>
      <c r="Q535" s="172">
        <f t="shared" si="20"/>
        <v>3.3557641441972486E-2</v>
      </c>
      <c r="R535" s="172">
        <f t="shared" si="20"/>
        <v>-2.3671924865175109E-2</v>
      </c>
      <c r="S535" s="173">
        <f t="shared" si="20"/>
        <v>-6.830942716778976E-3</v>
      </c>
    </row>
    <row r="536" spans="1:19" x14ac:dyDescent="0.25">
      <c r="A536" s="132" t="s">
        <v>1395</v>
      </c>
      <c r="B536" s="132"/>
      <c r="C536" s="168">
        <f t="shared" si="21"/>
        <v>5.0456755134005826E-2</v>
      </c>
      <c r="D536" s="168">
        <f t="shared" si="20"/>
        <v>-3.6959052235010725E-2</v>
      </c>
      <c r="E536" s="168">
        <f t="shared" si="20"/>
        <v>-3.790432948136857E-3</v>
      </c>
      <c r="F536" s="168">
        <f t="shared" si="20"/>
        <v>1.9820296587091946E-3</v>
      </c>
      <c r="G536" s="168">
        <f t="shared" si="20"/>
        <v>-1.4144986729492492E-2</v>
      </c>
      <c r="H536" s="168">
        <f t="shared" si="20"/>
        <v>2.556700145312174E-3</v>
      </c>
      <c r="I536" s="168">
        <f t="shared" si="20"/>
        <v>1.6264883334755398E-2</v>
      </c>
      <c r="J536" s="168">
        <f t="shared" si="20"/>
        <v>6.8620671472774397E-4</v>
      </c>
      <c r="K536" s="168">
        <f t="shared" si="20"/>
        <v>8.2157945991345738E-3</v>
      </c>
      <c r="L536" s="168">
        <f t="shared" si="20"/>
        <v>3.9114630919485638E-3</v>
      </c>
      <c r="M536" s="168">
        <f t="shared" si="20"/>
        <v>-1.3766127284804197E-2</v>
      </c>
      <c r="N536" s="171">
        <f t="shared" si="20"/>
        <v>3.1117845528043642E-3</v>
      </c>
      <c r="O536" s="172">
        <f t="shared" si="20"/>
        <v>7.4016459486425656E-3</v>
      </c>
      <c r="P536" s="172">
        <f t="shared" si="20"/>
        <v>-1.0865791370027189E-3</v>
      </c>
      <c r="Q536" s="172">
        <f t="shared" si="20"/>
        <v>2.5900470803149167E-2</v>
      </c>
      <c r="R536" s="172">
        <f t="shared" si="20"/>
        <v>1.2058468654605692E-2</v>
      </c>
      <c r="S536" s="173">
        <f t="shared" si="20"/>
        <v>4.2355467458909946E-3</v>
      </c>
    </row>
    <row r="537" spans="1:19" x14ac:dyDescent="0.25">
      <c r="A537" s="132" t="s">
        <v>1392</v>
      </c>
      <c r="B537" s="132"/>
      <c r="C537" s="168">
        <f t="shared" si="21"/>
        <v>4.2072919122059682E-2</v>
      </c>
      <c r="D537" s="168">
        <f t="shared" si="20"/>
        <v>6.8085870819125649E-2</v>
      </c>
      <c r="E537" s="168">
        <f t="shared" si="20"/>
        <v>0.18288420583703791</v>
      </c>
      <c r="F537" s="168">
        <f t="shared" si="20"/>
        <v>4.2113078576853979E-2</v>
      </c>
      <c r="G537" s="168">
        <f t="shared" si="20"/>
        <v>0.14571325760209231</v>
      </c>
      <c r="H537" s="168">
        <f t="shared" si="20"/>
        <v>0.12858147301216705</v>
      </c>
      <c r="I537" s="168">
        <f t="shared" si="20"/>
        <v>2.8454059787565322E-2</v>
      </c>
      <c r="J537" s="168">
        <f t="shared" si="20"/>
        <v>2.0881788702191706E-2</v>
      </c>
      <c r="K537" s="168">
        <f t="shared" si="20"/>
        <v>-4.1911697672439852E-3</v>
      </c>
      <c r="L537" s="168">
        <f t="shared" si="20"/>
        <v>-2.7253217311180133E-2</v>
      </c>
      <c r="M537" s="168">
        <f t="shared" si="20"/>
        <v>7.5893374505139111E-2</v>
      </c>
      <c r="N537" s="171">
        <f t="shared" si="20"/>
        <v>0.62926233422868449</v>
      </c>
      <c r="O537" s="172">
        <f t="shared" si="20"/>
        <v>0.19971179681045359</v>
      </c>
      <c r="P537" s="172">
        <f t="shared" si="20"/>
        <v>0.12754888886949178</v>
      </c>
      <c r="Q537" s="172">
        <f t="shared" si="20"/>
        <v>3.6842058896720209E-2</v>
      </c>
      <c r="R537" s="172">
        <f t="shared" si="20"/>
        <v>-1.5323241825953682E-2</v>
      </c>
      <c r="S537" s="173">
        <f t="shared" si="20"/>
        <v>-6.109680132923101E-2</v>
      </c>
    </row>
    <row r="538" spans="1:19" x14ac:dyDescent="0.25">
      <c r="A538" s="132" t="s">
        <v>1389</v>
      </c>
      <c r="B538" s="132"/>
      <c r="C538" s="168">
        <f t="shared" si="21"/>
        <v>7.1758830039390098E-3</v>
      </c>
      <c r="D538" s="168">
        <f t="shared" si="21"/>
        <v>1.5185261412226758E-2</v>
      </c>
      <c r="E538" s="168">
        <f t="shared" si="21"/>
        <v>4.8702628994178321E-2</v>
      </c>
      <c r="F538" s="168">
        <f t="shared" si="21"/>
        <v>2.4798004259931616E-3</v>
      </c>
      <c r="G538" s="168">
        <f t="shared" si="21"/>
        <v>-2.7389000074852121E-2</v>
      </c>
      <c r="H538" s="168">
        <f t="shared" si="21"/>
        <v>-1.9559311804871471E-2</v>
      </c>
      <c r="I538" s="168">
        <f t="shared" si="21"/>
        <v>-1.5347796480750242E-3</v>
      </c>
      <c r="J538" s="168">
        <f t="shared" si="21"/>
        <v>-2.7367134288912132E-2</v>
      </c>
      <c r="K538" s="168">
        <f t="shared" si="21"/>
        <v>9.2730505603189073E-3</v>
      </c>
      <c r="L538" s="168">
        <f t="shared" si="21"/>
        <v>-3.9646332459158162E-2</v>
      </c>
      <c r="M538" s="168">
        <f t="shared" si="21"/>
        <v>-2.4511403890221439E-2</v>
      </c>
      <c r="N538" s="171">
        <f t="shared" si="21"/>
        <v>1.1564392849170435E-3</v>
      </c>
      <c r="O538" s="172">
        <f t="shared" si="21"/>
        <v>-8.2698164112089412E-3</v>
      </c>
      <c r="P538" s="172">
        <f t="shared" si="21"/>
        <v>-1.9296724335180149E-2</v>
      </c>
      <c r="Q538" s="172">
        <f t="shared" si="21"/>
        <v>-3.8012830768651806E-2</v>
      </c>
      <c r="R538" s="172">
        <f t="shared" si="21"/>
        <v>-1.9908370725796432E-2</v>
      </c>
      <c r="S538" s="173">
        <f t="shared" ref="D538:S553" si="22">(S133/R133)^4 -1</f>
        <v>1.3223801704684623E-2</v>
      </c>
    </row>
    <row r="539" spans="1:19" x14ac:dyDescent="0.25">
      <c r="A539" s="132" t="s">
        <v>1386</v>
      </c>
      <c r="B539" s="132"/>
      <c r="C539" s="168">
        <f t="shared" ref="C539:R554" si="23">(C134/B134)^4 -1</f>
        <v>-4.1279699777300616E-2</v>
      </c>
      <c r="D539" s="168">
        <f t="shared" si="23"/>
        <v>5.8420883454870731E-2</v>
      </c>
      <c r="E539" s="168">
        <f t="shared" si="23"/>
        <v>0.10139999861572391</v>
      </c>
      <c r="F539" s="168">
        <f t="shared" si="23"/>
        <v>-1.5256198722949366E-3</v>
      </c>
      <c r="G539" s="168">
        <f t="shared" si="23"/>
        <v>-1.5299658184959486E-2</v>
      </c>
      <c r="H539" s="168">
        <f t="shared" si="23"/>
        <v>1.7699893897278329E-3</v>
      </c>
      <c r="I539" s="168">
        <f t="shared" si="23"/>
        <v>-1.208533961703695E-2</v>
      </c>
      <c r="J539" s="168">
        <f t="shared" si="23"/>
        <v>-1.9093463502334429E-2</v>
      </c>
      <c r="K539" s="168">
        <f t="shared" si="23"/>
        <v>1.1488844236509088E-3</v>
      </c>
      <c r="L539" s="168">
        <f t="shared" si="23"/>
        <v>-2.6261489275587024E-2</v>
      </c>
      <c r="M539" s="168">
        <f t="shared" si="23"/>
        <v>-4.5818500078690261E-2</v>
      </c>
      <c r="N539" s="171">
        <f t="shared" si="23"/>
        <v>5.0498574056003775E-3</v>
      </c>
      <c r="O539" s="172">
        <f t="shared" si="23"/>
        <v>-2.343083058845441E-2</v>
      </c>
      <c r="P539" s="172">
        <f t="shared" si="23"/>
        <v>-3.7461488311099522E-2</v>
      </c>
      <c r="Q539" s="172">
        <f t="shared" si="23"/>
        <v>1.5715498231256841E-2</v>
      </c>
      <c r="R539" s="172">
        <f t="shared" si="23"/>
        <v>-9.8632886586532686E-3</v>
      </c>
      <c r="S539" s="173">
        <f t="shared" si="22"/>
        <v>3.974627844139822E-2</v>
      </c>
    </row>
    <row r="540" spans="1:19" x14ac:dyDescent="0.25">
      <c r="A540" s="132" t="s">
        <v>1383</v>
      </c>
      <c r="B540" s="132"/>
      <c r="C540" s="168">
        <f t="shared" si="23"/>
        <v>6.3770380434833296E-3</v>
      </c>
      <c r="D540" s="168">
        <f t="shared" si="22"/>
        <v>4.5974600032898882E-2</v>
      </c>
      <c r="E540" s="168">
        <f t="shared" si="22"/>
        <v>6.9399011367966112E-2</v>
      </c>
      <c r="F540" s="168">
        <f t="shared" si="22"/>
        <v>5.1237885123022853E-2</v>
      </c>
      <c r="G540" s="168">
        <f t="shared" si="22"/>
        <v>1.0368252369719055E-2</v>
      </c>
      <c r="H540" s="168">
        <f t="shared" si="22"/>
        <v>2.0080789876709026E-2</v>
      </c>
      <c r="I540" s="168">
        <f t="shared" si="22"/>
        <v>2.6555195206068083E-2</v>
      </c>
      <c r="J540" s="168">
        <f t="shared" si="22"/>
        <v>9.3305055534782522E-3</v>
      </c>
      <c r="K540" s="168">
        <f t="shared" si="22"/>
        <v>3.2865101093088711E-2</v>
      </c>
      <c r="L540" s="168">
        <f t="shared" si="22"/>
        <v>-2.588953022028373E-2</v>
      </c>
      <c r="M540" s="168">
        <f t="shared" si="22"/>
        <v>2.0443783625031964E-2</v>
      </c>
      <c r="N540" s="171">
        <f t="shared" si="22"/>
        <v>-1.7438274149333077E-2</v>
      </c>
      <c r="O540" s="172">
        <f t="shared" si="22"/>
        <v>3.5957008920077804E-2</v>
      </c>
      <c r="P540" s="172">
        <f t="shared" si="22"/>
        <v>-3.0411639970056248E-2</v>
      </c>
      <c r="Q540" s="172">
        <f t="shared" si="22"/>
        <v>-1.4486630877714179E-2</v>
      </c>
      <c r="R540" s="172">
        <f t="shared" si="22"/>
        <v>-1.5485916901258556E-2</v>
      </c>
      <c r="S540" s="173">
        <f t="shared" si="22"/>
        <v>1.3337793328195735E-2</v>
      </c>
    </row>
    <row r="541" spans="1:19" x14ac:dyDescent="0.25">
      <c r="A541" s="132" t="s">
        <v>1380</v>
      </c>
      <c r="B541" s="132"/>
      <c r="C541" s="168">
        <f t="shared" si="23"/>
        <v>5.8720348132983657E-2</v>
      </c>
      <c r="D541" s="168">
        <f t="shared" si="22"/>
        <v>-7.8948977555431732E-2</v>
      </c>
      <c r="E541" s="168">
        <f t="shared" si="22"/>
        <v>-2.121161302914909E-2</v>
      </c>
      <c r="F541" s="168">
        <f t="shared" si="22"/>
        <v>-5.1555372682460132E-2</v>
      </c>
      <c r="G541" s="168">
        <f t="shared" si="22"/>
        <v>-8.8226412131871546E-2</v>
      </c>
      <c r="H541" s="168">
        <f t="shared" si="22"/>
        <v>-9.089141144858448E-2</v>
      </c>
      <c r="I541" s="168">
        <f t="shared" si="22"/>
        <v>-1.2817603455214321E-2</v>
      </c>
      <c r="J541" s="168">
        <f t="shared" si="22"/>
        <v>-7.9211368649214853E-2</v>
      </c>
      <c r="K541" s="168">
        <f t="shared" si="22"/>
        <v>-8.9697769594020427E-3</v>
      </c>
      <c r="L541" s="168">
        <f t="shared" si="22"/>
        <v>-7.4879645163873354E-2</v>
      </c>
      <c r="M541" s="168">
        <f t="shared" si="22"/>
        <v>-4.9330934217816425E-2</v>
      </c>
      <c r="N541" s="171">
        <f t="shared" si="22"/>
        <v>1.46681067783756E-2</v>
      </c>
      <c r="O541" s="172">
        <f t="shared" si="22"/>
        <v>-4.5697828200684465E-2</v>
      </c>
      <c r="P541" s="172">
        <f t="shared" si="22"/>
        <v>9.4231377031335217E-3</v>
      </c>
      <c r="Q541" s="172">
        <f t="shared" si="22"/>
        <v>-0.1177342347757433</v>
      </c>
      <c r="R541" s="172">
        <f t="shared" si="22"/>
        <v>-4.217398137533579E-2</v>
      </c>
      <c r="S541" s="173">
        <f t="shared" si="22"/>
        <v>-9.8376162261460953E-3</v>
      </c>
    </row>
    <row r="542" spans="1:19" x14ac:dyDescent="0.25">
      <c r="A542" s="132" t="s">
        <v>1377</v>
      </c>
      <c r="B542" s="132"/>
      <c r="C542" s="168">
        <f t="shared" si="23"/>
        <v>-5.9834151669064806E-3</v>
      </c>
      <c r="D542" s="168">
        <f t="shared" si="22"/>
        <v>1.1759189527030589E-2</v>
      </c>
      <c r="E542" s="168">
        <f t="shared" si="22"/>
        <v>5.2786681931114909E-2</v>
      </c>
      <c r="F542" s="168">
        <f t="shared" si="22"/>
        <v>9.9900638016052756E-3</v>
      </c>
      <c r="G542" s="168">
        <f t="shared" si="22"/>
        <v>4.2000622641539476E-2</v>
      </c>
      <c r="H542" s="168">
        <f t="shared" si="22"/>
        <v>9.7265392764737779E-2</v>
      </c>
      <c r="I542" s="168">
        <f t="shared" si="22"/>
        <v>-5.4922125863396953E-2</v>
      </c>
      <c r="J542" s="168">
        <f t="shared" si="22"/>
        <v>-5.2385820440607023E-2</v>
      </c>
      <c r="K542" s="168">
        <f t="shared" si="22"/>
        <v>0.11093634865345914</v>
      </c>
      <c r="L542" s="168">
        <f t="shared" si="22"/>
        <v>-5.8419273651653114E-3</v>
      </c>
      <c r="M542" s="168">
        <f t="shared" si="22"/>
        <v>-9.8426185702606639E-2</v>
      </c>
      <c r="N542" s="171">
        <f t="shared" si="22"/>
        <v>4.6321245182929127E-2</v>
      </c>
      <c r="O542" s="172">
        <f t="shared" si="22"/>
        <v>6.9924143599206179E-2</v>
      </c>
      <c r="P542" s="172">
        <f t="shared" si="22"/>
        <v>-5.1617861545139809E-2</v>
      </c>
      <c r="Q542" s="172">
        <f t="shared" si="22"/>
        <v>-7.4483480000795632E-2</v>
      </c>
      <c r="R542" s="172">
        <f t="shared" si="22"/>
        <v>-4.2867108091121819E-2</v>
      </c>
      <c r="S542" s="173">
        <f t="shared" si="22"/>
        <v>3.5386372619224282E-2</v>
      </c>
    </row>
    <row r="543" spans="1:19" x14ac:dyDescent="0.25">
      <c r="A543" s="132" t="s">
        <v>1374</v>
      </c>
      <c r="B543" s="132"/>
      <c r="C543" s="168">
        <f t="shared" si="23"/>
        <v>2.2076642597933738E-2</v>
      </c>
      <c r="D543" s="168">
        <f t="shared" si="22"/>
        <v>8.0503093216655497E-2</v>
      </c>
      <c r="E543" s="168">
        <f t="shared" si="22"/>
        <v>3.0818611256463013E-2</v>
      </c>
      <c r="F543" s="168">
        <f t="shared" si="22"/>
        <v>3.3455727996716922E-2</v>
      </c>
      <c r="G543" s="168">
        <f t="shared" si="22"/>
        <v>-5.4095825656230723E-4</v>
      </c>
      <c r="H543" s="168">
        <f t="shared" si="22"/>
        <v>-3.09187703614211E-4</v>
      </c>
      <c r="I543" s="168">
        <f t="shared" si="22"/>
        <v>-1.5563980235933528E-2</v>
      </c>
      <c r="J543" s="168">
        <f t="shared" si="22"/>
        <v>-2.82996290074089E-3</v>
      </c>
      <c r="K543" s="168">
        <f t="shared" si="22"/>
        <v>4.2787343876549144E-3</v>
      </c>
      <c r="L543" s="168">
        <f t="shared" si="22"/>
        <v>-2.002073563866924E-2</v>
      </c>
      <c r="M543" s="168">
        <f t="shared" si="22"/>
        <v>-6.8059042230732558E-3</v>
      </c>
      <c r="N543" s="171">
        <f t="shared" si="22"/>
        <v>3.2456872621751121E-3</v>
      </c>
      <c r="O543" s="172">
        <f t="shared" si="22"/>
        <v>1.2349828506624361E-2</v>
      </c>
      <c r="P543" s="172">
        <f t="shared" si="22"/>
        <v>-6.5976275614704205E-3</v>
      </c>
      <c r="Q543" s="172">
        <f t="shared" si="22"/>
        <v>-1.8190667864762866E-2</v>
      </c>
      <c r="R543" s="172">
        <f t="shared" si="22"/>
        <v>7.104942123066893E-3</v>
      </c>
      <c r="S543" s="173">
        <f t="shared" si="22"/>
        <v>-1.6403683472706598E-3</v>
      </c>
    </row>
    <row r="544" spans="1:19" x14ac:dyDescent="0.25">
      <c r="A544" s="132" t="s">
        <v>1371</v>
      </c>
      <c r="B544" s="132"/>
      <c r="C544" s="168">
        <f t="shared" si="23"/>
        <v>-2.2535662395054445E-2</v>
      </c>
      <c r="D544" s="168">
        <f t="shared" si="22"/>
        <v>-2.0983088779104708E-2</v>
      </c>
      <c r="E544" s="168">
        <f t="shared" si="22"/>
        <v>3.3157176391218623E-2</v>
      </c>
      <c r="F544" s="168">
        <f t="shared" si="22"/>
        <v>1.3246539761074594E-2</v>
      </c>
      <c r="G544" s="168">
        <f t="shared" si="22"/>
        <v>1.8069625791022892E-2</v>
      </c>
      <c r="H544" s="168">
        <f t="shared" si="22"/>
        <v>1.6317186946446682E-2</v>
      </c>
      <c r="I544" s="168">
        <f t="shared" si="22"/>
        <v>-1.9811607897721073E-2</v>
      </c>
      <c r="J544" s="168">
        <f t="shared" si="22"/>
        <v>-1.8878147840823201E-2</v>
      </c>
      <c r="K544" s="168">
        <f t="shared" si="22"/>
        <v>7.3053868210988249E-3</v>
      </c>
      <c r="L544" s="168">
        <f t="shared" si="22"/>
        <v>1.1156701057796203E-2</v>
      </c>
      <c r="M544" s="168">
        <f t="shared" si="22"/>
        <v>3.7521707804535342E-3</v>
      </c>
      <c r="N544" s="171">
        <f t="shared" si="22"/>
        <v>2.0441647664311891E-2</v>
      </c>
      <c r="O544" s="172">
        <f t="shared" si="22"/>
        <v>-4.7572561415555326E-3</v>
      </c>
      <c r="P544" s="172">
        <f t="shared" si="22"/>
        <v>2.9675067346854878E-2</v>
      </c>
      <c r="Q544" s="172">
        <f t="shared" si="22"/>
        <v>-1.58268551275067E-2</v>
      </c>
      <c r="R544" s="172">
        <f t="shared" si="22"/>
        <v>2.8228287114922423E-2</v>
      </c>
      <c r="S544" s="173">
        <f t="shared" si="22"/>
        <v>-3.241865399741739E-2</v>
      </c>
    </row>
    <row r="545" spans="1:19" x14ac:dyDescent="0.25">
      <c r="A545" s="132" t="s">
        <v>1368</v>
      </c>
      <c r="B545" s="132"/>
      <c r="C545" s="168">
        <f t="shared" si="23"/>
        <v>-4.1440529141273719E-2</v>
      </c>
      <c r="D545" s="168">
        <f t="shared" si="22"/>
        <v>-3.5442297406975465E-2</v>
      </c>
      <c r="E545" s="168">
        <f t="shared" si="22"/>
        <v>2.5316264983686221E-2</v>
      </c>
      <c r="F545" s="168">
        <f t="shared" si="22"/>
        <v>2.364446352923566E-2</v>
      </c>
      <c r="G545" s="168">
        <f t="shared" si="22"/>
        <v>1.2115454543572879E-2</v>
      </c>
      <c r="H545" s="168">
        <f t="shared" si="22"/>
        <v>2.1438116945260655E-2</v>
      </c>
      <c r="I545" s="168">
        <f t="shared" si="22"/>
        <v>-2.0667799724528702E-2</v>
      </c>
      <c r="J545" s="168">
        <f t="shared" si="22"/>
        <v>-2.776118711051101E-2</v>
      </c>
      <c r="K545" s="168">
        <f t="shared" si="22"/>
        <v>2.6384666064072082E-3</v>
      </c>
      <c r="L545" s="168">
        <f t="shared" si="22"/>
        <v>1.9025866639597044E-2</v>
      </c>
      <c r="M545" s="168">
        <f t="shared" si="22"/>
        <v>3.0366945292370717E-2</v>
      </c>
      <c r="N545" s="171">
        <f t="shared" si="22"/>
        <v>2.4825370998409202E-3</v>
      </c>
      <c r="O545" s="172">
        <f t="shared" si="22"/>
        <v>-3.7534161137195654E-2</v>
      </c>
      <c r="P545" s="172">
        <f t="shared" si="22"/>
        <v>4.0645433152434407E-2</v>
      </c>
      <c r="Q545" s="172">
        <f t="shared" si="22"/>
        <v>-2.0154955051834067E-2</v>
      </c>
      <c r="R545" s="172">
        <f t="shared" si="22"/>
        <v>5.269548433758553E-2</v>
      </c>
      <c r="S545" s="173">
        <f t="shared" si="22"/>
        <v>-2.3053786574226076E-2</v>
      </c>
    </row>
    <row r="546" spans="1:19" x14ac:dyDescent="0.25">
      <c r="A546" s="132" t="s">
        <v>1365</v>
      </c>
      <c r="B546" s="132"/>
      <c r="C546" s="168">
        <f t="shared" si="23"/>
        <v>6.3792131719384582E-3</v>
      </c>
      <c r="D546" s="168">
        <f t="shared" si="22"/>
        <v>7.5948731182839957E-4</v>
      </c>
      <c r="E546" s="168">
        <f t="shared" si="22"/>
        <v>4.4885554469522138E-2</v>
      </c>
      <c r="F546" s="168">
        <f t="shared" si="22"/>
        <v>-2.2900678614113934E-3</v>
      </c>
      <c r="G546" s="168">
        <f t="shared" si="22"/>
        <v>2.7038861894513433E-2</v>
      </c>
      <c r="H546" s="168">
        <f t="shared" si="22"/>
        <v>8.5900681158908032E-3</v>
      </c>
      <c r="I546" s="168">
        <f t="shared" si="22"/>
        <v>-1.8564773095419818E-2</v>
      </c>
      <c r="J546" s="168">
        <f t="shared" si="22"/>
        <v>-5.5407243584888466E-3</v>
      </c>
      <c r="K546" s="168">
        <f t="shared" si="22"/>
        <v>1.4112065799205986E-2</v>
      </c>
      <c r="L546" s="168">
        <f t="shared" si="22"/>
        <v>-1.9645882900365397E-4</v>
      </c>
      <c r="M546" s="168">
        <f t="shared" si="22"/>
        <v>-3.4096850260873945E-2</v>
      </c>
      <c r="N546" s="171">
        <f t="shared" si="22"/>
        <v>4.7313437299353334E-2</v>
      </c>
      <c r="O546" s="172">
        <f t="shared" si="22"/>
        <v>4.5584983046630834E-2</v>
      </c>
      <c r="P546" s="172">
        <f t="shared" si="22"/>
        <v>1.3709634523462633E-2</v>
      </c>
      <c r="Q546" s="172">
        <f t="shared" si="22"/>
        <v>-9.427770390205148E-3</v>
      </c>
      <c r="R546" s="172">
        <f t="shared" si="22"/>
        <v>-6.8339188315293953E-3</v>
      </c>
      <c r="S546" s="173">
        <f t="shared" si="22"/>
        <v>-4.5986971629784046E-2</v>
      </c>
    </row>
    <row r="547" spans="1:19" x14ac:dyDescent="0.25">
      <c r="A547" s="132" t="s">
        <v>1362</v>
      </c>
      <c r="B547" s="132"/>
      <c r="C547" s="168">
        <f t="shared" si="23"/>
        <v>-4.1518167052383426E-2</v>
      </c>
      <c r="D547" s="168">
        <f t="shared" si="22"/>
        <v>-3.5401886938651095E-2</v>
      </c>
      <c r="E547" s="168">
        <f t="shared" si="22"/>
        <v>2.5273427887366084E-2</v>
      </c>
      <c r="F547" s="168">
        <f t="shared" si="22"/>
        <v>2.3686210768211646E-2</v>
      </c>
      <c r="G547" s="168">
        <f t="shared" si="22"/>
        <v>1.1949637242581801E-2</v>
      </c>
      <c r="H547" s="168">
        <f t="shared" si="22"/>
        <v>2.1646357321242649E-2</v>
      </c>
      <c r="I547" s="168">
        <f t="shared" si="22"/>
        <v>-2.0707223438660494E-2</v>
      </c>
      <c r="J547" s="168">
        <f t="shared" si="22"/>
        <v>-2.7960815767982927E-2</v>
      </c>
      <c r="K547" s="168">
        <f t="shared" si="22"/>
        <v>2.8449044300358217E-3</v>
      </c>
      <c r="L547" s="168">
        <f t="shared" si="22"/>
        <v>1.9025472341063221E-2</v>
      </c>
      <c r="M547" s="168">
        <f t="shared" si="22"/>
        <v>3.0366316323884757E-2</v>
      </c>
      <c r="N547" s="171">
        <f t="shared" si="22"/>
        <v>2.4824865845785027E-3</v>
      </c>
      <c r="O547" s="172">
        <f t="shared" si="22"/>
        <v>-3.7454438662502865E-2</v>
      </c>
      <c r="P547" s="172">
        <f t="shared" si="22"/>
        <v>4.0474681584469208E-2</v>
      </c>
      <c r="Q547" s="172">
        <f t="shared" si="22"/>
        <v>-2.0114951783914758E-2</v>
      </c>
      <c r="R547" s="172">
        <f t="shared" si="22"/>
        <v>5.2694936112240853E-2</v>
      </c>
      <c r="S547" s="173">
        <f t="shared" si="22"/>
        <v>-2.3013950306479791E-2</v>
      </c>
    </row>
    <row r="548" spans="1:19" x14ac:dyDescent="0.25">
      <c r="A548" s="132" t="s">
        <v>1359</v>
      </c>
      <c r="B548" s="132"/>
      <c r="C548" s="168">
        <f t="shared" si="23"/>
        <v>-1.0385843803442985E-2</v>
      </c>
      <c r="D548" s="168">
        <f t="shared" si="22"/>
        <v>5.2058709186619145E-2</v>
      </c>
      <c r="E548" s="168">
        <f t="shared" si="22"/>
        <v>3.2038973496041345E-2</v>
      </c>
      <c r="F548" s="168">
        <f t="shared" si="22"/>
        <v>2.4496686123059108E-2</v>
      </c>
      <c r="G548" s="168">
        <f t="shared" si="22"/>
        <v>1.5408395391438123E-2</v>
      </c>
      <c r="H548" s="168">
        <f t="shared" si="22"/>
        <v>1.8737913548716678E-2</v>
      </c>
      <c r="I548" s="168">
        <f t="shared" si="22"/>
        <v>2.085769502763446E-2</v>
      </c>
      <c r="J548" s="168">
        <f t="shared" si="22"/>
        <v>2.6702306233411521E-2</v>
      </c>
      <c r="K548" s="168">
        <f t="shared" si="22"/>
        <v>3.5701523293872883E-2</v>
      </c>
      <c r="L548" s="168">
        <f t="shared" si="22"/>
        <v>4.0212667280987713E-2</v>
      </c>
      <c r="M548" s="168">
        <f t="shared" si="22"/>
        <v>2.78471329437191E-2</v>
      </c>
      <c r="N548" s="171">
        <f t="shared" si="22"/>
        <v>3.4724160245242164E-2</v>
      </c>
      <c r="O548" s="172">
        <f t="shared" si="22"/>
        <v>3.9161833667562318E-2</v>
      </c>
      <c r="P548" s="172">
        <f t="shared" si="22"/>
        <v>-8.557403147008924E-3</v>
      </c>
      <c r="Q548" s="172">
        <f t="shared" si="22"/>
        <v>4.6180680085777581E-2</v>
      </c>
      <c r="R548" s="172">
        <f t="shared" si="22"/>
        <v>2.5441300824613711E-2</v>
      </c>
      <c r="S548" s="173">
        <f t="shared" si="22"/>
        <v>3.5902831044699601E-2</v>
      </c>
    </row>
    <row r="549" spans="1:19" x14ac:dyDescent="0.25">
      <c r="A549" s="132" t="s">
        <v>1356</v>
      </c>
      <c r="B549" s="132"/>
      <c r="C549" s="168">
        <f t="shared" si="23"/>
        <v>2.0569406304033144E-2</v>
      </c>
      <c r="D549" s="168">
        <f t="shared" si="22"/>
        <v>9.4369829942819727E-3</v>
      </c>
      <c r="E549" s="168">
        <f t="shared" si="22"/>
        <v>4.0573956410601797E-2</v>
      </c>
      <c r="F549" s="168">
        <f t="shared" si="22"/>
        <v>4.5926943579563062E-2</v>
      </c>
      <c r="G549" s="168">
        <f t="shared" si="22"/>
        <v>3.7765873198546629E-2</v>
      </c>
      <c r="H549" s="168">
        <f t="shared" si="22"/>
        <v>2.8519125541307755E-2</v>
      </c>
      <c r="I549" s="168">
        <f t="shared" si="22"/>
        <v>3.757630867736883E-2</v>
      </c>
      <c r="J549" s="168">
        <f t="shared" si="22"/>
        <v>8.7692465123691443E-2</v>
      </c>
      <c r="K549" s="168">
        <f t="shared" si="22"/>
        <v>1.735220932676329E-2</v>
      </c>
      <c r="L549" s="168">
        <f t="shared" si="22"/>
        <v>-2.2006436799548723E-4</v>
      </c>
      <c r="M549" s="168">
        <f t="shared" si="22"/>
        <v>4.0549587772545248E-2</v>
      </c>
      <c r="N549" s="171">
        <f t="shared" si="22"/>
        <v>1.3983184871626309E-2</v>
      </c>
      <c r="O549" s="172">
        <f t="shared" si="22"/>
        <v>8.9272860338078575E-2</v>
      </c>
      <c r="P549" s="172">
        <f t="shared" si="22"/>
        <v>-8.8277075611472577E-3</v>
      </c>
      <c r="Q549" s="172">
        <f t="shared" si="22"/>
        <v>3.7113284587664275E-2</v>
      </c>
      <c r="R549" s="172">
        <f t="shared" si="22"/>
        <v>-2.8472133199672678E-2</v>
      </c>
      <c r="S549" s="173">
        <f t="shared" si="22"/>
        <v>1.3606942908281905E-2</v>
      </c>
    </row>
    <row r="550" spans="1:19" x14ac:dyDescent="0.25">
      <c r="A550" s="132" t="s">
        <v>1353</v>
      </c>
      <c r="B550" s="132"/>
      <c r="C550" s="168">
        <f t="shared" si="23"/>
        <v>2.3101325128021655E-2</v>
      </c>
      <c r="D550" s="168">
        <f t="shared" si="22"/>
        <v>1.2822182742767252E-2</v>
      </c>
      <c r="E550" s="168">
        <f t="shared" si="22"/>
        <v>6.2634102389778068E-2</v>
      </c>
      <c r="F550" s="168">
        <f t="shared" si="22"/>
        <v>6.6839026265274271E-2</v>
      </c>
      <c r="G550" s="168">
        <f t="shared" si="22"/>
        <v>6.7253557052240787E-2</v>
      </c>
      <c r="H550" s="168">
        <f t="shared" si="22"/>
        <v>3.0916366575598042E-2</v>
      </c>
      <c r="I550" s="168">
        <f t="shared" si="22"/>
        <v>6.5977914447858943E-2</v>
      </c>
      <c r="J550" s="168">
        <f t="shared" si="22"/>
        <v>0.14518212156846988</v>
      </c>
      <c r="K550" s="168">
        <f t="shared" si="22"/>
        <v>2.7515737326237577E-2</v>
      </c>
      <c r="L550" s="168">
        <f t="shared" si="22"/>
        <v>2.4937207900069591E-2</v>
      </c>
      <c r="M550" s="168">
        <f t="shared" si="22"/>
        <v>5.0239719115180437E-2</v>
      </c>
      <c r="N550" s="171">
        <f t="shared" si="22"/>
        <v>2.2660027463577759E-2</v>
      </c>
      <c r="O550" s="172">
        <f t="shared" si="22"/>
        <v>0.12415494590352094</v>
      </c>
      <c r="P550" s="172">
        <f t="shared" si="22"/>
        <v>-2.0773211297511418E-2</v>
      </c>
      <c r="Q550" s="172">
        <f t="shared" si="22"/>
        <v>6.6646550931114712E-2</v>
      </c>
      <c r="R550" s="172">
        <f t="shared" si="22"/>
        <v>-7.1685765525825174E-3</v>
      </c>
      <c r="S550" s="173">
        <f t="shared" si="22"/>
        <v>3.6831188112310009E-2</v>
      </c>
    </row>
    <row r="551" spans="1:19" x14ac:dyDescent="0.25">
      <c r="A551" s="132" t="s">
        <v>1350</v>
      </c>
      <c r="B551" s="132"/>
      <c r="C551" s="168">
        <f t="shared" si="23"/>
        <v>1.5561870817031753E-2</v>
      </c>
      <c r="D551" s="168">
        <f t="shared" si="22"/>
        <v>2.9179409121431465E-3</v>
      </c>
      <c r="E551" s="168">
        <f t="shared" si="22"/>
        <v>2.3161542128034007E-3</v>
      </c>
      <c r="F551" s="168">
        <f t="shared" si="22"/>
        <v>9.1629181388730441E-3</v>
      </c>
      <c r="G551" s="168">
        <f t="shared" si="22"/>
        <v>-1.3419108591253059E-2</v>
      </c>
      <c r="H551" s="168">
        <f t="shared" si="22"/>
        <v>2.4899588333148204E-2</v>
      </c>
      <c r="I551" s="168">
        <f t="shared" si="22"/>
        <v>-1.3107198773171791E-2</v>
      </c>
      <c r="J551" s="168">
        <f t="shared" si="22"/>
        <v>-1.2834948080926223E-2</v>
      </c>
      <c r="K551" s="168">
        <f t="shared" si="22"/>
        <v>-7.1863456526588543E-4</v>
      </c>
      <c r="L551" s="168">
        <f t="shared" si="22"/>
        <v>-4.6497880113693935E-2</v>
      </c>
      <c r="M551" s="168">
        <f t="shared" si="22"/>
        <v>2.1513369370089741E-2</v>
      </c>
      <c r="N551" s="171">
        <f t="shared" si="22"/>
        <v>-3.9343556482764885E-3</v>
      </c>
      <c r="O551" s="172">
        <f t="shared" si="22"/>
        <v>2.3138029379394798E-2</v>
      </c>
      <c r="P551" s="172">
        <f t="shared" si="22"/>
        <v>1.4605126743494345E-2</v>
      </c>
      <c r="Q551" s="172">
        <f t="shared" si="22"/>
        <v>-1.9983442323062262E-2</v>
      </c>
      <c r="R551" s="172">
        <f t="shared" si="22"/>
        <v>-7.0165589007384788E-2</v>
      </c>
      <c r="S551" s="173">
        <f t="shared" si="22"/>
        <v>-3.2289040344642861E-2</v>
      </c>
    </row>
    <row r="552" spans="1:19" x14ac:dyDescent="0.25">
      <c r="A552" s="132" t="s">
        <v>1347</v>
      </c>
      <c r="B552" s="132"/>
      <c r="C552" s="168" t="e">
        <f t="shared" si="23"/>
        <v>#VALUE!</v>
      </c>
      <c r="D552" s="168" t="e">
        <f t="shared" si="22"/>
        <v>#VALUE!</v>
      </c>
      <c r="E552" s="168" t="e">
        <f t="shared" si="22"/>
        <v>#VALUE!</v>
      </c>
      <c r="F552" s="168" t="e">
        <f t="shared" si="22"/>
        <v>#VALUE!</v>
      </c>
      <c r="G552" s="168" t="e">
        <f t="shared" si="22"/>
        <v>#VALUE!</v>
      </c>
      <c r="H552" s="168" t="e">
        <f t="shared" si="22"/>
        <v>#VALUE!</v>
      </c>
      <c r="I552" s="168" t="e">
        <f t="shared" si="22"/>
        <v>#VALUE!</v>
      </c>
      <c r="J552" s="168" t="e">
        <f t="shared" si="22"/>
        <v>#VALUE!</v>
      </c>
      <c r="K552" s="168" t="e">
        <f t="shared" si="22"/>
        <v>#VALUE!</v>
      </c>
      <c r="L552" s="168" t="e">
        <f t="shared" si="22"/>
        <v>#VALUE!</v>
      </c>
      <c r="M552" s="168" t="e">
        <f t="shared" si="22"/>
        <v>#VALUE!</v>
      </c>
      <c r="N552" s="171"/>
      <c r="O552" s="172"/>
      <c r="P552" s="172"/>
      <c r="Q552" s="172"/>
      <c r="R552" s="172"/>
      <c r="S552" s="173"/>
    </row>
    <row r="553" spans="1:19" x14ac:dyDescent="0.25">
      <c r="A553" s="132" t="s">
        <v>1345</v>
      </c>
      <c r="B553" s="132"/>
      <c r="C553" s="168">
        <f t="shared" si="23"/>
        <v>0.21238203676656786</v>
      </c>
      <c r="D553" s="168">
        <f t="shared" si="22"/>
        <v>-5.521446082511261E-2</v>
      </c>
      <c r="E553" s="168">
        <f t="shared" si="22"/>
        <v>-0.13935648174511395</v>
      </c>
      <c r="F553" s="168">
        <f t="shared" si="22"/>
        <v>-5.7585595898881681E-2</v>
      </c>
      <c r="G553" s="168">
        <f t="shared" si="22"/>
        <v>-7.3033839510990517E-2</v>
      </c>
      <c r="H553" s="168">
        <f t="shared" si="22"/>
        <v>-6.0108095001457085E-2</v>
      </c>
      <c r="I553" s="168">
        <f t="shared" si="22"/>
        <v>0.18936100190974736</v>
      </c>
      <c r="J553" s="168">
        <f t="shared" si="22"/>
        <v>7.9567182232388234E-2</v>
      </c>
      <c r="K553" s="168">
        <f t="shared" si="22"/>
        <v>-5.6283123285644332E-2</v>
      </c>
      <c r="L553" s="168">
        <f t="shared" si="22"/>
        <v>3.9785719015253962E-2</v>
      </c>
      <c r="M553" s="168">
        <f t="shared" si="22"/>
        <v>0.17038006104156134</v>
      </c>
      <c r="N553" s="171">
        <f t="shared" si="22"/>
        <v>4.5394403450137233E-2</v>
      </c>
      <c r="O553" s="172">
        <f t="shared" si="22"/>
        <v>8.8741277901314142E-3</v>
      </c>
      <c r="P553" s="172">
        <f t="shared" si="22"/>
        <v>-9.5370723882939323E-2</v>
      </c>
      <c r="Q553" s="172">
        <f t="shared" si="22"/>
        <v>-0.1633788954184372</v>
      </c>
      <c r="R553" s="172">
        <f t="shared" si="22"/>
        <v>-0.24969351458745326</v>
      </c>
      <c r="S553" s="173">
        <f t="shared" si="22"/>
        <v>-6.388812368110186E-2</v>
      </c>
    </row>
    <row r="554" spans="1:19" x14ac:dyDescent="0.25">
      <c r="A554" s="132" t="s">
        <v>1342</v>
      </c>
      <c r="B554" s="132"/>
      <c r="C554" s="168">
        <f t="shared" si="23"/>
        <v>0.21142142695271882</v>
      </c>
      <c r="D554" s="168">
        <f t="shared" si="23"/>
        <v>-5.5698677522753925E-2</v>
      </c>
      <c r="E554" s="168">
        <f t="shared" si="23"/>
        <v>-0.1395593585305126</v>
      </c>
      <c r="F554" s="168">
        <f t="shared" si="23"/>
        <v>-5.7573286886808739E-2</v>
      </c>
      <c r="G554" s="168">
        <f t="shared" si="23"/>
        <v>-7.2903768160052174E-2</v>
      </c>
      <c r="H554" s="168">
        <f t="shared" si="23"/>
        <v>-5.985754412494726E-2</v>
      </c>
      <c r="I554" s="168">
        <f t="shared" si="23"/>
        <v>0.18986632046420326</v>
      </c>
      <c r="J554" s="168">
        <f t="shared" si="23"/>
        <v>8.0209485233537103E-2</v>
      </c>
      <c r="K554" s="168">
        <f t="shared" si="23"/>
        <v>-5.6026007569703995E-2</v>
      </c>
      <c r="L554" s="168">
        <f t="shared" si="23"/>
        <v>3.9800583146029522E-2</v>
      </c>
      <c r="M554" s="168">
        <f t="shared" si="23"/>
        <v>0.17004112416769801</v>
      </c>
      <c r="N554" s="171">
        <f t="shared" si="23"/>
        <v>4.4897958092826151E-2</v>
      </c>
      <c r="O554" s="172">
        <f t="shared" si="23"/>
        <v>8.4176043595225458E-3</v>
      </c>
      <c r="P554" s="172">
        <f t="shared" si="23"/>
        <v>-9.5547012488944039E-2</v>
      </c>
      <c r="Q554" s="172">
        <f t="shared" si="23"/>
        <v>-0.16353473950758124</v>
      </c>
      <c r="R554" s="172">
        <f t="shared" si="23"/>
        <v>-0.24973447109829516</v>
      </c>
      <c r="S554" s="173">
        <f t="shared" ref="D554:S569" si="24">(S149/R149)^4 -1</f>
        <v>-6.3832374538767334E-2</v>
      </c>
    </row>
    <row r="555" spans="1:19" x14ac:dyDescent="0.25">
      <c r="A555" s="132" t="s">
        <v>1339</v>
      </c>
      <c r="B555" s="132"/>
      <c r="C555" s="168">
        <f t="shared" ref="C555:R570" si="25">(C150/B150)^4 -1</f>
        <v>0.21139143066179145</v>
      </c>
      <c r="D555" s="168">
        <f t="shared" si="24"/>
        <v>-5.5702791283715469E-2</v>
      </c>
      <c r="E555" s="168">
        <f t="shared" si="24"/>
        <v>-0.139569448762077</v>
      </c>
      <c r="F555" s="168">
        <f t="shared" si="24"/>
        <v>-5.7919872085381519E-2</v>
      </c>
      <c r="G555" s="168">
        <f t="shared" si="24"/>
        <v>-7.2877798378997771E-2</v>
      </c>
      <c r="H555" s="168">
        <f t="shared" si="24"/>
        <v>-5.9317485190909958E-2</v>
      </c>
      <c r="I555" s="168">
        <f t="shared" si="24"/>
        <v>0.18996567158838085</v>
      </c>
      <c r="J555" s="168">
        <f t="shared" si="24"/>
        <v>7.9913048687876076E-2</v>
      </c>
      <c r="K555" s="168">
        <f t="shared" si="24"/>
        <v>-5.6104868556791865E-2</v>
      </c>
      <c r="L555" s="168">
        <f t="shared" si="24"/>
        <v>4.0213880059744911E-2</v>
      </c>
      <c r="M555" s="168">
        <f t="shared" si="24"/>
        <v>0.1699507247395291</v>
      </c>
      <c r="N555" s="171">
        <f t="shared" si="24"/>
        <v>4.4585282757343858E-2</v>
      </c>
      <c r="O555" s="172">
        <f t="shared" si="24"/>
        <v>8.3806166731807963E-3</v>
      </c>
      <c r="P555" s="172">
        <f t="shared" si="24"/>
        <v>-9.5832961080927537E-2</v>
      </c>
      <c r="Q555" s="172">
        <f t="shared" si="24"/>
        <v>-0.16359462509552114</v>
      </c>
      <c r="R555" s="172">
        <f t="shared" si="24"/>
        <v>-0.24935682242881063</v>
      </c>
      <c r="S555" s="173">
        <f t="shared" si="24"/>
        <v>-6.3877387846061118E-2</v>
      </c>
    </row>
    <row r="556" spans="1:19" x14ac:dyDescent="0.25">
      <c r="A556" s="132" t="s">
        <v>1336</v>
      </c>
      <c r="B556" s="132"/>
      <c r="C556" s="168">
        <f t="shared" si="25"/>
        <v>9.5193662514742927E-2</v>
      </c>
      <c r="D556" s="168">
        <f t="shared" si="24"/>
        <v>3.0846932459717369E-2</v>
      </c>
      <c r="E556" s="168">
        <f t="shared" si="24"/>
        <v>6.9631239915002308E-3</v>
      </c>
      <c r="F556" s="168">
        <f t="shared" si="24"/>
        <v>2.9288851884615275E-2</v>
      </c>
      <c r="G556" s="168">
        <f t="shared" si="24"/>
        <v>-5.6755135776584975E-3</v>
      </c>
      <c r="H556" s="168">
        <f t="shared" si="24"/>
        <v>1.1476808029882601E-2</v>
      </c>
      <c r="I556" s="168">
        <f t="shared" si="24"/>
        <v>2.4311227694257864E-2</v>
      </c>
      <c r="J556" s="168">
        <f t="shared" si="24"/>
        <v>-4.3438979805781042E-3</v>
      </c>
      <c r="K556" s="168">
        <f t="shared" si="24"/>
        <v>-3.3059975248225237E-2</v>
      </c>
      <c r="L556" s="168">
        <f t="shared" si="24"/>
        <v>1.9305450755900955E-2</v>
      </c>
      <c r="M556" s="168">
        <f t="shared" si="24"/>
        <v>-7.2254987822484296E-5</v>
      </c>
      <c r="N556" s="171">
        <f t="shared" si="24"/>
        <v>4.5963000039284108E-3</v>
      </c>
      <c r="O556" s="172">
        <f t="shared" si="24"/>
        <v>1.7215622200078995E-2</v>
      </c>
      <c r="P556" s="172">
        <f t="shared" si="24"/>
        <v>-5.0298195455955597E-4</v>
      </c>
      <c r="Q556" s="172">
        <f t="shared" si="24"/>
        <v>-5.4103899234374642E-2</v>
      </c>
      <c r="R556" s="172">
        <f t="shared" si="24"/>
        <v>-0.11101228111532135</v>
      </c>
      <c r="S556" s="173">
        <f t="shared" si="24"/>
        <v>4.1345840897769381E-2</v>
      </c>
    </row>
    <row r="557" spans="1:19" x14ac:dyDescent="0.25">
      <c r="A557" s="131" t="s">
        <v>45</v>
      </c>
      <c r="B557" s="132"/>
      <c r="C557" s="168">
        <f t="shared" si="25"/>
        <v>2.637523977176004E-2</v>
      </c>
      <c r="D557" s="168">
        <f t="shared" si="24"/>
        <v>2.2377466655274958E-2</v>
      </c>
      <c r="E557" s="168">
        <f t="shared" si="24"/>
        <v>1.9397512896239144E-2</v>
      </c>
      <c r="F557" s="168">
        <f t="shared" si="24"/>
        <v>2.4446432854251743E-2</v>
      </c>
      <c r="G557" s="168">
        <f t="shared" si="24"/>
        <v>2.2785854021404539E-2</v>
      </c>
      <c r="H557" s="168">
        <f t="shared" si="24"/>
        <v>1.8655697783093839E-2</v>
      </c>
      <c r="I557" s="168">
        <f t="shared" si="24"/>
        <v>2.5238475004652816E-2</v>
      </c>
      <c r="J557" s="168">
        <f t="shared" si="24"/>
        <v>2.5271151860023044E-2</v>
      </c>
      <c r="K557" s="168">
        <f t="shared" si="24"/>
        <v>2.215607935802355E-2</v>
      </c>
      <c r="L557" s="168">
        <f t="shared" si="24"/>
        <v>2.0566415251089154E-2</v>
      </c>
      <c r="M557" s="168">
        <f t="shared" si="24"/>
        <v>2.6122957596653729E-2</v>
      </c>
      <c r="N557" s="171">
        <f t="shared" si="24"/>
        <v>2.4759536664838988E-2</v>
      </c>
      <c r="O557" s="172">
        <f t="shared" si="24"/>
        <v>2.5237438824537994E-2</v>
      </c>
      <c r="P557" s="172">
        <f t="shared" si="24"/>
        <v>1.9857201441621841E-2</v>
      </c>
      <c r="Q557" s="172">
        <f t="shared" si="24"/>
        <v>1.7277905243255676E-2</v>
      </c>
      <c r="R557" s="172">
        <f t="shared" si="24"/>
        <v>1.5534949742672222E-2</v>
      </c>
      <c r="S557" s="173">
        <f t="shared" si="24"/>
        <v>2.0394935636887546E-2</v>
      </c>
    </row>
    <row r="558" spans="1:19" x14ac:dyDescent="0.25">
      <c r="A558" s="131" t="s">
        <v>48</v>
      </c>
      <c r="B558" s="132"/>
      <c r="C558" s="168">
        <f t="shared" si="25"/>
        <v>2.7257354427903779E-2</v>
      </c>
      <c r="D558" s="168">
        <f t="shared" si="24"/>
        <v>2.3329459166369748E-2</v>
      </c>
      <c r="E558" s="168">
        <f t="shared" si="24"/>
        <v>1.9951056138672874E-2</v>
      </c>
      <c r="F558" s="168">
        <f t="shared" si="24"/>
        <v>2.6157436947886081E-2</v>
      </c>
      <c r="G558" s="168">
        <f t="shared" si="24"/>
        <v>2.3896260875324593E-2</v>
      </c>
      <c r="H558" s="168">
        <f t="shared" si="24"/>
        <v>2.060384344522026E-2</v>
      </c>
      <c r="I558" s="168">
        <f t="shared" si="24"/>
        <v>2.455119040406295E-2</v>
      </c>
      <c r="J558" s="168">
        <f t="shared" si="24"/>
        <v>2.6724838444231569E-2</v>
      </c>
      <c r="K558" s="168">
        <f t="shared" si="24"/>
        <v>1.9635584088412594E-2</v>
      </c>
      <c r="L558" s="168">
        <f t="shared" si="24"/>
        <v>2.1115116024166936E-2</v>
      </c>
      <c r="M558" s="168">
        <f t="shared" si="24"/>
        <v>2.6840782960154907E-2</v>
      </c>
      <c r="N558" s="171">
        <f t="shared" si="24"/>
        <v>2.297994872643172E-2</v>
      </c>
      <c r="O558" s="172">
        <f t="shared" si="24"/>
        <v>2.4807239098603384E-2</v>
      </c>
      <c r="P558" s="172">
        <f t="shared" si="24"/>
        <v>1.9335930036519455E-2</v>
      </c>
      <c r="Q558" s="172">
        <f t="shared" si="24"/>
        <v>1.4842047000503289E-2</v>
      </c>
      <c r="R558" s="172">
        <f t="shared" si="24"/>
        <v>1.4425459995438983E-2</v>
      </c>
      <c r="S558" s="173">
        <f t="shared" si="24"/>
        <v>1.9898458405458008E-2</v>
      </c>
    </row>
    <row r="559" spans="1:19" x14ac:dyDescent="0.25">
      <c r="A559" s="131" t="s">
        <v>51</v>
      </c>
      <c r="B559" s="132"/>
      <c r="C559" s="168">
        <f t="shared" si="25"/>
        <v>1.997660927714251E-2</v>
      </c>
      <c r="D559" s="168">
        <f t="shared" si="24"/>
        <v>2.3566806451757127E-2</v>
      </c>
      <c r="E559" s="168">
        <f t="shared" si="24"/>
        <v>1.852744525538319E-2</v>
      </c>
      <c r="F559" s="168">
        <f t="shared" si="24"/>
        <v>1.0507344440944699E-2</v>
      </c>
      <c r="G559" s="168">
        <f t="shared" si="24"/>
        <v>1.4883756721892016E-2</v>
      </c>
      <c r="H559" s="168">
        <f t="shared" si="24"/>
        <v>2.0490697174886163E-2</v>
      </c>
      <c r="I559" s="168">
        <f t="shared" si="24"/>
        <v>3.0142660969791235E-2</v>
      </c>
      <c r="J559" s="168">
        <f t="shared" si="24"/>
        <v>2.4208515134855446E-2</v>
      </c>
      <c r="K559" s="168">
        <f t="shared" si="24"/>
        <v>3.1685454323682638E-2</v>
      </c>
      <c r="L559" s="168">
        <f t="shared" si="24"/>
        <v>2.4759543361201342E-2</v>
      </c>
      <c r="M559" s="168">
        <f t="shared" si="24"/>
        <v>2.7249861190316027E-2</v>
      </c>
      <c r="N559" s="171">
        <f t="shared" si="24"/>
        <v>3.772940916766232E-2</v>
      </c>
      <c r="O559" s="172">
        <f t="shared" si="24"/>
        <v>2.700216582275039E-2</v>
      </c>
      <c r="P559" s="172">
        <f t="shared" si="24"/>
        <v>2.6746188787227343E-2</v>
      </c>
      <c r="Q559" s="172">
        <f t="shared" si="24"/>
        <v>2.4337604104527122E-2</v>
      </c>
      <c r="R559" s="172">
        <f t="shared" si="24"/>
        <v>2.4522795445115486E-2</v>
      </c>
      <c r="S559" s="173">
        <f t="shared" si="24"/>
        <v>2.078079165879565E-2</v>
      </c>
    </row>
    <row r="560" spans="1:19" x14ac:dyDescent="0.25">
      <c r="A560" s="132" t="s">
        <v>54</v>
      </c>
      <c r="B560" s="132"/>
      <c r="C560" s="168">
        <f t="shared" si="25"/>
        <v>1.4982733484571575E-2</v>
      </c>
      <c r="D560" s="168">
        <f t="shared" si="24"/>
        <v>2.4003046164411179E-2</v>
      </c>
      <c r="E560" s="168">
        <f t="shared" si="24"/>
        <v>2.2418763451902635E-2</v>
      </c>
      <c r="F560" s="168">
        <f t="shared" si="24"/>
        <v>1.9392610615055927E-2</v>
      </c>
      <c r="G560" s="168">
        <f t="shared" si="24"/>
        <v>1.989178776281797E-2</v>
      </c>
      <c r="H560" s="168">
        <f t="shared" si="24"/>
        <v>2.1524873831475277E-2</v>
      </c>
      <c r="I560" s="168">
        <f t="shared" si="24"/>
        <v>2.5881828416060237E-2</v>
      </c>
      <c r="J560" s="168">
        <f t="shared" si="24"/>
        <v>2.4544783235723289E-2</v>
      </c>
      <c r="K560" s="168">
        <f t="shared" si="24"/>
        <v>2.6334742732678773E-2</v>
      </c>
      <c r="L560" s="168">
        <f t="shared" si="24"/>
        <v>2.6393910379795882E-2</v>
      </c>
      <c r="M560" s="168">
        <f t="shared" si="24"/>
        <v>2.7485894463268101E-2</v>
      </c>
      <c r="N560" s="171">
        <f t="shared" si="24"/>
        <v>2.6879437730189304E-2</v>
      </c>
      <c r="O560" s="172">
        <f t="shared" si="24"/>
        <v>2.7872895779753826E-2</v>
      </c>
      <c r="P560" s="172">
        <f t="shared" si="24"/>
        <v>2.8469562607800203E-2</v>
      </c>
      <c r="Q560" s="172">
        <f t="shared" si="24"/>
        <v>2.729789962364837E-2</v>
      </c>
      <c r="R560" s="172">
        <f t="shared" si="24"/>
        <v>2.8150881432620123E-2</v>
      </c>
      <c r="S560" s="173">
        <f t="shared" si="24"/>
        <v>3.3932606225447026E-2</v>
      </c>
    </row>
    <row r="561" spans="1:19" x14ac:dyDescent="0.25">
      <c r="A561" s="132" t="s">
        <v>1333</v>
      </c>
      <c r="B561" s="132"/>
      <c r="C561" s="168">
        <f t="shared" si="25"/>
        <v>1.77980928279311E-2</v>
      </c>
      <c r="D561" s="168">
        <f t="shared" si="24"/>
        <v>2.8156901610864482E-2</v>
      </c>
      <c r="E561" s="168">
        <f t="shared" si="24"/>
        <v>3.1445738911654919E-2</v>
      </c>
      <c r="F561" s="168">
        <f t="shared" si="24"/>
        <v>2.5996642023384586E-2</v>
      </c>
      <c r="G561" s="168">
        <f t="shared" si="24"/>
        <v>2.4805023690893435E-2</v>
      </c>
      <c r="H561" s="168">
        <f t="shared" si="24"/>
        <v>2.4808629255949954E-2</v>
      </c>
      <c r="I561" s="168">
        <f t="shared" si="24"/>
        <v>3.268791335830179E-2</v>
      </c>
      <c r="J561" s="168">
        <f t="shared" si="24"/>
        <v>2.5729534883494276E-2</v>
      </c>
      <c r="K561" s="168">
        <f t="shared" si="24"/>
        <v>2.6792757305558412E-2</v>
      </c>
      <c r="L561" s="168">
        <f t="shared" si="24"/>
        <v>2.8140296341812254E-2</v>
      </c>
      <c r="M561" s="168">
        <f t="shared" si="24"/>
        <v>2.62015732129528E-2</v>
      </c>
      <c r="N561" s="171">
        <f t="shared" si="24"/>
        <v>2.8514925521445633E-2</v>
      </c>
      <c r="O561" s="172">
        <f t="shared" si="24"/>
        <v>3.3821783801827321E-2</v>
      </c>
      <c r="P561" s="172">
        <f t="shared" si="24"/>
        <v>3.4730119609453158E-2</v>
      </c>
      <c r="Q561" s="172">
        <f t="shared" si="24"/>
        <v>3.1626761727094888E-2</v>
      </c>
      <c r="R561" s="172">
        <f t="shared" si="24"/>
        <v>3.1744432202043704E-2</v>
      </c>
      <c r="S561" s="173">
        <f t="shared" si="24"/>
        <v>3.5892481473077886E-2</v>
      </c>
    </row>
    <row r="562" spans="1:19" x14ac:dyDescent="0.25">
      <c r="A562" s="132" t="s">
        <v>1330</v>
      </c>
      <c r="B562" s="132"/>
      <c r="C562" s="168">
        <f t="shared" si="25"/>
        <v>1.7366652657591297E-2</v>
      </c>
      <c r="D562" s="168">
        <f t="shared" si="24"/>
        <v>2.6784454877550212E-2</v>
      </c>
      <c r="E562" s="168">
        <f t="shared" si="24"/>
        <v>3.1605913203132996E-2</v>
      </c>
      <c r="F562" s="168">
        <f t="shared" si="24"/>
        <v>2.4775124242004676E-2</v>
      </c>
      <c r="G562" s="168">
        <f t="shared" si="24"/>
        <v>2.4858540217072678E-2</v>
      </c>
      <c r="H562" s="168">
        <f t="shared" si="24"/>
        <v>2.579962834739491E-2</v>
      </c>
      <c r="I562" s="168">
        <f t="shared" si="24"/>
        <v>3.2685346384073499E-2</v>
      </c>
      <c r="J562" s="168">
        <f t="shared" si="24"/>
        <v>2.6815180232877989E-2</v>
      </c>
      <c r="K562" s="168">
        <f t="shared" si="24"/>
        <v>2.7594928113368056E-2</v>
      </c>
      <c r="L562" s="168">
        <f t="shared" si="24"/>
        <v>2.9997780485167214E-2</v>
      </c>
      <c r="M562" s="168">
        <f t="shared" si="24"/>
        <v>2.7466663780604028E-2</v>
      </c>
      <c r="N562" s="171">
        <f t="shared" si="24"/>
        <v>2.9571288850935185E-2</v>
      </c>
      <c r="O562" s="172">
        <f t="shared" si="24"/>
        <v>3.6689551537351539E-2</v>
      </c>
      <c r="P562" s="172">
        <f t="shared" si="24"/>
        <v>3.6170230054373143E-2</v>
      </c>
      <c r="Q562" s="172">
        <f t="shared" si="24"/>
        <v>3.3527362261204896E-2</v>
      </c>
      <c r="R562" s="172">
        <f t="shared" si="24"/>
        <v>3.3139308412962976E-2</v>
      </c>
      <c r="S562" s="173">
        <f t="shared" si="24"/>
        <v>3.6669010335826924E-2</v>
      </c>
    </row>
    <row r="563" spans="1:19" x14ac:dyDescent="0.25">
      <c r="A563" s="132" t="s">
        <v>1327</v>
      </c>
      <c r="B563" s="132"/>
      <c r="C563" s="168">
        <f t="shared" si="25"/>
        <v>1.7366825591446089E-2</v>
      </c>
      <c r="D563" s="168">
        <f t="shared" si="24"/>
        <v>2.6784721361578612E-2</v>
      </c>
      <c r="E563" s="168">
        <f t="shared" si="24"/>
        <v>3.1566156557057301E-2</v>
      </c>
      <c r="F563" s="168">
        <f t="shared" si="24"/>
        <v>2.4696487275980283E-2</v>
      </c>
      <c r="G563" s="168">
        <f t="shared" si="24"/>
        <v>2.4898833622275962E-2</v>
      </c>
      <c r="H563" s="168">
        <f t="shared" si="24"/>
        <v>2.5839488606054228E-2</v>
      </c>
      <c r="I563" s="168">
        <f t="shared" si="24"/>
        <v>3.2725034531688513E-2</v>
      </c>
      <c r="J563" s="168">
        <f t="shared" si="24"/>
        <v>2.6815436294638673E-2</v>
      </c>
      <c r="K563" s="168">
        <f t="shared" si="24"/>
        <v>2.7595189957659194E-2</v>
      </c>
      <c r="L563" s="168">
        <f t="shared" si="24"/>
        <v>2.9998063445515477E-2</v>
      </c>
      <c r="M563" s="168">
        <f t="shared" si="24"/>
        <v>2.7466920722499566E-2</v>
      </c>
      <c r="N563" s="171">
        <f t="shared" si="24"/>
        <v>2.9609168763506943E-2</v>
      </c>
      <c r="O563" s="172">
        <f t="shared" si="24"/>
        <v>3.6652027539816556E-2</v>
      </c>
      <c r="P563" s="172">
        <f t="shared" si="24"/>
        <v>3.6170561740099805E-2</v>
      </c>
      <c r="Q563" s="172">
        <f t="shared" si="24"/>
        <v>3.3527666702896308E-2</v>
      </c>
      <c r="R563" s="172">
        <f t="shared" si="24"/>
        <v>3.3139606818522793E-2</v>
      </c>
      <c r="S563" s="173">
        <f t="shared" si="24"/>
        <v>3.6669338260732598E-2</v>
      </c>
    </row>
    <row r="564" spans="1:19" x14ac:dyDescent="0.25">
      <c r="A564" s="132" t="s">
        <v>1324</v>
      </c>
      <c r="B564" s="132"/>
      <c r="C564" s="168">
        <f t="shared" si="25"/>
        <v>3.8529186399523851E-2</v>
      </c>
      <c r="D564" s="168">
        <f t="shared" si="24"/>
        <v>0.10414790491568038</v>
      </c>
      <c r="E564" s="168">
        <f t="shared" si="24"/>
        <v>2.7655447509219444E-2</v>
      </c>
      <c r="F564" s="168">
        <f t="shared" si="24"/>
        <v>0.11859019792732894</v>
      </c>
      <c r="G564" s="168">
        <f t="shared" si="24"/>
        <v>3.4099086286931923E-2</v>
      </c>
      <c r="H564" s="168">
        <f t="shared" si="24"/>
        <v>-2.2810785746247286E-2</v>
      </c>
      <c r="I564" s="168">
        <f t="shared" si="24"/>
        <v>2.9221785470193051E-2</v>
      </c>
      <c r="J564" s="168">
        <f t="shared" si="24"/>
        <v>-4.1138113185803071E-2</v>
      </c>
      <c r="K564" s="168">
        <f t="shared" si="24"/>
        <v>-2.5399598673302104E-2</v>
      </c>
      <c r="L564" s="168">
        <f t="shared" si="24"/>
        <v>-7.3906426494037225E-2</v>
      </c>
      <c r="M564" s="168">
        <f t="shared" si="24"/>
        <v>-4.5194968809670777E-2</v>
      </c>
      <c r="N564" s="171">
        <f t="shared" si="24"/>
        <v>-3.3083414817009715E-2</v>
      </c>
      <c r="O564" s="172">
        <f t="shared" si="24"/>
        <v>-0.11989666565906743</v>
      </c>
      <c r="P564" s="172">
        <f t="shared" si="24"/>
        <v>-4.8443490813980472E-2</v>
      </c>
      <c r="Q564" s="172">
        <f t="shared" si="24"/>
        <v>-7.885419226361523E-2</v>
      </c>
      <c r="R564" s="172">
        <f t="shared" si="24"/>
        <v>-5.2553793326391873E-2</v>
      </c>
      <c r="S564" s="173">
        <f t="shared" si="24"/>
        <v>-1.0262699411353604E-2</v>
      </c>
    </row>
    <row r="565" spans="1:19" x14ac:dyDescent="0.25">
      <c r="A565" s="132" t="s">
        <v>1321</v>
      </c>
      <c r="B565" s="132"/>
      <c r="C565" s="168">
        <f t="shared" si="25"/>
        <v>1.3198369714409797E-2</v>
      </c>
      <c r="D565" s="168">
        <f t="shared" si="24"/>
        <v>2.2077402176485128E-2</v>
      </c>
      <c r="E565" s="168">
        <f t="shared" si="24"/>
        <v>1.9152091323898501E-2</v>
      </c>
      <c r="F565" s="168">
        <f t="shared" si="24"/>
        <v>2.0694666591031252E-2</v>
      </c>
      <c r="G565" s="168">
        <f t="shared" si="24"/>
        <v>2.1262657220056935E-2</v>
      </c>
      <c r="H565" s="168">
        <f t="shared" si="24"/>
        <v>2.087393629720169E-2</v>
      </c>
      <c r="I565" s="168">
        <f t="shared" si="24"/>
        <v>2.1629582201946773E-2</v>
      </c>
      <c r="J565" s="168">
        <f t="shared" si="24"/>
        <v>2.0185436028568482E-2</v>
      </c>
      <c r="K565" s="168">
        <f t="shared" si="24"/>
        <v>2.3038907234267381E-2</v>
      </c>
      <c r="L565" s="168">
        <f t="shared" si="24"/>
        <v>2.4029638948671384E-2</v>
      </c>
      <c r="M565" s="168">
        <f t="shared" si="24"/>
        <v>2.7548098085169448E-2</v>
      </c>
      <c r="N565" s="171">
        <f t="shared" si="24"/>
        <v>2.716803642174237E-2</v>
      </c>
      <c r="O565" s="172">
        <f t="shared" si="24"/>
        <v>2.6680276731568142E-2</v>
      </c>
      <c r="P565" s="172">
        <f t="shared" si="24"/>
        <v>2.6957209225137113E-2</v>
      </c>
      <c r="Q565" s="172">
        <f t="shared" si="24"/>
        <v>2.613840359360764E-2</v>
      </c>
      <c r="R565" s="172">
        <f t="shared" si="24"/>
        <v>2.7050721486999274E-2</v>
      </c>
      <c r="S565" s="173">
        <f t="shared" si="24"/>
        <v>3.3223042831336258E-2</v>
      </c>
    </row>
    <row r="566" spans="1:19" x14ac:dyDescent="0.25">
      <c r="A566" s="132" t="s">
        <v>1318</v>
      </c>
      <c r="B566" s="132"/>
      <c r="C566" s="168">
        <f t="shared" si="25"/>
        <v>1.3198237750105202E-2</v>
      </c>
      <c r="D566" s="168">
        <f t="shared" si="24"/>
        <v>2.2077181438868276E-2</v>
      </c>
      <c r="E566" s="168">
        <f t="shared" si="24"/>
        <v>1.9151901080825429E-2</v>
      </c>
      <c r="F566" s="168">
        <f t="shared" si="24"/>
        <v>2.0654589252536937E-2</v>
      </c>
      <c r="G566" s="168">
        <f t="shared" si="24"/>
        <v>2.1262657220056935E-2</v>
      </c>
      <c r="H566" s="168">
        <f t="shared" si="24"/>
        <v>2.0834469839186243E-2</v>
      </c>
      <c r="I566" s="168">
        <f t="shared" si="24"/>
        <v>2.1629792934670045E-2</v>
      </c>
      <c r="J566" s="168">
        <f t="shared" si="24"/>
        <v>2.0185631538675031E-2</v>
      </c>
      <c r="K566" s="168">
        <f t="shared" si="24"/>
        <v>2.3000208292186741E-2</v>
      </c>
      <c r="L566" s="168">
        <f t="shared" si="24"/>
        <v>2.4030100138123789E-2</v>
      </c>
      <c r="M566" s="168">
        <f t="shared" si="24"/>
        <v>2.7587224064444582E-2</v>
      </c>
      <c r="N566" s="171">
        <f t="shared" si="24"/>
        <v>2.7168294126969528E-2</v>
      </c>
      <c r="O566" s="172">
        <f t="shared" si="24"/>
        <v>2.6680528075253784E-2</v>
      </c>
      <c r="P566" s="172">
        <f t="shared" si="24"/>
        <v>2.6957461536859739E-2</v>
      </c>
      <c r="Q566" s="172">
        <f t="shared" si="24"/>
        <v>2.6138646547716027E-2</v>
      </c>
      <c r="R566" s="172">
        <f t="shared" si="24"/>
        <v>2.7013646304467676E-2</v>
      </c>
      <c r="S566" s="173">
        <f t="shared" si="24"/>
        <v>3.3260899156797308E-2</v>
      </c>
    </row>
    <row r="567" spans="1:19" x14ac:dyDescent="0.25">
      <c r="A567" s="132" t="s">
        <v>1315</v>
      </c>
      <c r="B567" s="132"/>
      <c r="C567" s="168">
        <f t="shared" si="25"/>
        <v>1.3198369714409797E-2</v>
      </c>
      <c r="D567" s="168">
        <f t="shared" si="24"/>
        <v>2.2037079365855972E-2</v>
      </c>
      <c r="E567" s="168">
        <f t="shared" si="24"/>
        <v>1.919230031201713E-2</v>
      </c>
      <c r="F567" s="168">
        <f t="shared" si="24"/>
        <v>2.0654793564004015E-2</v>
      </c>
      <c r="G567" s="168">
        <f t="shared" si="24"/>
        <v>2.1262866520707968E-2</v>
      </c>
      <c r="H567" s="168">
        <f t="shared" si="24"/>
        <v>2.0834673817083482E-2</v>
      </c>
      <c r="I567" s="168">
        <f t="shared" si="24"/>
        <v>2.1630003671501585E-2</v>
      </c>
      <c r="J567" s="168">
        <f t="shared" si="24"/>
        <v>2.0224862846153213E-2</v>
      </c>
      <c r="K567" s="168">
        <f t="shared" si="24"/>
        <v>2.3000208292186741E-2</v>
      </c>
      <c r="L567" s="168">
        <f t="shared" si="24"/>
        <v>2.4030100138123789E-2</v>
      </c>
      <c r="M567" s="168">
        <f t="shared" si="24"/>
        <v>2.7548624346209527E-2</v>
      </c>
      <c r="N567" s="171">
        <f t="shared" si="24"/>
        <v>2.7168551837086552E-2</v>
      </c>
      <c r="O567" s="172">
        <f t="shared" si="24"/>
        <v>2.6680779423674306E-2</v>
      </c>
      <c r="P567" s="172">
        <f t="shared" si="24"/>
        <v>2.6957713853304144E-2</v>
      </c>
      <c r="Q567" s="172">
        <f t="shared" si="24"/>
        <v>2.6138889506343244E-2</v>
      </c>
      <c r="R567" s="172">
        <f t="shared" si="24"/>
        <v>2.7051221291865879E-2</v>
      </c>
      <c r="S567" s="173">
        <f t="shared" si="24"/>
        <v>3.3223653960221089E-2</v>
      </c>
    </row>
    <row r="568" spans="1:19" x14ac:dyDescent="0.25">
      <c r="A568" s="132" t="s">
        <v>1312</v>
      </c>
      <c r="B568" s="132"/>
      <c r="C568" s="168">
        <f t="shared" si="25"/>
        <v>6.5442212166128888E-2</v>
      </c>
      <c r="D568" s="168">
        <f t="shared" si="24"/>
        <v>5.7051106245578742E-2</v>
      </c>
      <c r="E568" s="168">
        <f t="shared" si="24"/>
        <v>3.7055199912052972E-2</v>
      </c>
      <c r="F568" s="168">
        <f t="shared" si="24"/>
        <v>-0.15659063297939657</v>
      </c>
      <c r="G568" s="168">
        <f t="shared" si="24"/>
        <v>-0.15102011057261033</v>
      </c>
      <c r="H568" s="168">
        <f t="shared" si="24"/>
        <v>-7.7112035615242158E-3</v>
      </c>
      <c r="I568" s="168">
        <f t="shared" si="24"/>
        <v>0.16606526089617835</v>
      </c>
      <c r="J568" s="168">
        <f t="shared" si="24"/>
        <v>0.30207915074592195</v>
      </c>
      <c r="K568" s="168">
        <f t="shared" si="24"/>
        <v>0.22949831539626953</v>
      </c>
      <c r="L568" s="168">
        <f t="shared" si="24"/>
        <v>0.13099277833271983</v>
      </c>
      <c r="M568" s="168">
        <f t="shared" si="24"/>
        <v>4.8836031972103289E-2</v>
      </c>
      <c r="N568" s="171">
        <f t="shared" si="24"/>
        <v>-1.6948022296078391E-2</v>
      </c>
      <c r="O568" s="172">
        <f t="shared" si="24"/>
        <v>-1.7307809575552446E-2</v>
      </c>
      <c r="P568" s="172">
        <f t="shared" si="24"/>
        <v>-2.9563311506650702E-3</v>
      </c>
      <c r="Q568" s="172">
        <f t="shared" si="24"/>
        <v>1.0980827559229578E-2</v>
      </c>
      <c r="R568" s="172">
        <f t="shared" si="24"/>
        <v>2.476541251824993E-2</v>
      </c>
      <c r="S568" s="173">
        <f t="shared" si="24"/>
        <v>3.3248034595924292E-2</v>
      </c>
    </row>
    <row r="569" spans="1:19" x14ac:dyDescent="0.25">
      <c r="A569" s="132" t="s">
        <v>1309</v>
      </c>
      <c r="B569" s="132"/>
      <c r="C569" s="168">
        <f t="shared" si="25"/>
        <v>1.7366652657591297E-2</v>
      </c>
      <c r="D569" s="168">
        <f t="shared" si="24"/>
        <v>2.6824649411971935E-2</v>
      </c>
      <c r="E569" s="168">
        <f t="shared" si="24"/>
        <v>3.1565531508544575E-2</v>
      </c>
      <c r="F569" s="168">
        <f t="shared" si="24"/>
        <v>2.4735563171917718E-2</v>
      </c>
      <c r="G569" s="168">
        <f t="shared" si="24"/>
        <v>2.4898106034826561E-2</v>
      </c>
      <c r="H569" s="168">
        <f t="shared" si="24"/>
        <v>2.579962834739491E-2</v>
      </c>
      <c r="I569" s="168">
        <f t="shared" si="24"/>
        <v>3.2685346384073499E-2</v>
      </c>
      <c r="J569" s="168">
        <f t="shared" si="24"/>
        <v>2.6815180232877989E-2</v>
      </c>
      <c r="K569" s="168">
        <f t="shared" si="24"/>
        <v>2.7633274248201722E-2</v>
      </c>
      <c r="L569" s="168">
        <f t="shared" si="24"/>
        <v>2.9959346118785479E-2</v>
      </c>
      <c r="M569" s="168">
        <f t="shared" si="24"/>
        <v>2.7504465912259191E-2</v>
      </c>
      <c r="N569" s="171">
        <f t="shared" si="24"/>
        <v>2.9571013883960884E-2</v>
      </c>
      <c r="O569" s="172">
        <f t="shared" si="24"/>
        <v>3.6689211987855463E-2</v>
      </c>
      <c r="P569" s="172">
        <f t="shared" si="24"/>
        <v>3.6132725193569692E-2</v>
      </c>
      <c r="Q569" s="172">
        <f t="shared" si="24"/>
        <v>3.3527362261204896E-2</v>
      </c>
      <c r="R569" s="172">
        <f t="shared" si="24"/>
        <v>3.3175771456168457E-2</v>
      </c>
      <c r="S569" s="173">
        <f t="shared" si="24"/>
        <v>3.6632424008546272E-2</v>
      </c>
    </row>
    <row r="570" spans="1:19" x14ac:dyDescent="0.25">
      <c r="A570" s="132" t="s">
        <v>1306</v>
      </c>
      <c r="B570" s="132"/>
      <c r="C570" s="168">
        <f t="shared" si="25"/>
        <v>4.8072336011354855E-2</v>
      </c>
      <c r="D570" s="168">
        <f t="shared" si="25"/>
        <v>2.1275643197630867E-2</v>
      </c>
      <c r="E570" s="168">
        <f t="shared" si="25"/>
        <v>-2.5064939649022122E-3</v>
      </c>
      <c r="F570" s="168">
        <f t="shared" si="25"/>
        <v>-3.9378506843665506E-2</v>
      </c>
      <c r="G570" s="168">
        <f t="shared" si="25"/>
        <v>-1.3700222211798563E-2</v>
      </c>
      <c r="H570" s="168">
        <f t="shared" si="25"/>
        <v>1.5156837362495512E-2</v>
      </c>
      <c r="I570" s="168">
        <f t="shared" si="25"/>
        <v>5.5362125601209122E-2</v>
      </c>
      <c r="J570" s="168">
        <f t="shared" si="25"/>
        <v>2.1996064243717361E-2</v>
      </c>
      <c r="K570" s="168">
        <f t="shared" si="25"/>
        <v>6.2570782640788858E-2</v>
      </c>
      <c r="L570" s="168">
        <f t="shared" si="25"/>
        <v>1.5963358808313455E-2</v>
      </c>
      <c r="M570" s="168">
        <f t="shared" si="25"/>
        <v>2.6234579597158802E-2</v>
      </c>
      <c r="N570" s="171">
        <f t="shared" si="25"/>
        <v>0.10121018715652563</v>
      </c>
      <c r="O570" s="172">
        <f t="shared" si="25"/>
        <v>2.2953272243307676E-2</v>
      </c>
      <c r="P570" s="172">
        <f t="shared" si="25"/>
        <v>1.712633037150435E-2</v>
      </c>
      <c r="Q570" s="172">
        <f t="shared" si="25"/>
        <v>7.1215585142951898E-3</v>
      </c>
      <c r="R570" s="172">
        <f t="shared" si="25"/>
        <v>3.6399474061374892E-3</v>
      </c>
      <c r="S570" s="173">
        <f t="shared" ref="D570:S585" si="26">(S165/R165)^4 -1</f>
        <v>-5.2682219537434016E-2</v>
      </c>
    </row>
    <row r="571" spans="1:19" x14ac:dyDescent="0.25">
      <c r="A571" s="132" t="s">
        <v>1304</v>
      </c>
      <c r="B571" s="132"/>
      <c r="C571" s="168">
        <f t="shared" ref="C571:R586" si="27">(C166/B166)^4 -1</f>
        <v>4.6825581941600358E-2</v>
      </c>
      <c r="D571" s="168">
        <f t="shared" si="26"/>
        <v>3.9787088174045859E-2</v>
      </c>
      <c r="E571" s="168">
        <f t="shared" si="26"/>
        <v>4.7227560317552264E-2</v>
      </c>
      <c r="F571" s="168">
        <f t="shared" si="26"/>
        <v>5.9010114886027809E-2</v>
      </c>
      <c r="G571" s="168">
        <f t="shared" si="26"/>
        <v>7.1761588447548208E-2</v>
      </c>
      <c r="H571" s="168">
        <f t="shared" si="26"/>
        <v>6.1585453173661042E-2</v>
      </c>
      <c r="I571" s="168">
        <f t="shared" si="26"/>
        <v>4.5767128232051979E-2</v>
      </c>
      <c r="J571" s="168">
        <f t="shared" si="26"/>
        <v>4.3018098495479551E-2</v>
      </c>
      <c r="K571" s="168">
        <f t="shared" si="26"/>
        <v>3.8934577425001837E-2</v>
      </c>
      <c r="L571" s="168">
        <f t="shared" si="26"/>
        <v>3.0873044103795433E-2</v>
      </c>
      <c r="M571" s="168">
        <f t="shared" si="26"/>
        <v>3.6867347809368622E-2</v>
      </c>
      <c r="N571" s="171">
        <f t="shared" si="26"/>
        <v>2.9538629814210404E-2</v>
      </c>
      <c r="O571" s="172">
        <f t="shared" si="26"/>
        <v>3.6719626725531862E-2</v>
      </c>
      <c r="P571" s="172">
        <f t="shared" si="26"/>
        <v>4.6230037992299744E-2</v>
      </c>
      <c r="Q571" s="172">
        <f t="shared" si="26"/>
        <v>6.200632861244304E-2</v>
      </c>
      <c r="R571" s="172">
        <f t="shared" si="26"/>
        <v>4.0889652053274439E-2</v>
      </c>
      <c r="S571" s="173">
        <f t="shared" si="26"/>
        <v>4.0006354536376687E-2</v>
      </c>
    </row>
    <row r="572" spans="1:19" x14ac:dyDescent="0.25">
      <c r="A572" s="132" t="s">
        <v>1301</v>
      </c>
      <c r="B572" s="132"/>
      <c r="C572" s="168">
        <f t="shared" si="27"/>
        <v>5.0251532645963826E-2</v>
      </c>
      <c r="D572" s="168">
        <f t="shared" si="26"/>
        <v>4.5450847626973045E-2</v>
      </c>
      <c r="E572" s="168">
        <f t="shared" si="26"/>
        <v>5.5323619682205338E-2</v>
      </c>
      <c r="F572" s="168">
        <f t="shared" si="26"/>
        <v>6.9706010634685178E-2</v>
      </c>
      <c r="G572" s="168">
        <f t="shared" si="26"/>
        <v>8.8309965600136486E-2</v>
      </c>
      <c r="H572" s="168">
        <f t="shared" si="26"/>
        <v>6.3557429135700394E-2</v>
      </c>
      <c r="I572" s="168">
        <f t="shared" si="26"/>
        <v>4.9605162408246306E-2</v>
      </c>
      <c r="J572" s="168">
        <f t="shared" si="26"/>
        <v>5.0003645891045334E-2</v>
      </c>
      <c r="K572" s="168">
        <f t="shared" si="26"/>
        <v>4.2513473243970035E-2</v>
      </c>
      <c r="L572" s="168">
        <f t="shared" si="26"/>
        <v>3.0699843400757931E-2</v>
      </c>
      <c r="M572" s="168">
        <f t="shared" si="26"/>
        <v>3.7447993419622128E-2</v>
      </c>
      <c r="N572" s="171">
        <f t="shared" si="26"/>
        <v>3.3176017475160524E-2</v>
      </c>
      <c r="O572" s="172">
        <f t="shared" si="26"/>
        <v>3.9459350540788307E-2</v>
      </c>
      <c r="P572" s="172">
        <f t="shared" si="26"/>
        <v>5.4816363284187375E-2</v>
      </c>
      <c r="Q572" s="172">
        <f t="shared" si="26"/>
        <v>7.520694247136217E-2</v>
      </c>
      <c r="R572" s="172">
        <f t="shared" si="26"/>
        <v>4.930584361862822E-2</v>
      </c>
      <c r="S572" s="173">
        <f t="shared" si="26"/>
        <v>4.5315635173710289E-2</v>
      </c>
    </row>
    <row r="573" spans="1:19" x14ac:dyDescent="0.25">
      <c r="A573" s="132" t="s">
        <v>1298</v>
      </c>
      <c r="B573" s="132"/>
      <c r="C573" s="168">
        <f t="shared" si="27"/>
        <v>3.4971395853946152E-2</v>
      </c>
      <c r="D573" s="168">
        <f t="shared" si="26"/>
        <v>1.9718515246545332E-2</v>
      </c>
      <c r="E573" s="168">
        <f t="shared" si="26"/>
        <v>1.8196991182355182E-2</v>
      </c>
      <c r="F573" s="168">
        <f t="shared" si="26"/>
        <v>2.0991060549910845E-2</v>
      </c>
      <c r="G573" s="168">
        <f t="shared" si="26"/>
        <v>1.2770940848741086E-2</v>
      </c>
      <c r="H573" s="168">
        <f t="shared" si="26"/>
        <v>5.3793895158529503E-2</v>
      </c>
      <c r="I573" s="168">
        <f t="shared" si="26"/>
        <v>3.1214616070398993E-2</v>
      </c>
      <c r="J573" s="168">
        <f t="shared" si="26"/>
        <v>1.6921379988049434E-2</v>
      </c>
      <c r="K573" s="168">
        <f t="shared" si="26"/>
        <v>2.5317305981756411E-2</v>
      </c>
      <c r="L573" s="168">
        <f t="shared" si="26"/>
        <v>3.1353744053578492E-2</v>
      </c>
      <c r="M573" s="168">
        <f t="shared" si="26"/>
        <v>3.4693018255516517E-2</v>
      </c>
      <c r="N573" s="171">
        <f t="shared" si="26"/>
        <v>1.589410954417203E-2</v>
      </c>
      <c r="O573" s="172">
        <f t="shared" si="26"/>
        <v>2.6210907479102596E-2</v>
      </c>
      <c r="P573" s="172">
        <f t="shared" si="26"/>
        <v>1.2903804384074125E-2</v>
      </c>
      <c r="Q573" s="172">
        <f t="shared" si="26"/>
        <v>1.0443452189069058E-2</v>
      </c>
      <c r="R573" s="172">
        <f t="shared" si="26"/>
        <v>6.9116041693557673E-3</v>
      </c>
      <c r="S573" s="173">
        <f t="shared" si="26"/>
        <v>1.7707364901092149E-2</v>
      </c>
    </row>
    <row r="574" spans="1:19" x14ac:dyDescent="0.25">
      <c r="A574" s="132" t="s">
        <v>1295</v>
      </c>
      <c r="B574" s="132"/>
      <c r="C574" s="168">
        <f t="shared" si="27"/>
        <v>4.8444319506134814E-2</v>
      </c>
      <c r="D574" s="168">
        <f t="shared" si="26"/>
        <v>1.4747476972683859E-2</v>
      </c>
      <c r="E574" s="168">
        <f t="shared" si="26"/>
        <v>-2.0020254657628245E-2</v>
      </c>
      <c r="F574" s="168">
        <f t="shared" si="26"/>
        <v>-7.5169718787158946E-2</v>
      </c>
      <c r="G574" s="168">
        <f t="shared" si="26"/>
        <v>-4.5869757370563757E-2</v>
      </c>
      <c r="H574" s="168">
        <f t="shared" si="26"/>
        <v>-1.8928672672373636E-3</v>
      </c>
      <c r="I574" s="168">
        <f t="shared" si="26"/>
        <v>5.9323896560583345E-2</v>
      </c>
      <c r="J574" s="168">
        <f t="shared" si="26"/>
        <v>1.3755531725479164E-2</v>
      </c>
      <c r="K574" s="168">
        <f t="shared" si="26"/>
        <v>7.1745420586211583E-2</v>
      </c>
      <c r="L574" s="168">
        <f t="shared" si="26"/>
        <v>1.0301578067628547E-2</v>
      </c>
      <c r="M574" s="168">
        <f t="shared" si="26"/>
        <v>2.2362602247760766E-2</v>
      </c>
      <c r="N574" s="171">
        <f t="shared" si="26"/>
        <v>0.12911481569444394</v>
      </c>
      <c r="O574" s="172">
        <f t="shared" si="26"/>
        <v>1.830492668705519E-2</v>
      </c>
      <c r="P574" s="172">
        <f t="shared" si="26"/>
        <v>6.4930511473346719E-3</v>
      </c>
      <c r="Q574" s="172">
        <f t="shared" si="26"/>
        <v>-1.3473683046307472E-2</v>
      </c>
      <c r="R574" s="172">
        <f t="shared" si="26"/>
        <v>-1.0114467919817516E-2</v>
      </c>
      <c r="S574" s="173">
        <f t="shared" si="26"/>
        <v>-8.5866232972218626E-2</v>
      </c>
    </row>
    <row r="575" spans="1:19" x14ac:dyDescent="0.25">
      <c r="A575" s="132" t="s">
        <v>1292</v>
      </c>
      <c r="B575" s="132"/>
      <c r="C575" s="168">
        <f t="shared" si="27"/>
        <v>4.7815895663983143E-2</v>
      </c>
      <c r="D575" s="168">
        <f t="shared" si="26"/>
        <v>1.6006084727771874E-2</v>
      </c>
      <c r="E575" s="168">
        <f t="shared" si="26"/>
        <v>1.9272565669659292E-2</v>
      </c>
      <c r="F575" s="168">
        <f t="shared" si="26"/>
        <v>-2.2128997450685861E-2</v>
      </c>
      <c r="G575" s="168">
        <f t="shared" si="26"/>
        <v>-1.1114740686364311E-2</v>
      </c>
      <c r="H575" s="168">
        <f t="shared" si="26"/>
        <v>-2.4782738779998148E-2</v>
      </c>
      <c r="I575" s="168">
        <f t="shared" si="26"/>
        <v>3.4746662923523131E-2</v>
      </c>
      <c r="J575" s="168">
        <f t="shared" si="26"/>
        <v>2.8832120949882079E-2</v>
      </c>
      <c r="K575" s="168">
        <f t="shared" si="26"/>
        <v>2.1768283798483612E-2</v>
      </c>
      <c r="L575" s="168">
        <f t="shared" si="26"/>
        <v>3.7192580777056339E-2</v>
      </c>
      <c r="M575" s="168">
        <f t="shared" si="26"/>
        <v>3.8032495843306924E-2</v>
      </c>
      <c r="N575" s="171">
        <f t="shared" si="26"/>
        <v>8.1551154605686182E-2</v>
      </c>
      <c r="O575" s="172">
        <f t="shared" si="26"/>
        <v>-2.3921611767426576E-2</v>
      </c>
      <c r="P575" s="172">
        <f t="shared" si="26"/>
        <v>5.4095489908563055E-2</v>
      </c>
      <c r="Q575" s="172">
        <f t="shared" si="26"/>
        <v>1.3942707401253251E-2</v>
      </c>
      <c r="R575" s="172">
        <f t="shared" si="26"/>
        <v>4.6038085394548345E-2</v>
      </c>
      <c r="S575" s="173">
        <f t="shared" si="26"/>
        <v>-5.4574343017844251E-2</v>
      </c>
    </row>
    <row r="576" spans="1:19" x14ac:dyDescent="0.25">
      <c r="A576" s="132" t="s">
        <v>1289</v>
      </c>
      <c r="B576" s="132"/>
      <c r="C576" s="168">
        <f t="shared" si="27"/>
        <v>5.0806428505440815E-2</v>
      </c>
      <c r="D576" s="168">
        <f t="shared" si="26"/>
        <v>1.1834376381765876E-2</v>
      </c>
      <c r="E576" s="168">
        <f t="shared" si="26"/>
        <v>-0.13104300705925898</v>
      </c>
      <c r="F576" s="168">
        <f t="shared" si="26"/>
        <v>-0.23761700045347522</v>
      </c>
      <c r="G576" s="168">
        <f t="shared" si="26"/>
        <v>-0.16664514388370799</v>
      </c>
      <c r="H576" s="168">
        <f t="shared" si="26"/>
        <v>8.7745589416725167E-2</v>
      </c>
      <c r="I576" s="168">
        <f t="shared" si="26"/>
        <v>0.15239767660304393</v>
      </c>
      <c r="J576" s="168">
        <f t="shared" si="26"/>
        <v>-3.4941304439500831E-2</v>
      </c>
      <c r="K576" s="168">
        <f t="shared" si="26"/>
        <v>0.24044034226707089</v>
      </c>
      <c r="L576" s="168">
        <f t="shared" si="26"/>
        <v>-6.9553439309734455E-2</v>
      </c>
      <c r="M576" s="168">
        <f t="shared" si="26"/>
        <v>-3.3333306854725686E-2</v>
      </c>
      <c r="N576" s="171">
        <f t="shared" si="26"/>
        <v>0.30823141589788294</v>
      </c>
      <c r="O576" s="172">
        <f t="shared" si="26"/>
        <v>0.15020511359558752</v>
      </c>
      <c r="P576" s="172">
        <f t="shared" si="26"/>
        <v>-0.12224242081027559</v>
      </c>
      <c r="Q576" s="172">
        <f t="shared" si="26"/>
        <v>-0.10292259987433916</v>
      </c>
      <c r="R576" s="172">
        <f t="shared" si="26"/>
        <v>-0.18592508260277341</v>
      </c>
      <c r="S576" s="173">
        <f t="shared" si="26"/>
        <v>-0.18490798379455586</v>
      </c>
    </row>
    <row r="577" spans="1:19" x14ac:dyDescent="0.25">
      <c r="A577" s="131" t="s">
        <v>1286</v>
      </c>
      <c r="B577" s="132"/>
      <c r="C577" s="168">
        <f t="shared" si="27"/>
        <v>2.6526605314567631E-2</v>
      </c>
      <c r="D577" s="168">
        <f t="shared" si="26"/>
        <v>1.8431181428328225E-2</v>
      </c>
      <c r="E577" s="168">
        <f t="shared" si="26"/>
        <v>1.5097624537510734E-2</v>
      </c>
      <c r="F577" s="168">
        <f t="shared" si="26"/>
        <v>1.762190292484811E-2</v>
      </c>
      <c r="G577" s="168">
        <f t="shared" si="26"/>
        <v>2.1042564424560872E-2</v>
      </c>
      <c r="H577" s="168">
        <f t="shared" si="26"/>
        <v>1.9363646677254875E-2</v>
      </c>
      <c r="I577" s="168">
        <f t="shared" si="26"/>
        <v>1.107511365053071E-2</v>
      </c>
      <c r="J577" s="168">
        <f t="shared" si="26"/>
        <v>2.47308629705143E-2</v>
      </c>
      <c r="K577" s="168">
        <f t="shared" si="26"/>
        <v>-1.4493895781318988E-3</v>
      </c>
      <c r="L577" s="168">
        <f t="shared" si="26"/>
        <v>1.2744822821551871E-2</v>
      </c>
      <c r="M577" s="168">
        <f t="shared" si="26"/>
        <v>1.9835311039238412E-2</v>
      </c>
      <c r="N577" s="171">
        <f t="shared" si="26"/>
        <v>7.7711932735902156E-3</v>
      </c>
      <c r="O577" s="172">
        <f t="shared" si="26"/>
        <v>1.4700666856407363E-2</v>
      </c>
      <c r="P577" s="172">
        <f t="shared" si="26"/>
        <v>1.0979393504929602E-2</v>
      </c>
      <c r="Q577" s="172">
        <f t="shared" si="26"/>
        <v>7.3187689799247835E-5</v>
      </c>
      <c r="R577" s="172">
        <f t="shared" si="26"/>
        <v>-5.0401652822732457E-3</v>
      </c>
      <c r="S577" s="173">
        <f t="shared" si="26"/>
        <v>1.7405807275679752E-2</v>
      </c>
    </row>
    <row r="578" spans="1:19" x14ac:dyDescent="0.25">
      <c r="A578" s="132" t="s">
        <v>1284</v>
      </c>
      <c r="B578" s="132"/>
      <c r="C578" s="168">
        <f t="shared" si="27"/>
        <v>1.7944398566004605E-2</v>
      </c>
      <c r="D578" s="168">
        <f t="shared" si="26"/>
        <v>1.3209989028001745E-2</v>
      </c>
      <c r="E578" s="168">
        <f t="shared" si="26"/>
        <v>1.562038934785881E-2</v>
      </c>
      <c r="F578" s="168">
        <f t="shared" si="26"/>
        <v>1.4550338314907707E-2</v>
      </c>
      <c r="G578" s="168">
        <f t="shared" si="26"/>
        <v>9.2496470064902248E-3</v>
      </c>
      <c r="H578" s="168">
        <f t="shared" si="26"/>
        <v>9.1898843109337047E-3</v>
      </c>
      <c r="I578" s="168">
        <f t="shared" si="26"/>
        <v>5.7613922590231681E-3</v>
      </c>
      <c r="J578" s="168">
        <f t="shared" si="26"/>
        <v>1.5332642816302533E-2</v>
      </c>
      <c r="K578" s="168">
        <f t="shared" si="26"/>
        <v>1.0229839038655708E-3</v>
      </c>
      <c r="L578" s="168">
        <f t="shared" si="26"/>
        <v>6.7568609806449853E-3</v>
      </c>
      <c r="M578" s="168">
        <f t="shared" si="26"/>
        <v>8.380094041789965E-3</v>
      </c>
      <c r="N578" s="171">
        <f t="shared" si="26"/>
        <v>9.6537643720506772E-3</v>
      </c>
      <c r="O578" s="172">
        <f t="shared" si="26"/>
        <v>1.3312097680320045E-2</v>
      </c>
      <c r="P578" s="172">
        <f t="shared" si="26"/>
        <v>9.0698527321384503E-3</v>
      </c>
      <c r="Q578" s="172">
        <f t="shared" si="26"/>
        <v>1.2331145057120629E-2</v>
      </c>
      <c r="R578" s="172">
        <f t="shared" si="26"/>
        <v>-2.7980876415191425E-2</v>
      </c>
      <c r="S578" s="173">
        <f t="shared" si="26"/>
        <v>8.1784136123712603E-3</v>
      </c>
    </row>
    <row r="579" spans="1:19" x14ac:dyDescent="0.25">
      <c r="A579" s="132" t="s">
        <v>1281</v>
      </c>
      <c r="B579" s="132"/>
      <c r="C579" s="168">
        <f t="shared" si="27"/>
        <v>2.0531768770040371E-2</v>
      </c>
      <c r="D579" s="168">
        <f t="shared" si="26"/>
        <v>1.7534424234708412E-2</v>
      </c>
      <c r="E579" s="168">
        <f t="shared" si="26"/>
        <v>2.0026055200112358E-2</v>
      </c>
      <c r="F579" s="168">
        <f t="shared" si="26"/>
        <v>1.2814446837707383E-2</v>
      </c>
      <c r="G579" s="168">
        <f t="shared" si="26"/>
        <v>6.7923132335163672E-3</v>
      </c>
      <c r="H579" s="168">
        <f t="shared" si="26"/>
        <v>4.7963370417754003E-3</v>
      </c>
      <c r="I579" s="168">
        <f t="shared" si="26"/>
        <v>-1.6688630078686151E-3</v>
      </c>
      <c r="J579" s="168">
        <f t="shared" si="26"/>
        <v>8.6467040831934572E-3</v>
      </c>
      <c r="K579" s="168">
        <f t="shared" si="26"/>
        <v>-5.3690646403055098E-3</v>
      </c>
      <c r="L579" s="168">
        <f t="shared" si="26"/>
        <v>-2.4258033787535327E-3</v>
      </c>
      <c r="M579" s="168">
        <f t="shared" si="26"/>
        <v>4.5630772393683294E-3</v>
      </c>
      <c r="N579" s="171">
        <f t="shared" si="26"/>
        <v>1.2495086630103902E-2</v>
      </c>
      <c r="O579" s="172">
        <f t="shared" si="26"/>
        <v>9.7119815870514437E-3</v>
      </c>
      <c r="P579" s="172">
        <f t="shared" si="26"/>
        <v>2.7933734705678503E-3</v>
      </c>
      <c r="Q579" s="172">
        <f t="shared" si="26"/>
        <v>1.5458788596787176E-3</v>
      </c>
      <c r="R579" s="172">
        <f t="shared" si="26"/>
        <v>-5.5171635487693327E-2</v>
      </c>
      <c r="S579" s="173">
        <f t="shared" si="26"/>
        <v>4.0176919421917034E-3</v>
      </c>
    </row>
    <row r="580" spans="1:19" x14ac:dyDescent="0.25">
      <c r="A580" s="132" t="s">
        <v>1278</v>
      </c>
      <c r="B580" s="132"/>
      <c r="C580" s="168">
        <f t="shared" si="27"/>
        <v>3.1060446822438248E-2</v>
      </c>
      <c r="D580" s="168">
        <f t="shared" si="26"/>
        <v>1.8934340413749418E-2</v>
      </c>
      <c r="E580" s="168">
        <f t="shared" si="26"/>
        <v>2.5443485552909983E-2</v>
      </c>
      <c r="F580" s="168">
        <f t="shared" si="26"/>
        <v>1.7502895053982392E-2</v>
      </c>
      <c r="G580" s="168">
        <f t="shared" si="26"/>
        <v>1.719837935534918E-2</v>
      </c>
      <c r="H580" s="168">
        <f t="shared" si="26"/>
        <v>3.1709341188347562E-2</v>
      </c>
      <c r="I580" s="168">
        <f t="shared" si="26"/>
        <v>3.7702627549998757E-2</v>
      </c>
      <c r="J580" s="168">
        <f t="shared" si="26"/>
        <v>4.6335929001303011E-2</v>
      </c>
      <c r="K580" s="168">
        <f t="shared" si="26"/>
        <v>3.1630331508444964E-2</v>
      </c>
      <c r="L580" s="168">
        <f t="shared" si="26"/>
        <v>2.7769294150984614E-2</v>
      </c>
      <c r="M580" s="168">
        <f t="shared" si="26"/>
        <v>1.9412530560629637E-2</v>
      </c>
      <c r="N580" s="171">
        <f t="shared" si="26"/>
        <v>2.0947247300260319E-2</v>
      </c>
      <c r="O580" s="172">
        <f t="shared" si="26"/>
        <v>1.936211337231919E-2</v>
      </c>
      <c r="P580" s="172">
        <f t="shared" si="26"/>
        <v>1.9161430232135235E-2</v>
      </c>
      <c r="Q580" s="172">
        <f t="shared" si="26"/>
        <v>1.7360843940525283E-2</v>
      </c>
      <c r="R580" s="172">
        <f t="shared" si="26"/>
        <v>3.5010126995016932E-2</v>
      </c>
      <c r="S580" s="173">
        <f t="shared" si="26"/>
        <v>2.803380233784325E-2</v>
      </c>
    </row>
    <row r="581" spans="1:19" x14ac:dyDescent="0.25">
      <c r="A581" s="132" t="s">
        <v>1275</v>
      </c>
      <c r="B581" s="132"/>
      <c r="C581" s="168">
        <f t="shared" si="27"/>
        <v>8.9563992495407252E-3</v>
      </c>
      <c r="D581" s="168">
        <f t="shared" si="26"/>
        <v>4.3823544360914735E-3</v>
      </c>
      <c r="E581" s="168">
        <f t="shared" si="26"/>
        <v>5.1216034259757848E-3</v>
      </c>
      <c r="F581" s="168">
        <f t="shared" si="26"/>
        <v>1.619265366684508E-2</v>
      </c>
      <c r="G581" s="168">
        <f t="shared" si="26"/>
        <v>1.0012925229111236E-2</v>
      </c>
      <c r="H581" s="168">
        <f t="shared" si="26"/>
        <v>7.2990272590411909E-3</v>
      </c>
      <c r="I581" s="168">
        <f t="shared" si="26"/>
        <v>5.1889606123978194E-3</v>
      </c>
      <c r="J581" s="168">
        <f t="shared" si="26"/>
        <v>1.3851028838006929E-2</v>
      </c>
      <c r="K581" s="168">
        <f t="shared" si="26"/>
        <v>-7.6909762061971865E-4</v>
      </c>
      <c r="L581" s="168">
        <f t="shared" si="26"/>
        <v>1.2329607721425884E-2</v>
      </c>
      <c r="M581" s="168">
        <f t="shared" si="26"/>
        <v>9.9325513488979222E-3</v>
      </c>
      <c r="N581" s="171">
        <f t="shared" si="26"/>
        <v>1.5313200048865383E-3</v>
      </c>
      <c r="O581" s="172">
        <f t="shared" si="26"/>
        <v>1.6392785835053436E-2</v>
      </c>
      <c r="P581" s="172">
        <f t="shared" si="26"/>
        <v>1.4668956093057517E-2</v>
      </c>
      <c r="Q581" s="172">
        <f t="shared" si="26"/>
        <v>2.6329637232471725E-2</v>
      </c>
      <c r="R581" s="172">
        <f t="shared" si="26"/>
        <v>-1.0366596391091165E-2</v>
      </c>
      <c r="S581" s="173">
        <f t="shared" si="26"/>
        <v>7.0883735451539032E-3</v>
      </c>
    </row>
    <row r="582" spans="1:19" x14ac:dyDescent="0.25">
      <c r="A582" s="132" t="s">
        <v>1272</v>
      </c>
      <c r="B582" s="132"/>
      <c r="C582" s="168">
        <f t="shared" si="27"/>
        <v>-4.1417407756416669E-3</v>
      </c>
      <c r="D582" s="168">
        <f t="shared" si="26"/>
        <v>1.0682121823413215E-3</v>
      </c>
      <c r="E582" s="168">
        <f t="shared" si="26"/>
        <v>-9.2588777487033758E-3</v>
      </c>
      <c r="F582" s="168">
        <f t="shared" si="26"/>
        <v>3.2082164209294994E-2</v>
      </c>
      <c r="G582" s="168">
        <f t="shared" si="26"/>
        <v>7.175000566666867E-3</v>
      </c>
      <c r="H582" s="168">
        <f t="shared" si="26"/>
        <v>4.9543299935326246E-3</v>
      </c>
      <c r="I582" s="168">
        <f t="shared" si="26"/>
        <v>9.2435823451564314E-3</v>
      </c>
      <c r="J582" s="168">
        <f t="shared" si="26"/>
        <v>2.4661262756326963E-3</v>
      </c>
      <c r="K582" s="168">
        <f t="shared" si="26"/>
        <v>-2.6160585767851408E-2</v>
      </c>
      <c r="L582" s="168">
        <f t="shared" si="26"/>
        <v>2.2051142426755543E-3</v>
      </c>
      <c r="M582" s="168">
        <f t="shared" si="26"/>
        <v>1.1797379985689638E-4</v>
      </c>
      <c r="N582" s="171">
        <f t="shared" si="26"/>
        <v>6.5433973171431514E-3</v>
      </c>
      <c r="O582" s="172">
        <f t="shared" si="26"/>
        <v>3.0653080194243287E-2</v>
      </c>
      <c r="P582" s="172">
        <f t="shared" si="26"/>
        <v>1.3509948592954846E-2</v>
      </c>
      <c r="Q582" s="172">
        <f t="shared" si="26"/>
        <v>1.4092193575861334E-2</v>
      </c>
      <c r="R582" s="172">
        <f t="shared" si="26"/>
        <v>3.9528707073432923E-3</v>
      </c>
      <c r="S582" s="173">
        <f t="shared" si="26"/>
        <v>6.6658039167146743E-3</v>
      </c>
    </row>
    <row r="583" spans="1:19" x14ac:dyDescent="0.25">
      <c r="A583" s="132" t="s">
        <v>1269</v>
      </c>
      <c r="B583" s="132"/>
      <c r="C583" s="168">
        <f t="shared" si="27"/>
        <v>3.1534931609140449E-2</v>
      </c>
      <c r="D583" s="168">
        <f t="shared" si="26"/>
        <v>1.1688642535447435E-2</v>
      </c>
      <c r="E583" s="168">
        <f t="shared" si="26"/>
        <v>1.9088707375527481E-3</v>
      </c>
      <c r="F583" s="168">
        <f t="shared" si="26"/>
        <v>-3.3719925763061598E-3</v>
      </c>
      <c r="G583" s="168">
        <f t="shared" si="26"/>
        <v>-4.7619907894826952E-3</v>
      </c>
      <c r="H583" s="168">
        <f t="shared" si="26"/>
        <v>-7.9761902378056027E-3</v>
      </c>
      <c r="I583" s="168">
        <f t="shared" si="26"/>
        <v>-2.6295854137228236E-3</v>
      </c>
      <c r="J583" s="168">
        <f t="shared" si="26"/>
        <v>-2.1298154292111238E-2</v>
      </c>
      <c r="K583" s="168">
        <f t="shared" si="26"/>
        <v>-3.0146686479909701E-2</v>
      </c>
      <c r="L583" s="168">
        <f t="shared" si="26"/>
        <v>-7.5392629612194284E-3</v>
      </c>
      <c r="M583" s="168">
        <f t="shared" si="26"/>
        <v>-7.2894411438362283E-4</v>
      </c>
      <c r="N583" s="171">
        <f t="shared" si="26"/>
        <v>-4.8609563034174297E-4</v>
      </c>
      <c r="O583" s="172">
        <f t="shared" si="26"/>
        <v>6.4175912932289414E-3</v>
      </c>
      <c r="P583" s="172">
        <f t="shared" si="26"/>
        <v>-9.1116497806975616E-3</v>
      </c>
      <c r="Q583" s="172">
        <f t="shared" si="26"/>
        <v>-3.1994628429654615E-3</v>
      </c>
      <c r="R583" s="172">
        <f t="shared" si="26"/>
        <v>3.0877027466207352E-3</v>
      </c>
      <c r="S583" s="173">
        <f t="shared" si="26"/>
        <v>9.3590410339570163E-3</v>
      </c>
    </row>
    <row r="584" spans="1:19" x14ac:dyDescent="0.25">
      <c r="A584" s="132" t="s">
        <v>1266</v>
      </c>
      <c r="B584" s="132"/>
      <c r="C584" s="168">
        <f t="shared" si="27"/>
        <v>1.0895583052844549E-2</v>
      </c>
      <c r="D584" s="168">
        <f t="shared" si="26"/>
        <v>4.4909384578626366E-3</v>
      </c>
      <c r="E584" s="168">
        <f t="shared" si="26"/>
        <v>1.3191026422110674E-2</v>
      </c>
      <c r="F584" s="168">
        <f t="shared" si="26"/>
        <v>1.240954548336326E-2</v>
      </c>
      <c r="G584" s="168">
        <f t="shared" si="26"/>
        <v>1.4541078437716903E-2</v>
      </c>
      <c r="H584" s="168">
        <f t="shared" si="26"/>
        <v>1.1632192931400276E-2</v>
      </c>
      <c r="I584" s="168">
        <f t="shared" si="26"/>
        <v>4.7344424942803442E-3</v>
      </c>
      <c r="J584" s="168">
        <f t="shared" si="26"/>
        <v>2.6760033622903912E-2</v>
      </c>
      <c r="K584" s="168">
        <f t="shared" si="26"/>
        <v>1.8084876240826331E-2</v>
      </c>
      <c r="L584" s="168">
        <f t="shared" si="26"/>
        <v>2.1365368615676728E-2</v>
      </c>
      <c r="M584" s="168">
        <f t="shared" si="26"/>
        <v>1.6921549160953564E-2</v>
      </c>
      <c r="N584" s="171">
        <f t="shared" si="26"/>
        <v>-5.9656414668063373E-4</v>
      </c>
      <c r="O584" s="172">
        <f t="shared" si="26"/>
        <v>1.1236791758195697E-2</v>
      </c>
      <c r="P584" s="172">
        <f t="shared" si="26"/>
        <v>1.9595414336331052E-2</v>
      </c>
      <c r="Q584" s="172">
        <f t="shared" si="26"/>
        <v>3.7874585809330785E-2</v>
      </c>
      <c r="R584" s="172">
        <f t="shared" si="26"/>
        <v>-1.9656672539644648E-2</v>
      </c>
      <c r="S584" s="173">
        <f t="shared" si="26"/>
        <v>6.8726999826069779E-3</v>
      </c>
    </row>
    <row r="585" spans="1:19" x14ac:dyDescent="0.25">
      <c r="A585" s="132" t="s">
        <v>1263</v>
      </c>
      <c r="B585" s="132"/>
      <c r="C585" s="168">
        <f t="shared" si="27"/>
        <v>1.0856512548308439E-2</v>
      </c>
      <c r="D585" s="168">
        <f t="shared" si="26"/>
        <v>4.4909819248704075E-3</v>
      </c>
      <c r="E585" s="168">
        <f t="shared" si="26"/>
        <v>1.3191154365147062E-2</v>
      </c>
      <c r="F585" s="168">
        <f t="shared" si="26"/>
        <v>1.2409665418314564E-2</v>
      </c>
      <c r="G585" s="168">
        <f t="shared" si="26"/>
        <v>1.4502439273764711E-2</v>
      </c>
      <c r="H585" s="168">
        <f t="shared" si="26"/>
        <v>1.1670974237724341E-2</v>
      </c>
      <c r="I585" s="168">
        <f t="shared" si="26"/>
        <v>4.7344876860562213E-3</v>
      </c>
      <c r="J585" s="168">
        <f t="shared" si="26"/>
        <v>2.6799121673745763E-2</v>
      </c>
      <c r="K585" s="168">
        <f t="shared" si="26"/>
        <v>1.8084876240826331E-2</v>
      </c>
      <c r="L585" s="168">
        <f t="shared" si="26"/>
        <v>2.1403619672251351E-2</v>
      </c>
      <c r="M585" s="168">
        <f t="shared" si="26"/>
        <v>1.6959314574144679E-2</v>
      </c>
      <c r="N585" s="171">
        <f t="shared" si="26"/>
        <v>-6.3382872516570821E-4</v>
      </c>
      <c r="O585" s="172">
        <f t="shared" si="26"/>
        <v>1.1274299779984842E-2</v>
      </c>
      <c r="P585" s="172">
        <f t="shared" si="26"/>
        <v>1.9595047260065446E-2</v>
      </c>
      <c r="Q585" s="172">
        <f t="shared" si="26"/>
        <v>3.7911936504273491E-2</v>
      </c>
      <c r="R585" s="172">
        <f t="shared" si="26"/>
        <v>-1.9692265147508436E-2</v>
      </c>
      <c r="S585" s="173">
        <f t="shared" si="26"/>
        <v>6.872573012286276E-3</v>
      </c>
    </row>
    <row r="586" spans="1:19" x14ac:dyDescent="0.25">
      <c r="A586" s="132" t="s">
        <v>1260</v>
      </c>
      <c r="B586" s="132"/>
      <c r="C586" s="168">
        <f t="shared" si="27"/>
        <v>1.0895477060445913E-2</v>
      </c>
      <c r="D586" s="168">
        <f t="shared" si="27"/>
        <v>4.4908949916957486E-3</v>
      </c>
      <c r="E586" s="168">
        <f t="shared" si="27"/>
        <v>1.3229886668911339E-2</v>
      </c>
      <c r="F586" s="168">
        <f t="shared" si="27"/>
        <v>1.2409305620415756E-2</v>
      </c>
      <c r="G586" s="168">
        <f t="shared" si="27"/>
        <v>1.4579577380466668E-2</v>
      </c>
      <c r="H586" s="168">
        <f t="shared" si="27"/>
        <v>1.1670414189735689E-2</v>
      </c>
      <c r="I586" s="168">
        <f t="shared" si="27"/>
        <v>4.6577695622429527E-3</v>
      </c>
      <c r="J586" s="168">
        <f t="shared" si="27"/>
        <v>2.6720690610683162E-2</v>
      </c>
      <c r="K586" s="168">
        <f t="shared" si="27"/>
        <v>1.8046375311903562E-2</v>
      </c>
      <c r="L586" s="168">
        <f t="shared" si="27"/>
        <v>2.1327118633474695E-2</v>
      </c>
      <c r="M586" s="168">
        <f t="shared" si="27"/>
        <v>1.6883784092462273E-2</v>
      </c>
      <c r="N586" s="171">
        <f t="shared" si="27"/>
        <v>-6.7112840425753717E-4</v>
      </c>
      <c r="O586" s="172">
        <f t="shared" si="27"/>
        <v>1.1237212654819473E-2</v>
      </c>
      <c r="P586" s="172">
        <f t="shared" si="27"/>
        <v>1.9633890906645135E-2</v>
      </c>
      <c r="Q586" s="172">
        <f t="shared" si="27"/>
        <v>3.7837589778542124E-2</v>
      </c>
      <c r="R586" s="172">
        <f t="shared" si="27"/>
        <v>-1.9693519577345886E-2</v>
      </c>
      <c r="S586" s="173">
        <f t="shared" ref="D586:S601" si="28">(S181/R181)^4 -1</f>
        <v>6.8730174289346468E-3</v>
      </c>
    </row>
    <row r="587" spans="1:19" x14ac:dyDescent="0.25">
      <c r="A587" s="132" t="s">
        <v>1257</v>
      </c>
      <c r="B587" s="132"/>
      <c r="C587" s="168">
        <f t="shared" ref="C587:R602" si="29">(C182/B182)^4 -1</f>
        <v>3.3681684226397168E-2</v>
      </c>
      <c r="D587" s="168">
        <f t="shared" si="28"/>
        <v>2.2808859233956813E-2</v>
      </c>
      <c r="E587" s="168">
        <f t="shared" si="28"/>
        <v>1.464269195149881E-2</v>
      </c>
      <c r="F587" s="168">
        <f t="shared" si="28"/>
        <v>2.0177925775197725E-2</v>
      </c>
      <c r="G587" s="168">
        <f t="shared" si="28"/>
        <v>3.0842893739854826E-2</v>
      </c>
      <c r="H587" s="168">
        <f t="shared" si="28"/>
        <v>2.7709243529151717E-2</v>
      </c>
      <c r="I587" s="168">
        <f t="shared" si="28"/>
        <v>1.5468842335225386E-2</v>
      </c>
      <c r="J587" s="168">
        <f t="shared" si="28"/>
        <v>3.2469844309391371E-2</v>
      </c>
      <c r="K587" s="168">
        <f t="shared" si="28"/>
        <v>-3.5113032019793433E-3</v>
      </c>
      <c r="L587" s="168">
        <f t="shared" si="28"/>
        <v>1.7711583445540358E-2</v>
      </c>
      <c r="M587" s="168">
        <f t="shared" si="28"/>
        <v>2.925696007206291E-2</v>
      </c>
      <c r="N587" s="171">
        <f t="shared" si="28"/>
        <v>6.2104001392828678E-3</v>
      </c>
      <c r="O587" s="172">
        <f t="shared" si="28"/>
        <v>1.5793860958642103E-2</v>
      </c>
      <c r="P587" s="172">
        <f t="shared" si="28"/>
        <v>1.2563376503709867E-2</v>
      </c>
      <c r="Q587" s="172">
        <f t="shared" si="28"/>
        <v>-9.7355969726634628E-3</v>
      </c>
      <c r="R587" s="172">
        <f t="shared" si="28"/>
        <v>1.3791339643893341E-2</v>
      </c>
      <c r="S587" s="173">
        <f t="shared" si="28"/>
        <v>2.488459250321462E-2</v>
      </c>
    </row>
    <row r="588" spans="1:19" x14ac:dyDescent="0.25">
      <c r="A588" s="132" t="s">
        <v>1254</v>
      </c>
      <c r="B588" s="132"/>
      <c r="C588" s="168">
        <f t="shared" si="29"/>
        <v>3.560854204319841E-2</v>
      </c>
      <c r="D588" s="168">
        <f t="shared" si="28"/>
        <v>2.3996395005392746E-2</v>
      </c>
      <c r="E588" s="168">
        <f t="shared" si="28"/>
        <v>2.2928055965251826E-2</v>
      </c>
      <c r="F588" s="168">
        <f t="shared" si="28"/>
        <v>1.5422151092448599E-2</v>
      </c>
      <c r="G588" s="168">
        <f t="shared" si="28"/>
        <v>3.4285333527601658E-2</v>
      </c>
      <c r="H588" s="168">
        <f t="shared" si="28"/>
        <v>3.0716035223666172E-2</v>
      </c>
      <c r="I588" s="168">
        <f t="shared" si="28"/>
        <v>1.5939863972256774E-2</v>
      </c>
      <c r="J588" s="168">
        <f t="shared" si="28"/>
        <v>3.9647242785893377E-2</v>
      </c>
      <c r="K588" s="168">
        <f t="shared" si="28"/>
        <v>-6.9407906040721556E-3</v>
      </c>
      <c r="L588" s="168">
        <f t="shared" si="28"/>
        <v>1.9966014647552432E-2</v>
      </c>
      <c r="M588" s="168">
        <f t="shared" si="28"/>
        <v>3.1898419801372313E-2</v>
      </c>
      <c r="N588" s="171">
        <f t="shared" si="28"/>
        <v>8.5311257285400899E-3</v>
      </c>
      <c r="O588" s="172">
        <f t="shared" si="28"/>
        <v>1.536965941988111E-2</v>
      </c>
      <c r="P588" s="172">
        <f t="shared" si="28"/>
        <v>1.0031427288139438E-2</v>
      </c>
      <c r="Q588" s="172">
        <f t="shared" si="28"/>
        <v>-1.5629278350222431E-2</v>
      </c>
      <c r="R588" s="172">
        <f t="shared" si="28"/>
        <v>1.29404410639824E-2</v>
      </c>
      <c r="S588" s="173">
        <f t="shared" si="28"/>
        <v>2.5557356248164576E-2</v>
      </c>
    </row>
    <row r="589" spans="1:19" x14ac:dyDescent="0.25">
      <c r="A589" s="132" t="s">
        <v>1251</v>
      </c>
      <c r="B589" s="132"/>
      <c r="C589" s="168">
        <f t="shared" si="29"/>
        <v>3.5649750242790823E-2</v>
      </c>
      <c r="D589" s="168">
        <f t="shared" si="28"/>
        <v>2.4074919809550677E-2</v>
      </c>
      <c r="E589" s="168">
        <f t="shared" si="28"/>
        <v>2.296703421031987E-2</v>
      </c>
      <c r="F589" s="168">
        <f t="shared" si="28"/>
        <v>1.5460408095268496E-2</v>
      </c>
      <c r="G589" s="168">
        <f t="shared" si="28"/>
        <v>3.4362320070439267E-2</v>
      </c>
      <c r="H589" s="168">
        <f t="shared" si="28"/>
        <v>3.0715457166310633E-2</v>
      </c>
      <c r="I589" s="168">
        <f t="shared" si="28"/>
        <v>1.5864818322555596E-2</v>
      </c>
      <c r="J589" s="168">
        <f t="shared" si="28"/>
        <v>3.957148745354222E-2</v>
      </c>
      <c r="K589" s="168">
        <f t="shared" si="28"/>
        <v>-7.049647302045603E-3</v>
      </c>
      <c r="L589" s="168">
        <f t="shared" si="28"/>
        <v>1.9966932345275135E-2</v>
      </c>
      <c r="M589" s="168">
        <f t="shared" si="28"/>
        <v>3.1937070476750762E-2</v>
      </c>
      <c r="N589" s="171">
        <f t="shared" si="28"/>
        <v>8.5314341282298756E-3</v>
      </c>
      <c r="O589" s="172">
        <f t="shared" si="28"/>
        <v>1.5442961889160056E-2</v>
      </c>
      <c r="P589" s="172">
        <f t="shared" si="28"/>
        <v>1.0031607629643169E-2</v>
      </c>
      <c r="Q589" s="172">
        <f t="shared" si="28"/>
        <v>-1.5594243304818178E-2</v>
      </c>
      <c r="R589" s="172">
        <f t="shared" si="28"/>
        <v>1.294055767565383E-2</v>
      </c>
      <c r="S589" s="173">
        <f t="shared" si="28"/>
        <v>2.55575868808815E-2</v>
      </c>
    </row>
    <row r="590" spans="1:19" x14ac:dyDescent="0.25">
      <c r="A590" s="132" t="s">
        <v>1249</v>
      </c>
      <c r="B590" s="132"/>
      <c r="C590" s="168">
        <f t="shared" si="29"/>
        <v>3.5651833615128359E-2</v>
      </c>
      <c r="D590" s="168">
        <f t="shared" si="28"/>
        <v>2.4037504836269319E-2</v>
      </c>
      <c r="E590" s="168">
        <f t="shared" si="28"/>
        <v>2.2930027414663545E-2</v>
      </c>
      <c r="F590" s="168">
        <f t="shared" si="28"/>
        <v>1.5537810696520937E-2</v>
      </c>
      <c r="G590" s="168">
        <f t="shared" si="28"/>
        <v>3.4325783217600714E-2</v>
      </c>
      <c r="H590" s="168">
        <f t="shared" si="28"/>
        <v>3.0717480462243651E-2</v>
      </c>
      <c r="I590" s="168">
        <f t="shared" si="28"/>
        <v>1.5865849896136819E-2</v>
      </c>
      <c r="J590" s="168">
        <f t="shared" si="28"/>
        <v>3.9498316324017457E-2</v>
      </c>
      <c r="K590" s="168">
        <f t="shared" si="28"/>
        <v>-6.9777317600515643E-3</v>
      </c>
      <c r="L590" s="168">
        <f t="shared" si="28"/>
        <v>1.9968217263818033E-2</v>
      </c>
      <c r="M590" s="168">
        <f t="shared" si="28"/>
        <v>3.1901936654978202E-2</v>
      </c>
      <c r="N590" s="171">
        <f t="shared" si="28"/>
        <v>8.6045889921748664E-3</v>
      </c>
      <c r="O590" s="172">
        <f t="shared" si="28"/>
        <v>1.5407423899498118E-2</v>
      </c>
      <c r="P590" s="172">
        <f t="shared" si="28"/>
        <v>1.0032238875974375E-2</v>
      </c>
      <c r="Q590" s="172">
        <f t="shared" si="28"/>
        <v>-1.5630527555998586E-2</v>
      </c>
      <c r="R590" s="172">
        <f t="shared" si="28"/>
        <v>1.2941490644695408E-2</v>
      </c>
      <c r="S590" s="173">
        <f t="shared" si="28"/>
        <v>2.559587585734957E-2</v>
      </c>
    </row>
    <row r="591" spans="1:19" x14ac:dyDescent="0.25">
      <c r="A591" s="132" t="s">
        <v>1246</v>
      </c>
      <c r="B591" s="132"/>
      <c r="C591" s="168">
        <f t="shared" si="29"/>
        <v>3.5687835222823594E-2</v>
      </c>
      <c r="D591" s="168">
        <f t="shared" si="28"/>
        <v>2.4073762564583268E-2</v>
      </c>
      <c r="E591" s="168">
        <f t="shared" si="28"/>
        <v>2.2888861661422455E-2</v>
      </c>
      <c r="F591" s="168">
        <f t="shared" si="28"/>
        <v>1.5536191590952209E-2</v>
      </c>
      <c r="G591" s="168">
        <f t="shared" si="28"/>
        <v>3.4360687593025796E-2</v>
      </c>
      <c r="H591" s="168">
        <f t="shared" si="28"/>
        <v>3.0714012118098211E-2</v>
      </c>
      <c r="I591" s="168">
        <f t="shared" si="28"/>
        <v>1.5901454070633259E-2</v>
      </c>
      <c r="J591" s="168">
        <f t="shared" si="28"/>
        <v>3.9531397975315796E-2</v>
      </c>
      <c r="K591" s="168">
        <f t="shared" si="28"/>
        <v>-7.0130862075095113E-3</v>
      </c>
      <c r="L591" s="168">
        <f t="shared" si="28"/>
        <v>1.9928789101051558E-2</v>
      </c>
      <c r="M591" s="168">
        <f t="shared" si="28"/>
        <v>3.1935603487575515E-2</v>
      </c>
      <c r="N591" s="171">
        <f t="shared" si="28"/>
        <v>8.5310486321019674E-3</v>
      </c>
      <c r="O591" s="172">
        <f t="shared" si="28"/>
        <v>1.5405891641017799E-2</v>
      </c>
      <c r="P591" s="172">
        <f t="shared" si="28"/>
        <v>1.006733641458557E-2</v>
      </c>
      <c r="Q591" s="172">
        <f t="shared" si="28"/>
        <v>-1.5628861992667442E-2</v>
      </c>
      <c r="R591" s="172">
        <f t="shared" si="28"/>
        <v>1.2976310522103907E-2</v>
      </c>
      <c r="S591" s="173">
        <f t="shared" si="28"/>
        <v>2.5556433758918029E-2</v>
      </c>
    </row>
    <row r="592" spans="1:19" x14ac:dyDescent="0.25">
      <c r="A592" s="132" t="s">
        <v>1243</v>
      </c>
      <c r="B592" s="132"/>
      <c r="C592" s="168">
        <f t="shared" si="29"/>
        <v>2.4194843214966566E-2</v>
      </c>
      <c r="D592" s="168">
        <f t="shared" si="28"/>
        <v>1.6514498478057638E-2</v>
      </c>
      <c r="E592" s="168">
        <f t="shared" si="28"/>
        <v>-2.6854482912529121E-2</v>
      </c>
      <c r="F592" s="168">
        <f t="shared" si="28"/>
        <v>4.5407931509791277E-2</v>
      </c>
      <c r="G592" s="168">
        <f t="shared" si="28"/>
        <v>1.2885351062834616E-2</v>
      </c>
      <c r="H592" s="168">
        <f t="shared" si="28"/>
        <v>1.2004234339060726E-2</v>
      </c>
      <c r="I592" s="168">
        <f t="shared" si="28"/>
        <v>1.2843602847875113E-2</v>
      </c>
      <c r="J592" s="168">
        <f t="shared" si="28"/>
        <v>-4.4651791177705569E-3</v>
      </c>
      <c r="K592" s="168">
        <f t="shared" si="28"/>
        <v>1.5022038815414751E-2</v>
      </c>
      <c r="L592" s="168">
        <f t="shared" si="28"/>
        <v>5.4844306734114223E-3</v>
      </c>
      <c r="M592" s="168">
        <f t="shared" si="28"/>
        <v>1.5248147323040362E-2</v>
      </c>
      <c r="N592" s="171">
        <f t="shared" si="28"/>
        <v>-5.8053378756830476E-3</v>
      </c>
      <c r="O592" s="172">
        <f t="shared" si="28"/>
        <v>1.8010705884184075E-2</v>
      </c>
      <c r="P592" s="172">
        <f t="shared" si="28"/>
        <v>2.616952659149363E-2</v>
      </c>
      <c r="Q592" s="172">
        <f t="shared" si="28"/>
        <v>2.2313564446313494E-2</v>
      </c>
      <c r="R592" s="172">
        <f t="shared" si="28"/>
        <v>1.8310901321059836E-2</v>
      </c>
      <c r="S592" s="173">
        <f t="shared" si="28"/>
        <v>2.108508379954932E-2</v>
      </c>
    </row>
    <row r="593" spans="1:19" x14ac:dyDescent="0.25">
      <c r="A593" s="132" t="s">
        <v>1240</v>
      </c>
      <c r="B593" s="132"/>
      <c r="C593" s="168">
        <f t="shared" si="29"/>
        <v>2.4236617028232876E-2</v>
      </c>
      <c r="D593" s="168">
        <f t="shared" si="28"/>
        <v>1.6593561857115802E-2</v>
      </c>
      <c r="E593" s="168">
        <f t="shared" si="28"/>
        <v>-2.6819172534589764E-2</v>
      </c>
      <c r="F593" s="168">
        <f t="shared" si="28"/>
        <v>4.5331703384997812E-2</v>
      </c>
      <c r="G593" s="168">
        <f t="shared" si="28"/>
        <v>1.2963076296252485E-2</v>
      </c>
      <c r="H593" s="168">
        <f t="shared" si="28"/>
        <v>1.2005032414483141E-2</v>
      </c>
      <c r="I593" s="168">
        <f t="shared" si="28"/>
        <v>1.2806384207460164E-2</v>
      </c>
      <c r="J593" s="168">
        <f t="shared" si="28"/>
        <v>-4.4280513294775448E-3</v>
      </c>
      <c r="K593" s="168">
        <f t="shared" si="28"/>
        <v>1.4946929222376726E-2</v>
      </c>
      <c r="L593" s="168">
        <f t="shared" si="28"/>
        <v>5.4096066444093704E-3</v>
      </c>
      <c r="M593" s="168">
        <f t="shared" si="28"/>
        <v>1.5173993088728688E-2</v>
      </c>
      <c r="N593" s="171">
        <f t="shared" si="28"/>
        <v>-5.8803119520403069E-3</v>
      </c>
      <c r="O593" s="172">
        <f t="shared" si="28"/>
        <v>1.7899676242102425E-2</v>
      </c>
      <c r="P593" s="172">
        <f t="shared" si="28"/>
        <v>2.6098116895287404E-2</v>
      </c>
      <c r="Q593" s="172">
        <f t="shared" si="28"/>
        <v>2.2317721115413081E-2</v>
      </c>
      <c r="R593" s="172">
        <f t="shared" si="28"/>
        <v>1.8314288619080576E-2</v>
      </c>
      <c r="S593" s="173">
        <f t="shared" si="28"/>
        <v>2.1126128955934353E-2</v>
      </c>
    </row>
    <row r="594" spans="1:19" x14ac:dyDescent="0.25">
      <c r="A594" s="132" t="s">
        <v>1238</v>
      </c>
      <c r="B594" s="132"/>
      <c r="C594" s="168">
        <f t="shared" si="29"/>
        <v>2.4234028658778328E-2</v>
      </c>
      <c r="D594" s="168">
        <f t="shared" si="28"/>
        <v>1.6553071836816313E-2</v>
      </c>
      <c r="E594" s="168">
        <f t="shared" si="28"/>
        <v>-2.6816643847253352E-2</v>
      </c>
      <c r="F594" s="168">
        <f t="shared" si="28"/>
        <v>4.5446264867461172E-2</v>
      </c>
      <c r="G594" s="168">
        <f t="shared" si="28"/>
        <v>1.2884859868109722E-2</v>
      </c>
      <c r="H594" s="168">
        <f t="shared" si="28"/>
        <v>1.2003778343601335E-2</v>
      </c>
      <c r="I594" s="168">
        <f t="shared" si="28"/>
        <v>1.2881183598158374E-2</v>
      </c>
      <c r="J594" s="168">
        <f t="shared" si="28"/>
        <v>-4.577338380018281E-3</v>
      </c>
      <c r="K594" s="168">
        <f t="shared" si="28"/>
        <v>1.5021754617099647E-2</v>
      </c>
      <c r="L594" s="168">
        <f t="shared" si="28"/>
        <v>5.4466872269207656E-3</v>
      </c>
      <c r="M594" s="168">
        <f t="shared" si="28"/>
        <v>1.5172279292334556E-2</v>
      </c>
      <c r="N594" s="171">
        <f t="shared" si="28"/>
        <v>-5.9167857192686801E-3</v>
      </c>
      <c r="O594" s="172">
        <f t="shared" si="28"/>
        <v>1.793567693847109E-2</v>
      </c>
      <c r="P594" s="172">
        <f t="shared" si="28"/>
        <v>2.6133088357523926E-2</v>
      </c>
      <c r="Q594" s="172">
        <f t="shared" si="28"/>
        <v>2.2277456951860453E-2</v>
      </c>
      <c r="R594" s="172">
        <f t="shared" si="28"/>
        <v>1.8275010018204307E-2</v>
      </c>
      <c r="S594" s="173">
        <f t="shared" si="28"/>
        <v>2.1123987253810261E-2</v>
      </c>
    </row>
    <row r="595" spans="1:19" x14ac:dyDescent="0.25">
      <c r="A595" s="131" t="s">
        <v>57</v>
      </c>
      <c r="B595" s="132"/>
      <c r="C595" s="168">
        <f t="shared" si="29"/>
        <v>3.1089661867172325E-2</v>
      </c>
      <c r="D595" s="168">
        <f t="shared" si="28"/>
        <v>1.8883400529187355E-2</v>
      </c>
      <c r="E595" s="168">
        <f t="shared" si="28"/>
        <v>2.8485231862653171E-2</v>
      </c>
      <c r="F595" s="168">
        <f t="shared" si="28"/>
        <v>2.3272142298578657E-2</v>
      </c>
      <c r="G595" s="168">
        <f t="shared" si="28"/>
        <v>1.8363863443947359E-2</v>
      </c>
      <c r="H595" s="168">
        <f t="shared" si="28"/>
        <v>-2.1320857411265548E-3</v>
      </c>
      <c r="I595" s="168">
        <f t="shared" si="28"/>
        <v>1.1888395760162318E-2</v>
      </c>
      <c r="J595" s="168">
        <f t="shared" si="28"/>
        <v>2.6017722264126686E-2</v>
      </c>
      <c r="K595" s="168">
        <f t="shared" si="28"/>
        <v>-9.686232885375623E-3</v>
      </c>
      <c r="L595" s="168">
        <f t="shared" si="28"/>
        <v>3.3441249154436026E-2</v>
      </c>
      <c r="M595" s="168">
        <f t="shared" si="28"/>
        <v>1.4801030200050302E-2</v>
      </c>
      <c r="N595" s="171">
        <f t="shared" si="28"/>
        <v>3.8280990580961127E-3</v>
      </c>
      <c r="O595" s="172">
        <f t="shared" si="28"/>
        <v>1.9716323165604566E-2</v>
      </c>
      <c r="P595" s="172">
        <f t="shared" si="28"/>
        <v>4.6855901736153616E-3</v>
      </c>
      <c r="Q595" s="172">
        <f t="shared" si="28"/>
        <v>1.2209792517730467E-2</v>
      </c>
      <c r="R595" s="172">
        <f t="shared" si="28"/>
        <v>-1.0077769207338383E-2</v>
      </c>
      <c r="S595" s="173">
        <f t="shared" si="28"/>
        <v>1.2682312520870154E-2</v>
      </c>
    </row>
    <row r="596" spans="1:19" x14ac:dyDescent="0.25">
      <c r="A596" s="132" t="s">
        <v>60</v>
      </c>
      <c r="B596" s="132"/>
      <c r="C596" s="168">
        <f t="shared" si="29"/>
        <v>2.2834930098952544E-2</v>
      </c>
      <c r="D596" s="168">
        <f t="shared" si="28"/>
        <v>1.6446080874140012E-2</v>
      </c>
      <c r="E596" s="168">
        <f t="shared" si="28"/>
        <v>1.8202125570851768E-2</v>
      </c>
      <c r="F596" s="168">
        <f t="shared" si="28"/>
        <v>1.193473490700403E-2</v>
      </c>
      <c r="G596" s="168">
        <f t="shared" si="28"/>
        <v>7.4783502467932195E-3</v>
      </c>
      <c r="H596" s="168">
        <f t="shared" si="28"/>
        <v>4.3491703498836909E-3</v>
      </c>
      <c r="I596" s="168">
        <f t="shared" si="28"/>
        <v>5.8216665139703139E-3</v>
      </c>
      <c r="J596" s="168">
        <f t="shared" si="28"/>
        <v>2.5413157697299793E-2</v>
      </c>
      <c r="K596" s="168">
        <f t="shared" si="28"/>
        <v>-3.4924241432280345E-3</v>
      </c>
      <c r="L596" s="168">
        <f t="shared" si="28"/>
        <v>2.1674385905755766E-2</v>
      </c>
      <c r="M596" s="168">
        <f t="shared" si="28"/>
        <v>5.1362537670971431E-3</v>
      </c>
      <c r="N596" s="171">
        <f t="shared" si="28"/>
        <v>1.780785431002796E-2</v>
      </c>
      <c r="O596" s="172">
        <f t="shared" si="28"/>
        <v>4.9543060177377196E-3</v>
      </c>
      <c r="P596" s="172">
        <f t="shared" si="28"/>
        <v>4.605020812833871E-3</v>
      </c>
      <c r="Q596" s="172">
        <f t="shared" si="28"/>
        <v>2.9619954709129592E-2</v>
      </c>
      <c r="R596" s="172">
        <f t="shared" si="28"/>
        <v>1.7709675899914235E-2</v>
      </c>
      <c r="S596" s="173">
        <f t="shared" si="28"/>
        <v>9.5611151428105501E-3</v>
      </c>
    </row>
    <row r="597" spans="1:19" x14ac:dyDescent="0.25">
      <c r="A597" s="132" t="s">
        <v>63</v>
      </c>
      <c r="B597" s="132"/>
      <c r="C597" s="168">
        <f t="shared" si="29"/>
        <v>2.1277515483644427E-2</v>
      </c>
      <c r="D597" s="168">
        <f t="shared" si="28"/>
        <v>2.6626354534546204E-2</v>
      </c>
      <c r="E597" s="168">
        <f t="shared" si="28"/>
        <v>3.0444984381039042E-2</v>
      </c>
      <c r="F597" s="168">
        <f t="shared" si="28"/>
        <v>1.52349045416591E-2</v>
      </c>
      <c r="G597" s="168">
        <f t="shared" si="28"/>
        <v>8.1773886939255913E-3</v>
      </c>
      <c r="H597" s="168">
        <f t="shared" si="28"/>
        <v>7.9322896692406442E-3</v>
      </c>
      <c r="I597" s="168">
        <f t="shared" si="28"/>
        <v>1.7103537765184917E-2</v>
      </c>
      <c r="J597" s="168">
        <f t="shared" si="28"/>
        <v>1.9584884994857887E-2</v>
      </c>
      <c r="K597" s="168">
        <f t="shared" si="28"/>
        <v>1.3541150733698437E-2</v>
      </c>
      <c r="L597" s="168">
        <f t="shared" si="28"/>
        <v>2.5339627540707399E-2</v>
      </c>
      <c r="M597" s="168">
        <f t="shared" si="28"/>
        <v>7.2103254833146835E-3</v>
      </c>
      <c r="N597" s="171">
        <f t="shared" si="28"/>
        <v>1.6791728600159983E-2</v>
      </c>
      <c r="O597" s="172">
        <f t="shared" si="28"/>
        <v>1.4149762625161433E-2</v>
      </c>
      <c r="P597" s="172">
        <f t="shared" si="28"/>
        <v>2.2810307326172063E-2</v>
      </c>
      <c r="Q597" s="172">
        <f t="shared" si="28"/>
        <v>2.7292871657668361E-2</v>
      </c>
      <c r="R597" s="172">
        <f t="shared" si="28"/>
        <v>9.1703291306715062E-3</v>
      </c>
      <c r="S597" s="173">
        <f t="shared" si="28"/>
        <v>2.391136294090912E-2</v>
      </c>
    </row>
    <row r="598" spans="1:19" x14ac:dyDescent="0.25">
      <c r="A598" s="132" t="s">
        <v>66</v>
      </c>
      <c r="B598" s="132"/>
      <c r="C598" s="168">
        <f t="shared" si="29"/>
        <v>2.7124473211425748E-2</v>
      </c>
      <c r="D598" s="168">
        <f t="shared" si="28"/>
        <v>-9.8683287628029692E-3</v>
      </c>
      <c r="E598" s="168">
        <f t="shared" si="28"/>
        <v>-1.3527444713314685E-2</v>
      </c>
      <c r="F598" s="168">
        <f t="shared" si="28"/>
        <v>3.8503891274150881E-3</v>
      </c>
      <c r="G598" s="168">
        <f t="shared" si="28"/>
        <v>5.9608652158908981E-3</v>
      </c>
      <c r="H598" s="168">
        <f t="shared" si="28"/>
        <v>-4.7343284969942889E-3</v>
      </c>
      <c r="I598" s="168">
        <f t="shared" si="28"/>
        <v>-2.2111036223013802E-2</v>
      </c>
      <c r="J598" s="168">
        <f t="shared" si="28"/>
        <v>4.0075778518472216E-2</v>
      </c>
      <c r="K598" s="168">
        <f t="shared" si="28"/>
        <v>-4.4108485297019051E-2</v>
      </c>
      <c r="L598" s="168">
        <f t="shared" si="28"/>
        <v>1.270103898611441E-2</v>
      </c>
      <c r="M598" s="168">
        <f t="shared" si="28"/>
        <v>0</v>
      </c>
      <c r="N598" s="171">
        <f t="shared" si="28"/>
        <v>1.9751046828903718E-2</v>
      </c>
      <c r="O598" s="172">
        <f t="shared" si="28"/>
        <v>-1.6194080468926342E-2</v>
      </c>
      <c r="P598" s="172">
        <f t="shared" si="28"/>
        <v>-3.5670358490478393E-2</v>
      </c>
      <c r="Q598" s="172">
        <f t="shared" si="28"/>
        <v>3.4801094429721235E-2</v>
      </c>
      <c r="R598" s="172">
        <f t="shared" si="28"/>
        <v>3.7479678124698435E-2</v>
      </c>
      <c r="S598" s="173">
        <f t="shared" si="28"/>
        <v>-2.2069576609639041E-2</v>
      </c>
    </row>
    <row r="599" spans="1:19" x14ac:dyDescent="0.25">
      <c r="A599" s="132" t="s">
        <v>69</v>
      </c>
      <c r="B599" s="132"/>
      <c r="C599" s="168">
        <f t="shared" si="29"/>
        <v>3.1641233790904666E-2</v>
      </c>
      <c r="D599" s="168">
        <f t="shared" si="28"/>
        <v>-5.0667391061711364E-2</v>
      </c>
      <c r="E599" s="168">
        <f t="shared" si="28"/>
        <v>-7.3788889351275144E-2</v>
      </c>
      <c r="F599" s="168">
        <f t="shared" si="28"/>
        <v>-6.4205682040240353E-2</v>
      </c>
      <c r="G599" s="168">
        <f t="shared" si="28"/>
        <v>-4.1664580745143676E-2</v>
      </c>
      <c r="H599" s="168">
        <f t="shared" si="28"/>
        <v>-5.2265064501072711E-2</v>
      </c>
      <c r="I599" s="168">
        <f t="shared" si="28"/>
        <v>-4.4176498684417975E-2</v>
      </c>
      <c r="J599" s="168">
        <f t="shared" si="28"/>
        <v>-3.3477832239274807E-3</v>
      </c>
      <c r="K599" s="168">
        <f t="shared" si="28"/>
        <v>-5.9433343284296281E-2</v>
      </c>
      <c r="L599" s="168">
        <f t="shared" si="28"/>
        <v>-3.071849526887549E-3</v>
      </c>
      <c r="M599" s="168">
        <f t="shared" si="28"/>
        <v>-4.8681547098687883E-3</v>
      </c>
      <c r="N599" s="171">
        <f t="shared" si="28"/>
        <v>-4.9359006007341999E-2</v>
      </c>
      <c r="O599" s="172">
        <f t="shared" si="28"/>
        <v>-2.0438482048117268E-2</v>
      </c>
      <c r="P599" s="172">
        <f t="shared" si="28"/>
        <v>-2.2632422584084932E-2</v>
      </c>
      <c r="Q599" s="172">
        <f t="shared" si="28"/>
        <v>2.9987677992303396E-2</v>
      </c>
      <c r="R599" s="172">
        <f t="shared" si="28"/>
        <v>2.0047312204079626E-2</v>
      </c>
      <c r="S599" s="173">
        <f t="shared" si="28"/>
        <v>-4.9903888800689633E-2</v>
      </c>
    </row>
    <row r="600" spans="1:19" x14ac:dyDescent="0.25">
      <c r="A600" s="132" t="s">
        <v>72</v>
      </c>
      <c r="B600" s="132"/>
      <c r="C600" s="168">
        <f t="shared" si="29"/>
        <v>3.1364016703434805E-2</v>
      </c>
      <c r="D600" s="168">
        <f t="shared" si="28"/>
        <v>-5.0486835548434694E-2</v>
      </c>
      <c r="E600" s="168">
        <f t="shared" si="28"/>
        <v>-7.3230362358955081E-2</v>
      </c>
      <c r="F600" s="168">
        <f t="shared" si="28"/>
        <v>-6.3374311057187382E-2</v>
      </c>
      <c r="G600" s="168">
        <f t="shared" si="28"/>
        <v>-4.1112149788160246E-2</v>
      </c>
      <c r="H600" s="168">
        <f t="shared" si="28"/>
        <v>-5.2176151493697254E-2</v>
      </c>
      <c r="I600" s="168">
        <f t="shared" si="28"/>
        <v>-4.4359328571574652E-2</v>
      </c>
      <c r="J600" s="168">
        <f t="shared" si="28"/>
        <v>-3.9015733999906432E-3</v>
      </c>
      <c r="K600" s="168">
        <f t="shared" si="28"/>
        <v>-5.9969421640481912E-2</v>
      </c>
      <c r="L600" s="168">
        <f t="shared" si="28"/>
        <v>-3.4474380718999553E-3</v>
      </c>
      <c r="M600" s="168">
        <f t="shared" si="28"/>
        <v>-5.1015484102696629E-3</v>
      </c>
      <c r="N600" s="171">
        <f t="shared" si="28"/>
        <v>-4.9566448004353725E-2</v>
      </c>
      <c r="O600" s="172">
        <f t="shared" si="28"/>
        <v>-2.0525448318152506E-2</v>
      </c>
      <c r="P600" s="172">
        <f t="shared" si="28"/>
        <v>-2.2766833775037409E-2</v>
      </c>
      <c r="Q600" s="172">
        <f t="shared" si="28"/>
        <v>2.992850717642348E-2</v>
      </c>
      <c r="R600" s="172">
        <f t="shared" si="28"/>
        <v>2.0090120842237491E-2</v>
      </c>
      <c r="S600" s="173">
        <f t="shared" si="28"/>
        <v>-4.9842516917882218E-2</v>
      </c>
    </row>
    <row r="601" spans="1:19" x14ac:dyDescent="0.25">
      <c r="A601" s="132" t="s">
        <v>75</v>
      </c>
      <c r="B601" s="132"/>
      <c r="C601" s="168">
        <f t="shared" si="29"/>
        <v>3.1390716394674056E-2</v>
      </c>
      <c r="D601" s="168">
        <f t="shared" si="28"/>
        <v>-5.036341181520898E-2</v>
      </c>
      <c r="E601" s="168">
        <f t="shared" si="28"/>
        <v>-7.3328434932907971E-2</v>
      </c>
      <c r="F601" s="168">
        <f t="shared" si="28"/>
        <v>-6.3299280418789738E-2</v>
      </c>
      <c r="G601" s="168">
        <f t="shared" si="28"/>
        <v>-4.1231976496978295E-2</v>
      </c>
      <c r="H601" s="168">
        <f t="shared" si="28"/>
        <v>-5.2131857257816216E-2</v>
      </c>
      <c r="I601" s="168">
        <f t="shared" si="28"/>
        <v>-4.4395457667221083E-2</v>
      </c>
      <c r="J601" s="168">
        <f t="shared" si="28"/>
        <v>-3.9976707686232293E-3</v>
      </c>
      <c r="K601" s="168">
        <f t="shared" si="28"/>
        <v>-5.9886460114610185E-2</v>
      </c>
      <c r="L601" s="168">
        <f t="shared" si="28"/>
        <v>-3.4503302979772554E-3</v>
      </c>
      <c r="M601" s="168">
        <f t="shared" si="28"/>
        <v>-5.2473782832072047E-3</v>
      </c>
      <c r="N601" s="171">
        <f t="shared" si="28"/>
        <v>-4.942648642898273E-2</v>
      </c>
      <c r="O601" s="172">
        <f t="shared" si="28"/>
        <v>-2.0637148939148475E-2</v>
      </c>
      <c r="P601" s="172">
        <f t="shared" si="28"/>
        <v>-2.2596605851250118E-2</v>
      </c>
      <c r="Q601" s="172">
        <f t="shared" si="28"/>
        <v>2.9903840901596368E-2</v>
      </c>
      <c r="R601" s="172">
        <f t="shared" si="28"/>
        <v>2.0009093764405961E-2</v>
      </c>
      <c r="S601" s="173">
        <f t="shared" si="28"/>
        <v>-5.0068774983077713E-2</v>
      </c>
    </row>
    <row r="602" spans="1:19" x14ac:dyDescent="0.25">
      <c r="A602" s="132" t="s">
        <v>78</v>
      </c>
      <c r="B602" s="132"/>
      <c r="C602" s="168">
        <f t="shared" si="29"/>
        <v>4.7991140785857755E-2</v>
      </c>
      <c r="D602" s="168">
        <f t="shared" si="29"/>
        <v>-4.065765772027885E-3</v>
      </c>
      <c r="E602" s="168">
        <f t="shared" si="29"/>
        <v>2.7788546981688533E-2</v>
      </c>
      <c r="F602" s="168">
        <f t="shared" si="29"/>
        <v>-0.11550670573089894</v>
      </c>
      <c r="G602" s="168">
        <f t="shared" si="29"/>
        <v>0.10797019835617094</v>
      </c>
      <c r="H602" s="168">
        <f t="shared" si="29"/>
        <v>6.633373952371624E-3</v>
      </c>
      <c r="I602" s="168">
        <f t="shared" si="29"/>
        <v>-2.8293437448772107E-2</v>
      </c>
      <c r="J602" s="168">
        <f t="shared" si="29"/>
        <v>0.15088755557063438</v>
      </c>
      <c r="K602" s="168">
        <f t="shared" si="29"/>
        <v>-9.0258800304489184E-2</v>
      </c>
      <c r="L602" s="168">
        <f t="shared" si="29"/>
        <v>-1.1025735244081902E-2</v>
      </c>
      <c r="M602" s="168">
        <f t="shared" si="29"/>
        <v>4.6785465909171542E-3</v>
      </c>
      <c r="N602" s="171">
        <f t="shared" si="29"/>
        <v>0.19701742230462815</v>
      </c>
      <c r="O602" s="172">
        <f t="shared" si="29"/>
        <v>-5.6991505209174176E-2</v>
      </c>
      <c r="P602" s="172">
        <f t="shared" si="29"/>
        <v>-0.11203345934307529</v>
      </c>
      <c r="Q602" s="172">
        <f t="shared" si="29"/>
        <v>5.836807704354352E-2</v>
      </c>
      <c r="R602" s="172">
        <f t="shared" si="29"/>
        <v>6.5456038296894281E-2</v>
      </c>
      <c r="S602" s="173">
        <f t="shared" ref="D602:S617" si="30">(S197/R197)^4 -1</f>
        <v>3.8551490678240263E-3</v>
      </c>
    </row>
    <row r="603" spans="1:19" x14ac:dyDescent="0.25">
      <c r="A603" s="132" t="s">
        <v>81</v>
      </c>
      <c r="B603" s="132"/>
      <c r="C603" s="168">
        <f t="shared" ref="C603:R618" si="31">(C198/B198)^4 -1</f>
        <v>5.4480105746230745E-3</v>
      </c>
      <c r="D603" s="168">
        <f t="shared" si="31"/>
        <v>5.5649794543608078E-2</v>
      </c>
      <c r="E603" s="168">
        <f t="shared" si="31"/>
        <v>5.9921189155503374E-2</v>
      </c>
      <c r="F603" s="168">
        <f t="shared" si="31"/>
        <v>0.23530915524448481</v>
      </c>
      <c r="G603" s="168">
        <f t="shared" si="31"/>
        <v>1.3432204722856333E-2</v>
      </c>
      <c r="H603" s="168">
        <f t="shared" si="31"/>
        <v>7.1390473277772815E-2</v>
      </c>
      <c r="I603" s="168">
        <f t="shared" si="31"/>
        <v>2.2047526657967609E-2</v>
      </c>
      <c r="J603" s="168">
        <f t="shared" si="31"/>
        <v>3.9004537360789682E-2</v>
      </c>
      <c r="K603" s="168">
        <f t="shared" si="31"/>
        <v>2.1128446883180052E-2</v>
      </c>
      <c r="L603" s="168">
        <f t="shared" si="31"/>
        <v>6.0466800798994358E-2</v>
      </c>
      <c r="M603" s="168">
        <f t="shared" si="31"/>
        <v>6.0854125234064416E-3</v>
      </c>
      <c r="N603" s="171">
        <f t="shared" si="31"/>
        <v>3.287467397517374E-2</v>
      </c>
      <c r="O603" s="172">
        <f t="shared" si="31"/>
        <v>2.4305677226879929E-2</v>
      </c>
      <c r="P603" s="172">
        <f t="shared" si="31"/>
        <v>6.241761300878057E-4</v>
      </c>
      <c r="Q603" s="172">
        <f t="shared" si="31"/>
        <v>2.6664762617627291E-2</v>
      </c>
      <c r="R603" s="172">
        <f t="shared" si="31"/>
        <v>5.180400059626078E-2</v>
      </c>
      <c r="S603" s="173">
        <f t="shared" si="30"/>
        <v>1.6661040848309883E-2</v>
      </c>
    </row>
    <row r="604" spans="1:19" x14ac:dyDescent="0.25">
      <c r="A604" s="132" t="s">
        <v>84</v>
      </c>
      <c r="B604" s="132"/>
      <c r="C604" s="168">
        <f t="shared" si="31"/>
        <v>5.2157254969870337E-2</v>
      </c>
      <c r="D604" s="168">
        <f t="shared" si="30"/>
        <v>2.4827759582694009E-2</v>
      </c>
      <c r="E604" s="168">
        <f t="shared" si="30"/>
        <v>5.5703924169701713E-2</v>
      </c>
      <c r="F604" s="168">
        <f t="shared" si="30"/>
        <v>5.3300143441097791E-2</v>
      </c>
      <c r="G604" s="168">
        <f t="shared" si="30"/>
        <v>4.6722374447786486E-2</v>
      </c>
      <c r="H604" s="168">
        <f t="shared" si="30"/>
        <v>-1.8321368967109342E-2</v>
      </c>
      <c r="I604" s="168">
        <f t="shared" si="30"/>
        <v>2.7566775438283786E-2</v>
      </c>
      <c r="J604" s="168">
        <f t="shared" si="30"/>
        <v>2.7378104748615684E-2</v>
      </c>
      <c r="K604" s="168">
        <f t="shared" si="30"/>
        <v>-2.5453438560679498E-2</v>
      </c>
      <c r="L604" s="168">
        <f t="shared" si="30"/>
        <v>6.4124650829055163E-2</v>
      </c>
      <c r="M604" s="168">
        <f t="shared" si="30"/>
        <v>3.9563477562574834E-2</v>
      </c>
      <c r="N604" s="171">
        <f t="shared" si="30"/>
        <v>-3.0645029953431546E-2</v>
      </c>
      <c r="O604" s="172">
        <f t="shared" si="30"/>
        <v>5.8334121196419009E-2</v>
      </c>
      <c r="P604" s="172">
        <f t="shared" si="30"/>
        <v>4.7962536240417908E-3</v>
      </c>
      <c r="Q604" s="172">
        <f t="shared" si="30"/>
        <v>-3.1060329741243731E-2</v>
      </c>
      <c r="R604" s="172">
        <f t="shared" si="30"/>
        <v>-7.9171983991761397E-2</v>
      </c>
      <c r="S604" s="173">
        <f t="shared" si="30"/>
        <v>2.0997916180993004E-2</v>
      </c>
    </row>
    <row r="605" spans="1:19" x14ac:dyDescent="0.25">
      <c r="A605" s="132" t="s">
        <v>87</v>
      </c>
      <c r="B605" s="132"/>
      <c r="C605" s="168">
        <f t="shared" si="31"/>
        <v>4.1654084438729422E-2</v>
      </c>
      <c r="D605" s="168">
        <f t="shared" si="30"/>
        <v>3.2376744357196063E-2</v>
      </c>
      <c r="E605" s="168">
        <f t="shared" si="30"/>
        <v>8.2413640514931163E-3</v>
      </c>
      <c r="F605" s="168">
        <f t="shared" si="30"/>
        <v>1.3417859431920975E-2</v>
      </c>
      <c r="G605" s="168">
        <f t="shared" si="30"/>
        <v>5.2492971068850647E-2</v>
      </c>
      <c r="H605" s="168">
        <f t="shared" si="30"/>
        <v>6.6348206647427688E-2</v>
      </c>
      <c r="I605" s="168">
        <f t="shared" si="30"/>
        <v>3.3073882245567843E-2</v>
      </c>
      <c r="J605" s="168">
        <f t="shared" si="30"/>
        <v>5.1094090077046461E-2</v>
      </c>
      <c r="K605" s="168">
        <f t="shared" si="30"/>
        <v>1.7492927984970263E-2</v>
      </c>
      <c r="L605" s="168">
        <f t="shared" si="30"/>
        <v>2.906030007650684E-2</v>
      </c>
      <c r="M605" s="168">
        <f t="shared" si="30"/>
        <v>3.1459787372134507E-2</v>
      </c>
      <c r="N605" s="171">
        <f t="shared" si="30"/>
        <v>-1.1261291015588926E-2</v>
      </c>
      <c r="O605" s="172">
        <f t="shared" si="30"/>
        <v>1.7276930843037608E-3</v>
      </c>
      <c r="P605" s="172">
        <f t="shared" si="30"/>
        <v>-1.1053341369766989E-2</v>
      </c>
      <c r="Q605" s="172">
        <f t="shared" si="30"/>
        <v>-1.222762379286102E-2</v>
      </c>
      <c r="R605" s="172">
        <f t="shared" si="30"/>
        <v>-0.13220838181084515</v>
      </c>
      <c r="S605" s="173">
        <f t="shared" si="30"/>
        <v>0.10117480121037481</v>
      </c>
    </row>
    <row r="606" spans="1:19" x14ac:dyDescent="0.25">
      <c r="A606" s="132" t="s">
        <v>90</v>
      </c>
      <c r="B606" s="132"/>
      <c r="C606" s="168">
        <f t="shared" si="31"/>
        <v>5.0028488753929956E-2</v>
      </c>
      <c r="D606" s="168">
        <f t="shared" si="30"/>
        <v>-0.1807220603099875</v>
      </c>
      <c r="E606" s="168">
        <f t="shared" si="30"/>
        <v>-7.252499079390029E-2</v>
      </c>
      <c r="F606" s="168">
        <f t="shared" si="30"/>
        <v>-0.19604110052752588</v>
      </c>
      <c r="G606" s="168">
        <f t="shared" si="30"/>
        <v>0.49327170685254185</v>
      </c>
      <c r="H606" s="168">
        <f t="shared" si="30"/>
        <v>0.28163129624636651</v>
      </c>
      <c r="I606" s="168">
        <f t="shared" si="30"/>
        <v>-0.24223956886204479</v>
      </c>
      <c r="J606" s="168">
        <f t="shared" si="30"/>
        <v>-6.8171558272016486E-2</v>
      </c>
      <c r="K606" s="168">
        <f t="shared" si="30"/>
        <v>0.1618064566045232</v>
      </c>
      <c r="L606" s="168">
        <f t="shared" si="30"/>
        <v>0.20537745147253839</v>
      </c>
      <c r="M606" s="168">
        <f t="shared" si="30"/>
        <v>-0.31486540787957806</v>
      </c>
      <c r="N606" s="171">
        <f t="shared" si="30"/>
        <v>-7.698260209857255E-2</v>
      </c>
      <c r="O606" s="172">
        <f t="shared" si="30"/>
        <v>0.1532612519341412</v>
      </c>
      <c r="P606" s="172">
        <f t="shared" si="30"/>
        <v>0.11599674850336372</v>
      </c>
      <c r="Q606" s="172">
        <f t="shared" si="30"/>
        <v>-8.3950320693883973E-2</v>
      </c>
      <c r="R606" s="172">
        <f t="shared" si="30"/>
        <v>-0.13931731155799898</v>
      </c>
      <c r="S606" s="173">
        <f t="shared" si="30"/>
        <v>0.12811317051250559</v>
      </c>
    </row>
    <row r="607" spans="1:19" x14ac:dyDescent="0.25">
      <c r="A607" s="132" t="s">
        <v>93</v>
      </c>
      <c r="B607" s="132"/>
      <c r="C607" s="168">
        <f t="shared" si="31"/>
        <v>4.1390411961877538E-2</v>
      </c>
      <c r="D607" s="168">
        <f t="shared" si="30"/>
        <v>3.9871645571668335E-2</v>
      </c>
      <c r="E607" s="168">
        <f t="shared" si="30"/>
        <v>1.0859464102241922E-2</v>
      </c>
      <c r="F607" s="168">
        <f t="shared" si="30"/>
        <v>2.1012361149262748E-2</v>
      </c>
      <c r="G607" s="168">
        <f t="shared" si="30"/>
        <v>4.0980247095947719E-2</v>
      </c>
      <c r="H607" s="168">
        <f t="shared" si="30"/>
        <v>6.0167286168744338E-2</v>
      </c>
      <c r="I607" s="168">
        <f t="shared" si="30"/>
        <v>4.322780144274585E-2</v>
      </c>
      <c r="J607" s="168">
        <f t="shared" si="30"/>
        <v>5.5087759380223034E-2</v>
      </c>
      <c r="K607" s="168">
        <f t="shared" si="30"/>
        <v>1.3201312204456084E-2</v>
      </c>
      <c r="L607" s="168">
        <f t="shared" si="30"/>
        <v>2.3833013144034076E-2</v>
      </c>
      <c r="M607" s="168">
        <f t="shared" si="30"/>
        <v>4.4954156327527084E-2</v>
      </c>
      <c r="N607" s="171">
        <f t="shared" si="30"/>
        <v>-9.2786978975321066E-3</v>
      </c>
      <c r="O607" s="172">
        <f t="shared" si="30"/>
        <v>-2.6590694531721804E-3</v>
      </c>
      <c r="P607" s="172">
        <f t="shared" si="30"/>
        <v>-1.4685663310008201E-2</v>
      </c>
      <c r="Q607" s="172">
        <f t="shared" si="30"/>
        <v>-9.9791039163665829E-3</v>
      </c>
      <c r="R607" s="172">
        <f t="shared" si="30"/>
        <v>-0.13197385217797164</v>
      </c>
      <c r="S607" s="173">
        <f t="shared" si="30"/>
        <v>0.10040283403957195</v>
      </c>
    </row>
    <row r="608" spans="1:19" x14ac:dyDescent="0.25">
      <c r="A608" s="132" t="s">
        <v>96</v>
      </c>
      <c r="B608" s="132"/>
      <c r="C608" s="168">
        <f t="shared" si="31"/>
        <v>4.8593553319578708E-2</v>
      </c>
      <c r="D608" s="168">
        <f t="shared" si="30"/>
        <v>9.1682286204441743E-2</v>
      </c>
      <c r="E608" s="168">
        <f t="shared" si="30"/>
        <v>-9.3815149534852704E-3</v>
      </c>
      <c r="F608" s="168">
        <f t="shared" si="30"/>
        <v>9.0744252808119263E-3</v>
      </c>
      <c r="G608" s="168">
        <f t="shared" si="30"/>
        <v>5.7701887253351458E-2</v>
      </c>
      <c r="H608" s="168">
        <f t="shared" si="30"/>
        <v>5.6844885101527742E-2</v>
      </c>
      <c r="I608" s="168">
        <f t="shared" si="30"/>
        <v>6.1950705266099693E-2</v>
      </c>
      <c r="J608" s="168">
        <f t="shared" si="30"/>
        <v>7.8002942561736344E-2</v>
      </c>
      <c r="K608" s="168">
        <f t="shared" si="30"/>
        <v>-9.4534564010071209E-2</v>
      </c>
      <c r="L608" s="168">
        <f t="shared" si="30"/>
        <v>4.9072888048151242E-2</v>
      </c>
      <c r="M608" s="168">
        <f t="shared" si="30"/>
        <v>0.11674209143050196</v>
      </c>
      <c r="N608" s="171">
        <f t="shared" si="30"/>
        <v>-3.295683761233259E-2</v>
      </c>
      <c r="O608" s="172">
        <f t="shared" si="30"/>
        <v>-1.104938862309035E-2</v>
      </c>
      <c r="P608" s="172">
        <f t="shared" si="30"/>
        <v>-7.232719595474979E-2</v>
      </c>
      <c r="Q608" s="172">
        <f t="shared" si="30"/>
        <v>-5.0131246576677113E-2</v>
      </c>
      <c r="R608" s="172">
        <f t="shared" si="30"/>
        <v>-0.33045084226405075</v>
      </c>
      <c r="S608" s="173">
        <f t="shared" si="30"/>
        <v>0.18321635009766024</v>
      </c>
    </row>
    <row r="609" spans="1:19" x14ac:dyDescent="0.25">
      <c r="A609" s="132" t="s">
        <v>99</v>
      </c>
      <c r="B609" s="132"/>
      <c r="C609" s="168">
        <f t="shared" si="31"/>
        <v>3.7429610651746437E-2</v>
      </c>
      <c r="D609" s="168">
        <f t="shared" si="30"/>
        <v>1.0814752753019796E-2</v>
      </c>
      <c r="E609" s="168">
        <f t="shared" si="30"/>
        <v>2.2179892873085638E-2</v>
      </c>
      <c r="F609" s="168">
        <f t="shared" si="30"/>
        <v>2.9341513343344117E-2</v>
      </c>
      <c r="G609" s="168">
        <f t="shared" si="30"/>
        <v>3.2090073025428767E-2</v>
      </c>
      <c r="H609" s="168">
        <f t="shared" si="30"/>
        <v>6.179137316426897E-2</v>
      </c>
      <c r="I609" s="168">
        <f t="shared" si="30"/>
        <v>3.1283160857879411E-2</v>
      </c>
      <c r="J609" s="168">
        <f t="shared" si="30"/>
        <v>4.3743766126686623E-2</v>
      </c>
      <c r="K609" s="168">
        <f t="shared" si="30"/>
        <v>8.0917207630616161E-2</v>
      </c>
      <c r="L609" s="168">
        <f t="shared" si="30"/>
        <v>9.4698170879632393E-3</v>
      </c>
      <c r="M609" s="168">
        <f t="shared" si="30"/>
        <v>3.0963284474014863E-3</v>
      </c>
      <c r="N609" s="171">
        <f t="shared" si="30"/>
        <v>6.7410327583219409E-3</v>
      </c>
      <c r="O609" s="172">
        <f t="shared" si="30"/>
        <v>2.71499199051628E-3</v>
      </c>
      <c r="P609" s="172">
        <f t="shared" si="30"/>
        <v>2.1274852241609521E-2</v>
      </c>
      <c r="Q609" s="172">
        <f t="shared" si="30"/>
        <v>1.487750720095482E-2</v>
      </c>
      <c r="R609" s="172">
        <f t="shared" si="30"/>
        <v>1.8562088123460274E-2</v>
      </c>
      <c r="S609" s="173">
        <f t="shared" si="30"/>
        <v>4.8555729594758068E-2</v>
      </c>
    </row>
    <row r="610" spans="1:19" x14ac:dyDescent="0.25">
      <c r="A610" s="132" t="s">
        <v>102</v>
      </c>
      <c r="B610" s="132"/>
      <c r="C610" s="168">
        <f t="shared" si="31"/>
        <v>3.7468101150831545E-2</v>
      </c>
      <c r="D610" s="168">
        <f t="shared" si="30"/>
        <v>1.077769382264071E-2</v>
      </c>
      <c r="E610" s="168">
        <f t="shared" si="30"/>
        <v>2.2217369851175173E-2</v>
      </c>
      <c r="F610" s="168">
        <f t="shared" si="30"/>
        <v>2.9155216460255096E-2</v>
      </c>
      <c r="G610" s="168">
        <f t="shared" si="30"/>
        <v>3.2239827422542167E-2</v>
      </c>
      <c r="H610" s="168">
        <f t="shared" si="30"/>
        <v>6.1679243189620037E-2</v>
      </c>
      <c r="I610" s="168">
        <f t="shared" si="30"/>
        <v>3.1356700277711314E-2</v>
      </c>
      <c r="J610" s="168">
        <f t="shared" si="30"/>
        <v>4.2765989254830217E-2</v>
      </c>
      <c r="K610" s="168">
        <f t="shared" si="30"/>
        <v>8.1933014834540963E-2</v>
      </c>
      <c r="L610" s="168">
        <f t="shared" si="30"/>
        <v>9.4699789622343378E-3</v>
      </c>
      <c r="M610" s="168">
        <f t="shared" si="30"/>
        <v>3.0963811254554052E-3</v>
      </c>
      <c r="N610" s="171">
        <f t="shared" si="30"/>
        <v>6.7070159199955626E-3</v>
      </c>
      <c r="O610" s="172">
        <f t="shared" si="30"/>
        <v>2.7490343075535772E-3</v>
      </c>
      <c r="P610" s="172">
        <f t="shared" si="30"/>
        <v>2.1344056612432327E-2</v>
      </c>
      <c r="Q610" s="172">
        <f t="shared" si="30"/>
        <v>1.4843430182394757E-2</v>
      </c>
      <c r="R610" s="172">
        <f t="shared" si="30"/>
        <v>1.8494157601777195E-2</v>
      </c>
      <c r="S610" s="173">
        <f t="shared" si="30"/>
        <v>4.8591603674522421E-2</v>
      </c>
    </row>
    <row r="611" spans="1:19" x14ac:dyDescent="0.25">
      <c r="A611" s="132" t="s">
        <v>105</v>
      </c>
      <c r="B611" s="132"/>
      <c r="C611" s="168">
        <f t="shared" si="31"/>
        <v>4.8140816397286512E-2</v>
      </c>
      <c r="D611" s="168">
        <f t="shared" si="30"/>
        <v>9.3145392011452222E-2</v>
      </c>
      <c r="E611" s="168">
        <f t="shared" si="30"/>
        <v>-8.4596180239587815E-3</v>
      </c>
      <c r="F611" s="168">
        <f t="shared" si="30"/>
        <v>6.9503894513651687E-3</v>
      </c>
      <c r="G611" s="168">
        <f t="shared" si="30"/>
        <v>5.6783101276842496E-2</v>
      </c>
      <c r="H611" s="168">
        <f t="shared" si="30"/>
        <v>5.7712094021747928E-2</v>
      </c>
      <c r="I611" s="168">
        <f t="shared" si="30"/>
        <v>6.3960854274287549E-2</v>
      </c>
      <c r="J611" s="168">
        <f t="shared" si="30"/>
        <v>7.5309290959383546E-2</v>
      </c>
      <c r="K611" s="168">
        <f t="shared" si="30"/>
        <v>-9.406834868256353E-2</v>
      </c>
      <c r="L611" s="168">
        <f t="shared" si="30"/>
        <v>4.8834584305551765E-2</v>
      </c>
      <c r="M611" s="168">
        <f t="shared" si="30"/>
        <v>0.12095288981902685</v>
      </c>
      <c r="N611" s="171">
        <f t="shared" si="30"/>
        <v>-3.5958676644695098E-2</v>
      </c>
      <c r="O611" s="172">
        <f t="shared" si="30"/>
        <v>-1.1678416341263431E-2</v>
      </c>
      <c r="P611" s="172">
        <f t="shared" si="30"/>
        <v>-7.1904223960514213E-2</v>
      </c>
      <c r="Q611" s="172">
        <f t="shared" si="30"/>
        <v>-4.9713217735887993E-2</v>
      </c>
      <c r="R611" s="172">
        <f t="shared" si="30"/>
        <v>-0.33087379184548504</v>
      </c>
      <c r="S611" s="173">
        <f t="shared" si="30"/>
        <v>0.18728565229763006</v>
      </c>
    </row>
    <row r="612" spans="1:19" x14ac:dyDescent="0.25">
      <c r="A612" s="132" t="s">
        <v>108</v>
      </c>
      <c r="B612" s="132"/>
      <c r="C612" s="168">
        <f t="shared" si="31"/>
        <v>6.722941826916462E-2</v>
      </c>
      <c r="D612" s="168">
        <f t="shared" si="30"/>
        <v>1.6118719100825629E-2</v>
      </c>
      <c r="E612" s="168">
        <f t="shared" si="30"/>
        <v>0.10522521866645973</v>
      </c>
      <c r="F612" s="168">
        <f t="shared" si="30"/>
        <v>9.8042305537809904E-2</v>
      </c>
      <c r="G612" s="168">
        <f t="shared" si="30"/>
        <v>4.5616369423084224E-2</v>
      </c>
      <c r="H612" s="168">
        <f t="shared" si="30"/>
        <v>-8.5170201622130959E-2</v>
      </c>
      <c r="I612" s="168">
        <f t="shared" si="30"/>
        <v>2.7058546948639073E-2</v>
      </c>
      <c r="J612" s="168">
        <f t="shared" si="30"/>
        <v>8.522478923033816E-3</v>
      </c>
      <c r="K612" s="168">
        <f t="shared" si="30"/>
        <v>-6.4734042684194248E-2</v>
      </c>
      <c r="L612" s="168">
        <f t="shared" si="30"/>
        <v>0.10217749555376821</v>
      </c>
      <c r="M612" s="168">
        <f t="shared" si="30"/>
        <v>4.5845829909674229E-2</v>
      </c>
      <c r="N612" s="171">
        <f t="shared" si="30"/>
        <v>-4.7056096209178389E-2</v>
      </c>
      <c r="O612" s="172">
        <f t="shared" si="30"/>
        <v>0.11201697504096653</v>
      </c>
      <c r="P612" s="172">
        <f t="shared" si="30"/>
        <v>2.518476376885137E-2</v>
      </c>
      <c r="Q612" s="172">
        <f t="shared" si="30"/>
        <v>-4.8585089808126702E-2</v>
      </c>
      <c r="R612" s="172">
        <f t="shared" si="30"/>
        <v>-3.7973326530279405E-2</v>
      </c>
      <c r="S612" s="173">
        <f t="shared" si="30"/>
        <v>-3.7014351921282773E-2</v>
      </c>
    </row>
    <row r="613" spans="1:19" x14ac:dyDescent="0.25">
      <c r="A613" s="132" t="s">
        <v>111</v>
      </c>
      <c r="B613" s="132"/>
      <c r="C613" s="168">
        <f t="shared" si="31"/>
        <v>-5.079079985898638E-2</v>
      </c>
      <c r="D613" s="168">
        <f t="shared" si="30"/>
        <v>5.1087643295848029E-2</v>
      </c>
      <c r="E613" s="168">
        <f t="shared" si="30"/>
        <v>-4.7304360771897036E-2</v>
      </c>
      <c r="F613" s="168">
        <f t="shared" si="30"/>
        <v>-6.4292068755200882E-2</v>
      </c>
      <c r="G613" s="168">
        <f t="shared" si="30"/>
        <v>6.943416001485847E-4</v>
      </c>
      <c r="H613" s="168">
        <f t="shared" si="30"/>
        <v>-2.3429488392962106E-2</v>
      </c>
      <c r="I613" s="168">
        <f t="shared" si="30"/>
        <v>-3.3773769697543976E-2</v>
      </c>
      <c r="J613" s="168">
        <f t="shared" si="30"/>
        <v>3.9409841045310312E-3</v>
      </c>
      <c r="K613" s="168">
        <f t="shared" si="30"/>
        <v>1.942399083054247E-2</v>
      </c>
      <c r="L613" s="168">
        <f t="shared" si="30"/>
        <v>-2.217586814965633E-2</v>
      </c>
      <c r="M613" s="168">
        <f t="shared" si="30"/>
        <v>5.1491924856161386E-2</v>
      </c>
      <c r="N613" s="171">
        <f t="shared" si="30"/>
        <v>-2.4876218166222319E-2</v>
      </c>
      <c r="O613" s="172">
        <f t="shared" si="30"/>
        <v>1.6856382762473254E-2</v>
      </c>
      <c r="P613" s="172">
        <f t="shared" si="30"/>
        <v>-9.0031652713165711E-2</v>
      </c>
      <c r="Q613" s="172">
        <f t="shared" si="30"/>
        <v>-8.3924300234961002E-5</v>
      </c>
      <c r="R613" s="172">
        <f t="shared" si="30"/>
        <v>1.8975545072660971E-2</v>
      </c>
      <c r="S613" s="173">
        <f t="shared" si="30"/>
        <v>-8.322643850958622E-2</v>
      </c>
    </row>
    <row r="614" spans="1:19" x14ac:dyDescent="0.25">
      <c r="A614" s="131" t="s">
        <v>114</v>
      </c>
      <c r="B614" s="132"/>
      <c r="C614" s="168">
        <f t="shared" si="31"/>
        <v>2.8138548723849688E-2</v>
      </c>
      <c r="D614" s="168">
        <f t="shared" si="30"/>
        <v>1.2286238255670323E-2</v>
      </c>
      <c r="E614" s="168">
        <f t="shared" si="30"/>
        <v>2.1567842359245804E-2</v>
      </c>
      <c r="F614" s="168">
        <f t="shared" si="30"/>
        <v>4.6840592609125764E-2</v>
      </c>
      <c r="G614" s="168">
        <f t="shared" si="30"/>
        <v>2.0120461981107285E-2</v>
      </c>
      <c r="H614" s="168">
        <f t="shared" si="30"/>
        <v>2.8840751734841685E-2</v>
      </c>
      <c r="I614" s="168">
        <f t="shared" si="30"/>
        <v>1.6435490260952479E-2</v>
      </c>
      <c r="J614" s="168">
        <f t="shared" si="30"/>
        <v>1.5911924749092421E-2</v>
      </c>
      <c r="K614" s="168">
        <f t="shared" si="30"/>
        <v>3.5225088170873775E-3</v>
      </c>
      <c r="L614" s="168">
        <f t="shared" si="30"/>
        <v>2.5821929836616686E-2</v>
      </c>
      <c r="M614" s="168">
        <f t="shared" si="30"/>
        <v>2.30460338566425E-2</v>
      </c>
      <c r="N614" s="171">
        <f t="shared" si="30"/>
        <v>2.5170426250285427E-2</v>
      </c>
      <c r="O614" s="172">
        <f t="shared" si="30"/>
        <v>1.840918763502386E-2</v>
      </c>
      <c r="P614" s="172">
        <f t="shared" si="30"/>
        <v>9.8305496342090404E-3</v>
      </c>
      <c r="Q614" s="172">
        <f t="shared" si="30"/>
        <v>-5.8319131681849878E-4</v>
      </c>
      <c r="R614" s="172">
        <f t="shared" si="30"/>
        <v>1.7063287404039729E-2</v>
      </c>
      <c r="S614" s="173">
        <f t="shared" si="30"/>
        <v>3.5762025983643309E-2</v>
      </c>
    </row>
    <row r="615" spans="1:19" x14ac:dyDescent="0.25">
      <c r="A615" s="132" t="s">
        <v>117</v>
      </c>
      <c r="B615" s="132"/>
      <c r="C615" s="168">
        <f t="shared" si="31"/>
        <v>6.0296420596306355E-3</v>
      </c>
      <c r="D615" s="168">
        <f t="shared" si="30"/>
        <v>-1.3299766485394438E-2</v>
      </c>
      <c r="E615" s="168">
        <f t="shared" si="30"/>
        <v>1.8373537257991845E-3</v>
      </c>
      <c r="F615" s="168">
        <f t="shared" si="30"/>
        <v>6.8143018417527346E-2</v>
      </c>
      <c r="G615" s="168">
        <f t="shared" si="30"/>
        <v>1.8811669184476409E-2</v>
      </c>
      <c r="H615" s="168">
        <f t="shared" si="30"/>
        <v>3.3978936589043274E-2</v>
      </c>
      <c r="I615" s="168">
        <f t="shared" si="30"/>
        <v>1.2962009998673141E-2</v>
      </c>
      <c r="J615" s="168">
        <f t="shared" si="30"/>
        <v>1.1595262080126068E-2</v>
      </c>
      <c r="K615" s="168">
        <f t="shared" si="30"/>
        <v>-4.4970741000259773E-3</v>
      </c>
      <c r="L615" s="168">
        <f t="shared" si="30"/>
        <v>3.3207427536246392E-2</v>
      </c>
      <c r="M615" s="168">
        <f t="shared" si="30"/>
        <v>2.0921829380866619E-2</v>
      </c>
      <c r="N615" s="171">
        <f t="shared" si="30"/>
        <v>3.1788157725138211E-2</v>
      </c>
      <c r="O615" s="172">
        <f t="shared" si="30"/>
        <v>8.5940000962767549E-3</v>
      </c>
      <c r="P615" s="172">
        <f t="shared" si="30"/>
        <v>1.2750923327476293E-2</v>
      </c>
      <c r="Q615" s="172">
        <f t="shared" si="30"/>
        <v>-1.8859308060126811E-2</v>
      </c>
      <c r="R615" s="172">
        <f t="shared" si="30"/>
        <v>5.2838986230177465E-2</v>
      </c>
      <c r="S615" s="173">
        <f t="shared" si="30"/>
        <v>5.8158714107551024E-2</v>
      </c>
    </row>
    <row r="616" spans="1:19" x14ac:dyDescent="0.25">
      <c r="A616" s="132" t="s">
        <v>120</v>
      </c>
      <c r="B616" s="132"/>
      <c r="C616" s="168">
        <f t="shared" si="31"/>
        <v>7.9219789507012361E-3</v>
      </c>
      <c r="D616" s="168">
        <f t="shared" si="30"/>
        <v>-4.3887830010608586E-2</v>
      </c>
      <c r="E616" s="168">
        <f t="shared" si="30"/>
        <v>4.9471116783093905E-2</v>
      </c>
      <c r="F616" s="168">
        <f t="shared" si="30"/>
        <v>9.9767477005467509E-2</v>
      </c>
      <c r="G616" s="168">
        <f t="shared" si="30"/>
        <v>-1.0295102905493181E-2</v>
      </c>
      <c r="H616" s="168">
        <f t="shared" si="30"/>
        <v>7.9354699987488342E-3</v>
      </c>
      <c r="I616" s="168">
        <f t="shared" si="30"/>
        <v>1.7063205252959568E-2</v>
      </c>
      <c r="J616" s="168">
        <f t="shared" si="30"/>
        <v>3.1334708599810801E-2</v>
      </c>
      <c r="K616" s="168">
        <f t="shared" si="30"/>
        <v>7.9051391510982505E-3</v>
      </c>
      <c r="L616" s="168">
        <f t="shared" si="30"/>
        <v>7.2534917684257127E-3</v>
      </c>
      <c r="M616" s="168">
        <f t="shared" si="30"/>
        <v>3.5380146254373024E-2</v>
      </c>
      <c r="N616" s="171">
        <f t="shared" si="30"/>
        <v>2.7464280919760942E-2</v>
      </c>
      <c r="O616" s="172">
        <f t="shared" si="30"/>
        <v>1.0883083570627505E-3</v>
      </c>
      <c r="P616" s="172">
        <f t="shared" si="30"/>
        <v>6.2291766355231371E-3</v>
      </c>
      <c r="Q616" s="172">
        <f t="shared" si="30"/>
        <v>-2.0968976555742258E-2</v>
      </c>
      <c r="R616" s="172">
        <f t="shared" si="30"/>
        <v>7.7997792856554504E-4</v>
      </c>
      <c r="S616" s="173">
        <f t="shared" si="30"/>
        <v>3.2787894981201271E-2</v>
      </c>
    </row>
    <row r="617" spans="1:19" x14ac:dyDescent="0.25">
      <c r="A617" s="132" t="s">
        <v>123</v>
      </c>
      <c r="B617" s="132"/>
      <c r="C617" s="168">
        <f t="shared" si="31"/>
        <v>1.0323940844491508E-2</v>
      </c>
      <c r="D617" s="168">
        <f t="shared" si="30"/>
        <v>-9.0342964522482916E-3</v>
      </c>
      <c r="E617" s="168">
        <f t="shared" si="30"/>
        <v>2.3911765478157321E-4</v>
      </c>
      <c r="F617" s="168">
        <f t="shared" si="30"/>
        <v>5.9791074076781525E-2</v>
      </c>
      <c r="G617" s="168">
        <f t="shared" si="30"/>
        <v>1.3142074877942056E-2</v>
      </c>
      <c r="H617" s="168">
        <f t="shared" si="30"/>
        <v>2.9883401139494392E-2</v>
      </c>
      <c r="I617" s="168">
        <f t="shared" si="30"/>
        <v>1.9058358007825182E-2</v>
      </c>
      <c r="J617" s="168">
        <f t="shared" si="30"/>
        <v>1.157494265744563E-2</v>
      </c>
      <c r="K617" s="168">
        <f t="shared" si="30"/>
        <v>-7.4987051269312932E-3</v>
      </c>
      <c r="L617" s="168">
        <f t="shared" si="30"/>
        <v>2.771514070730996E-2</v>
      </c>
      <c r="M617" s="168">
        <f t="shared" si="30"/>
        <v>1.7302240530037816E-2</v>
      </c>
      <c r="N617" s="171">
        <f t="shared" si="30"/>
        <v>2.2501335331685857E-2</v>
      </c>
      <c r="O617" s="172">
        <f t="shared" si="30"/>
        <v>1.1103002812309581E-2</v>
      </c>
      <c r="P617" s="172">
        <f t="shared" si="30"/>
        <v>1.3251787663062231E-2</v>
      </c>
      <c r="Q617" s="172">
        <f t="shared" si="30"/>
        <v>-1.6216032523085344E-2</v>
      </c>
      <c r="R617" s="172">
        <f t="shared" si="30"/>
        <v>4.4368157144962339E-2</v>
      </c>
      <c r="S617" s="173">
        <f t="shared" si="30"/>
        <v>5.2937420109403277E-2</v>
      </c>
    </row>
    <row r="618" spans="1:19" x14ac:dyDescent="0.25">
      <c r="A618" s="132" t="s">
        <v>126</v>
      </c>
      <c r="B618" s="132"/>
      <c r="C618" s="168">
        <f t="shared" si="31"/>
        <v>1.6797117352194135E-3</v>
      </c>
      <c r="D618" s="168">
        <f t="shared" si="31"/>
        <v>1.796225520678485E-3</v>
      </c>
      <c r="E618" s="168">
        <f t="shared" si="31"/>
        <v>-2.4117628974896443E-2</v>
      </c>
      <c r="F618" s="168">
        <f t="shared" si="31"/>
        <v>5.5347377737761994E-2</v>
      </c>
      <c r="G618" s="168">
        <f t="shared" si="31"/>
        <v>4.1717432870143067E-2</v>
      </c>
      <c r="H618" s="168">
        <f t="shared" si="31"/>
        <v>5.2830686187171905E-2</v>
      </c>
      <c r="I618" s="168">
        <f t="shared" si="31"/>
        <v>6.5234695876705828E-3</v>
      </c>
      <c r="J618" s="168">
        <f t="shared" si="31"/>
        <v>6.8009216570774633E-4</v>
      </c>
      <c r="K618" s="168">
        <f t="shared" si="31"/>
        <v>-9.2958295394367507E-3</v>
      </c>
      <c r="L618" s="168">
        <f t="shared" si="31"/>
        <v>5.4256689696058347E-2</v>
      </c>
      <c r="M618" s="168">
        <f t="shared" si="31"/>
        <v>1.4120919136032972E-2</v>
      </c>
      <c r="N618" s="171">
        <f t="shared" si="31"/>
        <v>4.246666069538918E-2</v>
      </c>
      <c r="O618" s="172">
        <f t="shared" si="31"/>
        <v>1.0727235650022315E-2</v>
      </c>
      <c r="P618" s="172">
        <f t="shared" si="31"/>
        <v>1.6377420218601779E-2</v>
      </c>
      <c r="Q618" s="172">
        <f t="shared" si="31"/>
        <v>-1.7161521863919615E-2</v>
      </c>
      <c r="R618" s="172">
        <f t="shared" si="31"/>
        <v>9.7778422734396075E-2</v>
      </c>
      <c r="S618" s="173">
        <f t="shared" ref="D618:S633" si="32">(S213/R213)^4 -1</f>
        <v>8.0034316804291628E-2</v>
      </c>
    </row>
    <row r="619" spans="1:19" x14ac:dyDescent="0.25">
      <c r="A619" s="132" t="s">
        <v>129</v>
      </c>
      <c r="B619" s="132"/>
      <c r="C619" s="168">
        <f t="shared" ref="C619:R634" si="33">(C214/B214)^4 -1</f>
        <v>7.5952247346757762E-3</v>
      </c>
      <c r="D619" s="168">
        <f t="shared" si="32"/>
        <v>1.5047052575829722E-2</v>
      </c>
      <c r="E619" s="168">
        <f t="shared" si="32"/>
        <v>-3.7429439961063515E-2</v>
      </c>
      <c r="F619" s="168">
        <f t="shared" si="32"/>
        <v>4.2438482926822951E-2</v>
      </c>
      <c r="G619" s="168">
        <f t="shared" si="32"/>
        <v>3.2266561866275634E-2</v>
      </c>
      <c r="H619" s="168">
        <f t="shared" si="32"/>
        <v>6.2884578576528405E-2</v>
      </c>
      <c r="I619" s="168">
        <f t="shared" si="32"/>
        <v>3.491225916556262E-3</v>
      </c>
      <c r="J619" s="168">
        <f t="shared" si="32"/>
        <v>-1.2999747170305942E-2</v>
      </c>
      <c r="K619" s="168">
        <f t="shared" si="32"/>
        <v>-1.5860413504548254E-2</v>
      </c>
      <c r="L619" s="168">
        <f t="shared" si="32"/>
        <v>4.9327041098104374E-2</v>
      </c>
      <c r="M619" s="168">
        <f t="shared" si="32"/>
        <v>1.7028398591275362E-2</v>
      </c>
      <c r="N619" s="171">
        <f t="shared" si="32"/>
        <v>2.5189711235263479E-2</v>
      </c>
      <c r="O619" s="172">
        <f t="shared" si="32"/>
        <v>2.0026338081328365E-2</v>
      </c>
      <c r="P619" s="172">
        <f t="shared" si="32"/>
        <v>1.8985333761011969E-2</v>
      </c>
      <c r="Q619" s="172">
        <f t="shared" si="32"/>
        <v>-3.7683665689916657E-2</v>
      </c>
      <c r="R619" s="172">
        <f t="shared" si="32"/>
        <v>5.0296162938866962E-2</v>
      </c>
      <c r="S619" s="173">
        <f t="shared" si="32"/>
        <v>6.2913280539010241E-2</v>
      </c>
    </row>
    <row r="620" spans="1:19" x14ac:dyDescent="0.25">
      <c r="A620" s="132" t="s">
        <v>132</v>
      </c>
      <c r="B620" s="132"/>
      <c r="C620" s="168">
        <f t="shared" si="33"/>
        <v>7.8320428134159847E-3</v>
      </c>
      <c r="D620" s="168">
        <f t="shared" si="32"/>
        <v>1.4063669101605392E-2</v>
      </c>
      <c r="E620" s="168">
        <f t="shared" si="32"/>
        <v>-3.7781575087541985E-2</v>
      </c>
      <c r="F620" s="168">
        <f t="shared" si="32"/>
        <v>4.4967333921959396E-2</v>
      </c>
      <c r="G620" s="168">
        <f t="shared" si="32"/>
        <v>3.2141722881996015E-2</v>
      </c>
      <c r="H620" s="168">
        <f t="shared" si="32"/>
        <v>6.0742292792971497E-2</v>
      </c>
      <c r="I620" s="168">
        <f t="shared" si="32"/>
        <v>4.1008062423473213E-3</v>
      </c>
      <c r="J620" s="168">
        <f t="shared" si="32"/>
        <v>-1.3189945778909196E-2</v>
      </c>
      <c r="K620" s="168">
        <f t="shared" si="32"/>
        <v>-1.8639943559183636E-2</v>
      </c>
      <c r="L620" s="168">
        <f t="shared" si="32"/>
        <v>5.1633549924206212E-2</v>
      </c>
      <c r="M620" s="168">
        <f t="shared" si="32"/>
        <v>1.6272086906638394E-2</v>
      </c>
      <c r="N620" s="171">
        <f t="shared" si="32"/>
        <v>2.6314883147181778E-2</v>
      </c>
      <c r="O620" s="172">
        <f t="shared" si="32"/>
        <v>2.0411629126779074E-2</v>
      </c>
      <c r="P620" s="172">
        <f t="shared" si="32"/>
        <v>1.993123404106889E-2</v>
      </c>
      <c r="Q620" s="172">
        <f t="shared" si="32"/>
        <v>-3.8293592369900153E-2</v>
      </c>
      <c r="R620" s="172">
        <f t="shared" si="32"/>
        <v>5.4373291196510243E-2</v>
      </c>
      <c r="S620" s="173">
        <f t="shared" si="32"/>
        <v>5.8936616946175135E-2</v>
      </c>
    </row>
    <row r="621" spans="1:19" x14ac:dyDescent="0.25">
      <c r="A621" s="132" t="s">
        <v>135</v>
      </c>
      <c r="B621" s="132"/>
      <c r="C621" s="168">
        <f t="shared" si="33"/>
        <v>-1.0147909482594586E-2</v>
      </c>
      <c r="D621" s="168">
        <f t="shared" si="32"/>
        <v>-2.2848773798909927E-2</v>
      </c>
      <c r="E621" s="168">
        <f t="shared" si="32"/>
        <v>3.0338678282268994E-3</v>
      </c>
      <c r="F621" s="168">
        <f t="shared" si="32"/>
        <v>7.9211435392578577E-2</v>
      </c>
      <c r="G621" s="168">
        <f t="shared" si="32"/>
        <v>6.1038799202152605E-2</v>
      </c>
      <c r="H621" s="168">
        <f t="shared" si="32"/>
        <v>3.6022208217521445E-2</v>
      </c>
      <c r="I621" s="168">
        <f t="shared" si="32"/>
        <v>1.0326887945290464E-2</v>
      </c>
      <c r="J621" s="168">
        <f t="shared" si="32"/>
        <v>2.6646986593265032E-2</v>
      </c>
      <c r="K621" s="168">
        <f t="shared" si="32"/>
        <v>6.7379531038345153E-3</v>
      </c>
      <c r="L621" s="168">
        <f t="shared" si="32"/>
        <v>6.0677492684436896E-2</v>
      </c>
      <c r="M621" s="168">
        <f t="shared" si="32"/>
        <v>1.0583625722049517E-2</v>
      </c>
      <c r="N621" s="171">
        <f t="shared" si="32"/>
        <v>7.5191268428064451E-2</v>
      </c>
      <c r="O621" s="172">
        <f t="shared" si="32"/>
        <v>-6.7822823351443295E-3</v>
      </c>
      <c r="P621" s="172">
        <f t="shared" si="32"/>
        <v>1.0782646573467281E-2</v>
      </c>
      <c r="Q621" s="172">
        <f t="shared" si="32"/>
        <v>2.3165168022358795E-2</v>
      </c>
      <c r="R621" s="172">
        <f t="shared" si="32"/>
        <v>0.1831303030191842</v>
      </c>
      <c r="S621" s="173">
        <f t="shared" si="32"/>
        <v>0.11688042436616608</v>
      </c>
    </row>
    <row r="622" spans="1:19" x14ac:dyDescent="0.25">
      <c r="A622" s="132" t="s">
        <v>138</v>
      </c>
      <c r="B622" s="132"/>
      <c r="C622" s="168">
        <f t="shared" si="33"/>
        <v>7.9095107084097283E-3</v>
      </c>
      <c r="D622" s="168">
        <f t="shared" si="32"/>
        <v>1.453403346541049E-2</v>
      </c>
      <c r="E622" s="168">
        <f t="shared" si="32"/>
        <v>-3.7431946679515216E-2</v>
      </c>
      <c r="F622" s="168">
        <f t="shared" si="32"/>
        <v>4.4181294402480198E-2</v>
      </c>
      <c r="G622" s="168">
        <f t="shared" si="32"/>
        <v>3.1818446310096782E-2</v>
      </c>
      <c r="H622" s="168">
        <f t="shared" si="32"/>
        <v>6.0897174058776038E-2</v>
      </c>
      <c r="I622" s="168">
        <f t="shared" si="32"/>
        <v>4.6326983961637591E-3</v>
      </c>
      <c r="J622" s="168">
        <f t="shared" si="32"/>
        <v>-1.2924023076903102E-2</v>
      </c>
      <c r="K622" s="168">
        <f t="shared" si="32"/>
        <v>-1.7884485506127645E-2</v>
      </c>
      <c r="L622" s="168">
        <f t="shared" si="32"/>
        <v>5.1368209446771562E-2</v>
      </c>
      <c r="M622" s="168">
        <f t="shared" si="32"/>
        <v>1.5540019111674575E-2</v>
      </c>
      <c r="N622" s="171">
        <f t="shared" si="32"/>
        <v>2.642223751508177E-2</v>
      </c>
      <c r="O622" s="172">
        <f t="shared" si="32"/>
        <v>1.9951009562289457E-2</v>
      </c>
      <c r="P622" s="172">
        <f t="shared" si="32"/>
        <v>1.9550732308177832E-2</v>
      </c>
      <c r="Q622" s="172">
        <f t="shared" si="32"/>
        <v>-3.825389346598107E-2</v>
      </c>
      <c r="R622" s="172">
        <f t="shared" si="32"/>
        <v>5.42506789265782E-2</v>
      </c>
      <c r="S622" s="173">
        <f t="shared" si="32"/>
        <v>5.9046893702863201E-2</v>
      </c>
    </row>
    <row r="623" spans="1:19" x14ac:dyDescent="0.25">
      <c r="A623" s="132" t="s">
        <v>141</v>
      </c>
      <c r="B623" s="132"/>
      <c r="C623" s="168">
        <f t="shared" si="33"/>
        <v>3.4097890977410339E-2</v>
      </c>
      <c r="D623" s="168">
        <f t="shared" si="32"/>
        <v>3.1849242663471777E-2</v>
      </c>
      <c r="E623" s="168">
        <f t="shared" si="32"/>
        <v>5.7984033719039374E-2</v>
      </c>
      <c r="F623" s="168">
        <f t="shared" si="32"/>
        <v>5.0361037023357369E-2</v>
      </c>
      <c r="G623" s="168">
        <f t="shared" si="32"/>
        <v>3.4244733796543692E-2</v>
      </c>
      <c r="H623" s="168">
        <f t="shared" si="32"/>
        <v>3.3301919901031596E-2</v>
      </c>
      <c r="I623" s="168">
        <f t="shared" si="32"/>
        <v>7.2574382253678404E-3</v>
      </c>
      <c r="J623" s="168">
        <f t="shared" si="32"/>
        <v>2.6943843458867356E-2</v>
      </c>
      <c r="K623" s="168">
        <f t="shared" si="32"/>
        <v>1.4617138575974131E-2</v>
      </c>
      <c r="L623" s="168">
        <f t="shared" si="32"/>
        <v>2.1327654794872419E-2</v>
      </c>
      <c r="M623" s="168">
        <f t="shared" si="32"/>
        <v>3.2339725805582864E-2</v>
      </c>
      <c r="N623" s="171">
        <f t="shared" si="32"/>
        <v>1.6677838737281236E-2</v>
      </c>
      <c r="O623" s="172">
        <f t="shared" si="32"/>
        <v>2.6128619140139753E-2</v>
      </c>
      <c r="P623" s="172">
        <f t="shared" si="32"/>
        <v>1.8633145834279219E-3</v>
      </c>
      <c r="Q623" s="172">
        <f t="shared" si="32"/>
        <v>3.1284138627867497E-2</v>
      </c>
      <c r="R623" s="172">
        <f t="shared" si="32"/>
        <v>1.02323297671576E-2</v>
      </c>
      <c r="S623" s="173">
        <f t="shared" si="32"/>
        <v>7.6384687000290441E-3</v>
      </c>
    </row>
    <row r="624" spans="1:19" x14ac:dyDescent="0.25">
      <c r="A624" s="132" t="s">
        <v>144</v>
      </c>
      <c r="B624" s="132"/>
      <c r="C624" s="168">
        <f t="shared" si="33"/>
        <v>2.6528676889429503E-2</v>
      </c>
      <c r="D624" s="168">
        <f t="shared" si="32"/>
        <v>2.5399561784918978E-2</v>
      </c>
      <c r="E624" s="168">
        <f t="shared" si="32"/>
        <v>5.5709505983545515E-2</v>
      </c>
      <c r="F624" s="168">
        <f t="shared" si="32"/>
        <v>5.8332303683745312E-2</v>
      </c>
      <c r="G624" s="168">
        <f t="shared" si="32"/>
        <v>4.2164639399713932E-2</v>
      </c>
      <c r="H624" s="168">
        <f t="shared" si="32"/>
        <v>4.5346715114650715E-2</v>
      </c>
      <c r="I624" s="168">
        <f t="shared" si="32"/>
        <v>1.0485615290474204E-2</v>
      </c>
      <c r="J624" s="168">
        <f t="shared" si="32"/>
        <v>3.4336134783281125E-2</v>
      </c>
      <c r="K624" s="168">
        <f t="shared" si="32"/>
        <v>2.0079178148926902E-2</v>
      </c>
      <c r="L624" s="168">
        <f t="shared" si="32"/>
        <v>2.1343516213814695E-2</v>
      </c>
      <c r="M624" s="168">
        <f t="shared" si="32"/>
        <v>3.6955665470578047E-2</v>
      </c>
      <c r="N624" s="171">
        <f t="shared" si="32"/>
        <v>2.0491618372051379E-2</v>
      </c>
      <c r="O624" s="172">
        <f t="shared" si="32"/>
        <v>2.7457658697852771E-2</v>
      </c>
      <c r="P624" s="172">
        <f t="shared" si="32"/>
        <v>2.4789937559031028E-3</v>
      </c>
      <c r="Q624" s="172">
        <f t="shared" si="32"/>
        <v>3.5504345755968947E-2</v>
      </c>
      <c r="R624" s="172">
        <f t="shared" si="32"/>
        <v>1.0062725359967439E-2</v>
      </c>
      <c r="S624" s="173">
        <f t="shared" si="32"/>
        <v>8.5235385729376389E-3</v>
      </c>
    </row>
    <row r="625" spans="1:19" x14ac:dyDescent="0.25">
      <c r="A625" s="132" t="s">
        <v>147</v>
      </c>
      <c r="B625" s="132"/>
      <c r="C625" s="168">
        <f t="shared" si="33"/>
        <v>3.2395474954564296E-2</v>
      </c>
      <c r="D625" s="168">
        <f t="shared" si="32"/>
        <v>7.207075004262764E-3</v>
      </c>
      <c r="E625" s="168">
        <f t="shared" si="32"/>
        <v>6.1064473897806337E-2</v>
      </c>
      <c r="F625" s="168">
        <f t="shared" si="32"/>
        <v>4.3833908484347539E-3</v>
      </c>
      <c r="G625" s="168">
        <f t="shared" si="32"/>
        <v>6.0664895007642716E-3</v>
      </c>
      <c r="H625" s="168">
        <f t="shared" si="32"/>
        <v>-4.506405627246135E-3</v>
      </c>
      <c r="I625" s="168">
        <f t="shared" si="32"/>
        <v>4.1797401728878913E-2</v>
      </c>
      <c r="J625" s="168">
        <f t="shared" si="32"/>
        <v>-1.4668801815286736E-2</v>
      </c>
      <c r="K625" s="168">
        <f t="shared" si="32"/>
        <v>8.9349146910107091E-3</v>
      </c>
      <c r="L625" s="168">
        <f t="shared" si="32"/>
        <v>1.6239692668005956E-2</v>
      </c>
      <c r="M625" s="168">
        <f t="shared" si="32"/>
        <v>2.8997674776073845E-2</v>
      </c>
      <c r="N625" s="171">
        <f t="shared" si="32"/>
        <v>2.4084847576688828E-2</v>
      </c>
      <c r="O625" s="172">
        <f t="shared" si="32"/>
        <v>5.397585382127712E-2</v>
      </c>
      <c r="P625" s="172">
        <f t="shared" si="32"/>
        <v>3.2242441058837779E-2</v>
      </c>
      <c r="Q625" s="172">
        <f t="shared" si="32"/>
        <v>2.3618376064818314E-2</v>
      </c>
      <c r="R625" s="172">
        <f t="shared" si="32"/>
        <v>1.7006254947288024E-2</v>
      </c>
      <c r="S625" s="173">
        <f t="shared" si="32"/>
        <v>-2.2734492279381402E-2</v>
      </c>
    </row>
    <row r="626" spans="1:19" x14ac:dyDescent="0.25">
      <c r="A626" s="132" t="s">
        <v>150</v>
      </c>
      <c r="B626" s="132"/>
      <c r="C626" s="168">
        <f t="shared" si="33"/>
        <v>9.8334383231816869E-2</v>
      </c>
      <c r="D626" s="168">
        <f t="shared" si="32"/>
        <v>1.5064035549021471E-2</v>
      </c>
      <c r="E626" s="168">
        <f t="shared" si="32"/>
        <v>2.6638984064744742E-2</v>
      </c>
      <c r="F626" s="168">
        <f t="shared" si="32"/>
        <v>6.220701626481917E-3</v>
      </c>
      <c r="G626" s="168">
        <f t="shared" si="32"/>
        <v>5.9420675080421592E-3</v>
      </c>
      <c r="H626" s="168">
        <f t="shared" si="32"/>
        <v>1.0698834460012074E-2</v>
      </c>
      <c r="I626" s="168">
        <f t="shared" si="32"/>
        <v>-8.3162395117378773E-3</v>
      </c>
      <c r="J626" s="168">
        <f t="shared" si="32"/>
        <v>-1.2972270062536762E-3</v>
      </c>
      <c r="K626" s="168">
        <f t="shared" si="32"/>
        <v>5.7783686490771036E-3</v>
      </c>
      <c r="L626" s="168">
        <f t="shared" si="32"/>
        <v>3.2806317806884921E-2</v>
      </c>
      <c r="M626" s="168">
        <f t="shared" si="32"/>
        <v>3.9686585186573753E-2</v>
      </c>
      <c r="N626" s="171">
        <f t="shared" si="32"/>
        <v>-1.0109566306334417E-3</v>
      </c>
      <c r="O626" s="172">
        <f t="shared" si="32"/>
        <v>1.2950907189592575E-2</v>
      </c>
      <c r="P626" s="172">
        <f t="shared" si="32"/>
        <v>3.4535524233673343E-2</v>
      </c>
      <c r="Q626" s="172">
        <f t="shared" si="32"/>
        <v>1.0334294618920659E-2</v>
      </c>
      <c r="R626" s="172">
        <f t="shared" si="32"/>
        <v>-3.1496312819526251E-2</v>
      </c>
      <c r="S626" s="173">
        <f t="shared" si="32"/>
        <v>-1.1536975274423211E-3</v>
      </c>
    </row>
    <row r="627" spans="1:19" x14ac:dyDescent="0.25">
      <c r="A627" s="132" t="s">
        <v>153</v>
      </c>
      <c r="B627" s="132"/>
      <c r="C627" s="168">
        <f t="shared" si="33"/>
        <v>5.0893377841874088E-3</v>
      </c>
      <c r="D627" s="168">
        <f t="shared" si="32"/>
        <v>4.5447429799496675E-3</v>
      </c>
      <c r="E627" s="168">
        <f t="shared" si="32"/>
        <v>1.9546336339218762E-2</v>
      </c>
      <c r="F627" s="168">
        <f t="shared" si="32"/>
        <v>1.758072688546064E-2</v>
      </c>
      <c r="G627" s="168">
        <f t="shared" si="32"/>
        <v>3.9655925578694351E-3</v>
      </c>
      <c r="H627" s="168">
        <f t="shared" si="32"/>
        <v>1.2537619073142992E-2</v>
      </c>
      <c r="I627" s="168">
        <f t="shared" si="32"/>
        <v>-1.4274004238465698E-2</v>
      </c>
      <c r="J627" s="168">
        <f t="shared" si="32"/>
        <v>1.0938430515135211E-2</v>
      </c>
      <c r="K627" s="168">
        <f t="shared" si="32"/>
        <v>-3.0076694659786352E-3</v>
      </c>
      <c r="L627" s="168">
        <f t="shared" si="32"/>
        <v>6.3675867345869275E-3</v>
      </c>
      <c r="M627" s="168">
        <f t="shared" si="32"/>
        <v>8.4833425971686527E-3</v>
      </c>
      <c r="N627" s="171">
        <f t="shared" si="32"/>
        <v>1.0958513890733101E-3</v>
      </c>
      <c r="O627" s="172">
        <f t="shared" si="32"/>
        <v>1.0955175666748973E-2</v>
      </c>
      <c r="P627" s="172">
        <f t="shared" si="32"/>
        <v>-2.4525925037464646E-2</v>
      </c>
      <c r="Q627" s="172">
        <f t="shared" si="32"/>
        <v>1.0501225218238819E-2</v>
      </c>
      <c r="R627" s="172">
        <f t="shared" si="32"/>
        <v>-9.787788624516458E-3</v>
      </c>
      <c r="S627" s="173">
        <f t="shared" si="32"/>
        <v>-1.7487223533716456E-3</v>
      </c>
    </row>
    <row r="628" spans="1:19" x14ac:dyDescent="0.25">
      <c r="A628" s="132" t="s">
        <v>156</v>
      </c>
      <c r="B628" s="132"/>
      <c r="C628" s="168">
        <f t="shared" si="33"/>
        <v>0.1014113246744881</v>
      </c>
      <c r="D628" s="168">
        <f t="shared" si="32"/>
        <v>0.22393280578695474</v>
      </c>
      <c r="E628" s="168">
        <f t="shared" si="32"/>
        <v>0.20289366588813484</v>
      </c>
      <c r="F628" s="168">
        <f t="shared" si="32"/>
        <v>5.9820174253781389E-2</v>
      </c>
      <c r="G628" s="168">
        <f t="shared" si="32"/>
        <v>9.5743683505731259E-3</v>
      </c>
      <c r="H628" s="168">
        <f t="shared" si="32"/>
        <v>-6.9413375798333066E-2</v>
      </c>
      <c r="I628" s="168">
        <f t="shared" si="32"/>
        <v>-1.399895817063157E-2</v>
      </c>
      <c r="J628" s="168">
        <f t="shared" si="32"/>
        <v>7.905579492730741E-4</v>
      </c>
      <c r="K628" s="168">
        <f t="shared" si="32"/>
        <v>-3.2240075546029923E-2</v>
      </c>
      <c r="L628" s="168">
        <f t="shared" si="32"/>
        <v>3.3030157759887713E-2</v>
      </c>
      <c r="M628" s="168">
        <f t="shared" si="32"/>
        <v>-1.9372694357325249E-2</v>
      </c>
      <c r="N628" s="171">
        <f t="shared" si="32"/>
        <v>-7.4024342467441384E-3</v>
      </c>
      <c r="O628" s="172">
        <f t="shared" si="32"/>
        <v>2.323679058999395E-2</v>
      </c>
      <c r="P628" s="172">
        <f t="shared" si="32"/>
        <v>-3.4621093536696068E-2</v>
      </c>
      <c r="Q628" s="172">
        <f t="shared" si="32"/>
        <v>2.4120927028303596E-2</v>
      </c>
      <c r="R628" s="172">
        <f t="shared" si="32"/>
        <v>0.10621516106257411</v>
      </c>
      <c r="S628" s="173">
        <f t="shared" si="32"/>
        <v>4.367772119011204E-2</v>
      </c>
    </row>
    <row r="629" spans="1:19" x14ac:dyDescent="0.25">
      <c r="A629" s="132" t="s">
        <v>159</v>
      </c>
      <c r="B629" s="132"/>
      <c r="C629" s="168">
        <f t="shared" si="33"/>
        <v>4.9525120815543167E-2</v>
      </c>
      <c r="D629" s="168">
        <f t="shared" si="32"/>
        <v>2.6381111499685916E-2</v>
      </c>
      <c r="E629" s="168">
        <f t="shared" si="32"/>
        <v>1.5495007648754555E-2</v>
      </c>
      <c r="F629" s="168">
        <f t="shared" si="32"/>
        <v>2.1989450366383334E-2</v>
      </c>
      <c r="G629" s="168">
        <f t="shared" si="32"/>
        <v>9.9241246318522158E-3</v>
      </c>
      <c r="H629" s="168">
        <f t="shared" si="32"/>
        <v>1.7666783868474534E-2</v>
      </c>
      <c r="I629" s="168">
        <f t="shared" si="32"/>
        <v>2.6584391981759659E-2</v>
      </c>
      <c r="J629" s="168">
        <f t="shared" si="32"/>
        <v>1.409545055486694E-2</v>
      </c>
      <c r="K629" s="168">
        <f t="shared" si="32"/>
        <v>-1.5516044181700384E-3</v>
      </c>
      <c r="L629" s="168">
        <f t="shared" si="32"/>
        <v>2.2823830730261063E-2</v>
      </c>
      <c r="M629" s="168">
        <f t="shared" si="32"/>
        <v>1.4194924408860832E-2</v>
      </c>
      <c r="N629" s="171">
        <f t="shared" si="32"/>
        <v>2.0863693042353582E-2</v>
      </c>
      <c r="O629" s="172">
        <f t="shared" si="32"/>
        <v>2.4350997812302655E-2</v>
      </c>
      <c r="P629" s="172">
        <f t="shared" si="32"/>
        <v>1.168200224554905E-2</v>
      </c>
      <c r="Q629" s="172">
        <f t="shared" si="32"/>
        <v>-8.6787302572076674E-3</v>
      </c>
      <c r="R629" s="172">
        <f t="shared" si="32"/>
        <v>-3.0529497623184576E-2</v>
      </c>
      <c r="S629" s="173">
        <f t="shared" si="32"/>
        <v>2.9699355179317211E-2</v>
      </c>
    </row>
    <row r="630" spans="1:19" x14ac:dyDescent="0.25">
      <c r="A630" s="132" t="s">
        <v>162</v>
      </c>
      <c r="B630" s="132"/>
      <c r="C630" s="168">
        <f t="shared" si="33"/>
        <v>4.9524633481325075E-2</v>
      </c>
      <c r="D630" s="168">
        <f t="shared" si="32"/>
        <v>2.6380857143153857E-2</v>
      </c>
      <c r="E630" s="168">
        <f t="shared" si="32"/>
        <v>1.5533245373696047E-2</v>
      </c>
      <c r="F630" s="168">
        <f t="shared" si="32"/>
        <v>2.19890313812523E-2</v>
      </c>
      <c r="G630" s="168">
        <f t="shared" si="32"/>
        <v>9.9996864263782737E-3</v>
      </c>
      <c r="H630" s="168">
        <f t="shared" si="32"/>
        <v>1.7628121164655397E-2</v>
      </c>
      <c r="I630" s="168">
        <f t="shared" si="32"/>
        <v>2.6583640203135417E-2</v>
      </c>
      <c r="J630" s="168">
        <f t="shared" si="32"/>
        <v>1.40200895317939E-2</v>
      </c>
      <c r="K630" s="168">
        <f t="shared" si="32"/>
        <v>-1.6992663458078594E-3</v>
      </c>
      <c r="L630" s="168">
        <f t="shared" si="32"/>
        <v>2.2786858532313881E-2</v>
      </c>
      <c r="M630" s="168">
        <f t="shared" si="32"/>
        <v>1.4269777088848468E-2</v>
      </c>
      <c r="N630" s="171">
        <f t="shared" si="32"/>
        <v>2.090129277291819E-2</v>
      </c>
      <c r="O630" s="172">
        <f t="shared" si="32"/>
        <v>2.4388339104590262E-2</v>
      </c>
      <c r="P630" s="172">
        <f t="shared" si="32"/>
        <v>1.1645451554737729E-2</v>
      </c>
      <c r="Q630" s="172">
        <f t="shared" si="32"/>
        <v>-8.678808390599646E-3</v>
      </c>
      <c r="R630" s="172">
        <f t="shared" si="32"/>
        <v>-3.056514628179019E-2</v>
      </c>
      <c r="S630" s="173">
        <f t="shared" si="32"/>
        <v>2.9699903010958817E-2</v>
      </c>
    </row>
    <row r="631" spans="1:19" x14ac:dyDescent="0.25">
      <c r="A631" s="132" t="s">
        <v>165</v>
      </c>
      <c r="B631" s="132"/>
      <c r="C631" s="168">
        <f t="shared" si="33"/>
        <v>4.96135921147558E-2</v>
      </c>
      <c r="D631" s="168">
        <f t="shared" si="32"/>
        <v>2.6423879980296494E-2</v>
      </c>
      <c r="E631" s="168">
        <f t="shared" si="32"/>
        <v>1.5497077673764847E-2</v>
      </c>
      <c r="F631" s="168">
        <f t="shared" si="32"/>
        <v>2.2299830744808569E-2</v>
      </c>
      <c r="G631" s="168">
        <f t="shared" si="32"/>
        <v>9.7731896284678488E-3</v>
      </c>
      <c r="H631" s="168">
        <f t="shared" si="32"/>
        <v>1.7744456231114425E-2</v>
      </c>
      <c r="I631" s="168">
        <f t="shared" si="32"/>
        <v>2.6357917557379151E-2</v>
      </c>
      <c r="J631" s="168">
        <f t="shared" si="32"/>
        <v>1.3834882893782208E-2</v>
      </c>
      <c r="K631" s="168">
        <f t="shared" si="32"/>
        <v>-1.404182770760265E-3</v>
      </c>
      <c r="L631" s="168">
        <f t="shared" si="32"/>
        <v>2.2714605225705675E-2</v>
      </c>
      <c r="M631" s="168">
        <f t="shared" si="32"/>
        <v>1.4197548497390411E-2</v>
      </c>
      <c r="N631" s="171">
        <f t="shared" si="32"/>
        <v>2.0830326046804126E-2</v>
      </c>
      <c r="O631" s="172">
        <f t="shared" si="32"/>
        <v>2.4392825330136425E-2</v>
      </c>
      <c r="P631" s="172">
        <f t="shared" si="32"/>
        <v>1.1830367691957777E-2</v>
      </c>
      <c r="Q631" s="172">
        <f t="shared" si="32"/>
        <v>-8.5722796008849134E-3</v>
      </c>
      <c r="R631" s="172">
        <f t="shared" si="32"/>
        <v>-3.0568428219042709E-2</v>
      </c>
      <c r="S631" s="173">
        <f t="shared" si="32"/>
        <v>2.977780119186213E-2</v>
      </c>
    </row>
    <row r="632" spans="1:19" x14ac:dyDescent="0.25">
      <c r="A632" s="132" t="s">
        <v>168</v>
      </c>
      <c r="B632" s="132"/>
      <c r="C632" s="168">
        <f t="shared" si="33"/>
        <v>4.977348629224343E-2</v>
      </c>
      <c r="D632" s="168">
        <f t="shared" si="32"/>
        <v>2.6422605982723946E-2</v>
      </c>
      <c r="E632" s="168">
        <f t="shared" si="32"/>
        <v>1.5457950157666156E-2</v>
      </c>
      <c r="F632" s="168">
        <f t="shared" si="32"/>
        <v>2.2222115446633328E-2</v>
      </c>
      <c r="G632" s="168">
        <f t="shared" si="32"/>
        <v>9.8108771135612116E-3</v>
      </c>
      <c r="H632" s="168">
        <f t="shared" si="32"/>
        <v>1.7743953812174196E-2</v>
      </c>
      <c r="I632" s="168">
        <f t="shared" si="32"/>
        <v>2.6433325568350652E-2</v>
      </c>
      <c r="J632" s="168">
        <f t="shared" si="32"/>
        <v>1.3796757166414153E-2</v>
      </c>
      <c r="K632" s="168">
        <f t="shared" si="32"/>
        <v>-1.5149203103113074E-3</v>
      </c>
      <c r="L632" s="168">
        <f t="shared" si="32"/>
        <v>2.2864852072145059E-2</v>
      </c>
      <c r="M632" s="168">
        <f t="shared" si="32"/>
        <v>1.4196892384308768E-2</v>
      </c>
      <c r="N632" s="171">
        <f t="shared" si="32"/>
        <v>2.0754931505225782E-2</v>
      </c>
      <c r="O632" s="172">
        <f t="shared" si="32"/>
        <v>2.42436654507594E-2</v>
      </c>
      <c r="P632" s="172">
        <f t="shared" si="32"/>
        <v>1.2013298559226726E-2</v>
      </c>
      <c r="Q632" s="172">
        <f t="shared" si="32"/>
        <v>-8.6437698946715269E-3</v>
      </c>
      <c r="R632" s="172">
        <f t="shared" si="32"/>
        <v>-3.0497122940085553E-2</v>
      </c>
      <c r="S632" s="173">
        <f t="shared" si="32"/>
        <v>2.9814008036294304E-2</v>
      </c>
    </row>
    <row r="633" spans="1:19" x14ac:dyDescent="0.25">
      <c r="A633" s="132" t="s">
        <v>171</v>
      </c>
      <c r="B633" s="132"/>
      <c r="C633" s="168">
        <f t="shared" si="33"/>
        <v>3.620141095848961E-2</v>
      </c>
      <c r="D633" s="168">
        <f t="shared" si="32"/>
        <v>2.156606519909543E-2</v>
      </c>
      <c r="E633" s="168">
        <f t="shared" si="32"/>
        <v>2.3288523817484696E-2</v>
      </c>
      <c r="F633" s="168">
        <f t="shared" si="32"/>
        <v>3.0564392415916686E-2</v>
      </c>
      <c r="G633" s="168">
        <f t="shared" si="32"/>
        <v>1.7997425161389913E-2</v>
      </c>
      <c r="H633" s="168">
        <f t="shared" si="32"/>
        <v>2.9023738869368154E-2</v>
      </c>
      <c r="I633" s="168">
        <f t="shared" si="32"/>
        <v>2.443082691194709E-2</v>
      </c>
      <c r="J633" s="168">
        <f t="shared" si="32"/>
        <v>1.0116758000336734E-2</v>
      </c>
      <c r="K633" s="168">
        <f t="shared" si="32"/>
        <v>1.8004929493740551E-2</v>
      </c>
      <c r="L633" s="168">
        <f t="shared" si="32"/>
        <v>1.8916840425618364E-2</v>
      </c>
      <c r="M633" s="168">
        <f t="shared" si="32"/>
        <v>3.1255638856575674E-2</v>
      </c>
      <c r="N633" s="171">
        <f t="shared" si="32"/>
        <v>3.2296548210551501E-2</v>
      </c>
      <c r="O633" s="172">
        <f t="shared" si="32"/>
        <v>1.9903271495706365E-2</v>
      </c>
      <c r="P633" s="172">
        <f t="shared" si="32"/>
        <v>1.3075553772412984E-2</v>
      </c>
      <c r="Q633" s="172">
        <f t="shared" si="32"/>
        <v>1.1539090959571396E-2</v>
      </c>
      <c r="R633" s="172">
        <f t="shared" si="32"/>
        <v>3.5248026032965507E-2</v>
      </c>
      <c r="S633" s="173">
        <f t="shared" si="32"/>
        <v>4.0025853185693183E-2</v>
      </c>
    </row>
    <row r="634" spans="1:19" x14ac:dyDescent="0.25">
      <c r="A634" s="132" t="s">
        <v>174</v>
      </c>
      <c r="B634" s="132"/>
      <c r="C634" s="168">
        <f t="shared" si="33"/>
        <v>4.7315696078023883E-2</v>
      </c>
      <c r="D634" s="168">
        <f t="shared" si="33"/>
        <v>3.6219492307793866E-2</v>
      </c>
      <c r="E634" s="168">
        <f t="shared" si="33"/>
        <v>3.8527112858592005E-2</v>
      </c>
      <c r="F634" s="168">
        <f t="shared" si="33"/>
        <v>2.4692793003773028E-2</v>
      </c>
      <c r="G634" s="168">
        <f t="shared" si="33"/>
        <v>1.9926340598752201E-2</v>
      </c>
      <c r="H634" s="168">
        <f t="shared" si="33"/>
        <v>3.2033607935693986E-2</v>
      </c>
      <c r="I634" s="168">
        <f t="shared" si="33"/>
        <v>2.8905485326807145E-2</v>
      </c>
      <c r="J634" s="168">
        <f t="shared" si="33"/>
        <v>1.4023102037747259E-2</v>
      </c>
      <c r="K634" s="168">
        <f t="shared" si="33"/>
        <v>2.7806742536538476E-2</v>
      </c>
      <c r="L634" s="168">
        <f t="shared" si="33"/>
        <v>2.2629440654745592E-2</v>
      </c>
      <c r="M634" s="168">
        <f t="shared" si="33"/>
        <v>4.2581845599349633E-2</v>
      </c>
      <c r="N634" s="171">
        <f t="shared" si="33"/>
        <v>4.1778632011302275E-2</v>
      </c>
      <c r="O634" s="172">
        <f t="shared" si="33"/>
        <v>2.5226030218226336E-2</v>
      </c>
      <c r="P634" s="172">
        <f t="shared" si="33"/>
        <v>1.9838501511860507E-2</v>
      </c>
      <c r="Q634" s="172">
        <f t="shared" si="33"/>
        <v>2.6076312994541828E-2</v>
      </c>
      <c r="R634" s="172">
        <f t="shared" si="33"/>
        <v>4.0512328080019699E-2</v>
      </c>
      <c r="S634" s="173">
        <f t="shared" ref="D634:S649" si="34">(S229/R229)^4 -1</f>
        <v>4.1812991504649899E-2</v>
      </c>
    </row>
    <row r="635" spans="1:19" x14ac:dyDescent="0.25">
      <c r="A635" s="132" t="s">
        <v>177</v>
      </c>
      <c r="B635" s="132"/>
      <c r="C635" s="168">
        <f t="shared" ref="C635:R650" si="35">(C230/B230)^4 -1</f>
        <v>1.0364110973689389E-2</v>
      </c>
      <c r="D635" s="168">
        <f t="shared" si="34"/>
        <v>-9.1131825364291208E-3</v>
      </c>
      <c r="E635" s="168">
        <f t="shared" si="34"/>
        <v>1.1955465876178906E-4</v>
      </c>
      <c r="F635" s="168">
        <f t="shared" si="34"/>
        <v>5.916930838259038E-2</v>
      </c>
      <c r="G635" s="168">
        <f t="shared" si="34"/>
        <v>1.2906560294455582E-2</v>
      </c>
      <c r="H635" s="168">
        <f t="shared" si="34"/>
        <v>2.9810739746603643E-2</v>
      </c>
      <c r="I635" s="168">
        <f t="shared" si="34"/>
        <v>1.926051878071533E-2</v>
      </c>
      <c r="J635" s="168">
        <f t="shared" si="34"/>
        <v>1.2045716218469726E-2</v>
      </c>
      <c r="K635" s="168">
        <f t="shared" si="34"/>
        <v>-7.2693054955201841E-3</v>
      </c>
      <c r="L635" s="168">
        <f t="shared" si="34"/>
        <v>2.8110659844667873E-2</v>
      </c>
      <c r="M635" s="168">
        <f t="shared" si="34"/>
        <v>1.7340106425577595E-2</v>
      </c>
      <c r="N635" s="171">
        <f t="shared" si="34"/>
        <v>2.2344430567172946E-2</v>
      </c>
      <c r="O635" s="172">
        <f t="shared" si="34"/>
        <v>1.1064373966086727E-2</v>
      </c>
      <c r="P635" s="172">
        <f t="shared" si="34"/>
        <v>1.3098474769142721E-2</v>
      </c>
      <c r="Q635" s="172">
        <f t="shared" si="34"/>
        <v>-1.617902835537377E-2</v>
      </c>
      <c r="R635" s="172">
        <f t="shared" si="34"/>
        <v>4.4251056646847253E-2</v>
      </c>
      <c r="S635" s="173">
        <f t="shared" si="34"/>
        <v>5.3095429851403697E-2</v>
      </c>
    </row>
    <row r="636" spans="1:19" x14ac:dyDescent="0.25">
      <c r="A636" s="132" t="s">
        <v>180</v>
      </c>
      <c r="B636" s="132"/>
      <c r="C636" s="168">
        <f t="shared" si="35"/>
        <v>1.8808805990828903E-2</v>
      </c>
      <c r="D636" s="168">
        <f t="shared" si="34"/>
        <v>-6.7978736570987186E-3</v>
      </c>
      <c r="E636" s="168">
        <f t="shared" si="34"/>
        <v>-2.4494024603469167E-2</v>
      </c>
      <c r="F636" s="168">
        <f t="shared" si="34"/>
        <v>9.7501051435073816E-3</v>
      </c>
      <c r="G636" s="168">
        <f t="shared" si="34"/>
        <v>1.6318367544974732E-2</v>
      </c>
      <c r="H636" s="168">
        <f t="shared" si="34"/>
        <v>7.1267041542000253E-3</v>
      </c>
      <c r="I636" s="168">
        <f t="shared" si="34"/>
        <v>4.8463709838511004E-3</v>
      </c>
      <c r="J636" s="168">
        <f t="shared" si="34"/>
        <v>-2.1249279759536499E-2</v>
      </c>
      <c r="K636" s="168">
        <f t="shared" si="34"/>
        <v>6.1267058629936866E-3</v>
      </c>
      <c r="L636" s="168">
        <f t="shared" si="34"/>
        <v>-2.4468571945445716E-2</v>
      </c>
      <c r="M636" s="168">
        <f t="shared" si="34"/>
        <v>-1.6570989254682922E-2</v>
      </c>
      <c r="N636" s="171">
        <f t="shared" si="34"/>
        <v>-1.0211730145170739E-2</v>
      </c>
      <c r="O636" s="172">
        <f t="shared" si="34"/>
        <v>2.9103261549840997E-3</v>
      </c>
      <c r="P636" s="172">
        <f t="shared" si="34"/>
        <v>-3.3370784342502402E-2</v>
      </c>
      <c r="Q636" s="172">
        <f t="shared" si="34"/>
        <v>-2.6836567575553749E-2</v>
      </c>
      <c r="R636" s="172">
        <f t="shared" si="34"/>
        <v>-2.2777945089641705E-2</v>
      </c>
      <c r="S636" s="173">
        <f t="shared" si="34"/>
        <v>-2.2128388416959854E-3</v>
      </c>
    </row>
    <row r="637" spans="1:19" x14ac:dyDescent="0.25">
      <c r="A637" s="131" t="s">
        <v>183</v>
      </c>
      <c r="B637" s="132"/>
      <c r="C637" s="168">
        <f t="shared" si="35"/>
        <v>3.9751265514189615E-2</v>
      </c>
      <c r="D637" s="168">
        <f t="shared" si="34"/>
        <v>3.9002249382316778E-2</v>
      </c>
      <c r="E637" s="168">
        <f t="shared" si="34"/>
        <v>1.6209200263960222E-2</v>
      </c>
      <c r="F637" s="168">
        <f t="shared" si="34"/>
        <v>3.2794610757927112E-2</v>
      </c>
      <c r="G637" s="168">
        <f t="shared" si="34"/>
        <v>3.2411765578296725E-2</v>
      </c>
      <c r="H637" s="168">
        <f t="shared" si="34"/>
        <v>1.9762379418736042E-2</v>
      </c>
      <c r="I637" s="168">
        <f t="shared" si="34"/>
        <v>1.7924051376433603E-2</v>
      </c>
      <c r="J637" s="168">
        <f t="shared" si="34"/>
        <v>1.9426629847000054E-2</v>
      </c>
      <c r="K637" s="168">
        <f t="shared" si="34"/>
        <v>2.8178081256651444E-2</v>
      </c>
      <c r="L637" s="168">
        <f t="shared" si="34"/>
        <v>1.7559735743637006E-2</v>
      </c>
      <c r="M637" s="168">
        <f t="shared" si="34"/>
        <v>8.7314899967882997E-3</v>
      </c>
      <c r="N637" s="171">
        <f t="shared" si="34"/>
        <v>3.0630746446559609E-2</v>
      </c>
      <c r="O637" s="172">
        <f t="shared" si="34"/>
        <v>3.7825250065477878E-2</v>
      </c>
      <c r="P637" s="172">
        <f t="shared" si="34"/>
        <v>2.8390819758376651E-2</v>
      </c>
      <c r="Q637" s="172">
        <f t="shared" si="34"/>
        <v>3.9441568007052119E-2</v>
      </c>
      <c r="R637" s="172">
        <f t="shared" si="34"/>
        <v>3.0260074313562813E-2</v>
      </c>
      <c r="S637" s="173">
        <f t="shared" si="34"/>
        <v>1.2703783543419389E-2</v>
      </c>
    </row>
    <row r="638" spans="1:19" x14ac:dyDescent="0.25">
      <c r="A638" s="132" t="s">
        <v>186</v>
      </c>
      <c r="B638" s="132"/>
      <c r="C638" s="168">
        <f t="shared" si="35"/>
        <v>3.8829503007129951E-2</v>
      </c>
      <c r="D638" s="168">
        <f t="shared" si="34"/>
        <v>3.3733168960097926E-2</v>
      </c>
      <c r="E638" s="168">
        <f t="shared" si="34"/>
        <v>2.3118421662330135E-2</v>
      </c>
      <c r="F638" s="168">
        <f t="shared" si="34"/>
        <v>3.1852815731968187E-2</v>
      </c>
      <c r="G638" s="168">
        <f t="shared" si="34"/>
        <v>3.1910867914758168E-2</v>
      </c>
      <c r="H638" s="168">
        <f t="shared" si="34"/>
        <v>2.8091347836155522E-2</v>
      </c>
      <c r="I638" s="168">
        <f t="shared" si="34"/>
        <v>1.6871886166164085E-2</v>
      </c>
      <c r="J638" s="168">
        <f t="shared" si="34"/>
        <v>1.7176765542684214E-2</v>
      </c>
      <c r="K638" s="168">
        <f t="shared" si="34"/>
        <v>2.8450702398623351E-2</v>
      </c>
      <c r="L638" s="168">
        <f t="shared" si="34"/>
        <v>1.9995777756875555E-2</v>
      </c>
      <c r="M638" s="168">
        <f t="shared" si="34"/>
        <v>1.7823153932597036E-2</v>
      </c>
      <c r="N638" s="171">
        <f t="shared" si="34"/>
        <v>1.8480840194218917E-2</v>
      </c>
      <c r="O638" s="172">
        <f t="shared" si="34"/>
        <v>3.0812303543431563E-2</v>
      </c>
      <c r="P638" s="172">
        <f t="shared" si="34"/>
        <v>2.8558358533912864E-2</v>
      </c>
      <c r="Q638" s="172">
        <f t="shared" si="34"/>
        <v>3.5181339748301621E-2</v>
      </c>
      <c r="R638" s="172">
        <f t="shared" si="34"/>
        <v>2.551336069307486E-2</v>
      </c>
      <c r="S638" s="173">
        <f t="shared" si="34"/>
        <v>2.5029590995132356E-2</v>
      </c>
    </row>
    <row r="639" spans="1:19" x14ac:dyDescent="0.25">
      <c r="A639" s="132" t="s">
        <v>189</v>
      </c>
      <c r="B639" s="132"/>
      <c r="C639" s="168">
        <f t="shared" si="35"/>
        <v>3.9090530495207609E-2</v>
      </c>
      <c r="D639" s="168">
        <f t="shared" si="34"/>
        <v>3.1569886450213414E-2</v>
      </c>
      <c r="E639" s="168">
        <f t="shared" si="34"/>
        <v>2.4312411188878835E-2</v>
      </c>
      <c r="F639" s="168">
        <f t="shared" si="34"/>
        <v>3.1757503719630265E-2</v>
      </c>
      <c r="G639" s="168">
        <f t="shared" si="34"/>
        <v>3.2475966171521709E-2</v>
      </c>
      <c r="H639" s="168">
        <f t="shared" si="34"/>
        <v>2.7915709432984048E-2</v>
      </c>
      <c r="I639" s="168">
        <f t="shared" si="34"/>
        <v>1.5825533522032975E-2</v>
      </c>
      <c r="J639" s="168">
        <f t="shared" si="34"/>
        <v>1.6439649728062111E-2</v>
      </c>
      <c r="K639" s="168">
        <f t="shared" si="34"/>
        <v>2.8367433291100586E-2</v>
      </c>
      <c r="L639" s="168">
        <f t="shared" si="34"/>
        <v>1.9905409769888971E-2</v>
      </c>
      <c r="M639" s="168">
        <f t="shared" si="34"/>
        <v>1.8287133178590986E-2</v>
      </c>
      <c r="N639" s="171">
        <f t="shared" si="34"/>
        <v>1.8757159868947104E-2</v>
      </c>
      <c r="O639" s="172">
        <f t="shared" si="34"/>
        <v>3.0247908747872199E-2</v>
      </c>
      <c r="P639" s="172">
        <f t="shared" si="34"/>
        <v>2.9433047932490908E-2</v>
      </c>
      <c r="Q639" s="172">
        <f t="shared" si="34"/>
        <v>3.5467280043951721E-2</v>
      </c>
      <c r="R639" s="172">
        <f t="shared" si="34"/>
        <v>2.5605047621861665E-2</v>
      </c>
      <c r="S639" s="173">
        <f t="shared" si="34"/>
        <v>2.5012430223421367E-2</v>
      </c>
    </row>
    <row r="640" spans="1:19" x14ac:dyDescent="0.25">
      <c r="A640" s="132" t="s">
        <v>192</v>
      </c>
      <c r="B640" s="132"/>
      <c r="C640" s="168">
        <f t="shared" si="35"/>
        <v>3.5945523578400751E-2</v>
      </c>
      <c r="D640" s="168">
        <f t="shared" si="34"/>
        <v>3.0818557537336755E-2</v>
      </c>
      <c r="E640" s="168">
        <f t="shared" si="34"/>
        <v>2.6967487295704196E-2</v>
      </c>
      <c r="F640" s="168">
        <f t="shared" si="34"/>
        <v>2.9049686265215868E-2</v>
      </c>
      <c r="G640" s="168">
        <f t="shared" si="34"/>
        <v>3.1789270218126608E-2</v>
      </c>
      <c r="H640" s="168">
        <f t="shared" si="34"/>
        <v>2.9805667507629474E-2</v>
      </c>
      <c r="I640" s="168">
        <f t="shared" si="34"/>
        <v>1.5297526903022662E-2</v>
      </c>
      <c r="J640" s="168">
        <f t="shared" si="34"/>
        <v>1.5126285474760026E-2</v>
      </c>
      <c r="K640" s="168">
        <f t="shared" si="34"/>
        <v>2.8640313749951796E-2</v>
      </c>
      <c r="L640" s="168">
        <f t="shared" si="34"/>
        <v>1.9513972843799632E-2</v>
      </c>
      <c r="M640" s="168">
        <f t="shared" si="34"/>
        <v>1.6855866832518052E-2</v>
      </c>
      <c r="N640" s="171">
        <f t="shared" si="34"/>
        <v>2.211762278290319E-2</v>
      </c>
      <c r="O640" s="172">
        <f t="shared" si="34"/>
        <v>3.0249168285058081E-2</v>
      </c>
      <c r="P640" s="172">
        <f t="shared" si="34"/>
        <v>3.1828484141391611E-2</v>
      </c>
      <c r="Q640" s="172">
        <f t="shared" si="34"/>
        <v>3.4434513265295674E-2</v>
      </c>
      <c r="R640" s="172">
        <f t="shared" si="34"/>
        <v>2.7793535038573403E-2</v>
      </c>
      <c r="S640" s="173">
        <f t="shared" si="34"/>
        <v>2.4658397067028659E-2</v>
      </c>
    </row>
    <row r="641" spans="1:19" x14ac:dyDescent="0.25">
      <c r="A641" s="132" t="s">
        <v>195</v>
      </c>
      <c r="B641" s="132"/>
      <c r="C641" s="168">
        <f t="shared" si="35"/>
        <v>3.0388051717498366E-2</v>
      </c>
      <c r="D641" s="168">
        <f t="shared" si="34"/>
        <v>0.10404158242392181</v>
      </c>
      <c r="E641" s="168">
        <f t="shared" si="34"/>
        <v>-1.3420333489227998E-2</v>
      </c>
      <c r="F641" s="168">
        <f t="shared" si="34"/>
        <v>3.6046058412551485E-2</v>
      </c>
      <c r="G641" s="168">
        <f t="shared" si="34"/>
        <v>1.3631713993341288E-2</v>
      </c>
      <c r="H641" s="168">
        <f t="shared" si="34"/>
        <v>3.4090302609433465E-2</v>
      </c>
      <c r="I641" s="168">
        <f t="shared" si="34"/>
        <v>5.2880071641798976E-2</v>
      </c>
      <c r="J641" s="168">
        <f t="shared" si="34"/>
        <v>4.1518152871673042E-2</v>
      </c>
      <c r="K641" s="168">
        <f t="shared" si="34"/>
        <v>3.3022533873998672E-2</v>
      </c>
      <c r="L641" s="168">
        <f t="shared" si="34"/>
        <v>2.2382497808770108E-2</v>
      </c>
      <c r="M641" s="168">
        <f t="shared" si="34"/>
        <v>1.2328011745739165E-3</v>
      </c>
      <c r="N641" s="171">
        <f t="shared" si="34"/>
        <v>9.8203850702853757E-3</v>
      </c>
      <c r="O641" s="172">
        <f t="shared" si="34"/>
        <v>5.0613744478993361E-2</v>
      </c>
      <c r="P641" s="172">
        <f t="shared" si="34"/>
        <v>-7.6272358201900925E-4</v>
      </c>
      <c r="Q641" s="172">
        <f t="shared" si="34"/>
        <v>2.4431378696908146E-2</v>
      </c>
      <c r="R641" s="172">
        <f t="shared" si="34"/>
        <v>2.2038314900863387E-2</v>
      </c>
      <c r="S641" s="173">
        <f t="shared" si="34"/>
        <v>2.6315978745504509E-2</v>
      </c>
    </row>
    <row r="642" spans="1:19" x14ac:dyDescent="0.25">
      <c r="A642" s="132" t="s">
        <v>198</v>
      </c>
      <c r="B642" s="132"/>
      <c r="C642" s="168">
        <f t="shared" si="35"/>
        <v>3.0970264054434038E-2</v>
      </c>
      <c r="D642" s="168">
        <f t="shared" si="34"/>
        <v>0.10424964074374299</v>
      </c>
      <c r="E642" s="168">
        <f t="shared" si="34"/>
        <v>-1.374588109230257E-2</v>
      </c>
      <c r="F642" s="168">
        <f t="shared" si="34"/>
        <v>3.5651790576902931E-2</v>
      </c>
      <c r="G642" s="168">
        <f t="shared" si="34"/>
        <v>1.3442069214239183E-2</v>
      </c>
      <c r="H642" s="168">
        <f t="shared" si="34"/>
        <v>3.3744454612512964E-2</v>
      </c>
      <c r="I642" s="168">
        <f t="shared" si="34"/>
        <v>5.2799235016198987E-2</v>
      </c>
      <c r="J642" s="168">
        <f t="shared" si="34"/>
        <v>4.1440775831582455E-2</v>
      </c>
      <c r="K642" s="168">
        <f t="shared" si="34"/>
        <v>3.2984175915548697E-2</v>
      </c>
      <c r="L642" s="168">
        <f t="shared" si="34"/>
        <v>2.2525478785216491E-2</v>
      </c>
      <c r="M642" s="168">
        <f t="shared" si="34"/>
        <v>1.0213019889164787E-3</v>
      </c>
      <c r="N642" s="171">
        <f t="shared" si="34"/>
        <v>9.8910342543603313E-3</v>
      </c>
      <c r="O642" s="172">
        <f t="shared" si="34"/>
        <v>5.0502187965838941E-2</v>
      </c>
      <c r="P642" s="172">
        <f t="shared" si="34"/>
        <v>-6.9339108987209741E-4</v>
      </c>
      <c r="Q642" s="172">
        <f t="shared" si="34"/>
        <v>2.4430523619246358E-2</v>
      </c>
      <c r="R642" s="172">
        <f t="shared" si="34"/>
        <v>2.2002505147144635E-2</v>
      </c>
      <c r="S642" s="173">
        <f t="shared" si="34"/>
        <v>2.6315295380783255E-2</v>
      </c>
    </row>
    <row r="643" spans="1:19" x14ac:dyDescent="0.25">
      <c r="A643" s="132" t="s">
        <v>201</v>
      </c>
      <c r="B643" s="132"/>
      <c r="C643" s="168">
        <f t="shared" si="35"/>
        <v>3.0972968484775709E-2</v>
      </c>
      <c r="D643" s="168">
        <f t="shared" si="34"/>
        <v>0.10421788878728755</v>
      </c>
      <c r="E643" s="168">
        <f t="shared" si="34"/>
        <v>-1.3673622757142789E-2</v>
      </c>
      <c r="F643" s="168">
        <f t="shared" si="34"/>
        <v>3.5692751175550708E-2</v>
      </c>
      <c r="G643" s="168">
        <f t="shared" si="34"/>
        <v>1.3330983306985456E-2</v>
      </c>
      <c r="H643" s="168">
        <f t="shared" si="34"/>
        <v>3.3898630750144987E-2</v>
      </c>
      <c r="I643" s="168">
        <f t="shared" si="34"/>
        <v>5.2726268290040013E-2</v>
      </c>
      <c r="J643" s="168">
        <f t="shared" si="34"/>
        <v>4.1480980852711902E-2</v>
      </c>
      <c r="K643" s="168">
        <f t="shared" si="34"/>
        <v>3.2986261223837854E-2</v>
      </c>
      <c r="L643" s="168">
        <f t="shared" si="34"/>
        <v>2.227491574436602E-2</v>
      </c>
      <c r="M643" s="168">
        <f t="shared" si="34"/>
        <v>1.2680966388454173E-3</v>
      </c>
      <c r="N643" s="171">
        <f t="shared" si="34"/>
        <v>9.7852765094461613E-3</v>
      </c>
      <c r="O643" s="172">
        <f t="shared" si="34"/>
        <v>5.061600718019954E-2</v>
      </c>
      <c r="P643" s="172">
        <f t="shared" si="34"/>
        <v>-7.9741702249525037E-4</v>
      </c>
      <c r="Q643" s="172">
        <f t="shared" si="34"/>
        <v>2.446798318808896E-2</v>
      </c>
      <c r="R643" s="172">
        <f t="shared" si="34"/>
        <v>2.2004225989011639E-2</v>
      </c>
      <c r="S643" s="173">
        <f t="shared" si="34"/>
        <v>2.6352312166310288E-2</v>
      </c>
    </row>
    <row r="644" spans="1:19" x14ac:dyDescent="0.25">
      <c r="A644" s="132" t="s">
        <v>204</v>
      </c>
      <c r="B644" s="132"/>
      <c r="C644" s="168">
        <f t="shared" si="35"/>
        <v>3.6220222925371637E-2</v>
      </c>
      <c r="D644" s="168">
        <f t="shared" si="34"/>
        <v>2.7515126961930925E-2</v>
      </c>
      <c r="E644" s="168">
        <f t="shared" si="34"/>
        <v>2.8861577696532414E-2</v>
      </c>
      <c r="F644" s="168">
        <f t="shared" si="34"/>
        <v>2.877208319385538E-2</v>
      </c>
      <c r="G644" s="168">
        <f t="shared" si="34"/>
        <v>3.2608015494291376E-2</v>
      </c>
      <c r="H644" s="168">
        <f t="shared" si="34"/>
        <v>2.9606602446459185E-2</v>
      </c>
      <c r="I644" s="168">
        <f t="shared" si="34"/>
        <v>1.3688385678429116E-2</v>
      </c>
      <c r="J644" s="168">
        <f t="shared" si="34"/>
        <v>1.4018434069352548E-2</v>
      </c>
      <c r="K644" s="168">
        <f t="shared" si="34"/>
        <v>2.8426284815004976E-2</v>
      </c>
      <c r="L644" s="168">
        <f t="shared" si="34"/>
        <v>1.9400312129754349E-2</v>
      </c>
      <c r="M644" s="168">
        <f t="shared" si="34"/>
        <v>1.7556977372078064E-2</v>
      </c>
      <c r="N644" s="171">
        <f t="shared" si="34"/>
        <v>2.2638595543634565E-2</v>
      </c>
      <c r="O644" s="172">
        <f t="shared" si="34"/>
        <v>2.9367785714120354E-2</v>
      </c>
      <c r="P644" s="172">
        <f t="shared" si="34"/>
        <v>3.3253761063109399E-2</v>
      </c>
      <c r="Q644" s="172">
        <f t="shared" si="34"/>
        <v>3.4851738871495064E-2</v>
      </c>
      <c r="R644" s="172">
        <f t="shared" si="34"/>
        <v>2.8048337867478068E-2</v>
      </c>
      <c r="S644" s="173">
        <f t="shared" si="34"/>
        <v>2.4582273885525918E-2</v>
      </c>
    </row>
    <row r="645" spans="1:19" x14ac:dyDescent="0.25">
      <c r="A645" s="132" t="s">
        <v>207</v>
      </c>
      <c r="B645" s="132"/>
      <c r="C645" s="168">
        <f t="shared" si="35"/>
        <v>3.8728362440849429E-2</v>
      </c>
      <c r="D645" s="168">
        <f t="shared" si="34"/>
        <v>2.870584151182265E-2</v>
      </c>
      <c r="E645" s="168">
        <f t="shared" si="34"/>
        <v>3.0119937777808969E-2</v>
      </c>
      <c r="F645" s="168">
        <f t="shared" si="34"/>
        <v>3.0247722020062984E-2</v>
      </c>
      <c r="G645" s="168">
        <f t="shared" si="34"/>
        <v>3.9745062754009686E-2</v>
      </c>
      <c r="H645" s="168">
        <f t="shared" si="34"/>
        <v>3.4087269634419215E-2</v>
      </c>
      <c r="I645" s="168">
        <f t="shared" si="34"/>
        <v>1.1637824784526574E-2</v>
      </c>
      <c r="J645" s="168">
        <f t="shared" si="34"/>
        <v>3.5827878184830908E-3</v>
      </c>
      <c r="K645" s="168">
        <f t="shared" si="34"/>
        <v>2.8031773588203412E-2</v>
      </c>
      <c r="L645" s="168">
        <f t="shared" si="34"/>
        <v>2.2148256663231169E-2</v>
      </c>
      <c r="M645" s="168">
        <f t="shared" si="34"/>
        <v>1.9747733421612734E-2</v>
      </c>
      <c r="N645" s="171">
        <f t="shared" si="34"/>
        <v>1.7164776952798277E-2</v>
      </c>
      <c r="O645" s="172">
        <f t="shared" si="34"/>
        <v>3.1152762652006505E-2</v>
      </c>
      <c r="P645" s="172">
        <f t="shared" si="34"/>
        <v>2.950671317391218E-2</v>
      </c>
      <c r="Q645" s="172">
        <f t="shared" si="34"/>
        <v>4.0859645926520916E-2</v>
      </c>
      <c r="R645" s="172">
        <f t="shared" si="34"/>
        <v>3.4745726135718691E-2</v>
      </c>
      <c r="S645" s="173">
        <f t="shared" si="34"/>
        <v>2.4540918616392071E-2</v>
      </c>
    </row>
    <row r="646" spans="1:19" x14ac:dyDescent="0.25">
      <c r="A646" s="132" t="s">
        <v>210</v>
      </c>
      <c r="B646" s="132"/>
      <c r="C646" s="168">
        <f t="shared" si="35"/>
        <v>3.3605716695648491E-2</v>
      </c>
      <c r="D646" s="168">
        <f t="shared" si="34"/>
        <v>2.6208397351419999E-2</v>
      </c>
      <c r="E646" s="168">
        <f t="shared" si="34"/>
        <v>2.7488206967089646E-2</v>
      </c>
      <c r="F646" s="168">
        <f t="shared" si="34"/>
        <v>2.7105867714408038E-2</v>
      </c>
      <c r="G646" s="168">
        <f t="shared" si="34"/>
        <v>2.4990782269845857E-2</v>
      </c>
      <c r="H646" s="168">
        <f t="shared" si="34"/>
        <v>2.4989167681335633E-2</v>
      </c>
      <c r="I646" s="168">
        <f t="shared" si="34"/>
        <v>1.5898718361207598E-2</v>
      </c>
      <c r="J646" s="168">
        <f t="shared" si="34"/>
        <v>2.5457483758908772E-2</v>
      </c>
      <c r="K646" s="168">
        <f t="shared" si="34"/>
        <v>2.8927433091776811E-2</v>
      </c>
      <c r="L646" s="168">
        <f t="shared" si="34"/>
        <v>1.6331256774621661E-2</v>
      </c>
      <c r="M646" s="168">
        <f t="shared" si="34"/>
        <v>1.4966792222262049E-2</v>
      </c>
      <c r="N646" s="171">
        <f t="shared" si="34"/>
        <v>2.8159625959988333E-2</v>
      </c>
      <c r="O646" s="172">
        <f t="shared" si="34"/>
        <v>2.7296433946613075E-2</v>
      </c>
      <c r="P646" s="172">
        <f t="shared" si="34"/>
        <v>3.7145904751916925E-2</v>
      </c>
      <c r="Q646" s="172">
        <f t="shared" si="34"/>
        <v>2.8356802285060878E-2</v>
      </c>
      <c r="R646" s="172">
        <f t="shared" si="34"/>
        <v>2.100884991142582E-2</v>
      </c>
      <c r="S646" s="173">
        <f t="shared" si="34"/>
        <v>2.4665262336347915E-2</v>
      </c>
    </row>
    <row r="647" spans="1:19" x14ac:dyDescent="0.25">
      <c r="A647" s="132" t="s">
        <v>213</v>
      </c>
      <c r="B647" s="132"/>
      <c r="C647" s="168">
        <f t="shared" si="35"/>
        <v>3.3568719124362101E-2</v>
      </c>
      <c r="D647" s="168">
        <f t="shared" si="34"/>
        <v>2.6289843599106577E-2</v>
      </c>
      <c r="E647" s="168">
        <f t="shared" si="34"/>
        <v>2.752956596482603E-2</v>
      </c>
      <c r="F647" s="168">
        <f t="shared" si="34"/>
        <v>2.7224544622811431E-2</v>
      </c>
      <c r="G647" s="168">
        <f t="shared" si="34"/>
        <v>2.5030366409794835E-2</v>
      </c>
      <c r="H647" s="168">
        <f t="shared" si="34"/>
        <v>2.4874717970075011E-2</v>
      </c>
      <c r="I647" s="168">
        <f t="shared" si="34"/>
        <v>1.616494273887259E-2</v>
      </c>
      <c r="J647" s="168">
        <f t="shared" si="34"/>
        <v>2.538121742601529E-2</v>
      </c>
      <c r="K647" s="168">
        <f t="shared" si="34"/>
        <v>2.8851960590138281E-2</v>
      </c>
      <c r="L647" s="168">
        <f t="shared" si="34"/>
        <v>1.6406229683636253E-2</v>
      </c>
      <c r="M647" s="168">
        <f t="shared" si="34"/>
        <v>1.4707465135269215E-2</v>
      </c>
      <c r="N647" s="171">
        <f t="shared" si="34"/>
        <v>2.8012534799885191E-2</v>
      </c>
      <c r="O647" s="172">
        <f t="shared" si="34"/>
        <v>2.7299434490177577E-2</v>
      </c>
      <c r="P647" s="172">
        <f t="shared" si="34"/>
        <v>3.7075916698563471E-2</v>
      </c>
      <c r="Q647" s="172">
        <f t="shared" si="34"/>
        <v>2.8141633493361962E-2</v>
      </c>
      <c r="R647" s="172">
        <f t="shared" si="34"/>
        <v>2.1084635265178564E-2</v>
      </c>
      <c r="S647" s="173">
        <f t="shared" si="34"/>
        <v>2.4633290061792046E-2</v>
      </c>
    </row>
    <row r="648" spans="1:19" x14ac:dyDescent="0.25">
      <c r="A648" s="132" t="s">
        <v>216</v>
      </c>
      <c r="B648" s="132"/>
      <c r="C648" s="168">
        <f t="shared" si="35"/>
        <v>6.0736703965833971E-2</v>
      </c>
      <c r="D648" s="168">
        <f t="shared" si="34"/>
        <v>3.6911156177705795E-2</v>
      </c>
      <c r="E648" s="168">
        <f t="shared" si="34"/>
        <v>6.4183434816180718E-3</v>
      </c>
      <c r="F648" s="168">
        <f t="shared" si="34"/>
        <v>5.0296090921063019E-2</v>
      </c>
      <c r="G648" s="168">
        <f t="shared" si="34"/>
        <v>3.7169976500490698E-2</v>
      </c>
      <c r="H648" s="168">
        <f t="shared" si="34"/>
        <v>1.5065369383308047E-2</v>
      </c>
      <c r="I648" s="168">
        <f t="shared" si="34"/>
        <v>1.9503332304388277E-2</v>
      </c>
      <c r="J648" s="168">
        <f t="shared" si="34"/>
        <v>2.5494263595390088E-2</v>
      </c>
      <c r="K648" s="168">
        <f t="shared" si="34"/>
        <v>2.6367866049923139E-2</v>
      </c>
      <c r="L648" s="168">
        <f t="shared" si="34"/>
        <v>2.2563187150483222E-2</v>
      </c>
      <c r="M648" s="168">
        <f t="shared" si="34"/>
        <v>2.7948825034606495E-2</v>
      </c>
      <c r="N648" s="171">
        <f t="shared" si="34"/>
        <v>-3.8020237424838399E-3</v>
      </c>
      <c r="O648" s="172">
        <f t="shared" si="34"/>
        <v>2.9964792373094573E-2</v>
      </c>
      <c r="P648" s="172">
        <f t="shared" si="34"/>
        <v>1.3181618207120049E-2</v>
      </c>
      <c r="Q648" s="172">
        <f t="shared" si="34"/>
        <v>4.2381694610923448E-2</v>
      </c>
      <c r="R648" s="172">
        <f t="shared" si="34"/>
        <v>1.0890733031182265E-2</v>
      </c>
      <c r="S648" s="173">
        <f t="shared" si="34"/>
        <v>2.7442721195086728E-2</v>
      </c>
    </row>
    <row r="649" spans="1:19" x14ac:dyDescent="0.25">
      <c r="A649" s="132" t="s">
        <v>219</v>
      </c>
      <c r="B649" s="132"/>
      <c r="C649" s="168">
        <f t="shared" si="35"/>
        <v>3.1122763060357439E-2</v>
      </c>
      <c r="D649" s="168">
        <f t="shared" si="34"/>
        <v>0.10423008305355408</v>
      </c>
      <c r="E649" s="168">
        <f t="shared" si="34"/>
        <v>-1.4184434584675221E-2</v>
      </c>
      <c r="F649" s="168">
        <f t="shared" si="34"/>
        <v>3.5190370209753796E-2</v>
      </c>
      <c r="G649" s="168">
        <f t="shared" si="34"/>
        <v>1.3032228189418404E-2</v>
      </c>
      <c r="H649" s="168">
        <f t="shared" si="34"/>
        <v>3.3711730612381974E-2</v>
      </c>
      <c r="I649" s="168">
        <f t="shared" si="34"/>
        <v>5.2731666855691639E-2</v>
      </c>
      <c r="J649" s="168">
        <f t="shared" si="34"/>
        <v>4.1671046158879843E-2</v>
      </c>
      <c r="K649" s="168">
        <f t="shared" si="34"/>
        <v>3.3134346296456618E-2</v>
      </c>
      <c r="L649" s="168">
        <f t="shared" si="34"/>
        <v>2.2455290565530639E-2</v>
      </c>
      <c r="M649" s="168">
        <f t="shared" si="34"/>
        <v>1.2328228863633939E-3</v>
      </c>
      <c r="N649" s="171">
        <f t="shared" si="34"/>
        <v>9.8205585252257865E-3</v>
      </c>
      <c r="O649" s="172">
        <f t="shared" si="34"/>
        <v>5.0614649535203782E-2</v>
      </c>
      <c r="P649" s="172">
        <f t="shared" si="34"/>
        <v>-7.6273680377536568E-4</v>
      </c>
      <c r="Q649" s="172">
        <f t="shared" si="34"/>
        <v>2.4467126773328074E-2</v>
      </c>
      <c r="R649" s="172">
        <f t="shared" si="34"/>
        <v>2.2003461137173996E-2</v>
      </c>
      <c r="S649" s="173">
        <f t="shared" si="34"/>
        <v>2.6351399704275691E-2</v>
      </c>
    </row>
    <row r="650" spans="1:19" x14ac:dyDescent="0.25">
      <c r="A650" s="132" t="s">
        <v>222</v>
      </c>
      <c r="B650" s="132"/>
      <c r="C650" s="168">
        <f t="shared" si="35"/>
        <v>3.1011625585390279E-2</v>
      </c>
      <c r="D650" s="168">
        <f t="shared" si="35"/>
        <v>0.10433785666467821</v>
      </c>
      <c r="E650" s="168">
        <f t="shared" si="35"/>
        <v>-1.3856667623234564E-2</v>
      </c>
      <c r="F650" s="168">
        <f t="shared" si="35"/>
        <v>3.5730682626436083E-2</v>
      </c>
      <c r="G650" s="168">
        <f t="shared" si="35"/>
        <v>1.3256102714131579E-2</v>
      </c>
      <c r="H650" s="168">
        <f t="shared" si="35"/>
        <v>3.3974152239563349E-2</v>
      </c>
      <c r="I650" s="168">
        <f t="shared" si="35"/>
        <v>5.2687331485391953E-2</v>
      </c>
      <c r="J650" s="168">
        <f t="shared" si="35"/>
        <v>4.1480601233562453E-2</v>
      </c>
      <c r="K650" s="168">
        <f t="shared" si="35"/>
        <v>3.2985963306511046E-2</v>
      </c>
      <c r="L650" s="168">
        <f t="shared" si="35"/>
        <v>2.2310709545548812E-2</v>
      </c>
      <c r="M650" s="168">
        <f t="shared" si="35"/>
        <v>1.1975941103936627E-3</v>
      </c>
      <c r="N650" s="171">
        <f t="shared" si="35"/>
        <v>9.8207319862935183E-3</v>
      </c>
      <c r="O650" s="172">
        <f t="shared" si="35"/>
        <v>5.0615554623776315E-2</v>
      </c>
      <c r="P650" s="172">
        <f t="shared" si="35"/>
        <v>-7.9741011088241276E-4</v>
      </c>
      <c r="Q650" s="172">
        <f t="shared" si="35"/>
        <v>2.4467769078778234E-2</v>
      </c>
      <c r="R650" s="172">
        <f t="shared" si="35"/>
        <v>2.2004034771067937E-2</v>
      </c>
      <c r="S650" s="173">
        <f t="shared" ref="D650:S665" si="36">(S245/R245)^4 -1</f>
        <v>2.6317117765577436E-2</v>
      </c>
    </row>
    <row r="651" spans="1:19" x14ac:dyDescent="0.25">
      <c r="A651" s="132" t="s">
        <v>225</v>
      </c>
      <c r="B651" s="132"/>
      <c r="C651" s="168">
        <f t="shared" ref="C651:R666" si="37">(C246/B246)^4 -1</f>
        <v>3.0963655212380869E-2</v>
      </c>
      <c r="D651" s="168">
        <f t="shared" si="36"/>
        <v>0.10414498541868866</v>
      </c>
      <c r="E651" s="168">
        <f t="shared" si="36"/>
        <v>-1.3963841266867338E-2</v>
      </c>
      <c r="F651" s="168">
        <f t="shared" si="36"/>
        <v>3.5532306326732988E-2</v>
      </c>
      <c r="G651" s="168">
        <f t="shared" si="36"/>
        <v>1.3776574335870651E-2</v>
      </c>
      <c r="H651" s="168">
        <f t="shared" si="36"/>
        <v>3.3096651451782755E-2</v>
      </c>
      <c r="I651" s="168">
        <f t="shared" si="36"/>
        <v>5.3101437025009357E-2</v>
      </c>
      <c r="J651" s="168">
        <f t="shared" si="36"/>
        <v>4.1399441339212695E-2</v>
      </c>
      <c r="K651" s="168">
        <f t="shared" si="36"/>
        <v>3.2981197360991477E-2</v>
      </c>
      <c r="L651" s="168">
        <f t="shared" si="36"/>
        <v>2.3063479286568045E-2</v>
      </c>
      <c r="M651" s="168">
        <f t="shared" si="36"/>
        <v>7.0410756037753153E-4</v>
      </c>
      <c r="N651" s="171">
        <f t="shared" si="36"/>
        <v>9.8896368544076907E-3</v>
      </c>
      <c r="O651" s="172">
        <f t="shared" si="36"/>
        <v>5.0531390325814662E-2</v>
      </c>
      <c r="P651" s="172">
        <f t="shared" si="36"/>
        <v>-6.239762699153939E-4</v>
      </c>
      <c r="Q651" s="172">
        <f t="shared" si="36"/>
        <v>2.4355840113444716E-2</v>
      </c>
      <c r="R651" s="172">
        <f t="shared" si="36"/>
        <v>2.1999255402294748E-2</v>
      </c>
      <c r="S651" s="173">
        <f t="shared" si="36"/>
        <v>2.634638229231423E-2</v>
      </c>
    </row>
    <row r="652" spans="1:19" x14ac:dyDescent="0.25">
      <c r="A652" s="132" t="s">
        <v>228</v>
      </c>
      <c r="B652" s="132"/>
      <c r="C652" s="168">
        <f t="shared" si="37"/>
        <v>4.5536593421128702E-2</v>
      </c>
      <c r="D652" s="168">
        <f t="shared" si="36"/>
        <v>7.1953307810516565E-2</v>
      </c>
      <c r="E652" s="168">
        <f t="shared" si="36"/>
        <v>-2.5195998649634288E-2</v>
      </c>
      <c r="F652" s="168">
        <f t="shared" si="36"/>
        <v>3.8505727088811392E-2</v>
      </c>
      <c r="G652" s="168">
        <f t="shared" si="36"/>
        <v>3.5265239646813606E-2</v>
      </c>
      <c r="H652" s="168">
        <f t="shared" si="36"/>
        <v>-2.8722969875972892E-2</v>
      </c>
      <c r="I652" s="168">
        <f t="shared" si="36"/>
        <v>2.4259210677758825E-2</v>
      </c>
      <c r="J652" s="168">
        <f t="shared" si="36"/>
        <v>3.2887192641448237E-2</v>
      </c>
      <c r="K652" s="168">
        <f t="shared" si="36"/>
        <v>2.6305484875170704E-2</v>
      </c>
      <c r="L652" s="168">
        <f t="shared" si="36"/>
        <v>3.5912422634056806E-3</v>
      </c>
      <c r="M652" s="168">
        <f t="shared" si="36"/>
        <v>-4.348966143939681E-2</v>
      </c>
      <c r="N652" s="171">
        <f t="shared" si="36"/>
        <v>0.10557782567814811</v>
      </c>
      <c r="O652" s="172">
        <f t="shared" si="36"/>
        <v>7.9954815740695739E-2</v>
      </c>
      <c r="P652" s="172">
        <f t="shared" si="36"/>
        <v>2.7654295725937583E-2</v>
      </c>
      <c r="Q652" s="172">
        <f t="shared" si="36"/>
        <v>6.4983813528813661E-2</v>
      </c>
      <c r="R652" s="172">
        <f t="shared" si="36"/>
        <v>5.9012996076436064E-2</v>
      </c>
      <c r="S652" s="173">
        <f t="shared" si="36"/>
        <v>-5.7438826503135809E-2</v>
      </c>
    </row>
    <row r="653" spans="1:19" x14ac:dyDescent="0.25">
      <c r="A653" s="132" t="s">
        <v>231</v>
      </c>
      <c r="B653" s="132"/>
      <c r="C653" s="168">
        <f t="shared" si="37"/>
        <v>4.7273590698836854E-2</v>
      </c>
      <c r="D653" s="168">
        <f t="shared" si="36"/>
        <v>8.0929058126395725E-2</v>
      </c>
      <c r="E653" s="168">
        <f t="shared" si="36"/>
        <v>-4.0543373005096472E-2</v>
      </c>
      <c r="F653" s="168">
        <f t="shared" si="36"/>
        <v>3.8830844223871619E-2</v>
      </c>
      <c r="G653" s="168">
        <f t="shared" si="36"/>
        <v>3.4405557044285606E-2</v>
      </c>
      <c r="H653" s="168">
        <f t="shared" si="36"/>
        <v>-4.7802990626509612E-2</v>
      </c>
      <c r="I653" s="168">
        <f t="shared" si="36"/>
        <v>1.9243714214566054E-2</v>
      </c>
      <c r="J653" s="168">
        <f t="shared" si="36"/>
        <v>3.1588137072778855E-2</v>
      </c>
      <c r="K653" s="168">
        <f t="shared" si="36"/>
        <v>2.413291612741153E-2</v>
      </c>
      <c r="L653" s="168">
        <f t="shared" si="36"/>
        <v>-2.6390929757053039E-3</v>
      </c>
      <c r="M653" s="168">
        <f t="shared" si="36"/>
        <v>-6.2956888387090237E-2</v>
      </c>
      <c r="N653" s="171">
        <f t="shared" si="36"/>
        <v>0.12431730137445607</v>
      </c>
      <c r="O653" s="172">
        <f t="shared" si="36"/>
        <v>9.2982906415761235E-2</v>
      </c>
      <c r="P653" s="172">
        <f t="shared" si="36"/>
        <v>2.9894494211435862E-2</v>
      </c>
      <c r="Q653" s="172">
        <f t="shared" si="36"/>
        <v>7.4401572972603525E-2</v>
      </c>
      <c r="R653" s="172">
        <f t="shared" si="36"/>
        <v>6.5456425308412891E-2</v>
      </c>
      <c r="S653" s="173">
        <f t="shared" si="36"/>
        <v>-7.6917757904676476E-2</v>
      </c>
    </row>
    <row r="654" spans="1:19" x14ac:dyDescent="0.25">
      <c r="A654" s="132" t="s">
        <v>234</v>
      </c>
      <c r="B654" s="132"/>
      <c r="C654" s="168">
        <f t="shared" si="37"/>
        <v>3.9546196926449673E-2</v>
      </c>
      <c r="D654" s="168">
        <f t="shared" si="36"/>
        <v>3.9349178247522598E-2</v>
      </c>
      <c r="E654" s="168">
        <f t="shared" si="36"/>
        <v>3.501891528711365E-2</v>
      </c>
      <c r="F654" s="168">
        <f t="shared" si="36"/>
        <v>3.7135592659499395E-2</v>
      </c>
      <c r="G654" s="168">
        <f t="shared" si="36"/>
        <v>3.8789415411058403E-2</v>
      </c>
      <c r="H654" s="168">
        <f t="shared" si="36"/>
        <v>4.8744907601194765E-2</v>
      </c>
      <c r="I654" s="168">
        <f t="shared" si="36"/>
        <v>4.4119231638963585E-2</v>
      </c>
      <c r="J654" s="168">
        <f t="shared" si="36"/>
        <v>3.8545062944576047E-2</v>
      </c>
      <c r="K654" s="168">
        <f t="shared" si="36"/>
        <v>3.4848594481417861E-2</v>
      </c>
      <c r="L654" s="168">
        <f t="shared" si="36"/>
        <v>2.7937382216456585E-2</v>
      </c>
      <c r="M654" s="168">
        <f t="shared" si="36"/>
        <v>3.5038715171415991E-2</v>
      </c>
      <c r="N654" s="171">
        <f t="shared" si="36"/>
        <v>3.5114302257537533E-2</v>
      </c>
      <c r="O654" s="172">
        <f t="shared" si="36"/>
        <v>2.995668658537487E-2</v>
      </c>
      <c r="P654" s="172">
        <f t="shared" si="36"/>
        <v>1.8473568232403315E-2</v>
      </c>
      <c r="Q654" s="172">
        <f t="shared" si="36"/>
        <v>2.8014012746838679E-2</v>
      </c>
      <c r="R654" s="172">
        <f t="shared" si="36"/>
        <v>3.3445239262190452E-2</v>
      </c>
      <c r="S654" s="173">
        <f t="shared" si="36"/>
        <v>2.5767482309721146E-2</v>
      </c>
    </row>
    <row r="655" spans="1:19" x14ac:dyDescent="0.25">
      <c r="A655" s="131" t="s">
        <v>1235</v>
      </c>
      <c r="B655" s="132"/>
      <c r="C655" s="168">
        <f t="shared" si="37"/>
        <v>4.0651421955236744E-2</v>
      </c>
      <c r="D655" s="168">
        <f t="shared" si="36"/>
        <v>2.554421706000598E-2</v>
      </c>
      <c r="E655" s="168">
        <f t="shared" si="36"/>
        <v>3.1151412991370142E-2</v>
      </c>
      <c r="F655" s="168">
        <f t="shared" si="36"/>
        <v>7.216327732023653E-2</v>
      </c>
      <c r="G655" s="168">
        <f t="shared" si="36"/>
        <v>5.048144214259942E-2</v>
      </c>
      <c r="H655" s="168">
        <f t="shared" si="36"/>
        <v>5.0301067432344082E-2</v>
      </c>
      <c r="I655" s="168">
        <f t="shared" si="36"/>
        <v>6.0276108745865864E-2</v>
      </c>
      <c r="J655" s="168">
        <f t="shared" si="36"/>
        <v>4.0566414879724899E-2</v>
      </c>
      <c r="K655" s="168">
        <f t="shared" si="36"/>
        <v>5.544950243071578E-2</v>
      </c>
      <c r="L655" s="168">
        <f t="shared" si="36"/>
        <v>4.1343295358917231E-2</v>
      </c>
      <c r="M655" s="168">
        <f t="shared" si="36"/>
        <v>5.9681992503144654E-2</v>
      </c>
      <c r="N655" s="171">
        <f t="shared" si="36"/>
        <v>2.9993146373463953E-2</v>
      </c>
      <c r="O655" s="172">
        <f t="shared" si="36"/>
        <v>4.4198632280481265E-2</v>
      </c>
      <c r="P655" s="172">
        <f t="shared" si="36"/>
        <v>3.2268211900116972E-2</v>
      </c>
      <c r="Q655" s="172">
        <f t="shared" si="36"/>
        <v>1.9392778425342705E-2</v>
      </c>
      <c r="R655" s="172">
        <f t="shared" si="36"/>
        <v>3.3282901692051059E-2</v>
      </c>
      <c r="S655" s="173">
        <f t="shared" si="36"/>
        <v>4.4389808450308932E-2</v>
      </c>
    </row>
    <row r="656" spans="1:19" x14ac:dyDescent="0.25">
      <c r="A656" s="132" t="s">
        <v>1232</v>
      </c>
      <c r="B656" s="132"/>
      <c r="C656" s="168">
        <f t="shared" si="37"/>
        <v>4.8308578020397785E-2</v>
      </c>
      <c r="D656" s="168">
        <f t="shared" si="36"/>
        <v>2.896903313396848E-2</v>
      </c>
      <c r="E656" s="168">
        <f t="shared" si="36"/>
        <v>3.3384196863413651E-2</v>
      </c>
      <c r="F656" s="168">
        <f t="shared" si="36"/>
        <v>0.1048133705965979</v>
      </c>
      <c r="G656" s="168">
        <f t="shared" si="36"/>
        <v>6.8983522105647177E-2</v>
      </c>
      <c r="H656" s="168">
        <f t="shared" si="36"/>
        <v>6.7329310417529431E-2</v>
      </c>
      <c r="I656" s="168">
        <f t="shared" si="36"/>
        <v>8.5452579989614641E-2</v>
      </c>
      <c r="J656" s="168">
        <f t="shared" si="36"/>
        <v>4.3711361991152664E-2</v>
      </c>
      <c r="K656" s="168">
        <f t="shared" si="36"/>
        <v>7.3822247849763878E-2</v>
      </c>
      <c r="L656" s="168">
        <f t="shared" si="36"/>
        <v>4.7761979818959466E-2</v>
      </c>
      <c r="M656" s="168">
        <f t="shared" si="36"/>
        <v>8.8596604650241995E-2</v>
      </c>
      <c r="N656" s="171">
        <f t="shared" si="36"/>
        <v>3.7820138231212885E-2</v>
      </c>
      <c r="O656" s="172">
        <f t="shared" si="36"/>
        <v>6.1185383772079049E-2</v>
      </c>
      <c r="P656" s="172">
        <f t="shared" si="36"/>
        <v>4.3122789323727373E-2</v>
      </c>
      <c r="Q656" s="172">
        <f t="shared" si="36"/>
        <v>2.2112735674733042E-2</v>
      </c>
      <c r="R656" s="172">
        <f t="shared" si="36"/>
        <v>4.9402309558174817E-2</v>
      </c>
      <c r="S656" s="173">
        <f t="shared" si="36"/>
        <v>6.1241770222956182E-2</v>
      </c>
    </row>
    <row r="657" spans="1:19" x14ac:dyDescent="0.25">
      <c r="A657" s="132" t="s">
        <v>1229</v>
      </c>
      <c r="B657" s="132"/>
      <c r="C657" s="168">
        <f t="shared" si="37"/>
        <v>1.0221222400528251E-3</v>
      </c>
      <c r="D657" s="168">
        <f t="shared" si="36"/>
        <v>8.5864860986326619E-2</v>
      </c>
      <c r="E657" s="168">
        <f t="shared" si="36"/>
        <v>3.7769834718955009E-2</v>
      </c>
      <c r="F657" s="168">
        <f t="shared" si="36"/>
        <v>9.1316494472069909E-2</v>
      </c>
      <c r="G657" s="168">
        <f t="shared" si="36"/>
        <v>5.9069523709107008E-2</v>
      </c>
      <c r="H657" s="168">
        <f t="shared" si="36"/>
        <v>7.530931682695452E-2</v>
      </c>
      <c r="I657" s="168">
        <f t="shared" si="36"/>
        <v>0.10192377121018237</v>
      </c>
      <c r="J657" s="168">
        <f t="shared" si="36"/>
        <v>1.7630053108581567E-2</v>
      </c>
      <c r="K657" s="168">
        <f t="shared" si="36"/>
        <v>4.5361487629751007E-2</v>
      </c>
      <c r="L657" s="168">
        <f t="shared" si="36"/>
        <v>4.620065073473012E-2</v>
      </c>
      <c r="M657" s="168">
        <f t="shared" si="36"/>
        <v>8.2264535361499691E-2</v>
      </c>
      <c r="N657" s="171">
        <f t="shared" si="36"/>
        <v>6.1575105629252391E-4</v>
      </c>
      <c r="O657" s="172">
        <f t="shared" si="36"/>
        <v>7.6412044264746903E-2</v>
      </c>
      <c r="P657" s="172">
        <f t="shared" si="36"/>
        <v>4.7710577010563471E-2</v>
      </c>
      <c r="Q657" s="172">
        <f t="shared" si="36"/>
        <v>5.8289079970148316E-2</v>
      </c>
      <c r="R657" s="172">
        <f t="shared" si="36"/>
        <v>4.8784716494283398E-2</v>
      </c>
      <c r="S657" s="173">
        <f t="shared" si="36"/>
        <v>4.1329022329435805E-2</v>
      </c>
    </row>
    <row r="658" spans="1:19" x14ac:dyDescent="0.25">
      <c r="A658" s="132" t="s">
        <v>1226</v>
      </c>
      <c r="B658" s="132"/>
      <c r="C658" s="168">
        <f t="shared" si="37"/>
        <v>-4.7396834545043509E-2</v>
      </c>
      <c r="D658" s="168">
        <f t="shared" si="36"/>
        <v>0.11805789282729351</v>
      </c>
      <c r="E658" s="168">
        <f t="shared" si="36"/>
        <v>5.3209220285393988E-2</v>
      </c>
      <c r="F658" s="168">
        <f t="shared" si="36"/>
        <v>4.5193997016101495E-2</v>
      </c>
      <c r="G658" s="168">
        <f t="shared" si="36"/>
        <v>3.9141809843888264E-2</v>
      </c>
      <c r="H658" s="168">
        <f t="shared" si="36"/>
        <v>8.3616581234015053E-2</v>
      </c>
      <c r="I658" s="168">
        <f t="shared" si="36"/>
        <v>0.11342617212182504</v>
      </c>
      <c r="J658" s="168">
        <f t="shared" si="36"/>
        <v>3.2781383702262579E-2</v>
      </c>
      <c r="K658" s="168">
        <f t="shared" si="36"/>
        <v>0.12039524220573239</v>
      </c>
      <c r="L658" s="168">
        <f t="shared" si="36"/>
        <v>0.10987954330986338</v>
      </c>
      <c r="M658" s="168">
        <f t="shared" si="36"/>
        <v>0.13120134766844127</v>
      </c>
      <c r="N658" s="171">
        <f t="shared" si="36"/>
        <v>-3.5904670606766387E-2</v>
      </c>
      <c r="O658" s="172">
        <f t="shared" si="36"/>
        <v>8.2295552088852197E-2</v>
      </c>
      <c r="P658" s="172">
        <f t="shared" si="36"/>
        <v>8.1602357705804929E-2</v>
      </c>
      <c r="Q658" s="172">
        <f t="shared" si="36"/>
        <v>9.4829638238410396E-2</v>
      </c>
      <c r="R658" s="172">
        <f t="shared" si="36"/>
        <v>3.0682031725357994E-2</v>
      </c>
      <c r="S658" s="173">
        <f t="shared" si="36"/>
        <v>6.9063418363639384E-2</v>
      </c>
    </row>
    <row r="659" spans="1:19" x14ac:dyDescent="0.25">
      <c r="A659" s="132" t="s">
        <v>1223</v>
      </c>
      <c r="B659" s="132"/>
      <c r="C659" s="168">
        <f t="shared" si="37"/>
        <v>1.0148735532589104E-2</v>
      </c>
      <c r="D659" s="168">
        <f t="shared" si="36"/>
        <v>9.9136842182865115E-2</v>
      </c>
      <c r="E659" s="168">
        <f t="shared" si="36"/>
        <v>7.0070674150098267E-2</v>
      </c>
      <c r="F659" s="168">
        <f t="shared" si="36"/>
        <v>0.11703392611001795</v>
      </c>
      <c r="G659" s="168">
        <f t="shared" si="36"/>
        <v>5.5688313858597294E-2</v>
      </c>
      <c r="H659" s="168">
        <f t="shared" si="36"/>
        <v>7.9050519574641598E-2</v>
      </c>
      <c r="I659" s="168">
        <f t="shared" si="36"/>
        <v>9.4043552074650316E-2</v>
      </c>
      <c r="J659" s="168">
        <f t="shared" si="36"/>
        <v>-1.2830627816996842E-2</v>
      </c>
      <c r="K659" s="168">
        <f t="shared" si="36"/>
        <v>-7.8202334548876928E-3</v>
      </c>
      <c r="L659" s="168">
        <f t="shared" si="36"/>
        <v>2.1016717169719756E-2</v>
      </c>
      <c r="M659" s="168">
        <f t="shared" si="36"/>
        <v>4.6177585290097856E-2</v>
      </c>
      <c r="N659" s="171">
        <f t="shared" si="36"/>
        <v>-5.8525619217626446E-3</v>
      </c>
      <c r="O659" s="172">
        <f t="shared" si="36"/>
        <v>8.1239260476469788E-2</v>
      </c>
      <c r="P659" s="172">
        <f t="shared" si="36"/>
        <v>2.9319105326839567E-2</v>
      </c>
      <c r="Q659" s="172">
        <f t="shared" si="36"/>
        <v>5.0344986643573009E-2</v>
      </c>
      <c r="R659" s="172">
        <f t="shared" si="36"/>
        <v>5.5522168368943969E-2</v>
      </c>
      <c r="S659" s="173">
        <f t="shared" si="36"/>
        <v>2.1858447503553258E-2</v>
      </c>
    </row>
    <row r="660" spans="1:19" x14ac:dyDescent="0.25">
      <c r="A660" s="132" t="s">
        <v>1220</v>
      </c>
      <c r="B660" s="132"/>
      <c r="C660" s="168">
        <f t="shared" si="37"/>
        <v>6.609869620776454E-2</v>
      </c>
      <c r="D660" s="168">
        <f t="shared" si="36"/>
        <v>-1.3029370197044532E-2</v>
      </c>
      <c r="E660" s="168">
        <f t="shared" si="36"/>
        <v>-9.6154993228023899E-2</v>
      </c>
      <c r="F660" s="168">
        <f t="shared" si="36"/>
        <v>0.10034095095798334</v>
      </c>
      <c r="G660" s="168">
        <f t="shared" si="36"/>
        <v>0.11198759895401489</v>
      </c>
      <c r="H660" s="168">
        <f t="shared" si="36"/>
        <v>4.5594565147120125E-2</v>
      </c>
      <c r="I660" s="168">
        <f t="shared" si="36"/>
        <v>0.10155835758091936</v>
      </c>
      <c r="J660" s="168">
        <f t="shared" si="36"/>
        <v>8.9372529254843069E-2</v>
      </c>
      <c r="K660" s="168">
        <f t="shared" si="36"/>
        <v>0.10362106892709333</v>
      </c>
      <c r="L660" s="168">
        <f t="shared" si="36"/>
        <v>2.2955645802211322E-2</v>
      </c>
      <c r="M660" s="168">
        <f t="shared" si="36"/>
        <v>0.13038969449748938</v>
      </c>
      <c r="N660" s="171">
        <f t="shared" si="36"/>
        <v>0.10270318068537798</v>
      </c>
      <c r="O660" s="172">
        <f t="shared" si="36"/>
        <v>4.8536589311382494E-2</v>
      </c>
      <c r="P660" s="172">
        <f t="shared" si="36"/>
        <v>5.4513547979445409E-2</v>
      </c>
      <c r="Q660" s="172">
        <f t="shared" si="36"/>
        <v>1.5087605888804312E-2</v>
      </c>
      <c r="R660" s="172">
        <f t="shared" si="36"/>
        <v>6.1536094546625231E-2</v>
      </c>
      <c r="S660" s="173">
        <f t="shared" si="36"/>
        <v>5.9558494529306838E-2</v>
      </c>
    </row>
    <row r="661" spans="1:19" x14ac:dyDescent="0.25">
      <c r="A661" s="132" t="s">
        <v>1217</v>
      </c>
      <c r="B661" s="132"/>
      <c r="C661" s="168">
        <f t="shared" si="37"/>
        <v>0.1042488765387608</v>
      </c>
      <c r="D661" s="168">
        <f t="shared" si="36"/>
        <v>-3.1364311256393385E-2</v>
      </c>
      <c r="E661" s="168">
        <f t="shared" si="36"/>
        <v>2.8222732362782166E-2</v>
      </c>
      <c r="F661" s="168">
        <f t="shared" si="36"/>
        <v>0.12031579672131221</v>
      </c>
      <c r="G661" s="168">
        <f t="shared" si="36"/>
        <v>8.0086003909019876E-2</v>
      </c>
      <c r="H661" s="168">
        <f t="shared" si="36"/>
        <v>5.8960373323152515E-2</v>
      </c>
      <c r="I661" s="168">
        <f t="shared" si="36"/>
        <v>6.7518430970182619E-2</v>
      </c>
      <c r="J661" s="168">
        <f t="shared" si="36"/>
        <v>7.3014596414970212E-2</v>
      </c>
      <c r="K661" s="168">
        <f t="shared" si="36"/>
        <v>0.10605730305935324</v>
      </c>
      <c r="L661" s="168">
        <f t="shared" si="36"/>
        <v>4.957414055030096E-2</v>
      </c>
      <c r="M661" s="168">
        <f t="shared" si="36"/>
        <v>9.5992008299078613E-2</v>
      </c>
      <c r="N661" s="171">
        <f t="shared" si="36"/>
        <v>8.2943271284990239E-2</v>
      </c>
      <c r="O661" s="172">
        <f t="shared" si="36"/>
        <v>4.3865037733251455E-2</v>
      </c>
      <c r="P661" s="172">
        <f t="shared" si="36"/>
        <v>3.7925712427453462E-2</v>
      </c>
      <c r="Q661" s="172">
        <f t="shared" si="36"/>
        <v>-1.9336361949950365E-2</v>
      </c>
      <c r="R661" s="172">
        <f t="shared" si="36"/>
        <v>5.012721947164045E-2</v>
      </c>
      <c r="S661" s="173">
        <f t="shared" si="36"/>
        <v>8.6543765464726974E-2</v>
      </c>
    </row>
    <row r="662" spans="1:19" x14ac:dyDescent="0.25">
      <c r="A662" s="132" t="s">
        <v>1214</v>
      </c>
      <c r="B662" s="132"/>
      <c r="C662" s="168">
        <f t="shared" si="37"/>
        <v>0.11681472604626086</v>
      </c>
      <c r="D662" s="168">
        <f t="shared" si="36"/>
        <v>2.4080938176254563E-2</v>
      </c>
      <c r="E662" s="168">
        <f t="shared" si="36"/>
        <v>6.9336077392098572E-2</v>
      </c>
      <c r="F662" s="168">
        <f t="shared" si="36"/>
        <v>0.13200662937955432</v>
      </c>
      <c r="G662" s="168">
        <f t="shared" si="36"/>
        <v>1.0363540037572561E-2</v>
      </c>
      <c r="H662" s="168">
        <f t="shared" si="36"/>
        <v>8.3739460884672212E-2</v>
      </c>
      <c r="I662" s="168">
        <f t="shared" si="36"/>
        <v>0</v>
      </c>
      <c r="J662" s="168">
        <f t="shared" si="36"/>
        <v>1.2887044361185929E-2</v>
      </c>
      <c r="K662" s="168">
        <f t="shared" si="36"/>
        <v>6.5433176819430061E-2</v>
      </c>
      <c r="L662" s="168">
        <f t="shared" si="36"/>
        <v>0.12196840526769126</v>
      </c>
      <c r="M662" s="168">
        <f t="shared" si="36"/>
        <v>1.0025396887287652E-3</v>
      </c>
      <c r="N662" s="171">
        <f t="shared" si="36"/>
        <v>1.9384373179411885E-3</v>
      </c>
      <c r="O662" s="172">
        <f t="shared" si="36"/>
        <v>-1.4144612474747631E-2</v>
      </c>
      <c r="P662" s="172">
        <f t="shared" si="36"/>
        <v>5.4044178232350859E-3</v>
      </c>
      <c r="Q662" s="172">
        <f t="shared" si="36"/>
        <v>4.6247734087354608E-3</v>
      </c>
      <c r="R662" s="172">
        <f t="shared" si="36"/>
        <v>1.9421075532237708E-2</v>
      </c>
      <c r="S662" s="173">
        <f t="shared" si="36"/>
        <v>7.1162663630915279E-2</v>
      </c>
    </row>
    <row r="663" spans="1:19" x14ac:dyDescent="0.25">
      <c r="A663" s="132" t="s">
        <v>1211</v>
      </c>
      <c r="B663" s="132"/>
      <c r="C663" s="168">
        <f t="shared" si="37"/>
        <v>8.3653603960488043E-2</v>
      </c>
      <c r="D663" s="168">
        <f t="shared" si="36"/>
        <v>-0.10734133910225796</v>
      </c>
      <c r="E663" s="168">
        <f t="shared" si="36"/>
        <v>1.0362951998707626E-2</v>
      </c>
      <c r="F663" s="168">
        <f t="shared" si="36"/>
        <v>3.128729245801698E-2</v>
      </c>
      <c r="G663" s="168">
        <f t="shared" si="36"/>
        <v>-1.6698765174231078E-2</v>
      </c>
      <c r="H663" s="168">
        <f t="shared" si="36"/>
        <v>3.8349072333115242E-2</v>
      </c>
      <c r="I663" s="168">
        <f t="shared" si="36"/>
        <v>-7.9253942945057609E-2</v>
      </c>
      <c r="J663" s="168">
        <f t="shared" si="36"/>
        <v>3.453220253001521E-2</v>
      </c>
      <c r="K663" s="168">
        <f t="shared" si="36"/>
        <v>-5.581344591761761E-2</v>
      </c>
      <c r="L663" s="168">
        <f t="shared" si="36"/>
        <v>-1.757535967958912E-3</v>
      </c>
      <c r="M663" s="168">
        <f t="shared" si="36"/>
        <v>2.4043117345312615E-2</v>
      </c>
      <c r="N663" s="171">
        <f t="shared" si="36"/>
        <v>4.338822010573451E-2</v>
      </c>
      <c r="O663" s="172">
        <f t="shared" si="36"/>
        <v>-1.9049208218223757E-2</v>
      </c>
      <c r="P663" s="172">
        <f t="shared" si="36"/>
        <v>-6.2516046712349116E-2</v>
      </c>
      <c r="Q663" s="172">
        <f t="shared" si="36"/>
        <v>-0.16407511905360461</v>
      </c>
      <c r="R663" s="172">
        <f t="shared" si="36"/>
        <v>-4.031707497987258E-2</v>
      </c>
      <c r="S663" s="173">
        <f t="shared" si="36"/>
        <v>4.3812229024844163E-2</v>
      </c>
    </row>
    <row r="664" spans="1:19" x14ac:dyDescent="0.25">
      <c r="A664" s="132" t="s">
        <v>1208</v>
      </c>
      <c r="B664" s="132"/>
      <c r="C664" s="168">
        <f t="shared" si="37"/>
        <v>2.0203550709618767E-4</v>
      </c>
      <c r="D664" s="168">
        <f t="shared" si="36"/>
        <v>-4.2757391100842757E-3</v>
      </c>
      <c r="E664" s="168">
        <f t="shared" si="36"/>
        <v>5.5525306501111871E-3</v>
      </c>
      <c r="F664" s="168">
        <f t="shared" si="36"/>
        <v>1.5109706313751081E-2</v>
      </c>
      <c r="G664" s="168">
        <f t="shared" si="36"/>
        <v>-1.0740309456434338E-2</v>
      </c>
      <c r="H664" s="168">
        <f t="shared" si="36"/>
        <v>-1.6559468650802267E-2</v>
      </c>
      <c r="I664" s="168">
        <f t="shared" si="36"/>
        <v>8.5110258571385877E-4</v>
      </c>
      <c r="J664" s="168">
        <f t="shared" si="36"/>
        <v>5.2356705967468997E-3</v>
      </c>
      <c r="K664" s="168">
        <f t="shared" si="36"/>
        <v>3.0780735227304845E-3</v>
      </c>
      <c r="L664" s="168">
        <f t="shared" si="36"/>
        <v>9.3005852075855877E-4</v>
      </c>
      <c r="M664" s="168">
        <f t="shared" si="36"/>
        <v>9.2984231882997648E-4</v>
      </c>
      <c r="N664" s="171">
        <f t="shared" si="36"/>
        <v>2.5883933366790401E-3</v>
      </c>
      <c r="O664" s="172">
        <f t="shared" si="36"/>
        <v>-8.092387217237218E-2</v>
      </c>
      <c r="P664" s="172">
        <f t="shared" si="36"/>
        <v>6.6161547989667557E-2</v>
      </c>
      <c r="Q664" s="172">
        <f t="shared" si="36"/>
        <v>-3.4764290605879489E-2</v>
      </c>
      <c r="R664" s="172">
        <f t="shared" si="36"/>
        <v>-2.9996492639723593E-2</v>
      </c>
      <c r="S664" s="173">
        <f t="shared" si="36"/>
        <v>-6.8311804502794171E-3</v>
      </c>
    </row>
    <row r="665" spans="1:19" x14ac:dyDescent="0.25">
      <c r="A665" s="132" t="s">
        <v>1205</v>
      </c>
      <c r="B665" s="132"/>
      <c r="C665" s="168">
        <f t="shared" si="37"/>
        <v>-2.519711480536424E-4</v>
      </c>
      <c r="D665" s="168">
        <f t="shared" si="36"/>
        <v>-5.30107022904448E-2</v>
      </c>
      <c r="E665" s="168">
        <f t="shared" si="36"/>
        <v>2.0594437464686033E-2</v>
      </c>
      <c r="F665" s="168">
        <f t="shared" si="36"/>
        <v>5.1546751569180094E-2</v>
      </c>
      <c r="G665" s="168">
        <f t="shared" si="36"/>
        <v>-4.1221122267395272E-2</v>
      </c>
      <c r="H665" s="168">
        <f t="shared" si="36"/>
        <v>1.5947546758160014E-2</v>
      </c>
      <c r="I665" s="168">
        <f t="shared" si="36"/>
        <v>1.7077784928683615E-2</v>
      </c>
      <c r="J665" s="168">
        <f t="shared" si="36"/>
        <v>6.6152747874739459E-2</v>
      </c>
      <c r="K665" s="168">
        <f t="shared" si="36"/>
        <v>3.9993214694325818E-2</v>
      </c>
      <c r="L665" s="168">
        <f t="shared" si="36"/>
        <v>1.5204634116431581E-2</v>
      </c>
      <c r="M665" s="168">
        <f t="shared" si="36"/>
        <v>1.0051712293807524E-2</v>
      </c>
      <c r="N665" s="171">
        <f t="shared" si="36"/>
        <v>3.838511903050823E-2</v>
      </c>
      <c r="O665" s="172">
        <f t="shared" si="36"/>
        <v>-3.399076257785405E-2</v>
      </c>
      <c r="P665" s="172">
        <f t="shared" si="36"/>
        <v>5.8745627609696482E-2</v>
      </c>
      <c r="Q665" s="172">
        <f t="shared" si="36"/>
        <v>-5.1101269827893425E-3</v>
      </c>
      <c r="R665" s="172">
        <f t="shared" si="36"/>
        <v>-9.6578426839649345E-2</v>
      </c>
      <c r="S665" s="173">
        <f t="shared" si="36"/>
        <v>0.12564034387300027</v>
      </c>
    </row>
    <row r="666" spans="1:19" x14ac:dyDescent="0.25">
      <c r="A666" s="132" t="s">
        <v>1202</v>
      </c>
      <c r="B666" s="132"/>
      <c r="C666" s="168">
        <f t="shared" si="37"/>
        <v>0</v>
      </c>
      <c r="D666" s="168">
        <f t="shared" si="37"/>
        <v>-3.2103372602054758E-4</v>
      </c>
      <c r="E666" s="168">
        <f t="shared" si="37"/>
        <v>3.0539236803261982E-3</v>
      </c>
      <c r="F666" s="168">
        <f t="shared" si="37"/>
        <v>1.0428164777601001E-2</v>
      </c>
      <c r="G666" s="168">
        <f t="shared" si="37"/>
        <v>-8.9305623706351644E-3</v>
      </c>
      <c r="H666" s="168">
        <f t="shared" si="37"/>
        <v>-1.9580133431177926E-2</v>
      </c>
      <c r="I666" s="168">
        <f t="shared" si="37"/>
        <v>0</v>
      </c>
      <c r="J666" s="168">
        <f t="shared" si="37"/>
        <v>0</v>
      </c>
      <c r="K666" s="168">
        <f t="shared" si="37"/>
        <v>0</v>
      </c>
      <c r="L666" s="168">
        <f t="shared" si="37"/>
        <v>0</v>
      </c>
      <c r="M666" s="168">
        <f t="shared" si="37"/>
        <v>0</v>
      </c>
      <c r="N666" s="171">
        <f t="shared" si="37"/>
        <v>-2.7369951458054986E-3</v>
      </c>
      <c r="O666" s="172">
        <f t="shared" si="37"/>
        <v>-8.7828383468619098E-2</v>
      </c>
      <c r="P666" s="172">
        <f t="shared" si="37"/>
        <v>6.6882276908647231E-2</v>
      </c>
      <c r="Q666" s="172">
        <f t="shared" si="37"/>
        <v>-3.9546961220089161E-2</v>
      </c>
      <c r="R666" s="172">
        <f t="shared" si="37"/>
        <v>-1.7758870938812787E-2</v>
      </c>
      <c r="S666" s="173">
        <f t="shared" ref="D666:S681" si="38">(S261/R261)^4 -1</f>
        <v>-2.8320894997105106E-2</v>
      </c>
    </row>
    <row r="667" spans="1:19" x14ac:dyDescent="0.25">
      <c r="A667" s="132" t="s">
        <v>1199</v>
      </c>
      <c r="B667" s="132"/>
      <c r="C667" s="168">
        <f t="shared" ref="C667:R682" si="39">(C262/B262)^4 -1</f>
        <v>1.9911788793505636E-2</v>
      </c>
      <c r="D667" s="168">
        <f t="shared" si="39"/>
        <v>1.8121565542790652E-2</v>
      </c>
      <c r="E667" s="168">
        <f t="shared" si="39"/>
        <v>-0.1786940008869019</v>
      </c>
      <c r="F667" s="168">
        <f t="shared" si="39"/>
        <v>-0.12962428028410722</v>
      </c>
      <c r="G667" s="168">
        <f t="shared" si="39"/>
        <v>-9.8086534272687653E-2</v>
      </c>
      <c r="H667" s="168">
        <f t="shared" si="39"/>
        <v>-7.157527448790435E-2</v>
      </c>
      <c r="I667" s="168">
        <f t="shared" si="39"/>
        <v>-9.9520232259493469E-3</v>
      </c>
      <c r="J667" s="168">
        <f t="shared" si="39"/>
        <v>-4.1256521026575732E-2</v>
      </c>
      <c r="K667" s="168">
        <f t="shared" si="39"/>
        <v>2.1325729109962888E-2</v>
      </c>
      <c r="L667" s="168">
        <f t="shared" si="39"/>
        <v>5.6901586555816674E-2</v>
      </c>
      <c r="M667" s="168">
        <f t="shared" si="39"/>
        <v>-8.3630306170542124E-2</v>
      </c>
      <c r="N667" s="171">
        <f t="shared" si="39"/>
        <v>6.0162112586779726E-2</v>
      </c>
      <c r="O667" s="172">
        <f t="shared" si="39"/>
        <v>-6.9197556605767097E-2</v>
      </c>
      <c r="P667" s="172">
        <f t="shared" si="39"/>
        <v>0.19396615883394608</v>
      </c>
      <c r="Q667" s="172">
        <f t="shared" si="39"/>
        <v>-0.16831527187022455</v>
      </c>
      <c r="R667" s="172">
        <f t="shared" si="39"/>
        <v>-0.3265437409502352</v>
      </c>
      <c r="S667" s="173">
        <f t="shared" si="38"/>
        <v>2.5145874713387917E-2</v>
      </c>
    </row>
    <row r="668" spans="1:19" x14ac:dyDescent="0.25">
      <c r="A668" s="132" t="s">
        <v>1196</v>
      </c>
      <c r="B668" s="132"/>
      <c r="C668" s="168">
        <f t="shared" si="39"/>
        <v>-0.51803640627328007</v>
      </c>
      <c r="D668" s="168">
        <f t="shared" si="38"/>
        <v>0.53683662065059612</v>
      </c>
      <c r="E668" s="168">
        <f t="shared" si="38"/>
        <v>0.12233941324243736</v>
      </c>
      <c r="F668" s="168">
        <f t="shared" si="38"/>
        <v>-0.20314784309731682</v>
      </c>
      <c r="G668" s="168">
        <f t="shared" si="38"/>
        <v>0.14210510702897561</v>
      </c>
      <c r="H668" s="168">
        <f t="shared" si="38"/>
        <v>-0.31045879149376987</v>
      </c>
      <c r="I668" s="168">
        <f t="shared" si="38"/>
        <v>0.45974312970932041</v>
      </c>
      <c r="J668" s="168">
        <f t="shared" si="38"/>
        <v>-0.22595671186454058</v>
      </c>
      <c r="K668" s="168">
        <f t="shared" si="38"/>
        <v>0.33977165951977439</v>
      </c>
      <c r="L668" s="168">
        <f t="shared" si="38"/>
        <v>0.69565684028818797</v>
      </c>
      <c r="M668" s="168">
        <f t="shared" si="38"/>
        <v>-0.15605127855593015</v>
      </c>
      <c r="N668" s="171">
        <f t="shared" si="38"/>
        <v>0.10186650179520518</v>
      </c>
      <c r="O668" s="172">
        <f t="shared" si="38"/>
        <v>-0.14947378411461032</v>
      </c>
      <c r="P668" s="172">
        <f t="shared" si="38"/>
        <v>-6.9930731286494519E-2</v>
      </c>
      <c r="Q668" s="172">
        <f t="shared" si="38"/>
        <v>0.34754697807747359</v>
      </c>
      <c r="R668" s="172">
        <f t="shared" si="38"/>
        <v>-9.7319226434210426E-3</v>
      </c>
      <c r="S668" s="173">
        <f t="shared" si="38"/>
        <v>2.5253756617174661E-2</v>
      </c>
    </row>
    <row r="669" spans="1:19" x14ac:dyDescent="0.25">
      <c r="A669" s="132" t="s">
        <v>1193</v>
      </c>
      <c r="B669" s="132"/>
      <c r="C669" s="168">
        <f t="shared" si="39"/>
        <v>7.9391816198957299E-2</v>
      </c>
      <c r="D669" s="168">
        <f t="shared" si="38"/>
        <v>-1.4442827095366928E-2</v>
      </c>
      <c r="E669" s="168">
        <f t="shared" si="38"/>
        <v>-0.19701096072184543</v>
      </c>
      <c r="F669" s="168">
        <f t="shared" si="38"/>
        <v>-0.1209049537731447</v>
      </c>
      <c r="G669" s="168">
        <f t="shared" si="38"/>
        <v>-0.11225958951166826</v>
      </c>
      <c r="H669" s="168">
        <f t="shared" si="38"/>
        <v>-5.1029258084347107E-2</v>
      </c>
      <c r="I669" s="168">
        <f t="shared" si="38"/>
        <v>-3.8857226009566204E-2</v>
      </c>
      <c r="J669" s="168">
        <f t="shared" si="38"/>
        <v>-2.9313452653043304E-2</v>
      </c>
      <c r="K669" s="168">
        <f t="shared" si="38"/>
        <v>1.2787784094414612E-3</v>
      </c>
      <c r="L669" s="168">
        <f t="shared" si="38"/>
        <v>2.1348609447713995E-2</v>
      </c>
      <c r="M669" s="168">
        <f t="shared" si="38"/>
        <v>-7.7992121475243814E-2</v>
      </c>
      <c r="N669" s="171">
        <f t="shared" si="38"/>
        <v>5.7280287809533537E-2</v>
      </c>
      <c r="O669" s="172">
        <f t="shared" si="38"/>
        <v>-6.1701267751968158E-2</v>
      </c>
      <c r="P669" s="172">
        <f t="shared" si="38"/>
        <v>0.2184199396562243</v>
      </c>
      <c r="Q669" s="172">
        <f t="shared" si="38"/>
        <v>-0.19689931315404752</v>
      </c>
      <c r="R669" s="172">
        <f t="shared" si="38"/>
        <v>-0.34516060357827694</v>
      </c>
      <c r="S669" s="173">
        <f t="shared" si="38"/>
        <v>2.5193867061479969E-2</v>
      </c>
    </row>
    <row r="670" spans="1:19" x14ac:dyDescent="0.25">
      <c r="A670" s="132" t="s">
        <v>1190</v>
      </c>
      <c r="B670" s="132"/>
      <c r="C670" s="168">
        <f t="shared" si="39"/>
        <v>0.33379292021084495</v>
      </c>
      <c r="D670" s="168">
        <f t="shared" si="38"/>
        <v>-0.37132552220725212</v>
      </c>
      <c r="E670" s="168">
        <f t="shared" si="38"/>
        <v>0.26526654789560422</v>
      </c>
      <c r="F670" s="168">
        <f t="shared" si="38"/>
        <v>0.23983230190923566</v>
      </c>
      <c r="G670" s="168">
        <f t="shared" si="38"/>
        <v>4.4082144010038515E-2</v>
      </c>
      <c r="H670" s="168">
        <f t="shared" si="38"/>
        <v>0.23933796016159636</v>
      </c>
      <c r="I670" s="168">
        <f t="shared" si="38"/>
        <v>-0.22016797794985743</v>
      </c>
      <c r="J670" s="168">
        <f t="shared" si="38"/>
        <v>0.13924551223757664</v>
      </c>
      <c r="K670" s="168">
        <f t="shared" si="38"/>
        <v>-0.18889427841867246</v>
      </c>
      <c r="L670" s="168">
        <f t="shared" si="38"/>
        <v>-5.7769039026989266E-2</v>
      </c>
      <c r="M670" s="168">
        <f t="shared" si="38"/>
        <v>0.16335147227404256</v>
      </c>
      <c r="N670" s="171">
        <f t="shared" si="38"/>
        <v>8.4530782760086964E-2</v>
      </c>
      <c r="O670" s="172">
        <f t="shared" si="38"/>
        <v>0.11482796510504167</v>
      </c>
      <c r="P670" s="172">
        <f t="shared" si="38"/>
        <v>-0.34806554469068085</v>
      </c>
      <c r="Q670" s="172">
        <f t="shared" si="38"/>
        <v>-0.28778895788771153</v>
      </c>
      <c r="R670" s="172">
        <f t="shared" si="38"/>
        <v>0.36087135091112055</v>
      </c>
      <c r="S670" s="173">
        <f t="shared" si="38"/>
        <v>0.11653822995157048</v>
      </c>
    </row>
    <row r="671" spans="1:19" x14ac:dyDescent="0.25">
      <c r="A671" s="132" t="s">
        <v>1187</v>
      </c>
      <c r="B671" s="132"/>
      <c r="C671" s="168">
        <f t="shared" si="39"/>
        <v>9.13797431353085E-2</v>
      </c>
      <c r="D671" s="168">
        <f t="shared" si="38"/>
        <v>-5.6521812704017349E-2</v>
      </c>
      <c r="E671" s="168">
        <f t="shared" si="38"/>
        <v>3.3189380738382068E-2</v>
      </c>
      <c r="F671" s="168">
        <f t="shared" si="38"/>
        <v>0.17018094638568604</v>
      </c>
      <c r="G671" s="168">
        <f t="shared" si="38"/>
        <v>0.18957359517192129</v>
      </c>
      <c r="H671" s="168">
        <f t="shared" si="38"/>
        <v>4.8922221410790501E-2</v>
      </c>
      <c r="I671" s="168">
        <f t="shared" si="38"/>
        <v>0.17896048695994438</v>
      </c>
      <c r="J671" s="168">
        <f t="shared" si="38"/>
        <v>0.14074664606567233</v>
      </c>
      <c r="K671" s="168">
        <f t="shared" si="38"/>
        <v>0.18822312405014774</v>
      </c>
      <c r="L671" s="168">
        <f t="shared" si="38"/>
        <v>1.5162800664796361E-2</v>
      </c>
      <c r="M671" s="168">
        <f t="shared" si="38"/>
        <v>0.20952146464192634</v>
      </c>
      <c r="N671" s="171">
        <f t="shared" si="38"/>
        <v>0.17787967507461611</v>
      </c>
      <c r="O671" s="172">
        <f t="shared" si="38"/>
        <v>7.3132651163663631E-2</v>
      </c>
      <c r="P671" s="172">
        <f t="shared" si="38"/>
        <v>8.7867984610081162E-2</v>
      </c>
      <c r="Q671" s="172">
        <f t="shared" si="38"/>
        <v>9.5722197657395203E-3</v>
      </c>
      <c r="R671" s="172">
        <f t="shared" si="38"/>
        <v>0.13503902337591622</v>
      </c>
      <c r="S671" s="173">
        <f t="shared" si="38"/>
        <v>0.13105309600355852</v>
      </c>
    </row>
    <row r="672" spans="1:19" x14ac:dyDescent="0.25">
      <c r="A672" s="132" t="s">
        <v>1184</v>
      </c>
      <c r="B672" s="132"/>
      <c r="C672" s="168">
        <f t="shared" si="39"/>
        <v>0.20719149150965377</v>
      </c>
      <c r="D672" s="168">
        <f t="shared" si="38"/>
        <v>1.1744941837947831E-2</v>
      </c>
      <c r="E672" s="168">
        <f t="shared" si="38"/>
        <v>-0.29439448396383538</v>
      </c>
      <c r="F672" s="168">
        <f t="shared" si="38"/>
        <v>-0.12754401882404298</v>
      </c>
      <c r="G672" s="168">
        <f t="shared" si="38"/>
        <v>3.7479962329932892E-2</v>
      </c>
      <c r="H672" s="168">
        <f t="shared" si="38"/>
        <v>1.1708833680384112E-2</v>
      </c>
      <c r="I672" s="168">
        <f t="shared" si="38"/>
        <v>3.3366177280423681E-2</v>
      </c>
      <c r="J672" s="168">
        <f t="shared" si="38"/>
        <v>3.8259926070771E-2</v>
      </c>
      <c r="K672" s="168">
        <f t="shared" si="38"/>
        <v>0.12645253683452928</v>
      </c>
      <c r="L672" s="168">
        <f t="shared" si="38"/>
        <v>-6.1478863392883887E-2</v>
      </c>
      <c r="M672" s="168">
        <f t="shared" si="38"/>
        <v>3.5416489910309101E-2</v>
      </c>
      <c r="N672" s="171">
        <f t="shared" si="38"/>
        <v>-3.307924319834965E-2</v>
      </c>
      <c r="O672" s="172">
        <f t="shared" si="38"/>
        <v>0.56862035852405768</v>
      </c>
      <c r="P672" s="172">
        <f t="shared" si="38"/>
        <v>8.095117091844406E-2</v>
      </c>
      <c r="Q672" s="172">
        <f t="shared" si="38"/>
        <v>-0.12285673144150056</v>
      </c>
      <c r="R672" s="172">
        <f t="shared" si="38"/>
        <v>-0.26421407197711755</v>
      </c>
      <c r="S672" s="173">
        <f t="shared" si="38"/>
        <v>-0.13228863353500031</v>
      </c>
    </row>
    <row r="673" spans="1:19" x14ac:dyDescent="0.25">
      <c r="A673" s="132" t="s">
        <v>1181</v>
      </c>
      <c r="B673" s="132"/>
      <c r="C673" s="168">
        <f t="shared" si="39"/>
        <v>2.8532743388297144E-2</v>
      </c>
      <c r="D673" s="168">
        <f t="shared" si="38"/>
        <v>2.022480540292948E-2</v>
      </c>
      <c r="E673" s="168">
        <f t="shared" si="38"/>
        <v>2.7574519556344823E-2</v>
      </c>
      <c r="F673" s="168">
        <f t="shared" si="38"/>
        <v>2.1576143072379539E-2</v>
      </c>
      <c r="G673" s="168">
        <f t="shared" si="38"/>
        <v>2.0292634569027301E-2</v>
      </c>
      <c r="H673" s="168">
        <f t="shared" si="38"/>
        <v>2.1877039469876847E-2</v>
      </c>
      <c r="I673" s="168">
        <f t="shared" si="38"/>
        <v>1.8330515842582162E-2</v>
      </c>
      <c r="J673" s="168">
        <f t="shared" si="38"/>
        <v>3.5241539413358502E-2</v>
      </c>
      <c r="K673" s="168">
        <f t="shared" si="38"/>
        <v>2.4491869974072156E-2</v>
      </c>
      <c r="L673" s="168">
        <f t="shared" si="38"/>
        <v>3.0368464275735807E-2</v>
      </c>
      <c r="M673" s="168">
        <f t="shared" si="38"/>
        <v>1.1376929636487176E-2</v>
      </c>
      <c r="N673" s="171">
        <f t="shared" si="38"/>
        <v>1.62773180675575E-2</v>
      </c>
      <c r="O673" s="172">
        <f t="shared" si="38"/>
        <v>1.4703405289676619E-2</v>
      </c>
      <c r="P673" s="172">
        <f t="shared" si="38"/>
        <v>1.3184545958502047E-2</v>
      </c>
      <c r="Q673" s="172">
        <f t="shared" si="38"/>
        <v>1.4458877787886903E-2</v>
      </c>
      <c r="R673" s="172">
        <f t="shared" si="38"/>
        <v>5.2786583143447086E-3</v>
      </c>
      <c r="S673" s="173">
        <f t="shared" si="38"/>
        <v>1.5309848853725105E-2</v>
      </c>
    </row>
    <row r="674" spans="1:19" x14ac:dyDescent="0.25">
      <c r="A674" s="132" t="s">
        <v>1178</v>
      </c>
      <c r="B674" s="132"/>
      <c r="C674" s="168">
        <f t="shared" si="39"/>
        <v>1.439698297797265E-2</v>
      </c>
      <c r="D674" s="168">
        <f t="shared" si="38"/>
        <v>1.2230725287475375E-2</v>
      </c>
      <c r="E674" s="168">
        <f t="shared" si="38"/>
        <v>1.8645339180525244E-2</v>
      </c>
      <c r="F674" s="168">
        <f t="shared" si="38"/>
        <v>7.7565758561388698E-3</v>
      </c>
      <c r="G674" s="168">
        <f t="shared" si="38"/>
        <v>4.8476831775672302E-3</v>
      </c>
      <c r="H674" s="168">
        <f t="shared" si="38"/>
        <v>2.3213906819802732E-2</v>
      </c>
      <c r="I674" s="168">
        <f t="shared" si="38"/>
        <v>3.2930823022408795E-2</v>
      </c>
      <c r="J674" s="168">
        <f t="shared" si="38"/>
        <v>9.0293986719609753E-2</v>
      </c>
      <c r="K674" s="168">
        <f t="shared" si="38"/>
        <v>3.6777792253177122E-2</v>
      </c>
      <c r="L674" s="168">
        <f t="shared" si="38"/>
        <v>4.1426415392804339E-2</v>
      </c>
      <c r="M674" s="168">
        <f t="shared" si="38"/>
        <v>1.8356867702398194E-2</v>
      </c>
      <c r="N674" s="171">
        <f t="shared" si="38"/>
        <v>2.5622413395136601E-2</v>
      </c>
      <c r="O674" s="172">
        <f t="shared" si="38"/>
        <v>-7.184940362059411E-5</v>
      </c>
      <c r="P674" s="172">
        <f t="shared" si="38"/>
        <v>2.2095812017415728E-2</v>
      </c>
      <c r="Q674" s="172">
        <f t="shared" si="38"/>
        <v>1.4910837753314254E-2</v>
      </c>
      <c r="R674" s="172">
        <f t="shared" si="38"/>
        <v>1.5467506440121515E-2</v>
      </c>
      <c r="S674" s="173">
        <f t="shared" si="38"/>
        <v>1.4009670231711624E-2</v>
      </c>
    </row>
    <row r="675" spans="1:19" x14ac:dyDescent="0.25">
      <c r="A675" s="132" t="s">
        <v>1175</v>
      </c>
      <c r="B675" s="132"/>
      <c r="C675" s="168">
        <f t="shared" si="39"/>
        <v>2.7617392107054162E-2</v>
      </c>
      <c r="D675" s="168">
        <f t="shared" si="38"/>
        <v>1.7609472180629249E-2</v>
      </c>
      <c r="E675" s="168">
        <f t="shared" si="38"/>
        <v>3.9440728636736866E-2</v>
      </c>
      <c r="F675" s="168">
        <f t="shared" si="38"/>
        <v>4.1170792721320959E-2</v>
      </c>
      <c r="G675" s="168">
        <f t="shared" si="38"/>
        <v>2.2401203915682677E-2</v>
      </c>
      <c r="H675" s="168">
        <f t="shared" si="38"/>
        <v>2.4370917891131771E-2</v>
      </c>
      <c r="I675" s="168">
        <f t="shared" si="38"/>
        <v>2.8358918324898008E-2</v>
      </c>
      <c r="J675" s="168">
        <f t="shared" si="38"/>
        <v>3.0829373360165002E-2</v>
      </c>
      <c r="K675" s="168">
        <f t="shared" si="38"/>
        <v>4.2430979297151561E-2</v>
      </c>
      <c r="L675" s="168">
        <f t="shared" si="38"/>
        <v>3.4361702728811006E-2</v>
      </c>
      <c r="M675" s="168">
        <f t="shared" si="38"/>
        <v>2.3168640927108797E-2</v>
      </c>
      <c r="N675" s="171">
        <f t="shared" si="38"/>
        <v>2.9879052692346253E-2</v>
      </c>
      <c r="O675" s="172">
        <f t="shared" si="38"/>
        <v>3.3298859557221894E-2</v>
      </c>
      <c r="P675" s="172">
        <f t="shared" si="38"/>
        <v>2.9024170447594644E-2</v>
      </c>
      <c r="Q675" s="172">
        <f t="shared" si="38"/>
        <v>2.4401169700069669E-2</v>
      </c>
      <c r="R675" s="172">
        <f t="shared" si="38"/>
        <v>3.209683042759881E-2</v>
      </c>
      <c r="S675" s="173">
        <f t="shared" si="38"/>
        <v>2.0032225893917843E-2</v>
      </c>
    </row>
    <row r="676" spans="1:19" x14ac:dyDescent="0.25">
      <c r="A676" s="132" t="s">
        <v>1172</v>
      </c>
      <c r="B676" s="132"/>
      <c r="C676" s="168">
        <f t="shared" si="39"/>
        <v>2.7745088045396216E-2</v>
      </c>
      <c r="D676" s="168">
        <f t="shared" si="38"/>
        <v>1.77693777972181E-2</v>
      </c>
      <c r="E676" s="168">
        <f t="shared" si="38"/>
        <v>3.968652166486164E-2</v>
      </c>
      <c r="F676" s="168">
        <f t="shared" si="38"/>
        <v>4.1412717140318023E-2</v>
      </c>
      <c r="G676" s="168">
        <f t="shared" si="38"/>
        <v>2.2405796988364202E-2</v>
      </c>
      <c r="H676" s="168">
        <f t="shared" si="38"/>
        <v>2.4301017725801621E-2</v>
      </c>
      <c r="I676" s="168">
        <f t="shared" si="38"/>
        <v>2.8103972201619198E-2</v>
      </c>
      <c r="J676" s="168">
        <f t="shared" si="38"/>
        <v>3.0392641312134039E-2</v>
      </c>
      <c r="K676" s="168">
        <f t="shared" si="38"/>
        <v>4.2150378158368751E-2</v>
      </c>
      <c r="L676" s="168">
        <f t="shared" si="38"/>
        <v>3.4231250354551435E-2</v>
      </c>
      <c r="M676" s="168">
        <f t="shared" si="38"/>
        <v>2.3215970162580923E-2</v>
      </c>
      <c r="N676" s="171">
        <f t="shared" si="38"/>
        <v>3.0073094349460927E-2</v>
      </c>
      <c r="O676" s="172">
        <f t="shared" si="38"/>
        <v>3.3492091230874488E-2</v>
      </c>
      <c r="P676" s="172">
        <f t="shared" si="38"/>
        <v>2.9141418592568469E-2</v>
      </c>
      <c r="Q676" s="172">
        <f t="shared" si="38"/>
        <v>2.4479817793926273E-2</v>
      </c>
      <c r="R676" s="172">
        <f t="shared" si="38"/>
        <v>3.2142618027277692E-2</v>
      </c>
      <c r="S676" s="173">
        <f t="shared" si="38"/>
        <v>2.0038722273418852E-2</v>
      </c>
    </row>
    <row r="677" spans="1:19" x14ac:dyDescent="0.25">
      <c r="A677" s="132" t="s">
        <v>1169</v>
      </c>
      <c r="B677" s="132"/>
      <c r="C677" s="168">
        <f t="shared" si="39"/>
        <v>2.7749365064964948E-2</v>
      </c>
      <c r="D677" s="168">
        <f t="shared" si="38"/>
        <v>1.7772088452145285E-2</v>
      </c>
      <c r="E677" s="168">
        <f t="shared" si="38"/>
        <v>3.9770273120387278E-2</v>
      </c>
      <c r="F677" s="168">
        <f t="shared" si="38"/>
        <v>4.1341200266011624E-2</v>
      </c>
      <c r="G677" s="168">
        <f t="shared" si="38"/>
        <v>2.2409138588014743E-2</v>
      </c>
      <c r="H677" s="168">
        <f t="shared" si="38"/>
        <v>2.4267183846097717E-2</v>
      </c>
      <c r="I677" s="168">
        <f t="shared" si="38"/>
        <v>2.8108383655923941E-2</v>
      </c>
      <c r="J677" s="168">
        <f t="shared" si="38"/>
        <v>3.0397382998393452E-2</v>
      </c>
      <c r="K677" s="168">
        <f t="shared" si="38"/>
        <v>4.2119770148744573E-2</v>
      </c>
      <c r="L677" s="168">
        <f t="shared" si="38"/>
        <v>3.4273385453165606E-2</v>
      </c>
      <c r="M677" s="168">
        <f t="shared" si="38"/>
        <v>2.3147541104469704E-2</v>
      </c>
      <c r="N677" s="171">
        <f t="shared" si="38"/>
        <v>3.0078172704032902E-2</v>
      </c>
      <c r="O677" s="172">
        <f t="shared" si="38"/>
        <v>3.3497712130832635E-2</v>
      </c>
      <c r="P677" s="172">
        <f t="shared" si="38"/>
        <v>2.9181629414993138E-2</v>
      </c>
      <c r="Q677" s="172">
        <f t="shared" si="38"/>
        <v>2.4483637870711394E-2</v>
      </c>
      <c r="R677" s="172">
        <f t="shared" si="38"/>
        <v>3.2147617516548488E-2</v>
      </c>
      <c r="S677" s="173">
        <f t="shared" si="38"/>
        <v>2.0041800976636104E-2</v>
      </c>
    </row>
    <row r="678" spans="1:19" x14ac:dyDescent="0.25">
      <c r="A678" s="132" t="s">
        <v>1166</v>
      </c>
      <c r="B678" s="132"/>
      <c r="C678" s="168">
        <f t="shared" si="39"/>
        <v>1.9605507625336527E-2</v>
      </c>
      <c r="D678" s="168">
        <f t="shared" si="38"/>
        <v>1.8718021844060795E-2</v>
      </c>
      <c r="E678" s="168">
        <f t="shared" si="38"/>
        <v>2.3856144582575567E-2</v>
      </c>
      <c r="F678" s="168">
        <f t="shared" si="38"/>
        <v>2.592540730855708E-2</v>
      </c>
      <c r="G678" s="168">
        <f t="shared" si="38"/>
        <v>2.6056546109592515E-2</v>
      </c>
      <c r="H678" s="168">
        <f t="shared" si="38"/>
        <v>1.5083805668611339E-2</v>
      </c>
      <c r="I678" s="168">
        <f t="shared" si="38"/>
        <v>7.6563008244974196E-3</v>
      </c>
      <c r="J678" s="168">
        <f t="shared" si="38"/>
        <v>5.8631764816827747E-3</v>
      </c>
      <c r="K678" s="168">
        <f t="shared" si="38"/>
        <v>2.3132415451189603E-2</v>
      </c>
      <c r="L678" s="168">
        <f t="shared" si="38"/>
        <v>2.2817067338551489E-2</v>
      </c>
      <c r="M678" s="168">
        <f t="shared" si="38"/>
        <v>8.3689782786169342E-3</v>
      </c>
      <c r="N678" s="171">
        <f t="shared" si="38"/>
        <v>6.0621555800139948E-3</v>
      </c>
      <c r="O678" s="172">
        <f t="shared" si="38"/>
        <v>1.0807676010282208E-2</v>
      </c>
      <c r="P678" s="172">
        <f t="shared" si="38"/>
        <v>8.4233631178631807E-3</v>
      </c>
      <c r="Q678" s="172">
        <f t="shared" si="38"/>
        <v>8.1210656683523563E-3</v>
      </c>
      <c r="R678" s="172">
        <f t="shared" si="38"/>
        <v>-7.5645619856650193E-3</v>
      </c>
      <c r="S678" s="173">
        <f t="shared" si="38"/>
        <v>1.1752726687337178E-2</v>
      </c>
    </row>
    <row r="679" spans="1:19" x14ac:dyDescent="0.25">
      <c r="A679" s="132" t="s">
        <v>1163</v>
      </c>
      <c r="B679" s="132"/>
      <c r="C679" s="168">
        <f t="shared" si="39"/>
        <v>2.3715155311362368E-2</v>
      </c>
      <c r="D679" s="168">
        <f t="shared" si="38"/>
        <v>2.3426527092649474E-2</v>
      </c>
      <c r="E679" s="168">
        <f t="shared" si="38"/>
        <v>2.9370754260155119E-2</v>
      </c>
      <c r="F679" s="168">
        <f t="shared" si="38"/>
        <v>2.8197987058707685E-2</v>
      </c>
      <c r="G679" s="168">
        <f t="shared" si="38"/>
        <v>3.1628729441495196E-2</v>
      </c>
      <c r="H679" s="168">
        <f t="shared" si="38"/>
        <v>1.7868451036428867E-2</v>
      </c>
      <c r="I679" s="168">
        <f t="shared" si="38"/>
        <v>1.0737967912215263E-2</v>
      </c>
      <c r="J679" s="168">
        <f t="shared" si="38"/>
        <v>6.0533211305751067E-3</v>
      </c>
      <c r="K679" s="168">
        <f t="shared" si="38"/>
        <v>2.6173714284902339E-2</v>
      </c>
      <c r="L679" s="168">
        <f t="shared" si="38"/>
        <v>2.6182183834597694E-2</v>
      </c>
      <c r="M679" s="168">
        <f t="shared" si="38"/>
        <v>9.6081346935223966E-3</v>
      </c>
      <c r="N679" s="171">
        <f t="shared" si="38"/>
        <v>8.3963253922347825E-3</v>
      </c>
      <c r="O679" s="172">
        <f t="shared" si="38"/>
        <v>1.0228405250404915E-2</v>
      </c>
      <c r="P679" s="172">
        <f t="shared" si="38"/>
        <v>8.7748816542718711E-3</v>
      </c>
      <c r="Q679" s="172">
        <f t="shared" si="38"/>
        <v>1.1362243042151166E-2</v>
      </c>
      <c r="R679" s="172">
        <f t="shared" si="38"/>
        <v>-7.6485091567025654E-3</v>
      </c>
      <c r="S679" s="173">
        <f t="shared" si="38"/>
        <v>1.2116772734596548E-2</v>
      </c>
    </row>
    <row r="680" spans="1:19" x14ac:dyDescent="0.25">
      <c r="A680" s="132" t="s">
        <v>1160</v>
      </c>
      <c r="B680" s="132"/>
      <c r="C680" s="168">
        <f t="shared" si="39"/>
        <v>4.9652220336120934E-2</v>
      </c>
      <c r="D680" s="168">
        <f t="shared" si="38"/>
        <v>2.6500766152598221E-2</v>
      </c>
      <c r="E680" s="168">
        <f t="shared" si="38"/>
        <v>1.5534579330440001E-2</v>
      </c>
      <c r="F680" s="168">
        <f t="shared" si="38"/>
        <v>2.2375210730288586E-2</v>
      </c>
      <c r="G680" s="168">
        <f t="shared" si="38"/>
        <v>9.8480997303627138E-3</v>
      </c>
      <c r="H680" s="168">
        <f t="shared" si="38"/>
        <v>1.7704615124574552E-2</v>
      </c>
      <c r="I680" s="168">
        <f t="shared" si="38"/>
        <v>2.6393506783342735E-2</v>
      </c>
      <c r="J680" s="168">
        <f t="shared" si="38"/>
        <v>1.3758507800924136E-2</v>
      </c>
      <c r="K680" s="168">
        <f t="shared" si="38"/>
        <v>-1.440995161348213E-3</v>
      </c>
      <c r="L680" s="168">
        <f t="shared" si="38"/>
        <v>2.2675301399828207E-2</v>
      </c>
      <c r="M680" s="168">
        <f t="shared" si="38"/>
        <v>1.4196629956056084E-2</v>
      </c>
      <c r="N680" s="171">
        <f t="shared" si="38"/>
        <v>2.0866197161195199E-2</v>
      </c>
      <c r="O680" s="172">
        <f t="shared" si="38"/>
        <v>2.4353909140538477E-2</v>
      </c>
      <c r="P680" s="172">
        <f t="shared" si="38"/>
        <v>1.1829614130259403E-2</v>
      </c>
      <c r="Q680" s="172">
        <f t="shared" si="38"/>
        <v>-8.5358393002892274E-3</v>
      </c>
      <c r="R680" s="172">
        <f t="shared" si="38"/>
        <v>-3.0601615973762208E-2</v>
      </c>
      <c r="S680" s="173">
        <f t="shared" si="38"/>
        <v>2.9813183045066083E-2</v>
      </c>
    </row>
    <row r="681" spans="1:19" x14ac:dyDescent="0.25">
      <c r="A681" s="132" t="s">
        <v>1157</v>
      </c>
      <c r="B681" s="132"/>
      <c r="C681" s="168">
        <f t="shared" si="39"/>
        <v>-1.1106579855765797E-2</v>
      </c>
      <c r="D681" s="168">
        <f t="shared" si="38"/>
        <v>-1.3337510797569951E-2</v>
      </c>
      <c r="E681" s="168">
        <f t="shared" si="38"/>
        <v>-1.203364386965633E-2</v>
      </c>
      <c r="F681" s="168">
        <f t="shared" si="38"/>
        <v>1.0135545374962973E-2</v>
      </c>
      <c r="G681" s="168">
        <f t="shared" si="38"/>
        <v>-8.3121135349736308E-3</v>
      </c>
      <c r="H681" s="168">
        <f t="shared" si="38"/>
        <v>-3.5525777923588464E-3</v>
      </c>
      <c r="I681" s="168">
        <f t="shared" si="38"/>
        <v>-1.4657497910412709E-2</v>
      </c>
      <c r="J681" s="168">
        <f t="shared" si="38"/>
        <v>3.78679087821987E-3</v>
      </c>
      <c r="K681" s="168">
        <f t="shared" si="38"/>
        <v>8.6213130146493011E-3</v>
      </c>
      <c r="L681" s="168">
        <f t="shared" si="38"/>
        <v>2.4878704242963234E-3</v>
      </c>
      <c r="M681" s="168">
        <f t="shared" si="38"/>
        <v>-8.2797735437623032E-5</v>
      </c>
      <c r="N681" s="171">
        <f t="shared" si="38"/>
        <v>-9.7759948750736347E-3</v>
      </c>
      <c r="O681" s="172">
        <f t="shared" si="38"/>
        <v>1.2383430758857727E-2</v>
      </c>
      <c r="P681" s="172">
        <f t="shared" si="38"/>
        <v>6.1791890060352017E-3</v>
      </c>
      <c r="Q681" s="172">
        <f t="shared" si="38"/>
        <v>-8.6062183538900827E-3</v>
      </c>
      <c r="R681" s="172">
        <f t="shared" si="38"/>
        <v>-4.0098542460347275E-3</v>
      </c>
      <c r="S681" s="173">
        <f t="shared" si="38"/>
        <v>7.2722062231698192E-3</v>
      </c>
    </row>
    <row r="682" spans="1:19" x14ac:dyDescent="0.25">
      <c r="A682" s="132" t="s">
        <v>1154</v>
      </c>
      <c r="B682" s="132"/>
      <c r="C682" s="168">
        <f t="shared" si="39"/>
        <v>7.2959975534219623E-2</v>
      </c>
      <c r="D682" s="168">
        <f t="shared" si="39"/>
        <v>3.6400138440566998E-2</v>
      </c>
      <c r="E682" s="168">
        <f t="shared" si="39"/>
        <v>4.9438373895206222E-2</v>
      </c>
      <c r="F682" s="168">
        <f t="shared" si="39"/>
        <v>3.0110728949977572E-2</v>
      </c>
      <c r="G682" s="168">
        <f t="shared" si="39"/>
        <v>2.9030151290997175E-2</v>
      </c>
      <c r="H682" s="168">
        <f t="shared" si="39"/>
        <v>3.511153623074259E-2</v>
      </c>
      <c r="I682" s="168">
        <f t="shared" si="39"/>
        <v>2.0725448542613378E-2</v>
      </c>
      <c r="J682" s="168">
        <f t="shared" si="39"/>
        <v>2.6567776186074532E-2</v>
      </c>
      <c r="K682" s="168">
        <f t="shared" si="39"/>
        <v>5.8916275189204725E-3</v>
      </c>
      <c r="L682" s="168">
        <f t="shared" si="39"/>
        <v>3.0325539110566124E-2</v>
      </c>
      <c r="M682" s="168">
        <f t="shared" si="39"/>
        <v>6.3679780603087544E-3</v>
      </c>
      <c r="N682" s="171">
        <f t="shared" si="39"/>
        <v>2.5220625264312346E-2</v>
      </c>
      <c r="O682" s="172">
        <f t="shared" si="39"/>
        <v>4.4283405644729879E-2</v>
      </c>
      <c r="P682" s="172">
        <f t="shared" si="39"/>
        <v>9.3687105520725567E-3</v>
      </c>
      <c r="Q682" s="172">
        <f t="shared" si="39"/>
        <v>2.7885962310518764E-2</v>
      </c>
      <c r="R682" s="172">
        <f t="shared" si="39"/>
        <v>1.7418754307610751E-2</v>
      </c>
      <c r="S682" s="173">
        <f t="shared" ref="D682:S697" si="40">(S277/R277)^4 -1</f>
        <v>2.5250286735979177E-2</v>
      </c>
    </row>
    <row r="683" spans="1:19" x14ac:dyDescent="0.25">
      <c r="A683" s="131" t="s">
        <v>1151</v>
      </c>
      <c r="B683" s="132"/>
      <c r="C683" s="168">
        <f t="shared" ref="C683:R698" si="41">(C278/B278)^4 -1</f>
        <v>2.2169337588407778E-2</v>
      </c>
      <c r="D683" s="168">
        <f t="shared" si="40"/>
        <v>2.5730657476510821E-2</v>
      </c>
      <c r="E683" s="168">
        <f t="shared" si="40"/>
        <v>2.1750911241535054E-2</v>
      </c>
      <c r="F683" s="168">
        <f t="shared" si="40"/>
        <v>2.4613761060090722E-2</v>
      </c>
      <c r="G683" s="168">
        <f t="shared" si="40"/>
        <v>2.3693236840880871E-2</v>
      </c>
      <c r="H683" s="168">
        <f t="shared" si="40"/>
        <v>4.2553732345209649E-3</v>
      </c>
      <c r="I683" s="168">
        <f t="shared" si="40"/>
        <v>2.2917147615868272E-2</v>
      </c>
      <c r="J683" s="168">
        <f t="shared" si="40"/>
        <v>3.4420600848680261E-2</v>
      </c>
      <c r="K683" s="168">
        <f t="shared" si="40"/>
        <v>1.6618646296829853E-2</v>
      </c>
      <c r="L683" s="168">
        <f t="shared" si="40"/>
        <v>8.9546985900414988E-3</v>
      </c>
      <c r="M683" s="168">
        <f t="shared" si="40"/>
        <v>3.062973529252333E-2</v>
      </c>
      <c r="N683" s="171">
        <f t="shared" si="40"/>
        <v>1.6018345385629296E-2</v>
      </c>
      <c r="O683" s="172">
        <f t="shared" si="40"/>
        <v>1.8422990292197516E-2</v>
      </c>
      <c r="P683" s="172">
        <f t="shared" si="40"/>
        <v>1.1966494941794803E-2</v>
      </c>
      <c r="Q683" s="172">
        <f t="shared" si="40"/>
        <v>9.9652708363560105E-3</v>
      </c>
      <c r="R683" s="172">
        <f t="shared" si="40"/>
        <v>1.1029390611145162E-2</v>
      </c>
      <c r="S683" s="173">
        <f t="shared" si="40"/>
        <v>3.5963101510887441E-3</v>
      </c>
    </row>
    <row r="684" spans="1:19" x14ac:dyDescent="0.25">
      <c r="A684" s="131" t="s">
        <v>1148</v>
      </c>
      <c r="B684" s="132"/>
      <c r="C684" s="168">
        <f t="shared" si="41"/>
        <v>-4.4839129374560915E-3</v>
      </c>
      <c r="D684" s="168">
        <f t="shared" si="40"/>
        <v>-5.5382212283211496E-3</v>
      </c>
      <c r="E684" s="168">
        <f t="shared" si="40"/>
        <v>5.6803771961999594E-4</v>
      </c>
      <c r="F684" s="168">
        <f t="shared" si="40"/>
        <v>1.2141692259162173E-2</v>
      </c>
      <c r="G684" s="168">
        <f t="shared" si="40"/>
        <v>1.5005151551911844E-2</v>
      </c>
      <c r="H684" s="168">
        <f t="shared" si="40"/>
        <v>-3.0032307230478117E-2</v>
      </c>
      <c r="I684" s="168">
        <f t="shared" si="40"/>
        <v>6.4295389987736318E-3</v>
      </c>
      <c r="J684" s="168">
        <f t="shared" si="40"/>
        <v>2.3922021151419282E-2</v>
      </c>
      <c r="K684" s="168">
        <f t="shared" si="40"/>
        <v>-1.48247978926076E-2</v>
      </c>
      <c r="L684" s="168">
        <f t="shared" si="40"/>
        <v>-1.8590548145752672E-3</v>
      </c>
      <c r="M684" s="168">
        <f t="shared" si="40"/>
        <v>1.358270085651081E-2</v>
      </c>
      <c r="N684" s="171">
        <f t="shared" si="40"/>
        <v>-2.2160321476083489E-3</v>
      </c>
      <c r="O684" s="172">
        <f t="shared" si="40"/>
        <v>3.6362129692191214E-3</v>
      </c>
      <c r="P684" s="172">
        <f t="shared" si="40"/>
        <v>1.1172284511441033E-2</v>
      </c>
      <c r="Q684" s="172">
        <f t="shared" si="40"/>
        <v>-3.5143422825967829E-2</v>
      </c>
      <c r="R684" s="172">
        <f t="shared" si="40"/>
        <v>-2.7614712776937722E-2</v>
      </c>
      <c r="S684" s="173">
        <f t="shared" si="40"/>
        <v>-2.8406384422838493E-2</v>
      </c>
    </row>
    <row r="685" spans="1:19" x14ac:dyDescent="0.25">
      <c r="A685" s="132" t="s">
        <v>1146</v>
      </c>
      <c r="B685" s="132"/>
      <c r="C685" s="168">
        <f t="shared" si="41"/>
        <v>-6.0838188458718356E-3</v>
      </c>
      <c r="D685" s="168">
        <f t="shared" si="40"/>
        <v>-1.3416675938826117E-2</v>
      </c>
      <c r="E685" s="168">
        <f t="shared" si="40"/>
        <v>8.4160556070078663E-3</v>
      </c>
      <c r="F685" s="168">
        <f t="shared" si="40"/>
        <v>1.4275468510839273E-2</v>
      </c>
      <c r="G685" s="168">
        <f t="shared" si="40"/>
        <v>8.7389922273064524E-3</v>
      </c>
      <c r="H685" s="168">
        <f t="shared" si="40"/>
        <v>-2.6780811837906704E-2</v>
      </c>
      <c r="I685" s="168">
        <f t="shared" si="40"/>
        <v>8.9035817837053166E-3</v>
      </c>
      <c r="J685" s="168">
        <f t="shared" si="40"/>
        <v>5.4631494606398601E-3</v>
      </c>
      <c r="K685" s="168">
        <f t="shared" si="40"/>
        <v>-3.0350787257861778E-2</v>
      </c>
      <c r="L685" s="168">
        <f t="shared" si="40"/>
        <v>-6.5988903369607055E-4</v>
      </c>
      <c r="M685" s="168">
        <f t="shared" si="40"/>
        <v>5.1260746628927212E-3</v>
      </c>
      <c r="N685" s="171">
        <f t="shared" si="40"/>
        <v>-1.8118921390468667E-3</v>
      </c>
      <c r="O685" s="172">
        <f t="shared" si="40"/>
        <v>-7.8509575490907091E-3</v>
      </c>
      <c r="P685" s="172">
        <f t="shared" si="40"/>
        <v>-3.9184299789132293E-3</v>
      </c>
      <c r="Q685" s="172">
        <f t="shared" si="40"/>
        <v>-7.1123441174470781E-2</v>
      </c>
      <c r="R685" s="172">
        <f t="shared" si="40"/>
        <v>-3.0105116120081266E-2</v>
      </c>
      <c r="S685" s="173">
        <f t="shared" si="40"/>
        <v>-2.9586693846722634E-2</v>
      </c>
    </row>
    <row r="686" spans="1:19" x14ac:dyDescent="0.25">
      <c r="A686" s="132" t="s">
        <v>1143</v>
      </c>
      <c r="B686" s="132"/>
      <c r="C686" s="168">
        <f t="shared" si="41"/>
        <v>-3.9761382203076234E-3</v>
      </c>
      <c r="D686" s="168">
        <f t="shared" si="40"/>
        <v>1.9729611680696646E-2</v>
      </c>
      <c r="E686" s="168">
        <f t="shared" si="40"/>
        <v>2.2189436452924483E-2</v>
      </c>
      <c r="F686" s="168">
        <f t="shared" si="40"/>
        <v>4.1991308473664501E-2</v>
      </c>
      <c r="G686" s="168">
        <f t="shared" si="40"/>
        <v>1.8067107738840127E-2</v>
      </c>
      <c r="H686" s="168">
        <f t="shared" si="40"/>
        <v>8.4362010347669436E-3</v>
      </c>
      <c r="I686" s="168">
        <f t="shared" si="40"/>
        <v>9.9206054414155975E-3</v>
      </c>
      <c r="J686" s="168">
        <f t="shared" si="40"/>
        <v>5.4585027536367736E-2</v>
      </c>
      <c r="K686" s="168">
        <f t="shared" si="40"/>
        <v>2.7196617803395551E-3</v>
      </c>
      <c r="L686" s="168">
        <f t="shared" si="40"/>
        <v>3.2529755810684957E-2</v>
      </c>
      <c r="M686" s="168">
        <f t="shared" si="40"/>
        <v>3.4991109535016385E-2</v>
      </c>
      <c r="N686" s="171">
        <f t="shared" si="40"/>
        <v>6.0582481405371924E-2</v>
      </c>
      <c r="O686" s="172">
        <f t="shared" si="40"/>
        <v>2.1352495538615734E-3</v>
      </c>
      <c r="P686" s="172">
        <f t="shared" si="40"/>
        <v>6.0555155023502838E-3</v>
      </c>
      <c r="Q686" s="172">
        <f t="shared" si="40"/>
        <v>2.1664328039623371E-3</v>
      </c>
      <c r="R686" s="172">
        <f t="shared" si="40"/>
        <v>5.5157652844560978E-2</v>
      </c>
      <c r="S686" s="173">
        <f t="shared" si="40"/>
        <v>1.9954433616520495E-2</v>
      </c>
    </row>
    <row r="687" spans="1:19" x14ac:dyDescent="0.25">
      <c r="A687" s="132" t="s">
        <v>1140</v>
      </c>
      <c r="B687" s="132"/>
      <c r="C687" s="168">
        <f t="shared" si="41"/>
        <v>-3.986464044937077E-3</v>
      </c>
      <c r="D687" s="168">
        <f t="shared" si="40"/>
        <v>1.9742359162316703E-2</v>
      </c>
      <c r="E687" s="168">
        <f t="shared" si="40"/>
        <v>2.2169862768982362E-2</v>
      </c>
      <c r="F687" s="168">
        <f t="shared" si="40"/>
        <v>4.1906284524903858E-2</v>
      </c>
      <c r="G687" s="168">
        <f t="shared" si="40"/>
        <v>1.8076711684367863E-2</v>
      </c>
      <c r="H687" s="168">
        <f t="shared" si="40"/>
        <v>8.4961130398257811E-3</v>
      </c>
      <c r="I687" s="168">
        <f t="shared" si="40"/>
        <v>9.9089043774687191E-3</v>
      </c>
      <c r="J687" s="168">
        <f t="shared" si="40"/>
        <v>5.4613954125246389E-2</v>
      </c>
      <c r="K687" s="168">
        <f t="shared" si="40"/>
        <v>2.7267519234261961E-3</v>
      </c>
      <c r="L687" s="168">
        <f t="shared" si="40"/>
        <v>3.2502398214078632E-2</v>
      </c>
      <c r="M687" s="168">
        <f t="shared" si="40"/>
        <v>3.5008697617985307E-2</v>
      </c>
      <c r="N687" s="171">
        <f t="shared" si="40"/>
        <v>6.0554735758738376E-2</v>
      </c>
      <c r="O687" s="172">
        <f t="shared" si="40"/>
        <v>2.1408302335088614E-3</v>
      </c>
      <c r="P687" s="172">
        <f t="shared" si="40"/>
        <v>6.0713569312897953E-3</v>
      </c>
      <c r="Q687" s="172">
        <f t="shared" si="40"/>
        <v>2.1364470384264145E-3</v>
      </c>
      <c r="R687" s="172">
        <f t="shared" si="40"/>
        <v>5.5082606822306257E-2</v>
      </c>
      <c r="S687" s="173">
        <f t="shared" si="40"/>
        <v>2.0007334166049606E-2</v>
      </c>
    </row>
    <row r="688" spans="1:19" x14ac:dyDescent="0.25">
      <c r="A688" s="132" t="s">
        <v>1137</v>
      </c>
      <c r="B688" s="132"/>
      <c r="C688" s="168">
        <f t="shared" si="41"/>
        <v>-7.081231734338389E-3</v>
      </c>
      <c r="D688" s="168">
        <f t="shared" si="40"/>
        <v>-3.023161466778701E-2</v>
      </c>
      <c r="E688" s="168">
        <f t="shared" si="40"/>
        <v>1.5889628346901219E-3</v>
      </c>
      <c r="F688" s="168">
        <f t="shared" si="40"/>
        <v>1.1588665497990203E-3</v>
      </c>
      <c r="G688" s="168">
        <f t="shared" si="40"/>
        <v>4.2958955293137535E-3</v>
      </c>
      <c r="H688" s="168">
        <f t="shared" si="40"/>
        <v>-4.2741148740483514E-2</v>
      </c>
      <c r="I688" s="168">
        <f t="shared" si="40"/>
        <v>8.3859260827507942E-3</v>
      </c>
      <c r="J688" s="168">
        <f t="shared" si="40"/>
        <v>-1.5299207725440911E-2</v>
      </c>
      <c r="K688" s="168">
        <f t="shared" si="40"/>
        <v>-4.3781438949244134E-2</v>
      </c>
      <c r="L688" s="168">
        <f t="shared" si="40"/>
        <v>-1.348994306148843E-2</v>
      </c>
      <c r="M688" s="168">
        <f t="shared" si="40"/>
        <v>-6.1059470074097399E-3</v>
      </c>
      <c r="N688" s="171">
        <f t="shared" si="40"/>
        <v>-2.4812307861043714E-2</v>
      </c>
      <c r="O688" s="172">
        <f t="shared" si="40"/>
        <v>-1.1531395118901666E-2</v>
      </c>
      <c r="P688" s="172">
        <f t="shared" si="40"/>
        <v>-7.5882881479574227E-3</v>
      </c>
      <c r="Q688" s="172">
        <f t="shared" si="40"/>
        <v>-9.6982444542968782E-2</v>
      </c>
      <c r="R688" s="172">
        <f t="shared" si="40"/>
        <v>-5.9765377546442067E-2</v>
      </c>
      <c r="S688" s="173">
        <f t="shared" si="40"/>
        <v>-4.7439414902932242E-2</v>
      </c>
    </row>
    <row r="689" spans="1:19" x14ac:dyDescent="0.25">
      <c r="A689" s="132" t="s">
        <v>1134</v>
      </c>
      <c r="B689" s="132"/>
      <c r="C689" s="168">
        <f t="shared" si="41"/>
        <v>1.8796495883760533E-2</v>
      </c>
      <c r="D689" s="168">
        <f t="shared" si="40"/>
        <v>3.3427705719591083E-2</v>
      </c>
      <c r="E689" s="168">
        <f t="shared" si="40"/>
        <v>3.6954862623547191E-2</v>
      </c>
      <c r="F689" s="168">
        <f t="shared" si="40"/>
        <v>3.7208747546571441E-2</v>
      </c>
      <c r="G689" s="168">
        <f t="shared" si="40"/>
        <v>3.4264653399518341E-2</v>
      </c>
      <c r="H689" s="168">
        <f t="shared" si="40"/>
        <v>2.9662210621673735E-2</v>
      </c>
      <c r="I689" s="168">
        <f t="shared" si="40"/>
        <v>6.0671052453774799E-2</v>
      </c>
      <c r="J689" s="168">
        <f t="shared" si="40"/>
        <v>8.3133275264705153E-2</v>
      </c>
      <c r="K689" s="168">
        <f t="shared" si="40"/>
        <v>5.8239444073503677E-2</v>
      </c>
      <c r="L689" s="168">
        <f t="shared" si="40"/>
        <v>3.2370700773212358E-2</v>
      </c>
      <c r="M689" s="168">
        <f t="shared" si="40"/>
        <v>5.3276230144807757E-2</v>
      </c>
      <c r="N689" s="171">
        <f t="shared" si="40"/>
        <v>3.3739443634725141E-2</v>
      </c>
      <c r="O689" s="172">
        <f t="shared" si="40"/>
        <v>3.0496293088572601E-2</v>
      </c>
      <c r="P689" s="172">
        <f t="shared" si="40"/>
        <v>4.8323805860312152E-2</v>
      </c>
      <c r="Q689" s="172">
        <f t="shared" si="40"/>
        <v>3.3887656068472216E-2</v>
      </c>
      <c r="R689" s="172">
        <f t="shared" si="40"/>
        <v>-6.7203890704963465E-2</v>
      </c>
      <c r="S689" s="173">
        <f t="shared" si="40"/>
        <v>-1.187875802167182E-2</v>
      </c>
    </row>
    <row r="690" spans="1:19" x14ac:dyDescent="0.25">
      <c r="A690" s="132" t="s">
        <v>1131</v>
      </c>
      <c r="B690" s="132"/>
      <c r="C690" s="168">
        <f t="shared" si="41"/>
        <v>-7.3929167249942029E-3</v>
      </c>
      <c r="D690" s="168">
        <f t="shared" si="40"/>
        <v>3.3183615711889658E-2</v>
      </c>
      <c r="E690" s="168">
        <f t="shared" si="40"/>
        <v>5.1832196673125663E-2</v>
      </c>
      <c r="F690" s="168">
        <f t="shared" si="40"/>
        <v>4.4059370512094631E-2</v>
      </c>
      <c r="G690" s="168">
        <f t="shared" si="40"/>
        <v>2.9135435177340963E-2</v>
      </c>
      <c r="H690" s="168">
        <f t="shared" si="40"/>
        <v>3.7816978386926881E-2</v>
      </c>
      <c r="I690" s="168">
        <f t="shared" si="40"/>
        <v>4.8533627816815583E-2</v>
      </c>
      <c r="J690" s="168">
        <f t="shared" si="40"/>
        <v>0.11114256273462764</v>
      </c>
      <c r="K690" s="168">
        <f t="shared" si="40"/>
        <v>5.8061422397587714E-2</v>
      </c>
      <c r="L690" s="168">
        <f t="shared" si="40"/>
        <v>4.3432805115948492E-2</v>
      </c>
      <c r="M690" s="168">
        <f t="shared" si="40"/>
        <v>4.8050778637864777E-2</v>
      </c>
      <c r="N690" s="171">
        <f t="shared" si="40"/>
        <v>3.4973623280715405E-2</v>
      </c>
      <c r="O690" s="172">
        <f t="shared" si="40"/>
        <v>3.6990725937894764E-2</v>
      </c>
      <c r="P690" s="172">
        <f t="shared" si="40"/>
        <v>4.561248446352173E-2</v>
      </c>
      <c r="Q690" s="172">
        <f t="shared" si="40"/>
        <v>4.7827555691007273E-2</v>
      </c>
      <c r="R690" s="172">
        <f t="shared" si="40"/>
        <v>-7.7437936285653985E-2</v>
      </c>
      <c r="S690" s="173">
        <f t="shared" si="40"/>
        <v>-1.066395446999957E-2</v>
      </c>
    </row>
    <row r="691" spans="1:19" x14ac:dyDescent="0.25">
      <c r="A691" s="132" t="s">
        <v>1128</v>
      </c>
      <c r="B691" s="132"/>
      <c r="C691" s="168">
        <f t="shared" si="41"/>
        <v>0.14069611633391044</v>
      </c>
      <c r="D691" s="168">
        <f t="shared" si="40"/>
        <v>3.4632127515099587E-2</v>
      </c>
      <c r="E691" s="168">
        <f t="shared" si="40"/>
        <v>-2.0015638057905183E-2</v>
      </c>
      <c r="F691" s="168">
        <f t="shared" si="40"/>
        <v>9.5158311799530271E-3</v>
      </c>
      <c r="G691" s="168">
        <f t="shared" si="40"/>
        <v>5.2068915999630594E-2</v>
      </c>
      <c r="H691" s="168">
        <f t="shared" si="40"/>
        <v>1.5312939022593675E-4</v>
      </c>
      <c r="I691" s="168">
        <f t="shared" si="40"/>
        <v>0.1063370115077773</v>
      </c>
      <c r="J691" s="168">
        <f t="shared" si="40"/>
        <v>-1.0409762102812192E-2</v>
      </c>
      <c r="K691" s="168">
        <f t="shared" si="40"/>
        <v>5.9417894400469295E-2</v>
      </c>
      <c r="L691" s="168">
        <f t="shared" si="40"/>
        <v>-5.6535712314026432E-3</v>
      </c>
      <c r="M691" s="168">
        <f t="shared" si="40"/>
        <v>7.0961167916372636E-2</v>
      </c>
      <c r="N691" s="171">
        <f t="shared" si="40"/>
        <v>2.7971470556937383E-2</v>
      </c>
      <c r="O691" s="172">
        <f t="shared" si="40"/>
        <v>6.7966220601936023E-3</v>
      </c>
      <c r="P691" s="172">
        <f t="shared" si="40"/>
        <v>5.7022660814886716E-2</v>
      </c>
      <c r="Q691" s="172">
        <f t="shared" si="40"/>
        <v>-1.2523300562135686E-2</v>
      </c>
      <c r="R691" s="172">
        <f t="shared" si="40"/>
        <v>-3.1837869405585306E-2</v>
      </c>
      <c r="S691" s="173">
        <f t="shared" si="40"/>
        <v>-1.6017092811667522E-2</v>
      </c>
    </row>
    <row r="692" spans="1:19" x14ac:dyDescent="0.25">
      <c r="A692" s="132" t="s">
        <v>1125</v>
      </c>
      <c r="B692" s="132"/>
      <c r="C692" s="168">
        <f t="shared" si="41"/>
        <v>-4.7978802795349829E-3</v>
      </c>
      <c r="D692" s="168">
        <f t="shared" si="40"/>
        <v>5.7873010325435459E-3</v>
      </c>
      <c r="E692" s="168">
        <f t="shared" si="40"/>
        <v>-2.0897796461681439E-2</v>
      </c>
      <c r="F692" s="168">
        <f t="shared" si="40"/>
        <v>4.3548322715303289E-3</v>
      </c>
      <c r="G692" s="168">
        <f t="shared" si="40"/>
        <v>2.5002345563721162E-2</v>
      </c>
      <c r="H692" s="168">
        <f t="shared" si="40"/>
        <v>-4.347468819116207E-2</v>
      </c>
      <c r="I692" s="168">
        <f t="shared" si="40"/>
        <v>-4.4782145895296832E-3</v>
      </c>
      <c r="J692" s="168">
        <f t="shared" si="40"/>
        <v>5.1623175387906173E-2</v>
      </c>
      <c r="K692" s="168">
        <f t="shared" si="40"/>
        <v>5.0434195350033129E-3</v>
      </c>
      <c r="L692" s="168">
        <f t="shared" si="40"/>
        <v>-7.7581081861514134E-3</v>
      </c>
      <c r="M692" s="168">
        <f t="shared" si="40"/>
        <v>2.4082063073914695E-2</v>
      </c>
      <c r="N692" s="171">
        <f t="shared" si="40"/>
        <v>-6.8972094375213677E-3</v>
      </c>
      <c r="O692" s="172">
        <f t="shared" si="40"/>
        <v>2.0620360241277114E-2</v>
      </c>
      <c r="P692" s="172">
        <f t="shared" si="40"/>
        <v>3.316060322710479E-2</v>
      </c>
      <c r="Q692" s="172">
        <f t="shared" si="40"/>
        <v>2.1743394404469818E-2</v>
      </c>
      <c r="R692" s="172">
        <f t="shared" si="40"/>
        <v>-1.8933090301339384E-2</v>
      </c>
      <c r="S692" s="173">
        <f t="shared" si="40"/>
        <v>-2.8124845550388633E-2</v>
      </c>
    </row>
    <row r="693" spans="1:19" x14ac:dyDescent="0.25">
      <c r="A693" s="131" t="s">
        <v>1122</v>
      </c>
      <c r="B693" s="132"/>
      <c r="C693" s="168">
        <f t="shared" si="41"/>
        <v>4.8833572449719975E-2</v>
      </c>
      <c r="D693" s="168">
        <f t="shared" si="40"/>
        <v>6.8982366307170473E-2</v>
      </c>
      <c r="E693" s="168">
        <f t="shared" si="40"/>
        <v>5.0133263764573721E-2</v>
      </c>
      <c r="F693" s="168">
        <f t="shared" si="40"/>
        <v>4.0055312204934745E-2</v>
      </c>
      <c r="G693" s="168">
        <f t="shared" si="40"/>
        <v>3.5654753680462781E-2</v>
      </c>
      <c r="H693" s="168">
        <f t="shared" si="40"/>
        <v>3.6240505975304593E-2</v>
      </c>
      <c r="I693" s="168">
        <f t="shared" si="40"/>
        <v>4.3363488353534541E-2</v>
      </c>
      <c r="J693" s="168">
        <f t="shared" si="40"/>
        <v>4.8235916443177818E-2</v>
      </c>
      <c r="K693" s="168">
        <f t="shared" si="40"/>
        <v>3.1380157724879565E-2</v>
      </c>
      <c r="L693" s="168">
        <f t="shared" si="40"/>
        <v>2.6860387092480176E-2</v>
      </c>
      <c r="M693" s="168">
        <f t="shared" si="40"/>
        <v>3.8494772238752528E-2</v>
      </c>
      <c r="N693" s="171">
        <f t="shared" si="40"/>
        <v>3.4546148790623565E-2</v>
      </c>
      <c r="O693" s="172">
        <f t="shared" si="40"/>
        <v>3.9698434704962704E-2</v>
      </c>
      <c r="P693" s="172">
        <f t="shared" si="40"/>
        <v>1.7726572764835691E-2</v>
      </c>
      <c r="Q693" s="172">
        <f t="shared" si="40"/>
        <v>3.6529546637732224E-2</v>
      </c>
      <c r="R693" s="172">
        <f t="shared" si="40"/>
        <v>3.5703367441081379E-2</v>
      </c>
      <c r="S693" s="173">
        <f t="shared" si="40"/>
        <v>3.6435613044915272E-2</v>
      </c>
    </row>
    <row r="694" spans="1:19" x14ac:dyDescent="0.25">
      <c r="A694" s="132" t="s">
        <v>1120</v>
      </c>
      <c r="B694" s="132"/>
      <c r="C694" s="168">
        <f t="shared" si="41"/>
        <v>4.8717666737667864E-2</v>
      </c>
      <c r="D694" s="168">
        <f t="shared" si="40"/>
        <v>7.1278194284087881E-2</v>
      </c>
      <c r="E694" s="168">
        <f t="shared" si="40"/>
        <v>5.6480731379155769E-2</v>
      </c>
      <c r="F694" s="168">
        <f t="shared" si="40"/>
        <v>3.9722432774421446E-2</v>
      </c>
      <c r="G694" s="168">
        <f t="shared" si="40"/>
        <v>3.9151182031686327E-2</v>
      </c>
      <c r="H694" s="168">
        <f t="shared" si="40"/>
        <v>4.3862382367262587E-2</v>
      </c>
      <c r="I694" s="168">
        <f t="shared" si="40"/>
        <v>4.7762495701997976E-2</v>
      </c>
      <c r="J694" s="168">
        <f t="shared" si="40"/>
        <v>4.9242336577717483E-2</v>
      </c>
      <c r="K694" s="168">
        <f t="shared" si="40"/>
        <v>3.6682366220065044E-2</v>
      </c>
      <c r="L694" s="168">
        <f t="shared" si="40"/>
        <v>2.9116918006180104E-2</v>
      </c>
      <c r="M694" s="168">
        <f t="shared" si="40"/>
        <v>4.1153903477089804E-2</v>
      </c>
      <c r="N694" s="171">
        <f t="shared" si="40"/>
        <v>4.3030048388040809E-2</v>
      </c>
      <c r="O694" s="172">
        <f t="shared" si="40"/>
        <v>4.5147537739020027E-2</v>
      </c>
      <c r="P694" s="172">
        <f t="shared" si="40"/>
        <v>1.3391844385324259E-2</v>
      </c>
      <c r="Q694" s="172">
        <f t="shared" si="40"/>
        <v>3.9948616688475935E-2</v>
      </c>
      <c r="R694" s="172">
        <f t="shared" si="40"/>
        <v>4.0367557480786465E-2</v>
      </c>
      <c r="S694" s="173">
        <f t="shared" si="40"/>
        <v>4.2771700618140951E-2</v>
      </c>
    </row>
    <row r="695" spans="1:19" x14ac:dyDescent="0.25">
      <c r="A695" s="132" t="s">
        <v>1117</v>
      </c>
      <c r="B695" s="132"/>
      <c r="C695" s="168">
        <f t="shared" si="41"/>
        <v>4.8989853158273311E-2</v>
      </c>
      <c r="D695" s="168">
        <f t="shared" si="40"/>
        <v>7.1355884136743875E-2</v>
      </c>
      <c r="E695" s="168">
        <f t="shared" si="40"/>
        <v>5.6405297580574443E-2</v>
      </c>
      <c r="F695" s="168">
        <f t="shared" si="40"/>
        <v>3.9759298605747118E-2</v>
      </c>
      <c r="G695" s="168">
        <f t="shared" si="40"/>
        <v>3.9151182031686327E-2</v>
      </c>
      <c r="H695" s="168">
        <f t="shared" si="40"/>
        <v>4.3898298204476882E-2</v>
      </c>
      <c r="I695" s="168">
        <f t="shared" si="40"/>
        <v>4.7762077657989233E-2</v>
      </c>
      <c r="J695" s="168">
        <f t="shared" si="40"/>
        <v>4.9206655496430329E-2</v>
      </c>
      <c r="K695" s="168">
        <f t="shared" si="40"/>
        <v>3.6578806289951249E-2</v>
      </c>
      <c r="L695" s="168">
        <f t="shared" si="40"/>
        <v>2.9083628282899232E-2</v>
      </c>
      <c r="M695" s="168">
        <f t="shared" si="40"/>
        <v>4.1087130182839271E-2</v>
      </c>
      <c r="N695" s="171">
        <f t="shared" si="40"/>
        <v>4.293085098298377E-2</v>
      </c>
      <c r="O695" s="172">
        <f t="shared" si="40"/>
        <v>4.5117402827661302E-2</v>
      </c>
      <c r="P695" s="172">
        <f t="shared" si="40"/>
        <v>1.3328213137980605E-2</v>
      </c>
      <c r="Q695" s="172">
        <f t="shared" si="40"/>
        <v>3.9952499549208653E-2</v>
      </c>
      <c r="R695" s="172">
        <f t="shared" si="40"/>
        <v>4.0371443404064289E-2</v>
      </c>
      <c r="S695" s="173">
        <f t="shared" si="40"/>
        <v>4.2775780935236041E-2</v>
      </c>
    </row>
    <row r="696" spans="1:19" x14ac:dyDescent="0.25">
      <c r="A696" s="132" t="s">
        <v>1114</v>
      </c>
      <c r="B696" s="132"/>
      <c r="C696" s="168">
        <f t="shared" si="41"/>
        <v>4.897462980561107E-2</v>
      </c>
      <c r="D696" s="168">
        <f t="shared" si="40"/>
        <v>7.1372302234075535E-2</v>
      </c>
      <c r="E696" s="168">
        <f t="shared" si="40"/>
        <v>5.6350267923511943E-2</v>
      </c>
      <c r="F696" s="168">
        <f t="shared" si="40"/>
        <v>3.9783999678622228E-2</v>
      </c>
      <c r="G696" s="168">
        <f t="shared" si="40"/>
        <v>3.917546015350104E-2</v>
      </c>
      <c r="H696" s="168">
        <f t="shared" si="40"/>
        <v>4.3884728045099797E-2</v>
      </c>
      <c r="I696" s="168">
        <f t="shared" si="40"/>
        <v>4.7711831079271461E-2</v>
      </c>
      <c r="J696" s="168">
        <f t="shared" si="40"/>
        <v>4.9227423206051446E-2</v>
      </c>
      <c r="K696" s="168">
        <f t="shared" si="40"/>
        <v>3.6602418420248695E-2</v>
      </c>
      <c r="L696" s="168">
        <f t="shared" si="40"/>
        <v>2.9074820501715282E-2</v>
      </c>
      <c r="M696" s="168">
        <f t="shared" si="40"/>
        <v>4.1074722618203552E-2</v>
      </c>
      <c r="N696" s="171">
        <f t="shared" si="40"/>
        <v>4.2951778122805484E-2</v>
      </c>
      <c r="O696" s="172">
        <f t="shared" si="40"/>
        <v>4.507019660263345E-2</v>
      </c>
      <c r="P696" s="172">
        <f t="shared" si="40"/>
        <v>1.3356697283933183E-2</v>
      </c>
      <c r="Q696" s="172">
        <f t="shared" si="40"/>
        <v>3.9940529818544013E-2</v>
      </c>
      <c r="R696" s="172">
        <f t="shared" si="40"/>
        <v>4.0359464209184237E-2</v>
      </c>
      <c r="S696" s="173">
        <f t="shared" si="40"/>
        <v>4.2763202456861826E-2</v>
      </c>
    </row>
    <row r="697" spans="1:19" x14ac:dyDescent="0.25">
      <c r="A697" s="132" t="s">
        <v>1111</v>
      </c>
      <c r="B697" s="132"/>
      <c r="C697" s="168">
        <f t="shared" si="41"/>
        <v>3.5103665751693658E-2</v>
      </c>
      <c r="D697" s="168">
        <f t="shared" si="40"/>
        <v>3.0853651157529027E-2</v>
      </c>
      <c r="E697" s="168">
        <f t="shared" si="40"/>
        <v>3.3732669195120302E-2</v>
      </c>
      <c r="F697" s="168">
        <f t="shared" si="40"/>
        <v>3.2018326429199329E-2</v>
      </c>
      <c r="G697" s="168">
        <f t="shared" si="40"/>
        <v>3.1577254374027808E-2</v>
      </c>
      <c r="H697" s="168">
        <f t="shared" si="40"/>
        <v>2.7960873529254471E-2</v>
      </c>
      <c r="I697" s="168">
        <f t="shared" si="40"/>
        <v>3.4982453845013861E-2</v>
      </c>
      <c r="J697" s="168">
        <f t="shared" si="40"/>
        <v>3.6216712704339127E-2</v>
      </c>
      <c r="K697" s="168">
        <f t="shared" si="40"/>
        <v>2.9879901830004219E-2</v>
      </c>
      <c r="L697" s="168">
        <f t="shared" si="40"/>
        <v>3.3537396590365809E-2</v>
      </c>
      <c r="M697" s="168">
        <f t="shared" si="40"/>
        <v>3.322290414774054E-2</v>
      </c>
      <c r="N697" s="171">
        <f t="shared" si="40"/>
        <v>2.7795377973676594E-2</v>
      </c>
      <c r="O697" s="172">
        <f t="shared" si="40"/>
        <v>3.902221133560646E-2</v>
      </c>
      <c r="P697" s="172">
        <f t="shared" si="40"/>
        <v>3.7143880944776608E-2</v>
      </c>
      <c r="Q697" s="172">
        <f t="shared" si="40"/>
        <v>3.3694254262133017E-2</v>
      </c>
      <c r="R697" s="172">
        <f t="shared" si="40"/>
        <v>3.9651658198588402E-2</v>
      </c>
      <c r="S697" s="173">
        <f t="shared" si="40"/>
        <v>5.4034985489732401E-2</v>
      </c>
    </row>
    <row r="698" spans="1:19" x14ac:dyDescent="0.25">
      <c r="A698" s="132" t="s">
        <v>1108</v>
      </c>
      <c r="B698" s="132"/>
      <c r="C698" s="168">
        <f t="shared" si="41"/>
        <v>3.9373017687619916E-2</v>
      </c>
      <c r="D698" s="168">
        <f t="shared" si="41"/>
        <v>3.531861948381998E-2</v>
      </c>
      <c r="E698" s="168">
        <f t="shared" si="41"/>
        <v>3.4895990164999002E-2</v>
      </c>
      <c r="F698" s="168">
        <f t="shared" si="41"/>
        <v>3.7936870859845317E-2</v>
      </c>
      <c r="G698" s="168">
        <f t="shared" si="41"/>
        <v>3.5236020764364939E-2</v>
      </c>
      <c r="H698" s="168">
        <f t="shared" si="41"/>
        <v>2.7870620030659987E-2</v>
      </c>
      <c r="I698" s="168">
        <f t="shared" si="41"/>
        <v>3.7836812503928119E-2</v>
      </c>
      <c r="J698" s="168">
        <f t="shared" si="41"/>
        <v>3.8172738201400325E-2</v>
      </c>
      <c r="K698" s="168">
        <f t="shared" si="41"/>
        <v>3.5078648166613213E-2</v>
      </c>
      <c r="L698" s="168">
        <f t="shared" si="41"/>
        <v>4.2666554539047885E-2</v>
      </c>
      <c r="M698" s="168">
        <f t="shared" si="41"/>
        <v>3.8253547660514364E-2</v>
      </c>
      <c r="N698" s="171">
        <f t="shared" si="41"/>
        <v>3.5199450820791789E-2</v>
      </c>
      <c r="O698" s="172">
        <f t="shared" si="41"/>
        <v>4.1345959669640608E-2</v>
      </c>
      <c r="P698" s="172">
        <f t="shared" si="41"/>
        <v>4.1887005922117249E-2</v>
      </c>
      <c r="Q698" s="172">
        <f t="shared" si="41"/>
        <v>3.8287326621843087E-2</v>
      </c>
      <c r="R698" s="172">
        <f t="shared" si="41"/>
        <v>3.842955832599193E-2</v>
      </c>
      <c r="S698" s="173">
        <f t="shared" ref="D698:S713" si="42">(S293/R293)^4 -1</f>
        <v>4.3813917976243122E-2</v>
      </c>
    </row>
    <row r="699" spans="1:19" x14ac:dyDescent="0.25">
      <c r="A699" s="132" t="s">
        <v>1105</v>
      </c>
      <c r="B699" s="132"/>
      <c r="C699" s="168">
        <f t="shared" ref="C699:R714" si="43">(C294/B294)^4 -1</f>
        <v>2.5350206561954414E-2</v>
      </c>
      <c r="D699" s="168">
        <f t="shared" si="42"/>
        <v>2.0997859816874742E-2</v>
      </c>
      <c r="E699" s="168">
        <f t="shared" si="42"/>
        <v>3.1088482269584272E-2</v>
      </c>
      <c r="F699" s="168">
        <f t="shared" si="42"/>
        <v>1.8871482905410852E-2</v>
      </c>
      <c r="G699" s="168">
        <f t="shared" si="42"/>
        <v>2.3387317940588348E-2</v>
      </c>
      <c r="H699" s="168">
        <f t="shared" si="42"/>
        <v>2.810828370138907E-2</v>
      </c>
      <c r="I699" s="168">
        <f t="shared" si="42"/>
        <v>2.8586447223636791E-2</v>
      </c>
      <c r="J699" s="168">
        <f t="shared" si="42"/>
        <v>3.1884997497398926E-2</v>
      </c>
      <c r="K699" s="168">
        <f t="shared" si="42"/>
        <v>1.8194750123661008E-2</v>
      </c>
      <c r="L699" s="168">
        <f t="shared" si="42"/>
        <v>1.3561396416789329E-2</v>
      </c>
      <c r="M699" s="168">
        <f t="shared" si="42"/>
        <v>2.2127776277285349E-2</v>
      </c>
      <c r="N699" s="171">
        <f t="shared" si="42"/>
        <v>1.1641477367187347E-2</v>
      </c>
      <c r="O699" s="172">
        <f t="shared" si="42"/>
        <v>3.3958626760599131E-2</v>
      </c>
      <c r="P699" s="172">
        <f t="shared" si="42"/>
        <v>2.6748897249604831E-2</v>
      </c>
      <c r="Q699" s="172">
        <f t="shared" si="42"/>
        <v>2.3644508400325392E-2</v>
      </c>
      <c r="R699" s="172">
        <f t="shared" si="42"/>
        <v>4.2383622431943824E-2</v>
      </c>
      <c r="S699" s="173">
        <f t="shared" si="42"/>
        <v>7.6779196678918193E-2</v>
      </c>
    </row>
    <row r="700" spans="1:19" x14ac:dyDescent="0.25">
      <c r="A700" s="132" t="s">
        <v>1102</v>
      </c>
      <c r="B700" s="132"/>
      <c r="C700" s="168">
        <f t="shared" si="43"/>
        <v>6.0901369382322823E-2</v>
      </c>
      <c r="D700" s="168">
        <f t="shared" si="42"/>
        <v>9.3059182450305977E-2</v>
      </c>
      <c r="E700" s="168">
        <f t="shared" si="42"/>
        <v>4.0174160365606282E-2</v>
      </c>
      <c r="F700" s="168">
        <f t="shared" si="42"/>
        <v>4.810106319817975E-2</v>
      </c>
      <c r="G700" s="168">
        <f t="shared" si="42"/>
        <v>2.603972022292389E-2</v>
      </c>
      <c r="H700" s="168">
        <f t="shared" si="42"/>
        <v>1.4712690790062766E-2</v>
      </c>
      <c r="I700" s="168">
        <f t="shared" si="42"/>
        <v>3.3659359089276863E-2</v>
      </c>
      <c r="J700" s="168">
        <f t="shared" si="42"/>
        <v>5.4551004401350855E-2</v>
      </c>
      <c r="K700" s="168">
        <f t="shared" si="42"/>
        <v>1.2499577861742273E-2</v>
      </c>
      <c r="L700" s="168">
        <f t="shared" si="42"/>
        <v>1.280745934797145E-2</v>
      </c>
      <c r="M700" s="168">
        <f t="shared" si="42"/>
        <v>3.3074842031376672E-2</v>
      </c>
      <c r="N700" s="171">
        <f t="shared" si="42"/>
        <v>8.7247919896806803E-3</v>
      </c>
      <c r="O700" s="172">
        <f t="shared" si="42"/>
        <v>2.0252694966697238E-2</v>
      </c>
      <c r="P700" s="172">
        <f t="shared" si="42"/>
        <v>1.8166459277108249E-2</v>
      </c>
      <c r="Q700" s="172">
        <f t="shared" si="42"/>
        <v>2.6481560449967301E-2</v>
      </c>
      <c r="R700" s="172">
        <f t="shared" si="42"/>
        <v>1.6209015500424195E-2</v>
      </c>
      <c r="S700" s="173">
        <f t="shared" si="42"/>
        <v>1.1300654477393035E-3</v>
      </c>
    </row>
    <row r="701" spans="1:19" x14ac:dyDescent="0.25">
      <c r="A701" s="131" t="s">
        <v>1099</v>
      </c>
      <c r="B701" s="132"/>
      <c r="C701" s="168">
        <f t="shared" si="43"/>
        <v>3.1120989762487783E-2</v>
      </c>
      <c r="D701" s="168">
        <f t="shared" si="42"/>
        <v>3.1847480502654513E-2</v>
      </c>
      <c r="E701" s="168">
        <f t="shared" si="42"/>
        <v>2.3255831924091419E-2</v>
      </c>
      <c r="F701" s="168">
        <f t="shared" si="42"/>
        <v>1.0928553551874165E-2</v>
      </c>
      <c r="G701" s="168">
        <f t="shared" si="42"/>
        <v>3.7503316559173161E-2</v>
      </c>
      <c r="H701" s="168">
        <f t="shared" si="42"/>
        <v>1.6118622143684869E-2</v>
      </c>
      <c r="I701" s="168">
        <f t="shared" si="42"/>
        <v>2.1746174746689162E-2</v>
      </c>
      <c r="J701" s="168">
        <f t="shared" si="42"/>
        <v>3.0071568718461394E-2</v>
      </c>
      <c r="K701" s="168">
        <f t="shared" si="42"/>
        <v>3.6565494978502366E-2</v>
      </c>
      <c r="L701" s="168">
        <f t="shared" si="42"/>
        <v>2.4669960864873275E-2</v>
      </c>
      <c r="M701" s="168">
        <f t="shared" si="42"/>
        <v>1.2617801326635369E-2</v>
      </c>
      <c r="N701" s="171">
        <f t="shared" si="42"/>
        <v>3.633537474577575E-2</v>
      </c>
      <c r="O701" s="172">
        <f t="shared" si="42"/>
        <v>2.691654072856009E-2</v>
      </c>
      <c r="P701" s="172">
        <f t="shared" si="42"/>
        <v>9.029724328531108E-3</v>
      </c>
      <c r="Q701" s="172">
        <f t="shared" si="42"/>
        <v>1.3872158332994822E-2</v>
      </c>
      <c r="R701" s="172">
        <f t="shared" si="42"/>
        <v>2.9284817438625987E-2</v>
      </c>
      <c r="S701" s="173">
        <f t="shared" si="42"/>
        <v>2.1218496393105912E-2</v>
      </c>
    </row>
    <row r="702" spans="1:19" x14ac:dyDescent="0.25">
      <c r="A702" s="132" t="s">
        <v>1096</v>
      </c>
      <c r="B702" s="132"/>
      <c r="C702" s="168">
        <f t="shared" si="43"/>
        <v>1.2938204367936912E-2</v>
      </c>
      <c r="D702" s="168">
        <f t="shared" si="42"/>
        <v>2.3547555908155937E-2</v>
      </c>
      <c r="E702" s="168">
        <f t="shared" si="42"/>
        <v>2.0224543881870449E-2</v>
      </c>
      <c r="F702" s="168">
        <f t="shared" si="42"/>
        <v>2.0386609197094119E-2</v>
      </c>
      <c r="G702" s="168">
        <f t="shared" si="42"/>
        <v>2.4564690204917916E-2</v>
      </c>
      <c r="H702" s="168">
        <f t="shared" si="42"/>
        <v>8.507886845196877E-3</v>
      </c>
      <c r="I702" s="168">
        <f t="shared" si="42"/>
        <v>3.0831402410892439E-2</v>
      </c>
      <c r="J702" s="168">
        <f t="shared" si="42"/>
        <v>3.8165963474998676E-2</v>
      </c>
      <c r="K702" s="168">
        <f t="shared" si="42"/>
        <v>2.5526917758321055E-2</v>
      </c>
      <c r="L702" s="168">
        <f t="shared" si="42"/>
        <v>3.3742839821510939E-2</v>
      </c>
      <c r="M702" s="168">
        <f t="shared" si="42"/>
        <v>1.2518181615494672E-2</v>
      </c>
      <c r="N702" s="171">
        <f t="shared" si="42"/>
        <v>3.6150999396937111E-2</v>
      </c>
      <c r="O702" s="172">
        <f t="shared" si="42"/>
        <v>1.7262359970409147E-2</v>
      </c>
      <c r="P702" s="172">
        <f t="shared" si="42"/>
        <v>6.5470527512758725E-3</v>
      </c>
      <c r="Q702" s="172">
        <f t="shared" si="42"/>
        <v>2.5827604657702175E-3</v>
      </c>
      <c r="R702" s="172">
        <f t="shared" si="42"/>
        <v>6.0069854652813337E-3</v>
      </c>
      <c r="S702" s="173">
        <f t="shared" si="42"/>
        <v>2.2843889696401609E-2</v>
      </c>
    </row>
    <row r="703" spans="1:19" x14ac:dyDescent="0.25">
      <c r="A703" s="132" t="s">
        <v>1093</v>
      </c>
      <c r="B703" s="132"/>
      <c r="C703" s="168">
        <f t="shared" si="43"/>
        <v>0.11038377588367942</v>
      </c>
      <c r="D703" s="168">
        <f t="shared" si="42"/>
        <v>6.8722784373055346E-2</v>
      </c>
      <c r="E703" s="168">
        <f t="shared" si="42"/>
        <v>4.1567466046610546E-2</v>
      </c>
      <c r="F703" s="168">
        <f t="shared" si="42"/>
        <v>-2.2350210121353964E-2</v>
      </c>
      <c r="G703" s="168">
        <f t="shared" si="42"/>
        <v>0.12682649849199223</v>
      </c>
      <c r="H703" s="168">
        <f t="shared" si="42"/>
        <v>4.4359698650665802E-2</v>
      </c>
      <c r="I703" s="168">
        <f t="shared" si="42"/>
        <v>-3.4132622201659468E-2</v>
      </c>
      <c r="J703" s="168">
        <f t="shared" si="42"/>
        <v>-3.8219157844840979E-3</v>
      </c>
      <c r="K703" s="168">
        <f t="shared" si="42"/>
        <v>0.10004819907878404</v>
      </c>
      <c r="L703" s="168">
        <f t="shared" si="42"/>
        <v>3.0384644460461629E-3</v>
      </c>
      <c r="M703" s="168">
        <f t="shared" si="42"/>
        <v>1.4466097126353272E-3</v>
      </c>
      <c r="N703" s="171">
        <f t="shared" si="42"/>
        <v>5.8819998821724839E-2</v>
      </c>
      <c r="O703" s="172">
        <f t="shared" si="42"/>
        <v>7.3165792187238843E-2</v>
      </c>
      <c r="P703" s="172">
        <f t="shared" si="42"/>
        <v>1.8115185948657464E-2</v>
      </c>
      <c r="Q703" s="172">
        <f t="shared" si="42"/>
        <v>4.3274760384859112E-2</v>
      </c>
      <c r="R703" s="172">
        <f t="shared" si="42"/>
        <v>0.11393971689741011</v>
      </c>
      <c r="S703" s="173">
        <f t="shared" si="42"/>
        <v>2.331339391465459E-2</v>
      </c>
    </row>
    <row r="704" spans="1:19" x14ac:dyDescent="0.25">
      <c r="A704" s="132" t="s">
        <v>1090</v>
      </c>
      <c r="B704" s="132"/>
      <c r="C704" s="168">
        <f t="shared" si="43"/>
        <v>0.14128990875187908</v>
      </c>
      <c r="D704" s="168">
        <f t="shared" si="42"/>
        <v>8.6203862067472103E-2</v>
      </c>
      <c r="E704" s="168">
        <f t="shared" si="42"/>
        <v>4.6474668297212807E-2</v>
      </c>
      <c r="F704" s="168">
        <f t="shared" si="42"/>
        <v>-3.0242795397978472E-2</v>
      </c>
      <c r="G704" s="168">
        <f t="shared" si="42"/>
        <v>0.16107850883955055</v>
      </c>
      <c r="H704" s="168">
        <f t="shared" si="42"/>
        <v>4.6497819497615556E-2</v>
      </c>
      <c r="I704" s="168">
        <f t="shared" si="42"/>
        <v>-5.3076376191448449E-2</v>
      </c>
      <c r="J704" s="168">
        <f t="shared" si="42"/>
        <v>-1.6693515213410337E-2</v>
      </c>
      <c r="K704" s="168">
        <f t="shared" si="42"/>
        <v>0.12271601864376458</v>
      </c>
      <c r="L704" s="168">
        <f t="shared" si="42"/>
        <v>-3.9776642988834654E-3</v>
      </c>
      <c r="M704" s="168">
        <f t="shared" si="42"/>
        <v>-8.7418313287257465E-4</v>
      </c>
      <c r="N704" s="171">
        <f t="shared" si="42"/>
        <v>6.697390547663562E-2</v>
      </c>
      <c r="O704" s="172">
        <f t="shared" si="42"/>
        <v>8.7667024900496937E-2</v>
      </c>
      <c r="P704" s="172">
        <f t="shared" si="42"/>
        <v>1.9079091112473634E-2</v>
      </c>
      <c r="Q704" s="172">
        <f t="shared" si="42"/>
        <v>4.9436992737598384E-2</v>
      </c>
      <c r="R704" s="172">
        <f t="shared" si="42"/>
        <v>0.14141291547554391</v>
      </c>
      <c r="S704" s="173">
        <f t="shared" si="42"/>
        <v>2.3355641345841782E-2</v>
      </c>
    </row>
    <row r="705" spans="1:19" x14ac:dyDescent="0.25">
      <c r="A705" s="132" t="s">
        <v>1087</v>
      </c>
      <c r="B705" s="132"/>
      <c r="C705" s="168">
        <f t="shared" si="43"/>
        <v>1.1046567456047152E-2</v>
      </c>
      <c r="D705" s="168">
        <f t="shared" si="42"/>
        <v>-4.8349423986696727E-2</v>
      </c>
      <c r="E705" s="168">
        <f t="shared" si="42"/>
        <v>-3.6154608097054841E-2</v>
      </c>
      <c r="F705" s="168">
        <f t="shared" si="42"/>
        <v>-6.828361073943412E-2</v>
      </c>
      <c r="G705" s="168">
        <f t="shared" si="42"/>
        <v>6.1391675429820047E-2</v>
      </c>
      <c r="H705" s="168">
        <f t="shared" si="42"/>
        <v>5.9247727039545728E-2</v>
      </c>
      <c r="I705" s="168">
        <f t="shared" si="42"/>
        <v>2.4320097290139842E-2</v>
      </c>
      <c r="J705" s="168">
        <f t="shared" si="42"/>
        <v>5.8354421536344292E-2</v>
      </c>
      <c r="K705" s="168">
        <f t="shared" si="42"/>
        <v>0.11280544666835612</v>
      </c>
      <c r="L705" s="168">
        <f t="shared" si="42"/>
        <v>8.2691055976561678E-2</v>
      </c>
      <c r="M705" s="168">
        <f t="shared" si="42"/>
        <v>-5.6901086053880556E-2</v>
      </c>
      <c r="N705" s="171">
        <f t="shared" si="42"/>
        <v>6.690458535042576E-2</v>
      </c>
      <c r="O705" s="172">
        <f t="shared" si="42"/>
        <v>0.16691932218114514</v>
      </c>
      <c r="P705" s="172">
        <f t="shared" si="42"/>
        <v>4.3100507062550086E-3</v>
      </c>
      <c r="Q705" s="172">
        <f t="shared" si="42"/>
        <v>1.773697556301701E-2</v>
      </c>
      <c r="R705" s="172">
        <f t="shared" si="42"/>
        <v>4.9489553599589398E-2</v>
      </c>
      <c r="S705" s="173">
        <f t="shared" si="42"/>
        <v>4.8341679193501852E-2</v>
      </c>
    </row>
    <row r="706" spans="1:19" x14ac:dyDescent="0.25">
      <c r="A706" s="132" t="s">
        <v>1084</v>
      </c>
      <c r="B706" s="132"/>
      <c r="C706" s="168">
        <f t="shared" si="43"/>
        <v>2.7780167437138292E-2</v>
      </c>
      <c r="D706" s="168">
        <f t="shared" si="42"/>
        <v>2.980913417052089E-2</v>
      </c>
      <c r="E706" s="168">
        <f t="shared" si="42"/>
        <v>3.6571841931456017E-2</v>
      </c>
      <c r="F706" s="168">
        <f t="shared" si="42"/>
        <v>1.5283102546092442E-2</v>
      </c>
      <c r="G706" s="168">
        <f t="shared" si="42"/>
        <v>2.8865373412807704E-2</v>
      </c>
      <c r="H706" s="168">
        <f t="shared" si="42"/>
        <v>3.5461203355526161E-2</v>
      </c>
      <c r="I706" s="168">
        <f t="shared" si="42"/>
        <v>2.1025271838737591E-2</v>
      </c>
      <c r="J706" s="168">
        <f t="shared" si="42"/>
        <v>2.8445334767764008E-2</v>
      </c>
      <c r="K706" s="168">
        <f t="shared" si="42"/>
        <v>2.2984512876150109E-2</v>
      </c>
      <c r="L706" s="168">
        <f t="shared" si="42"/>
        <v>1.5484849501249842E-2</v>
      </c>
      <c r="M706" s="168">
        <f t="shared" si="42"/>
        <v>1.8597155654134001E-2</v>
      </c>
      <c r="N706" s="171">
        <f t="shared" si="42"/>
        <v>3.0627186981929455E-2</v>
      </c>
      <c r="O706" s="172">
        <f t="shared" si="42"/>
        <v>1.1107284322708688E-2</v>
      </c>
      <c r="P706" s="172">
        <f t="shared" si="42"/>
        <v>1.7313683537185653E-2</v>
      </c>
      <c r="Q706" s="172">
        <f t="shared" si="42"/>
        <v>2.6139732770229074E-2</v>
      </c>
      <c r="R706" s="172">
        <f t="shared" si="42"/>
        <v>2.9193222285256226E-2</v>
      </c>
      <c r="S706" s="173">
        <f t="shared" si="42"/>
        <v>1.9157854762316573E-2</v>
      </c>
    </row>
    <row r="707" spans="1:19" x14ac:dyDescent="0.25">
      <c r="A707" s="132" t="s">
        <v>1081</v>
      </c>
      <c r="B707" s="132"/>
      <c r="C707" s="168">
        <f t="shared" si="43"/>
        <v>2.1977625318624572E-2</v>
      </c>
      <c r="D707" s="168">
        <f t="shared" si="42"/>
        <v>2.5922679783602076E-2</v>
      </c>
      <c r="E707" s="168">
        <f t="shared" si="42"/>
        <v>1.4974038190652461E-2</v>
      </c>
      <c r="F707" s="168">
        <f t="shared" si="42"/>
        <v>-8.8192397841805326E-3</v>
      </c>
      <c r="G707" s="168">
        <f t="shared" si="42"/>
        <v>2.0840754787734062E-2</v>
      </c>
      <c r="H707" s="168">
        <f t="shared" si="42"/>
        <v>1.586146663462662E-2</v>
      </c>
      <c r="I707" s="168">
        <f t="shared" si="42"/>
        <v>3.7500162003671678E-2</v>
      </c>
      <c r="J707" s="168">
        <f t="shared" si="42"/>
        <v>2.4642304884371358E-2</v>
      </c>
      <c r="K707" s="168">
        <f t="shared" si="42"/>
        <v>2.8735783354115529E-2</v>
      </c>
      <c r="L707" s="168">
        <f t="shared" si="42"/>
        <v>7.8853486648158277E-3</v>
      </c>
      <c r="M707" s="168">
        <f t="shared" si="42"/>
        <v>2.0483960328508299E-2</v>
      </c>
      <c r="N707" s="171">
        <f t="shared" si="42"/>
        <v>1.9237251733007277E-2</v>
      </c>
      <c r="O707" s="172">
        <f t="shared" si="42"/>
        <v>2.042877759127304E-2</v>
      </c>
      <c r="P707" s="172">
        <f t="shared" si="42"/>
        <v>1.289857199522837E-2</v>
      </c>
      <c r="Q707" s="172">
        <f t="shared" si="42"/>
        <v>2.7812084258088232E-2</v>
      </c>
      <c r="R707" s="172">
        <f t="shared" si="42"/>
        <v>4.336880220003958E-2</v>
      </c>
      <c r="S707" s="173">
        <f t="shared" si="42"/>
        <v>-1.5894790049157392E-2</v>
      </c>
    </row>
    <row r="708" spans="1:19" x14ac:dyDescent="0.25">
      <c r="A708" s="132" t="s">
        <v>1078</v>
      </c>
      <c r="B708" s="132"/>
      <c r="C708" s="168">
        <f t="shared" si="43"/>
        <v>1.2939060977861683E-2</v>
      </c>
      <c r="D708" s="168">
        <f t="shared" si="42"/>
        <v>2.3434546551799773E-2</v>
      </c>
      <c r="E708" s="168">
        <f t="shared" si="42"/>
        <v>2.0643170985664705E-2</v>
      </c>
      <c r="F708" s="168">
        <f t="shared" si="42"/>
        <v>2.0461800321516233E-2</v>
      </c>
      <c r="G708" s="168">
        <f t="shared" si="42"/>
        <v>2.4601618576997719E-2</v>
      </c>
      <c r="H708" s="168">
        <f t="shared" si="42"/>
        <v>8.5445204208962622E-3</v>
      </c>
      <c r="I708" s="168">
        <f t="shared" si="42"/>
        <v>3.0605123309415116E-2</v>
      </c>
      <c r="J708" s="168">
        <f t="shared" si="42"/>
        <v>3.7717645283597667E-2</v>
      </c>
      <c r="K708" s="168">
        <f t="shared" si="42"/>
        <v>2.5456512814322485E-2</v>
      </c>
      <c r="L708" s="168">
        <f t="shared" si="42"/>
        <v>3.3600630048067792E-2</v>
      </c>
      <c r="M708" s="168">
        <f t="shared" si="42"/>
        <v>1.2699499424097205E-2</v>
      </c>
      <c r="N708" s="171">
        <f t="shared" si="42"/>
        <v>3.6337287932255213E-2</v>
      </c>
      <c r="O708" s="172">
        <f t="shared" si="42"/>
        <v>1.7405862933581151E-2</v>
      </c>
      <c r="P708" s="172">
        <f t="shared" si="42"/>
        <v>6.6526381382152611E-3</v>
      </c>
      <c r="Q708" s="172">
        <f t="shared" si="42"/>
        <v>2.6177425414160016E-3</v>
      </c>
      <c r="R708" s="172">
        <f t="shared" si="42"/>
        <v>6.042041485191163E-3</v>
      </c>
      <c r="S708" s="173">
        <f t="shared" si="42"/>
        <v>2.2843889696401609E-2</v>
      </c>
    </row>
    <row r="709" spans="1:19" x14ac:dyDescent="0.25">
      <c r="A709" s="132" t="s">
        <v>1075</v>
      </c>
      <c r="B709" s="132"/>
      <c r="C709" s="168">
        <f t="shared" si="43"/>
        <v>2.7122662452596202E-2</v>
      </c>
      <c r="D709" s="168">
        <f t="shared" si="42"/>
        <v>2.8781281647923818E-2</v>
      </c>
      <c r="E709" s="168">
        <f t="shared" si="42"/>
        <v>1.9498701884127501E-2</v>
      </c>
      <c r="F709" s="168">
        <f t="shared" si="42"/>
        <v>1.9519539154128296E-2</v>
      </c>
      <c r="G709" s="168">
        <f t="shared" si="42"/>
        <v>5.2939948674664006E-3</v>
      </c>
      <c r="H709" s="168">
        <f t="shared" si="42"/>
        <v>1.6953998314622742E-2</v>
      </c>
      <c r="I709" s="168">
        <f t="shared" si="42"/>
        <v>4.0496901576594357E-2</v>
      </c>
      <c r="J709" s="168">
        <f t="shared" si="42"/>
        <v>3.8752160213287867E-2</v>
      </c>
      <c r="K709" s="168">
        <f t="shared" si="42"/>
        <v>1.6182983657002437E-2</v>
      </c>
      <c r="L709" s="168">
        <f t="shared" si="42"/>
        <v>2.1843888288733959E-2</v>
      </c>
      <c r="M709" s="168">
        <f t="shared" si="42"/>
        <v>2.1910549004319657E-2</v>
      </c>
      <c r="N709" s="171">
        <f t="shared" si="42"/>
        <v>2.0759542110729612E-2</v>
      </c>
      <c r="O709" s="172">
        <f t="shared" si="42"/>
        <v>1.6335824080640604E-2</v>
      </c>
      <c r="P709" s="172">
        <f t="shared" si="42"/>
        <v>6.7008078720962594E-3</v>
      </c>
      <c r="Q709" s="172">
        <f t="shared" si="42"/>
        <v>1.8604404736620062E-2</v>
      </c>
      <c r="R709" s="172">
        <f t="shared" si="42"/>
        <v>1.8771739593549608E-2</v>
      </c>
      <c r="S709" s="173">
        <f t="shared" si="42"/>
        <v>2.9321833047369683E-2</v>
      </c>
    </row>
    <row r="710" spans="1:19" x14ac:dyDescent="0.25">
      <c r="A710" s="131" t="s">
        <v>1072</v>
      </c>
      <c r="B710" s="132"/>
      <c r="C710" s="168">
        <f t="shared" si="43"/>
        <v>2.5475932073197427E-2</v>
      </c>
      <c r="D710" s="168">
        <f t="shared" si="42"/>
        <v>2.8620873768513411E-2</v>
      </c>
      <c r="E710" s="168">
        <f t="shared" si="42"/>
        <v>3.2884922683093176E-2</v>
      </c>
      <c r="F710" s="168">
        <f t="shared" si="42"/>
        <v>2.0177695833658804E-2</v>
      </c>
      <c r="G710" s="168">
        <f t="shared" si="42"/>
        <v>1.3032795309960266E-2</v>
      </c>
      <c r="H710" s="168">
        <f t="shared" si="42"/>
        <v>1.4437395356431626E-2</v>
      </c>
      <c r="I710" s="168">
        <f t="shared" si="42"/>
        <v>1.8186766329422621E-2</v>
      </c>
      <c r="J710" s="168">
        <f t="shared" si="42"/>
        <v>5.39603986869861E-2</v>
      </c>
      <c r="K710" s="168">
        <f t="shared" si="42"/>
        <v>1.6035612776091002E-2</v>
      </c>
      <c r="L710" s="168">
        <f t="shared" si="42"/>
        <v>1.7162227940714647E-2</v>
      </c>
      <c r="M710" s="168">
        <f t="shared" si="42"/>
        <v>1.0802668870596666E-2</v>
      </c>
      <c r="N710" s="171">
        <f t="shared" si="42"/>
        <v>2.3452504147572828E-2</v>
      </c>
      <c r="O710" s="172">
        <f t="shared" si="42"/>
        <v>1.7825882579989738E-2</v>
      </c>
      <c r="P710" s="172">
        <f t="shared" si="42"/>
        <v>1.2157529089523722E-2</v>
      </c>
      <c r="Q710" s="172">
        <f t="shared" si="42"/>
        <v>2.1530274722834086E-2</v>
      </c>
      <c r="R710" s="172">
        <f t="shared" si="42"/>
        <v>1.3756145022532085E-2</v>
      </c>
      <c r="S710" s="173">
        <f t="shared" si="42"/>
        <v>2.8725043486435231E-2</v>
      </c>
    </row>
    <row r="711" spans="1:19" x14ac:dyDescent="0.25">
      <c r="A711" s="132" t="s">
        <v>1070</v>
      </c>
      <c r="B711" s="132"/>
      <c r="C711" s="168">
        <f t="shared" si="43"/>
        <v>2.6020708873012888E-2</v>
      </c>
      <c r="D711" s="168">
        <f t="shared" si="42"/>
        <v>2.872937474280679E-2</v>
      </c>
      <c r="E711" s="168">
        <f t="shared" si="42"/>
        <v>3.3468297618370224E-2</v>
      </c>
      <c r="F711" s="168">
        <f t="shared" si="42"/>
        <v>2.0851598386839587E-2</v>
      </c>
      <c r="G711" s="168">
        <f t="shared" si="42"/>
        <v>1.2812611472089452E-2</v>
      </c>
      <c r="H711" s="168">
        <f t="shared" si="42"/>
        <v>1.2771702273706609E-2</v>
      </c>
      <c r="I711" s="168">
        <f t="shared" si="42"/>
        <v>1.763639296315378E-2</v>
      </c>
      <c r="J711" s="168">
        <f t="shared" si="42"/>
        <v>5.547304626135019E-2</v>
      </c>
      <c r="K711" s="168">
        <f t="shared" si="42"/>
        <v>1.7247230577827732E-2</v>
      </c>
      <c r="L711" s="168">
        <f t="shared" si="42"/>
        <v>1.8924963237437309E-2</v>
      </c>
      <c r="M711" s="168">
        <f t="shared" si="42"/>
        <v>1.010394535290482E-2</v>
      </c>
      <c r="N711" s="171">
        <f t="shared" si="42"/>
        <v>2.2384376805037798E-2</v>
      </c>
      <c r="O711" s="172">
        <f t="shared" si="42"/>
        <v>1.7285479340698684E-2</v>
      </c>
      <c r="P711" s="172">
        <f t="shared" si="42"/>
        <v>1.1729174768481121E-2</v>
      </c>
      <c r="Q711" s="172">
        <f t="shared" si="42"/>
        <v>2.1036517773998398E-2</v>
      </c>
      <c r="R711" s="172">
        <f t="shared" si="42"/>
        <v>1.3588757502667415E-2</v>
      </c>
      <c r="S711" s="173">
        <f t="shared" si="42"/>
        <v>2.8937693861166069E-2</v>
      </c>
    </row>
    <row r="712" spans="1:19" x14ac:dyDescent="0.25">
      <c r="A712" s="132" t="s">
        <v>1067</v>
      </c>
      <c r="B712" s="132"/>
      <c r="C712" s="168">
        <f t="shared" si="43"/>
        <v>7.8585084020776907E-3</v>
      </c>
      <c r="D712" s="168">
        <f t="shared" si="42"/>
        <v>4.1138779392877467E-3</v>
      </c>
      <c r="E712" s="168">
        <f t="shared" si="42"/>
        <v>2.0675055386295549E-2</v>
      </c>
      <c r="F712" s="168">
        <f t="shared" si="42"/>
        <v>1.4404796096557426E-2</v>
      </c>
      <c r="G712" s="168">
        <f t="shared" si="42"/>
        <v>1.9819812111796065E-2</v>
      </c>
      <c r="H712" s="168">
        <f t="shared" si="42"/>
        <v>1.3299380309956144E-2</v>
      </c>
      <c r="I712" s="168">
        <f t="shared" si="42"/>
        <v>1.5961361182891043E-2</v>
      </c>
      <c r="J712" s="168">
        <f t="shared" si="42"/>
        <v>3.0244946868336564E-2</v>
      </c>
      <c r="K712" s="168">
        <f t="shared" si="42"/>
        <v>1.4770642163796976E-2</v>
      </c>
      <c r="L712" s="168">
        <f t="shared" si="42"/>
        <v>2.2465297086929237E-2</v>
      </c>
      <c r="M712" s="168">
        <f t="shared" si="42"/>
        <v>7.6985019589936865E-3</v>
      </c>
      <c r="N712" s="171">
        <f t="shared" si="42"/>
        <v>1.3341408117204523E-2</v>
      </c>
      <c r="O712" s="172">
        <f t="shared" si="42"/>
        <v>1.0893858993558769E-2</v>
      </c>
      <c r="P712" s="172">
        <f t="shared" si="42"/>
        <v>1.1548590830586347E-2</v>
      </c>
      <c r="Q712" s="172">
        <f t="shared" si="42"/>
        <v>2.3129856569605423E-2</v>
      </c>
      <c r="R712" s="172">
        <f t="shared" si="42"/>
        <v>-2.6162722652034454E-4</v>
      </c>
      <c r="S712" s="173">
        <f t="shared" si="42"/>
        <v>3.9331701919896433E-2</v>
      </c>
    </row>
    <row r="713" spans="1:19" x14ac:dyDescent="0.25">
      <c r="A713" s="132" t="s">
        <v>1064</v>
      </c>
      <c r="B713" s="132"/>
      <c r="C713" s="168">
        <f t="shared" si="43"/>
        <v>4.999989684619921E-2</v>
      </c>
      <c r="D713" s="168">
        <f t="shared" si="42"/>
        <v>6.0783439789525495E-2</v>
      </c>
      <c r="E713" s="168">
        <f t="shared" si="42"/>
        <v>4.9681025338726537E-2</v>
      </c>
      <c r="F713" s="168">
        <f t="shared" si="42"/>
        <v>2.8597171666416399E-2</v>
      </c>
      <c r="G713" s="168">
        <f t="shared" si="42"/>
        <v>4.2120876026010556E-3</v>
      </c>
      <c r="H713" s="168">
        <f t="shared" si="42"/>
        <v>1.1895266178574726E-2</v>
      </c>
      <c r="I713" s="168">
        <f t="shared" si="42"/>
        <v>1.9641848639028403E-2</v>
      </c>
      <c r="J713" s="168">
        <f t="shared" si="42"/>
        <v>8.7577080442686084E-2</v>
      </c>
      <c r="K713" s="168">
        <f t="shared" si="42"/>
        <v>2.0279626859793565E-2</v>
      </c>
      <c r="L713" s="168">
        <f t="shared" si="42"/>
        <v>1.4538239786211049E-2</v>
      </c>
      <c r="M713" s="168">
        <f t="shared" si="42"/>
        <v>1.2934889431336805E-2</v>
      </c>
      <c r="N713" s="171">
        <f t="shared" si="42"/>
        <v>3.3125322362288268E-2</v>
      </c>
      <c r="O713" s="172">
        <f t="shared" si="42"/>
        <v>2.4679346546182312E-2</v>
      </c>
      <c r="P713" s="172">
        <f t="shared" si="42"/>
        <v>1.1948851887126244E-2</v>
      </c>
      <c r="Q713" s="172">
        <f t="shared" si="42"/>
        <v>1.8689233847080766E-2</v>
      </c>
      <c r="R713" s="172">
        <f t="shared" si="42"/>
        <v>2.8712439684583035E-2</v>
      </c>
      <c r="S713" s="173">
        <f t="shared" si="42"/>
        <v>1.7922362012652515E-2</v>
      </c>
    </row>
    <row r="714" spans="1:19" x14ac:dyDescent="0.25">
      <c r="A714" s="132" t="s">
        <v>1061</v>
      </c>
      <c r="B714" s="132"/>
      <c r="C714" s="168">
        <f t="shared" si="43"/>
        <v>2.1910608985595381E-2</v>
      </c>
      <c r="D714" s="168">
        <f t="shared" si="43"/>
        <v>2.7528921046098276E-2</v>
      </c>
      <c r="E714" s="168">
        <f t="shared" si="43"/>
        <v>2.9012068299195004E-2</v>
      </c>
      <c r="F714" s="168">
        <f t="shared" si="43"/>
        <v>1.5433163016136398E-2</v>
      </c>
      <c r="G714" s="168">
        <f t="shared" si="43"/>
        <v>1.4231823091426898E-2</v>
      </c>
      <c r="H714" s="168">
        <f t="shared" si="43"/>
        <v>2.6560263356740776E-2</v>
      </c>
      <c r="I714" s="168">
        <f t="shared" si="43"/>
        <v>2.2021177962670668E-2</v>
      </c>
      <c r="J714" s="168">
        <f t="shared" si="43"/>
        <v>4.3584751909238717E-2</v>
      </c>
      <c r="K714" s="168">
        <f t="shared" si="43"/>
        <v>7.1711651575370183E-3</v>
      </c>
      <c r="L714" s="168">
        <f t="shared" si="43"/>
        <v>4.7679654381209691E-3</v>
      </c>
      <c r="M714" s="168">
        <f t="shared" si="43"/>
        <v>1.6002110357412391E-2</v>
      </c>
      <c r="N714" s="171">
        <f t="shared" si="43"/>
        <v>3.128348725752006E-2</v>
      </c>
      <c r="O714" s="172">
        <f t="shared" si="43"/>
        <v>2.1422346387704794E-2</v>
      </c>
      <c r="P714" s="172">
        <f t="shared" si="43"/>
        <v>1.5440309456496104E-2</v>
      </c>
      <c r="Q714" s="172">
        <f t="shared" si="43"/>
        <v>2.5051771316904281E-2</v>
      </c>
      <c r="R714" s="172">
        <f t="shared" si="43"/>
        <v>1.5069557849781257E-2</v>
      </c>
      <c r="S714" s="173">
        <f t="shared" ref="D714:S729" si="44">(S309/R309)^4 -1</f>
        <v>2.7260377878376429E-2</v>
      </c>
    </row>
    <row r="715" spans="1:19" x14ac:dyDescent="0.25">
      <c r="A715" s="132" t="s">
        <v>1058</v>
      </c>
      <c r="B715" s="132"/>
      <c r="C715" s="168">
        <f t="shared" ref="C715:R730" si="45">(C310/B310)^4 -1</f>
        <v>1.1363964608708921E-2</v>
      </c>
      <c r="D715" s="168">
        <f t="shared" si="44"/>
        <v>1.4882850763362709E-2</v>
      </c>
      <c r="E715" s="168">
        <f t="shared" si="44"/>
        <v>2.0914173182154716E-2</v>
      </c>
      <c r="F715" s="168">
        <f t="shared" si="44"/>
        <v>1.0381833108278116E-2</v>
      </c>
      <c r="G715" s="168">
        <f t="shared" si="44"/>
        <v>1.8154430281941414E-2</v>
      </c>
      <c r="H715" s="168">
        <f t="shared" si="44"/>
        <v>3.2409735303035925E-2</v>
      </c>
      <c r="I715" s="168">
        <f t="shared" si="44"/>
        <v>2.2984505901562535E-2</v>
      </c>
      <c r="J715" s="168">
        <f t="shared" si="44"/>
        <v>2.6215200520839144E-2</v>
      </c>
      <c r="K715" s="168">
        <f t="shared" si="44"/>
        <v>1.9023545596159597E-3</v>
      </c>
      <c r="L715" s="168">
        <f t="shared" si="44"/>
        <v>7.8262202598544661E-4</v>
      </c>
      <c r="M715" s="168">
        <f t="shared" si="44"/>
        <v>1.7169725157884397E-2</v>
      </c>
      <c r="N715" s="171">
        <f t="shared" si="44"/>
        <v>3.0422074866769844E-2</v>
      </c>
      <c r="O715" s="172">
        <f t="shared" si="44"/>
        <v>2.0028494913537864E-2</v>
      </c>
      <c r="P715" s="172">
        <f t="shared" si="44"/>
        <v>1.677220484286579E-2</v>
      </c>
      <c r="Q715" s="172">
        <f t="shared" si="44"/>
        <v>2.7567815643222637E-2</v>
      </c>
      <c r="R715" s="172">
        <f t="shared" si="44"/>
        <v>9.7094169495046678E-3</v>
      </c>
      <c r="S715" s="173">
        <f t="shared" si="44"/>
        <v>3.0968759314231153E-2</v>
      </c>
    </row>
    <row r="716" spans="1:19" x14ac:dyDescent="0.25">
      <c r="A716" s="132" t="s">
        <v>1055</v>
      </c>
      <c r="B716" s="132"/>
      <c r="C716" s="168">
        <f t="shared" si="45"/>
        <v>4.9964380799227381E-2</v>
      </c>
      <c r="D716" s="168">
        <f t="shared" si="44"/>
        <v>6.078868355329381E-2</v>
      </c>
      <c r="E716" s="168">
        <f t="shared" si="44"/>
        <v>4.9800219356542108E-2</v>
      </c>
      <c r="F716" s="168">
        <f t="shared" si="44"/>
        <v>2.8524171059168379E-2</v>
      </c>
      <c r="G716" s="168">
        <f t="shared" si="44"/>
        <v>4.248765009118749E-3</v>
      </c>
      <c r="H716" s="168">
        <f t="shared" si="44"/>
        <v>1.193256472805504E-2</v>
      </c>
      <c r="I716" s="168">
        <f t="shared" si="44"/>
        <v>1.9606279275675931E-2</v>
      </c>
      <c r="J716" s="168">
        <f t="shared" si="44"/>
        <v>8.7697581883971143E-2</v>
      </c>
      <c r="K716" s="168">
        <f t="shared" si="44"/>
        <v>2.0173182460742956E-2</v>
      </c>
      <c r="L716" s="168">
        <f t="shared" si="44"/>
        <v>1.4574530386106677E-2</v>
      </c>
      <c r="M716" s="168">
        <f t="shared" si="44"/>
        <v>1.2829899068043105E-2</v>
      </c>
      <c r="N716" s="171">
        <f t="shared" si="44"/>
        <v>3.316358297537958E-2</v>
      </c>
      <c r="O716" s="172">
        <f t="shared" si="44"/>
        <v>2.4716195163241084E-2</v>
      </c>
      <c r="P716" s="172">
        <f t="shared" si="44"/>
        <v>1.1984162771147444E-2</v>
      </c>
      <c r="Q716" s="172">
        <f t="shared" si="44"/>
        <v>1.8620881238679665E-2</v>
      </c>
      <c r="R716" s="172">
        <f t="shared" si="44"/>
        <v>2.8749169210298353E-2</v>
      </c>
      <c r="S716" s="173">
        <f t="shared" si="44"/>
        <v>1.7889191917876524E-2</v>
      </c>
    </row>
    <row r="717" spans="1:19" x14ac:dyDescent="0.25">
      <c r="A717" s="132" t="s">
        <v>1052</v>
      </c>
      <c r="B717" s="132"/>
      <c r="C717" s="168">
        <f t="shared" si="45"/>
        <v>5.0088342114348761E-2</v>
      </c>
      <c r="D717" s="168">
        <f t="shared" si="44"/>
        <v>6.0793928221656746E-2</v>
      </c>
      <c r="E717" s="168">
        <f t="shared" si="44"/>
        <v>4.976610328556208E-2</v>
      </c>
      <c r="F717" s="168">
        <f t="shared" si="44"/>
        <v>2.8452216210569592E-2</v>
      </c>
      <c r="G717" s="168">
        <f t="shared" si="44"/>
        <v>4.2492279308017356E-3</v>
      </c>
      <c r="H717" s="168">
        <f t="shared" si="44"/>
        <v>1.1933867167781775E-2</v>
      </c>
      <c r="I717" s="168">
        <f t="shared" si="44"/>
        <v>1.9608418998207311E-2</v>
      </c>
      <c r="J717" s="168">
        <f t="shared" si="44"/>
        <v>8.7745617068698989E-2</v>
      </c>
      <c r="K717" s="168">
        <f t="shared" si="44"/>
        <v>2.0103704843138503E-2</v>
      </c>
      <c r="L717" s="168">
        <f t="shared" si="44"/>
        <v>1.457619807388788E-2</v>
      </c>
      <c r="M717" s="168">
        <f t="shared" si="44"/>
        <v>1.2831360884075105E-2</v>
      </c>
      <c r="N717" s="171">
        <f t="shared" si="44"/>
        <v>3.3131736545178425E-2</v>
      </c>
      <c r="O717" s="172">
        <f t="shared" si="44"/>
        <v>2.4754342510419081E-2</v>
      </c>
      <c r="P717" s="172">
        <f t="shared" si="44"/>
        <v>1.1985504186610152E-2</v>
      </c>
      <c r="Q717" s="172">
        <f t="shared" si="44"/>
        <v>1.8622964403289588E-2</v>
      </c>
      <c r="R717" s="172">
        <f t="shared" si="44"/>
        <v>2.8752382493173023E-2</v>
      </c>
      <c r="S717" s="173">
        <f t="shared" si="44"/>
        <v>1.7891169417457276E-2</v>
      </c>
    </row>
    <row r="718" spans="1:19" x14ac:dyDescent="0.25">
      <c r="A718" s="131" t="s">
        <v>1049</v>
      </c>
      <c r="B718" s="132"/>
      <c r="C718" s="168">
        <f t="shared" si="45"/>
        <v>2.8391056513272561E-2</v>
      </c>
      <c r="D718" s="168">
        <f t="shared" si="44"/>
        <v>2.0316319387541526E-2</v>
      </c>
      <c r="E718" s="168">
        <f t="shared" si="44"/>
        <v>1.8621097197302872E-2</v>
      </c>
      <c r="F718" s="168">
        <f t="shared" si="44"/>
        <v>1.0293801421501492E-3</v>
      </c>
      <c r="G718" s="168">
        <f t="shared" si="44"/>
        <v>2.728826303211962E-2</v>
      </c>
      <c r="H718" s="168">
        <f t="shared" si="44"/>
        <v>5.8028852802707309E-3</v>
      </c>
      <c r="I718" s="168">
        <f t="shared" si="44"/>
        <v>2.783511678874051E-2</v>
      </c>
      <c r="J718" s="168">
        <f t="shared" si="44"/>
        <v>2.9175919448500398E-2</v>
      </c>
      <c r="K718" s="168">
        <f t="shared" si="44"/>
        <v>2.1826223779885412E-2</v>
      </c>
      <c r="L718" s="168">
        <f t="shared" si="44"/>
        <v>1.0081812464070694E-2</v>
      </c>
      <c r="M718" s="168">
        <f t="shared" si="44"/>
        <v>2.703584901231082E-2</v>
      </c>
      <c r="N718" s="171">
        <f t="shared" si="44"/>
        <v>2.9779433247084874E-2</v>
      </c>
      <c r="O718" s="172">
        <f t="shared" si="44"/>
        <v>2.6061343581582186E-2</v>
      </c>
      <c r="P718" s="172">
        <f t="shared" si="44"/>
        <v>2.2536796391191549E-2</v>
      </c>
      <c r="Q718" s="172">
        <f t="shared" si="44"/>
        <v>1.9922363690674239E-2</v>
      </c>
      <c r="R718" s="172">
        <f t="shared" si="44"/>
        <v>2.4633598117259403E-2</v>
      </c>
      <c r="S718" s="173">
        <f t="shared" si="44"/>
        <v>3.7532241455493276E-2</v>
      </c>
    </row>
    <row r="719" spans="1:19" x14ac:dyDescent="0.25">
      <c r="A719" s="132" t="s">
        <v>1046</v>
      </c>
      <c r="B719" s="132"/>
      <c r="C719" s="168">
        <f t="shared" si="45"/>
        <v>2.5510932527977648E-2</v>
      </c>
      <c r="D719" s="168">
        <f t="shared" si="44"/>
        <v>2.1193740501358249E-2</v>
      </c>
      <c r="E719" s="168">
        <f t="shared" si="44"/>
        <v>3.1323613253375848E-2</v>
      </c>
      <c r="F719" s="168">
        <f t="shared" si="44"/>
        <v>1.891076178402451E-2</v>
      </c>
      <c r="G719" s="168">
        <f t="shared" si="44"/>
        <v>2.346446947582681E-2</v>
      </c>
      <c r="H719" s="168">
        <f t="shared" si="44"/>
        <v>2.8109595230346729E-2</v>
      </c>
      <c r="I719" s="168">
        <f t="shared" si="44"/>
        <v>2.8587772081154705E-2</v>
      </c>
      <c r="J719" s="168">
        <f t="shared" si="44"/>
        <v>3.1811872626145599E-2</v>
      </c>
      <c r="K719" s="168">
        <f t="shared" si="44"/>
        <v>1.8159271061275684E-2</v>
      </c>
      <c r="L719" s="168">
        <f t="shared" si="44"/>
        <v>1.3562377335018194E-2</v>
      </c>
      <c r="M719" s="168">
        <f t="shared" si="44"/>
        <v>2.2092920500481394E-2</v>
      </c>
      <c r="N719" s="171">
        <f t="shared" si="44"/>
        <v>1.1678394618621413E-2</v>
      </c>
      <c r="O719" s="172">
        <f t="shared" si="44"/>
        <v>3.3961072510130474E-2</v>
      </c>
      <c r="P719" s="172">
        <f t="shared" si="44"/>
        <v>2.6786776868689355E-2</v>
      </c>
      <c r="Q719" s="172">
        <f t="shared" si="44"/>
        <v>2.3645970849692333E-2</v>
      </c>
      <c r="R719" s="172">
        <f t="shared" si="44"/>
        <v>4.2278449969616494E-2</v>
      </c>
      <c r="S719" s="173">
        <f t="shared" si="44"/>
        <v>7.682243897922203E-2</v>
      </c>
    </row>
    <row r="720" spans="1:19" x14ac:dyDescent="0.25">
      <c r="A720" s="132" t="s">
        <v>1044</v>
      </c>
      <c r="B720" s="132"/>
      <c r="C720" s="168">
        <f t="shared" si="45"/>
        <v>2.427117131129175E-2</v>
      </c>
      <c r="D720" s="168">
        <f t="shared" si="44"/>
        <v>2.0888453639313243E-2</v>
      </c>
      <c r="E720" s="168">
        <f t="shared" si="44"/>
        <v>1.5144773561383662E-2</v>
      </c>
      <c r="F720" s="168">
        <f t="shared" si="44"/>
        <v>-9.620889215880446E-3</v>
      </c>
      <c r="G720" s="168">
        <f t="shared" si="44"/>
        <v>2.7307503059040394E-2</v>
      </c>
      <c r="H720" s="168">
        <f t="shared" si="44"/>
        <v>-2.6785528425594674E-3</v>
      </c>
      <c r="I720" s="168">
        <f t="shared" si="44"/>
        <v>2.7962217851313476E-2</v>
      </c>
      <c r="J720" s="168">
        <f t="shared" si="44"/>
        <v>2.7263080971658304E-2</v>
      </c>
      <c r="K720" s="168">
        <f t="shared" si="44"/>
        <v>2.0075660203858092E-2</v>
      </c>
      <c r="L720" s="168">
        <f t="shared" si="44"/>
        <v>9.3632850734994832E-3</v>
      </c>
      <c r="M720" s="168">
        <f t="shared" si="44"/>
        <v>2.4660619124549976E-2</v>
      </c>
      <c r="N720" s="171">
        <f t="shared" si="44"/>
        <v>3.5112081395661132E-2</v>
      </c>
      <c r="O720" s="172">
        <f t="shared" si="44"/>
        <v>2.3092509275146611E-2</v>
      </c>
      <c r="P720" s="172">
        <f t="shared" si="44"/>
        <v>1.8627490735859009E-2</v>
      </c>
      <c r="Q720" s="172">
        <f t="shared" si="44"/>
        <v>2.1588029364484784E-2</v>
      </c>
      <c r="R720" s="172">
        <f t="shared" si="44"/>
        <v>2.3323277843218637E-2</v>
      </c>
      <c r="S720" s="173">
        <f t="shared" si="44"/>
        <v>3.1018657466005184E-2</v>
      </c>
    </row>
    <row r="721" spans="1:19" x14ac:dyDescent="0.25">
      <c r="A721" s="132" t="s">
        <v>1041</v>
      </c>
      <c r="B721" s="132"/>
      <c r="C721" s="168">
        <f t="shared" si="45"/>
        <v>1.5254638508491736E-2</v>
      </c>
      <c r="D721" s="168">
        <f t="shared" si="44"/>
        <v>3.9782370026950398E-2</v>
      </c>
      <c r="E721" s="168">
        <f t="shared" si="44"/>
        <v>1.60654197968082E-2</v>
      </c>
      <c r="F721" s="168">
        <f t="shared" si="44"/>
        <v>-1.1083997015487235E-2</v>
      </c>
      <c r="G721" s="168">
        <f t="shared" si="44"/>
        <v>6.3488791747676743E-3</v>
      </c>
      <c r="H721" s="168">
        <f t="shared" si="44"/>
        <v>4.9834993825201845E-3</v>
      </c>
      <c r="I721" s="168">
        <f t="shared" si="44"/>
        <v>2.2172300437103498E-2</v>
      </c>
      <c r="J721" s="168">
        <f t="shared" si="44"/>
        <v>3.1778937495428483E-2</v>
      </c>
      <c r="K721" s="168">
        <f t="shared" si="44"/>
        <v>1.428903572157747E-2</v>
      </c>
      <c r="L721" s="168">
        <f t="shared" si="44"/>
        <v>8.5857613836635149E-3</v>
      </c>
      <c r="M721" s="168">
        <f t="shared" si="44"/>
        <v>3.425118896614654E-2</v>
      </c>
      <c r="N721" s="171">
        <f t="shared" si="44"/>
        <v>3.1887238419343156E-2</v>
      </c>
      <c r="O721" s="172">
        <f t="shared" si="44"/>
        <v>4.5173180089512321E-2</v>
      </c>
      <c r="P721" s="172">
        <f t="shared" si="44"/>
        <v>2.0937139214386669E-2</v>
      </c>
      <c r="Q721" s="172">
        <f t="shared" si="44"/>
        <v>2.8726608035491319E-2</v>
      </c>
      <c r="R721" s="172">
        <f t="shared" si="44"/>
        <v>3.6557874826300019E-2</v>
      </c>
      <c r="S721" s="173">
        <f t="shared" si="44"/>
        <v>2.9293828616735684E-2</v>
      </c>
    </row>
    <row r="722" spans="1:19" x14ac:dyDescent="0.25">
      <c r="A722" s="132" t="s">
        <v>1038</v>
      </c>
      <c r="B722" s="132"/>
      <c r="C722" s="168">
        <f t="shared" si="45"/>
        <v>1.9446263469104386E-2</v>
      </c>
      <c r="D722" s="168">
        <f t="shared" si="44"/>
        <v>2.6820589447108301E-2</v>
      </c>
      <c r="E722" s="168">
        <f t="shared" si="44"/>
        <v>4.3801642198564972E-2</v>
      </c>
      <c r="F722" s="168">
        <f t="shared" si="44"/>
        <v>-4.7674317933689925E-2</v>
      </c>
      <c r="G722" s="168">
        <f t="shared" si="44"/>
        <v>3.562732624995979E-2</v>
      </c>
      <c r="H722" s="168">
        <f t="shared" si="44"/>
        <v>-1.5164295528262817E-2</v>
      </c>
      <c r="I722" s="168">
        <f t="shared" si="44"/>
        <v>2.6431369127754678E-2</v>
      </c>
      <c r="J722" s="168">
        <f t="shared" si="44"/>
        <v>3.4625140609009453E-2</v>
      </c>
      <c r="K722" s="168">
        <f t="shared" si="44"/>
        <v>8.2132347061993904E-3</v>
      </c>
      <c r="L722" s="168">
        <f t="shared" si="44"/>
        <v>1.1719053694865256E-2</v>
      </c>
      <c r="M722" s="168">
        <f t="shared" si="44"/>
        <v>3.0701691975568268E-2</v>
      </c>
      <c r="N722" s="171">
        <f t="shared" si="44"/>
        <v>4.578521408176317E-2</v>
      </c>
      <c r="O722" s="172">
        <f t="shared" si="44"/>
        <v>2.5038558570412928E-2</v>
      </c>
      <c r="P722" s="172">
        <f t="shared" si="44"/>
        <v>2.9748309536299367E-2</v>
      </c>
      <c r="Q722" s="172">
        <f t="shared" si="44"/>
        <v>1.5463036401037078E-2</v>
      </c>
      <c r="R722" s="172">
        <f t="shared" si="44"/>
        <v>4.9659288853700856E-2</v>
      </c>
      <c r="S722" s="173">
        <f t="shared" si="44"/>
        <v>4.1658458211873306E-2</v>
      </c>
    </row>
    <row r="723" spans="1:19" x14ac:dyDescent="0.25">
      <c r="A723" s="132" t="s">
        <v>1035</v>
      </c>
      <c r="B723" s="132"/>
      <c r="C723" s="168">
        <f t="shared" si="45"/>
        <v>2.1909478471199728E-2</v>
      </c>
      <c r="D723" s="168">
        <f t="shared" si="44"/>
        <v>1.098746797328598E-2</v>
      </c>
      <c r="E723" s="168">
        <f t="shared" si="44"/>
        <v>5.331982083847997E-3</v>
      </c>
      <c r="F723" s="168">
        <f t="shared" si="44"/>
        <v>-1.0433459263695655E-2</v>
      </c>
      <c r="G723" s="168">
        <f t="shared" si="44"/>
        <v>3.2789781485203173E-2</v>
      </c>
      <c r="H723" s="168">
        <f t="shared" si="44"/>
        <v>-5.6563970575116418E-3</v>
      </c>
      <c r="I723" s="168">
        <f t="shared" si="44"/>
        <v>2.4109874894907346E-2</v>
      </c>
      <c r="J723" s="168">
        <f t="shared" si="44"/>
        <v>1.6534203031751238E-2</v>
      </c>
      <c r="K723" s="168">
        <f t="shared" si="44"/>
        <v>2.3441442952064184E-2</v>
      </c>
      <c r="L723" s="168">
        <f t="shared" si="44"/>
        <v>7.6476420176783133E-3</v>
      </c>
      <c r="M723" s="168">
        <f t="shared" si="44"/>
        <v>1.9049794665410014E-2</v>
      </c>
      <c r="N723" s="171">
        <f t="shared" si="44"/>
        <v>3.2490530226595871E-2</v>
      </c>
      <c r="O723" s="172">
        <f t="shared" si="44"/>
        <v>1.2746966666363546E-2</v>
      </c>
      <c r="P723" s="172">
        <f t="shared" si="44"/>
        <v>1.2594162563353661E-2</v>
      </c>
      <c r="Q723" s="172">
        <f t="shared" si="44"/>
        <v>2.1841231346777068E-2</v>
      </c>
      <c r="R723" s="172">
        <f t="shared" si="44"/>
        <v>2.5015030378935821E-2</v>
      </c>
      <c r="S723" s="173">
        <f t="shared" si="44"/>
        <v>2.6647490916704264E-2</v>
      </c>
    </row>
    <row r="724" spans="1:19" x14ac:dyDescent="0.25">
      <c r="A724" s="132" t="s">
        <v>1032</v>
      </c>
      <c r="B724" s="132"/>
      <c r="C724" s="168">
        <f t="shared" si="45"/>
        <v>3.0907317639873533E-2</v>
      </c>
      <c r="D724" s="168">
        <f t="shared" si="44"/>
        <v>1.2066347141819866E-2</v>
      </c>
      <c r="E724" s="168">
        <f t="shared" si="44"/>
        <v>5.9035813552359429E-3</v>
      </c>
      <c r="F724" s="168">
        <f t="shared" si="44"/>
        <v>3.0850779822623853E-2</v>
      </c>
      <c r="G724" s="168">
        <f t="shared" si="44"/>
        <v>4.5803115561341201E-2</v>
      </c>
      <c r="H724" s="168">
        <f t="shared" si="44"/>
        <v>-1.4518637822049651E-3</v>
      </c>
      <c r="I724" s="168">
        <f t="shared" si="44"/>
        <v>6.1764691774121694E-2</v>
      </c>
      <c r="J724" s="168">
        <f t="shared" si="44"/>
        <v>4.1622487147264353E-2</v>
      </c>
      <c r="K724" s="168">
        <f t="shared" si="44"/>
        <v>1.4359061941746187E-2</v>
      </c>
      <c r="L724" s="168">
        <f t="shared" si="44"/>
        <v>1.9538093202304818E-2</v>
      </c>
      <c r="M724" s="168">
        <f t="shared" si="44"/>
        <v>2.3275225889763718E-2</v>
      </c>
      <c r="N724" s="171">
        <f t="shared" si="44"/>
        <v>5.1635299181890026E-2</v>
      </c>
      <c r="O724" s="172">
        <f t="shared" si="44"/>
        <v>1.3098011815370736E-2</v>
      </c>
      <c r="P724" s="172">
        <f t="shared" si="44"/>
        <v>2.9673831827944808E-2</v>
      </c>
      <c r="Q724" s="172">
        <f t="shared" si="44"/>
        <v>2.9969454895766079E-2</v>
      </c>
      <c r="R724" s="172">
        <f t="shared" si="44"/>
        <v>5.6821846113388474E-3</v>
      </c>
      <c r="S724" s="173">
        <f t="shared" si="44"/>
        <v>9.326820040352235E-3</v>
      </c>
    </row>
    <row r="725" spans="1:19" x14ac:dyDescent="0.25">
      <c r="A725" s="132" t="s">
        <v>1029</v>
      </c>
      <c r="B725" s="132"/>
      <c r="C725" s="168">
        <f t="shared" si="45"/>
        <v>4.5712383702471548E-2</v>
      </c>
      <c r="D725" s="168">
        <f t="shared" si="44"/>
        <v>2.7163993692370436E-2</v>
      </c>
      <c r="E725" s="168">
        <f t="shared" si="44"/>
        <v>4.1398560902738968E-2</v>
      </c>
      <c r="F725" s="168">
        <f t="shared" si="44"/>
        <v>-5.6675954410408957E-3</v>
      </c>
      <c r="G725" s="168">
        <f t="shared" si="44"/>
        <v>2.4671073852320147E-2</v>
      </c>
      <c r="H725" s="168">
        <f t="shared" si="44"/>
        <v>1.2298694777703068E-2</v>
      </c>
      <c r="I725" s="168">
        <f t="shared" si="44"/>
        <v>3.2410823539960276E-2</v>
      </c>
      <c r="J725" s="168">
        <f t="shared" si="44"/>
        <v>4.7937765972470237E-2</v>
      </c>
      <c r="K725" s="168">
        <f t="shared" si="44"/>
        <v>3.823095502007634E-2</v>
      </c>
      <c r="L725" s="168">
        <f t="shared" si="44"/>
        <v>1.2310685381720976E-2</v>
      </c>
      <c r="M725" s="168">
        <f t="shared" si="44"/>
        <v>3.7714617264428707E-2</v>
      </c>
      <c r="N725" s="171">
        <f t="shared" si="44"/>
        <v>2.431983213424882E-2</v>
      </c>
      <c r="O725" s="172">
        <f t="shared" si="44"/>
        <v>3.4467490596078454E-2</v>
      </c>
      <c r="P725" s="172">
        <f t="shared" si="44"/>
        <v>2.3428300649325884E-2</v>
      </c>
      <c r="Q725" s="172">
        <f t="shared" si="44"/>
        <v>-5.2885152000493596E-3</v>
      </c>
      <c r="R725" s="172">
        <f t="shared" si="44"/>
        <v>-2.4923496171119219E-2</v>
      </c>
      <c r="S725" s="173">
        <f t="shared" si="44"/>
        <v>5.4475255648910537E-2</v>
      </c>
    </row>
    <row r="726" spans="1:19" x14ac:dyDescent="0.25">
      <c r="A726" s="132" t="s">
        <v>1026</v>
      </c>
      <c r="B726" s="132"/>
      <c r="C726" s="168">
        <f t="shared" si="45"/>
        <v>3.3972446342887652E-2</v>
      </c>
      <c r="D726" s="168">
        <f t="shared" si="44"/>
        <v>3.0716843794581949E-2</v>
      </c>
      <c r="E726" s="168">
        <f t="shared" si="44"/>
        <v>2.3420761260409595E-2</v>
      </c>
      <c r="F726" s="168">
        <f t="shared" si="44"/>
        <v>-1.8736103115185476E-2</v>
      </c>
      <c r="G726" s="168">
        <f t="shared" si="44"/>
        <v>2.0513156774208952E-2</v>
      </c>
      <c r="H726" s="168">
        <f t="shared" si="44"/>
        <v>-1.3536574333272378E-2</v>
      </c>
      <c r="I726" s="168">
        <f t="shared" si="44"/>
        <v>2.0045584802624195E-2</v>
      </c>
      <c r="J726" s="168">
        <f t="shared" si="44"/>
        <v>2.9615345163077622E-2</v>
      </c>
      <c r="K726" s="168">
        <f t="shared" si="44"/>
        <v>1.3089964989093428E-2</v>
      </c>
      <c r="L726" s="168">
        <f t="shared" si="44"/>
        <v>2.2932483064055376E-3</v>
      </c>
      <c r="M726" s="168">
        <f t="shared" si="44"/>
        <v>8.4230212281184436E-3</v>
      </c>
      <c r="N726" s="171">
        <f t="shared" si="44"/>
        <v>4.251828981610406E-2</v>
      </c>
      <c r="O726" s="172">
        <f t="shared" si="44"/>
        <v>2.1389922567874642E-2</v>
      </c>
      <c r="P726" s="172">
        <f t="shared" si="44"/>
        <v>1.7624462207272318E-2</v>
      </c>
      <c r="Q726" s="172">
        <f t="shared" si="44"/>
        <v>3.2033134497756466E-2</v>
      </c>
      <c r="R726" s="172">
        <f t="shared" si="44"/>
        <v>2.6178584945043326E-2</v>
      </c>
      <c r="S726" s="173">
        <f t="shared" si="44"/>
        <v>5.5008488073468698E-2</v>
      </c>
    </row>
    <row r="727" spans="1:19" x14ac:dyDescent="0.25">
      <c r="A727" s="132" t="s">
        <v>1023</v>
      </c>
      <c r="B727" s="132"/>
      <c r="C727" s="168">
        <f t="shared" si="45"/>
        <v>5.4831685714464617E-2</v>
      </c>
      <c r="D727" s="168">
        <f t="shared" si="44"/>
        <v>1.6589152426325748E-2</v>
      </c>
      <c r="E727" s="168">
        <f t="shared" si="44"/>
        <v>2.6998145408089869E-2</v>
      </c>
      <c r="F727" s="168">
        <f t="shared" si="44"/>
        <v>1.1466167353580747E-2</v>
      </c>
      <c r="G727" s="168">
        <f t="shared" si="44"/>
        <v>2.5506099050199849E-2</v>
      </c>
      <c r="H727" s="168">
        <f t="shared" si="44"/>
        <v>7.5383180212140743E-3</v>
      </c>
      <c r="I727" s="168">
        <f t="shared" si="44"/>
        <v>1.7178899628184974E-2</v>
      </c>
      <c r="J727" s="168">
        <f t="shared" si="44"/>
        <v>3.0182856165615224E-2</v>
      </c>
      <c r="K727" s="168">
        <f t="shared" si="44"/>
        <v>2.8176262441483413E-2</v>
      </c>
      <c r="L727" s="168">
        <f t="shared" si="44"/>
        <v>6.4594802455548717E-3</v>
      </c>
      <c r="M727" s="168">
        <f t="shared" si="44"/>
        <v>4.1397759519685939E-2</v>
      </c>
      <c r="N727" s="171">
        <f t="shared" si="44"/>
        <v>2.5459234152775068E-2</v>
      </c>
      <c r="O727" s="172">
        <f t="shared" si="44"/>
        <v>2.426686633637698E-2</v>
      </c>
      <c r="P727" s="172">
        <f t="shared" si="44"/>
        <v>3.0025271733049363E-2</v>
      </c>
      <c r="Q727" s="172">
        <f t="shared" si="44"/>
        <v>-1.1413691702362172E-3</v>
      </c>
      <c r="R727" s="172">
        <f t="shared" si="44"/>
        <v>-5.9829957358060737E-3</v>
      </c>
      <c r="S727" s="173">
        <f t="shared" si="44"/>
        <v>-2.5712894938574316E-3</v>
      </c>
    </row>
    <row r="728" spans="1:19" x14ac:dyDescent="0.25">
      <c r="A728" s="132" t="s">
        <v>1020</v>
      </c>
      <c r="B728" s="132"/>
      <c r="C728" s="168">
        <f t="shared" si="45"/>
        <v>4.1109555601786862E-2</v>
      </c>
      <c r="D728" s="168">
        <f t="shared" si="44"/>
        <v>1.9279468899991103E-2</v>
      </c>
      <c r="E728" s="168">
        <f t="shared" si="44"/>
        <v>-1.6777341771348264E-2</v>
      </c>
      <c r="F728" s="168">
        <f t="shared" si="44"/>
        <v>4.6828018472474309E-2</v>
      </c>
      <c r="G728" s="168">
        <f t="shared" si="44"/>
        <v>4.6823454160271227E-2</v>
      </c>
      <c r="H728" s="168">
        <f t="shared" si="44"/>
        <v>1.2709070944676437E-2</v>
      </c>
      <c r="I728" s="168">
        <f t="shared" si="44"/>
        <v>4.4319923166595165E-2</v>
      </c>
      <c r="J728" s="168">
        <f t="shared" si="44"/>
        <v>3.9956765682847672E-2</v>
      </c>
      <c r="K728" s="168">
        <f t="shared" si="44"/>
        <v>4.7583059640179393E-2</v>
      </c>
      <c r="L728" s="168">
        <f t="shared" si="44"/>
        <v>9.1970152576874575E-3</v>
      </c>
      <c r="M728" s="168">
        <f t="shared" si="44"/>
        <v>5.3837983086762131E-2</v>
      </c>
      <c r="N728" s="171">
        <f t="shared" si="44"/>
        <v>4.7880095482267571E-2</v>
      </c>
      <c r="O728" s="172">
        <f t="shared" si="44"/>
        <v>3.3970966762741028E-2</v>
      </c>
      <c r="P728" s="172">
        <f t="shared" si="44"/>
        <v>4.3629822681591213E-2</v>
      </c>
      <c r="Q728" s="172">
        <f t="shared" si="44"/>
        <v>1.7448790693782357E-2</v>
      </c>
      <c r="R728" s="172">
        <f t="shared" si="44"/>
        <v>2.170865881457873E-2</v>
      </c>
      <c r="S728" s="173">
        <f t="shared" si="44"/>
        <v>3.1831980042257735E-2</v>
      </c>
    </row>
    <row r="729" spans="1:19" x14ac:dyDescent="0.25">
      <c r="A729" s="132" t="s">
        <v>1018</v>
      </c>
      <c r="B729" s="132"/>
      <c r="C729" s="168">
        <f t="shared" si="45"/>
        <v>3.980349151398177E-2</v>
      </c>
      <c r="D729" s="168">
        <f t="shared" si="44"/>
        <v>-7.5620081314897725E-4</v>
      </c>
      <c r="E729" s="168">
        <f t="shared" si="44"/>
        <v>1.9278757411321124E-2</v>
      </c>
      <c r="F729" s="168">
        <f t="shared" si="44"/>
        <v>1.1646030864866708E-2</v>
      </c>
      <c r="G729" s="168">
        <f t="shared" si="44"/>
        <v>5.1687803960170475E-2</v>
      </c>
      <c r="H729" s="168">
        <f t="shared" si="44"/>
        <v>2.1071375740589149E-2</v>
      </c>
      <c r="I729" s="168">
        <f t="shared" si="44"/>
        <v>5.2519860541304642E-2</v>
      </c>
      <c r="J729" s="168">
        <f t="shared" si="44"/>
        <v>4.2154809929601189E-2</v>
      </c>
      <c r="K729" s="168">
        <f t="shared" si="44"/>
        <v>5.1184727946005815E-2</v>
      </c>
      <c r="L729" s="168">
        <f t="shared" si="44"/>
        <v>2.5253028969029812E-2</v>
      </c>
      <c r="M729" s="168">
        <f t="shared" si="44"/>
        <v>3.6745246386167052E-2</v>
      </c>
      <c r="N729" s="171">
        <f t="shared" si="44"/>
        <v>5.6609062823042677E-2</v>
      </c>
      <c r="O729" s="172">
        <f t="shared" si="44"/>
        <v>2.9920684078671211E-2</v>
      </c>
      <c r="P729" s="172">
        <f t="shared" si="44"/>
        <v>3.0189704230799697E-2</v>
      </c>
      <c r="Q729" s="172">
        <f t="shared" si="44"/>
        <v>6.1592582318935385E-2</v>
      </c>
      <c r="R729" s="172">
        <f t="shared" si="44"/>
        <v>7.1254531242353369E-2</v>
      </c>
      <c r="S729" s="173">
        <f t="shared" si="44"/>
        <v>8.9713309107665173E-2</v>
      </c>
    </row>
    <row r="730" spans="1:19" x14ac:dyDescent="0.25">
      <c r="A730" s="131" t="s">
        <v>1016</v>
      </c>
      <c r="B730" s="132"/>
      <c r="C730" s="168">
        <f t="shared" si="45"/>
        <v>2.2634644804189197E-3</v>
      </c>
      <c r="D730" s="168">
        <f t="shared" si="45"/>
        <v>4.7593078331087391E-4</v>
      </c>
      <c r="E730" s="168">
        <f t="shared" si="45"/>
        <v>3.6979186562554833E-2</v>
      </c>
      <c r="F730" s="168">
        <f t="shared" si="45"/>
        <v>4.7867081024968616E-2</v>
      </c>
      <c r="G730" s="168">
        <f t="shared" si="45"/>
        <v>2.0820405003041387E-2</v>
      </c>
      <c r="H730" s="168">
        <f t="shared" si="45"/>
        <v>4.4503929393577835E-3</v>
      </c>
      <c r="I730" s="168">
        <f t="shared" si="45"/>
        <v>1.1316510641948163E-2</v>
      </c>
      <c r="J730" s="168">
        <f t="shared" si="45"/>
        <v>2.980572860221864E-2</v>
      </c>
      <c r="K730" s="168">
        <f t="shared" si="45"/>
        <v>8.4309295505884396E-3</v>
      </c>
      <c r="L730" s="168">
        <f t="shared" si="45"/>
        <v>2.7420203969689583E-2</v>
      </c>
      <c r="M730" s="168">
        <f t="shared" si="45"/>
        <v>2.6692735824787928E-2</v>
      </c>
      <c r="N730" s="171">
        <f t="shared" si="45"/>
        <v>9.1721308892451781E-3</v>
      </c>
      <c r="O730" s="172">
        <f t="shared" si="45"/>
        <v>2.8408052072202095E-2</v>
      </c>
      <c r="P730" s="172">
        <f t="shared" si="45"/>
        <v>4.1130544549687897E-2</v>
      </c>
      <c r="Q730" s="172">
        <f t="shared" si="45"/>
        <v>2.6077651665260548E-2</v>
      </c>
      <c r="R730" s="172">
        <f t="shared" si="45"/>
        <v>2.4340182918387354E-2</v>
      </c>
      <c r="S730" s="173">
        <f t="shared" ref="D730:S745" si="46">(S325/R325)^4 -1</f>
        <v>3.8850377060686947E-2</v>
      </c>
    </row>
    <row r="731" spans="1:19" x14ac:dyDescent="0.25">
      <c r="A731" s="132" t="s">
        <v>1013</v>
      </c>
      <c r="B731" s="132"/>
      <c r="C731" s="168">
        <f t="shared" ref="C731:R746" si="47">(C326/B326)^4 -1</f>
        <v>-4.68786894470552E-3</v>
      </c>
      <c r="D731" s="168">
        <f t="shared" si="47"/>
        <v>1.9260253957472662E-2</v>
      </c>
      <c r="E731" s="168">
        <f t="shared" si="47"/>
        <v>1.0897037968511158E-2</v>
      </c>
      <c r="F731" s="168">
        <f t="shared" si="47"/>
        <v>1.8360189531379856E-2</v>
      </c>
      <c r="G731" s="168">
        <f t="shared" si="47"/>
        <v>2.1842386084699461E-2</v>
      </c>
      <c r="H731" s="168">
        <f t="shared" si="47"/>
        <v>1.18557668351158E-2</v>
      </c>
      <c r="I731" s="168">
        <f t="shared" si="47"/>
        <v>1.2914728683649734E-2</v>
      </c>
      <c r="J731" s="168">
        <f t="shared" si="47"/>
        <v>1.7830256832446212E-2</v>
      </c>
      <c r="K731" s="168">
        <f t="shared" si="47"/>
        <v>1.7361897363474377E-2</v>
      </c>
      <c r="L731" s="168">
        <f t="shared" si="47"/>
        <v>1.573780647935652E-2</v>
      </c>
      <c r="M731" s="168">
        <f t="shared" si="47"/>
        <v>3.9515384816827925E-2</v>
      </c>
      <c r="N731" s="171">
        <f t="shared" si="47"/>
        <v>3.1846291505990276E-2</v>
      </c>
      <c r="O731" s="172">
        <f t="shared" si="47"/>
        <v>1.1657847133426991E-2</v>
      </c>
      <c r="P731" s="172">
        <f t="shared" si="47"/>
        <v>1.0946272101520549E-2</v>
      </c>
      <c r="Q731" s="172">
        <f t="shared" si="47"/>
        <v>2.4838986235996563E-2</v>
      </c>
      <c r="R731" s="172">
        <f t="shared" si="47"/>
        <v>1.5558117219739209E-2</v>
      </c>
      <c r="S731" s="173">
        <f t="shared" si="46"/>
        <v>5.3558034757090756E-3</v>
      </c>
    </row>
    <row r="732" spans="1:19" x14ac:dyDescent="0.25">
      <c r="A732" s="132" t="s">
        <v>1010</v>
      </c>
      <c r="B732" s="132"/>
      <c r="C732" s="168">
        <f t="shared" si="47"/>
        <v>-5.5295247058617103E-2</v>
      </c>
      <c r="D732" s="168">
        <f t="shared" si="46"/>
        <v>-5.4617295093742024E-2</v>
      </c>
      <c r="E732" s="168">
        <f t="shared" si="46"/>
        <v>9.3545328887809198E-2</v>
      </c>
      <c r="F732" s="168">
        <f t="shared" si="46"/>
        <v>0.12929941383706245</v>
      </c>
      <c r="G732" s="168">
        <f t="shared" si="46"/>
        <v>-1.8594948804523725E-2</v>
      </c>
      <c r="H732" s="168">
        <f t="shared" si="46"/>
        <v>-3.4209748724628564E-2</v>
      </c>
      <c r="I732" s="168">
        <f t="shared" si="46"/>
        <v>1.1959813363882965E-2</v>
      </c>
      <c r="J732" s="168">
        <f t="shared" si="46"/>
        <v>4.6769650266463625E-2</v>
      </c>
      <c r="K732" s="168">
        <f t="shared" si="46"/>
        <v>2.9965183888265301E-3</v>
      </c>
      <c r="L732" s="168">
        <f t="shared" si="46"/>
        <v>3.1977890675277454E-2</v>
      </c>
      <c r="M732" s="168">
        <f t="shared" si="46"/>
        <v>3.9051440044812757E-4</v>
      </c>
      <c r="N732" s="171">
        <f t="shared" si="46"/>
        <v>-3.1196965732745996E-3</v>
      </c>
      <c r="O732" s="172">
        <f t="shared" si="46"/>
        <v>3.0946489093237828E-2</v>
      </c>
      <c r="P732" s="172">
        <f t="shared" si="46"/>
        <v>7.2870464552833525E-2</v>
      </c>
      <c r="Q732" s="172">
        <f t="shared" si="46"/>
        <v>1.217094410385533E-2</v>
      </c>
      <c r="R732" s="172">
        <f t="shared" si="46"/>
        <v>5.5553558028377026E-2</v>
      </c>
      <c r="S732" s="173">
        <f t="shared" si="46"/>
        <v>9.1337468941409927E-2</v>
      </c>
    </row>
    <row r="733" spans="1:19" x14ac:dyDescent="0.25">
      <c r="A733" s="132" t="s">
        <v>1007</v>
      </c>
      <c r="B733" s="132"/>
      <c r="C733" s="168">
        <f t="shared" si="47"/>
        <v>0.13112368115384232</v>
      </c>
      <c r="D733" s="168">
        <f t="shared" si="46"/>
        <v>2.245093057153813E-2</v>
      </c>
      <c r="E733" s="168">
        <f t="shared" si="46"/>
        <v>8.8814674900769663E-2</v>
      </c>
      <c r="F733" s="168">
        <f t="shared" si="46"/>
        <v>1.554604824855188E-2</v>
      </c>
      <c r="G733" s="168">
        <f t="shared" si="46"/>
        <v>8.3575968405441792E-2</v>
      </c>
      <c r="H733" s="168">
        <f t="shared" si="46"/>
        <v>4.9871852108579695E-2</v>
      </c>
      <c r="I733" s="168">
        <f t="shared" si="46"/>
        <v>1.9041785357864605E-2</v>
      </c>
      <c r="J733" s="168">
        <f t="shared" si="46"/>
        <v>6.0723523273779723E-2</v>
      </c>
      <c r="K733" s="168">
        <f t="shared" si="46"/>
        <v>1.1123767068959678E-2</v>
      </c>
      <c r="L733" s="168">
        <f t="shared" si="46"/>
        <v>4.3260419031069475E-2</v>
      </c>
      <c r="M733" s="168">
        <f t="shared" si="46"/>
        <v>4.1257146101851605E-2</v>
      </c>
      <c r="N733" s="171">
        <f t="shared" si="46"/>
        <v>-7.6733594149713813E-3</v>
      </c>
      <c r="O733" s="172">
        <f t="shared" si="46"/>
        <v>1.7384782581250313E-2</v>
      </c>
      <c r="P733" s="172">
        <f t="shared" si="46"/>
        <v>8.2315472217339147E-2</v>
      </c>
      <c r="Q733" s="172">
        <f t="shared" si="46"/>
        <v>4.2672298202227399E-2</v>
      </c>
      <c r="R733" s="172">
        <f t="shared" si="46"/>
        <v>3.4493097800354589E-2</v>
      </c>
      <c r="S733" s="173">
        <f t="shared" si="46"/>
        <v>2.1031125170373199E-2</v>
      </c>
    </row>
    <row r="734" spans="1:19" x14ac:dyDescent="0.25">
      <c r="A734" s="132" t="s">
        <v>1004</v>
      </c>
      <c r="B734" s="132"/>
      <c r="C734" s="168">
        <f t="shared" si="47"/>
        <v>0.13113690065215544</v>
      </c>
      <c r="D734" s="168">
        <f t="shared" si="46"/>
        <v>2.2415058332859505E-2</v>
      </c>
      <c r="E734" s="168">
        <f t="shared" si="46"/>
        <v>8.8824040839017959E-2</v>
      </c>
      <c r="F734" s="168">
        <f t="shared" si="46"/>
        <v>1.5547612186072479E-2</v>
      </c>
      <c r="G734" s="168">
        <f t="shared" si="46"/>
        <v>8.3776958529932166E-2</v>
      </c>
      <c r="H734" s="168">
        <f t="shared" si="46"/>
        <v>4.9837727729610037E-2</v>
      </c>
      <c r="I734" s="168">
        <f t="shared" si="46"/>
        <v>1.8758348548088888E-2</v>
      </c>
      <c r="J734" s="168">
        <f t="shared" si="46"/>
        <v>6.084114563395282E-2</v>
      </c>
      <c r="K734" s="168">
        <f t="shared" si="46"/>
        <v>1.1020845299143378E-2</v>
      </c>
      <c r="L734" s="168">
        <f t="shared" si="46"/>
        <v>4.3372336890269203E-2</v>
      </c>
      <c r="M734" s="168">
        <f t="shared" si="46"/>
        <v>4.1261412043512413E-2</v>
      </c>
      <c r="N734" s="171">
        <f t="shared" si="46"/>
        <v>-7.6407156871522997E-3</v>
      </c>
      <c r="O734" s="172">
        <f t="shared" si="46"/>
        <v>1.7318182538627713E-2</v>
      </c>
      <c r="P734" s="172">
        <f t="shared" si="46"/>
        <v>8.2360288455450847E-2</v>
      </c>
      <c r="Q734" s="172">
        <f t="shared" si="46"/>
        <v>4.2642654548563863E-2</v>
      </c>
      <c r="R734" s="172">
        <f t="shared" si="46"/>
        <v>3.4496791049066555E-2</v>
      </c>
      <c r="S734" s="173">
        <f t="shared" si="46"/>
        <v>2.106611075124043E-2</v>
      </c>
    </row>
    <row r="735" spans="1:19" x14ac:dyDescent="0.25">
      <c r="A735" s="132" t="s">
        <v>1001</v>
      </c>
      <c r="B735" s="132"/>
      <c r="C735" s="168">
        <f t="shared" si="47"/>
        <v>1.5168906716263253E-2</v>
      </c>
      <c r="D735" s="168">
        <f t="shared" si="46"/>
        <v>1.0108768925509048E-2</v>
      </c>
      <c r="E735" s="168">
        <f t="shared" si="46"/>
        <v>1.5713508989403158E-2</v>
      </c>
      <c r="F735" s="168">
        <f t="shared" si="46"/>
        <v>3.9818437210801472E-2</v>
      </c>
      <c r="G735" s="168">
        <f t="shared" si="46"/>
        <v>2.9063491635236804E-2</v>
      </c>
      <c r="H735" s="168">
        <f t="shared" si="46"/>
        <v>9.6796530885818743E-3</v>
      </c>
      <c r="I735" s="168">
        <f t="shared" si="46"/>
        <v>6.7016040333125471E-3</v>
      </c>
      <c r="J735" s="168">
        <f t="shared" si="46"/>
        <v>2.3504372540783969E-2</v>
      </c>
      <c r="K735" s="168">
        <f t="shared" si="46"/>
        <v>9.5916354042557828E-4</v>
      </c>
      <c r="L735" s="168">
        <f t="shared" si="46"/>
        <v>3.3660598988024315E-2</v>
      </c>
      <c r="M735" s="168">
        <f t="shared" si="46"/>
        <v>2.5335367263714437E-2</v>
      </c>
      <c r="N735" s="171">
        <f t="shared" si="46"/>
        <v>-6.3712974896658059E-3</v>
      </c>
      <c r="O735" s="172">
        <f t="shared" si="46"/>
        <v>5.1968181579435946E-2</v>
      </c>
      <c r="P735" s="172">
        <f t="shared" si="46"/>
        <v>4.715597445030828E-2</v>
      </c>
      <c r="Q735" s="172">
        <f t="shared" si="46"/>
        <v>3.2457193524106476E-2</v>
      </c>
      <c r="R735" s="172">
        <f t="shared" si="46"/>
        <v>1.1928407399496077E-2</v>
      </c>
      <c r="S735" s="173">
        <f t="shared" si="46"/>
        <v>5.5534499827125661E-2</v>
      </c>
    </row>
    <row r="736" spans="1:19" x14ac:dyDescent="0.25">
      <c r="A736" s="131" t="s">
        <v>237</v>
      </c>
      <c r="B736" s="132"/>
      <c r="C736" s="168" t="e">
        <f t="shared" si="47"/>
        <v>#VALUE!</v>
      </c>
      <c r="D736" s="168" t="e">
        <f t="shared" si="46"/>
        <v>#VALUE!</v>
      </c>
      <c r="E736" s="168"/>
      <c r="F736" s="168"/>
      <c r="G736" s="168"/>
      <c r="H736" s="168"/>
      <c r="I736" s="168"/>
      <c r="J736" s="168"/>
      <c r="K736" s="168"/>
      <c r="L736" s="168"/>
      <c r="M736" s="168"/>
      <c r="N736" s="171"/>
      <c r="O736" s="172"/>
      <c r="P736" s="172"/>
      <c r="Q736" s="172"/>
      <c r="R736" s="172"/>
      <c r="S736" s="173"/>
    </row>
    <row r="737" spans="1:19" x14ac:dyDescent="0.25">
      <c r="A737" s="132" t="s">
        <v>240</v>
      </c>
      <c r="B737" s="132"/>
      <c r="C737" s="168">
        <f t="shared" si="47"/>
        <v>7.7703406599298974E-2</v>
      </c>
      <c r="D737" s="168">
        <f t="shared" si="46"/>
        <v>2.7795630546386452E-2</v>
      </c>
      <c r="E737" s="168">
        <f t="shared" si="46"/>
        <v>-2.0521597249446244E-2</v>
      </c>
      <c r="F737" s="168">
        <f t="shared" si="46"/>
        <v>8.170004669387354E-2</v>
      </c>
      <c r="G737" s="168">
        <f t="shared" si="46"/>
        <v>2.9203819806291609E-3</v>
      </c>
      <c r="H737" s="168">
        <f t="shared" si="46"/>
        <v>-1.6077198176991714E-2</v>
      </c>
      <c r="I737" s="168">
        <f t="shared" si="46"/>
        <v>3.0394676405508525E-2</v>
      </c>
      <c r="J737" s="168">
        <f t="shared" si="46"/>
        <v>-4.2506463924685267E-4</v>
      </c>
      <c r="K737" s="168">
        <f t="shared" si="46"/>
        <v>-1.752846033507538E-2</v>
      </c>
      <c r="L737" s="168">
        <f t="shared" si="46"/>
        <v>-1.7149001232046102E-2</v>
      </c>
      <c r="M737" s="168">
        <f t="shared" si="46"/>
        <v>5.7233447365863999E-2</v>
      </c>
      <c r="N737" s="171">
        <f t="shared" si="46"/>
        <v>-5.3119564574061195E-3</v>
      </c>
      <c r="O737" s="172">
        <f t="shared" si="46"/>
        <v>1.6942680160742851E-2</v>
      </c>
      <c r="P737" s="172">
        <f t="shared" si="46"/>
        <v>-2.5894675896471875E-2</v>
      </c>
      <c r="Q737" s="172">
        <f t="shared" si="46"/>
        <v>-1.4776641316762706E-2</v>
      </c>
      <c r="R737" s="172">
        <f t="shared" si="46"/>
        <v>-8.3872009541042125E-2</v>
      </c>
      <c r="S737" s="173">
        <f t="shared" si="46"/>
        <v>-7.8416649205742539E-2</v>
      </c>
    </row>
    <row r="738" spans="1:19" x14ac:dyDescent="0.25">
      <c r="A738" s="132" t="s">
        <v>243</v>
      </c>
      <c r="B738" s="132"/>
      <c r="C738" s="168">
        <f t="shared" si="47"/>
        <v>0.10825003360869823</v>
      </c>
      <c r="D738" s="168">
        <f t="shared" si="46"/>
        <v>0.11676755174890441</v>
      </c>
      <c r="E738" s="168">
        <f t="shared" si="46"/>
        <v>2.2656751338143488E-2</v>
      </c>
      <c r="F738" s="168">
        <f t="shared" si="46"/>
        <v>0.12001495732789569</v>
      </c>
      <c r="G738" s="168">
        <f t="shared" si="46"/>
        <v>5.1918320247489103E-2</v>
      </c>
      <c r="H738" s="168">
        <f t="shared" si="46"/>
        <v>-5.2451854992563329E-2</v>
      </c>
      <c r="I738" s="168">
        <f t="shared" si="46"/>
        <v>-2.3741398110698197E-3</v>
      </c>
      <c r="J738" s="168">
        <f t="shared" si="46"/>
        <v>5.2025893043809779E-2</v>
      </c>
      <c r="K738" s="168">
        <f t="shared" si="46"/>
        <v>-4.465260705137919E-2</v>
      </c>
      <c r="L738" s="168">
        <f t="shared" si="46"/>
        <v>-8.7731225557263759E-3</v>
      </c>
      <c r="M738" s="168">
        <f t="shared" si="46"/>
        <v>0.10550965768831277</v>
      </c>
      <c r="N738" s="171">
        <f t="shared" si="46"/>
        <v>9.1916298229093307E-3</v>
      </c>
      <c r="O738" s="172">
        <f t="shared" si="46"/>
        <v>3.2625898727110414E-2</v>
      </c>
      <c r="P738" s="172">
        <f t="shared" si="46"/>
        <v>-6.2946216054177162E-3</v>
      </c>
      <c r="Q738" s="172">
        <f t="shared" si="46"/>
        <v>2.573749477552445E-2</v>
      </c>
      <c r="R738" s="172">
        <f t="shared" si="46"/>
        <v>-6.9935518258647522E-2</v>
      </c>
      <c r="S738" s="173">
        <f t="shared" si="46"/>
        <v>-0.20225694062594823</v>
      </c>
    </row>
    <row r="739" spans="1:19" x14ac:dyDescent="0.25">
      <c r="A739" s="132" t="s">
        <v>246</v>
      </c>
      <c r="B739" s="132"/>
      <c r="C739" s="168">
        <f t="shared" si="47"/>
        <v>5.7795839782581071E-2</v>
      </c>
      <c r="D739" s="168">
        <f t="shared" si="46"/>
        <v>-1.9863567677185889E-2</v>
      </c>
      <c r="E739" s="168">
        <f t="shared" si="46"/>
        <v>-5.0041118482997304E-2</v>
      </c>
      <c r="F739" s="168">
        <f t="shared" si="46"/>
        <v>5.9430332705445288E-2</v>
      </c>
      <c r="G739" s="168">
        <f t="shared" si="46"/>
        <v>-2.2588265102797767E-2</v>
      </c>
      <c r="H739" s="168">
        <f t="shared" si="46"/>
        <v>3.4470840168394634E-3</v>
      </c>
      <c r="I739" s="168">
        <f t="shared" si="46"/>
        <v>4.7527495433371758E-2</v>
      </c>
      <c r="J739" s="168">
        <f t="shared" si="46"/>
        <v>-2.659050090814874E-2</v>
      </c>
      <c r="K739" s="168">
        <f t="shared" si="46"/>
        <v>-2.9632704807349697E-3</v>
      </c>
      <c r="L739" s="168">
        <f t="shared" si="46"/>
        <v>-2.1294310150245632E-2</v>
      </c>
      <c r="M739" s="168">
        <f t="shared" si="46"/>
        <v>3.3435237379650484E-2</v>
      </c>
      <c r="N739" s="171">
        <f t="shared" si="46"/>
        <v>-1.2240243455273525E-2</v>
      </c>
      <c r="O739" s="172">
        <f t="shared" si="46"/>
        <v>9.5132359188012661E-3</v>
      </c>
      <c r="P739" s="172">
        <f t="shared" si="46"/>
        <v>-3.5041391247449982E-2</v>
      </c>
      <c r="Q739" s="172">
        <f t="shared" si="46"/>
        <v>-3.3111108313441884E-2</v>
      </c>
      <c r="R739" s="172">
        <f t="shared" si="46"/>
        <v>-9.0182466712962484E-2</v>
      </c>
      <c r="S739" s="173">
        <f t="shared" si="46"/>
        <v>-1.5811830994707177E-2</v>
      </c>
    </row>
    <row r="740" spans="1:19" x14ac:dyDescent="0.25">
      <c r="A740" s="132" t="s">
        <v>249</v>
      </c>
      <c r="B740" s="132"/>
      <c r="C740" s="168">
        <f t="shared" si="47"/>
        <v>8.7810408332309686E-2</v>
      </c>
      <c r="D740" s="168">
        <f t="shared" si="46"/>
        <v>-2.3436042204597607E-2</v>
      </c>
      <c r="E740" s="168">
        <f t="shared" si="46"/>
        <v>3.1000676833322194E-2</v>
      </c>
      <c r="F740" s="168">
        <f t="shared" si="46"/>
        <v>8.4889412831655742E-2</v>
      </c>
      <c r="G740" s="168">
        <f t="shared" si="46"/>
        <v>-2.2309454987551436E-2</v>
      </c>
      <c r="H740" s="168">
        <f t="shared" si="46"/>
        <v>3.2842226916449668E-3</v>
      </c>
      <c r="I740" s="168">
        <f t="shared" si="46"/>
        <v>4.7567281993241339E-2</v>
      </c>
      <c r="J740" s="168">
        <f t="shared" si="46"/>
        <v>-2.6496438102676878E-2</v>
      </c>
      <c r="K740" s="168">
        <f t="shared" si="46"/>
        <v>-2.9616720537096741E-3</v>
      </c>
      <c r="L740" s="168">
        <f t="shared" si="46"/>
        <v>-2.1302546594804905E-2</v>
      </c>
      <c r="M740" s="168">
        <f t="shared" si="46"/>
        <v>3.3373896441705631E-2</v>
      </c>
      <c r="N740" s="171">
        <f t="shared" si="46"/>
        <v>-1.214929712747248E-2</v>
      </c>
      <c r="O740" s="172">
        <f t="shared" si="46"/>
        <v>9.4562870369749863E-3</v>
      </c>
      <c r="P740" s="172">
        <f t="shared" si="46"/>
        <v>-3.5095975148373482E-2</v>
      </c>
      <c r="Q740" s="172">
        <f t="shared" si="46"/>
        <v>-3.2750535994292673E-2</v>
      </c>
      <c r="R740" s="172">
        <f t="shared" si="46"/>
        <v>-9.0410772232393688E-2</v>
      </c>
      <c r="S740" s="173">
        <f t="shared" si="46"/>
        <v>-1.5867682031338592E-2</v>
      </c>
    </row>
    <row r="741" spans="1:19" ht="13.8" thickBot="1" x14ac:dyDescent="0.3">
      <c r="A741" s="132" t="s">
        <v>252</v>
      </c>
      <c r="B741" s="132"/>
      <c r="C741" s="168">
        <f t="shared" si="47"/>
        <v>7.392194133371266E-2</v>
      </c>
      <c r="D741" s="168">
        <f t="shared" si="46"/>
        <v>3.9164912368301996E-2</v>
      </c>
      <c r="E741" s="168">
        <f t="shared" si="46"/>
        <v>1.5041881613238273E-2</v>
      </c>
      <c r="F741" s="168">
        <f t="shared" si="46"/>
        <v>4.0247552853283741E-2</v>
      </c>
      <c r="G741" s="168">
        <f t="shared" si="46"/>
        <v>2.0709010231642289E-2</v>
      </c>
      <c r="H741" s="168">
        <f t="shared" si="46"/>
        <v>5.1660012031731206E-3</v>
      </c>
      <c r="I741" s="168">
        <f t="shared" si="46"/>
        <v>2.8916065114719558E-2</v>
      </c>
      <c r="J741" s="168">
        <f t="shared" si="46"/>
        <v>1.6684542886159726E-2</v>
      </c>
      <c r="K741" s="168">
        <f t="shared" si="46"/>
        <v>-1.3123862891834648E-2</v>
      </c>
      <c r="L741" s="168">
        <f t="shared" si="46"/>
        <v>2.97718839028982E-2</v>
      </c>
      <c r="M741" s="168">
        <f t="shared" si="46"/>
        <v>-6.3375258773579191E-4</v>
      </c>
      <c r="N741" s="171">
        <f t="shared" si="46"/>
        <v>3.4967366218284557E-2</v>
      </c>
      <c r="O741" s="172">
        <f t="shared" si="46"/>
        <v>4.5165017874515101E-2</v>
      </c>
      <c r="P741" s="172">
        <f t="shared" si="46"/>
        <v>7.3768156709443922E-3</v>
      </c>
      <c r="Q741" s="172">
        <f t="shared" si="46"/>
        <v>-1.2353050346776695E-2</v>
      </c>
      <c r="R741" s="172">
        <f t="shared" si="46"/>
        <v>-5.1636425592975876E-2</v>
      </c>
      <c r="S741" s="173">
        <f t="shared" si="46"/>
        <v>1.6855988440855008E-2</v>
      </c>
    </row>
    <row r="742" spans="1:19" ht="13.8" thickBot="1" x14ac:dyDescent="0.3">
      <c r="A742" s="174" t="s">
        <v>255</v>
      </c>
      <c r="B742" s="175"/>
      <c r="C742" s="176">
        <f t="shared" si="47"/>
        <v>7.8775233177805104E-2</v>
      </c>
      <c r="D742" s="176">
        <f t="shared" si="46"/>
        <v>3.3538431607521568E-2</v>
      </c>
      <c r="E742" s="176">
        <f t="shared" si="46"/>
        <v>6.8296733679460431E-3</v>
      </c>
      <c r="F742" s="176">
        <f t="shared" si="46"/>
        <v>4.0528294110625973E-2</v>
      </c>
      <c r="G742" s="176">
        <f t="shared" si="46"/>
        <v>1.650035535388894E-2</v>
      </c>
      <c r="H742" s="176">
        <f t="shared" si="46"/>
        <v>-2.4853769412788163E-3</v>
      </c>
      <c r="I742" s="176">
        <f t="shared" si="46"/>
        <v>2.5162530868096722E-2</v>
      </c>
      <c r="J742" s="176">
        <f t="shared" si="46"/>
        <v>9.9682098135553954E-3</v>
      </c>
      <c r="K742" s="176">
        <f t="shared" si="46"/>
        <v>-2.2693105969867733E-2</v>
      </c>
      <c r="L742" s="176">
        <f t="shared" si="46"/>
        <v>2.8793711015658863E-2</v>
      </c>
      <c r="M742" s="176">
        <f t="shared" si="46"/>
        <v>-9.1472715870610788E-3</v>
      </c>
      <c r="N742" s="171">
        <f t="shared" si="46"/>
        <v>3.293904744608378E-2</v>
      </c>
      <c r="O742" s="172">
        <f t="shared" si="46"/>
        <v>4.4983113743507053E-2</v>
      </c>
      <c r="P742" s="172">
        <f t="shared" si="46"/>
        <v>5.7721431546369217E-3</v>
      </c>
      <c r="Q742" s="172">
        <f t="shared" si="46"/>
        <v>-2.4667865055539862E-2</v>
      </c>
      <c r="R742" s="172">
        <f t="shared" si="46"/>
        <v>-7.2807046115089924E-2</v>
      </c>
      <c r="S742" s="173">
        <f t="shared" si="46"/>
        <v>9.6366147874349384E-3</v>
      </c>
    </row>
    <row r="743" spans="1:19" x14ac:dyDescent="0.25">
      <c r="A743" s="132" t="s">
        <v>258</v>
      </c>
      <c r="B743" s="132"/>
      <c r="C743" s="172">
        <f t="shared" si="47"/>
        <v>6.5411668242461918E-2</v>
      </c>
      <c r="D743" s="172">
        <f t="shared" si="46"/>
        <v>4.6752099237464373E-2</v>
      </c>
      <c r="E743" s="172">
        <f t="shared" si="46"/>
        <v>5.6992716132745924E-2</v>
      </c>
      <c r="F743" s="172">
        <f t="shared" si="46"/>
        <v>3.2990480551984724E-2</v>
      </c>
      <c r="G743" s="172">
        <f t="shared" si="46"/>
        <v>6.0505769281028687E-2</v>
      </c>
      <c r="H743" s="172">
        <f t="shared" si="46"/>
        <v>4.1930049914456813E-2</v>
      </c>
      <c r="I743" s="172">
        <f t="shared" si="46"/>
        <v>4.1322054975373002E-2</v>
      </c>
      <c r="J743" s="172">
        <f t="shared" si="46"/>
        <v>5.0455061184724537E-2</v>
      </c>
      <c r="K743" s="172">
        <f t="shared" si="46"/>
        <v>1.3562987795542547E-2</v>
      </c>
      <c r="L743" s="172">
        <f t="shared" si="46"/>
        <v>7.8417877609843201E-2</v>
      </c>
      <c r="M743" s="172">
        <f t="shared" si="46"/>
        <v>3.2138229801229601E-2</v>
      </c>
      <c r="N743" s="171">
        <f t="shared" si="46"/>
        <v>5.6530038792375947E-2</v>
      </c>
      <c r="O743" s="172">
        <f t="shared" si="46"/>
        <v>5.6266188456028265E-2</v>
      </c>
      <c r="P743" s="172">
        <f t="shared" si="46"/>
        <v>2.4681218231003887E-2</v>
      </c>
      <c r="Q743" s="172">
        <f t="shared" si="46"/>
        <v>3.3342571776023844E-2</v>
      </c>
      <c r="R743" s="172">
        <f t="shared" si="46"/>
        <v>2.5977682574308547E-2</v>
      </c>
      <c r="S743" s="173">
        <f t="shared" si="46"/>
        <v>8.1370601586657099E-2</v>
      </c>
    </row>
    <row r="744" spans="1:19" x14ac:dyDescent="0.25">
      <c r="A744" s="132" t="s">
        <v>261</v>
      </c>
      <c r="B744" s="132"/>
      <c r="C744" s="168">
        <f t="shared" si="47"/>
        <v>4.8973246333513076E-2</v>
      </c>
      <c r="D744" s="168">
        <f t="shared" si="46"/>
        <v>7.1370294358958253E-2</v>
      </c>
      <c r="E744" s="168">
        <f t="shared" si="46"/>
        <v>5.6348717864928011E-2</v>
      </c>
      <c r="F744" s="168">
        <f t="shared" si="46"/>
        <v>3.9782926530504525E-2</v>
      </c>
      <c r="G744" s="168">
        <f t="shared" si="46"/>
        <v>3.9174413904415006E-2</v>
      </c>
      <c r="H744" s="168">
        <f t="shared" si="46"/>
        <v>4.3883565278898917E-2</v>
      </c>
      <c r="I744" s="168">
        <f t="shared" si="46"/>
        <v>4.7746197405553525E-2</v>
      </c>
      <c r="J744" s="168">
        <f t="shared" si="46"/>
        <v>4.9190476329906696E-2</v>
      </c>
      <c r="K744" s="168">
        <f t="shared" si="46"/>
        <v>3.6635992503528447E-2</v>
      </c>
      <c r="L744" s="168">
        <f t="shared" si="46"/>
        <v>2.9039829824355712E-2</v>
      </c>
      <c r="M744" s="168">
        <f t="shared" si="46"/>
        <v>4.1141820972772969E-2</v>
      </c>
      <c r="N744" s="171">
        <f t="shared" si="46"/>
        <v>4.2916224877443065E-2</v>
      </c>
      <c r="O744" s="172">
        <f t="shared" si="46"/>
        <v>4.5135648880726853E-2</v>
      </c>
      <c r="P744" s="172">
        <f t="shared" si="46"/>
        <v>1.322668445680697E-2</v>
      </c>
      <c r="Q744" s="172">
        <f t="shared" si="46"/>
        <v>4.0005623974902704E-2</v>
      </c>
      <c r="R744" s="172">
        <f t="shared" si="46"/>
        <v>4.0358169586839798E-2</v>
      </c>
      <c r="S744" s="173">
        <f t="shared" si="46"/>
        <v>4.2761843064384353E-2</v>
      </c>
    </row>
    <row r="745" spans="1:19" x14ac:dyDescent="0.25">
      <c r="A745" s="131" t="s">
        <v>996</v>
      </c>
      <c r="B745" s="132"/>
      <c r="C745" s="168">
        <f t="shared" si="47"/>
        <v>5.6627217383762307E-3</v>
      </c>
      <c r="D745" s="168">
        <f t="shared" si="46"/>
        <v>-1.3199932202314635E-3</v>
      </c>
      <c r="E745" s="168">
        <f t="shared" si="46"/>
        <v>5.6163860855782399E-3</v>
      </c>
      <c r="F745" s="168">
        <f t="shared" si="46"/>
        <v>-1.62505373435744E-2</v>
      </c>
      <c r="G745" s="168">
        <f t="shared" si="46"/>
        <v>-3.7278804207016014E-3</v>
      </c>
      <c r="H745" s="168">
        <f t="shared" si="46"/>
        <v>-2.6924571384466578E-2</v>
      </c>
      <c r="I745" s="168">
        <f t="shared" si="46"/>
        <v>4.1530015315615065E-2</v>
      </c>
      <c r="J745" s="168">
        <f t="shared" si="46"/>
        <v>-8.8601870787896608E-3</v>
      </c>
      <c r="K745" s="168">
        <f t="shared" si="46"/>
        <v>8.4633169360924798E-2</v>
      </c>
      <c r="L745" s="168">
        <f t="shared" si="46"/>
        <v>7.2161657828977432E-3</v>
      </c>
      <c r="M745" s="168">
        <f t="shared" si="46"/>
        <v>9.7710160827844117E-3</v>
      </c>
      <c r="N745" s="171">
        <f t="shared" si="46"/>
        <v>6.7142596356637441E-2</v>
      </c>
      <c r="O745" s="172">
        <f t="shared" si="46"/>
        <v>3.6474951238254505E-2</v>
      </c>
      <c r="P745" s="172">
        <f t="shared" si="46"/>
        <v>3.1799220300428477E-2</v>
      </c>
      <c r="Q745" s="172">
        <f t="shared" si="46"/>
        <v>7.5673936750767057E-2</v>
      </c>
      <c r="R745" s="172">
        <f t="shared" si="46"/>
        <v>4.2515344853881309E-2</v>
      </c>
      <c r="S745" s="173">
        <f t="shared" si="46"/>
        <v>3.3135305464483844E-2</v>
      </c>
    </row>
    <row r="746" spans="1:19" x14ac:dyDescent="0.25">
      <c r="A746" s="131" t="s">
        <v>993</v>
      </c>
      <c r="B746" s="132"/>
      <c r="C746" s="168">
        <f t="shared" si="47"/>
        <v>2.6228116722533557E-2</v>
      </c>
      <c r="D746" s="168">
        <f t="shared" si="47"/>
        <v>1.8410143831325332E-2</v>
      </c>
      <c r="E746" s="168">
        <f t="shared" si="47"/>
        <v>1.7080749350287361E-2</v>
      </c>
      <c r="F746" s="168">
        <f t="shared" si="47"/>
        <v>1.1134895042041126E-2</v>
      </c>
      <c r="G746" s="168">
        <f t="shared" si="47"/>
        <v>2.1990085833222039E-2</v>
      </c>
      <c r="H746" s="168">
        <f t="shared" si="47"/>
        <v>1.2650473928192518E-2</v>
      </c>
      <c r="I746" s="168">
        <f t="shared" si="47"/>
        <v>2.4993428993225653E-2</v>
      </c>
      <c r="J746" s="168">
        <f t="shared" si="47"/>
        <v>2.3690603058694304E-2</v>
      </c>
      <c r="K746" s="168">
        <f t="shared" si="47"/>
        <v>2.2411259195378008E-2</v>
      </c>
      <c r="L746" s="168">
        <f t="shared" si="47"/>
        <v>1.6069188376102828E-2</v>
      </c>
      <c r="M746" s="168">
        <f t="shared" si="47"/>
        <v>2.4531063769923644E-2</v>
      </c>
      <c r="N746" s="171">
        <f t="shared" si="47"/>
        <v>2.6517652909568756E-2</v>
      </c>
      <c r="O746" s="172">
        <f t="shared" si="47"/>
        <v>2.3440176726978512E-2</v>
      </c>
      <c r="P746" s="172">
        <f t="shared" si="47"/>
        <v>1.8176116723762403E-2</v>
      </c>
      <c r="Q746" s="172">
        <f t="shared" si="47"/>
        <v>1.7141297176843873E-2</v>
      </c>
      <c r="R746" s="172">
        <f t="shared" si="47"/>
        <v>2.1341680254561624E-2</v>
      </c>
      <c r="S746" s="173">
        <f t="shared" ref="D746:S761" si="48">(S341/R341)^4 -1</f>
        <v>2.7574607737532508E-2</v>
      </c>
    </row>
    <row r="747" spans="1:19" x14ac:dyDescent="0.25">
      <c r="A747" s="132" t="s">
        <v>990</v>
      </c>
      <c r="B747" s="132"/>
      <c r="C747" s="168">
        <f t="shared" ref="C747:R762" si="49">(C342/B342)^4 -1</f>
        <v>2.1129999859170745E-2</v>
      </c>
      <c r="D747" s="168">
        <f t="shared" si="48"/>
        <v>1.7290497540375149E-2</v>
      </c>
      <c r="E747" s="168">
        <f t="shared" si="48"/>
        <v>1.7138035817305663E-2</v>
      </c>
      <c r="F747" s="168">
        <f t="shared" si="48"/>
        <v>1.1558903300054268E-2</v>
      </c>
      <c r="G747" s="168">
        <f t="shared" si="48"/>
        <v>1.9536148375604023E-2</v>
      </c>
      <c r="H747" s="168">
        <f t="shared" si="48"/>
        <v>1.3967805638985586E-2</v>
      </c>
      <c r="I747" s="168">
        <f t="shared" si="48"/>
        <v>2.0451483761023903E-2</v>
      </c>
      <c r="J747" s="168">
        <f t="shared" si="48"/>
        <v>1.9772768736946889E-2</v>
      </c>
      <c r="K747" s="168">
        <f t="shared" si="48"/>
        <v>1.7238375316936727E-2</v>
      </c>
      <c r="L747" s="168">
        <f t="shared" si="48"/>
        <v>1.6444842012022898E-2</v>
      </c>
      <c r="M747" s="168">
        <f t="shared" si="48"/>
        <v>1.9095046961897344E-2</v>
      </c>
      <c r="N747" s="171">
        <f t="shared" si="48"/>
        <v>1.9342774856446532E-2</v>
      </c>
      <c r="O747" s="172">
        <f t="shared" si="48"/>
        <v>2.1009932368942996E-2</v>
      </c>
      <c r="P747" s="172">
        <f t="shared" si="48"/>
        <v>1.7995511672988629E-2</v>
      </c>
      <c r="Q747" s="172">
        <f t="shared" si="48"/>
        <v>1.5473031891501288E-2</v>
      </c>
      <c r="R747" s="172">
        <f t="shared" si="48"/>
        <v>2.0504347226080855E-2</v>
      </c>
      <c r="S747" s="173">
        <f t="shared" si="48"/>
        <v>2.6665082859055333E-2</v>
      </c>
    </row>
    <row r="748" spans="1:19" x14ac:dyDescent="0.25">
      <c r="A748" s="132" t="s">
        <v>987</v>
      </c>
      <c r="B748" s="132"/>
      <c r="C748" s="168">
        <f t="shared" si="49"/>
        <v>2.4564411365571193E-2</v>
      </c>
      <c r="D748" s="168">
        <f t="shared" si="48"/>
        <v>2.1279775420926406E-2</v>
      </c>
      <c r="E748" s="168">
        <f t="shared" si="48"/>
        <v>3.45072109939637E-2</v>
      </c>
      <c r="F748" s="168">
        <f t="shared" si="48"/>
        <v>-7.4271642952129513E-3</v>
      </c>
      <c r="G748" s="168">
        <f t="shared" si="48"/>
        <v>2.4162292344191982E-2</v>
      </c>
      <c r="H748" s="168">
        <f t="shared" si="48"/>
        <v>7.2858752716662423E-3</v>
      </c>
      <c r="I748" s="168">
        <f t="shared" si="48"/>
        <v>3.5635447340662818E-2</v>
      </c>
      <c r="J748" s="168">
        <f t="shared" si="48"/>
        <v>1.6275143438900574E-2</v>
      </c>
      <c r="K748" s="168">
        <f t="shared" si="48"/>
        <v>1.9194554414283305E-2</v>
      </c>
      <c r="L748" s="168">
        <f t="shared" si="48"/>
        <v>5.5689363374655798E-4</v>
      </c>
      <c r="M748" s="168">
        <f t="shared" si="48"/>
        <v>1.7783319995319458E-2</v>
      </c>
      <c r="N748" s="171">
        <f t="shared" si="48"/>
        <v>2.50626570554775E-2</v>
      </c>
      <c r="O748" s="172">
        <f t="shared" si="48"/>
        <v>1.6032929241484029E-2</v>
      </c>
      <c r="P748" s="172">
        <f t="shared" si="48"/>
        <v>2.6969346273973738E-2</v>
      </c>
      <c r="Q748" s="172">
        <f t="shared" si="48"/>
        <v>3.8569603494535976E-3</v>
      </c>
      <c r="R748" s="172">
        <f t="shared" si="48"/>
        <v>2.9690825427687084E-2</v>
      </c>
      <c r="S748" s="173">
        <f t="shared" si="48"/>
        <v>3.1831095115099739E-2</v>
      </c>
    </row>
    <row r="749" spans="1:19" x14ac:dyDescent="0.25">
      <c r="A749" s="132" t="s">
        <v>984</v>
      </c>
      <c r="B749" s="132"/>
      <c r="C749" s="168">
        <f t="shared" si="49"/>
        <v>2.0489552431359748E-2</v>
      </c>
      <c r="D749" s="168">
        <f t="shared" si="48"/>
        <v>1.7364490887311179E-2</v>
      </c>
      <c r="E749" s="168">
        <f t="shared" si="48"/>
        <v>1.5846646383340657E-2</v>
      </c>
      <c r="F749" s="168">
        <f t="shared" si="48"/>
        <v>1.3844561102323905E-2</v>
      </c>
      <c r="G749" s="168">
        <f t="shared" si="48"/>
        <v>2.0069195361972936E-2</v>
      </c>
      <c r="H749" s="168">
        <f t="shared" si="48"/>
        <v>1.5074005793650924E-2</v>
      </c>
      <c r="I749" s="168">
        <f t="shared" si="48"/>
        <v>1.9547748811330257E-2</v>
      </c>
      <c r="J749" s="168">
        <f t="shared" si="48"/>
        <v>2.0486328764896644E-2</v>
      </c>
      <c r="K749" s="168">
        <f t="shared" si="48"/>
        <v>1.7223237636334598E-2</v>
      </c>
      <c r="L749" s="168">
        <f t="shared" si="48"/>
        <v>1.9535948221496291E-2</v>
      </c>
      <c r="M749" s="168">
        <f t="shared" si="48"/>
        <v>1.989383050364224E-2</v>
      </c>
      <c r="N749" s="171">
        <f t="shared" si="48"/>
        <v>1.8744278824479377E-2</v>
      </c>
      <c r="O749" s="172">
        <f t="shared" si="48"/>
        <v>2.2321957877038834E-2</v>
      </c>
      <c r="P749" s="172">
        <f t="shared" si="48"/>
        <v>1.6883174919661625E-2</v>
      </c>
      <c r="Q749" s="172">
        <f t="shared" si="48"/>
        <v>1.6590607390294387E-2</v>
      </c>
      <c r="R749" s="172">
        <f t="shared" si="48"/>
        <v>2.0020516742579542E-2</v>
      </c>
      <c r="S749" s="173">
        <f t="shared" si="48"/>
        <v>2.6098401294120777E-2</v>
      </c>
    </row>
    <row r="750" spans="1:19" x14ac:dyDescent="0.25">
      <c r="A750" s="132" t="s">
        <v>981</v>
      </c>
      <c r="B750" s="132"/>
      <c r="C750" s="168">
        <f t="shared" si="49"/>
        <v>2.3096431122118011E-2</v>
      </c>
      <c r="D750" s="168">
        <f t="shared" si="48"/>
        <v>1.2180354236064339E-2</v>
      </c>
      <c r="E750" s="168">
        <f t="shared" si="48"/>
        <v>8.2267590944706814E-3</v>
      </c>
      <c r="F750" s="168">
        <f t="shared" si="48"/>
        <v>1.4586627198807767E-2</v>
      </c>
      <c r="G750" s="168">
        <f t="shared" si="48"/>
        <v>8.7635438243518493E-3</v>
      </c>
      <c r="H750" s="168">
        <f t="shared" si="48"/>
        <v>1.1464419381699065E-2</v>
      </c>
      <c r="I750" s="168">
        <f t="shared" si="48"/>
        <v>9.2614306744414066E-3</v>
      </c>
      <c r="J750" s="168">
        <f t="shared" si="48"/>
        <v>1.6483832268211707E-2</v>
      </c>
      <c r="K750" s="168">
        <f t="shared" si="48"/>
        <v>1.4213189725663211E-2</v>
      </c>
      <c r="L750" s="168">
        <f t="shared" si="48"/>
        <v>6.9479310160152075E-3</v>
      </c>
      <c r="M750" s="168">
        <f t="shared" si="48"/>
        <v>1.2640969804885271E-2</v>
      </c>
      <c r="N750" s="171">
        <f t="shared" si="48"/>
        <v>1.8005022163209539E-2</v>
      </c>
      <c r="O750" s="172">
        <f t="shared" si="48"/>
        <v>1.4259348626264545E-2</v>
      </c>
      <c r="P750" s="172">
        <f t="shared" si="48"/>
        <v>1.7365484031492073E-2</v>
      </c>
      <c r="Q750" s="172">
        <f t="shared" si="48"/>
        <v>1.9680998303693409E-2</v>
      </c>
      <c r="R750" s="172">
        <f t="shared" si="48"/>
        <v>1.3890045964998654E-2</v>
      </c>
      <c r="S750" s="173">
        <f t="shared" si="48"/>
        <v>2.5555662814591873E-2</v>
      </c>
    </row>
    <row r="751" spans="1:19" x14ac:dyDescent="0.25">
      <c r="A751" s="132" t="s">
        <v>978</v>
      </c>
      <c r="B751" s="132"/>
      <c r="C751" s="168">
        <f t="shared" si="49"/>
        <v>3.7179038237806106E-2</v>
      </c>
      <c r="D751" s="168">
        <f t="shared" si="48"/>
        <v>1.6222239683552075E-2</v>
      </c>
      <c r="E751" s="168">
        <f t="shared" si="48"/>
        <v>3.5690789053097083E-2</v>
      </c>
      <c r="F751" s="168">
        <f t="shared" si="48"/>
        <v>-1.4760458915784036E-2</v>
      </c>
      <c r="G751" s="168">
        <f t="shared" si="48"/>
        <v>3.9426336969756726E-3</v>
      </c>
      <c r="H751" s="168">
        <f t="shared" si="48"/>
        <v>1.1890049884851317E-2</v>
      </c>
      <c r="I751" s="168">
        <f t="shared" si="48"/>
        <v>1.1544560614923149E-2</v>
      </c>
      <c r="J751" s="168">
        <f t="shared" si="48"/>
        <v>2.302046911419442E-3</v>
      </c>
      <c r="K751" s="168">
        <f t="shared" si="48"/>
        <v>2.5683111315736307E-2</v>
      </c>
      <c r="L751" s="168">
        <f t="shared" si="48"/>
        <v>3.244251256185593E-2</v>
      </c>
      <c r="M751" s="168">
        <f t="shared" si="48"/>
        <v>1.6071641134537185E-2</v>
      </c>
      <c r="N751" s="171">
        <f t="shared" si="48"/>
        <v>2.5711170524289395E-2</v>
      </c>
      <c r="O751" s="172">
        <f t="shared" si="48"/>
        <v>1.2543269932268508E-2</v>
      </c>
      <c r="P751" s="172">
        <f t="shared" si="48"/>
        <v>1.7477972910971751E-2</v>
      </c>
      <c r="Q751" s="172">
        <f t="shared" si="48"/>
        <v>2.7663685586486242E-2</v>
      </c>
      <c r="R751" s="172">
        <f t="shared" si="48"/>
        <v>1.2662288237081931E-2</v>
      </c>
      <c r="S751" s="173">
        <f t="shared" si="48"/>
        <v>-8.4220850288705407E-3</v>
      </c>
    </row>
    <row r="752" spans="1:19" x14ac:dyDescent="0.25">
      <c r="A752" s="132" t="s">
        <v>975</v>
      </c>
      <c r="B752" s="132"/>
      <c r="C752" s="168">
        <f t="shared" si="49"/>
        <v>2.521344813186488E-2</v>
      </c>
      <c r="D752" s="168">
        <f t="shared" si="48"/>
        <v>2.4580702516045827E-2</v>
      </c>
      <c r="E752" s="168">
        <f t="shared" si="48"/>
        <v>2.6476626396256142E-2</v>
      </c>
      <c r="F752" s="168">
        <f t="shared" si="48"/>
        <v>1.159670610569985E-2</v>
      </c>
      <c r="G752" s="168">
        <f t="shared" si="48"/>
        <v>1.1717518257713611E-2</v>
      </c>
      <c r="H752" s="168">
        <f t="shared" si="48"/>
        <v>1.8742229034807378E-2</v>
      </c>
      <c r="I752" s="168">
        <f t="shared" si="48"/>
        <v>3.0251744348103404E-2</v>
      </c>
      <c r="J752" s="168">
        <f t="shared" si="48"/>
        <v>2.4411379968164448E-2</v>
      </c>
      <c r="K752" s="168">
        <f t="shared" si="48"/>
        <v>2.0455255945589501E-2</v>
      </c>
      <c r="L752" s="168">
        <f t="shared" si="48"/>
        <v>1.7705490578487693E-2</v>
      </c>
      <c r="M752" s="168">
        <f t="shared" si="48"/>
        <v>2.690651254787868E-2</v>
      </c>
      <c r="N752" s="171">
        <f t="shared" si="48"/>
        <v>3.3812463062703246E-2</v>
      </c>
      <c r="O752" s="172">
        <f t="shared" si="48"/>
        <v>3.2330648453200661E-2</v>
      </c>
      <c r="P752" s="172">
        <f t="shared" si="48"/>
        <v>4.3948992871607473E-3</v>
      </c>
      <c r="Q752" s="172">
        <f t="shared" si="48"/>
        <v>2.0439160778840337E-2</v>
      </c>
      <c r="R752" s="172">
        <f t="shared" si="48"/>
        <v>2.5650802737580802E-2</v>
      </c>
      <c r="S752" s="173">
        <f t="shared" si="48"/>
        <v>3.1119037498770652E-2</v>
      </c>
    </row>
    <row r="753" spans="1:19" x14ac:dyDescent="0.25">
      <c r="A753" s="132" t="s">
        <v>972</v>
      </c>
      <c r="B753" s="132"/>
      <c r="C753" s="168">
        <f t="shared" si="49"/>
        <v>3.0534557115708072E-2</v>
      </c>
      <c r="D753" s="168">
        <f t="shared" si="48"/>
        <v>1.7327780994230269E-2</v>
      </c>
      <c r="E753" s="168">
        <f t="shared" si="48"/>
        <v>1.318040981878843E-2</v>
      </c>
      <c r="F753" s="168">
        <f t="shared" si="48"/>
        <v>-3.4357998016838476E-3</v>
      </c>
      <c r="G753" s="168">
        <f t="shared" si="48"/>
        <v>3.4329660239171389E-2</v>
      </c>
      <c r="H753" s="168">
        <f t="shared" si="48"/>
        <v>-8.7224869071866884E-4</v>
      </c>
      <c r="I753" s="168">
        <f t="shared" si="48"/>
        <v>3.3461564700916435E-2</v>
      </c>
      <c r="J753" s="168">
        <f t="shared" si="48"/>
        <v>3.2104555138178892E-2</v>
      </c>
      <c r="K753" s="168">
        <f t="shared" si="48"/>
        <v>2.8527320884604634E-2</v>
      </c>
      <c r="L753" s="168">
        <f t="shared" si="48"/>
        <v>9.7493093155320842E-3</v>
      </c>
      <c r="M753" s="168">
        <f t="shared" si="48"/>
        <v>2.8860389242274298E-2</v>
      </c>
      <c r="N753" s="171">
        <f t="shared" si="48"/>
        <v>3.772347511237073E-2</v>
      </c>
      <c r="O753" s="172">
        <f t="shared" si="48"/>
        <v>2.2491541665853987E-2</v>
      </c>
      <c r="P753" s="172">
        <f t="shared" si="48"/>
        <v>2.1078779908396017E-2</v>
      </c>
      <c r="Q753" s="172">
        <f t="shared" si="48"/>
        <v>1.7390109395095665E-2</v>
      </c>
      <c r="R753" s="172">
        <f t="shared" si="48"/>
        <v>1.3797806636916432E-2</v>
      </c>
      <c r="S753" s="173">
        <f t="shared" si="48"/>
        <v>3.3011603878936535E-2</v>
      </c>
    </row>
    <row r="754" spans="1:19" x14ac:dyDescent="0.25">
      <c r="A754" s="132" t="s">
        <v>969</v>
      </c>
      <c r="B754" s="132"/>
      <c r="C754" s="168">
        <f t="shared" si="49"/>
        <v>4.1109555601786862E-2</v>
      </c>
      <c r="D754" s="168">
        <f t="shared" si="48"/>
        <v>1.9279468899991103E-2</v>
      </c>
      <c r="E754" s="168">
        <f t="shared" si="48"/>
        <v>-1.6777341771348264E-2</v>
      </c>
      <c r="F754" s="168">
        <f t="shared" si="48"/>
        <v>4.6828018472474309E-2</v>
      </c>
      <c r="G754" s="168">
        <f t="shared" si="48"/>
        <v>4.6823454160271227E-2</v>
      </c>
      <c r="H754" s="168">
        <f t="shared" si="48"/>
        <v>1.2709070944676437E-2</v>
      </c>
      <c r="I754" s="168">
        <f t="shared" si="48"/>
        <v>4.4319923166595165E-2</v>
      </c>
      <c r="J754" s="168">
        <f t="shared" si="48"/>
        <v>3.9956765682847672E-2</v>
      </c>
      <c r="K754" s="168">
        <f t="shared" si="48"/>
        <v>4.7583059640179393E-2</v>
      </c>
      <c r="L754" s="168">
        <f t="shared" si="48"/>
        <v>9.1970152576874575E-3</v>
      </c>
      <c r="M754" s="168">
        <f t="shared" si="48"/>
        <v>5.3837983086762131E-2</v>
      </c>
      <c r="N754" s="171">
        <f t="shared" si="48"/>
        <v>4.7880095482267571E-2</v>
      </c>
      <c r="O754" s="172">
        <f t="shared" si="48"/>
        <v>3.3970966762741028E-2</v>
      </c>
      <c r="P754" s="172">
        <f t="shared" si="48"/>
        <v>4.3629822681591213E-2</v>
      </c>
      <c r="Q754" s="172">
        <f t="shared" si="48"/>
        <v>1.7448790693782357E-2</v>
      </c>
      <c r="R754" s="172">
        <f t="shared" si="48"/>
        <v>2.170865881457873E-2</v>
      </c>
      <c r="S754" s="173">
        <f t="shared" si="48"/>
        <v>3.1831980042257735E-2</v>
      </c>
    </row>
    <row r="755" spans="1:19" x14ac:dyDescent="0.25">
      <c r="A755" s="132" t="s">
        <v>966</v>
      </c>
      <c r="B755" s="132"/>
      <c r="C755" s="168">
        <f t="shared" si="49"/>
        <v>3.9835485453947994E-2</v>
      </c>
      <c r="D755" s="168">
        <f t="shared" si="48"/>
        <v>-7.1826517156303726E-4</v>
      </c>
      <c r="E755" s="168">
        <f t="shared" si="48"/>
        <v>1.9198172510539235E-2</v>
      </c>
      <c r="F755" s="168">
        <f t="shared" si="48"/>
        <v>1.1681909377397437E-2</v>
      </c>
      <c r="G755" s="168">
        <f t="shared" si="48"/>
        <v>5.1638943375251989E-2</v>
      </c>
      <c r="H755" s="168">
        <f t="shared" si="48"/>
        <v>2.1029991149359883E-2</v>
      </c>
      <c r="I755" s="168">
        <f t="shared" si="48"/>
        <v>5.2587606500114514E-2</v>
      </c>
      <c r="J755" s="168">
        <f t="shared" si="48"/>
        <v>4.214701842537294E-2</v>
      </c>
      <c r="K755" s="168">
        <f t="shared" si="48"/>
        <v>5.1212736078323662E-2</v>
      </c>
      <c r="L755" s="168">
        <f t="shared" si="48"/>
        <v>2.524826764277055E-2</v>
      </c>
      <c r="M755" s="168">
        <f t="shared" si="48"/>
        <v>3.6738332664852047E-2</v>
      </c>
      <c r="N755" s="171">
        <f t="shared" si="48"/>
        <v>5.6634951607418493E-2</v>
      </c>
      <c r="O755" s="172">
        <f t="shared" si="48"/>
        <v>2.9879599266935175E-2</v>
      </c>
      <c r="P755" s="172">
        <f t="shared" si="48"/>
        <v>3.0184205674821163E-2</v>
      </c>
      <c r="Q755" s="172">
        <f t="shared" si="48"/>
        <v>6.161693836656057E-2</v>
      </c>
      <c r="R755" s="172">
        <f t="shared" si="48"/>
        <v>7.1276368757047681E-2</v>
      </c>
      <c r="S755" s="173">
        <f t="shared" si="48"/>
        <v>8.9660575623041971E-2</v>
      </c>
    </row>
    <row r="756" spans="1:19" x14ac:dyDescent="0.25">
      <c r="A756" s="132" t="s">
        <v>963</v>
      </c>
      <c r="B756" s="132"/>
      <c r="C756" s="168">
        <f t="shared" si="49"/>
        <v>3.7359088629374204E-2</v>
      </c>
      <c r="D756" s="168">
        <f t="shared" si="48"/>
        <v>2.8718222689054995E-2</v>
      </c>
      <c r="E756" s="168">
        <f t="shared" si="48"/>
        <v>2.5380008021944844E-2</v>
      </c>
      <c r="F756" s="168">
        <f t="shared" si="48"/>
        <v>1.6150566827642043E-2</v>
      </c>
      <c r="G756" s="168">
        <f t="shared" si="48"/>
        <v>2.5998019326357369E-2</v>
      </c>
      <c r="H756" s="168">
        <f t="shared" si="48"/>
        <v>1.5793438099084067E-2</v>
      </c>
      <c r="I756" s="168">
        <f t="shared" si="48"/>
        <v>3.3854834502119013E-2</v>
      </c>
      <c r="J756" s="168">
        <f t="shared" si="48"/>
        <v>4.7614378948297009E-2</v>
      </c>
      <c r="K756" s="168">
        <f t="shared" si="48"/>
        <v>2.9227940245479367E-2</v>
      </c>
      <c r="L756" s="168">
        <f t="shared" si="48"/>
        <v>1.9115828037378879E-2</v>
      </c>
      <c r="M756" s="168">
        <f t="shared" si="48"/>
        <v>3.5620798038272783E-2</v>
      </c>
      <c r="N756" s="171">
        <f t="shared" si="48"/>
        <v>3.355029671607257E-2</v>
      </c>
      <c r="O756" s="172">
        <f t="shared" si="48"/>
        <v>1.8343326008754435E-2</v>
      </c>
      <c r="P756" s="172">
        <f t="shared" si="48"/>
        <v>2.6674213746282094E-2</v>
      </c>
      <c r="Q756" s="172">
        <f t="shared" si="48"/>
        <v>9.267892561985569E-3</v>
      </c>
      <c r="R756" s="172">
        <f t="shared" si="48"/>
        <v>1.8840049384277524E-2</v>
      </c>
      <c r="S756" s="173">
        <f t="shared" si="48"/>
        <v>1.1058532742493243E-2</v>
      </c>
    </row>
    <row r="757" spans="1:19" x14ac:dyDescent="0.25">
      <c r="A757" s="132" t="s">
        <v>960</v>
      </c>
      <c r="B757" s="132"/>
      <c r="C757" s="168">
        <f t="shared" si="49"/>
        <v>4.2696972878098371E-2</v>
      </c>
      <c r="D757" s="168">
        <f t="shared" si="48"/>
        <v>1.1942314467488613E-2</v>
      </c>
      <c r="E757" s="168">
        <f t="shared" si="48"/>
        <v>2.8328573870953999E-2</v>
      </c>
      <c r="F757" s="168">
        <f t="shared" si="48"/>
        <v>3.5707222571552677E-3</v>
      </c>
      <c r="G757" s="168">
        <f t="shared" si="48"/>
        <v>3.1119149102941002E-2</v>
      </c>
      <c r="H757" s="168">
        <f t="shared" si="48"/>
        <v>9.6530565993724338E-3</v>
      </c>
      <c r="I757" s="168">
        <f t="shared" si="48"/>
        <v>9.2478774499176186E-3</v>
      </c>
      <c r="J757" s="168">
        <f t="shared" si="48"/>
        <v>2.7600669518323073E-2</v>
      </c>
      <c r="K757" s="168">
        <f t="shared" si="48"/>
        <v>1.6372568967033985E-2</v>
      </c>
      <c r="L757" s="168">
        <f t="shared" si="48"/>
        <v>-1.20721838636354E-2</v>
      </c>
      <c r="M757" s="168">
        <f t="shared" si="48"/>
        <v>5.645907304120068E-2</v>
      </c>
      <c r="N757" s="171">
        <f t="shared" si="48"/>
        <v>3.8729644258038709E-2</v>
      </c>
      <c r="O757" s="172">
        <f t="shared" si="48"/>
        <v>4.2060935317756121E-2</v>
      </c>
      <c r="P757" s="172">
        <f t="shared" si="48"/>
        <v>3.9752918749941246E-2</v>
      </c>
      <c r="Q757" s="172">
        <f t="shared" si="48"/>
        <v>1.1150225743761233E-3</v>
      </c>
      <c r="R757" s="172">
        <f t="shared" si="48"/>
        <v>8.0033489313029449E-3</v>
      </c>
      <c r="S757" s="173">
        <f t="shared" si="48"/>
        <v>-1.8998538381241881E-3</v>
      </c>
    </row>
    <row r="758" spans="1:19" x14ac:dyDescent="0.25">
      <c r="A758" s="132" t="s">
        <v>957</v>
      </c>
      <c r="B758" s="132"/>
      <c r="C758" s="168">
        <f t="shared" si="49"/>
        <v>4.7833010906893625E-2</v>
      </c>
      <c r="D758" s="168">
        <f t="shared" si="48"/>
        <v>2.7263921101446931E-2</v>
      </c>
      <c r="E758" s="168">
        <f t="shared" si="48"/>
        <v>2.6694183869511834E-2</v>
      </c>
      <c r="F758" s="168">
        <f t="shared" si="48"/>
        <v>2.8914603209215795E-3</v>
      </c>
      <c r="G758" s="168">
        <f t="shared" si="48"/>
        <v>1.7961984872903569E-2</v>
      </c>
      <c r="H758" s="168">
        <f t="shared" si="48"/>
        <v>-9.698958513922884E-4</v>
      </c>
      <c r="I758" s="168">
        <f t="shared" si="48"/>
        <v>1.7470035208501544E-2</v>
      </c>
      <c r="J758" s="168">
        <f t="shared" si="48"/>
        <v>3.0027184108090355E-2</v>
      </c>
      <c r="K758" s="168">
        <f t="shared" si="48"/>
        <v>2.9690337100676034E-2</v>
      </c>
      <c r="L758" s="168">
        <f t="shared" si="48"/>
        <v>1.6063195971685928E-2</v>
      </c>
      <c r="M758" s="168">
        <f t="shared" si="48"/>
        <v>3.1068949782873778E-2</v>
      </c>
      <c r="N758" s="171">
        <f t="shared" si="48"/>
        <v>2.2191163882939957E-2</v>
      </c>
      <c r="O758" s="172">
        <f t="shared" si="48"/>
        <v>1.6809246835630676E-2</v>
      </c>
      <c r="P758" s="172">
        <f t="shared" si="48"/>
        <v>4.8486718707834164E-3</v>
      </c>
      <c r="Q758" s="172">
        <f t="shared" si="48"/>
        <v>-2.9329951376455554E-3</v>
      </c>
      <c r="R758" s="172">
        <f t="shared" si="48"/>
        <v>1.5389115150208132E-2</v>
      </c>
      <c r="S758" s="173">
        <f t="shared" si="48"/>
        <v>1.1148194344098306E-2</v>
      </c>
    </row>
    <row r="759" spans="1:19" x14ac:dyDescent="0.25">
      <c r="A759" s="131" t="s">
        <v>954</v>
      </c>
      <c r="B759" s="132"/>
      <c r="C759" s="168">
        <f t="shared" si="49"/>
        <v>3.2893791607491174E-2</v>
      </c>
      <c r="D759" s="168">
        <f t="shared" si="48"/>
        <v>2.4841626561445285E-2</v>
      </c>
      <c r="E759" s="168">
        <f t="shared" si="48"/>
        <v>2.0837006771416977E-2</v>
      </c>
      <c r="F759" s="168">
        <f t="shared" si="48"/>
        <v>1.9964085663772613E-2</v>
      </c>
      <c r="G759" s="168">
        <f t="shared" si="48"/>
        <v>3.0444335977865222E-2</v>
      </c>
      <c r="H759" s="168">
        <f t="shared" si="48"/>
        <v>2.5921695158588554E-2</v>
      </c>
      <c r="I759" s="168">
        <f t="shared" si="48"/>
        <v>1.9551311066781984E-2</v>
      </c>
      <c r="J759" s="168">
        <f t="shared" si="48"/>
        <v>3.4620457702813967E-2</v>
      </c>
      <c r="K759" s="168">
        <f t="shared" si="48"/>
        <v>2.8850656198280422E-3</v>
      </c>
      <c r="L759" s="168">
        <f t="shared" si="48"/>
        <v>1.8980393496938142E-2</v>
      </c>
      <c r="M759" s="168">
        <f t="shared" si="48"/>
        <v>2.9492329529019701E-2</v>
      </c>
      <c r="N759" s="171">
        <f t="shared" si="48"/>
        <v>1.3321565725730178E-2</v>
      </c>
      <c r="O759" s="172">
        <f t="shared" si="48"/>
        <v>1.9200406858336017E-2</v>
      </c>
      <c r="P759" s="172">
        <f t="shared" si="48"/>
        <v>1.364714468054351E-2</v>
      </c>
      <c r="Q759" s="172">
        <f t="shared" si="48"/>
        <v>-1.8148896382851332E-3</v>
      </c>
      <c r="R759" s="172">
        <f t="shared" si="48"/>
        <v>1.4398951761135592E-2</v>
      </c>
      <c r="S759" s="173">
        <f t="shared" si="48"/>
        <v>2.5769404749013347E-2</v>
      </c>
    </row>
    <row r="760" spans="1:19" x14ac:dyDescent="0.25">
      <c r="A760" s="132" t="s">
        <v>951</v>
      </c>
      <c r="B760" s="132"/>
      <c r="C760" s="168">
        <f t="shared" si="49"/>
        <v>3.2027399277234414E-2</v>
      </c>
      <c r="D760" s="168">
        <f t="shared" si="48"/>
        <v>2.1681307664734639E-2</v>
      </c>
      <c r="E760" s="168">
        <f t="shared" si="48"/>
        <v>1.7323975220796317E-2</v>
      </c>
      <c r="F760" s="168">
        <f t="shared" si="48"/>
        <v>1.8054279891855263E-2</v>
      </c>
      <c r="G760" s="168">
        <f t="shared" si="48"/>
        <v>3.0512825918442843E-2</v>
      </c>
      <c r="H760" s="168">
        <f t="shared" si="48"/>
        <v>2.7188783008902817E-2</v>
      </c>
      <c r="I760" s="168">
        <f t="shared" si="48"/>
        <v>1.4710989072213021E-2</v>
      </c>
      <c r="J760" s="168">
        <f t="shared" si="48"/>
        <v>3.4019756749491981E-2</v>
      </c>
      <c r="K760" s="168">
        <f t="shared" si="48"/>
        <v>-4.6149120461650428E-3</v>
      </c>
      <c r="L760" s="168">
        <f t="shared" si="48"/>
        <v>1.8120673537277865E-2</v>
      </c>
      <c r="M760" s="168">
        <f t="shared" si="48"/>
        <v>2.8530568577532334E-2</v>
      </c>
      <c r="N760" s="171">
        <f t="shared" si="48"/>
        <v>6.9535514122180953E-3</v>
      </c>
      <c r="O760" s="172">
        <f t="shared" si="48"/>
        <v>1.5751604506311745E-2</v>
      </c>
      <c r="P760" s="172">
        <f t="shared" si="48"/>
        <v>1.1677331939788038E-2</v>
      </c>
      <c r="Q760" s="172">
        <f t="shared" si="48"/>
        <v>-9.1491117586348647E-3</v>
      </c>
      <c r="R760" s="172">
        <f t="shared" si="48"/>
        <v>1.050591913564114E-2</v>
      </c>
      <c r="S760" s="173">
        <f t="shared" si="48"/>
        <v>2.3527124615311257E-2</v>
      </c>
    </row>
    <row r="761" spans="1:19" x14ac:dyDescent="0.25">
      <c r="A761" s="132" t="s">
        <v>948</v>
      </c>
      <c r="B761" s="132"/>
      <c r="C761" s="168">
        <f t="shared" si="49"/>
        <v>7.1950595740595258E-3</v>
      </c>
      <c r="D761" s="168">
        <f t="shared" si="48"/>
        <v>5.1094181589563803E-3</v>
      </c>
      <c r="E761" s="168">
        <f t="shared" si="48"/>
        <v>6.6649221606520648E-3</v>
      </c>
      <c r="F761" s="168">
        <f t="shared" si="48"/>
        <v>1.8840302863659231E-2</v>
      </c>
      <c r="G761" s="168">
        <f t="shared" si="48"/>
        <v>1.1056209456914878E-2</v>
      </c>
      <c r="H761" s="168">
        <f t="shared" si="48"/>
        <v>8.5418808898356513E-3</v>
      </c>
      <c r="I761" s="168">
        <f t="shared" si="48"/>
        <v>5.4319174368113732E-3</v>
      </c>
      <c r="J761" s="168">
        <f t="shared" si="48"/>
        <v>1.6262106174447011E-2</v>
      </c>
      <c r="K761" s="168">
        <f t="shared" si="48"/>
        <v>1.9121098643748446E-4</v>
      </c>
      <c r="L761" s="168">
        <f t="shared" si="48"/>
        <v>1.190645978435545E-2</v>
      </c>
      <c r="M761" s="168">
        <f t="shared" si="48"/>
        <v>9.7956891081945052E-3</v>
      </c>
      <c r="N761" s="171">
        <f t="shared" si="48"/>
        <v>3.389133638413977E-3</v>
      </c>
      <c r="O761" s="172">
        <f t="shared" si="48"/>
        <v>1.7094365577781101E-2</v>
      </c>
      <c r="P761" s="172">
        <f t="shared" si="48"/>
        <v>1.5260000659381046E-2</v>
      </c>
      <c r="Q761" s="172">
        <f t="shared" si="48"/>
        <v>2.5112455424913804E-2</v>
      </c>
      <c r="R761" s="172">
        <f t="shared" si="48"/>
        <v>-1.7676532008739643E-2</v>
      </c>
      <c r="S761" s="173">
        <f t="shared" si="48"/>
        <v>6.3747222664953807E-3</v>
      </c>
    </row>
    <row r="762" spans="1:19" x14ac:dyDescent="0.25">
      <c r="A762" s="132" t="s">
        <v>945</v>
      </c>
      <c r="B762" s="132"/>
      <c r="C762" s="168">
        <f t="shared" si="49"/>
        <v>3.5649750242790823E-2</v>
      </c>
      <c r="D762" s="168">
        <f t="shared" si="49"/>
        <v>2.4074919809550677E-2</v>
      </c>
      <c r="E762" s="168">
        <f t="shared" si="49"/>
        <v>2.296703421031987E-2</v>
      </c>
      <c r="F762" s="168">
        <f t="shared" si="49"/>
        <v>1.5460408095268496E-2</v>
      </c>
      <c r="G762" s="168">
        <f t="shared" si="49"/>
        <v>3.4362320070439267E-2</v>
      </c>
      <c r="H762" s="168">
        <f t="shared" si="49"/>
        <v>3.0715457166310633E-2</v>
      </c>
      <c r="I762" s="168">
        <f t="shared" si="49"/>
        <v>1.5864818322555596E-2</v>
      </c>
      <c r="J762" s="168">
        <f t="shared" si="49"/>
        <v>3.957148745354222E-2</v>
      </c>
      <c r="K762" s="168">
        <f t="shared" si="49"/>
        <v>-7.049647302045603E-3</v>
      </c>
      <c r="L762" s="168">
        <f t="shared" si="49"/>
        <v>1.9966932345275135E-2</v>
      </c>
      <c r="M762" s="168">
        <f t="shared" si="49"/>
        <v>3.1937070476750762E-2</v>
      </c>
      <c r="N762" s="171">
        <f t="shared" si="49"/>
        <v>8.5314341282298756E-3</v>
      </c>
      <c r="O762" s="172">
        <f t="shared" si="49"/>
        <v>1.5442961889160056E-2</v>
      </c>
      <c r="P762" s="172">
        <f t="shared" si="49"/>
        <v>1.0031607629643169E-2</v>
      </c>
      <c r="Q762" s="172">
        <f t="shared" si="49"/>
        <v>-1.5594243304818178E-2</v>
      </c>
      <c r="R762" s="172">
        <f t="shared" si="49"/>
        <v>1.294055767565383E-2</v>
      </c>
      <c r="S762" s="173">
        <f t="shared" ref="D762:S777" si="50">(S357/R357)^4 -1</f>
        <v>2.55575868808815E-2</v>
      </c>
    </row>
    <row r="763" spans="1:19" x14ac:dyDescent="0.25">
      <c r="A763" s="132" t="s">
        <v>942</v>
      </c>
      <c r="B763" s="132"/>
      <c r="C763" s="168">
        <f t="shared" ref="C763:R778" si="51">(C358/B358)^4 -1</f>
        <v>2.4236617028232876E-2</v>
      </c>
      <c r="D763" s="168">
        <f t="shared" si="50"/>
        <v>1.6593561857115802E-2</v>
      </c>
      <c r="E763" s="168">
        <f t="shared" si="50"/>
        <v>-2.6819172534589764E-2</v>
      </c>
      <c r="F763" s="168">
        <f t="shared" si="50"/>
        <v>4.5331703384997812E-2</v>
      </c>
      <c r="G763" s="168">
        <f t="shared" si="50"/>
        <v>1.2963076296252485E-2</v>
      </c>
      <c r="H763" s="168">
        <f t="shared" si="50"/>
        <v>1.2005032414483141E-2</v>
      </c>
      <c r="I763" s="168">
        <f t="shared" si="50"/>
        <v>1.2806384207460164E-2</v>
      </c>
      <c r="J763" s="168">
        <f t="shared" si="50"/>
        <v>-4.4280513294775448E-3</v>
      </c>
      <c r="K763" s="168">
        <f t="shared" si="50"/>
        <v>1.4946929222376726E-2</v>
      </c>
      <c r="L763" s="168">
        <f t="shared" si="50"/>
        <v>5.4096066444093704E-3</v>
      </c>
      <c r="M763" s="168">
        <f t="shared" si="50"/>
        <v>1.5173993088728688E-2</v>
      </c>
      <c r="N763" s="171">
        <f t="shared" si="50"/>
        <v>-5.8803119520403069E-3</v>
      </c>
      <c r="O763" s="172">
        <f t="shared" si="50"/>
        <v>1.7899676242102425E-2</v>
      </c>
      <c r="P763" s="172">
        <f t="shared" si="50"/>
        <v>2.6098116895287404E-2</v>
      </c>
      <c r="Q763" s="172">
        <f t="shared" si="50"/>
        <v>2.2317721115413081E-2</v>
      </c>
      <c r="R763" s="172">
        <f t="shared" si="50"/>
        <v>1.8314288619080576E-2</v>
      </c>
      <c r="S763" s="173">
        <f t="shared" si="50"/>
        <v>2.1126128955934353E-2</v>
      </c>
    </row>
    <row r="764" spans="1:19" x14ac:dyDescent="0.25">
      <c r="A764" s="132" t="s">
        <v>939</v>
      </c>
      <c r="B764" s="132"/>
      <c r="C764" s="168">
        <f t="shared" si="51"/>
        <v>8.1809103578880382E-3</v>
      </c>
      <c r="D764" s="168">
        <f t="shared" si="50"/>
        <v>-2.308716567063307E-2</v>
      </c>
      <c r="E764" s="168">
        <f t="shared" si="50"/>
        <v>1.7747334619711674E-2</v>
      </c>
      <c r="F764" s="168">
        <f t="shared" si="50"/>
        <v>7.8772981056554281E-2</v>
      </c>
      <c r="G764" s="168">
        <f t="shared" si="50"/>
        <v>4.2830312622090805E-3</v>
      </c>
      <c r="H764" s="168">
        <f t="shared" si="50"/>
        <v>2.5514194138094082E-2</v>
      </c>
      <c r="I764" s="168">
        <f t="shared" si="50"/>
        <v>1.3787655214408723E-2</v>
      </c>
      <c r="J764" s="168">
        <f t="shared" si="50"/>
        <v>1.6037430090168225E-2</v>
      </c>
      <c r="K764" s="168">
        <f t="shared" si="50"/>
        <v>-1.3647816067733354E-3</v>
      </c>
      <c r="L764" s="168">
        <f t="shared" si="50"/>
        <v>2.2709483654628881E-2</v>
      </c>
      <c r="M764" s="168">
        <f t="shared" si="50"/>
        <v>2.7523217359566976E-2</v>
      </c>
      <c r="N764" s="171">
        <f t="shared" si="50"/>
        <v>2.6352152784154814E-2</v>
      </c>
      <c r="O764" s="172">
        <f t="shared" si="50"/>
        <v>7.7968222860240743E-3</v>
      </c>
      <c r="P764" s="172">
        <f t="shared" si="50"/>
        <v>1.0860757712926272E-2</v>
      </c>
      <c r="Q764" s="172">
        <f t="shared" si="50"/>
        <v>-2.5819458429383491E-2</v>
      </c>
      <c r="R764" s="172">
        <f t="shared" si="50"/>
        <v>2.0880764707567057E-2</v>
      </c>
      <c r="S764" s="173">
        <f t="shared" si="50"/>
        <v>4.273288430792932E-2</v>
      </c>
    </row>
    <row r="765" spans="1:19" x14ac:dyDescent="0.25">
      <c r="A765" s="132" t="s">
        <v>936</v>
      </c>
      <c r="B765" s="132"/>
      <c r="C765" s="168">
        <f t="shared" si="51"/>
        <v>4.654158409397513E-2</v>
      </c>
      <c r="D765" s="168">
        <f t="shared" si="50"/>
        <v>6.208669768469699E-2</v>
      </c>
      <c r="E765" s="168">
        <f t="shared" si="50"/>
        <v>4.9135491190141378E-2</v>
      </c>
      <c r="F765" s="168">
        <f t="shared" si="50"/>
        <v>3.9437832920868665E-2</v>
      </c>
      <c r="G765" s="168">
        <f t="shared" si="50"/>
        <v>3.6900296732735427E-2</v>
      </c>
      <c r="H765" s="168">
        <f t="shared" si="50"/>
        <v>3.7393993587780061E-2</v>
      </c>
      <c r="I765" s="168">
        <f t="shared" si="50"/>
        <v>4.3722612172321762E-2</v>
      </c>
      <c r="J765" s="168">
        <f t="shared" si="50"/>
        <v>4.634867592650127E-2</v>
      </c>
      <c r="K765" s="168">
        <f t="shared" si="50"/>
        <v>3.3991658891370902E-2</v>
      </c>
      <c r="L765" s="168">
        <f t="shared" si="50"/>
        <v>3.0832715888482021E-2</v>
      </c>
      <c r="M765" s="168">
        <f t="shared" si="50"/>
        <v>3.9372670440402935E-2</v>
      </c>
      <c r="N765" s="171">
        <f t="shared" si="50"/>
        <v>3.7793045594407992E-2</v>
      </c>
      <c r="O765" s="172">
        <f t="shared" si="50"/>
        <v>4.2115733023095459E-2</v>
      </c>
      <c r="P765" s="172">
        <f t="shared" si="50"/>
        <v>2.1009755370045013E-2</v>
      </c>
      <c r="Q765" s="172">
        <f t="shared" si="50"/>
        <v>3.8154365549482705E-2</v>
      </c>
      <c r="R765" s="172">
        <f t="shared" si="50"/>
        <v>3.8157030207841336E-2</v>
      </c>
      <c r="S765" s="173">
        <f t="shared" si="50"/>
        <v>4.0742616928526099E-2</v>
      </c>
    </row>
    <row r="766" spans="1:19" x14ac:dyDescent="0.25">
      <c r="A766" s="132" t="s">
        <v>933</v>
      </c>
      <c r="B766" s="132"/>
      <c r="C766" s="168">
        <f t="shared" si="51"/>
        <v>2.7105389866541207E-2</v>
      </c>
      <c r="D766" s="168">
        <f t="shared" si="50"/>
        <v>1.875052308021119E-2</v>
      </c>
      <c r="E766" s="168">
        <f t="shared" si="50"/>
        <v>1.8624051645160344E-2</v>
      </c>
      <c r="F766" s="168">
        <f t="shared" si="50"/>
        <v>-3.6311650590524769E-3</v>
      </c>
      <c r="G766" s="168">
        <f t="shared" si="50"/>
        <v>2.9943939259011509E-2</v>
      </c>
      <c r="H766" s="168">
        <f t="shared" si="50"/>
        <v>1.3316527298163905E-3</v>
      </c>
      <c r="I766" s="168">
        <f t="shared" si="50"/>
        <v>3.0411115678081302E-2</v>
      </c>
      <c r="J766" s="168">
        <f t="shared" si="50"/>
        <v>2.9294547928000014E-2</v>
      </c>
      <c r="K766" s="168">
        <f t="shared" si="50"/>
        <v>2.1143512613547966E-2</v>
      </c>
      <c r="L766" s="168">
        <f t="shared" si="50"/>
        <v>1.0550247319474515E-2</v>
      </c>
      <c r="M766" s="168">
        <f t="shared" si="50"/>
        <v>2.3432808192802135E-2</v>
      </c>
      <c r="N766" s="171">
        <f t="shared" si="50"/>
        <v>3.2765784054159308E-2</v>
      </c>
      <c r="O766" s="172">
        <f t="shared" si="50"/>
        <v>2.191496974244167E-2</v>
      </c>
      <c r="P766" s="172">
        <f t="shared" si="50"/>
        <v>2.0351282249004399E-2</v>
      </c>
      <c r="Q766" s="172">
        <f t="shared" si="50"/>
        <v>1.9916886515808363E-2</v>
      </c>
      <c r="R766" s="172">
        <f t="shared" si="50"/>
        <v>2.0184576885803107E-2</v>
      </c>
      <c r="S766" s="173">
        <f t="shared" si="50"/>
        <v>3.8544734419985183E-2</v>
      </c>
    </row>
    <row r="767" spans="1:19" x14ac:dyDescent="0.25">
      <c r="A767" s="132" t="s">
        <v>930</v>
      </c>
      <c r="B767" s="132"/>
      <c r="C767" s="168">
        <f t="shared" si="51"/>
        <v>4.1109555601786862E-2</v>
      </c>
      <c r="D767" s="168">
        <f t="shared" si="50"/>
        <v>1.9279468899991103E-2</v>
      </c>
      <c r="E767" s="168">
        <f t="shared" si="50"/>
        <v>-1.6777341771348264E-2</v>
      </c>
      <c r="F767" s="168">
        <f t="shared" si="50"/>
        <v>4.6828018472474309E-2</v>
      </c>
      <c r="G767" s="168">
        <f t="shared" si="50"/>
        <v>4.6823454160271227E-2</v>
      </c>
      <c r="H767" s="168">
        <f t="shared" si="50"/>
        <v>1.2709070944676437E-2</v>
      </c>
      <c r="I767" s="168">
        <f t="shared" si="50"/>
        <v>4.4319923166595165E-2</v>
      </c>
      <c r="J767" s="168">
        <f t="shared" si="50"/>
        <v>3.9956765682847672E-2</v>
      </c>
      <c r="K767" s="168">
        <f t="shared" si="50"/>
        <v>4.7583059640179393E-2</v>
      </c>
      <c r="L767" s="168">
        <f t="shared" si="50"/>
        <v>9.1970152576874575E-3</v>
      </c>
      <c r="M767" s="168">
        <f t="shared" si="50"/>
        <v>5.3837983086762131E-2</v>
      </c>
      <c r="N767" s="171">
        <f t="shared" si="50"/>
        <v>4.7880095482267571E-2</v>
      </c>
      <c r="O767" s="172">
        <f t="shared" si="50"/>
        <v>3.3970966762741028E-2</v>
      </c>
      <c r="P767" s="172">
        <f t="shared" si="50"/>
        <v>4.3629822681591213E-2</v>
      </c>
      <c r="Q767" s="172">
        <f t="shared" si="50"/>
        <v>1.7448790693782357E-2</v>
      </c>
      <c r="R767" s="172">
        <f t="shared" si="50"/>
        <v>2.170865881457873E-2</v>
      </c>
      <c r="S767" s="173">
        <f t="shared" si="50"/>
        <v>3.1831980042257735E-2</v>
      </c>
    </row>
    <row r="768" spans="1:19" x14ac:dyDescent="0.25">
      <c r="A768" s="132" t="s">
        <v>927</v>
      </c>
      <c r="B768" s="132"/>
      <c r="C768" s="168">
        <f t="shared" si="51"/>
        <v>3.980349151398177E-2</v>
      </c>
      <c r="D768" s="168">
        <f t="shared" si="50"/>
        <v>-7.5620081314897725E-4</v>
      </c>
      <c r="E768" s="168">
        <f t="shared" si="50"/>
        <v>1.9278757411321124E-2</v>
      </c>
      <c r="F768" s="168">
        <f t="shared" si="50"/>
        <v>1.1646030864866708E-2</v>
      </c>
      <c r="G768" s="168">
        <f t="shared" si="50"/>
        <v>5.1687803960170475E-2</v>
      </c>
      <c r="H768" s="168">
        <f t="shared" si="50"/>
        <v>2.1071375740589149E-2</v>
      </c>
      <c r="I768" s="168">
        <f t="shared" si="50"/>
        <v>5.2519860541304642E-2</v>
      </c>
      <c r="J768" s="168">
        <f t="shared" si="50"/>
        <v>4.2154809929601189E-2</v>
      </c>
      <c r="K768" s="168">
        <f t="shared" si="50"/>
        <v>5.1184727946005815E-2</v>
      </c>
      <c r="L768" s="168">
        <f t="shared" si="50"/>
        <v>2.5253028969029812E-2</v>
      </c>
      <c r="M768" s="168">
        <f t="shared" si="50"/>
        <v>3.6745246386167052E-2</v>
      </c>
      <c r="N768" s="171">
        <f t="shared" si="50"/>
        <v>5.6609062823042677E-2</v>
      </c>
      <c r="O768" s="172">
        <f t="shared" si="50"/>
        <v>2.9920684078671211E-2</v>
      </c>
      <c r="P768" s="172">
        <f t="shared" si="50"/>
        <v>3.0189704230799697E-2</v>
      </c>
      <c r="Q768" s="172">
        <f t="shared" si="50"/>
        <v>6.1592582318935385E-2</v>
      </c>
      <c r="R768" s="172">
        <f t="shared" si="50"/>
        <v>7.1254531242353369E-2</v>
      </c>
      <c r="S768" s="173">
        <f t="shared" si="50"/>
        <v>8.9713309107665173E-2</v>
      </c>
    </row>
    <row r="769" spans="1:19" x14ac:dyDescent="0.25">
      <c r="A769" s="132" t="s">
        <v>924</v>
      </c>
      <c r="B769" s="132"/>
      <c r="C769" s="168">
        <f t="shared" si="51"/>
        <v>3.7319106971847482E-2</v>
      </c>
      <c r="D769" s="168">
        <f t="shared" si="50"/>
        <v>2.8640203787819951E-2</v>
      </c>
      <c r="E769" s="168">
        <f t="shared" si="50"/>
        <v>2.5457779648290435E-2</v>
      </c>
      <c r="F769" s="168">
        <f t="shared" si="50"/>
        <v>1.6150566827642043E-2</v>
      </c>
      <c r="G769" s="168">
        <f t="shared" si="50"/>
        <v>2.5998019326357369E-2</v>
      </c>
      <c r="H769" s="168">
        <f t="shared" si="50"/>
        <v>1.5831173459049719E-2</v>
      </c>
      <c r="I769" s="168">
        <f t="shared" si="50"/>
        <v>3.3778344119109516E-2</v>
      </c>
      <c r="J769" s="168">
        <f t="shared" si="50"/>
        <v>4.7652974175679041E-2</v>
      </c>
      <c r="K769" s="168">
        <f t="shared" si="50"/>
        <v>2.9190731110105395E-2</v>
      </c>
      <c r="L769" s="168">
        <f t="shared" si="50"/>
        <v>1.9152672926921577E-2</v>
      </c>
      <c r="M769" s="168">
        <f t="shared" si="50"/>
        <v>3.5620798038272783E-2</v>
      </c>
      <c r="N769" s="171">
        <f t="shared" si="50"/>
        <v>3.355029671607257E-2</v>
      </c>
      <c r="O769" s="172">
        <f t="shared" si="50"/>
        <v>1.8415050429490654E-2</v>
      </c>
      <c r="P769" s="172">
        <f t="shared" si="50"/>
        <v>2.6601907653363899E-2</v>
      </c>
      <c r="Q769" s="172">
        <f t="shared" si="50"/>
        <v>9.267892561985569E-3</v>
      </c>
      <c r="R769" s="172">
        <f t="shared" si="50"/>
        <v>1.8840049384277524E-2</v>
      </c>
      <c r="S769" s="173">
        <f t="shared" si="50"/>
        <v>1.1058532742493243E-2</v>
      </c>
    </row>
    <row r="770" spans="1:19" x14ac:dyDescent="0.25">
      <c r="A770" s="132" t="s">
        <v>921</v>
      </c>
      <c r="B770" s="132"/>
      <c r="C770" s="168">
        <f t="shared" si="51"/>
        <v>4.2657440692253301E-2</v>
      </c>
      <c r="D770" s="168">
        <f t="shared" si="50"/>
        <v>1.1903588917270058E-2</v>
      </c>
      <c r="E770" s="168">
        <f t="shared" si="50"/>
        <v>2.8408544159621574E-2</v>
      </c>
      <c r="F770" s="168">
        <f t="shared" si="50"/>
        <v>3.5323444222046252E-3</v>
      </c>
      <c r="G770" s="168">
        <f t="shared" si="50"/>
        <v>3.1159255347716908E-2</v>
      </c>
      <c r="H770" s="168">
        <f t="shared" si="50"/>
        <v>9.6532407547238464E-3</v>
      </c>
      <c r="I770" s="168">
        <f t="shared" si="50"/>
        <v>9.2480534258401192E-3</v>
      </c>
      <c r="J770" s="168">
        <f t="shared" si="50"/>
        <v>2.7601197058074733E-2</v>
      </c>
      <c r="K770" s="168">
        <f t="shared" si="50"/>
        <v>1.6372878505785948E-2</v>
      </c>
      <c r="L770" s="168">
        <f t="shared" si="50"/>
        <v>-1.2072408768973086E-2</v>
      </c>
      <c r="M770" s="168">
        <f t="shared" si="50"/>
        <v>5.6421032286542161E-2</v>
      </c>
      <c r="N770" s="171">
        <f t="shared" si="50"/>
        <v>3.8730735328648791E-2</v>
      </c>
      <c r="O770" s="172">
        <f t="shared" si="50"/>
        <v>4.2175616063833798E-2</v>
      </c>
      <c r="P770" s="172">
        <f t="shared" si="50"/>
        <v>3.9678155377000701E-2</v>
      </c>
      <c r="Q770" s="172">
        <f t="shared" si="50"/>
        <v>1.115042627562346E-3</v>
      </c>
      <c r="R770" s="172">
        <f t="shared" si="50"/>
        <v>8.0034931980386137E-3</v>
      </c>
      <c r="S770" s="173">
        <f t="shared" si="50"/>
        <v>-1.9357087896320069E-3</v>
      </c>
    </row>
    <row r="771" spans="1:19" x14ac:dyDescent="0.25">
      <c r="A771" s="162" t="s">
        <v>918</v>
      </c>
      <c r="B771" s="162"/>
      <c r="C771" s="168">
        <f t="shared" si="51"/>
        <v>2.8604964632810814E-2</v>
      </c>
      <c r="D771" s="168">
        <f t="shared" si="50"/>
        <v>2.3043034970769094E-2</v>
      </c>
      <c r="E771" s="168">
        <f t="shared" si="50"/>
        <v>1.9090912985272324E-2</v>
      </c>
      <c r="F771" s="168">
        <f t="shared" si="50"/>
        <v>7.3571192332040347E-3</v>
      </c>
      <c r="G771" s="168">
        <f t="shared" si="50"/>
        <v>2.1886241661308814E-2</v>
      </c>
      <c r="H771" s="168">
        <f t="shared" si="50"/>
        <v>1.0109266639979131E-2</v>
      </c>
      <c r="I771" s="168">
        <f t="shared" si="50"/>
        <v>3.1010835354699173E-2</v>
      </c>
      <c r="J771" s="168">
        <f t="shared" si="50"/>
        <v>2.9568539411273687E-2</v>
      </c>
      <c r="K771" s="168">
        <f t="shared" si="50"/>
        <v>2.9724850747400833E-2</v>
      </c>
      <c r="L771" s="168">
        <f t="shared" si="50"/>
        <v>2.0715141308782936E-2</v>
      </c>
      <c r="M771" s="168">
        <f t="shared" si="50"/>
        <v>1.8412696506575177E-2</v>
      </c>
      <c r="N771" s="177">
        <f t="shared" si="50"/>
        <v>2.3470034086482183E-2</v>
      </c>
      <c r="O771" s="178">
        <f t="shared" si="50"/>
        <v>1.6738893944398203E-2</v>
      </c>
      <c r="P771" s="178">
        <f t="shared" si="50"/>
        <v>1.1711233116142417E-2</v>
      </c>
      <c r="Q771" s="178">
        <f t="shared" si="50"/>
        <v>1.0354726160602734E-2</v>
      </c>
      <c r="R771" s="178">
        <f t="shared" si="50"/>
        <v>1.2467382005614924E-2</v>
      </c>
      <c r="S771" s="179">
        <f t="shared" si="50"/>
        <v>8.8142609403085714E-4</v>
      </c>
    </row>
    <row r="772" spans="1:19" ht="13.2" hidden="1" customHeight="1" x14ac:dyDescent="0.25">
      <c r="A772" s="167" t="s">
        <v>916</v>
      </c>
      <c r="B772" s="132" t="s">
        <v>844</v>
      </c>
      <c r="C772" s="168" t="e">
        <f t="shared" si="51"/>
        <v>#VALUE!</v>
      </c>
      <c r="D772" s="168" t="e">
        <f t="shared" si="50"/>
        <v>#VALUE!</v>
      </c>
      <c r="E772" s="168" t="e">
        <f t="shared" si="50"/>
        <v>#VALUE!</v>
      </c>
      <c r="F772" s="168" t="e">
        <f t="shared" si="50"/>
        <v>#VALUE!</v>
      </c>
      <c r="G772" s="168" t="e">
        <f t="shared" si="50"/>
        <v>#VALUE!</v>
      </c>
      <c r="H772" s="168" t="e">
        <f t="shared" si="50"/>
        <v>#VALUE!</v>
      </c>
      <c r="I772" s="168" t="e">
        <f t="shared" si="50"/>
        <v>#VALUE!</v>
      </c>
      <c r="J772" s="168" t="e">
        <f t="shared" si="50"/>
        <v>#VALUE!</v>
      </c>
      <c r="K772" s="168" t="e">
        <f t="shared" si="50"/>
        <v>#VALUE!</v>
      </c>
      <c r="L772" s="168" t="e">
        <f t="shared" si="50"/>
        <v>#VALUE!</v>
      </c>
      <c r="M772" s="168" t="e">
        <f t="shared" si="50"/>
        <v>#VALUE!</v>
      </c>
      <c r="N772" s="168" t="e">
        <f t="shared" si="50"/>
        <v>#VALUE!</v>
      </c>
      <c r="O772" s="168" t="e">
        <f t="shared" si="50"/>
        <v>#VALUE!</v>
      </c>
      <c r="P772" s="168" t="e">
        <f t="shared" si="50"/>
        <v>#VALUE!</v>
      </c>
      <c r="Q772" s="168" t="e">
        <f t="shared" si="50"/>
        <v>#VALUE!</v>
      </c>
      <c r="R772" s="168" t="e">
        <f t="shared" si="50"/>
        <v>#VALUE!</v>
      </c>
      <c r="S772" s="168" t="e">
        <f t="shared" si="50"/>
        <v>#VALUE!</v>
      </c>
    </row>
    <row r="773" spans="1:19" ht="12.6" hidden="1" customHeight="1" x14ac:dyDescent="0.25">
      <c r="A773" s="17" t="s">
        <v>914</v>
      </c>
      <c r="B773" s="132">
        <v>99.513000000000005</v>
      </c>
      <c r="C773" s="168">
        <f t="shared" si="51"/>
        <v>3.1311817097878336E-2</v>
      </c>
      <c r="D773" s="168">
        <f t="shared" si="50"/>
        <v>1.9971755984160566E-2</v>
      </c>
      <c r="E773" s="168">
        <f t="shared" si="50"/>
        <v>1.0959620733205888E-2</v>
      </c>
      <c r="F773" s="168">
        <f t="shared" si="50"/>
        <v>1.2926473645473058E-2</v>
      </c>
      <c r="G773" s="168">
        <f t="shared" si="50"/>
        <v>6.3143768506157549E-4</v>
      </c>
      <c r="H773" s="168">
        <f t="shared" si="50"/>
        <v>-6.2184338232892378E-3</v>
      </c>
      <c r="I773" s="168">
        <f t="shared" si="50"/>
        <v>2.293599714889849E-3</v>
      </c>
      <c r="J773" s="168">
        <f t="shared" si="50"/>
        <v>-2.7219053351411615E-3</v>
      </c>
      <c r="K773" s="168">
        <f t="shared" si="50"/>
        <v>-1.1841114224119043E-2</v>
      </c>
      <c r="L773" s="168">
        <f t="shared" si="50"/>
        <v>-4.8659544525498921E-3</v>
      </c>
      <c r="M773" s="168">
        <f t="shared" si="50"/>
        <v>-9.489568457516695E-3</v>
      </c>
      <c r="N773" s="168">
        <f t="shared" si="50"/>
        <v>1.0345787205827683E-3</v>
      </c>
      <c r="O773" s="168">
        <f t="shared" si="50"/>
        <v>9.6581024847728347E-3</v>
      </c>
      <c r="P773" s="168">
        <f t="shared" si="50"/>
        <v>4.3708833638960165E-3</v>
      </c>
      <c r="Q773" s="168">
        <f t="shared" si="50"/>
        <v>-8.4926467425088248E-3</v>
      </c>
      <c r="R773" s="168">
        <f t="shared" si="50"/>
        <v>-1.3512385081858591E-2</v>
      </c>
      <c r="S773" s="168">
        <f t="shared" si="50"/>
        <v>-5.1303615243949441E-3</v>
      </c>
    </row>
    <row r="774" spans="1:19" ht="12.6" hidden="1" customHeight="1" x14ac:dyDescent="0.25">
      <c r="A774" s="17" t="s">
        <v>911</v>
      </c>
      <c r="B774" s="132">
        <v>110.012</v>
      </c>
      <c r="C774" s="168">
        <f t="shared" si="51"/>
        <v>0.15231074329517869</v>
      </c>
      <c r="D774" s="168">
        <f t="shared" si="50"/>
        <v>2.8371814088276714E-2</v>
      </c>
      <c r="E774" s="168">
        <f t="shared" si="50"/>
        <v>1.3940317992311435E-4</v>
      </c>
      <c r="F774" s="168">
        <f t="shared" si="50"/>
        <v>2.8704837460905575E-2</v>
      </c>
      <c r="G774" s="168">
        <f t="shared" si="50"/>
        <v>-2.9596523858970825E-2</v>
      </c>
      <c r="H774" s="168">
        <f t="shared" si="50"/>
        <v>1.8146335113873757E-2</v>
      </c>
      <c r="I774" s="168">
        <f t="shared" si="50"/>
        <v>5.0777833520390558E-2</v>
      </c>
      <c r="J774" s="168">
        <f t="shared" si="50"/>
        <v>-1.0754380131584584E-2</v>
      </c>
      <c r="K774" s="168">
        <f t="shared" si="50"/>
        <v>-4.5402140361528898E-2</v>
      </c>
      <c r="L774" s="168">
        <f t="shared" si="50"/>
        <v>3.5158555421856308E-2</v>
      </c>
      <c r="M774" s="168">
        <f t="shared" si="50"/>
        <v>-3.2366890345348898E-3</v>
      </c>
      <c r="N774" s="168">
        <f t="shared" si="50"/>
        <v>2.8170974698126683E-2</v>
      </c>
      <c r="O774" s="168">
        <f t="shared" si="50"/>
        <v>3.287996674374738E-2</v>
      </c>
      <c r="P774" s="168">
        <f t="shared" si="50"/>
        <v>-7.8149218812428867E-4</v>
      </c>
      <c r="Q774" s="168">
        <f t="shared" si="50"/>
        <v>-9.8180667228142338E-2</v>
      </c>
      <c r="R774" s="168">
        <f t="shared" si="50"/>
        <v>-0.20484198042103985</v>
      </c>
      <c r="S774" s="168">
        <f t="shared" si="50"/>
        <v>4.7556451039569847E-2</v>
      </c>
    </row>
    <row r="775" spans="1:19" ht="12.6" hidden="1" customHeight="1" x14ac:dyDescent="0.25">
      <c r="A775" s="17" t="s">
        <v>908</v>
      </c>
      <c r="B775" s="132">
        <v>122.16800000000001</v>
      </c>
      <c r="C775" s="168">
        <f t="shared" si="51"/>
        <v>0.2797590930316598</v>
      </c>
      <c r="D775" s="168">
        <f t="shared" si="50"/>
        <v>3.0784030781383365E-5</v>
      </c>
      <c r="E775" s="168">
        <f t="shared" si="50"/>
        <v>-3.5952450336057429E-2</v>
      </c>
      <c r="F775" s="168">
        <f t="shared" si="50"/>
        <v>4.4368108156637165E-2</v>
      </c>
      <c r="G775" s="168">
        <f t="shared" si="50"/>
        <v>-7.9041940312600922E-2</v>
      </c>
      <c r="H775" s="168">
        <f t="shared" si="50"/>
        <v>3.7630770527152357E-2</v>
      </c>
      <c r="I775" s="168">
        <f t="shared" si="50"/>
        <v>9.5724974181007338E-2</v>
      </c>
      <c r="J775" s="168">
        <f t="shared" si="50"/>
        <v>-4.5090182734723205E-2</v>
      </c>
      <c r="K775" s="168">
        <f t="shared" si="50"/>
        <v>-0.10948682258021936</v>
      </c>
      <c r="L775" s="168">
        <f t="shared" si="50"/>
        <v>7.2136832053790068E-2</v>
      </c>
      <c r="M775" s="168">
        <f t="shared" si="50"/>
        <v>-8.9856434049052636E-3</v>
      </c>
      <c r="N775" s="168">
        <f t="shared" si="50"/>
        <v>4.5115889633266404E-2</v>
      </c>
      <c r="O775" s="168">
        <f t="shared" si="50"/>
        <v>2.1340865964742273E-2</v>
      </c>
      <c r="P775" s="168">
        <f t="shared" si="50"/>
        <v>-4.1846739206830574E-2</v>
      </c>
      <c r="Q775" s="168">
        <f t="shared" si="50"/>
        <v>-0.24938982490065631</v>
      </c>
      <c r="R775" s="168">
        <f t="shared" si="50"/>
        <v>-0.44457453906672606</v>
      </c>
      <c r="S775" s="168">
        <f t="shared" si="50"/>
        <v>0.15173484193652498</v>
      </c>
    </row>
    <row r="776" spans="1:19" ht="12.6" hidden="1" customHeight="1" x14ac:dyDescent="0.25">
      <c r="A776" s="17" t="s">
        <v>905</v>
      </c>
      <c r="B776" s="132">
        <v>103.06699999999999</v>
      </c>
      <c r="C776" s="168">
        <f t="shared" si="51"/>
        <v>3.90985668761894E-2</v>
      </c>
      <c r="D776" s="168">
        <f t="shared" si="50"/>
        <v>1.892975910325001E-2</v>
      </c>
      <c r="E776" s="168">
        <f t="shared" si="50"/>
        <v>1.2685562392501293E-2</v>
      </c>
      <c r="F776" s="168">
        <f t="shared" si="50"/>
        <v>2.3817985975235656E-2</v>
      </c>
      <c r="G776" s="168">
        <f t="shared" si="50"/>
        <v>1.2647461985171971E-2</v>
      </c>
      <c r="H776" s="168">
        <f t="shared" si="50"/>
        <v>1.3905434378008064E-2</v>
      </c>
      <c r="I776" s="168">
        <f t="shared" si="50"/>
        <v>2.2026024177124182E-2</v>
      </c>
      <c r="J776" s="168">
        <f t="shared" si="50"/>
        <v>1.347885249707681E-2</v>
      </c>
      <c r="K776" s="168">
        <f t="shared" si="50"/>
        <v>4.3755222963206553E-3</v>
      </c>
      <c r="L776" s="168">
        <f t="shared" si="50"/>
        <v>1.7266706473442417E-2</v>
      </c>
      <c r="M776" s="168">
        <f t="shared" si="50"/>
        <v>1.5275523720339246E-2</v>
      </c>
      <c r="N776" s="168">
        <f t="shared" si="50"/>
        <v>1.6078284378506336E-2</v>
      </c>
      <c r="O776" s="168">
        <f t="shared" si="50"/>
        <v>1.9785484639704087E-2</v>
      </c>
      <c r="P776" s="168">
        <f t="shared" si="50"/>
        <v>1.0491592827607921E-2</v>
      </c>
      <c r="Q776" s="168">
        <f t="shared" si="50"/>
        <v>-6.5305308497006775E-3</v>
      </c>
      <c r="R776" s="168">
        <f t="shared" si="50"/>
        <v>-2.0429375854140952E-2</v>
      </c>
      <c r="S776" s="168">
        <f t="shared" si="50"/>
        <v>2.4450294066381328E-2</v>
      </c>
    </row>
    <row r="777" spans="1:19" ht="12.6" hidden="1" customHeight="1" x14ac:dyDescent="0.25">
      <c r="A777" s="17" t="s">
        <v>902</v>
      </c>
      <c r="B777" s="132">
        <v>101.995</v>
      </c>
      <c r="C777" s="168">
        <f t="shared" si="51"/>
        <v>2.7776263906087006E-2</v>
      </c>
      <c r="D777" s="168">
        <f t="shared" si="50"/>
        <v>2.2783051240215846E-2</v>
      </c>
      <c r="E777" s="168">
        <f t="shared" si="50"/>
        <v>1.7072476267021353E-2</v>
      </c>
      <c r="F777" s="168">
        <f t="shared" si="50"/>
        <v>2.2126218502072748E-2</v>
      </c>
      <c r="G777" s="168">
        <f t="shared" si="50"/>
        <v>1.799460597463054E-2</v>
      </c>
      <c r="H777" s="168">
        <f t="shared" si="50"/>
        <v>1.1697856806908602E-2</v>
      </c>
      <c r="I777" s="168">
        <f t="shared" si="50"/>
        <v>1.7437299831747577E-2</v>
      </c>
      <c r="J777" s="168">
        <f t="shared" si="50"/>
        <v>1.7246409413095742E-2</v>
      </c>
      <c r="K777" s="168">
        <f t="shared" si="50"/>
        <v>1.1601554504835354E-2</v>
      </c>
      <c r="L777" s="168">
        <f t="shared" si="50"/>
        <v>1.3505717659967553E-2</v>
      </c>
      <c r="M777" s="168">
        <f t="shared" si="50"/>
        <v>1.5621903823800576E-2</v>
      </c>
      <c r="N777" s="168">
        <f t="shared" si="50"/>
        <v>1.442745017379865E-2</v>
      </c>
      <c r="O777" s="168">
        <f t="shared" si="50"/>
        <v>2.1469900498398031E-2</v>
      </c>
      <c r="P777" s="168">
        <f t="shared" si="50"/>
        <v>1.5122886816646863E-2</v>
      </c>
      <c r="Q777" s="168">
        <f t="shared" si="50"/>
        <v>1.0892923771699703E-2</v>
      </c>
      <c r="R777" s="168">
        <f t="shared" si="50"/>
        <v>8.6762182147548383E-3</v>
      </c>
      <c r="S777" s="168">
        <f t="shared" si="50"/>
        <v>1.6143975140743505E-2</v>
      </c>
    </row>
    <row r="778" spans="1:19" ht="12.6" hidden="1" customHeight="1" x14ac:dyDescent="0.25">
      <c r="A778" s="17" t="s">
        <v>899</v>
      </c>
      <c r="B778" s="132">
        <v>101.974</v>
      </c>
      <c r="C778" s="168">
        <f t="shared" si="51"/>
        <v>2.4502677159851771E-2</v>
      </c>
      <c r="D778" s="168">
        <f t="shared" si="51"/>
        <v>2.0310202303199798E-2</v>
      </c>
      <c r="E778" s="168">
        <f t="shared" si="51"/>
        <v>1.6078981566476802E-2</v>
      </c>
      <c r="F778" s="168">
        <f t="shared" si="51"/>
        <v>2.2560447834836461E-2</v>
      </c>
      <c r="G778" s="168">
        <f t="shared" si="51"/>
        <v>1.8883283471591517E-2</v>
      </c>
      <c r="H778" s="168">
        <f t="shared" si="51"/>
        <v>1.2410458235512234E-2</v>
      </c>
      <c r="I778" s="168">
        <f t="shared" si="51"/>
        <v>1.7306562046042862E-2</v>
      </c>
      <c r="J778" s="168">
        <f t="shared" si="51"/>
        <v>1.7424288625169426E-2</v>
      </c>
      <c r="K778" s="168">
        <f t="shared" si="51"/>
        <v>1.2189250608083846E-2</v>
      </c>
      <c r="L778" s="168">
        <f t="shared" si="51"/>
        <v>1.3940767935295861E-2</v>
      </c>
      <c r="M778" s="168">
        <f t="shared" si="51"/>
        <v>1.6855419392165061E-2</v>
      </c>
      <c r="N778" s="168">
        <f t="shared" si="51"/>
        <v>1.428763658456389E-2</v>
      </c>
      <c r="O778" s="168">
        <f t="shared" si="51"/>
        <v>1.9746928795260521E-2</v>
      </c>
      <c r="P778" s="168">
        <f t="shared" si="51"/>
        <v>1.3867195382043729E-2</v>
      </c>
      <c r="Q778" s="168">
        <f t="shared" si="51"/>
        <v>9.8670346439855283E-3</v>
      </c>
      <c r="R778" s="168">
        <f t="shared" si="51"/>
        <v>9.6199404004266853E-3</v>
      </c>
      <c r="S778" s="168">
        <f t="shared" ref="D778:S793" si="52">(S373/R373)^4 -1</f>
        <v>1.8404794524513379E-2</v>
      </c>
    </row>
    <row r="779" spans="1:19" ht="13.2" hidden="1" customHeight="1" x14ac:dyDescent="0.25">
      <c r="A779" s="167" t="s">
        <v>897</v>
      </c>
      <c r="B779" s="132" t="s">
        <v>844</v>
      </c>
      <c r="C779" s="168" t="e">
        <f t="shared" ref="C779:R794" si="53">(C374/B374)^4 -1</f>
        <v>#VALUE!</v>
      </c>
      <c r="D779" s="168" t="e">
        <f t="shared" si="52"/>
        <v>#VALUE!</v>
      </c>
      <c r="E779" s="168" t="e">
        <f t="shared" si="52"/>
        <v>#VALUE!</v>
      </c>
      <c r="F779" s="168" t="e">
        <f t="shared" si="52"/>
        <v>#VALUE!</v>
      </c>
      <c r="G779" s="168" t="e">
        <f t="shared" si="52"/>
        <v>#VALUE!</v>
      </c>
      <c r="H779" s="168" t="e">
        <f t="shared" si="52"/>
        <v>#VALUE!</v>
      </c>
      <c r="I779" s="168" t="e">
        <f t="shared" si="52"/>
        <v>#VALUE!</v>
      </c>
      <c r="J779" s="168" t="e">
        <f t="shared" si="52"/>
        <v>#VALUE!</v>
      </c>
      <c r="K779" s="168" t="e">
        <f t="shared" si="52"/>
        <v>#VALUE!</v>
      </c>
      <c r="L779" s="168" t="e">
        <f t="shared" si="52"/>
        <v>#VALUE!</v>
      </c>
      <c r="M779" s="168" t="e">
        <f t="shared" si="52"/>
        <v>#VALUE!</v>
      </c>
      <c r="N779" s="168" t="e">
        <f t="shared" si="52"/>
        <v>#VALUE!</v>
      </c>
      <c r="O779" s="168" t="e">
        <f t="shared" si="52"/>
        <v>#VALUE!</v>
      </c>
      <c r="P779" s="168" t="e">
        <f t="shared" si="52"/>
        <v>#VALUE!</v>
      </c>
      <c r="Q779" s="168" t="e">
        <f t="shared" si="52"/>
        <v>#VALUE!</v>
      </c>
      <c r="R779" s="168" t="e">
        <f t="shared" si="52"/>
        <v>#VALUE!</v>
      </c>
      <c r="S779" s="168" t="e">
        <f t="shared" si="52"/>
        <v>#VALUE!</v>
      </c>
    </row>
    <row r="780" spans="1:19" ht="13.2" hidden="1" customHeight="1" x14ac:dyDescent="0.25">
      <c r="A780" s="167" t="s">
        <v>895</v>
      </c>
      <c r="B780" s="132">
        <v>102.85599999999999</v>
      </c>
      <c r="C780" s="168">
        <f t="shared" si="53"/>
        <v>4.2466002378637402E-2</v>
      </c>
      <c r="D780" s="168">
        <f t="shared" si="52"/>
        <v>2.1923159935252512E-2</v>
      </c>
      <c r="E780" s="168">
        <f t="shared" si="52"/>
        <v>1.3735785174385784E-2</v>
      </c>
      <c r="F780" s="168">
        <f t="shared" si="52"/>
        <v>2.2194130581056237E-2</v>
      </c>
      <c r="G780" s="168">
        <f t="shared" si="52"/>
        <v>1.0168489960414862E-2</v>
      </c>
      <c r="H780" s="168">
        <f t="shared" si="52"/>
        <v>1.2661740264907628E-2</v>
      </c>
      <c r="I780" s="168">
        <f t="shared" si="52"/>
        <v>1.7046499944181726E-2</v>
      </c>
      <c r="J780" s="168">
        <f t="shared" si="52"/>
        <v>1.1658549466861068E-2</v>
      </c>
      <c r="K780" s="168">
        <f t="shared" si="52"/>
        <v>-1.7967429490189923E-3</v>
      </c>
      <c r="L780" s="168">
        <f t="shared" si="52"/>
        <v>1.6287415412074902E-2</v>
      </c>
      <c r="M780" s="168">
        <f t="shared" si="52"/>
        <v>9.4010805704605183E-3</v>
      </c>
      <c r="N780" s="168">
        <f t="shared" si="52"/>
        <v>1.3773412175960953E-2</v>
      </c>
      <c r="O780" s="168">
        <f t="shared" si="52"/>
        <v>1.8909709118948959E-2</v>
      </c>
      <c r="P780" s="168">
        <f t="shared" si="52"/>
        <v>1.0717153459276485E-2</v>
      </c>
      <c r="Q780" s="168">
        <f t="shared" si="52"/>
        <v>-8.7384622758615027E-3</v>
      </c>
      <c r="R780" s="168">
        <f t="shared" si="52"/>
        <v>-2.5448454367634543E-2</v>
      </c>
      <c r="S780" s="168">
        <f t="shared" si="52"/>
        <v>2.1574681683736108E-2</v>
      </c>
    </row>
    <row r="781" spans="1:19" ht="13.2" hidden="1" customHeight="1" x14ac:dyDescent="0.25">
      <c r="A781" s="167" t="s">
        <v>893</v>
      </c>
      <c r="B781" s="132" t="s">
        <v>844</v>
      </c>
      <c r="C781" s="168" t="e">
        <f t="shared" si="53"/>
        <v>#VALUE!</v>
      </c>
      <c r="D781" s="168" t="e">
        <f t="shared" si="52"/>
        <v>#VALUE!</v>
      </c>
      <c r="E781" s="168" t="e">
        <f t="shared" si="52"/>
        <v>#VALUE!</v>
      </c>
      <c r="F781" s="168" t="e">
        <f t="shared" si="52"/>
        <v>#VALUE!</v>
      </c>
      <c r="G781" s="168" t="e">
        <f t="shared" si="52"/>
        <v>#VALUE!</v>
      </c>
      <c r="H781" s="168" t="e">
        <f t="shared" si="52"/>
        <v>#VALUE!</v>
      </c>
      <c r="I781" s="168" t="e">
        <f t="shared" si="52"/>
        <v>#VALUE!</v>
      </c>
      <c r="J781" s="168" t="e">
        <f t="shared" si="52"/>
        <v>#VALUE!</v>
      </c>
      <c r="K781" s="168" t="e">
        <f t="shared" si="52"/>
        <v>#VALUE!</v>
      </c>
      <c r="L781" s="168" t="e">
        <f t="shared" si="52"/>
        <v>#VALUE!</v>
      </c>
      <c r="M781" s="168" t="e">
        <f t="shared" si="52"/>
        <v>#VALUE!</v>
      </c>
      <c r="N781" s="168" t="e">
        <f t="shared" si="52"/>
        <v>#VALUE!</v>
      </c>
      <c r="O781" s="168" t="e">
        <f t="shared" si="52"/>
        <v>#VALUE!</v>
      </c>
      <c r="P781" s="168" t="e">
        <f t="shared" si="52"/>
        <v>#VALUE!</v>
      </c>
      <c r="Q781" s="168" t="e">
        <f t="shared" si="52"/>
        <v>#VALUE!</v>
      </c>
      <c r="R781" s="168" t="e">
        <f t="shared" si="52"/>
        <v>#VALUE!</v>
      </c>
      <c r="S781" s="168" t="e">
        <f t="shared" si="52"/>
        <v>#VALUE!</v>
      </c>
    </row>
    <row r="782" spans="1:19" ht="12.6" hidden="1" customHeight="1" x14ac:dyDescent="0.25">
      <c r="A782" s="17" t="s">
        <v>891</v>
      </c>
      <c r="B782" s="132">
        <v>105.67700000000001</v>
      </c>
      <c r="C782" s="168">
        <f t="shared" si="53"/>
        <v>7.3800286692217609E-2</v>
      </c>
      <c r="D782" s="168">
        <f t="shared" si="52"/>
        <v>4.0805152358817542E-2</v>
      </c>
      <c r="E782" s="168">
        <f t="shared" si="52"/>
        <v>-3.680834774371089E-4</v>
      </c>
      <c r="F782" s="168">
        <f t="shared" si="52"/>
        <v>8.9765463942375057E-3</v>
      </c>
      <c r="G782" s="168">
        <f t="shared" si="52"/>
        <v>1.7861241651071058E-2</v>
      </c>
      <c r="H782" s="168">
        <f t="shared" si="52"/>
        <v>5.9746460527942968E-3</v>
      </c>
      <c r="I782" s="168">
        <f t="shared" si="52"/>
        <v>4.0962942561548754E-3</v>
      </c>
      <c r="J782" s="168">
        <f t="shared" si="52"/>
        <v>1.2019470298074708E-2</v>
      </c>
      <c r="K782" s="168">
        <f t="shared" si="52"/>
        <v>4.7367379364358086E-3</v>
      </c>
      <c r="L782" s="168">
        <f t="shared" si="52"/>
        <v>6.6647922771179147E-3</v>
      </c>
      <c r="M782" s="168">
        <f t="shared" si="52"/>
        <v>7.8570791283092412E-3</v>
      </c>
      <c r="N782" s="168">
        <f t="shared" si="52"/>
        <v>-4.6974146240625902E-3</v>
      </c>
      <c r="O782" s="168">
        <f t="shared" si="52"/>
        <v>2.2487999032358985E-3</v>
      </c>
      <c r="P782" s="168">
        <f t="shared" si="52"/>
        <v>8.3566776715553459E-3</v>
      </c>
      <c r="Q782" s="168">
        <f t="shared" si="52"/>
        <v>-4.3663526694345256E-3</v>
      </c>
      <c r="R782" s="168">
        <f t="shared" si="52"/>
        <v>-7.9581829698638362E-4</v>
      </c>
      <c r="S782" s="168">
        <f t="shared" si="52"/>
        <v>2.6276760052211579E-2</v>
      </c>
    </row>
    <row r="783" spans="1:19" ht="12.6" hidden="1" customHeight="1" x14ac:dyDescent="0.25">
      <c r="A783" s="17" t="s">
        <v>888</v>
      </c>
      <c r="B783" s="132">
        <v>93.637</v>
      </c>
      <c r="C783" s="168">
        <f t="shared" si="53"/>
        <v>-1.093345046736427E-2</v>
      </c>
      <c r="D783" s="168">
        <f t="shared" si="52"/>
        <v>-2.7931322972256312E-2</v>
      </c>
      <c r="E783" s="168">
        <f t="shared" si="52"/>
        <v>-2.9900036483170855E-2</v>
      </c>
      <c r="F783" s="168">
        <f t="shared" si="52"/>
        <v>-1.4095705440835937E-2</v>
      </c>
      <c r="G783" s="168">
        <f t="shared" si="52"/>
        <v>-3.3339363249794807E-2</v>
      </c>
      <c r="H783" s="168">
        <f t="shared" si="52"/>
        <v>-3.4048286930914884E-2</v>
      </c>
      <c r="I783" s="168">
        <f t="shared" si="52"/>
        <v>-2.8100463398144981E-2</v>
      </c>
      <c r="J783" s="168">
        <f t="shared" si="52"/>
        <v>-2.0137528195502852E-2</v>
      </c>
      <c r="K783" s="168">
        <f t="shared" si="52"/>
        <v>-3.1164698903521137E-2</v>
      </c>
      <c r="L783" s="168">
        <f t="shared" si="52"/>
        <v>-4.2282868600721391E-2</v>
      </c>
      <c r="M783" s="168">
        <f t="shared" si="52"/>
        <v>-3.6740511104728535E-2</v>
      </c>
      <c r="N783" s="168">
        <f t="shared" si="52"/>
        <v>-3.4563604660498792E-2</v>
      </c>
      <c r="O783" s="168">
        <f t="shared" si="52"/>
        <v>-2.7308753802378516E-2</v>
      </c>
      <c r="P783" s="168">
        <f t="shared" si="52"/>
        <v>-3.3183270724377434E-2</v>
      </c>
      <c r="Q783" s="168">
        <f t="shared" si="52"/>
        <v>-4.5172494516643069E-2</v>
      </c>
      <c r="R783" s="168">
        <f t="shared" si="52"/>
        <v>-3.8176881480895042E-2</v>
      </c>
      <c r="S783" s="168">
        <f t="shared" si="52"/>
        <v>-1.3086341518566025E-2</v>
      </c>
    </row>
    <row r="784" spans="1:19" ht="13.2" hidden="1" customHeight="1" x14ac:dyDescent="0.25">
      <c r="A784" s="167" t="s">
        <v>886</v>
      </c>
      <c r="B784" s="132" t="s">
        <v>844</v>
      </c>
      <c r="C784" s="168" t="e">
        <f t="shared" si="53"/>
        <v>#VALUE!</v>
      </c>
      <c r="D784" s="168" t="e">
        <f t="shared" si="52"/>
        <v>#VALUE!</v>
      </c>
      <c r="E784" s="168" t="e">
        <f t="shared" si="52"/>
        <v>#VALUE!</v>
      </c>
      <c r="F784" s="168" t="e">
        <f t="shared" si="52"/>
        <v>#VALUE!</v>
      </c>
      <c r="G784" s="168" t="e">
        <f t="shared" si="52"/>
        <v>#VALUE!</v>
      </c>
      <c r="H784" s="168" t="e">
        <f t="shared" si="52"/>
        <v>#VALUE!</v>
      </c>
      <c r="I784" s="168" t="e">
        <f t="shared" si="52"/>
        <v>#VALUE!</v>
      </c>
      <c r="J784" s="168" t="e">
        <f t="shared" si="52"/>
        <v>#VALUE!</v>
      </c>
      <c r="K784" s="168" t="e">
        <f t="shared" si="52"/>
        <v>#VALUE!</v>
      </c>
      <c r="L784" s="168" t="e">
        <f t="shared" si="52"/>
        <v>#VALUE!</v>
      </c>
      <c r="M784" s="168" t="e">
        <f t="shared" si="52"/>
        <v>#VALUE!</v>
      </c>
      <c r="N784" s="168" t="e">
        <f t="shared" si="52"/>
        <v>#VALUE!</v>
      </c>
      <c r="O784" s="168" t="e">
        <f t="shared" si="52"/>
        <v>#VALUE!</v>
      </c>
      <c r="P784" s="168" t="e">
        <f t="shared" si="52"/>
        <v>#VALUE!</v>
      </c>
      <c r="Q784" s="168" t="e">
        <f t="shared" si="52"/>
        <v>#VALUE!</v>
      </c>
      <c r="R784" s="168" t="e">
        <f t="shared" si="52"/>
        <v>#VALUE!</v>
      </c>
      <c r="S784" s="168" t="e">
        <f t="shared" si="52"/>
        <v>#VALUE!</v>
      </c>
    </row>
    <row r="785" spans="1:19" ht="12.6" hidden="1" customHeight="1" x14ac:dyDescent="0.25">
      <c r="A785" s="17" t="s">
        <v>884</v>
      </c>
      <c r="B785" s="132">
        <v>102.224</v>
      </c>
      <c r="C785" s="168">
        <f t="shared" si="53"/>
        <v>6.4543924718688972E-2</v>
      </c>
      <c r="D785" s="168">
        <f t="shared" si="52"/>
        <v>5.0867867365456787E-2</v>
      </c>
      <c r="E785" s="168">
        <f t="shared" si="52"/>
        <v>2.8415161515412901E-2</v>
      </c>
      <c r="F785" s="168">
        <f t="shared" si="52"/>
        <v>1.7569961285980762E-2</v>
      </c>
      <c r="G785" s="168">
        <f t="shared" si="52"/>
        <v>8.0367477227925033E-3</v>
      </c>
      <c r="H785" s="168">
        <f t="shared" si="52"/>
        <v>3.8725216841253296E-3</v>
      </c>
      <c r="I785" s="168">
        <f t="shared" si="52"/>
        <v>1.8391191187887568E-2</v>
      </c>
      <c r="J785" s="168">
        <f t="shared" si="52"/>
        <v>1.5395886797246794E-2</v>
      </c>
      <c r="K785" s="168">
        <f t="shared" si="52"/>
        <v>4.6573285953368515E-3</v>
      </c>
      <c r="L785" s="168">
        <f t="shared" si="52"/>
        <v>9.2452180488395985E-3</v>
      </c>
      <c r="M785" s="168">
        <f t="shared" si="52"/>
        <v>1.0382289904435904E-3</v>
      </c>
      <c r="N785" s="168">
        <f t="shared" si="52"/>
        <v>1.5729386247885335E-2</v>
      </c>
      <c r="O785" s="168">
        <f t="shared" si="52"/>
        <v>4.1529200940966238E-2</v>
      </c>
      <c r="P785" s="168">
        <f t="shared" si="52"/>
        <v>2.9888257459445233E-2</v>
      </c>
      <c r="Q785" s="168">
        <f t="shared" si="52"/>
        <v>2.3009535376468326E-2</v>
      </c>
      <c r="R785" s="168">
        <f t="shared" si="52"/>
        <v>-2.1620834587607884E-3</v>
      </c>
      <c r="S785" s="168">
        <f t="shared" si="52"/>
        <v>-1.0638012147285214E-2</v>
      </c>
    </row>
    <row r="786" spans="1:19" ht="12.6" hidden="1" customHeight="1" x14ac:dyDescent="0.25">
      <c r="A786" s="17" t="s">
        <v>881</v>
      </c>
      <c r="B786" s="132">
        <v>99.123000000000005</v>
      </c>
      <c r="C786" s="168">
        <f t="shared" si="53"/>
        <v>3.4951570992903802E-2</v>
      </c>
      <c r="D786" s="168">
        <f t="shared" si="52"/>
        <v>9.4002963166456066E-2</v>
      </c>
      <c r="E786" s="168">
        <f t="shared" si="52"/>
        <v>2.9504598031604212E-2</v>
      </c>
      <c r="F786" s="168">
        <f t="shared" si="52"/>
        <v>2.3941298588540105E-2</v>
      </c>
      <c r="G786" s="168">
        <f t="shared" si="52"/>
        <v>4.5542818660690987E-2</v>
      </c>
      <c r="H786" s="168">
        <f t="shared" si="52"/>
        <v>-1.223750190342443E-2</v>
      </c>
      <c r="I786" s="168">
        <f t="shared" si="52"/>
        <v>3.6331723201663557E-2</v>
      </c>
      <c r="J786" s="168">
        <f t="shared" si="52"/>
        <v>1.5922630743906652E-2</v>
      </c>
      <c r="K786" s="168">
        <f t="shared" si="52"/>
        <v>-2.7093472588669676E-2</v>
      </c>
      <c r="L786" s="168">
        <f t="shared" si="52"/>
        <v>2.5983905235685167E-2</v>
      </c>
      <c r="M786" s="168">
        <f t="shared" si="52"/>
        <v>-7.4684244179596959E-3</v>
      </c>
      <c r="N786" s="168">
        <f t="shared" si="52"/>
        <v>1.3406400130851148E-2</v>
      </c>
      <c r="O786" s="168">
        <f t="shared" si="52"/>
        <v>1.2255770391217169E-2</v>
      </c>
      <c r="P786" s="168">
        <f t="shared" si="52"/>
        <v>-1.1296190819065632E-4</v>
      </c>
      <c r="Q786" s="168">
        <f t="shared" si="52"/>
        <v>-4.0819792375192621E-2</v>
      </c>
      <c r="R786" s="168">
        <f t="shared" si="52"/>
        <v>-7.4371689261059082E-3</v>
      </c>
      <c r="S786" s="168">
        <f t="shared" si="52"/>
        <v>-8.398404942510207E-3</v>
      </c>
    </row>
    <row r="787" spans="1:19" ht="12.6" hidden="1" customHeight="1" x14ac:dyDescent="0.25">
      <c r="A787" s="17" t="s">
        <v>878</v>
      </c>
      <c r="B787" s="132">
        <v>140.15</v>
      </c>
      <c r="C787" s="168">
        <f t="shared" si="53"/>
        <v>0.424060218276751</v>
      </c>
      <c r="D787" s="168">
        <f t="shared" si="52"/>
        <v>-7.6851330039924282E-3</v>
      </c>
      <c r="E787" s="168">
        <f t="shared" si="52"/>
        <v>-4.4219577111151875E-2</v>
      </c>
      <c r="F787" s="168">
        <f t="shared" si="52"/>
        <v>0.10992178096510008</v>
      </c>
      <c r="G787" s="168">
        <f t="shared" si="52"/>
        <v>-9.4183711498182388E-2</v>
      </c>
      <c r="H787" s="168">
        <f t="shared" si="52"/>
        <v>5.9226670995033093E-2</v>
      </c>
      <c r="I787" s="168">
        <f t="shared" si="52"/>
        <v>0.11536342877638051</v>
      </c>
      <c r="J787" s="168">
        <f t="shared" si="52"/>
        <v>-7.3098502261606413E-2</v>
      </c>
      <c r="K787" s="168">
        <f t="shared" si="52"/>
        <v>-0.19376744349865826</v>
      </c>
      <c r="L787" s="168">
        <f t="shared" si="52"/>
        <v>0.10695105159962792</v>
      </c>
      <c r="M787" s="168">
        <f t="shared" si="52"/>
        <v>-2.5075801109152196E-2</v>
      </c>
      <c r="N787" s="168">
        <f t="shared" si="52"/>
        <v>3.4793663209620185E-4</v>
      </c>
      <c r="O787" s="168">
        <f t="shared" si="52"/>
        <v>2.296670780603649E-2</v>
      </c>
      <c r="P787" s="168">
        <f t="shared" si="52"/>
        <v>-6.7656835647022628E-2</v>
      </c>
      <c r="Q787" s="168">
        <f t="shared" si="52"/>
        <v>-0.35854858441339821</v>
      </c>
      <c r="R787" s="168">
        <f t="shared" si="52"/>
        <v>-0.63055105012657775</v>
      </c>
      <c r="S787" s="168">
        <f t="shared" si="52"/>
        <v>0.37360462462859934</v>
      </c>
    </row>
    <row r="788" spans="1:19" ht="12.6" hidden="1" customHeight="1" x14ac:dyDescent="0.25">
      <c r="A788" s="17" t="s">
        <v>876</v>
      </c>
      <c r="B788" s="132">
        <v>102.8</v>
      </c>
      <c r="C788" s="168">
        <f t="shared" si="53"/>
        <v>2.0387503789529804E-2</v>
      </c>
      <c r="D788" s="168">
        <f t="shared" si="52"/>
        <v>1.3932055250106323E-2</v>
      </c>
      <c r="E788" s="168">
        <f t="shared" si="52"/>
        <v>2.5943588321404976E-2</v>
      </c>
      <c r="F788" s="168">
        <f t="shared" si="52"/>
        <v>2.4643752190154578E-2</v>
      </c>
      <c r="G788" s="168">
        <f t="shared" si="52"/>
        <v>1.1249171979279771E-2</v>
      </c>
      <c r="H788" s="168">
        <f t="shared" si="52"/>
        <v>1.5746374590542844E-2</v>
      </c>
      <c r="I788" s="168">
        <f t="shared" si="52"/>
        <v>-1.7776512639344766E-3</v>
      </c>
      <c r="J788" s="168">
        <f t="shared" si="52"/>
        <v>-8.1913021806446773E-3</v>
      </c>
      <c r="K788" s="168">
        <f t="shared" si="52"/>
        <v>7.4574723082208028E-3</v>
      </c>
      <c r="L788" s="168">
        <f t="shared" si="52"/>
        <v>8.0530642707818956E-3</v>
      </c>
      <c r="M788" s="168">
        <f t="shared" si="52"/>
        <v>5.9092427124112223E-3</v>
      </c>
      <c r="N788" s="168">
        <f t="shared" si="52"/>
        <v>8.7086061662826619E-3</v>
      </c>
      <c r="O788" s="168">
        <f t="shared" si="52"/>
        <v>2.4933947672955981E-2</v>
      </c>
      <c r="P788" s="168">
        <f t="shared" si="52"/>
        <v>1.8693724946077017E-2</v>
      </c>
      <c r="Q788" s="168">
        <f t="shared" si="52"/>
        <v>2.3298753594040766E-2</v>
      </c>
      <c r="R788" s="168">
        <f t="shared" si="52"/>
        <v>1.0337176630063727E-2</v>
      </c>
      <c r="S788" s="168">
        <f t="shared" si="52"/>
        <v>1.4524211994748626E-2</v>
      </c>
    </row>
    <row r="789" spans="1:19" ht="13.2" hidden="1" customHeight="1" x14ac:dyDescent="0.25">
      <c r="A789" s="167" t="s">
        <v>874</v>
      </c>
      <c r="B789" s="132" t="s">
        <v>844</v>
      </c>
      <c r="C789" s="168" t="e">
        <f t="shared" si="53"/>
        <v>#VALUE!</v>
      </c>
      <c r="D789" s="168" t="e">
        <f t="shared" si="52"/>
        <v>#VALUE!</v>
      </c>
      <c r="E789" s="168" t="e">
        <f t="shared" si="52"/>
        <v>#VALUE!</v>
      </c>
      <c r="F789" s="168" t="e">
        <f t="shared" si="52"/>
        <v>#VALUE!</v>
      </c>
      <c r="G789" s="168" t="e">
        <f t="shared" si="52"/>
        <v>#VALUE!</v>
      </c>
      <c r="H789" s="168" t="e">
        <f t="shared" si="52"/>
        <v>#VALUE!</v>
      </c>
      <c r="I789" s="168" t="e">
        <f t="shared" si="52"/>
        <v>#VALUE!</v>
      </c>
      <c r="J789" s="168" t="e">
        <f t="shared" si="52"/>
        <v>#VALUE!</v>
      </c>
      <c r="K789" s="168" t="e">
        <f t="shared" si="52"/>
        <v>#VALUE!</v>
      </c>
      <c r="L789" s="168" t="e">
        <f t="shared" si="52"/>
        <v>#VALUE!</v>
      </c>
      <c r="M789" s="168" t="e">
        <f t="shared" si="52"/>
        <v>#VALUE!</v>
      </c>
      <c r="N789" s="168" t="e">
        <f t="shared" si="52"/>
        <v>#VALUE!</v>
      </c>
      <c r="O789" s="168" t="e">
        <f t="shared" si="52"/>
        <v>#VALUE!</v>
      </c>
      <c r="P789" s="168" t="e">
        <f t="shared" si="52"/>
        <v>#VALUE!</v>
      </c>
      <c r="Q789" s="168" t="e">
        <f t="shared" si="52"/>
        <v>#VALUE!</v>
      </c>
      <c r="R789" s="168" t="e">
        <f t="shared" si="52"/>
        <v>#VALUE!</v>
      </c>
      <c r="S789" s="168" t="e">
        <f t="shared" si="52"/>
        <v>#VALUE!</v>
      </c>
    </row>
    <row r="790" spans="1:19" ht="12.6" hidden="1" customHeight="1" x14ac:dyDescent="0.25">
      <c r="A790" s="17" t="s">
        <v>872</v>
      </c>
      <c r="B790" s="132">
        <v>102.387</v>
      </c>
      <c r="C790" s="168">
        <f t="shared" si="53"/>
        <v>2.6234065889592539E-2</v>
      </c>
      <c r="D790" s="168">
        <f t="shared" si="52"/>
        <v>2.2940549036437163E-2</v>
      </c>
      <c r="E790" s="168">
        <f t="shared" si="52"/>
        <v>1.9712172586953347E-2</v>
      </c>
      <c r="F790" s="168">
        <f t="shared" si="52"/>
        <v>2.2229119091951244E-2</v>
      </c>
      <c r="G790" s="168">
        <f t="shared" si="52"/>
        <v>2.1174694803854255E-2</v>
      </c>
      <c r="H790" s="168">
        <f t="shared" si="52"/>
        <v>1.8441157412973475E-2</v>
      </c>
      <c r="I790" s="168">
        <f t="shared" si="52"/>
        <v>1.9008539654931322E-2</v>
      </c>
      <c r="J790" s="168">
        <f t="shared" si="52"/>
        <v>2.4197701040522768E-2</v>
      </c>
      <c r="K790" s="168">
        <f t="shared" si="52"/>
        <v>1.5129007767303193E-2</v>
      </c>
      <c r="L790" s="168">
        <f t="shared" si="52"/>
        <v>2.0815023403701227E-2</v>
      </c>
      <c r="M790" s="168">
        <f t="shared" si="52"/>
        <v>2.070727137365691E-2</v>
      </c>
      <c r="N790" s="168">
        <f t="shared" si="52"/>
        <v>2.2700571883033538E-2</v>
      </c>
      <c r="O790" s="168">
        <f t="shared" si="52"/>
        <v>2.2162078524407658E-2</v>
      </c>
      <c r="P790" s="168">
        <f t="shared" si="52"/>
        <v>1.8631413407632191E-2</v>
      </c>
      <c r="Q790" s="168">
        <f t="shared" si="52"/>
        <v>1.3985737903114082E-2</v>
      </c>
      <c r="R790" s="168">
        <f t="shared" si="52"/>
        <v>1.2401599421380416E-2</v>
      </c>
      <c r="S790" s="168">
        <f t="shared" si="52"/>
        <v>1.9228209395127704E-2</v>
      </c>
    </row>
    <row r="791" spans="1:19" ht="13.2" hidden="1" customHeight="1" x14ac:dyDescent="0.25">
      <c r="A791" s="167" t="s">
        <v>870</v>
      </c>
      <c r="B791" s="132" t="s">
        <v>844</v>
      </c>
      <c r="C791" s="168" t="e">
        <f t="shared" si="53"/>
        <v>#VALUE!</v>
      </c>
      <c r="D791" s="168" t="e">
        <f t="shared" si="52"/>
        <v>#VALUE!</v>
      </c>
      <c r="E791" s="168" t="e">
        <f t="shared" si="52"/>
        <v>#VALUE!</v>
      </c>
      <c r="F791" s="168" t="e">
        <f t="shared" si="52"/>
        <v>#VALUE!</v>
      </c>
      <c r="G791" s="168" t="e">
        <f t="shared" si="52"/>
        <v>#VALUE!</v>
      </c>
      <c r="H791" s="168" t="e">
        <f t="shared" si="52"/>
        <v>#VALUE!</v>
      </c>
      <c r="I791" s="168" t="e">
        <f t="shared" si="52"/>
        <v>#VALUE!</v>
      </c>
      <c r="J791" s="168" t="e">
        <f t="shared" si="52"/>
        <v>#VALUE!</v>
      </c>
      <c r="K791" s="168" t="e">
        <f t="shared" si="52"/>
        <v>#VALUE!</v>
      </c>
      <c r="L791" s="168" t="e">
        <f t="shared" si="52"/>
        <v>#VALUE!</v>
      </c>
      <c r="M791" s="168" t="e">
        <f t="shared" si="52"/>
        <v>#VALUE!</v>
      </c>
      <c r="N791" s="168" t="e">
        <f t="shared" si="52"/>
        <v>#VALUE!</v>
      </c>
      <c r="O791" s="168" t="e">
        <f t="shared" si="52"/>
        <v>#VALUE!</v>
      </c>
      <c r="P791" s="168" t="e">
        <f t="shared" si="52"/>
        <v>#VALUE!</v>
      </c>
      <c r="Q791" s="168" t="e">
        <f t="shared" si="52"/>
        <v>#VALUE!</v>
      </c>
      <c r="R791" s="168" t="e">
        <f t="shared" si="52"/>
        <v>#VALUE!</v>
      </c>
      <c r="S791" s="168" t="e">
        <f t="shared" si="52"/>
        <v>#VALUE!</v>
      </c>
    </row>
    <row r="792" spans="1:19" ht="12.6" hidden="1" customHeight="1" x14ac:dyDescent="0.25">
      <c r="A792" s="17" t="s">
        <v>868</v>
      </c>
      <c r="B792" s="132">
        <v>100.599</v>
      </c>
      <c r="C792" s="168">
        <f t="shared" si="53"/>
        <v>1.4310899744895522E-2</v>
      </c>
      <c r="D792" s="168">
        <f t="shared" si="52"/>
        <v>2.3582007537421124E-2</v>
      </c>
      <c r="E792" s="168">
        <f t="shared" si="52"/>
        <v>2.2201848258668111E-2</v>
      </c>
      <c r="F792" s="168">
        <f t="shared" si="52"/>
        <v>2.1999661010268623E-2</v>
      </c>
      <c r="G792" s="168">
        <f t="shared" si="52"/>
        <v>2.2156559532221731E-2</v>
      </c>
      <c r="H792" s="168">
        <f t="shared" si="52"/>
        <v>2.1798203286514051E-2</v>
      </c>
      <c r="I792" s="168">
        <f t="shared" si="52"/>
        <v>2.4385211529045048E-2</v>
      </c>
      <c r="J792" s="168">
        <f t="shared" si="52"/>
        <v>2.1587756106586697E-2</v>
      </c>
      <c r="K792" s="168">
        <f t="shared" si="52"/>
        <v>2.3913283193519375E-2</v>
      </c>
      <c r="L792" s="168">
        <f t="shared" si="52"/>
        <v>2.5044074939482908E-2</v>
      </c>
      <c r="M792" s="168">
        <f t="shared" si="52"/>
        <v>2.7229508452720319E-2</v>
      </c>
      <c r="N792" s="168">
        <f t="shared" si="52"/>
        <v>2.750330812609203E-2</v>
      </c>
      <c r="O792" s="168">
        <f t="shared" si="52"/>
        <v>2.8453014051979419E-2</v>
      </c>
      <c r="P792" s="168">
        <f t="shared" si="52"/>
        <v>2.8892468334324128E-2</v>
      </c>
      <c r="Q792" s="168">
        <f t="shared" si="52"/>
        <v>2.7526165447325557E-2</v>
      </c>
      <c r="R792" s="168">
        <f t="shared" si="52"/>
        <v>2.8229149856250135E-2</v>
      </c>
      <c r="S792" s="168">
        <f t="shared" si="52"/>
        <v>3.3907555051325033E-2</v>
      </c>
    </row>
    <row r="793" spans="1:19" ht="12.6" hidden="1" customHeight="1" x14ac:dyDescent="0.25">
      <c r="A793" s="17" t="s">
        <v>865</v>
      </c>
      <c r="B793" s="132">
        <v>101.886</v>
      </c>
      <c r="C793" s="168">
        <f t="shared" si="53"/>
        <v>4.8072336011354855E-2</v>
      </c>
      <c r="D793" s="168">
        <f t="shared" si="52"/>
        <v>2.1275643197630867E-2</v>
      </c>
      <c r="E793" s="168">
        <f t="shared" si="52"/>
        <v>-2.5064939649022122E-3</v>
      </c>
      <c r="F793" s="168">
        <f t="shared" si="52"/>
        <v>-3.9378506843665506E-2</v>
      </c>
      <c r="G793" s="168">
        <f t="shared" si="52"/>
        <v>-1.3700222211798563E-2</v>
      </c>
      <c r="H793" s="168">
        <f t="shared" si="52"/>
        <v>1.5156837362495512E-2</v>
      </c>
      <c r="I793" s="168">
        <f t="shared" si="52"/>
        <v>5.5362125601209122E-2</v>
      </c>
      <c r="J793" s="168">
        <f t="shared" si="52"/>
        <v>2.1996064243717361E-2</v>
      </c>
      <c r="K793" s="168">
        <f t="shared" si="52"/>
        <v>6.2570782640788858E-2</v>
      </c>
      <c r="L793" s="168">
        <f t="shared" si="52"/>
        <v>1.5963358808313455E-2</v>
      </c>
      <c r="M793" s="168">
        <f t="shared" si="52"/>
        <v>2.6234579597158802E-2</v>
      </c>
      <c r="N793" s="168">
        <f t="shared" si="52"/>
        <v>0.10121018715652563</v>
      </c>
      <c r="O793" s="168">
        <f t="shared" si="52"/>
        <v>2.2953272243307676E-2</v>
      </c>
      <c r="P793" s="168">
        <f t="shared" si="52"/>
        <v>1.712633037150435E-2</v>
      </c>
      <c r="Q793" s="168">
        <f t="shared" si="52"/>
        <v>7.1215585142951898E-3</v>
      </c>
      <c r="R793" s="168">
        <f t="shared" si="52"/>
        <v>3.6399474061374892E-3</v>
      </c>
      <c r="S793" s="168">
        <f t="shared" si="52"/>
        <v>-5.2682219537434016E-2</v>
      </c>
    </row>
    <row r="794" spans="1:19" ht="12.6" hidden="1" customHeight="1" x14ac:dyDescent="0.25">
      <c r="A794" s="17" t="s">
        <v>862</v>
      </c>
      <c r="B794" s="132">
        <v>103.553</v>
      </c>
      <c r="C794" s="168">
        <f t="shared" si="53"/>
        <v>2.6526605314567631E-2</v>
      </c>
      <c r="D794" s="168">
        <f t="shared" si="53"/>
        <v>1.8431181428328225E-2</v>
      </c>
      <c r="E794" s="168">
        <f t="shared" si="53"/>
        <v>1.5097624537510734E-2</v>
      </c>
      <c r="F794" s="168">
        <f t="shared" si="53"/>
        <v>1.762190292484811E-2</v>
      </c>
      <c r="G794" s="168">
        <f t="shared" si="53"/>
        <v>2.1042564424560872E-2</v>
      </c>
      <c r="H794" s="168">
        <f t="shared" si="53"/>
        <v>1.9363646677254875E-2</v>
      </c>
      <c r="I794" s="168">
        <f t="shared" si="53"/>
        <v>1.107511365053071E-2</v>
      </c>
      <c r="J794" s="168">
        <f t="shared" si="53"/>
        <v>2.47308629705143E-2</v>
      </c>
      <c r="K794" s="168">
        <f t="shared" si="53"/>
        <v>-1.4493895781318988E-3</v>
      </c>
      <c r="L794" s="168">
        <f t="shared" si="53"/>
        <v>1.2744822821551871E-2</v>
      </c>
      <c r="M794" s="168">
        <f t="shared" si="53"/>
        <v>1.9835311039238412E-2</v>
      </c>
      <c r="N794" s="168">
        <f t="shared" si="53"/>
        <v>7.7711932735902156E-3</v>
      </c>
      <c r="O794" s="168">
        <f t="shared" si="53"/>
        <v>1.4700666856407363E-2</v>
      </c>
      <c r="P794" s="168">
        <f t="shared" si="53"/>
        <v>1.0979393504929602E-2</v>
      </c>
      <c r="Q794" s="168">
        <f t="shared" si="53"/>
        <v>7.3187689799247835E-5</v>
      </c>
      <c r="R794" s="168">
        <f t="shared" si="53"/>
        <v>-5.0401652822732457E-3</v>
      </c>
      <c r="S794" s="168">
        <f t="shared" ref="D794:S809" si="54">(S389/R389)^4 -1</f>
        <v>1.7405807275679752E-2</v>
      </c>
    </row>
    <row r="795" spans="1:19" ht="12.6" hidden="1" customHeight="1" x14ac:dyDescent="0.25">
      <c r="A795" s="17" t="s">
        <v>859</v>
      </c>
      <c r="B795" s="132">
        <v>103.73</v>
      </c>
      <c r="C795" s="168">
        <f t="shared" ref="C795:R810" si="55">(C390/B390)^4 -1</f>
        <v>3.1089661867172325E-2</v>
      </c>
      <c r="D795" s="168">
        <f t="shared" si="55"/>
        <v>1.8883400529187355E-2</v>
      </c>
      <c r="E795" s="168">
        <f t="shared" si="55"/>
        <v>2.8485231862653171E-2</v>
      </c>
      <c r="F795" s="168">
        <f t="shared" si="55"/>
        <v>2.3272142298578657E-2</v>
      </c>
      <c r="G795" s="168">
        <f t="shared" si="55"/>
        <v>1.8363863443947359E-2</v>
      </c>
      <c r="H795" s="168">
        <f t="shared" si="55"/>
        <v>-2.1320857411265548E-3</v>
      </c>
      <c r="I795" s="168">
        <f t="shared" si="55"/>
        <v>1.1888395760162318E-2</v>
      </c>
      <c r="J795" s="168">
        <f t="shared" si="55"/>
        <v>2.6017722264126686E-2</v>
      </c>
      <c r="K795" s="168">
        <f t="shared" si="55"/>
        <v>-9.686232885375623E-3</v>
      </c>
      <c r="L795" s="168">
        <f t="shared" si="55"/>
        <v>3.3441249154436026E-2</v>
      </c>
      <c r="M795" s="168">
        <f t="shared" si="55"/>
        <v>1.4801030200050302E-2</v>
      </c>
      <c r="N795" s="168">
        <f t="shared" si="55"/>
        <v>3.8280990580961127E-3</v>
      </c>
      <c r="O795" s="168">
        <f t="shared" si="55"/>
        <v>1.9716323165604566E-2</v>
      </c>
      <c r="P795" s="168">
        <f t="shared" si="55"/>
        <v>4.6855901736153616E-3</v>
      </c>
      <c r="Q795" s="168">
        <f t="shared" si="55"/>
        <v>1.2209792517730467E-2</v>
      </c>
      <c r="R795" s="168">
        <f t="shared" si="55"/>
        <v>-1.0077769207338383E-2</v>
      </c>
      <c r="S795" s="168">
        <f t="shared" si="54"/>
        <v>1.2682312520870154E-2</v>
      </c>
    </row>
    <row r="796" spans="1:19" ht="12.6" hidden="1" customHeight="1" x14ac:dyDescent="0.25">
      <c r="A796" s="17" t="s">
        <v>857</v>
      </c>
      <c r="B796" s="132">
        <v>101.432</v>
      </c>
      <c r="C796" s="168">
        <f t="shared" si="55"/>
        <v>2.0064039051400417E-2</v>
      </c>
      <c r="D796" s="168">
        <f t="shared" si="54"/>
        <v>7.042468762980425E-3</v>
      </c>
      <c r="E796" s="168">
        <f t="shared" si="54"/>
        <v>2.3830239115422147E-2</v>
      </c>
      <c r="F796" s="168">
        <f t="shared" si="54"/>
        <v>5.6413152607937889E-2</v>
      </c>
      <c r="G796" s="168">
        <f t="shared" si="54"/>
        <v>2.3949874829113593E-2</v>
      </c>
      <c r="H796" s="168">
        <f t="shared" si="54"/>
        <v>3.3010040089312964E-2</v>
      </c>
      <c r="I796" s="168">
        <f t="shared" si="54"/>
        <v>1.2710455279173916E-2</v>
      </c>
      <c r="J796" s="168">
        <f t="shared" si="54"/>
        <v>1.6601648523423052E-2</v>
      </c>
      <c r="K796" s="168">
        <f t="shared" si="54"/>
        <v>5.4255044407927056E-3</v>
      </c>
      <c r="L796" s="168">
        <f t="shared" si="54"/>
        <v>2.6928136194357855E-2</v>
      </c>
      <c r="M796" s="168">
        <f t="shared" si="54"/>
        <v>2.6367659138580413E-2</v>
      </c>
      <c r="N796" s="168">
        <f t="shared" si="54"/>
        <v>2.6761886350923803E-2</v>
      </c>
      <c r="O796" s="168">
        <f t="shared" si="54"/>
        <v>1.6185680849229778E-2</v>
      </c>
      <c r="P796" s="168">
        <f t="shared" si="54"/>
        <v>9.1616358456849678E-3</v>
      </c>
      <c r="Q796" s="168">
        <f t="shared" si="54"/>
        <v>2.4534137173961579E-3</v>
      </c>
      <c r="R796" s="168">
        <f t="shared" si="54"/>
        <v>3.5639355428408237E-2</v>
      </c>
      <c r="S796" s="168">
        <f t="shared" si="54"/>
        <v>3.8080150539052671E-2</v>
      </c>
    </row>
    <row r="797" spans="1:19" ht="12.6" hidden="1" customHeight="1" x14ac:dyDescent="0.25">
      <c r="A797" s="17" t="s">
        <v>854</v>
      </c>
      <c r="B797" s="132">
        <v>102.477</v>
      </c>
      <c r="C797" s="168">
        <f t="shared" si="55"/>
        <v>3.9969950308419655E-2</v>
      </c>
      <c r="D797" s="168">
        <f t="shared" si="54"/>
        <v>3.730813319785331E-2</v>
      </c>
      <c r="E797" s="168">
        <f t="shared" si="54"/>
        <v>1.7036475531264639E-2</v>
      </c>
      <c r="F797" s="168">
        <f t="shared" si="54"/>
        <v>3.2775159612729698E-2</v>
      </c>
      <c r="G797" s="168">
        <f t="shared" si="54"/>
        <v>3.2896378183674413E-2</v>
      </c>
      <c r="H797" s="168">
        <f t="shared" si="54"/>
        <v>1.9391130070251172E-2</v>
      </c>
      <c r="I797" s="168">
        <f t="shared" si="54"/>
        <v>1.7064076650751936E-2</v>
      </c>
      <c r="J797" s="168">
        <f t="shared" si="54"/>
        <v>1.8876060686656704E-2</v>
      </c>
      <c r="K797" s="168">
        <f t="shared" si="54"/>
        <v>2.8052986852623807E-2</v>
      </c>
      <c r="L797" s="168">
        <f t="shared" si="54"/>
        <v>1.7427494108593233E-2</v>
      </c>
      <c r="M797" s="168">
        <f t="shared" si="54"/>
        <v>8.924294328565896E-3</v>
      </c>
      <c r="N797" s="168">
        <f t="shared" si="54"/>
        <v>3.1182717617435962E-2</v>
      </c>
      <c r="O797" s="168">
        <f t="shared" si="54"/>
        <v>3.7483212132318755E-2</v>
      </c>
      <c r="P797" s="168">
        <f t="shared" si="54"/>
        <v>2.9149727301702955E-2</v>
      </c>
      <c r="Q797" s="168">
        <f t="shared" si="54"/>
        <v>3.9763052999212345E-2</v>
      </c>
      <c r="R797" s="168">
        <f t="shared" si="54"/>
        <v>3.0495638914696643E-2</v>
      </c>
      <c r="S797" s="168">
        <f t="shared" si="54"/>
        <v>1.2357213550201029E-2</v>
      </c>
    </row>
    <row r="798" spans="1:19" ht="12.6" hidden="1" customHeight="1" x14ac:dyDescent="0.25">
      <c r="A798" s="17" t="s">
        <v>851</v>
      </c>
      <c r="B798" s="132">
        <v>103.15600000000001</v>
      </c>
      <c r="C798" s="168">
        <f t="shared" si="55"/>
        <v>8.7580082432845652E-2</v>
      </c>
      <c r="D798" s="168">
        <f t="shared" si="54"/>
        <v>1.9660318789400888E-2</v>
      </c>
      <c r="E798" s="168">
        <f t="shared" si="54"/>
        <v>3.9336203443326667E-2</v>
      </c>
      <c r="F798" s="168">
        <f t="shared" si="54"/>
        <v>9.1688138805100738E-2</v>
      </c>
      <c r="G798" s="168">
        <f t="shared" si="54"/>
        <v>1.4286300730639301E-3</v>
      </c>
      <c r="H798" s="168">
        <f t="shared" si="54"/>
        <v>5.7526581992101811E-2</v>
      </c>
      <c r="I798" s="168">
        <f t="shared" si="54"/>
        <v>1.1192799406996023E-3</v>
      </c>
      <c r="J798" s="168">
        <f t="shared" si="54"/>
        <v>9.3413320294979396E-3</v>
      </c>
      <c r="K798" s="168">
        <f t="shared" si="54"/>
        <v>5.4199276065296509E-2</v>
      </c>
      <c r="L798" s="168">
        <f t="shared" si="54"/>
        <v>9.8202784684035427E-2</v>
      </c>
      <c r="M798" s="168">
        <f t="shared" si="54"/>
        <v>-2.9464633234688176E-3</v>
      </c>
      <c r="N798" s="168">
        <f t="shared" si="54"/>
        <v>8.4657087292947519E-3</v>
      </c>
      <c r="O798" s="168">
        <f t="shared" si="54"/>
        <v>-2.0153779470983735E-2</v>
      </c>
      <c r="P798" s="168">
        <f t="shared" si="54"/>
        <v>2.4038783107310779E-2</v>
      </c>
      <c r="Q798" s="168">
        <f t="shared" si="54"/>
        <v>-1.065650130353446E-2</v>
      </c>
      <c r="R798" s="168">
        <f t="shared" si="54"/>
        <v>-1.3402923049883553E-2</v>
      </c>
      <c r="S798" s="168">
        <f t="shared" si="54"/>
        <v>5.8184849189714338E-2</v>
      </c>
    </row>
    <row r="799" spans="1:19" ht="12.6" hidden="1" customHeight="1" x14ac:dyDescent="0.25">
      <c r="A799" s="17" t="s">
        <v>848</v>
      </c>
      <c r="B799" s="132">
        <v>103.367</v>
      </c>
      <c r="C799" s="168">
        <f t="shared" si="55"/>
        <v>2.2988128171615108E-2</v>
      </c>
      <c r="D799" s="168">
        <f t="shared" si="54"/>
        <v>2.8464652723077633E-2</v>
      </c>
      <c r="E799" s="168">
        <f t="shared" si="54"/>
        <v>2.7210512927122732E-2</v>
      </c>
      <c r="F799" s="168">
        <f t="shared" si="54"/>
        <v>2.4125754156272494E-2</v>
      </c>
      <c r="G799" s="168">
        <f t="shared" si="54"/>
        <v>2.5633499994295095E-2</v>
      </c>
      <c r="H799" s="168">
        <f t="shared" si="54"/>
        <v>7.8583975976738163E-3</v>
      </c>
      <c r="I799" s="168">
        <f t="shared" si="54"/>
        <v>2.2183022251657469E-2</v>
      </c>
      <c r="J799" s="168">
        <f t="shared" si="54"/>
        <v>3.7083954254111706E-2</v>
      </c>
      <c r="K799" s="168">
        <f t="shared" si="54"/>
        <v>1.483159094712172E-2</v>
      </c>
      <c r="L799" s="168">
        <f t="shared" si="54"/>
        <v>1.6746943074334331E-2</v>
      </c>
      <c r="M799" s="168">
        <f t="shared" si="54"/>
        <v>2.1203966720175549E-2</v>
      </c>
      <c r="N799" s="168">
        <f t="shared" si="54"/>
        <v>2.0205178939898927E-2</v>
      </c>
      <c r="O799" s="168">
        <f t="shared" si="54"/>
        <v>2.2863315799493966E-2</v>
      </c>
      <c r="P799" s="168">
        <f t="shared" si="54"/>
        <v>1.546505430911016E-2</v>
      </c>
      <c r="Q799" s="168">
        <f t="shared" si="54"/>
        <v>8.0595426122991309E-3</v>
      </c>
      <c r="R799" s="168">
        <f t="shared" si="54"/>
        <v>1.226378294003494E-2</v>
      </c>
      <c r="S799" s="168">
        <f t="shared" si="54"/>
        <v>1.6230199657979227E-2</v>
      </c>
    </row>
    <row r="800" spans="1:19" ht="13.2" hidden="1" customHeight="1" x14ac:dyDescent="0.25">
      <c r="A800" s="167" t="s">
        <v>846</v>
      </c>
      <c r="B800" s="132" t="s">
        <v>844</v>
      </c>
      <c r="C800" s="168" t="e">
        <f t="shared" si="55"/>
        <v>#VALUE!</v>
      </c>
      <c r="D800" s="168" t="e">
        <f t="shared" si="54"/>
        <v>#VALUE!</v>
      </c>
      <c r="E800" s="168" t="e">
        <f t="shared" si="54"/>
        <v>#VALUE!</v>
      </c>
      <c r="F800" s="168" t="e">
        <f t="shared" si="54"/>
        <v>#VALUE!</v>
      </c>
      <c r="G800" s="168" t="e">
        <f t="shared" si="54"/>
        <v>#VALUE!</v>
      </c>
      <c r="H800" s="168" t="e">
        <f t="shared" si="54"/>
        <v>#VALUE!</v>
      </c>
      <c r="I800" s="168" t="e">
        <f t="shared" si="54"/>
        <v>#VALUE!</v>
      </c>
      <c r="J800" s="168" t="e">
        <f t="shared" si="54"/>
        <v>#VALUE!</v>
      </c>
      <c r="K800" s="168" t="e">
        <f t="shared" si="54"/>
        <v>#VALUE!</v>
      </c>
      <c r="L800" s="168" t="e">
        <f t="shared" si="54"/>
        <v>#VALUE!</v>
      </c>
      <c r="M800" s="168" t="e">
        <f t="shared" si="54"/>
        <v>#VALUE!</v>
      </c>
      <c r="N800" s="168" t="e">
        <f t="shared" si="54"/>
        <v>#VALUE!</v>
      </c>
      <c r="O800" s="168" t="e">
        <f t="shared" si="54"/>
        <v>#VALUE!</v>
      </c>
      <c r="P800" s="168" t="e">
        <f t="shared" si="54"/>
        <v>#VALUE!</v>
      </c>
      <c r="Q800" s="168" t="e">
        <f t="shared" si="54"/>
        <v>#VALUE!</v>
      </c>
      <c r="R800" s="168" t="e">
        <f t="shared" si="54"/>
        <v>#VALUE!</v>
      </c>
      <c r="S800" s="168" t="e">
        <f t="shared" si="54"/>
        <v>#VALUE!</v>
      </c>
    </row>
    <row r="801" spans="1:19" ht="12.6" hidden="1" customHeight="1" x14ac:dyDescent="0.25">
      <c r="A801" s="17" t="s">
        <v>842</v>
      </c>
      <c r="B801" s="132">
        <v>98.853999999999999</v>
      </c>
      <c r="C801" s="168">
        <f t="shared" si="55"/>
        <v>-4.4839129374560915E-3</v>
      </c>
      <c r="D801" s="168">
        <f t="shared" si="54"/>
        <v>-5.5382212283211496E-3</v>
      </c>
      <c r="E801" s="168">
        <f t="shared" si="54"/>
        <v>5.6803771961999594E-4</v>
      </c>
      <c r="F801" s="168">
        <f t="shared" si="54"/>
        <v>1.2141692259162173E-2</v>
      </c>
      <c r="G801" s="168">
        <f t="shared" si="54"/>
        <v>1.5005151551911844E-2</v>
      </c>
      <c r="H801" s="168">
        <f t="shared" si="54"/>
        <v>-3.0032307230478117E-2</v>
      </c>
      <c r="I801" s="168">
        <f t="shared" si="54"/>
        <v>6.4295389987736318E-3</v>
      </c>
      <c r="J801" s="168">
        <f t="shared" si="54"/>
        <v>2.3922021151419282E-2</v>
      </c>
      <c r="K801" s="168">
        <f t="shared" si="54"/>
        <v>-1.48247978926076E-2</v>
      </c>
      <c r="L801" s="168">
        <f t="shared" si="54"/>
        <v>-1.8590548145752672E-3</v>
      </c>
      <c r="M801" s="168">
        <f t="shared" si="54"/>
        <v>1.358270085651081E-2</v>
      </c>
      <c r="N801" s="168">
        <f t="shared" si="54"/>
        <v>-2.2160321476083489E-3</v>
      </c>
      <c r="O801" s="168">
        <f t="shared" si="54"/>
        <v>3.6362129692191214E-3</v>
      </c>
      <c r="P801" s="168">
        <f t="shared" si="54"/>
        <v>1.1172284511441033E-2</v>
      </c>
      <c r="Q801" s="168">
        <f t="shared" si="54"/>
        <v>-3.5143422825967829E-2</v>
      </c>
      <c r="R801" s="168">
        <f t="shared" si="54"/>
        <v>-2.7614712776937722E-2</v>
      </c>
      <c r="S801" s="168">
        <f t="shared" si="54"/>
        <v>-2.8406384422838493E-2</v>
      </c>
    </row>
    <row r="802" spans="1:19" ht="12.6" hidden="1" customHeight="1" x14ac:dyDescent="0.25">
      <c r="A802" s="17" t="s">
        <v>839</v>
      </c>
      <c r="B802" s="132">
        <v>107.414</v>
      </c>
      <c r="C802" s="168">
        <f t="shared" si="55"/>
        <v>4.8833572449719975E-2</v>
      </c>
      <c r="D802" s="168">
        <f t="shared" si="54"/>
        <v>6.8982366307170473E-2</v>
      </c>
      <c r="E802" s="168">
        <f t="shared" si="54"/>
        <v>5.0133263764573721E-2</v>
      </c>
      <c r="F802" s="168">
        <f t="shared" si="54"/>
        <v>4.0055312204934745E-2</v>
      </c>
      <c r="G802" s="168">
        <f t="shared" si="54"/>
        <v>3.5654753680462781E-2</v>
      </c>
      <c r="H802" s="168">
        <f t="shared" si="54"/>
        <v>3.6240505975304593E-2</v>
      </c>
      <c r="I802" s="168">
        <f t="shared" si="54"/>
        <v>4.3363488353534541E-2</v>
      </c>
      <c r="J802" s="168">
        <f t="shared" si="54"/>
        <v>4.8235916443177818E-2</v>
      </c>
      <c r="K802" s="168">
        <f t="shared" si="54"/>
        <v>3.1380157724879565E-2</v>
      </c>
      <c r="L802" s="168">
        <f t="shared" si="54"/>
        <v>2.6860387092480176E-2</v>
      </c>
      <c r="M802" s="168">
        <f t="shared" si="54"/>
        <v>3.8494772238752528E-2</v>
      </c>
      <c r="N802" s="168">
        <f t="shared" si="54"/>
        <v>3.4546148790623565E-2</v>
      </c>
      <c r="O802" s="168">
        <f t="shared" si="54"/>
        <v>3.9698434704962704E-2</v>
      </c>
      <c r="P802" s="168">
        <f t="shared" si="54"/>
        <v>1.7726572764835691E-2</v>
      </c>
      <c r="Q802" s="168">
        <f t="shared" si="54"/>
        <v>3.6529546637732224E-2</v>
      </c>
      <c r="R802" s="168">
        <f t="shared" si="54"/>
        <v>3.5703367441081379E-2</v>
      </c>
      <c r="S802" s="168">
        <f t="shared" si="54"/>
        <v>3.6435613044915272E-2</v>
      </c>
    </row>
    <row r="803" spans="1:19" ht="12.6" hidden="1" customHeight="1" x14ac:dyDescent="0.25">
      <c r="A803" s="17" t="s">
        <v>836</v>
      </c>
      <c r="B803" s="132">
        <v>105.095</v>
      </c>
      <c r="C803" s="168">
        <f t="shared" si="55"/>
        <v>3.184976993551536E-2</v>
      </c>
      <c r="D803" s="168">
        <f t="shared" si="54"/>
        <v>3.2332833249934412E-2</v>
      </c>
      <c r="E803" s="168">
        <f t="shared" si="54"/>
        <v>2.3926705533888759E-2</v>
      </c>
      <c r="F803" s="168">
        <f t="shared" si="54"/>
        <v>1.2497509812671836E-2</v>
      </c>
      <c r="G803" s="168">
        <f t="shared" si="54"/>
        <v>3.8870313487239905E-2</v>
      </c>
      <c r="H803" s="168">
        <f t="shared" si="54"/>
        <v>1.6130944750520904E-2</v>
      </c>
      <c r="I803" s="168">
        <f t="shared" si="54"/>
        <v>2.0484614892087194E-2</v>
      </c>
      <c r="J803" s="168">
        <f t="shared" si="54"/>
        <v>3.0518657261049187E-2</v>
      </c>
      <c r="K803" s="168">
        <f t="shared" si="54"/>
        <v>3.7184888019284879E-2</v>
      </c>
      <c r="L803" s="168">
        <f t="shared" si="54"/>
        <v>2.5984188299611244E-2</v>
      </c>
      <c r="M803" s="168">
        <f t="shared" si="54"/>
        <v>1.2019826859602345E-2</v>
      </c>
      <c r="N803" s="168">
        <f t="shared" si="54"/>
        <v>3.7624249737894688E-2</v>
      </c>
      <c r="O803" s="168">
        <f t="shared" si="54"/>
        <v>2.7437296939793798E-2</v>
      </c>
      <c r="P803" s="168">
        <f t="shared" si="54"/>
        <v>8.7293244491730704E-3</v>
      </c>
      <c r="Q803" s="168">
        <f t="shared" si="54"/>
        <v>1.2822707288691948E-2</v>
      </c>
      <c r="R803" s="168">
        <f t="shared" si="54"/>
        <v>2.8238517993650847E-2</v>
      </c>
      <c r="S803" s="168">
        <f t="shared" si="54"/>
        <v>2.3994092681189461E-2</v>
      </c>
    </row>
    <row r="804" spans="1:19" ht="12.6" hidden="1" customHeight="1" x14ac:dyDescent="0.25">
      <c r="A804" s="17" t="s">
        <v>833</v>
      </c>
      <c r="B804" s="132">
        <v>103.027</v>
      </c>
      <c r="C804" s="168">
        <f t="shared" si="55"/>
        <v>2.5475932073197427E-2</v>
      </c>
      <c r="D804" s="168">
        <f t="shared" si="54"/>
        <v>2.8620873768513411E-2</v>
      </c>
      <c r="E804" s="168">
        <f t="shared" si="54"/>
        <v>3.2884922683093176E-2</v>
      </c>
      <c r="F804" s="168">
        <f t="shared" si="54"/>
        <v>2.0177695833658804E-2</v>
      </c>
      <c r="G804" s="168">
        <f t="shared" si="54"/>
        <v>1.3032795309960266E-2</v>
      </c>
      <c r="H804" s="168">
        <f t="shared" si="54"/>
        <v>1.4437395356431626E-2</v>
      </c>
      <c r="I804" s="168">
        <f t="shared" si="54"/>
        <v>1.8186766329422621E-2</v>
      </c>
      <c r="J804" s="168">
        <f t="shared" si="54"/>
        <v>5.39603986869861E-2</v>
      </c>
      <c r="K804" s="168">
        <f t="shared" si="54"/>
        <v>1.6035612776091002E-2</v>
      </c>
      <c r="L804" s="168">
        <f t="shared" si="54"/>
        <v>1.7162227940714647E-2</v>
      </c>
      <c r="M804" s="168">
        <f t="shared" si="54"/>
        <v>1.0802668870596666E-2</v>
      </c>
      <c r="N804" s="168">
        <f t="shared" si="54"/>
        <v>2.3452504147572828E-2</v>
      </c>
      <c r="O804" s="168">
        <f t="shared" si="54"/>
        <v>1.7825882579989738E-2</v>
      </c>
      <c r="P804" s="168">
        <f t="shared" si="54"/>
        <v>1.2157529089523722E-2</v>
      </c>
      <c r="Q804" s="168">
        <f t="shared" si="54"/>
        <v>2.1530274722834086E-2</v>
      </c>
      <c r="R804" s="168">
        <f t="shared" si="54"/>
        <v>1.3756145022532085E-2</v>
      </c>
      <c r="S804" s="168">
        <f t="shared" si="54"/>
        <v>2.8725043486435231E-2</v>
      </c>
    </row>
    <row r="805" spans="1:19" ht="12.6" hidden="1" customHeight="1" x14ac:dyDescent="0.25">
      <c r="A805" s="17" t="s">
        <v>830</v>
      </c>
      <c r="B805" s="132">
        <v>105.10299999999999</v>
      </c>
      <c r="C805" s="168">
        <f t="shared" si="55"/>
        <v>2.5510932527977648E-2</v>
      </c>
      <c r="D805" s="168">
        <f t="shared" si="54"/>
        <v>2.1193740501358249E-2</v>
      </c>
      <c r="E805" s="168">
        <f t="shared" si="54"/>
        <v>3.1323613253375848E-2</v>
      </c>
      <c r="F805" s="168">
        <f t="shared" si="54"/>
        <v>1.891076178402451E-2</v>
      </c>
      <c r="G805" s="168">
        <f t="shared" si="54"/>
        <v>2.346446947582681E-2</v>
      </c>
      <c r="H805" s="168">
        <f t="shared" si="54"/>
        <v>2.8109595230346729E-2</v>
      </c>
      <c r="I805" s="168">
        <f t="shared" si="54"/>
        <v>2.8587772081154705E-2</v>
      </c>
      <c r="J805" s="168">
        <f t="shared" si="54"/>
        <v>3.1811872626145599E-2</v>
      </c>
      <c r="K805" s="168">
        <f t="shared" si="54"/>
        <v>1.8159271061275684E-2</v>
      </c>
      <c r="L805" s="168">
        <f t="shared" si="54"/>
        <v>1.3562377335018194E-2</v>
      </c>
      <c r="M805" s="168">
        <f t="shared" si="54"/>
        <v>2.2092920500481394E-2</v>
      </c>
      <c r="N805" s="168">
        <f t="shared" si="54"/>
        <v>1.1678394618621413E-2</v>
      </c>
      <c r="O805" s="168">
        <f t="shared" si="54"/>
        <v>3.3961072510130474E-2</v>
      </c>
      <c r="P805" s="168">
        <f t="shared" si="54"/>
        <v>2.6786776868689355E-2</v>
      </c>
      <c r="Q805" s="168">
        <f t="shared" si="54"/>
        <v>2.3645970849692333E-2</v>
      </c>
      <c r="R805" s="168">
        <f t="shared" si="54"/>
        <v>4.2278449969616494E-2</v>
      </c>
      <c r="S805" s="168">
        <f t="shared" si="54"/>
        <v>7.682243897922203E-2</v>
      </c>
    </row>
    <row r="806" spans="1:19" ht="12.6" hidden="1" customHeight="1" x14ac:dyDescent="0.25">
      <c r="A806" s="17" t="s">
        <v>827</v>
      </c>
      <c r="B806" s="132">
        <v>100.75</v>
      </c>
      <c r="C806" s="168">
        <f t="shared" si="55"/>
        <v>7.9406830932882144E-5</v>
      </c>
      <c r="D806" s="168">
        <f t="shared" si="54"/>
        <v>-1.547457564370136E-3</v>
      </c>
      <c r="E806" s="168">
        <f t="shared" si="54"/>
        <v>3.7206475007300455E-2</v>
      </c>
      <c r="F806" s="168">
        <f t="shared" si="54"/>
        <v>4.9007829410561143E-2</v>
      </c>
      <c r="G806" s="168">
        <f t="shared" si="54"/>
        <v>2.1323385171471809E-2</v>
      </c>
      <c r="H806" s="168">
        <f t="shared" si="54"/>
        <v>4.5724396795834288E-3</v>
      </c>
      <c r="I806" s="168">
        <f t="shared" si="54"/>
        <v>1.0940838500629546E-2</v>
      </c>
      <c r="J806" s="168">
        <f t="shared" si="54"/>
        <v>3.0278898209156413E-2</v>
      </c>
      <c r="K806" s="168">
        <f t="shared" si="54"/>
        <v>8.8260718517800818E-3</v>
      </c>
      <c r="L806" s="168">
        <f t="shared" si="54"/>
        <v>2.8074153889100062E-2</v>
      </c>
      <c r="M806" s="168">
        <f t="shared" si="54"/>
        <v>2.737561614159012E-2</v>
      </c>
      <c r="N806" s="168">
        <f t="shared" si="54"/>
        <v>8.6487616437502801E-3</v>
      </c>
      <c r="O806" s="168">
        <f t="shared" si="54"/>
        <v>2.7628817408764661E-2</v>
      </c>
      <c r="P806" s="168">
        <f t="shared" si="54"/>
        <v>4.1368794728621205E-2</v>
      </c>
      <c r="Q806" s="168">
        <f t="shared" si="54"/>
        <v>2.6067470103663171E-2</v>
      </c>
      <c r="R806" s="168">
        <f t="shared" si="54"/>
        <v>2.5337709155762278E-2</v>
      </c>
      <c r="S806" s="168">
        <f t="shared" si="54"/>
        <v>4.0947467382148384E-2</v>
      </c>
    </row>
    <row r="807" spans="1:19" ht="12.6" hidden="1" customHeight="1" x14ac:dyDescent="0.25">
      <c r="A807" s="17" t="s">
        <v>824</v>
      </c>
      <c r="B807" s="132">
        <v>110.00700000000001</v>
      </c>
      <c r="C807" s="168">
        <f t="shared" si="55"/>
        <v>0.15235847961453364</v>
      </c>
      <c r="D807" s="168">
        <f t="shared" si="54"/>
        <v>2.8372820262222875E-2</v>
      </c>
      <c r="E807" s="168">
        <f t="shared" si="54"/>
        <v>1.045546623952287E-4</v>
      </c>
      <c r="F807" s="168">
        <f t="shared" si="54"/>
        <v>2.8741698559996198E-2</v>
      </c>
      <c r="G807" s="168">
        <f t="shared" si="54"/>
        <v>-2.959753648605179E-2</v>
      </c>
      <c r="H807" s="168">
        <f t="shared" si="54"/>
        <v>1.8111634902204798E-2</v>
      </c>
      <c r="I807" s="168">
        <f t="shared" si="54"/>
        <v>5.0708036055578276E-2</v>
      </c>
      <c r="J807" s="168">
        <f t="shared" si="54"/>
        <v>-1.0755022701284256E-2</v>
      </c>
      <c r="K807" s="168">
        <f t="shared" si="54"/>
        <v>-4.5404824122594278E-2</v>
      </c>
      <c r="L807" s="168">
        <f t="shared" si="54"/>
        <v>3.5196412410889888E-2</v>
      </c>
      <c r="M807" s="168">
        <f t="shared" si="54"/>
        <v>-3.2712485573471728E-3</v>
      </c>
      <c r="N807" s="168">
        <f t="shared" si="54"/>
        <v>2.8067003688701186E-2</v>
      </c>
      <c r="O807" s="168">
        <f t="shared" si="54"/>
        <v>3.2812602561718585E-2</v>
      </c>
      <c r="P807" s="168">
        <f t="shared" si="54"/>
        <v>-7.8157185668192852E-4</v>
      </c>
      <c r="Q807" s="168">
        <f t="shared" si="54"/>
        <v>-9.8190296367295482E-2</v>
      </c>
      <c r="R807" s="168">
        <f t="shared" si="54"/>
        <v>-0.20483223621732805</v>
      </c>
      <c r="S807" s="168">
        <f t="shared" si="54"/>
        <v>4.763788047649431E-2</v>
      </c>
    </row>
    <row r="808" spans="1:19" ht="12.6" hidden="1" customHeight="1" x14ac:dyDescent="0.25">
      <c r="A808" s="17" t="s">
        <v>821</v>
      </c>
      <c r="B808" s="132">
        <v>102.917</v>
      </c>
      <c r="C808" s="168">
        <f t="shared" si="55"/>
        <v>4.0396998183368726E-2</v>
      </c>
      <c r="D808" s="168">
        <f t="shared" si="54"/>
        <v>1.9146743622055373E-2</v>
      </c>
      <c r="E808" s="168">
        <f t="shared" si="54"/>
        <v>1.235153015604773E-2</v>
      </c>
      <c r="F808" s="168">
        <f t="shared" si="54"/>
        <v>2.2680751631513729E-2</v>
      </c>
      <c r="G808" s="168">
        <f t="shared" si="54"/>
        <v>1.0368039012738528E-2</v>
      </c>
      <c r="H808" s="168">
        <f t="shared" si="54"/>
        <v>1.3512743355648338E-2</v>
      </c>
      <c r="I808" s="168">
        <f t="shared" si="54"/>
        <v>1.6941210924517058E-2</v>
      </c>
      <c r="J808" s="168">
        <f t="shared" si="54"/>
        <v>1.1286154647071944E-2</v>
      </c>
      <c r="K808" s="168">
        <f t="shared" si="54"/>
        <v>-2.434125324768166E-3</v>
      </c>
      <c r="L808" s="168">
        <f t="shared" si="54"/>
        <v>1.6946456522247022E-2</v>
      </c>
      <c r="M808" s="168">
        <f t="shared" si="54"/>
        <v>1.023503379793711E-2</v>
      </c>
      <c r="N808" s="168">
        <f t="shared" si="54"/>
        <v>1.3553924961654085E-2</v>
      </c>
      <c r="O808" s="168">
        <f t="shared" si="54"/>
        <v>1.6812476827788858E-2</v>
      </c>
      <c r="P808" s="168">
        <f t="shared" si="54"/>
        <v>8.9776200996800615E-3</v>
      </c>
      <c r="Q808" s="168">
        <f t="shared" si="54"/>
        <v>-1.1643211576251145E-2</v>
      </c>
      <c r="R808" s="168">
        <f t="shared" si="54"/>
        <v>-2.7534299484472946E-2</v>
      </c>
      <c r="S808" s="168">
        <f t="shared" si="54"/>
        <v>2.4552460516401808E-2</v>
      </c>
    </row>
    <row r="809" spans="1:19" ht="12.6" hidden="1" customHeight="1" x14ac:dyDescent="0.25">
      <c r="A809" s="17" t="s">
        <v>818</v>
      </c>
      <c r="B809" s="132">
        <v>101.70099999999999</v>
      </c>
      <c r="C809" s="168">
        <f t="shared" si="55"/>
        <v>2.7415811837175896E-2</v>
      </c>
      <c r="D809" s="168">
        <f t="shared" si="54"/>
        <v>2.3566884890679596E-2</v>
      </c>
      <c r="E809" s="168">
        <f t="shared" si="54"/>
        <v>1.7395740681091398E-2</v>
      </c>
      <c r="F809" s="168">
        <f t="shared" si="54"/>
        <v>2.0772049054847308E-2</v>
      </c>
      <c r="G809" s="168">
        <f t="shared" si="54"/>
        <v>1.6490826227606004E-2</v>
      </c>
      <c r="H809" s="168">
        <f t="shared" si="54"/>
        <v>1.1003705489079696E-2</v>
      </c>
      <c r="I809" s="168">
        <f t="shared" si="54"/>
        <v>1.1859910451962996E-2</v>
      </c>
      <c r="J809" s="168">
        <f t="shared" si="54"/>
        <v>1.5596937067277272E-2</v>
      </c>
      <c r="K809" s="168">
        <f t="shared" si="54"/>
        <v>5.9337424389283022E-3</v>
      </c>
      <c r="L809" s="168">
        <f t="shared" si="54"/>
        <v>1.2679337044690042E-2</v>
      </c>
      <c r="M809" s="168">
        <f t="shared" si="54"/>
        <v>1.0733882342349288E-2</v>
      </c>
      <c r="N809" s="168">
        <f t="shared" si="54"/>
        <v>1.1768975712568519E-2</v>
      </c>
      <c r="O809" s="168">
        <f t="shared" si="54"/>
        <v>1.8763556991814756E-2</v>
      </c>
      <c r="P809" s="168">
        <f t="shared" si="54"/>
        <v>1.4284951124275969E-2</v>
      </c>
      <c r="Q809" s="168">
        <f t="shared" si="54"/>
        <v>8.2973925068028365E-3</v>
      </c>
      <c r="R809" s="168">
        <f t="shared" si="54"/>
        <v>5.7758354139869628E-3</v>
      </c>
      <c r="S809" s="168">
        <f t="shared" si="54"/>
        <v>1.5122464009669878E-2</v>
      </c>
    </row>
    <row r="810" spans="1:19" ht="12.6" hidden="1" customHeight="1" x14ac:dyDescent="0.25">
      <c r="A810" s="17" t="s">
        <v>815</v>
      </c>
      <c r="B810" s="132">
        <v>101.64700000000001</v>
      </c>
      <c r="C810" s="168">
        <f t="shared" si="55"/>
        <v>2.3660803612896686E-2</v>
      </c>
      <c r="D810" s="168">
        <f t="shared" si="55"/>
        <v>2.0777503094533856E-2</v>
      </c>
      <c r="E810" s="168">
        <f t="shared" si="55"/>
        <v>1.6290072841683489E-2</v>
      </c>
      <c r="F810" s="168">
        <f t="shared" si="55"/>
        <v>2.1097968930820166E-2</v>
      </c>
      <c r="G810" s="168">
        <f t="shared" si="55"/>
        <v>1.7388534491471042E-2</v>
      </c>
      <c r="H810" s="168">
        <f t="shared" si="55"/>
        <v>1.1723972869579713E-2</v>
      </c>
      <c r="I810" s="168">
        <f t="shared" si="55"/>
        <v>1.1187734519356951E-2</v>
      </c>
      <c r="J810" s="168">
        <f t="shared" si="55"/>
        <v>1.5629729402839798E-2</v>
      </c>
      <c r="K810" s="168">
        <f t="shared" si="55"/>
        <v>6.0607331065101189E-3</v>
      </c>
      <c r="L810" s="168">
        <f t="shared" si="55"/>
        <v>1.3050522936677522E-2</v>
      </c>
      <c r="M810" s="168">
        <f t="shared" si="55"/>
        <v>1.1671049766223796E-2</v>
      </c>
      <c r="N810" s="168">
        <f t="shared" si="55"/>
        <v>1.1370628871939292E-2</v>
      </c>
      <c r="O810" s="168">
        <f t="shared" si="55"/>
        <v>1.6510112315503589E-2</v>
      </c>
      <c r="P810" s="168">
        <f t="shared" si="55"/>
        <v>1.272897850512078E-2</v>
      </c>
      <c r="Q810" s="168">
        <f t="shared" si="55"/>
        <v>6.8925219393609627E-3</v>
      </c>
      <c r="R810" s="168">
        <f t="shared" si="55"/>
        <v>6.5807701204487756E-3</v>
      </c>
      <c r="S810" s="168">
        <f t="shared" ref="S810" si="56">(S405/R405)^4 -1</f>
        <v>1.7579195908703715E-2</v>
      </c>
    </row>
  </sheetData>
  <mergeCells count="14">
    <mergeCell ref="R408:S408"/>
    <mergeCell ref="U2:V2"/>
    <mergeCell ref="A3:A4"/>
    <mergeCell ref="B3:E3"/>
    <mergeCell ref="F3:I3"/>
    <mergeCell ref="J3:M3"/>
    <mergeCell ref="N3:Q3"/>
    <mergeCell ref="R3:S3"/>
    <mergeCell ref="U3:V3"/>
    <mergeCell ref="A408:A409"/>
    <mergeCell ref="B408:E408"/>
    <mergeCell ref="F408:I408"/>
    <mergeCell ref="J408:M408"/>
    <mergeCell ref="N408:Q408"/>
  </mergeCells>
  <pageMargins left="0.75" right="0.75" top="1" bottom="1" header="0.5" footer="0.5"/>
  <pageSetup orientation="portrait"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J413"/>
  <sheetViews>
    <sheetView topLeftCell="B1" zoomScale="90" zoomScaleNormal="90" workbookViewId="0">
      <pane ySplit="7" topLeftCell="A8" activePane="bottomLeft" state="frozen"/>
      <selection pane="bottomLeft" activeCell="K14" sqref="K14"/>
    </sheetView>
  </sheetViews>
  <sheetFormatPr defaultColWidth="8.6640625" defaultRowHeight="13.2" x14ac:dyDescent="0.25"/>
  <cols>
    <col min="1" max="1" width="0" style="17" hidden="1" customWidth="1"/>
    <col min="2" max="2" width="35.6640625" style="17" customWidth="1"/>
    <col min="3" max="3" width="8.6640625" style="17" customWidth="1"/>
    <col min="4" max="7" width="8.6640625" style="17" hidden="1" customWidth="1"/>
    <col min="8" max="10" width="10" style="17" customWidth="1"/>
    <col min="11" max="16384" width="8.6640625" style="17"/>
  </cols>
  <sheetData>
    <row r="1" spans="1:10" ht="17.399999999999999" x14ac:dyDescent="0.3">
      <c r="A1" s="878" t="s">
        <v>0</v>
      </c>
      <c r="B1" s="879"/>
      <c r="C1" s="879"/>
      <c r="D1" s="879"/>
      <c r="E1" s="879"/>
      <c r="F1" s="879"/>
      <c r="G1" s="879"/>
      <c r="H1" s="879"/>
      <c r="I1" s="879"/>
      <c r="J1" s="879"/>
    </row>
    <row r="2" spans="1:10" ht="16.8" x14ac:dyDescent="0.3">
      <c r="A2" s="880" t="s">
        <v>1</v>
      </c>
      <c r="B2" s="879"/>
      <c r="C2" s="879"/>
      <c r="D2" s="879"/>
      <c r="E2" s="879"/>
      <c r="F2" s="879"/>
      <c r="G2" s="879"/>
      <c r="H2" s="879"/>
      <c r="I2" s="879"/>
      <c r="J2" s="879"/>
    </row>
    <row r="3" spans="1:10" x14ac:dyDescent="0.25">
      <c r="A3" s="879" t="s">
        <v>2</v>
      </c>
      <c r="B3" s="879"/>
      <c r="C3" s="879"/>
      <c r="D3" s="879"/>
      <c r="E3" s="879"/>
      <c r="F3" s="879"/>
      <c r="G3" s="879"/>
      <c r="H3" s="879"/>
      <c r="I3" s="879"/>
      <c r="J3" s="879"/>
    </row>
    <row r="4" spans="1:10" x14ac:dyDescent="0.25">
      <c r="A4" s="879" t="s">
        <v>435</v>
      </c>
      <c r="B4" s="879"/>
      <c r="C4" s="879"/>
      <c r="D4" s="879"/>
      <c r="E4" s="879"/>
      <c r="F4" s="879"/>
      <c r="G4" s="879"/>
      <c r="H4" s="879"/>
      <c r="I4" s="879"/>
      <c r="J4" s="879"/>
    </row>
    <row r="6" spans="1:10" x14ac:dyDescent="0.25">
      <c r="A6" s="877" t="s">
        <v>4</v>
      </c>
      <c r="B6" s="877" t="s">
        <v>5</v>
      </c>
      <c r="C6" s="877" t="s">
        <v>6</v>
      </c>
      <c r="D6" s="19"/>
      <c r="E6" s="19"/>
      <c r="F6" s="19"/>
      <c r="G6" s="19"/>
      <c r="H6" s="877" t="s">
        <v>7</v>
      </c>
      <c r="I6" s="877"/>
      <c r="J6" s="877"/>
    </row>
    <row r="7" spans="1:10" x14ac:dyDescent="0.25">
      <c r="A7" s="877"/>
      <c r="B7" s="877"/>
      <c r="C7" s="877"/>
      <c r="D7" s="19"/>
      <c r="E7" s="19"/>
      <c r="F7" s="19"/>
      <c r="G7" s="19"/>
      <c r="H7" s="19" t="s">
        <v>8</v>
      </c>
      <c r="I7" s="19" t="s">
        <v>9</v>
      </c>
      <c r="J7" s="19" t="s">
        <v>436</v>
      </c>
    </row>
    <row r="8" spans="1:10" x14ac:dyDescent="0.25">
      <c r="A8" s="17" t="s">
        <v>11</v>
      </c>
      <c r="B8" s="18" t="s">
        <v>12</v>
      </c>
      <c r="C8" s="17" t="s">
        <v>13</v>
      </c>
      <c r="H8" s="17">
        <f>'2.4.5U'!P8-'2.4.5U 2015Q2'!R5</f>
        <v>0</v>
      </c>
      <c r="I8" s="17">
        <f>'2.4.5U'!Q8-'2.4.5U 2015Q2'!S5</f>
        <v>14455</v>
      </c>
    </row>
    <row r="9" spans="1:10" x14ac:dyDescent="0.25">
      <c r="A9" s="17" t="s">
        <v>1742</v>
      </c>
      <c r="B9" s="18" t="s">
        <v>1741</v>
      </c>
      <c r="C9" s="17" t="s">
        <v>2045</v>
      </c>
      <c r="H9" s="17">
        <f>'2.4.5U'!P9-'2.4.5U 2015Q2'!R6</f>
        <v>0</v>
      </c>
      <c r="I9" s="17">
        <f>'2.4.5U'!Q9-'2.4.5U 2015Q2'!S6</f>
        <v>217</v>
      </c>
    </row>
    <row r="10" spans="1:10" x14ac:dyDescent="0.25">
      <c r="A10" s="17" t="s">
        <v>1739</v>
      </c>
      <c r="B10" s="18" t="s">
        <v>1738</v>
      </c>
      <c r="C10" s="17" t="s">
        <v>2044</v>
      </c>
      <c r="H10" s="17">
        <f>'2.4.5U'!P10-'2.4.5U 2015Q2'!R7</f>
        <v>0</v>
      </c>
      <c r="I10" s="17">
        <f>'2.4.5U'!Q10-'2.4.5U 2015Q2'!S7</f>
        <v>-756</v>
      </c>
    </row>
    <row r="11" spans="1:10" x14ac:dyDescent="0.25">
      <c r="A11" s="17" t="s">
        <v>1736</v>
      </c>
      <c r="B11" s="18" t="s">
        <v>1735</v>
      </c>
      <c r="C11" s="17" t="s">
        <v>2043</v>
      </c>
      <c r="H11" s="17">
        <f>'2.4.5U'!P11-'2.4.5U 2015Q2'!R8</f>
        <v>0</v>
      </c>
      <c r="I11" s="17">
        <f>'2.4.5U'!Q11-'2.4.5U 2015Q2'!S8</f>
        <v>-1047</v>
      </c>
    </row>
    <row r="12" spans="1:10" x14ac:dyDescent="0.25">
      <c r="A12" s="17" t="s">
        <v>1733</v>
      </c>
      <c r="B12" s="17" t="s">
        <v>1732</v>
      </c>
      <c r="C12" s="17" t="s">
        <v>2042</v>
      </c>
      <c r="H12" s="17">
        <f>'2.4.5U'!P12-'2.4.5U 2015Q2'!R9</f>
        <v>0</v>
      </c>
      <c r="I12" s="17">
        <f>'2.4.5U'!Q12-'2.4.5U 2015Q2'!S9</f>
        <v>-1044</v>
      </c>
    </row>
    <row r="13" spans="1:10" x14ac:dyDescent="0.25">
      <c r="A13" s="17" t="s">
        <v>1730</v>
      </c>
      <c r="B13" s="17" t="s">
        <v>1729</v>
      </c>
      <c r="C13" s="17" t="s">
        <v>2041</v>
      </c>
      <c r="H13" s="17">
        <f>'2.4.5U'!P13-'2.4.5U 2015Q2'!R10</f>
        <v>0</v>
      </c>
      <c r="I13" s="17">
        <f>'2.4.5U'!Q13-'2.4.5U 2015Q2'!S10</f>
        <v>-367</v>
      </c>
    </row>
    <row r="14" spans="1:10" x14ac:dyDescent="0.25">
      <c r="A14" s="17" t="s">
        <v>1727</v>
      </c>
      <c r="B14" s="17" t="s">
        <v>1726</v>
      </c>
      <c r="C14" s="17" t="s">
        <v>2040</v>
      </c>
      <c r="H14" s="17">
        <f>'2.4.5U'!P14-'2.4.5U 2015Q2'!R11</f>
        <v>0</v>
      </c>
      <c r="I14" s="17">
        <f>'2.4.5U'!Q14-'2.4.5U 2015Q2'!S11</f>
        <v>-383</v>
      </c>
    </row>
    <row r="15" spans="1:10" x14ac:dyDescent="0.25">
      <c r="A15" s="17" t="s">
        <v>1724</v>
      </c>
      <c r="B15" s="17" t="s">
        <v>1723</v>
      </c>
      <c r="C15" s="17" t="s">
        <v>2039</v>
      </c>
      <c r="H15" s="17">
        <f>'2.4.5U'!P15-'2.4.5U 2015Q2'!R12</f>
        <v>0</v>
      </c>
      <c r="I15" s="17">
        <f>'2.4.5U'!Q15-'2.4.5U 2015Q2'!S12</f>
        <v>16</v>
      </c>
    </row>
    <row r="16" spans="1:10" x14ac:dyDescent="0.25">
      <c r="A16" s="17" t="s">
        <v>1721</v>
      </c>
      <c r="B16" s="17" t="s">
        <v>1720</v>
      </c>
      <c r="C16" s="17" t="s">
        <v>2038</v>
      </c>
      <c r="H16" s="17">
        <f>'2.4.5U'!P16-'2.4.5U 2015Q2'!R13</f>
        <v>0</v>
      </c>
      <c r="I16" s="17">
        <f>'2.4.5U'!Q16-'2.4.5U 2015Q2'!S13</f>
        <v>-678</v>
      </c>
    </row>
    <row r="17" spans="1:9" x14ac:dyDescent="0.25">
      <c r="A17" s="17" t="s">
        <v>1718</v>
      </c>
      <c r="B17" s="17" t="s">
        <v>1717</v>
      </c>
      <c r="C17" s="17" t="s">
        <v>2037</v>
      </c>
      <c r="H17" s="17">
        <f>'2.4.5U'!P17-'2.4.5U 2015Q2'!R14</f>
        <v>0</v>
      </c>
      <c r="I17" s="17">
        <f>'2.4.5U'!Q17-'2.4.5U 2015Q2'!S14</f>
        <v>14</v>
      </c>
    </row>
    <row r="18" spans="1:9" x14ac:dyDescent="0.25">
      <c r="A18" s="17" t="s">
        <v>1715</v>
      </c>
      <c r="B18" s="17" t="s">
        <v>1714</v>
      </c>
      <c r="C18" s="17" t="s">
        <v>2036</v>
      </c>
      <c r="H18" s="17">
        <f>'2.4.5U'!P18-'2.4.5U 2015Q2'!R15</f>
        <v>0</v>
      </c>
      <c r="I18" s="17">
        <f>'2.4.5U'!Q18-'2.4.5U 2015Q2'!S15</f>
        <v>6</v>
      </c>
    </row>
    <row r="19" spans="1:9" x14ac:dyDescent="0.25">
      <c r="A19" s="17" t="s">
        <v>1712</v>
      </c>
      <c r="B19" s="17" t="s">
        <v>1711</v>
      </c>
      <c r="C19" s="17" t="s">
        <v>2035</v>
      </c>
      <c r="H19" s="17">
        <f>'2.4.5U'!P19-'2.4.5U 2015Q2'!R16</f>
        <v>0</v>
      </c>
      <c r="I19" s="17">
        <f>'2.4.5U'!Q19-'2.4.5U 2015Q2'!S16</f>
        <v>3</v>
      </c>
    </row>
    <row r="20" spans="1:9" x14ac:dyDescent="0.25">
      <c r="A20" s="17" t="s">
        <v>1709</v>
      </c>
      <c r="B20" s="17" t="s">
        <v>1708</v>
      </c>
      <c r="C20" s="17" t="s">
        <v>2034</v>
      </c>
      <c r="H20" s="17">
        <f>'2.4.5U'!P20-'2.4.5U 2015Q2'!R17</f>
        <v>0</v>
      </c>
      <c r="I20" s="17">
        <f>'2.4.5U'!Q20-'2.4.5U 2015Q2'!S17</f>
        <v>3</v>
      </c>
    </row>
    <row r="21" spans="1:9" x14ac:dyDescent="0.25">
      <c r="A21" s="17" t="s">
        <v>1706</v>
      </c>
      <c r="B21" s="17" t="s">
        <v>1705</v>
      </c>
      <c r="C21" s="17" t="s">
        <v>2033</v>
      </c>
      <c r="H21" s="17">
        <f>'2.4.5U'!P21-'2.4.5U 2015Q2'!R18</f>
        <v>0</v>
      </c>
      <c r="I21" s="17">
        <f>'2.4.5U'!Q21-'2.4.5U 2015Q2'!S18</f>
        <v>0</v>
      </c>
    </row>
    <row r="22" spans="1:9" x14ac:dyDescent="0.25">
      <c r="A22" s="17" t="s">
        <v>1703</v>
      </c>
      <c r="B22" s="17" t="s">
        <v>1702</v>
      </c>
      <c r="C22" s="17" t="s">
        <v>2032</v>
      </c>
      <c r="H22" s="17">
        <f>'2.4.5U'!P22-'2.4.5U 2015Q2'!R19</f>
        <v>0</v>
      </c>
      <c r="I22" s="17">
        <f>'2.4.5U'!Q22-'2.4.5U 2015Q2'!S19</f>
        <v>7</v>
      </c>
    </row>
    <row r="23" spans="1:9" x14ac:dyDescent="0.25">
      <c r="A23" s="17" t="s">
        <v>1700</v>
      </c>
      <c r="B23" s="17" t="s">
        <v>1699</v>
      </c>
      <c r="C23" s="17" t="s">
        <v>2031</v>
      </c>
      <c r="H23" s="17">
        <f>'2.4.5U'!P23-'2.4.5U 2015Q2'!R20</f>
        <v>0</v>
      </c>
      <c r="I23" s="17">
        <f>'2.4.5U'!Q23-'2.4.5U 2015Q2'!S20</f>
        <v>5</v>
      </c>
    </row>
    <row r="24" spans="1:9" x14ac:dyDescent="0.25">
      <c r="A24" s="17" t="s">
        <v>1697</v>
      </c>
      <c r="B24" s="17" t="s">
        <v>1696</v>
      </c>
      <c r="C24" s="17" t="s">
        <v>2030</v>
      </c>
      <c r="H24" s="17">
        <f>'2.4.5U'!P24-'2.4.5U 2015Q2'!R21</f>
        <v>0</v>
      </c>
      <c r="I24" s="17">
        <f>'2.4.5U'!Q24-'2.4.5U 2015Q2'!S21</f>
        <v>2</v>
      </c>
    </row>
    <row r="25" spans="1:9" x14ac:dyDescent="0.25">
      <c r="A25" s="17" t="s">
        <v>1694</v>
      </c>
      <c r="B25" s="17" t="s">
        <v>1693</v>
      </c>
      <c r="C25" s="17" t="s">
        <v>2029</v>
      </c>
      <c r="H25" s="17">
        <f>'2.4.5U'!P25-'2.4.5U 2015Q2'!R22</f>
        <v>0</v>
      </c>
      <c r="I25" s="17">
        <f>'2.4.5U'!Q25-'2.4.5U 2015Q2'!S22</f>
        <v>-18</v>
      </c>
    </row>
    <row r="26" spans="1:9" x14ac:dyDescent="0.25">
      <c r="A26" s="17" t="s">
        <v>1691</v>
      </c>
      <c r="B26" s="17" t="s">
        <v>1690</v>
      </c>
      <c r="C26" s="17" t="s">
        <v>2028</v>
      </c>
      <c r="H26" s="17">
        <f>'2.4.5U'!P26-'2.4.5U 2015Q2'!R23</f>
        <v>0</v>
      </c>
      <c r="I26" s="17">
        <f>'2.4.5U'!Q26-'2.4.5U 2015Q2'!S23</f>
        <v>-12</v>
      </c>
    </row>
    <row r="27" spans="1:9" x14ac:dyDescent="0.25">
      <c r="A27" s="17" t="s">
        <v>1688</v>
      </c>
      <c r="B27" s="17" t="s">
        <v>1687</v>
      </c>
      <c r="C27" s="17" t="s">
        <v>2027</v>
      </c>
      <c r="H27" s="17">
        <f>'2.4.5U'!P27-'2.4.5U 2015Q2'!R24</f>
        <v>0</v>
      </c>
      <c r="I27" s="17">
        <f>'2.4.5U'!Q27-'2.4.5U 2015Q2'!S24</f>
        <v>-6</v>
      </c>
    </row>
    <row r="28" spans="1:9" x14ac:dyDescent="0.25">
      <c r="A28" s="17" t="s">
        <v>1685</v>
      </c>
      <c r="B28" s="18" t="s">
        <v>1684</v>
      </c>
      <c r="C28" s="17" t="s">
        <v>2026</v>
      </c>
      <c r="H28" s="17">
        <f>'2.4.5U'!P28-'2.4.5U 2015Q2'!R25</f>
        <v>0</v>
      </c>
      <c r="I28" s="17">
        <f>'2.4.5U'!Q28-'2.4.5U 2015Q2'!S25</f>
        <v>-5</v>
      </c>
    </row>
    <row r="29" spans="1:9" x14ac:dyDescent="0.25">
      <c r="A29" s="17" t="s">
        <v>1682</v>
      </c>
      <c r="B29" s="17" t="s">
        <v>1681</v>
      </c>
      <c r="C29" s="17" t="s">
        <v>2025</v>
      </c>
      <c r="H29" s="17">
        <f>'2.4.5U'!P29-'2.4.5U 2015Q2'!R26</f>
        <v>0</v>
      </c>
      <c r="I29" s="17">
        <f>'2.4.5U'!Q29-'2.4.5U 2015Q2'!S26</f>
        <v>-38</v>
      </c>
    </row>
    <row r="30" spans="1:9" x14ac:dyDescent="0.25">
      <c r="A30" s="17" t="s">
        <v>1679</v>
      </c>
      <c r="B30" s="17" t="s">
        <v>1678</v>
      </c>
      <c r="C30" s="17" t="s">
        <v>2024</v>
      </c>
      <c r="H30" s="17">
        <f>'2.4.5U'!P30-'2.4.5U 2015Q2'!R27</f>
        <v>0</v>
      </c>
      <c r="I30" s="17">
        <f>'2.4.5U'!Q30-'2.4.5U 2015Q2'!S27</f>
        <v>-16</v>
      </c>
    </row>
    <row r="31" spans="1:9" x14ac:dyDescent="0.25">
      <c r="A31" s="17" t="s">
        <v>1676</v>
      </c>
      <c r="B31" s="17" t="s">
        <v>1675</v>
      </c>
      <c r="C31" s="17" t="s">
        <v>2023</v>
      </c>
      <c r="H31" s="17">
        <f>'2.4.5U'!P31-'2.4.5U 2015Q2'!R28</f>
        <v>0</v>
      </c>
      <c r="I31" s="17">
        <f>'2.4.5U'!Q31-'2.4.5U 2015Q2'!S28</f>
        <v>-9</v>
      </c>
    </row>
    <row r="32" spans="1:9" x14ac:dyDescent="0.25">
      <c r="A32" s="17" t="s">
        <v>1673</v>
      </c>
      <c r="B32" s="17" t="s">
        <v>1672</v>
      </c>
      <c r="C32" s="17" t="s">
        <v>2022</v>
      </c>
      <c r="H32" s="17">
        <f>'2.4.5U'!P32-'2.4.5U 2015Q2'!R29</f>
        <v>0</v>
      </c>
      <c r="I32" s="17">
        <f>'2.4.5U'!Q32-'2.4.5U 2015Q2'!S29</f>
        <v>-2</v>
      </c>
    </row>
    <row r="33" spans="1:9" x14ac:dyDescent="0.25">
      <c r="A33" s="17" t="s">
        <v>1670</v>
      </c>
      <c r="B33" s="17" t="s">
        <v>1669</v>
      </c>
      <c r="C33" s="17" t="s">
        <v>2021</v>
      </c>
      <c r="H33" s="17">
        <f>'2.4.5U'!P33-'2.4.5U 2015Q2'!R30</f>
        <v>0</v>
      </c>
      <c r="I33" s="17">
        <f>'2.4.5U'!Q33-'2.4.5U 2015Q2'!S30</f>
        <v>-11</v>
      </c>
    </row>
    <row r="34" spans="1:9" x14ac:dyDescent="0.25">
      <c r="A34" s="17" t="s">
        <v>1667</v>
      </c>
      <c r="B34" s="17" t="s">
        <v>1666</v>
      </c>
      <c r="C34" s="17" t="s">
        <v>2020</v>
      </c>
      <c r="H34" s="17">
        <f>'2.4.5U'!P34-'2.4.5U 2015Q2'!R31</f>
        <v>0</v>
      </c>
      <c r="I34" s="17">
        <f>'2.4.5U'!Q34-'2.4.5U 2015Q2'!S31</f>
        <v>40</v>
      </c>
    </row>
    <row r="35" spans="1:9" x14ac:dyDescent="0.25">
      <c r="A35" s="17" t="s">
        <v>1664</v>
      </c>
      <c r="B35" s="17" t="s">
        <v>1663</v>
      </c>
      <c r="C35" s="17" t="s">
        <v>2019</v>
      </c>
      <c r="H35" s="17">
        <f>'2.4.5U'!P35-'2.4.5U 2015Q2'!R32</f>
        <v>0</v>
      </c>
      <c r="I35" s="17">
        <f>'2.4.5U'!Q35-'2.4.5U 2015Q2'!S32</f>
        <v>36</v>
      </c>
    </row>
    <row r="36" spans="1:9" x14ac:dyDescent="0.25">
      <c r="A36" s="17" t="s">
        <v>1661</v>
      </c>
      <c r="B36" s="17" t="s">
        <v>1660</v>
      </c>
      <c r="C36" s="17" t="s">
        <v>2018</v>
      </c>
      <c r="H36" s="17">
        <f>'2.4.5U'!P36-'2.4.5U 2015Q2'!R33</f>
        <v>0</v>
      </c>
      <c r="I36" s="17">
        <f>'2.4.5U'!Q36-'2.4.5U 2015Q2'!S33</f>
        <v>3</v>
      </c>
    </row>
    <row r="37" spans="1:9" x14ac:dyDescent="0.25">
      <c r="A37" s="17" t="s">
        <v>1658</v>
      </c>
      <c r="B37" s="17" t="s">
        <v>1657</v>
      </c>
      <c r="C37" s="17" t="s">
        <v>2017</v>
      </c>
      <c r="H37" s="17">
        <f>'2.4.5U'!P37-'2.4.5U 2015Q2'!R34</f>
        <v>0</v>
      </c>
      <c r="I37" s="17">
        <f>'2.4.5U'!Q37-'2.4.5U 2015Q2'!S34</f>
        <v>6</v>
      </c>
    </row>
    <row r="38" spans="1:9" x14ac:dyDescent="0.25">
      <c r="A38" s="17" t="s">
        <v>1655</v>
      </c>
      <c r="B38" s="17" t="s">
        <v>1654</v>
      </c>
      <c r="C38" s="17" t="s">
        <v>2016</v>
      </c>
      <c r="D38" s="17">
        <f>'2.4.5U'!L38-'2.4.5U 2015Q2'!N35</f>
        <v>0</v>
      </c>
      <c r="E38" s="17">
        <f>'2.4.5U'!M38-'2.4.5U 2015Q2'!O35</f>
        <v>0</v>
      </c>
      <c r="F38" s="17">
        <f>'2.4.5U'!N38-'2.4.5U 2015Q2'!P35</f>
        <v>0</v>
      </c>
      <c r="G38" s="17">
        <f>'2.4.5U'!O38-'2.4.5U 2015Q2'!Q35</f>
        <v>0</v>
      </c>
      <c r="H38" s="17">
        <f>'2.4.5U'!P38-'2.4.5U 2015Q2'!R35</f>
        <v>0</v>
      </c>
      <c r="I38" s="17">
        <f>'2.4.5U'!Q38-'2.4.5U 2015Q2'!S35</f>
        <v>1</v>
      </c>
    </row>
    <row r="39" spans="1:9" x14ac:dyDescent="0.25">
      <c r="A39" s="17" t="s">
        <v>1652</v>
      </c>
      <c r="B39" s="17" t="s">
        <v>1651</v>
      </c>
      <c r="C39" s="17" t="s">
        <v>2015</v>
      </c>
      <c r="D39" s="17">
        <f>'2.4.5U'!L39-'2.4.5U 2015Q2'!N36</f>
        <v>0</v>
      </c>
      <c r="E39" s="17">
        <f>'2.4.5U'!M39-'2.4.5U 2015Q2'!O36</f>
        <v>0</v>
      </c>
      <c r="F39" s="17">
        <f>'2.4.5U'!N39-'2.4.5U 2015Q2'!P36</f>
        <v>0</v>
      </c>
      <c r="G39" s="17">
        <f>'2.4.5U'!O39-'2.4.5U 2015Q2'!Q36</f>
        <v>0</v>
      </c>
      <c r="H39" s="17">
        <f>'2.4.5U'!P39-'2.4.5U 2015Q2'!R36</f>
        <v>0</v>
      </c>
      <c r="I39" s="17">
        <f>'2.4.5U'!Q39-'2.4.5U 2015Q2'!S36</f>
        <v>5</v>
      </c>
    </row>
    <row r="40" spans="1:9" x14ac:dyDescent="0.25">
      <c r="A40" s="17" t="s">
        <v>1649</v>
      </c>
      <c r="B40" s="17" t="s">
        <v>1648</v>
      </c>
      <c r="C40" s="17" t="s">
        <v>2014</v>
      </c>
      <c r="D40" s="17">
        <f>'2.4.5U'!L40-'2.4.5U 2015Q2'!N37</f>
        <v>0</v>
      </c>
      <c r="E40" s="17">
        <f>'2.4.5U'!M40-'2.4.5U 2015Q2'!O37</f>
        <v>0</v>
      </c>
      <c r="F40" s="17">
        <f>'2.4.5U'!N40-'2.4.5U 2015Q2'!P37</f>
        <v>0</v>
      </c>
      <c r="G40" s="17">
        <f>'2.4.5U'!O40-'2.4.5U 2015Q2'!Q37</f>
        <v>0</v>
      </c>
      <c r="H40" s="17">
        <f>'2.4.5U'!P40-'2.4.5U 2015Q2'!R37</f>
        <v>0</v>
      </c>
      <c r="I40" s="17">
        <f>'2.4.5U'!Q40-'2.4.5U 2015Q2'!S37</f>
        <v>-13</v>
      </c>
    </row>
    <row r="41" spans="1:9" x14ac:dyDescent="0.25">
      <c r="A41" s="17" t="s">
        <v>1646</v>
      </c>
      <c r="B41" s="17" t="s">
        <v>1645</v>
      </c>
      <c r="C41" s="17" t="s">
        <v>2013</v>
      </c>
      <c r="D41" s="17">
        <f>'2.4.5U'!L41-'2.4.5U 2015Q2'!N38</f>
        <v>0</v>
      </c>
      <c r="E41" s="17">
        <f>'2.4.5U'!M41-'2.4.5U 2015Q2'!O38</f>
        <v>0</v>
      </c>
      <c r="F41" s="17">
        <f>'2.4.5U'!N41-'2.4.5U 2015Q2'!P38</f>
        <v>0</v>
      </c>
      <c r="G41" s="17">
        <f>'2.4.5U'!O41-'2.4.5U 2015Q2'!Q38</f>
        <v>0</v>
      </c>
      <c r="H41" s="17">
        <f>'2.4.5U'!P41-'2.4.5U 2015Q2'!R38</f>
        <v>0</v>
      </c>
      <c r="I41" s="17">
        <f>'2.4.5U'!Q41-'2.4.5U 2015Q2'!S38</f>
        <v>-13</v>
      </c>
    </row>
    <row r="42" spans="1:9" x14ac:dyDescent="0.25">
      <c r="A42" s="17" t="s">
        <v>1643</v>
      </c>
      <c r="B42" s="17" t="s">
        <v>1642</v>
      </c>
      <c r="C42" s="17" t="s">
        <v>2012</v>
      </c>
      <c r="D42" s="17">
        <f>'2.4.5U'!L42-'2.4.5U 2015Q2'!N39</f>
        <v>0</v>
      </c>
      <c r="E42" s="17">
        <f>'2.4.5U'!M42-'2.4.5U 2015Q2'!O39</f>
        <v>0</v>
      </c>
      <c r="F42" s="17">
        <f>'2.4.5U'!N42-'2.4.5U 2015Q2'!P39</f>
        <v>0</v>
      </c>
      <c r="G42" s="17">
        <f>'2.4.5U'!O42-'2.4.5U 2015Q2'!Q39</f>
        <v>0</v>
      </c>
      <c r="H42" s="17">
        <f>'2.4.5U'!P42-'2.4.5U 2015Q2'!R39</f>
        <v>0</v>
      </c>
      <c r="I42" s="17">
        <f>'2.4.5U'!Q42-'2.4.5U 2015Q2'!S39</f>
        <v>-1</v>
      </c>
    </row>
    <row r="43" spans="1:9" x14ac:dyDescent="0.25">
      <c r="A43" s="17" t="s">
        <v>14</v>
      </c>
      <c r="B43" s="18" t="s">
        <v>15</v>
      </c>
      <c r="C43" s="17" t="s">
        <v>16</v>
      </c>
      <c r="D43" s="17">
        <f>'2.4.5U'!L43-'2.4.5U 2015Q2'!N40</f>
        <v>0</v>
      </c>
      <c r="E43" s="17">
        <f>'2.4.5U'!M43-'2.4.5U 2015Q2'!O40</f>
        <v>0</v>
      </c>
      <c r="F43" s="17">
        <f>'2.4.5U'!N43-'2.4.5U 2015Q2'!P40</f>
        <v>0</v>
      </c>
      <c r="G43" s="17">
        <f>'2.4.5U'!O43-'2.4.5U 2015Q2'!Q40</f>
        <v>0</v>
      </c>
      <c r="H43" s="17">
        <f>'2.4.5U'!P43-'2.4.5U 2015Q2'!R40</f>
        <v>0</v>
      </c>
      <c r="I43" s="17">
        <f>'2.4.5U'!Q43-'2.4.5U 2015Q2'!S40</f>
        <v>180</v>
      </c>
    </row>
    <row r="44" spans="1:9" x14ac:dyDescent="0.25">
      <c r="A44" s="17" t="s">
        <v>1640</v>
      </c>
      <c r="B44" s="17" t="s">
        <v>1639</v>
      </c>
      <c r="C44" s="17" t="s">
        <v>2011</v>
      </c>
      <c r="D44" s="17">
        <f>'2.4.5U'!L44-'2.4.5U 2015Q2'!N41</f>
        <v>0</v>
      </c>
      <c r="E44" s="17">
        <f>'2.4.5U'!M44-'2.4.5U 2015Q2'!O41</f>
        <v>0</v>
      </c>
      <c r="F44" s="17">
        <f>'2.4.5U'!N44-'2.4.5U 2015Q2'!P41</f>
        <v>0</v>
      </c>
      <c r="G44" s="17">
        <f>'2.4.5U'!O44-'2.4.5U 2015Q2'!Q41</f>
        <v>0</v>
      </c>
      <c r="H44" s="17">
        <f>'2.4.5U'!P44-'2.4.5U 2015Q2'!R41</f>
        <v>0</v>
      </c>
      <c r="I44" s="17">
        <f>'2.4.5U'!Q44-'2.4.5U 2015Q2'!S41</f>
        <v>50</v>
      </c>
    </row>
    <row r="45" spans="1:9" x14ac:dyDescent="0.25">
      <c r="A45" s="17" t="s">
        <v>1637</v>
      </c>
      <c r="B45" s="17" t="s">
        <v>1636</v>
      </c>
      <c r="C45" s="17" t="s">
        <v>2010</v>
      </c>
      <c r="D45" s="17">
        <f>'2.4.5U'!L45-'2.4.5U 2015Q2'!N42</f>
        <v>0</v>
      </c>
      <c r="E45" s="17">
        <f>'2.4.5U'!M45-'2.4.5U 2015Q2'!O42</f>
        <v>0</v>
      </c>
      <c r="F45" s="17">
        <f>'2.4.5U'!N45-'2.4.5U 2015Q2'!P42</f>
        <v>0</v>
      </c>
      <c r="G45" s="17">
        <f>'2.4.5U'!O45-'2.4.5U 2015Q2'!Q42</f>
        <v>0</v>
      </c>
      <c r="H45" s="17">
        <f>'2.4.5U'!P45-'2.4.5U 2015Q2'!R42</f>
        <v>0</v>
      </c>
      <c r="I45" s="17">
        <f>'2.4.5U'!Q45-'2.4.5U 2015Q2'!S42</f>
        <v>-6</v>
      </c>
    </row>
    <row r="46" spans="1:9" x14ac:dyDescent="0.25">
      <c r="A46" s="17" t="s">
        <v>1634</v>
      </c>
      <c r="B46" s="17" t="s">
        <v>1633</v>
      </c>
      <c r="C46" s="17" t="s">
        <v>2009</v>
      </c>
      <c r="D46" s="17">
        <f>'2.4.5U'!L46-'2.4.5U 2015Q2'!N43</f>
        <v>0</v>
      </c>
      <c r="E46" s="17">
        <f>'2.4.5U'!M46-'2.4.5U 2015Q2'!O43</f>
        <v>0</v>
      </c>
      <c r="F46" s="17">
        <f>'2.4.5U'!N46-'2.4.5U 2015Q2'!P43</f>
        <v>0</v>
      </c>
      <c r="G46" s="17">
        <f>'2.4.5U'!O46-'2.4.5U 2015Q2'!Q43</f>
        <v>0</v>
      </c>
      <c r="H46" s="17">
        <f>'2.4.5U'!P46-'2.4.5U 2015Q2'!R43</f>
        <v>0</v>
      </c>
      <c r="I46" s="17">
        <f>'2.4.5U'!Q46-'2.4.5U 2015Q2'!S43</f>
        <v>-12</v>
      </c>
    </row>
    <row r="47" spans="1:9" x14ac:dyDescent="0.25">
      <c r="A47" s="17" t="s">
        <v>1631</v>
      </c>
      <c r="B47" s="17" t="s">
        <v>1630</v>
      </c>
      <c r="C47" s="17" t="s">
        <v>2008</v>
      </c>
      <c r="D47" s="17">
        <f>'2.4.5U'!L47-'2.4.5U 2015Q2'!N44</f>
        <v>0</v>
      </c>
      <c r="E47" s="17">
        <f>'2.4.5U'!M47-'2.4.5U 2015Q2'!O44</f>
        <v>0</v>
      </c>
      <c r="F47" s="17">
        <f>'2.4.5U'!N47-'2.4.5U 2015Q2'!P44</f>
        <v>0</v>
      </c>
      <c r="G47" s="17">
        <f>'2.4.5U'!O47-'2.4.5U 2015Q2'!Q44</f>
        <v>0</v>
      </c>
      <c r="H47" s="17">
        <f>'2.4.5U'!P47-'2.4.5U 2015Q2'!R44</f>
        <v>0</v>
      </c>
      <c r="I47" s="17">
        <f>'2.4.5U'!Q47-'2.4.5U 2015Q2'!S44</f>
        <v>1</v>
      </c>
    </row>
    <row r="48" spans="1:9" x14ac:dyDescent="0.25">
      <c r="A48" s="17" t="s">
        <v>1628</v>
      </c>
      <c r="B48" s="17" t="s">
        <v>1627</v>
      </c>
      <c r="C48" s="17" t="s">
        <v>2007</v>
      </c>
      <c r="D48" s="17">
        <f>'2.4.5U'!L48-'2.4.5U 2015Q2'!N45</f>
        <v>0</v>
      </c>
      <c r="E48" s="17">
        <f>'2.4.5U'!M48-'2.4.5U 2015Q2'!O45</f>
        <v>0</v>
      </c>
      <c r="F48" s="17">
        <f>'2.4.5U'!N48-'2.4.5U 2015Q2'!P45</f>
        <v>0</v>
      </c>
      <c r="G48" s="17">
        <f>'2.4.5U'!O48-'2.4.5U 2015Q2'!Q45</f>
        <v>0</v>
      </c>
      <c r="H48" s="17">
        <f>'2.4.5U'!P48-'2.4.5U 2015Q2'!R45</f>
        <v>0</v>
      </c>
      <c r="I48" s="17">
        <f>'2.4.5U'!Q48-'2.4.5U 2015Q2'!S45</f>
        <v>1</v>
      </c>
    </row>
    <row r="49" spans="1:9" x14ac:dyDescent="0.25">
      <c r="A49" s="17" t="s">
        <v>1625</v>
      </c>
      <c r="B49" s="17" t="s">
        <v>1624</v>
      </c>
      <c r="C49" s="17" t="s">
        <v>2006</v>
      </c>
      <c r="D49" s="17">
        <f>'2.4.5U'!L49-'2.4.5U 2015Q2'!N46</f>
        <v>0</v>
      </c>
      <c r="E49" s="17">
        <f>'2.4.5U'!M49-'2.4.5U 2015Q2'!O46</f>
        <v>0</v>
      </c>
      <c r="F49" s="17">
        <f>'2.4.5U'!N49-'2.4.5U 2015Q2'!P46</f>
        <v>0</v>
      </c>
      <c r="G49" s="17">
        <f>'2.4.5U'!O49-'2.4.5U 2015Q2'!Q46</f>
        <v>0</v>
      </c>
      <c r="H49" s="17">
        <f>'2.4.5U'!P49-'2.4.5U 2015Q2'!R46</f>
        <v>0</v>
      </c>
      <c r="I49" s="17">
        <f>'2.4.5U'!Q49-'2.4.5U 2015Q2'!S46</f>
        <v>3</v>
      </c>
    </row>
    <row r="50" spans="1:9" x14ac:dyDescent="0.25">
      <c r="A50" s="17" t="s">
        <v>1622</v>
      </c>
      <c r="B50" s="17" t="s">
        <v>1621</v>
      </c>
      <c r="C50" s="17" t="s">
        <v>2005</v>
      </c>
      <c r="D50" s="17">
        <f>'2.4.5U'!L50-'2.4.5U 2015Q2'!N47</f>
        <v>0</v>
      </c>
      <c r="E50" s="17">
        <f>'2.4.5U'!M50-'2.4.5U 2015Q2'!O47</f>
        <v>0</v>
      </c>
      <c r="F50" s="17">
        <f>'2.4.5U'!N50-'2.4.5U 2015Q2'!P47</f>
        <v>0</v>
      </c>
      <c r="G50" s="17">
        <f>'2.4.5U'!O50-'2.4.5U 2015Q2'!Q47</f>
        <v>0</v>
      </c>
      <c r="H50" s="17">
        <f>'2.4.5U'!P50-'2.4.5U 2015Q2'!R47</f>
        <v>0</v>
      </c>
      <c r="I50" s="17">
        <f>'2.4.5U'!Q50-'2.4.5U 2015Q2'!S47</f>
        <v>11</v>
      </c>
    </row>
    <row r="51" spans="1:9" x14ac:dyDescent="0.25">
      <c r="A51" s="17" t="s">
        <v>1619</v>
      </c>
      <c r="B51" s="17" t="s">
        <v>1618</v>
      </c>
      <c r="C51" s="17" t="s">
        <v>2004</v>
      </c>
      <c r="D51" s="17">
        <f>'2.4.5U'!L51-'2.4.5U 2015Q2'!N48</f>
        <v>0</v>
      </c>
      <c r="E51" s="17">
        <f>'2.4.5U'!M51-'2.4.5U 2015Q2'!O48</f>
        <v>0</v>
      </c>
      <c r="F51" s="17">
        <f>'2.4.5U'!N51-'2.4.5U 2015Q2'!P48</f>
        <v>0</v>
      </c>
      <c r="G51" s="17">
        <f>'2.4.5U'!O51-'2.4.5U 2015Q2'!Q48</f>
        <v>0</v>
      </c>
      <c r="H51" s="17">
        <f>'2.4.5U'!P51-'2.4.5U 2015Q2'!R48</f>
        <v>0</v>
      </c>
      <c r="I51" s="17">
        <f>'2.4.5U'!Q51-'2.4.5U 2015Q2'!S48</f>
        <v>-8</v>
      </c>
    </row>
    <row r="52" spans="1:9" x14ac:dyDescent="0.25">
      <c r="A52" s="17" t="s">
        <v>1616</v>
      </c>
      <c r="B52" s="17" t="s">
        <v>1615</v>
      </c>
      <c r="C52" s="17" t="s">
        <v>2003</v>
      </c>
      <c r="D52" s="17">
        <f>'2.4.5U'!L52-'2.4.5U 2015Q2'!N49</f>
        <v>0</v>
      </c>
      <c r="E52" s="17">
        <f>'2.4.5U'!M52-'2.4.5U 2015Q2'!O49</f>
        <v>0</v>
      </c>
      <c r="F52" s="17">
        <f>'2.4.5U'!N52-'2.4.5U 2015Q2'!P49</f>
        <v>0</v>
      </c>
      <c r="G52" s="17">
        <f>'2.4.5U'!O52-'2.4.5U 2015Q2'!Q49</f>
        <v>0</v>
      </c>
      <c r="H52" s="17">
        <f>'2.4.5U'!P52-'2.4.5U 2015Q2'!R49</f>
        <v>0</v>
      </c>
      <c r="I52" s="17">
        <f>'2.4.5U'!Q52-'2.4.5U 2015Q2'!S49</f>
        <v>-2</v>
      </c>
    </row>
    <row r="53" spans="1:9" x14ac:dyDescent="0.25">
      <c r="A53" s="17" t="s">
        <v>1613</v>
      </c>
      <c r="B53" s="17" t="s">
        <v>1612</v>
      </c>
      <c r="C53" s="17" t="s">
        <v>2002</v>
      </c>
      <c r="D53" s="17">
        <f>'2.4.5U'!L53-'2.4.5U 2015Q2'!N50</f>
        <v>0</v>
      </c>
      <c r="E53" s="17">
        <f>'2.4.5U'!M53-'2.4.5U 2015Q2'!O50</f>
        <v>0</v>
      </c>
      <c r="F53" s="17">
        <f>'2.4.5U'!N53-'2.4.5U 2015Q2'!P50</f>
        <v>0</v>
      </c>
      <c r="G53" s="17">
        <f>'2.4.5U'!O53-'2.4.5U 2015Q2'!Q50</f>
        <v>0</v>
      </c>
      <c r="H53" s="17">
        <f>'2.4.5U'!P53-'2.4.5U 2015Q2'!R50</f>
        <v>0</v>
      </c>
      <c r="I53" s="17">
        <f>'2.4.5U'!Q53-'2.4.5U 2015Q2'!S50</f>
        <v>59</v>
      </c>
    </row>
    <row r="54" spans="1:9" x14ac:dyDescent="0.25">
      <c r="A54" s="17" t="s">
        <v>1610</v>
      </c>
      <c r="B54" s="17" t="s">
        <v>1609</v>
      </c>
      <c r="C54" s="17" t="s">
        <v>2001</v>
      </c>
      <c r="D54" s="17">
        <f>'2.4.5U'!L54-'2.4.5U 2015Q2'!N51</f>
        <v>0</v>
      </c>
      <c r="E54" s="17">
        <f>'2.4.5U'!M54-'2.4.5U 2015Q2'!O51</f>
        <v>0</v>
      </c>
      <c r="F54" s="17">
        <f>'2.4.5U'!N54-'2.4.5U 2015Q2'!P51</f>
        <v>0</v>
      </c>
      <c r="G54" s="17">
        <f>'2.4.5U'!O54-'2.4.5U 2015Q2'!Q51</f>
        <v>0</v>
      </c>
      <c r="H54" s="17">
        <f>'2.4.5U'!P54-'2.4.5U 2015Q2'!R51</f>
        <v>0</v>
      </c>
      <c r="I54" s="17">
        <f>'2.4.5U'!Q54-'2.4.5U 2015Q2'!S51</f>
        <v>44</v>
      </c>
    </row>
    <row r="55" spans="1:9" x14ac:dyDescent="0.25">
      <c r="A55" s="17" t="s">
        <v>1607</v>
      </c>
      <c r="B55" s="17" t="s">
        <v>1606</v>
      </c>
      <c r="C55" s="17" t="s">
        <v>2000</v>
      </c>
      <c r="D55" s="17">
        <f>'2.4.5U'!L55-'2.4.5U 2015Q2'!N52</f>
        <v>0</v>
      </c>
      <c r="E55" s="17">
        <f>'2.4.5U'!M55-'2.4.5U 2015Q2'!O52</f>
        <v>0</v>
      </c>
      <c r="F55" s="17">
        <f>'2.4.5U'!N55-'2.4.5U 2015Q2'!P52</f>
        <v>0</v>
      </c>
      <c r="G55" s="17">
        <f>'2.4.5U'!O55-'2.4.5U 2015Q2'!Q52</f>
        <v>0</v>
      </c>
      <c r="H55" s="17">
        <f>'2.4.5U'!P55-'2.4.5U 2015Q2'!R52</f>
        <v>0</v>
      </c>
      <c r="I55" s="17">
        <f>'2.4.5U'!Q55-'2.4.5U 2015Q2'!S52</f>
        <v>14</v>
      </c>
    </row>
    <row r="56" spans="1:9" x14ac:dyDescent="0.25">
      <c r="A56" s="17" t="s">
        <v>1604</v>
      </c>
      <c r="B56" s="17" t="s">
        <v>1603</v>
      </c>
      <c r="C56" s="17" t="s">
        <v>1999</v>
      </c>
      <c r="D56" s="17">
        <f>'2.4.5U'!L56-'2.4.5U 2015Q2'!N53</f>
        <v>0</v>
      </c>
      <c r="E56" s="17">
        <f>'2.4.5U'!M56-'2.4.5U 2015Q2'!O53</f>
        <v>0</v>
      </c>
      <c r="F56" s="17">
        <f>'2.4.5U'!N56-'2.4.5U 2015Q2'!P53</f>
        <v>0</v>
      </c>
      <c r="G56" s="17">
        <f>'2.4.5U'!O56-'2.4.5U 2015Q2'!Q53</f>
        <v>0</v>
      </c>
      <c r="H56" s="17">
        <f>'2.4.5U'!P56-'2.4.5U 2015Q2'!R53</f>
        <v>0</v>
      </c>
      <c r="I56" s="17">
        <f>'2.4.5U'!Q56-'2.4.5U 2015Q2'!S53</f>
        <v>1</v>
      </c>
    </row>
    <row r="57" spans="1:9" x14ac:dyDescent="0.25">
      <c r="A57" s="17" t="s">
        <v>1601</v>
      </c>
      <c r="B57" s="17" t="s">
        <v>1600</v>
      </c>
      <c r="C57" s="17" t="s">
        <v>1998</v>
      </c>
      <c r="D57" s="17">
        <f>'2.4.5U'!L57-'2.4.5U 2015Q2'!N54</f>
        <v>0</v>
      </c>
      <c r="E57" s="17">
        <f>'2.4.5U'!M57-'2.4.5U 2015Q2'!O54</f>
        <v>0</v>
      </c>
      <c r="F57" s="17">
        <f>'2.4.5U'!N57-'2.4.5U 2015Q2'!P54</f>
        <v>0</v>
      </c>
      <c r="G57" s="17">
        <f>'2.4.5U'!O57-'2.4.5U 2015Q2'!Q54</f>
        <v>0</v>
      </c>
      <c r="H57" s="17">
        <f>'2.4.5U'!P57-'2.4.5U 2015Q2'!R54</f>
        <v>0</v>
      </c>
      <c r="I57" s="17">
        <f>'2.4.5U'!Q57-'2.4.5U 2015Q2'!S54</f>
        <v>75</v>
      </c>
    </row>
    <row r="58" spans="1:9" x14ac:dyDescent="0.25">
      <c r="A58" s="17" t="s">
        <v>1598</v>
      </c>
      <c r="B58" s="17" t="s">
        <v>1597</v>
      </c>
      <c r="C58" s="17" t="s">
        <v>1997</v>
      </c>
      <c r="D58" s="17">
        <f>'2.4.5U'!L58-'2.4.5U 2015Q2'!N55</f>
        <v>0</v>
      </c>
      <c r="E58" s="17">
        <f>'2.4.5U'!M58-'2.4.5U 2015Q2'!O55</f>
        <v>0</v>
      </c>
      <c r="F58" s="17">
        <f>'2.4.5U'!N58-'2.4.5U 2015Q2'!P55</f>
        <v>0</v>
      </c>
      <c r="G58" s="17">
        <f>'2.4.5U'!O58-'2.4.5U 2015Q2'!Q55</f>
        <v>0</v>
      </c>
      <c r="H58" s="17">
        <f>'2.4.5U'!P58-'2.4.5U 2015Q2'!R55</f>
        <v>0</v>
      </c>
      <c r="I58" s="17">
        <f>'2.4.5U'!Q58-'2.4.5U 2015Q2'!S55</f>
        <v>6</v>
      </c>
    </row>
    <row r="59" spans="1:9" x14ac:dyDescent="0.25">
      <c r="A59" s="17" t="s">
        <v>1595</v>
      </c>
      <c r="B59" s="17" t="s">
        <v>1594</v>
      </c>
      <c r="C59" s="17" t="s">
        <v>1996</v>
      </c>
      <c r="D59" s="17">
        <f>'2.4.5U'!L59-'2.4.5U 2015Q2'!N56</f>
        <v>0</v>
      </c>
      <c r="E59" s="17">
        <f>'2.4.5U'!M59-'2.4.5U 2015Q2'!O56</f>
        <v>0</v>
      </c>
      <c r="F59" s="17">
        <f>'2.4.5U'!N59-'2.4.5U 2015Q2'!P56</f>
        <v>0</v>
      </c>
      <c r="G59" s="17">
        <f>'2.4.5U'!O59-'2.4.5U 2015Q2'!Q56</f>
        <v>0</v>
      </c>
      <c r="H59" s="17">
        <f>'2.4.5U'!P59-'2.4.5U 2015Q2'!R56</f>
        <v>0</v>
      </c>
      <c r="I59" s="17">
        <f>'2.4.5U'!Q59-'2.4.5U 2015Q2'!S56</f>
        <v>7</v>
      </c>
    </row>
    <row r="60" spans="1:9" x14ac:dyDescent="0.25">
      <c r="A60" s="17" t="s">
        <v>1592</v>
      </c>
      <c r="B60" s="17" t="s">
        <v>1591</v>
      </c>
      <c r="C60" s="17" t="s">
        <v>1995</v>
      </c>
      <c r="D60" s="17">
        <f>'2.4.5U'!L60-'2.4.5U 2015Q2'!N57</f>
        <v>0</v>
      </c>
      <c r="E60" s="17">
        <f>'2.4.5U'!M60-'2.4.5U 2015Q2'!O57</f>
        <v>0</v>
      </c>
      <c r="F60" s="17">
        <f>'2.4.5U'!N60-'2.4.5U 2015Q2'!P57</f>
        <v>0</v>
      </c>
      <c r="G60" s="17">
        <f>'2.4.5U'!O60-'2.4.5U 2015Q2'!Q57</f>
        <v>0</v>
      </c>
      <c r="H60" s="17">
        <f>'2.4.5U'!P60-'2.4.5U 2015Q2'!R57</f>
        <v>0</v>
      </c>
      <c r="I60" s="17">
        <f>'2.4.5U'!Q60-'2.4.5U 2015Q2'!S57</f>
        <v>7</v>
      </c>
    </row>
    <row r="61" spans="1:9" x14ac:dyDescent="0.25">
      <c r="A61" s="17" t="s">
        <v>1589</v>
      </c>
      <c r="B61" s="17" t="s">
        <v>1588</v>
      </c>
      <c r="C61" s="17" t="s">
        <v>1994</v>
      </c>
      <c r="D61" s="17">
        <f>'2.4.5U'!L61-'2.4.5U 2015Q2'!N58</f>
        <v>0</v>
      </c>
      <c r="E61" s="17">
        <f>'2.4.5U'!M61-'2.4.5U 2015Q2'!O58</f>
        <v>0</v>
      </c>
      <c r="F61" s="17">
        <f>'2.4.5U'!N61-'2.4.5U 2015Q2'!P58</f>
        <v>0</v>
      </c>
      <c r="G61" s="17">
        <f>'2.4.5U'!O61-'2.4.5U 2015Q2'!Q58</f>
        <v>0</v>
      </c>
      <c r="H61" s="17">
        <f>'2.4.5U'!P61-'2.4.5U 2015Q2'!R58</f>
        <v>0</v>
      </c>
      <c r="I61" s="17">
        <f>'2.4.5U'!Q61-'2.4.5U 2015Q2'!S58</f>
        <v>-9</v>
      </c>
    </row>
    <row r="62" spans="1:9" x14ac:dyDescent="0.25">
      <c r="A62" s="17" t="s">
        <v>1586</v>
      </c>
      <c r="B62" s="17" t="s">
        <v>1585</v>
      </c>
      <c r="C62" s="17" t="s">
        <v>1993</v>
      </c>
      <c r="D62" s="17">
        <f>'2.4.5U'!L62-'2.4.5U 2015Q2'!N59</f>
        <v>0</v>
      </c>
      <c r="E62" s="17">
        <f>'2.4.5U'!M62-'2.4.5U 2015Q2'!O59</f>
        <v>0</v>
      </c>
      <c r="F62" s="17">
        <f>'2.4.5U'!N62-'2.4.5U 2015Q2'!P59</f>
        <v>0</v>
      </c>
      <c r="G62" s="17">
        <f>'2.4.5U'!O62-'2.4.5U 2015Q2'!Q59</f>
        <v>0</v>
      </c>
      <c r="H62" s="17">
        <f>'2.4.5U'!P62-'2.4.5U 2015Q2'!R59</f>
        <v>0</v>
      </c>
      <c r="I62" s="17">
        <f>'2.4.5U'!Q62-'2.4.5U 2015Q2'!S59</f>
        <v>-7</v>
      </c>
    </row>
    <row r="63" spans="1:9" x14ac:dyDescent="0.25">
      <c r="A63" s="17" t="s">
        <v>1583</v>
      </c>
      <c r="B63" s="17" t="s">
        <v>1582</v>
      </c>
      <c r="C63" s="17" t="s">
        <v>1992</v>
      </c>
      <c r="D63" s="17">
        <f>'2.4.5U'!L63-'2.4.5U 2015Q2'!N60</f>
        <v>0</v>
      </c>
      <c r="E63" s="17">
        <f>'2.4.5U'!M63-'2.4.5U 2015Q2'!O60</f>
        <v>0</v>
      </c>
      <c r="F63" s="17">
        <f>'2.4.5U'!N63-'2.4.5U 2015Q2'!P60</f>
        <v>0</v>
      </c>
      <c r="G63" s="17">
        <f>'2.4.5U'!O63-'2.4.5U 2015Q2'!Q60</f>
        <v>0</v>
      </c>
      <c r="H63" s="17">
        <f>'2.4.5U'!P63-'2.4.5U 2015Q2'!R60</f>
        <v>0</v>
      </c>
      <c r="I63" s="17">
        <f>'2.4.5U'!Q63-'2.4.5U 2015Q2'!S60</f>
        <v>-11</v>
      </c>
    </row>
    <row r="64" spans="1:9" x14ac:dyDescent="0.25">
      <c r="A64" s="17" t="s">
        <v>1580</v>
      </c>
      <c r="B64" s="17" t="s">
        <v>1579</v>
      </c>
      <c r="C64" s="17" t="s">
        <v>1991</v>
      </c>
      <c r="D64" s="17">
        <f>'2.4.5U'!L64-'2.4.5U 2015Q2'!N61</f>
        <v>0</v>
      </c>
      <c r="E64" s="17">
        <f>'2.4.5U'!M64-'2.4.5U 2015Q2'!O61</f>
        <v>0</v>
      </c>
      <c r="F64" s="17">
        <f>'2.4.5U'!N64-'2.4.5U 2015Q2'!P61</f>
        <v>0</v>
      </c>
      <c r="G64" s="17">
        <f>'2.4.5U'!O64-'2.4.5U 2015Q2'!Q61</f>
        <v>0</v>
      </c>
      <c r="H64" s="17">
        <f>'2.4.5U'!P64-'2.4.5U 2015Q2'!R61</f>
        <v>0</v>
      </c>
      <c r="I64" s="17">
        <f>'2.4.5U'!Q64-'2.4.5U 2015Q2'!S61</f>
        <v>10</v>
      </c>
    </row>
    <row r="65" spans="1:9" x14ac:dyDescent="0.25">
      <c r="A65" s="17" t="s">
        <v>1577</v>
      </c>
      <c r="B65" s="17" t="s">
        <v>1576</v>
      </c>
      <c r="C65" s="17" t="s">
        <v>1990</v>
      </c>
      <c r="D65" s="17">
        <f>'2.4.5U'!L65-'2.4.5U 2015Q2'!N62</f>
        <v>0</v>
      </c>
      <c r="E65" s="17">
        <f>'2.4.5U'!M65-'2.4.5U 2015Q2'!O62</f>
        <v>0</v>
      </c>
      <c r="F65" s="17">
        <f>'2.4.5U'!N65-'2.4.5U 2015Q2'!P62</f>
        <v>0</v>
      </c>
      <c r="G65" s="17">
        <f>'2.4.5U'!O65-'2.4.5U 2015Q2'!Q62</f>
        <v>0</v>
      </c>
      <c r="H65" s="17">
        <f>'2.4.5U'!P65-'2.4.5U 2015Q2'!R62</f>
        <v>0</v>
      </c>
      <c r="I65" s="17">
        <f>'2.4.5U'!Q65-'2.4.5U 2015Q2'!S62</f>
        <v>36</v>
      </c>
    </row>
    <row r="66" spans="1:9" x14ac:dyDescent="0.25">
      <c r="A66" s="17" t="s">
        <v>1574</v>
      </c>
      <c r="B66" s="17" t="s">
        <v>1573</v>
      </c>
      <c r="C66" s="17" t="s">
        <v>1989</v>
      </c>
      <c r="D66" s="17">
        <f>'2.4.5U'!L66-'2.4.5U 2015Q2'!N63</f>
        <v>0</v>
      </c>
      <c r="E66" s="17">
        <f>'2.4.5U'!M66-'2.4.5U 2015Q2'!O63</f>
        <v>0</v>
      </c>
      <c r="F66" s="17">
        <f>'2.4.5U'!N66-'2.4.5U 2015Q2'!P63</f>
        <v>0</v>
      </c>
      <c r="G66" s="17">
        <f>'2.4.5U'!O66-'2.4.5U 2015Q2'!Q63</f>
        <v>0</v>
      </c>
      <c r="H66" s="17">
        <f>'2.4.5U'!P66-'2.4.5U 2015Q2'!R63</f>
        <v>0</v>
      </c>
      <c r="I66" s="17">
        <f>'2.4.5U'!Q66-'2.4.5U 2015Q2'!S63</f>
        <v>12</v>
      </c>
    </row>
    <row r="67" spans="1:9" x14ac:dyDescent="0.25">
      <c r="A67" s="17" t="s">
        <v>1571</v>
      </c>
      <c r="B67" s="18" t="s">
        <v>1570</v>
      </c>
      <c r="C67" s="17" t="s">
        <v>1988</v>
      </c>
      <c r="D67" s="17">
        <f>'2.4.5U'!L67-'2.4.5U 2015Q2'!N64</f>
        <v>0</v>
      </c>
      <c r="E67" s="17">
        <f>'2.4.5U'!M67-'2.4.5U 2015Q2'!O64</f>
        <v>0</v>
      </c>
      <c r="F67" s="17">
        <f>'2.4.5U'!N67-'2.4.5U 2015Q2'!P64</f>
        <v>0</v>
      </c>
      <c r="G67" s="17">
        <f>'2.4.5U'!O67-'2.4.5U 2015Q2'!Q64</f>
        <v>0</v>
      </c>
      <c r="H67" s="17">
        <f>'2.4.5U'!P67-'2.4.5U 2015Q2'!R64</f>
        <v>0</v>
      </c>
      <c r="I67" s="17">
        <f>'2.4.5U'!Q67-'2.4.5U 2015Q2'!S64</f>
        <v>117</v>
      </c>
    </row>
    <row r="68" spans="1:9" x14ac:dyDescent="0.25">
      <c r="A68" s="17" t="s">
        <v>1568</v>
      </c>
      <c r="B68" s="17" t="s">
        <v>1567</v>
      </c>
      <c r="C68" s="17" t="s">
        <v>1987</v>
      </c>
      <c r="D68" s="17">
        <f>'2.4.5U'!L68-'2.4.5U 2015Q2'!N65</f>
        <v>0</v>
      </c>
      <c r="E68" s="17">
        <f>'2.4.5U'!M68-'2.4.5U 2015Q2'!O65</f>
        <v>0</v>
      </c>
      <c r="F68" s="17">
        <f>'2.4.5U'!N68-'2.4.5U 2015Q2'!P65</f>
        <v>0</v>
      </c>
      <c r="G68" s="17">
        <f>'2.4.5U'!O68-'2.4.5U 2015Q2'!Q65</f>
        <v>0</v>
      </c>
      <c r="H68" s="17">
        <f>'2.4.5U'!P68-'2.4.5U 2015Q2'!R65</f>
        <v>0</v>
      </c>
      <c r="I68" s="17">
        <f>'2.4.5U'!Q68-'2.4.5U 2015Q2'!S65</f>
        <v>-214</v>
      </c>
    </row>
    <row r="69" spans="1:9" x14ac:dyDescent="0.25">
      <c r="A69" s="17" t="s">
        <v>1565</v>
      </c>
      <c r="B69" s="17" t="s">
        <v>1564</v>
      </c>
      <c r="C69" s="17" t="s">
        <v>1986</v>
      </c>
      <c r="D69" s="17">
        <f>'2.4.5U'!L69-'2.4.5U 2015Q2'!N66</f>
        <v>0</v>
      </c>
      <c r="E69" s="17">
        <f>'2.4.5U'!M69-'2.4.5U 2015Q2'!O66</f>
        <v>0</v>
      </c>
      <c r="F69" s="17">
        <f>'2.4.5U'!N69-'2.4.5U 2015Q2'!P66</f>
        <v>0</v>
      </c>
      <c r="G69" s="17">
        <f>'2.4.5U'!O69-'2.4.5U 2015Q2'!Q66</f>
        <v>0</v>
      </c>
      <c r="H69" s="17">
        <f>'2.4.5U'!P69-'2.4.5U 2015Q2'!R66</f>
        <v>0</v>
      </c>
      <c r="I69" s="17">
        <f>'2.4.5U'!Q69-'2.4.5U 2015Q2'!S66</f>
        <v>-179</v>
      </c>
    </row>
    <row r="70" spans="1:9" x14ac:dyDescent="0.25">
      <c r="A70" s="17" t="s">
        <v>1562</v>
      </c>
      <c r="B70" s="17" t="s">
        <v>1561</v>
      </c>
      <c r="C70" s="17" t="s">
        <v>1985</v>
      </c>
      <c r="D70" s="17">
        <f>'2.4.5U'!L70-'2.4.5U 2015Q2'!N67</f>
        <v>0</v>
      </c>
      <c r="E70" s="17">
        <f>'2.4.5U'!M70-'2.4.5U 2015Q2'!O67</f>
        <v>0</v>
      </c>
      <c r="F70" s="17">
        <f>'2.4.5U'!N70-'2.4.5U 2015Q2'!P67</f>
        <v>0</v>
      </c>
      <c r="G70" s="17">
        <f>'2.4.5U'!O70-'2.4.5U 2015Q2'!Q67</f>
        <v>0</v>
      </c>
      <c r="H70" s="17">
        <f>'2.4.5U'!P70-'2.4.5U 2015Q2'!R67</f>
        <v>0</v>
      </c>
      <c r="I70" s="17">
        <f>'2.4.5U'!Q70-'2.4.5U 2015Q2'!S67</f>
        <v>-36</v>
      </c>
    </row>
    <row r="71" spans="1:9" x14ac:dyDescent="0.25">
      <c r="A71" s="17" t="s">
        <v>1559</v>
      </c>
      <c r="B71" s="17" t="s">
        <v>1558</v>
      </c>
      <c r="C71" s="17" t="s">
        <v>1984</v>
      </c>
      <c r="D71" s="17">
        <f>'2.4.5U'!L71-'2.4.5U 2015Q2'!N68</f>
        <v>0</v>
      </c>
      <c r="E71" s="17">
        <f>'2.4.5U'!M71-'2.4.5U 2015Q2'!O68</f>
        <v>0</v>
      </c>
      <c r="F71" s="17">
        <f>'2.4.5U'!N71-'2.4.5U 2015Q2'!P68</f>
        <v>0</v>
      </c>
      <c r="G71" s="17">
        <f>'2.4.5U'!O71-'2.4.5U 2015Q2'!Q68</f>
        <v>0</v>
      </c>
      <c r="H71" s="17">
        <f>'2.4.5U'!P71-'2.4.5U 2015Q2'!R68</f>
        <v>0</v>
      </c>
      <c r="I71" s="17">
        <f>'2.4.5U'!Q71-'2.4.5U 2015Q2'!S68</f>
        <v>262</v>
      </c>
    </row>
    <row r="72" spans="1:9" x14ac:dyDescent="0.25">
      <c r="A72" s="17" t="s">
        <v>1556</v>
      </c>
      <c r="B72" s="17" t="s">
        <v>1555</v>
      </c>
      <c r="C72" s="17" t="s">
        <v>1983</v>
      </c>
      <c r="D72" s="17">
        <f>'2.4.5U'!L72-'2.4.5U 2015Q2'!N69</f>
        <v>0</v>
      </c>
      <c r="E72" s="17">
        <f>'2.4.5U'!M72-'2.4.5U 2015Q2'!O69</f>
        <v>0</v>
      </c>
      <c r="F72" s="17">
        <f>'2.4.5U'!N72-'2.4.5U 2015Q2'!P69</f>
        <v>0</v>
      </c>
      <c r="G72" s="17">
        <f>'2.4.5U'!O72-'2.4.5U 2015Q2'!Q69</f>
        <v>0</v>
      </c>
      <c r="H72" s="17">
        <f>'2.4.5U'!P72-'2.4.5U 2015Q2'!R69</f>
        <v>0</v>
      </c>
      <c r="I72" s="17">
        <f>'2.4.5U'!Q72-'2.4.5U 2015Q2'!S69</f>
        <v>95</v>
      </c>
    </row>
    <row r="73" spans="1:9" x14ac:dyDescent="0.25">
      <c r="A73" s="17" t="s">
        <v>1553</v>
      </c>
      <c r="B73" s="17" t="s">
        <v>1552</v>
      </c>
      <c r="C73" s="17" t="s">
        <v>1982</v>
      </c>
      <c r="D73" s="17">
        <f>'2.4.5U'!L73-'2.4.5U 2015Q2'!N70</f>
        <v>0</v>
      </c>
      <c r="E73" s="17">
        <f>'2.4.5U'!M73-'2.4.5U 2015Q2'!O70</f>
        <v>0</v>
      </c>
      <c r="F73" s="17">
        <f>'2.4.5U'!N73-'2.4.5U 2015Q2'!P70</f>
        <v>0</v>
      </c>
      <c r="G73" s="17">
        <f>'2.4.5U'!O73-'2.4.5U 2015Q2'!Q70</f>
        <v>0</v>
      </c>
      <c r="H73" s="17">
        <f>'2.4.5U'!P73-'2.4.5U 2015Q2'!R70</f>
        <v>0</v>
      </c>
      <c r="I73" s="17">
        <f>'2.4.5U'!Q73-'2.4.5U 2015Q2'!S70</f>
        <v>166</v>
      </c>
    </row>
    <row r="74" spans="1:9" x14ac:dyDescent="0.25">
      <c r="A74" s="17" t="s">
        <v>1550</v>
      </c>
      <c r="B74" s="17" t="s">
        <v>1549</v>
      </c>
      <c r="C74" s="17" t="s">
        <v>1981</v>
      </c>
      <c r="D74" s="17">
        <f>'2.4.5U'!L74-'2.4.5U 2015Q2'!N71</f>
        <v>0</v>
      </c>
      <c r="E74" s="17">
        <f>'2.4.5U'!M74-'2.4.5U 2015Q2'!O71</f>
        <v>0</v>
      </c>
      <c r="F74" s="17">
        <f>'2.4.5U'!N74-'2.4.5U 2015Q2'!P71</f>
        <v>0</v>
      </c>
      <c r="G74" s="17">
        <f>'2.4.5U'!O74-'2.4.5U 2015Q2'!Q71</f>
        <v>0</v>
      </c>
      <c r="H74" s="17">
        <f>'2.4.5U'!P74-'2.4.5U 2015Q2'!R71</f>
        <v>0</v>
      </c>
      <c r="I74" s="17">
        <f>'2.4.5U'!Q74-'2.4.5U 2015Q2'!S71</f>
        <v>13</v>
      </c>
    </row>
    <row r="75" spans="1:9" x14ac:dyDescent="0.25">
      <c r="A75" s="17" t="s">
        <v>1547</v>
      </c>
      <c r="B75" s="17" t="s">
        <v>1546</v>
      </c>
      <c r="C75" s="17" t="s">
        <v>1980</v>
      </c>
      <c r="D75" s="17">
        <f>'2.4.5U'!L75-'2.4.5U 2015Q2'!N72</f>
        <v>0</v>
      </c>
      <c r="E75" s="17">
        <f>'2.4.5U'!M75-'2.4.5U 2015Q2'!O72</f>
        <v>0</v>
      </c>
      <c r="F75" s="17">
        <f>'2.4.5U'!N75-'2.4.5U 2015Q2'!P72</f>
        <v>0</v>
      </c>
      <c r="G75" s="17">
        <f>'2.4.5U'!O75-'2.4.5U 2015Q2'!Q72</f>
        <v>0</v>
      </c>
      <c r="H75" s="17">
        <f>'2.4.5U'!P75-'2.4.5U 2015Q2'!R72</f>
        <v>0</v>
      </c>
      <c r="I75" s="17">
        <f>'2.4.5U'!Q75-'2.4.5U 2015Q2'!S72</f>
        <v>78</v>
      </c>
    </row>
    <row r="76" spans="1:9" x14ac:dyDescent="0.25">
      <c r="A76" s="17" t="s">
        <v>1544</v>
      </c>
      <c r="B76" s="17" t="s">
        <v>1543</v>
      </c>
      <c r="C76" s="17" t="s">
        <v>1979</v>
      </c>
      <c r="D76" s="17">
        <f>'2.4.5U'!L76-'2.4.5U 2015Q2'!N73</f>
        <v>0</v>
      </c>
      <c r="E76" s="17">
        <f>'2.4.5U'!M76-'2.4.5U 2015Q2'!O73</f>
        <v>0</v>
      </c>
      <c r="F76" s="17">
        <f>'2.4.5U'!N76-'2.4.5U 2015Q2'!P73</f>
        <v>0</v>
      </c>
      <c r="G76" s="17">
        <f>'2.4.5U'!O76-'2.4.5U 2015Q2'!Q73</f>
        <v>0</v>
      </c>
      <c r="H76" s="17">
        <f>'2.4.5U'!P76-'2.4.5U 2015Q2'!R73</f>
        <v>0</v>
      </c>
      <c r="I76" s="17">
        <f>'2.4.5U'!Q76-'2.4.5U 2015Q2'!S73</f>
        <v>-21</v>
      </c>
    </row>
    <row r="77" spans="1:9" x14ac:dyDescent="0.25">
      <c r="A77" s="17" t="s">
        <v>17</v>
      </c>
      <c r="B77" s="18" t="s">
        <v>18</v>
      </c>
      <c r="C77" s="17" t="s">
        <v>19</v>
      </c>
      <c r="D77" s="17">
        <f>'2.4.5U'!L77-'2.4.5U 2015Q2'!N74</f>
        <v>0</v>
      </c>
      <c r="E77" s="17">
        <f>'2.4.5U'!M77-'2.4.5U 2015Q2'!O74</f>
        <v>0</v>
      </c>
      <c r="F77" s="17">
        <f>'2.4.5U'!N77-'2.4.5U 2015Q2'!P74</f>
        <v>0</v>
      </c>
      <c r="G77" s="17">
        <f>'2.4.5U'!O77-'2.4.5U 2015Q2'!Q74</f>
        <v>0</v>
      </c>
      <c r="H77" s="17">
        <f>'2.4.5U'!P77-'2.4.5U 2015Q2'!R74</f>
        <v>0</v>
      </c>
      <c r="I77" s="17">
        <f>'2.4.5U'!Q77-'2.4.5U 2015Q2'!S74</f>
        <v>973</v>
      </c>
    </row>
    <row r="78" spans="1:9" x14ac:dyDescent="0.25">
      <c r="A78" s="17" t="s">
        <v>20</v>
      </c>
      <c r="B78" s="18" t="s">
        <v>21</v>
      </c>
      <c r="C78" s="17" t="s">
        <v>22</v>
      </c>
      <c r="D78" s="17">
        <f>'2.4.5U'!L78-'2.4.5U 2015Q2'!N75</f>
        <v>0</v>
      </c>
      <c r="E78" s="17">
        <f>'2.4.5U'!M78-'2.4.5U 2015Q2'!O75</f>
        <v>0</v>
      </c>
      <c r="F78" s="17">
        <f>'2.4.5U'!N78-'2.4.5U 2015Q2'!P75</f>
        <v>0</v>
      </c>
      <c r="G78" s="17">
        <f>'2.4.5U'!O78-'2.4.5U 2015Q2'!Q75</f>
        <v>0</v>
      </c>
      <c r="H78" s="17">
        <f>'2.4.5U'!P78-'2.4.5U 2015Q2'!R75</f>
        <v>0</v>
      </c>
      <c r="I78" s="17">
        <f>'2.4.5U'!Q78-'2.4.5U 2015Q2'!S75</f>
        <v>258</v>
      </c>
    </row>
    <row r="79" spans="1:9" x14ac:dyDescent="0.25">
      <c r="A79" s="17" t="s">
        <v>1540</v>
      </c>
      <c r="B79" s="17" t="s">
        <v>1539</v>
      </c>
      <c r="C79" s="17" t="s">
        <v>1978</v>
      </c>
      <c r="D79" s="17">
        <f>'2.4.5U'!L79-'2.4.5U 2015Q2'!N76</f>
        <v>0</v>
      </c>
      <c r="E79" s="17">
        <f>'2.4.5U'!M79-'2.4.5U 2015Q2'!O76</f>
        <v>0</v>
      </c>
      <c r="F79" s="17">
        <f>'2.4.5U'!N79-'2.4.5U 2015Q2'!P76</f>
        <v>0</v>
      </c>
      <c r="G79" s="17">
        <f>'2.4.5U'!O79-'2.4.5U 2015Q2'!Q76</f>
        <v>0</v>
      </c>
      <c r="H79" s="17">
        <f>'2.4.5U'!P79-'2.4.5U 2015Q2'!R76</f>
        <v>0</v>
      </c>
      <c r="I79" s="17">
        <f>'2.4.5U'!Q79-'2.4.5U 2015Q2'!S76</f>
        <v>184</v>
      </c>
    </row>
    <row r="80" spans="1:9" x14ac:dyDescent="0.25">
      <c r="A80" s="17" t="s">
        <v>1537</v>
      </c>
      <c r="B80" s="17" t="s">
        <v>1536</v>
      </c>
      <c r="C80" s="17" t="s">
        <v>1977</v>
      </c>
      <c r="D80" s="17">
        <f>'2.4.5U'!L80-'2.4.5U 2015Q2'!N77</f>
        <v>0</v>
      </c>
      <c r="E80" s="17">
        <f>'2.4.5U'!M80-'2.4.5U 2015Q2'!O77</f>
        <v>0</v>
      </c>
      <c r="F80" s="17">
        <f>'2.4.5U'!N80-'2.4.5U 2015Q2'!P77</f>
        <v>0</v>
      </c>
      <c r="G80" s="17">
        <f>'2.4.5U'!O80-'2.4.5U 2015Q2'!Q77</f>
        <v>0</v>
      </c>
      <c r="H80" s="17">
        <f>'2.4.5U'!P80-'2.4.5U 2015Q2'!R77</f>
        <v>0</v>
      </c>
      <c r="I80" s="17">
        <f>'2.4.5U'!Q80-'2.4.5U 2015Q2'!S77</f>
        <v>170</v>
      </c>
    </row>
    <row r="81" spans="1:9" x14ac:dyDescent="0.25">
      <c r="A81" s="17" t="s">
        <v>1534</v>
      </c>
      <c r="B81" s="17" t="s">
        <v>1533</v>
      </c>
      <c r="C81" s="17" t="s">
        <v>1976</v>
      </c>
      <c r="D81" s="17">
        <f>'2.4.5U'!L81-'2.4.5U 2015Q2'!N78</f>
        <v>0</v>
      </c>
      <c r="E81" s="17">
        <f>'2.4.5U'!M81-'2.4.5U 2015Q2'!O78</f>
        <v>0</v>
      </c>
      <c r="F81" s="17">
        <f>'2.4.5U'!N81-'2.4.5U 2015Q2'!P78</f>
        <v>0</v>
      </c>
      <c r="G81" s="17">
        <f>'2.4.5U'!O81-'2.4.5U 2015Q2'!Q78</f>
        <v>0</v>
      </c>
      <c r="H81" s="17">
        <f>'2.4.5U'!P81-'2.4.5U 2015Q2'!R78</f>
        <v>0</v>
      </c>
      <c r="I81" s="17">
        <f>'2.4.5U'!Q81-'2.4.5U 2015Q2'!S78</f>
        <v>8</v>
      </c>
    </row>
    <row r="82" spans="1:9" x14ac:dyDescent="0.25">
      <c r="A82" s="17" t="s">
        <v>1531</v>
      </c>
      <c r="B82" s="17" t="s">
        <v>1530</v>
      </c>
      <c r="C82" s="17" t="s">
        <v>1975</v>
      </c>
      <c r="D82" s="17">
        <f>'2.4.5U'!L82-'2.4.5U 2015Q2'!N79</f>
        <v>0</v>
      </c>
      <c r="E82" s="17">
        <f>'2.4.5U'!M82-'2.4.5U 2015Q2'!O79</f>
        <v>0</v>
      </c>
      <c r="F82" s="17">
        <f>'2.4.5U'!N82-'2.4.5U 2015Q2'!P79</f>
        <v>0</v>
      </c>
      <c r="G82" s="17">
        <f>'2.4.5U'!O82-'2.4.5U 2015Q2'!Q79</f>
        <v>0</v>
      </c>
      <c r="H82" s="17">
        <f>'2.4.5U'!P82-'2.4.5U 2015Q2'!R79</f>
        <v>0</v>
      </c>
      <c r="I82" s="17">
        <f>'2.4.5U'!Q82-'2.4.5U 2015Q2'!S79</f>
        <v>6</v>
      </c>
    </row>
    <row r="83" spans="1:9" x14ac:dyDescent="0.25">
      <c r="A83" s="17" t="s">
        <v>1528</v>
      </c>
      <c r="B83" s="17" t="s">
        <v>1527</v>
      </c>
      <c r="C83" s="17" t="s">
        <v>1974</v>
      </c>
      <c r="D83" s="17">
        <f>'2.4.5U'!L83-'2.4.5U 2015Q2'!N80</f>
        <v>0</v>
      </c>
      <c r="E83" s="17">
        <f>'2.4.5U'!M83-'2.4.5U 2015Q2'!O80</f>
        <v>0</v>
      </c>
      <c r="F83" s="17">
        <f>'2.4.5U'!N83-'2.4.5U 2015Q2'!P80</f>
        <v>0</v>
      </c>
      <c r="G83" s="17">
        <f>'2.4.5U'!O83-'2.4.5U 2015Q2'!Q80</f>
        <v>0</v>
      </c>
      <c r="H83" s="17">
        <f>'2.4.5U'!P83-'2.4.5U 2015Q2'!R80</f>
        <v>0</v>
      </c>
      <c r="I83" s="17">
        <f>'2.4.5U'!Q83-'2.4.5U 2015Q2'!S80</f>
        <v>1</v>
      </c>
    </row>
    <row r="84" spans="1:9" x14ac:dyDescent="0.25">
      <c r="A84" s="17" t="s">
        <v>1525</v>
      </c>
      <c r="B84" s="17" t="s">
        <v>1524</v>
      </c>
      <c r="C84" s="17" t="s">
        <v>1973</v>
      </c>
      <c r="D84" s="17">
        <f>'2.4.5U'!L84-'2.4.5U 2015Q2'!N81</f>
        <v>0</v>
      </c>
      <c r="E84" s="17">
        <f>'2.4.5U'!M84-'2.4.5U 2015Q2'!O81</f>
        <v>0</v>
      </c>
      <c r="F84" s="17">
        <f>'2.4.5U'!N84-'2.4.5U 2015Q2'!P81</f>
        <v>0</v>
      </c>
      <c r="G84" s="17">
        <f>'2.4.5U'!O84-'2.4.5U 2015Q2'!Q81</f>
        <v>0</v>
      </c>
      <c r="H84" s="17">
        <f>'2.4.5U'!P84-'2.4.5U 2015Q2'!R81</f>
        <v>0</v>
      </c>
      <c r="I84" s="17">
        <f>'2.4.5U'!Q84-'2.4.5U 2015Q2'!S81</f>
        <v>43</v>
      </c>
    </row>
    <row r="85" spans="1:9" x14ac:dyDescent="0.25">
      <c r="A85" s="17" t="s">
        <v>1522</v>
      </c>
      <c r="B85" s="17" t="s">
        <v>1521</v>
      </c>
      <c r="C85" s="17" t="s">
        <v>1972</v>
      </c>
      <c r="D85" s="17">
        <f>'2.4.5U'!L85-'2.4.5U 2015Q2'!N82</f>
        <v>0</v>
      </c>
      <c r="E85" s="17">
        <f>'2.4.5U'!M85-'2.4.5U 2015Q2'!O82</f>
        <v>0</v>
      </c>
      <c r="F85" s="17">
        <f>'2.4.5U'!N85-'2.4.5U 2015Q2'!P82</f>
        <v>0</v>
      </c>
      <c r="G85" s="17">
        <f>'2.4.5U'!O85-'2.4.5U 2015Q2'!Q82</f>
        <v>0</v>
      </c>
      <c r="H85" s="17">
        <f>'2.4.5U'!P85-'2.4.5U 2015Q2'!R82</f>
        <v>0</v>
      </c>
      <c r="I85" s="17">
        <f>'2.4.5U'!Q85-'2.4.5U 2015Q2'!S82</f>
        <v>11</v>
      </c>
    </row>
    <row r="86" spans="1:9" x14ac:dyDescent="0.25">
      <c r="A86" s="17" t="s">
        <v>1519</v>
      </c>
      <c r="B86" s="17" t="s">
        <v>1518</v>
      </c>
      <c r="C86" s="17" t="s">
        <v>1971</v>
      </c>
      <c r="D86" s="17">
        <f>'2.4.5U'!L86-'2.4.5U 2015Q2'!N83</f>
        <v>0</v>
      </c>
      <c r="E86" s="17">
        <f>'2.4.5U'!M86-'2.4.5U 2015Q2'!O83</f>
        <v>0</v>
      </c>
      <c r="F86" s="17">
        <f>'2.4.5U'!N86-'2.4.5U 2015Q2'!P83</f>
        <v>0</v>
      </c>
      <c r="G86" s="17">
        <f>'2.4.5U'!O86-'2.4.5U 2015Q2'!Q83</f>
        <v>0</v>
      </c>
      <c r="H86" s="17">
        <f>'2.4.5U'!P86-'2.4.5U 2015Q2'!R83</f>
        <v>0</v>
      </c>
      <c r="I86" s="17">
        <f>'2.4.5U'!Q86-'2.4.5U 2015Q2'!S83</f>
        <v>9</v>
      </c>
    </row>
    <row r="87" spans="1:9" x14ac:dyDescent="0.25">
      <c r="A87" s="17" t="s">
        <v>1516</v>
      </c>
      <c r="B87" s="17" t="s">
        <v>1515</v>
      </c>
      <c r="C87" s="17" t="s">
        <v>1970</v>
      </c>
      <c r="D87" s="17">
        <f>'2.4.5U'!L87-'2.4.5U 2015Q2'!N84</f>
        <v>0</v>
      </c>
      <c r="E87" s="17">
        <f>'2.4.5U'!M87-'2.4.5U 2015Q2'!O84</f>
        <v>0</v>
      </c>
      <c r="F87" s="17">
        <f>'2.4.5U'!N87-'2.4.5U 2015Q2'!P84</f>
        <v>0</v>
      </c>
      <c r="G87" s="17">
        <f>'2.4.5U'!O87-'2.4.5U 2015Q2'!Q84</f>
        <v>0</v>
      </c>
      <c r="H87" s="17">
        <f>'2.4.5U'!P87-'2.4.5U 2015Q2'!R84</f>
        <v>0</v>
      </c>
      <c r="I87" s="17">
        <f>'2.4.5U'!Q87-'2.4.5U 2015Q2'!S84</f>
        <v>9</v>
      </c>
    </row>
    <row r="88" spans="1:9" x14ac:dyDescent="0.25">
      <c r="A88" s="17" t="s">
        <v>1513</v>
      </c>
      <c r="B88" s="17" t="s">
        <v>1512</v>
      </c>
      <c r="C88" s="17" t="s">
        <v>1969</v>
      </c>
      <c r="D88" s="17">
        <f>'2.4.5U'!L88-'2.4.5U 2015Q2'!N85</f>
        <v>0</v>
      </c>
      <c r="E88" s="17">
        <f>'2.4.5U'!M88-'2.4.5U 2015Q2'!O85</f>
        <v>0</v>
      </c>
      <c r="F88" s="17">
        <f>'2.4.5U'!N88-'2.4.5U 2015Q2'!P85</f>
        <v>0</v>
      </c>
      <c r="G88" s="17">
        <f>'2.4.5U'!O88-'2.4.5U 2015Q2'!Q85</f>
        <v>0</v>
      </c>
      <c r="H88" s="17">
        <f>'2.4.5U'!P88-'2.4.5U 2015Q2'!R85</f>
        <v>0</v>
      </c>
      <c r="I88" s="17">
        <f>'2.4.5U'!Q88-'2.4.5U 2015Q2'!S85</f>
        <v>14</v>
      </c>
    </row>
    <row r="89" spans="1:9" x14ac:dyDescent="0.25">
      <c r="A89" s="17" t="s">
        <v>1510</v>
      </c>
      <c r="B89" s="17" t="s">
        <v>1509</v>
      </c>
      <c r="C89" s="17" t="s">
        <v>1968</v>
      </c>
      <c r="D89" s="17">
        <f>'2.4.5U'!L89-'2.4.5U 2015Q2'!N86</f>
        <v>0</v>
      </c>
      <c r="E89" s="17">
        <f>'2.4.5U'!M89-'2.4.5U 2015Q2'!O86</f>
        <v>0</v>
      </c>
      <c r="F89" s="17">
        <f>'2.4.5U'!N89-'2.4.5U 2015Q2'!P86</f>
        <v>0</v>
      </c>
      <c r="G89" s="17">
        <f>'2.4.5U'!O89-'2.4.5U 2015Q2'!Q86</f>
        <v>0</v>
      </c>
      <c r="H89" s="17">
        <f>'2.4.5U'!P89-'2.4.5U 2015Q2'!R86</f>
        <v>0</v>
      </c>
      <c r="I89" s="17">
        <f>'2.4.5U'!Q89-'2.4.5U 2015Q2'!S86</f>
        <v>4</v>
      </c>
    </row>
    <row r="90" spans="1:9" x14ac:dyDescent="0.25">
      <c r="A90" s="17" t="s">
        <v>1507</v>
      </c>
      <c r="B90" s="17" t="s">
        <v>1506</v>
      </c>
      <c r="C90" s="17" t="s">
        <v>1967</v>
      </c>
      <c r="D90" s="17">
        <f>'2.4.5U'!L90-'2.4.5U 2015Q2'!N87</f>
        <v>0</v>
      </c>
      <c r="E90" s="17">
        <f>'2.4.5U'!M90-'2.4.5U 2015Q2'!O87</f>
        <v>0</v>
      </c>
      <c r="F90" s="17">
        <f>'2.4.5U'!N90-'2.4.5U 2015Q2'!P87</f>
        <v>0</v>
      </c>
      <c r="G90" s="17">
        <f>'2.4.5U'!O90-'2.4.5U 2015Q2'!Q87</f>
        <v>0</v>
      </c>
      <c r="H90" s="17">
        <f>'2.4.5U'!P90-'2.4.5U 2015Q2'!R87</f>
        <v>0</v>
      </c>
      <c r="I90" s="17">
        <f>'2.4.5U'!Q90-'2.4.5U 2015Q2'!S87</f>
        <v>14</v>
      </c>
    </row>
    <row r="91" spans="1:9" x14ac:dyDescent="0.25">
      <c r="A91" s="17" t="s">
        <v>1504</v>
      </c>
      <c r="B91" s="17" t="s">
        <v>1503</v>
      </c>
      <c r="C91" s="17" t="s">
        <v>1966</v>
      </c>
      <c r="D91" s="17">
        <f>'2.4.5U'!L91-'2.4.5U 2015Q2'!N88</f>
        <v>0</v>
      </c>
      <c r="E91" s="17">
        <f>'2.4.5U'!M91-'2.4.5U 2015Q2'!O88</f>
        <v>0</v>
      </c>
      <c r="F91" s="17">
        <f>'2.4.5U'!N91-'2.4.5U 2015Q2'!P88</f>
        <v>0</v>
      </c>
      <c r="G91" s="17">
        <f>'2.4.5U'!O91-'2.4.5U 2015Q2'!Q88</f>
        <v>0</v>
      </c>
      <c r="H91" s="17">
        <f>'2.4.5U'!P91-'2.4.5U 2015Q2'!R88</f>
        <v>0</v>
      </c>
      <c r="I91" s="17">
        <f>'2.4.5U'!Q91-'2.4.5U 2015Q2'!S88</f>
        <v>4</v>
      </c>
    </row>
    <row r="92" spans="1:9" x14ac:dyDescent="0.25">
      <c r="A92" s="17" t="s">
        <v>1501</v>
      </c>
      <c r="B92" s="17" t="s">
        <v>1500</v>
      </c>
      <c r="C92" s="17" t="s">
        <v>1965</v>
      </c>
      <c r="D92" s="17">
        <f>'2.4.5U'!L92-'2.4.5U 2015Q2'!N89</f>
        <v>0</v>
      </c>
      <c r="E92" s="17">
        <f>'2.4.5U'!M92-'2.4.5U 2015Q2'!O89</f>
        <v>0</v>
      </c>
      <c r="F92" s="17">
        <f>'2.4.5U'!N92-'2.4.5U 2015Q2'!P89</f>
        <v>0</v>
      </c>
      <c r="G92" s="17">
        <f>'2.4.5U'!O92-'2.4.5U 2015Q2'!Q89</f>
        <v>0</v>
      </c>
      <c r="H92" s="17">
        <f>'2.4.5U'!P92-'2.4.5U 2015Q2'!R89</f>
        <v>0</v>
      </c>
      <c r="I92" s="17">
        <f>'2.4.5U'!Q92-'2.4.5U 2015Q2'!S89</f>
        <v>8</v>
      </c>
    </row>
    <row r="93" spans="1:9" x14ac:dyDescent="0.25">
      <c r="A93" s="17" t="s">
        <v>1498</v>
      </c>
      <c r="B93" s="17" t="s">
        <v>1497</v>
      </c>
      <c r="C93" s="17" t="s">
        <v>1964</v>
      </c>
      <c r="D93" s="17">
        <f>'2.4.5U'!L93-'2.4.5U 2015Q2'!N90</f>
        <v>0</v>
      </c>
      <c r="E93" s="17">
        <f>'2.4.5U'!M93-'2.4.5U 2015Q2'!O90</f>
        <v>0</v>
      </c>
      <c r="F93" s="17">
        <f>'2.4.5U'!N93-'2.4.5U 2015Q2'!P90</f>
        <v>0</v>
      </c>
      <c r="G93" s="17">
        <f>'2.4.5U'!O93-'2.4.5U 2015Q2'!Q90</f>
        <v>0</v>
      </c>
      <c r="H93" s="17">
        <f>'2.4.5U'!P93-'2.4.5U 2015Q2'!R90</f>
        <v>0</v>
      </c>
      <c r="I93" s="17">
        <f>'2.4.5U'!Q93-'2.4.5U 2015Q2'!S90</f>
        <v>2</v>
      </c>
    </row>
    <row r="94" spans="1:9" x14ac:dyDescent="0.25">
      <c r="A94" s="17" t="s">
        <v>1495</v>
      </c>
      <c r="B94" s="17" t="s">
        <v>1494</v>
      </c>
      <c r="C94" s="17" t="s">
        <v>1963</v>
      </c>
      <c r="D94" s="17">
        <f>'2.4.5U'!L94-'2.4.5U 2015Q2'!N91</f>
        <v>0</v>
      </c>
      <c r="E94" s="17">
        <f>'2.4.5U'!M94-'2.4.5U 2015Q2'!O91</f>
        <v>0</v>
      </c>
      <c r="F94" s="17">
        <f>'2.4.5U'!N94-'2.4.5U 2015Q2'!P91</f>
        <v>0</v>
      </c>
      <c r="G94" s="17">
        <f>'2.4.5U'!O94-'2.4.5U 2015Q2'!Q91</f>
        <v>0</v>
      </c>
      <c r="H94" s="17">
        <f>'2.4.5U'!P94-'2.4.5U 2015Q2'!R91</f>
        <v>0</v>
      </c>
      <c r="I94" s="17">
        <f>'2.4.5U'!Q94-'2.4.5U 2015Q2'!S91</f>
        <v>3</v>
      </c>
    </row>
    <row r="95" spans="1:9" x14ac:dyDescent="0.25">
      <c r="A95" s="17" t="s">
        <v>1492</v>
      </c>
      <c r="B95" s="17" t="s">
        <v>1491</v>
      </c>
      <c r="C95" s="17" t="s">
        <v>1962</v>
      </c>
      <c r="D95" s="17">
        <f>'2.4.5U'!L95-'2.4.5U 2015Q2'!N92</f>
        <v>0</v>
      </c>
      <c r="E95" s="17">
        <f>'2.4.5U'!M95-'2.4.5U 2015Q2'!O92</f>
        <v>0</v>
      </c>
      <c r="F95" s="17">
        <f>'2.4.5U'!N95-'2.4.5U 2015Q2'!P92</f>
        <v>0</v>
      </c>
      <c r="G95" s="17">
        <f>'2.4.5U'!O95-'2.4.5U 2015Q2'!Q92</f>
        <v>0</v>
      </c>
      <c r="H95" s="17">
        <f>'2.4.5U'!P95-'2.4.5U 2015Q2'!R92</f>
        <v>0</v>
      </c>
      <c r="I95" s="17">
        <f>'2.4.5U'!Q95-'2.4.5U 2015Q2'!S92</f>
        <v>25</v>
      </c>
    </row>
    <row r="96" spans="1:9" x14ac:dyDescent="0.25">
      <c r="A96" s="17" t="s">
        <v>1489</v>
      </c>
      <c r="B96" s="17" t="s">
        <v>1488</v>
      </c>
      <c r="C96" s="17" t="s">
        <v>1961</v>
      </c>
      <c r="D96" s="17">
        <f>'2.4.5U'!L96-'2.4.5U 2015Q2'!N93</f>
        <v>0</v>
      </c>
      <c r="E96" s="17">
        <f>'2.4.5U'!M96-'2.4.5U 2015Q2'!O93</f>
        <v>0</v>
      </c>
      <c r="F96" s="17">
        <f>'2.4.5U'!N96-'2.4.5U 2015Q2'!P93</f>
        <v>0</v>
      </c>
      <c r="G96" s="17">
        <f>'2.4.5U'!O96-'2.4.5U 2015Q2'!Q93</f>
        <v>0</v>
      </c>
      <c r="H96" s="17">
        <f>'2.4.5U'!P96-'2.4.5U 2015Q2'!R93</f>
        <v>0</v>
      </c>
      <c r="I96" s="17">
        <f>'2.4.5U'!Q96-'2.4.5U 2015Q2'!S93</f>
        <v>10</v>
      </c>
    </row>
    <row r="97" spans="1:9" x14ac:dyDescent="0.25">
      <c r="A97" s="17" t="s">
        <v>1486</v>
      </c>
      <c r="B97" s="17" t="s">
        <v>1485</v>
      </c>
      <c r="C97" s="17" t="s">
        <v>1960</v>
      </c>
      <c r="D97" s="17">
        <f>'2.4.5U'!L97-'2.4.5U 2015Q2'!N94</f>
        <v>0</v>
      </c>
      <c r="E97" s="17">
        <f>'2.4.5U'!M97-'2.4.5U 2015Q2'!O94</f>
        <v>0</v>
      </c>
      <c r="F97" s="17">
        <f>'2.4.5U'!N97-'2.4.5U 2015Q2'!P94</f>
        <v>0</v>
      </c>
      <c r="G97" s="17">
        <f>'2.4.5U'!O97-'2.4.5U 2015Q2'!Q94</f>
        <v>0</v>
      </c>
      <c r="H97" s="17">
        <f>'2.4.5U'!P97-'2.4.5U 2015Q2'!R94</f>
        <v>0</v>
      </c>
      <c r="I97" s="17">
        <f>'2.4.5U'!Q97-'2.4.5U 2015Q2'!S94</f>
        <v>14</v>
      </c>
    </row>
    <row r="98" spans="1:9" x14ac:dyDescent="0.25">
      <c r="A98" s="17" t="s">
        <v>1483</v>
      </c>
      <c r="B98" s="17" t="s">
        <v>1482</v>
      </c>
      <c r="C98" s="17" t="s">
        <v>1959</v>
      </c>
      <c r="D98" s="17">
        <f>'2.4.5U'!L98-'2.4.5U 2015Q2'!N95</f>
        <v>0</v>
      </c>
      <c r="E98" s="17">
        <f>'2.4.5U'!M98-'2.4.5U 2015Q2'!O95</f>
        <v>0</v>
      </c>
      <c r="F98" s="17">
        <f>'2.4.5U'!N98-'2.4.5U 2015Q2'!P95</f>
        <v>0</v>
      </c>
      <c r="G98" s="17">
        <f>'2.4.5U'!O98-'2.4.5U 2015Q2'!Q95</f>
        <v>0</v>
      </c>
      <c r="H98" s="17">
        <f>'2.4.5U'!P98-'2.4.5U 2015Q2'!R95</f>
        <v>0</v>
      </c>
      <c r="I98" s="17">
        <f>'2.4.5U'!Q98-'2.4.5U 2015Q2'!S95</f>
        <v>5</v>
      </c>
    </row>
    <row r="99" spans="1:9" x14ac:dyDescent="0.25">
      <c r="A99" s="17" t="s">
        <v>1480</v>
      </c>
      <c r="B99" s="17" t="s">
        <v>1479</v>
      </c>
      <c r="C99" s="17" t="s">
        <v>1958</v>
      </c>
      <c r="D99" s="17">
        <f>'2.4.5U'!L99-'2.4.5U 2015Q2'!N96</f>
        <v>0</v>
      </c>
      <c r="E99" s="17">
        <f>'2.4.5U'!M99-'2.4.5U 2015Q2'!O96</f>
        <v>0</v>
      </c>
      <c r="F99" s="17">
        <f>'2.4.5U'!N99-'2.4.5U 2015Q2'!P96</f>
        <v>0</v>
      </c>
      <c r="G99" s="17">
        <f>'2.4.5U'!O99-'2.4.5U 2015Q2'!Q96</f>
        <v>0</v>
      </c>
      <c r="H99" s="17">
        <f>'2.4.5U'!P99-'2.4.5U 2015Q2'!R96</f>
        <v>0</v>
      </c>
      <c r="I99" s="17">
        <f>'2.4.5U'!Q99-'2.4.5U 2015Q2'!S96</f>
        <v>29</v>
      </c>
    </row>
    <row r="100" spans="1:9" x14ac:dyDescent="0.25">
      <c r="A100" s="17" t="s">
        <v>1477</v>
      </c>
      <c r="B100" s="17" t="s">
        <v>1476</v>
      </c>
      <c r="C100" s="17" t="s">
        <v>1957</v>
      </c>
      <c r="D100" s="17">
        <f>'2.4.5U'!L100-'2.4.5U 2015Q2'!N97</f>
        <v>0</v>
      </c>
      <c r="E100" s="17">
        <f>'2.4.5U'!M100-'2.4.5U 2015Q2'!O97</f>
        <v>0</v>
      </c>
      <c r="F100" s="17">
        <f>'2.4.5U'!N100-'2.4.5U 2015Q2'!P97</f>
        <v>0</v>
      </c>
      <c r="G100" s="17">
        <f>'2.4.5U'!O100-'2.4.5U 2015Q2'!Q97</f>
        <v>0</v>
      </c>
      <c r="H100" s="17">
        <f>'2.4.5U'!P100-'2.4.5U 2015Q2'!R97</f>
        <v>0</v>
      </c>
      <c r="I100" s="17">
        <f>'2.4.5U'!Q100-'2.4.5U 2015Q2'!S97</f>
        <v>40</v>
      </c>
    </row>
    <row r="101" spans="1:9" x14ac:dyDescent="0.25">
      <c r="A101" s="17" t="s">
        <v>1474</v>
      </c>
      <c r="B101" s="17" t="s">
        <v>1473</v>
      </c>
      <c r="C101" s="17" t="s">
        <v>1956</v>
      </c>
      <c r="D101" s="17">
        <f>'2.4.5U'!L101-'2.4.5U 2015Q2'!N98</f>
        <v>0</v>
      </c>
      <c r="E101" s="17">
        <f>'2.4.5U'!M101-'2.4.5U 2015Q2'!O98</f>
        <v>0</v>
      </c>
      <c r="F101" s="17">
        <f>'2.4.5U'!N101-'2.4.5U 2015Q2'!P98</f>
        <v>0</v>
      </c>
      <c r="G101" s="17">
        <f>'2.4.5U'!O101-'2.4.5U 2015Q2'!Q98</f>
        <v>0</v>
      </c>
      <c r="H101" s="17">
        <f>'2.4.5U'!P101-'2.4.5U 2015Q2'!R98</f>
        <v>0</v>
      </c>
      <c r="I101" s="17">
        <f>'2.4.5U'!Q101-'2.4.5U 2015Q2'!S98</f>
        <v>15</v>
      </c>
    </row>
    <row r="102" spans="1:9" x14ac:dyDescent="0.25">
      <c r="A102" s="17" t="s">
        <v>1471</v>
      </c>
      <c r="B102" s="17" t="s">
        <v>1470</v>
      </c>
      <c r="C102" s="17" t="s">
        <v>1955</v>
      </c>
      <c r="D102" s="17">
        <f>'2.4.5U'!L102-'2.4.5U 2015Q2'!N99</f>
        <v>0</v>
      </c>
      <c r="E102" s="17">
        <f>'2.4.5U'!M102-'2.4.5U 2015Q2'!O99</f>
        <v>0</v>
      </c>
      <c r="F102" s="17">
        <f>'2.4.5U'!N102-'2.4.5U 2015Q2'!P99</f>
        <v>0</v>
      </c>
      <c r="G102" s="17">
        <f>'2.4.5U'!O102-'2.4.5U 2015Q2'!Q99</f>
        <v>0</v>
      </c>
      <c r="H102" s="17">
        <f>'2.4.5U'!P102-'2.4.5U 2015Q2'!R99</f>
        <v>0</v>
      </c>
      <c r="I102" s="17">
        <f>'2.4.5U'!Q102-'2.4.5U 2015Q2'!S99</f>
        <v>1</v>
      </c>
    </row>
    <row r="103" spans="1:9" x14ac:dyDescent="0.25">
      <c r="A103" s="17" t="s">
        <v>1468</v>
      </c>
      <c r="B103" s="17" t="s">
        <v>1467</v>
      </c>
      <c r="C103" s="17" t="s">
        <v>1954</v>
      </c>
      <c r="D103" s="17">
        <f>'2.4.5U'!L103-'2.4.5U 2015Q2'!N100</f>
        <v>0</v>
      </c>
      <c r="E103" s="17">
        <f>'2.4.5U'!M103-'2.4.5U 2015Q2'!O100</f>
        <v>0</v>
      </c>
      <c r="F103" s="17">
        <f>'2.4.5U'!N103-'2.4.5U 2015Q2'!P100</f>
        <v>0</v>
      </c>
      <c r="G103" s="17">
        <f>'2.4.5U'!O103-'2.4.5U 2015Q2'!Q100</f>
        <v>0</v>
      </c>
      <c r="H103" s="17">
        <f>'2.4.5U'!P103-'2.4.5U 2015Q2'!R100</f>
        <v>0</v>
      </c>
      <c r="I103" s="17">
        <f>'2.4.5U'!Q103-'2.4.5U 2015Q2'!S100</f>
        <v>14</v>
      </c>
    </row>
    <row r="104" spans="1:9" x14ac:dyDescent="0.25">
      <c r="A104" s="17" t="s">
        <v>1465</v>
      </c>
      <c r="B104" s="17" t="s">
        <v>1464</v>
      </c>
      <c r="C104" s="17" t="s">
        <v>1953</v>
      </c>
      <c r="D104" s="17">
        <f>'2.4.5U'!L104-'2.4.5U 2015Q2'!N101</f>
        <v>0</v>
      </c>
      <c r="E104" s="17">
        <f>'2.4.5U'!M104-'2.4.5U 2015Q2'!O101</f>
        <v>0</v>
      </c>
      <c r="F104" s="17">
        <f>'2.4.5U'!N104-'2.4.5U 2015Q2'!P101</f>
        <v>0</v>
      </c>
      <c r="G104" s="17">
        <f>'2.4.5U'!O104-'2.4.5U 2015Q2'!Q101</f>
        <v>0</v>
      </c>
      <c r="H104" s="17">
        <f>'2.4.5U'!P104-'2.4.5U 2015Q2'!R101</f>
        <v>0</v>
      </c>
      <c r="I104" s="17">
        <f>'2.4.5U'!Q104-'2.4.5U 2015Q2'!S101</f>
        <v>74</v>
      </c>
    </row>
    <row r="105" spans="1:9" x14ac:dyDescent="0.25">
      <c r="A105" s="17" t="s">
        <v>1462</v>
      </c>
      <c r="B105" s="17" t="s">
        <v>1461</v>
      </c>
      <c r="C105" s="17" t="s">
        <v>1952</v>
      </c>
      <c r="D105" s="17">
        <f>'2.4.5U'!L105-'2.4.5U 2015Q2'!N102</f>
        <v>0</v>
      </c>
      <c r="E105" s="17">
        <f>'2.4.5U'!M105-'2.4.5U 2015Q2'!O102</f>
        <v>0</v>
      </c>
      <c r="F105" s="17">
        <f>'2.4.5U'!N105-'2.4.5U 2015Q2'!P102</f>
        <v>0</v>
      </c>
      <c r="G105" s="17">
        <f>'2.4.5U'!O105-'2.4.5U 2015Q2'!Q102</f>
        <v>0</v>
      </c>
      <c r="H105" s="17">
        <f>'2.4.5U'!P105-'2.4.5U 2015Q2'!R102</f>
        <v>0</v>
      </c>
      <c r="I105" s="17">
        <f>'2.4.5U'!Q105-'2.4.5U 2015Q2'!S102</f>
        <v>20</v>
      </c>
    </row>
    <row r="106" spans="1:9" x14ac:dyDescent="0.25">
      <c r="A106" s="17" t="s">
        <v>1459</v>
      </c>
      <c r="B106" s="17" t="s">
        <v>1458</v>
      </c>
      <c r="C106" s="17" t="s">
        <v>1951</v>
      </c>
      <c r="D106" s="17">
        <f>'2.4.5U'!L106-'2.4.5U 2015Q2'!N103</f>
        <v>0</v>
      </c>
      <c r="E106" s="17">
        <f>'2.4.5U'!M106-'2.4.5U 2015Q2'!O103</f>
        <v>0</v>
      </c>
      <c r="F106" s="17">
        <f>'2.4.5U'!N106-'2.4.5U 2015Q2'!P103</f>
        <v>0</v>
      </c>
      <c r="G106" s="17">
        <f>'2.4.5U'!O106-'2.4.5U 2015Q2'!Q103</f>
        <v>0</v>
      </c>
      <c r="H106" s="17">
        <f>'2.4.5U'!P106-'2.4.5U 2015Q2'!R103</f>
        <v>0</v>
      </c>
      <c r="I106" s="17">
        <f>'2.4.5U'!Q106-'2.4.5U 2015Q2'!S103</f>
        <v>21</v>
      </c>
    </row>
    <row r="107" spans="1:9" x14ac:dyDescent="0.25">
      <c r="A107" s="17" t="s">
        <v>1456</v>
      </c>
      <c r="B107" s="17" t="s">
        <v>1455</v>
      </c>
      <c r="C107" s="17" t="s">
        <v>1950</v>
      </c>
      <c r="D107" s="17">
        <f>'2.4.5U'!L107-'2.4.5U 2015Q2'!N104</f>
        <v>0</v>
      </c>
      <c r="E107" s="17">
        <f>'2.4.5U'!M107-'2.4.5U 2015Q2'!O104</f>
        <v>0</v>
      </c>
      <c r="F107" s="17">
        <f>'2.4.5U'!N107-'2.4.5U 2015Q2'!P104</f>
        <v>0</v>
      </c>
      <c r="G107" s="17">
        <f>'2.4.5U'!O107-'2.4.5U 2015Q2'!Q104</f>
        <v>0</v>
      </c>
      <c r="H107" s="17">
        <f>'2.4.5U'!P107-'2.4.5U 2015Q2'!R104</f>
        <v>0</v>
      </c>
      <c r="I107" s="17">
        <f>'2.4.5U'!Q107-'2.4.5U 2015Q2'!S104</f>
        <v>33</v>
      </c>
    </row>
    <row r="108" spans="1:9" x14ac:dyDescent="0.25">
      <c r="A108" s="17" t="s">
        <v>1453</v>
      </c>
      <c r="B108" s="17" t="s">
        <v>1452</v>
      </c>
      <c r="C108" s="17" t="s">
        <v>1949</v>
      </c>
      <c r="D108" s="17">
        <f>'2.4.5U'!L108-'2.4.5U 2015Q2'!N105</f>
        <v>0</v>
      </c>
      <c r="E108" s="17">
        <f>'2.4.5U'!M108-'2.4.5U 2015Q2'!O105</f>
        <v>0</v>
      </c>
      <c r="F108" s="17">
        <f>'2.4.5U'!N108-'2.4.5U 2015Q2'!P105</f>
        <v>0</v>
      </c>
      <c r="G108" s="17">
        <f>'2.4.5U'!O108-'2.4.5U 2015Q2'!Q105</f>
        <v>0</v>
      </c>
      <c r="H108" s="17">
        <f>'2.4.5U'!P108-'2.4.5U 2015Q2'!R105</f>
        <v>0</v>
      </c>
      <c r="I108" s="17">
        <f>'2.4.5U'!Q108-'2.4.5U 2015Q2'!S105</f>
        <v>0</v>
      </c>
    </row>
    <row r="109" spans="1:9" x14ac:dyDescent="0.25">
      <c r="A109" s="17" t="s">
        <v>1450</v>
      </c>
      <c r="B109" s="18" t="s">
        <v>1449</v>
      </c>
      <c r="C109" s="17" t="s">
        <v>1948</v>
      </c>
      <c r="D109" s="17">
        <f>'2.4.5U'!L109-'2.4.5U 2015Q2'!N106</f>
        <v>0</v>
      </c>
      <c r="E109" s="17">
        <f>'2.4.5U'!M109-'2.4.5U 2015Q2'!O106</f>
        <v>0</v>
      </c>
      <c r="F109" s="17">
        <f>'2.4.5U'!N109-'2.4.5U 2015Q2'!P106</f>
        <v>0</v>
      </c>
      <c r="G109" s="17">
        <f>'2.4.5U'!O109-'2.4.5U 2015Q2'!Q106</f>
        <v>0</v>
      </c>
      <c r="H109" s="17">
        <f>'2.4.5U'!P109-'2.4.5U 2015Q2'!R106</f>
        <v>0</v>
      </c>
      <c r="I109" s="17">
        <f>'2.4.5U'!Q109-'2.4.5U 2015Q2'!S106</f>
        <v>305</v>
      </c>
    </row>
    <row r="110" spans="1:9" x14ac:dyDescent="0.25">
      <c r="A110" s="17" t="s">
        <v>1447</v>
      </c>
      <c r="B110" s="17" t="s">
        <v>1446</v>
      </c>
      <c r="C110" s="17" t="s">
        <v>1947</v>
      </c>
      <c r="D110" s="17">
        <f>'2.4.5U'!L110-'2.4.5U 2015Q2'!N107</f>
        <v>0</v>
      </c>
      <c r="E110" s="17">
        <f>'2.4.5U'!M110-'2.4.5U 2015Q2'!O107</f>
        <v>0</v>
      </c>
      <c r="F110" s="17">
        <f>'2.4.5U'!N110-'2.4.5U 2015Q2'!P107</f>
        <v>0</v>
      </c>
      <c r="G110" s="17">
        <f>'2.4.5U'!O110-'2.4.5U 2015Q2'!Q107</f>
        <v>0</v>
      </c>
      <c r="H110" s="17">
        <f>'2.4.5U'!P110-'2.4.5U 2015Q2'!R107</f>
        <v>0</v>
      </c>
      <c r="I110" s="17">
        <f>'2.4.5U'!Q110-'2.4.5U 2015Q2'!S107</f>
        <v>262</v>
      </c>
    </row>
    <row r="111" spans="1:9" x14ac:dyDescent="0.25">
      <c r="A111" s="17" t="s">
        <v>1444</v>
      </c>
      <c r="B111" s="17" t="s">
        <v>1443</v>
      </c>
      <c r="C111" s="17" t="s">
        <v>1946</v>
      </c>
      <c r="D111" s="17">
        <f>'2.4.5U'!L111-'2.4.5U 2015Q2'!N108</f>
        <v>0</v>
      </c>
      <c r="E111" s="17">
        <f>'2.4.5U'!M111-'2.4.5U 2015Q2'!O108</f>
        <v>0</v>
      </c>
      <c r="F111" s="17">
        <f>'2.4.5U'!N111-'2.4.5U 2015Q2'!P108</f>
        <v>0</v>
      </c>
      <c r="G111" s="17">
        <f>'2.4.5U'!O111-'2.4.5U 2015Q2'!Q108</f>
        <v>0</v>
      </c>
      <c r="H111" s="17">
        <f>'2.4.5U'!P111-'2.4.5U 2015Q2'!R108</f>
        <v>0</v>
      </c>
      <c r="I111" s="17">
        <f>'2.4.5U'!Q111-'2.4.5U 2015Q2'!S108</f>
        <v>201</v>
      </c>
    </row>
    <row r="112" spans="1:9" x14ac:dyDescent="0.25">
      <c r="A112" s="17" t="s">
        <v>1441</v>
      </c>
      <c r="B112" s="17" t="s">
        <v>1440</v>
      </c>
      <c r="C112" s="17" t="s">
        <v>1945</v>
      </c>
      <c r="D112" s="17">
        <f>'2.4.5U'!L112-'2.4.5U 2015Q2'!N109</f>
        <v>0</v>
      </c>
      <c r="E112" s="17">
        <f>'2.4.5U'!M112-'2.4.5U 2015Q2'!O109</f>
        <v>0</v>
      </c>
      <c r="F112" s="17">
        <f>'2.4.5U'!N112-'2.4.5U 2015Q2'!P109</f>
        <v>0</v>
      </c>
      <c r="G112" s="17">
        <f>'2.4.5U'!O112-'2.4.5U 2015Q2'!Q109</f>
        <v>0</v>
      </c>
      <c r="H112" s="17">
        <f>'2.4.5U'!P112-'2.4.5U 2015Q2'!R109</f>
        <v>0</v>
      </c>
      <c r="I112" s="17">
        <f>'2.4.5U'!Q112-'2.4.5U 2015Q2'!S109</f>
        <v>49</v>
      </c>
    </row>
    <row r="113" spans="1:9" x14ac:dyDescent="0.25">
      <c r="A113" s="17" t="s">
        <v>1438</v>
      </c>
      <c r="B113" s="17" t="s">
        <v>1437</v>
      </c>
      <c r="C113" s="17" t="s">
        <v>1944</v>
      </c>
      <c r="D113" s="17">
        <f>'2.4.5U'!L113-'2.4.5U 2015Q2'!N110</f>
        <v>0</v>
      </c>
      <c r="E113" s="17">
        <f>'2.4.5U'!M113-'2.4.5U 2015Q2'!O110</f>
        <v>0</v>
      </c>
      <c r="F113" s="17">
        <f>'2.4.5U'!N113-'2.4.5U 2015Q2'!P110</f>
        <v>0</v>
      </c>
      <c r="G113" s="17">
        <f>'2.4.5U'!O113-'2.4.5U 2015Q2'!Q110</f>
        <v>0</v>
      </c>
      <c r="H113" s="17">
        <f>'2.4.5U'!P113-'2.4.5U 2015Q2'!R110</f>
        <v>0</v>
      </c>
      <c r="I113" s="17">
        <f>'2.4.5U'!Q113-'2.4.5U 2015Q2'!S110</f>
        <v>11</v>
      </c>
    </row>
    <row r="114" spans="1:9" x14ac:dyDescent="0.25">
      <c r="A114" s="17" t="s">
        <v>1435</v>
      </c>
      <c r="B114" s="17" t="s">
        <v>1434</v>
      </c>
      <c r="C114" s="17" t="s">
        <v>1943</v>
      </c>
      <c r="D114" s="17">
        <f>'2.4.5U'!L114-'2.4.5U 2015Q2'!N111</f>
        <v>0</v>
      </c>
      <c r="E114" s="17">
        <f>'2.4.5U'!M114-'2.4.5U 2015Q2'!O111</f>
        <v>0</v>
      </c>
      <c r="F114" s="17">
        <f>'2.4.5U'!N114-'2.4.5U 2015Q2'!P111</f>
        <v>0</v>
      </c>
      <c r="G114" s="17">
        <f>'2.4.5U'!O114-'2.4.5U 2015Q2'!Q111</f>
        <v>0</v>
      </c>
      <c r="H114" s="17">
        <f>'2.4.5U'!P114-'2.4.5U 2015Q2'!R111</f>
        <v>0</v>
      </c>
      <c r="I114" s="17">
        <f>'2.4.5U'!Q114-'2.4.5U 2015Q2'!S111</f>
        <v>43</v>
      </c>
    </row>
    <row r="115" spans="1:9" x14ac:dyDescent="0.25">
      <c r="A115" s="17" t="s">
        <v>1432</v>
      </c>
      <c r="B115" s="17" t="s">
        <v>1431</v>
      </c>
      <c r="C115" s="17" t="s">
        <v>1942</v>
      </c>
      <c r="D115" s="17">
        <f>'2.4.5U'!L115-'2.4.5U 2015Q2'!N112</f>
        <v>0</v>
      </c>
      <c r="E115" s="17">
        <f>'2.4.5U'!M115-'2.4.5U 2015Q2'!O112</f>
        <v>0</v>
      </c>
      <c r="F115" s="17">
        <f>'2.4.5U'!N115-'2.4.5U 2015Q2'!P112</f>
        <v>0</v>
      </c>
      <c r="G115" s="17">
        <f>'2.4.5U'!O115-'2.4.5U 2015Q2'!Q112</f>
        <v>0</v>
      </c>
      <c r="H115" s="17">
        <f>'2.4.5U'!P115-'2.4.5U 2015Q2'!R112</f>
        <v>0</v>
      </c>
      <c r="I115" s="17">
        <f>'2.4.5U'!Q115-'2.4.5U 2015Q2'!S112</f>
        <v>-12</v>
      </c>
    </row>
    <row r="116" spans="1:9" x14ac:dyDescent="0.25">
      <c r="A116" s="17" t="s">
        <v>1429</v>
      </c>
      <c r="B116" s="17" t="s">
        <v>1428</v>
      </c>
      <c r="C116" s="17" t="s">
        <v>1941</v>
      </c>
      <c r="D116" s="17">
        <f>'2.4.5U'!L116-'2.4.5U 2015Q2'!N113</f>
        <v>0</v>
      </c>
      <c r="E116" s="17">
        <f>'2.4.5U'!M116-'2.4.5U 2015Q2'!O113</f>
        <v>0</v>
      </c>
      <c r="F116" s="17">
        <f>'2.4.5U'!N116-'2.4.5U 2015Q2'!P113</f>
        <v>0</v>
      </c>
      <c r="G116" s="17">
        <f>'2.4.5U'!O116-'2.4.5U 2015Q2'!Q113</f>
        <v>0</v>
      </c>
      <c r="H116" s="17">
        <f>'2.4.5U'!P116-'2.4.5U 2015Q2'!R113</f>
        <v>0</v>
      </c>
      <c r="I116" s="17">
        <f>'2.4.5U'!Q116-'2.4.5U 2015Q2'!S113</f>
        <v>0</v>
      </c>
    </row>
    <row r="117" spans="1:9" x14ac:dyDescent="0.25">
      <c r="A117" s="17" t="s">
        <v>1426</v>
      </c>
      <c r="B117" s="17" t="s">
        <v>1425</v>
      </c>
      <c r="C117" s="17" t="s">
        <v>1940</v>
      </c>
      <c r="D117" s="17">
        <f>'2.4.5U'!L117-'2.4.5U 2015Q2'!N114</f>
        <v>0</v>
      </c>
      <c r="E117" s="17">
        <f>'2.4.5U'!M117-'2.4.5U 2015Q2'!O114</f>
        <v>0</v>
      </c>
      <c r="F117" s="17">
        <f>'2.4.5U'!N117-'2.4.5U 2015Q2'!P114</f>
        <v>0</v>
      </c>
      <c r="G117" s="17">
        <f>'2.4.5U'!O117-'2.4.5U 2015Q2'!Q114</f>
        <v>0</v>
      </c>
      <c r="H117" s="17">
        <f>'2.4.5U'!P117-'2.4.5U 2015Q2'!R114</f>
        <v>0</v>
      </c>
      <c r="I117" s="17">
        <f>'2.4.5U'!Q117-'2.4.5U 2015Q2'!S114</f>
        <v>55</v>
      </c>
    </row>
    <row r="118" spans="1:9" x14ac:dyDescent="0.25">
      <c r="A118" s="17" t="s">
        <v>23</v>
      </c>
      <c r="B118" s="18" t="s">
        <v>24</v>
      </c>
      <c r="C118" s="17" t="s">
        <v>25</v>
      </c>
      <c r="D118" s="17">
        <f>'2.4.5U'!L118-'2.4.5U 2015Q2'!N115</f>
        <v>0</v>
      </c>
      <c r="E118" s="17">
        <f>'2.4.5U'!M118-'2.4.5U 2015Q2'!O115</f>
        <v>0</v>
      </c>
      <c r="F118" s="17">
        <f>'2.4.5U'!N118-'2.4.5U 2015Q2'!P115</f>
        <v>0</v>
      </c>
      <c r="G118" s="17">
        <f>'2.4.5U'!O118-'2.4.5U 2015Q2'!Q115</f>
        <v>0</v>
      </c>
      <c r="H118" s="17">
        <f>'2.4.5U'!P118-'2.4.5U 2015Q2'!R115</f>
        <v>0</v>
      </c>
      <c r="I118" s="17">
        <f>'2.4.5U'!Q118-'2.4.5U 2015Q2'!S115</f>
        <v>-268</v>
      </c>
    </row>
    <row r="119" spans="1:9" x14ac:dyDescent="0.25">
      <c r="A119" s="17" t="s">
        <v>26</v>
      </c>
      <c r="B119" s="17" t="s">
        <v>27</v>
      </c>
      <c r="C119" s="17" t="s">
        <v>28</v>
      </c>
      <c r="D119" s="17">
        <f>'2.4.5U'!L119-'2.4.5U 2015Q2'!N116</f>
        <v>0</v>
      </c>
      <c r="E119" s="17">
        <f>'2.4.5U'!M119-'2.4.5U 2015Q2'!O116</f>
        <v>0</v>
      </c>
      <c r="F119" s="17">
        <f>'2.4.5U'!N119-'2.4.5U 2015Q2'!P116</f>
        <v>0</v>
      </c>
      <c r="G119" s="17">
        <f>'2.4.5U'!O119-'2.4.5U 2015Q2'!Q116</f>
        <v>0</v>
      </c>
      <c r="H119" s="17">
        <f>'2.4.5U'!P119-'2.4.5U 2015Q2'!R116</f>
        <v>0</v>
      </c>
      <c r="I119" s="17">
        <f>'2.4.5U'!Q119-'2.4.5U 2015Q2'!S116</f>
        <v>-324</v>
      </c>
    </row>
    <row r="120" spans="1:9" x14ac:dyDescent="0.25">
      <c r="A120" s="17" t="s">
        <v>29</v>
      </c>
      <c r="B120" s="17" t="s">
        <v>30</v>
      </c>
      <c r="C120" s="17" t="s">
        <v>31</v>
      </c>
      <c r="D120" s="17">
        <f>'2.4.5U'!L120-'2.4.5U 2015Q2'!N117</f>
        <v>0</v>
      </c>
      <c r="E120" s="17">
        <f>'2.4.5U'!M120-'2.4.5U 2015Q2'!O117</f>
        <v>0</v>
      </c>
      <c r="F120" s="17">
        <f>'2.4.5U'!N120-'2.4.5U 2015Q2'!P117</f>
        <v>0</v>
      </c>
      <c r="G120" s="17">
        <f>'2.4.5U'!O120-'2.4.5U 2015Q2'!Q117</f>
        <v>0</v>
      </c>
      <c r="H120" s="17">
        <f>'2.4.5U'!P120-'2.4.5U 2015Q2'!R117</f>
        <v>0</v>
      </c>
      <c r="I120" s="17">
        <f>'2.4.5U'!Q120-'2.4.5U 2015Q2'!S117</f>
        <v>-311</v>
      </c>
    </row>
    <row r="121" spans="1:9" x14ac:dyDescent="0.25">
      <c r="A121" s="17" t="s">
        <v>32</v>
      </c>
      <c r="B121" s="17" t="s">
        <v>33</v>
      </c>
      <c r="C121" s="17" t="s">
        <v>34</v>
      </c>
      <c r="D121" s="17">
        <f>'2.4.5U'!L121-'2.4.5U 2015Q2'!N118</f>
        <v>0</v>
      </c>
      <c r="E121" s="17">
        <f>'2.4.5U'!M121-'2.4.5U 2015Q2'!O118</f>
        <v>0</v>
      </c>
      <c r="F121" s="17">
        <f>'2.4.5U'!N121-'2.4.5U 2015Q2'!P118</f>
        <v>0</v>
      </c>
      <c r="G121" s="17">
        <f>'2.4.5U'!O121-'2.4.5U 2015Q2'!Q118</f>
        <v>0</v>
      </c>
      <c r="H121" s="17">
        <f>'2.4.5U'!P121-'2.4.5U 2015Q2'!R118</f>
        <v>0</v>
      </c>
      <c r="I121" s="17">
        <f>'2.4.5U'!Q121-'2.4.5U 2015Q2'!S118</f>
        <v>-13</v>
      </c>
    </row>
    <row r="122" spans="1:9" x14ac:dyDescent="0.25">
      <c r="A122" s="17" t="s">
        <v>35</v>
      </c>
      <c r="B122" s="17" t="s">
        <v>36</v>
      </c>
      <c r="C122" s="17" t="s">
        <v>37</v>
      </c>
      <c r="D122" s="17">
        <f>'2.4.5U'!L122-'2.4.5U 2015Q2'!N119</f>
        <v>0</v>
      </c>
      <c r="E122" s="17">
        <f>'2.4.5U'!M122-'2.4.5U 2015Q2'!O119</f>
        <v>0</v>
      </c>
      <c r="F122" s="17">
        <f>'2.4.5U'!N122-'2.4.5U 2015Q2'!P119</f>
        <v>0</v>
      </c>
      <c r="G122" s="17">
        <f>'2.4.5U'!O122-'2.4.5U 2015Q2'!Q119</f>
        <v>0</v>
      </c>
      <c r="H122" s="17">
        <f>'2.4.5U'!P122-'2.4.5U 2015Q2'!R119</f>
        <v>0</v>
      </c>
      <c r="I122" s="17">
        <f>'2.4.5U'!Q122-'2.4.5U 2015Q2'!S119</f>
        <v>56</v>
      </c>
    </row>
    <row r="123" spans="1:9" x14ac:dyDescent="0.25">
      <c r="A123" s="17" t="s">
        <v>38</v>
      </c>
      <c r="B123" s="17" t="s">
        <v>39</v>
      </c>
      <c r="C123" s="17" t="s">
        <v>40</v>
      </c>
      <c r="D123" s="17">
        <f>'2.4.5U'!L123-'2.4.5U 2015Q2'!N120</f>
        <v>0</v>
      </c>
      <c r="E123" s="17">
        <f>'2.4.5U'!M123-'2.4.5U 2015Q2'!O120</f>
        <v>0</v>
      </c>
      <c r="F123" s="17">
        <f>'2.4.5U'!N123-'2.4.5U 2015Q2'!P120</f>
        <v>0</v>
      </c>
      <c r="G123" s="17">
        <f>'2.4.5U'!O123-'2.4.5U 2015Q2'!Q120</f>
        <v>0</v>
      </c>
      <c r="H123" s="17">
        <f>'2.4.5U'!P123-'2.4.5U 2015Q2'!R120</f>
        <v>0</v>
      </c>
      <c r="I123" s="17">
        <f>'2.4.5U'!Q123-'2.4.5U 2015Q2'!S120</f>
        <v>56</v>
      </c>
    </row>
    <row r="124" spans="1:9" x14ac:dyDescent="0.25">
      <c r="A124" s="17" t="s">
        <v>41</v>
      </c>
      <c r="B124" s="17" t="s">
        <v>42</v>
      </c>
      <c r="C124" s="17" t="s">
        <v>43</v>
      </c>
      <c r="D124" s="17">
        <f>'2.4.5U'!L124-'2.4.5U 2015Q2'!N121</f>
        <v>0</v>
      </c>
      <c r="E124" s="17">
        <f>'2.4.5U'!M124-'2.4.5U 2015Q2'!O121</f>
        <v>0</v>
      </c>
      <c r="F124" s="17">
        <f>'2.4.5U'!N124-'2.4.5U 2015Q2'!P121</f>
        <v>0</v>
      </c>
      <c r="G124" s="17">
        <f>'2.4.5U'!O124-'2.4.5U 2015Q2'!Q121</f>
        <v>0</v>
      </c>
      <c r="H124" s="17">
        <f>'2.4.5U'!P124-'2.4.5U 2015Q2'!R121</f>
        <v>0</v>
      </c>
      <c r="I124" s="17">
        <f>'2.4.5U'!Q124-'2.4.5U 2015Q2'!S121</f>
        <v>1</v>
      </c>
    </row>
    <row r="125" spans="1:9" x14ac:dyDescent="0.25">
      <c r="A125" s="17" t="s">
        <v>1423</v>
      </c>
      <c r="B125" s="18" t="s">
        <v>1422</v>
      </c>
      <c r="C125" s="17" t="s">
        <v>1939</v>
      </c>
      <c r="D125" s="17">
        <f>'2.4.5U'!L125-'2.4.5U 2015Q2'!N122</f>
        <v>0</v>
      </c>
      <c r="E125" s="17">
        <f>'2.4.5U'!M125-'2.4.5U 2015Q2'!O122</f>
        <v>0</v>
      </c>
      <c r="F125" s="17">
        <f>'2.4.5U'!N125-'2.4.5U 2015Q2'!P122</f>
        <v>0</v>
      </c>
      <c r="G125" s="17">
        <f>'2.4.5U'!O125-'2.4.5U 2015Q2'!Q122</f>
        <v>0</v>
      </c>
      <c r="H125" s="17">
        <f>'2.4.5U'!P125-'2.4.5U 2015Q2'!R122</f>
        <v>0</v>
      </c>
      <c r="I125" s="17">
        <f>'2.4.5U'!Q125-'2.4.5U 2015Q2'!S122</f>
        <v>677</v>
      </c>
    </row>
    <row r="126" spans="1:9" x14ac:dyDescent="0.25">
      <c r="A126" s="17" t="s">
        <v>1420</v>
      </c>
      <c r="B126" s="17" t="s">
        <v>1419</v>
      </c>
      <c r="C126" s="17" t="s">
        <v>1938</v>
      </c>
      <c r="D126" s="17">
        <f>'2.4.5U'!L126-'2.4.5U 2015Q2'!N123</f>
        <v>0</v>
      </c>
      <c r="E126" s="17">
        <f>'2.4.5U'!M126-'2.4.5U 2015Q2'!O123</f>
        <v>0</v>
      </c>
      <c r="F126" s="17">
        <f>'2.4.5U'!N126-'2.4.5U 2015Q2'!P123</f>
        <v>0</v>
      </c>
      <c r="G126" s="17">
        <f>'2.4.5U'!O126-'2.4.5U 2015Q2'!Q123</f>
        <v>0</v>
      </c>
      <c r="H126" s="17">
        <f>'2.4.5U'!P126-'2.4.5U 2015Q2'!R123</f>
        <v>0</v>
      </c>
      <c r="I126" s="17">
        <f>'2.4.5U'!Q126-'2.4.5U 2015Q2'!S123</f>
        <v>132</v>
      </c>
    </row>
    <row r="127" spans="1:9" x14ac:dyDescent="0.25">
      <c r="A127" s="17" t="s">
        <v>1417</v>
      </c>
      <c r="B127" s="17" t="s">
        <v>1416</v>
      </c>
      <c r="C127" s="17" t="s">
        <v>1937</v>
      </c>
      <c r="D127" s="17">
        <f>'2.4.5U'!L127-'2.4.5U 2015Q2'!N124</f>
        <v>0</v>
      </c>
      <c r="E127" s="17">
        <f>'2.4.5U'!M127-'2.4.5U 2015Q2'!O124</f>
        <v>0</v>
      </c>
      <c r="F127" s="17">
        <f>'2.4.5U'!N127-'2.4.5U 2015Q2'!P124</f>
        <v>0</v>
      </c>
      <c r="G127" s="17">
        <f>'2.4.5U'!O127-'2.4.5U 2015Q2'!Q124</f>
        <v>0</v>
      </c>
      <c r="H127" s="17">
        <f>'2.4.5U'!P127-'2.4.5U 2015Q2'!R124</f>
        <v>0</v>
      </c>
      <c r="I127" s="17">
        <f>'2.4.5U'!Q127-'2.4.5U 2015Q2'!S124</f>
        <v>114</v>
      </c>
    </row>
    <row r="128" spans="1:9" x14ac:dyDescent="0.25">
      <c r="A128" s="17" t="s">
        <v>1414</v>
      </c>
      <c r="B128" s="17" t="s">
        <v>1413</v>
      </c>
      <c r="C128" s="17" t="s">
        <v>1936</v>
      </c>
      <c r="D128" s="17">
        <f>'2.4.5U'!L128-'2.4.5U 2015Q2'!N125</f>
        <v>0</v>
      </c>
      <c r="E128" s="17">
        <f>'2.4.5U'!M128-'2.4.5U 2015Q2'!O125</f>
        <v>0</v>
      </c>
      <c r="F128" s="17">
        <f>'2.4.5U'!N128-'2.4.5U 2015Q2'!P125</f>
        <v>0</v>
      </c>
      <c r="G128" s="17">
        <f>'2.4.5U'!O128-'2.4.5U 2015Q2'!Q125</f>
        <v>0</v>
      </c>
      <c r="H128" s="17">
        <f>'2.4.5U'!P128-'2.4.5U 2015Q2'!R125</f>
        <v>0</v>
      </c>
      <c r="I128" s="17">
        <f>'2.4.5U'!Q128-'2.4.5U 2015Q2'!S125</f>
        <v>64</v>
      </c>
    </row>
    <row r="129" spans="1:9" x14ac:dyDescent="0.25">
      <c r="A129" s="17" t="s">
        <v>1411</v>
      </c>
      <c r="B129" s="17" t="s">
        <v>1410</v>
      </c>
      <c r="C129" s="17" t="s">
        <v>1935</v>
      </c>
      <c r="D129" s="17">
        <f>'2.4.5U'!L129-'2.4.5U 2015Q2'!N126</f>
        <v>0</v>
      </c>
      <c r="E129" s="17">
        <f>'2.4.5U'!M129-'2.4.5U 2015Q2'!O126</f>
        <v>0</v>
      </c>
      <c r="F129" s="17">
        <f>'2.4.5U'!N129-'2.4.5U 2015Q2'!P126</f>
        <v>0</v>
      </c>
      <c r="G129" s="17">
        <f>'2.4.5U'!O129-'2.4.5U 2015Q2'!Q126</f>
        <v>0</v>
      </c>
      <c r="H129" s="17">
        <f>'2.4.5U'!P129-'2.4.5U 2015Q2'!R126</f>
        <v>0</v>
      </c>
      <c r="I129" s="17">
        <f>'2.4.5U'!Q129-'2.4.5U 2015Q2'!S126</f>
        <v>51</v>
      </c>
    </row>
    <row r="130" spans="1:9" x14ac:dyDescent="0.25">
      <c r="A130" s="17" t="s">
        <v>1408</v>
      </c>
      <c r="B130" s="17" t="s">
        <v>1407</v>
      </c>
      <c r="C130" s="17" t="s">
        <v>1934</v>
      </c>
      <c r="D130" s="17">
        <f>'2.4.5U'!L130-'2.4.5U 2015Q2'!N127</f>
        <v>0</v>
      </c>
      <c r="E130" s="17">
        <f>'2.4.5U'!M130-'2.4.5U 2015Q2'!O127</f>
        <v>0</v>
      </c>
      <c r="F130" s="17">
        <f>'2.4.5U'!N130-'2.4.5U 2015Q2'!P127</f>
        <v>0</v>
      </c>
      <c r="G130" s="17">
        <f>'2.4.5U'!O130-'2.4.5U 2015Q2'!Q127</f>
        <v>0</v>
      </c>
      <c r="H130" s="17">
        <f>'2.4.5U'!P130-'2.4.5U 2015Q2'!R127</f>
        <v>0</v>
      </c>
      <c r="I130" s="17">
        <f>'2.4.5U'!Q130-'2.4.5U 2015Q2'!S127</f>
        <v>16</v>
      </c>
    </row>
    <row r="131" spans="1:9" x14ac:dyDescent="0.25">
      <c r="A131" s="17" t="s">
        <v>1405</v>
      </c>
      <c r="B131" s="17" t="s">
        <v>1404</v>
      </c>
      <c r="C131" s="17" t="s">
        <v>1933</v>
      </c>
      <c r="D131" s="17">
        <f>'2.4.5U'!L131-'2.4.5U 2015Q2'!N128</f>
        <v>0</v>
      </c>
      <c r="E131" s="17">
        <f>'2.4.5U'!M131-'2.4.5U 2015Q2'!O128</f>
        <v>0</v>
      </c>
      <c r="F131" s="17">
        <f>'2.4.5U'!N131-'2.4.5U 2015Q2'!P128</f>
        <v>0</v>
      </c>
      <c r="G131" s="17">
        <f>'2.4.5U'!O131-'2.4.5U 2015Q2'!Q128</f>
        <v>0</v>
      </c>
      <c r="H131" s="17">
        <f>'2.4.5U'!P131-'2.4.5U 2015Q2'!R128</f>
        <v>0</v>
      </c>
      <c r="I131" s="17">
        <f>'2.4.5U'!Q131-'2.4.5U 2015Q2'!S128</f>
        <v>74</v>
      </c>
    </row>
    <row r="132" spans="1:9" x14ac:dyDescent="0.25">
      <c r="A132" s="17" t="s">
        <v>1402</v>
      </c>
      <c r="B132" s="17" t="s">
        <v>1401</v>
      </c>
      <c r="C132" s="17" t="s">
        <v>1932</v>
      </c>
      <c r="D132" s="17">
        <f>'2.4.5U'!L132-'2.4.5U 2015Q2'!N129</f>
        <v>0</v>
      </c>
      <c r="E132" s="17">
        <f>'2.4.5U'!M132-'2.4.5U 2015Q2'!O129</f>
        <v>0</v>
      </c>
      <c r="F132" s="17">
        <f>'2.4.5U'!N132-'2.4.5U 2015Q2'!P129</f>
        <v>0</v>
      </c>
      <c r="G132" s="17">
        <f>'2.4.5U'!O132-'2.4.5U 2015Q2'!Q129</f>
        <v>0</v>
      </c>
      <c r="H132" s="17">
        <f>'2.4.5U'!P132-'2.4.5U 2015Q2'!R129</f>
        <v>0</v>
      </c>
      <c r="I132" s="17">
        <f>'2.4.5U'!Q132-'2.4.5U 2015Q2'!S129</f>
        <v>7</v>
      </c>
    </row>
    <row r="133" spans="1:9" x14ac:dyDescent="0.25">
      <c r="A133" s="17" t="s">
        <v>1399</v>
      </c>
      <c r="B133" s="17" t="s">
        <v>1398</v>
      </c>
      <c r="C133" s="17" t="s">
        <v>1931</v>
      </c>
      <c r="D133" s="17">
        <f>'2.4.5U'!L133-'2.4.5U 2015Q2'!N130</f>
        <v>0</v>
      </c>
      <c r="E133" s="17">
        <f>'2.4.5U'!M133-'2.4.5U 2015Q2'!O130</f>
        <v>0</v>
      </c>
      <c r="F133" s="17">
        <f>'2.4.5U'!N133-'2.4.5U 2015Q2'!P130</f>
        <v>0</v>
      </c>
      <c r="G133" s="17">
        <f>'2.4.5U'!O133-'2.4.5U 2015Q2'!Q130</f>
        <v>0</v>
      </c>
      <c r="H133" s="17">
        <f>'2.4.5U'!P133-'2.4.5U 2015Q2'!R130</f>
        <v>0</v>
      </c>
      <c r="I133" s="17">
        <f>'2.4.5U'!Q133-'2.4.5U 2015Q2'!S130</f>
        <v>53</v>
      </c>
    </row>
    <row r="134" spans="1:9" x14ac:dyDescent="0.25">
      <c r="A134" s="17" t="s">
        <v>1396</v>
      </c>
      <c r="B134" s="17" t="s">
        <v>1395</v>
      </c>
      <c r="C134" s="17" t="s">
        <v>1930</v>
      </c>
      <c r="D134" s="17">
        <f>'2.4.5U'!L134-'2.4.5U 2015Q2'!N131</f>
        <v>0</v>
      </c>
      <c r="E134" s="17">
        <f>'2.4.5U'!M134-'2.4.5U 2015Q2'!O131</f>
        <v>0</v>
      </c>
      <c r="F134" s="17">
        <f>'2.4.5U'!N134-'2.4.5U 2015Q2'!P131</f>
        <v>0</v>
      </c>
      <c r="G134" s="17">
        <f>'2.4.5U'!O134-'2.4.5U 2015Q2'!Q131</f>
        <v>0</v>
      </c>
      <c r="H134" s="17">
        <f>'2.4.5U'!P134-'2.4.5U 2015Q2'!R131</f>
        <v>0</v>
      </c>
      <c r="I134" s="17">
        <f>'2.4.5U'!Q134-'2.4.5U 2015Q2'!S131</f>
        <v>15</v>
      </c>
    </row>
    <row r="135" spans="1:9" x14ac:dyDescent="0.25">
      <c r="A135" s="17" t="s">
        <v>1393</v>
      </c>
      <c r="B135" s="17" t="s">
        <v>1392</v>
      </c>
      <c r="C135" s="17" t="s">
        <v>1929</v>
      </c>
      <c r="D135" s="17">
        <f>'2.4.5U'!L135-'2.4.5U 2015Q2'!N132</f>
        <v>0</v>
      </c>
      <c r="E135" s="17">
        <f>'2.4.5U'!M135-'2.4.5U 2015Q2'!O132</f>
        <v>0</v>
      </c>
      <c r="F135" s="17">
        <f>'2.4.5U'!N135-'2.4.5U 2015Q2'!P132</f>
        <v>0</v>
      </c>
      <c r="G135" s="17">
        <f>'2.4.5U'!O135-'2.4.5U 2015Q2'!Q132</f>
        <v>0</v>
      </c>
      <c r="H135" s="17">
        <f>'2.4.5U'!P135-'2.4.5U 2015Q2'!R132</f>
        <v>0</v>
      </c>
      <c r="I135" s="17">
        <f>'2.4.5U'!Q135-'2.4.5U 2015Q2'!S132</f>
        <v>-1</v>
      </c>
    </row>
    <row r="136" spans="1:9" x14ac:dyDescent="0.25">
      <c r="A136" s="17" t="s">
        <v>1390</v>
      </c>
      <c r="B136" s="17" t="s">
        <v>1389</v>
      </c>
      <c r="C136" s="17" t="s">
        <v>1928</v>
      </c>
      <c r="D136" s="17">
        <f>'2.4.5U'!L136-'2.4.5U 2015Q2'!N133</f>
        <v>0</v>
      </c>
      <c r="E136" s="17">
        <f>'2.4.5U'!M136-'2.4.5U 2015Q2'!O133</f>
        <v>0</v>
      </c>
      <c r="F136" s="17">
        <f>'2.4.5U'!N136-'2.4.5U 2015Q2'!P133</f>
        <v>0</v>
      </c>
      <c r="G136" s="17">
        <f>'2.4.5U'!O136-'2.4.5U 2015Q2'!Q133</f>
        <v>0</v>
      </c>
      <c r="H136" s="17">
        <f>'2.4.5U'!P136-'2.4.5U 2015Q2'!R133</f>
        <v>0</v>
      </c>
      <c r="I136" s="17">
        <f>'2.4.5U'!Q136-'2.4.5U 2015Q2'!S133</f>
        <v>27</v>
      </c>
    </row>
    <row r="137" spans="1:9" x14ac:dyDescent="0.25">
      <c r="A137" s="17" t="s">
        <v>1387</v>
      </c>
      <c r="B137" s="17" t="s">
        <v>1386</v>
      </c>
      <c r="C137" s="17" t="s">
        <v>1927</v>
      </c>
      <c r="D137" s="17">
        <f>'2.4.5U'!L137-'2.4.5U 2015Q2'!N134</f>
        <v>0</v>
      </c>
      <c r="E137" s="17">
        <f>'2.4.5U'!M137-'2.4.5U 2015Q2'!O134</f>
        <v>0</v>
      </c>
      <c r="F137" s="17">
        <f>'2.4.5U'!N137-'2.4.5U 2015Q2'!P134</f>
        <v>0</v>
      </c>
      <c r="G137" s="17">
        <f>'2.4.5U'!O137-'2.4.5U 2015Q2'!Q134</f>
        <v>0</v>
      </c>
      <c r="H137" s="17">
        <f>'2.4.5U'!P137-'2.4.5U 2015Q2'!R134</f>
        <v>0</v>
      </c>
      <c r="I137" s="17">
        <f>'2.4.5U'!Q137-'2.4.5U 2015Q2'!S134</f>
        <v>-4</v>
      </c>
    </row>
    <row r="138" spans="1:9" x14ac:dyDescent="0.25">
      <c r="A138" s="17" t="s">
        <v>1384</v>
      </c>
      <c r="B138" s="17" t="s">
        <v>1383</v>
      </c>
      <c r="C138" s="17" t="s">
        <v>1926</v>
      </c>
      <c r="D138" s="17">
        <f>'2.4.5U'!L138-'2.4.5U 2015Q2'!N135</f>
        <v>0</v>
      </c>
      <c r="E138" s="17">
        <f>'2.4.5U'!M138-'2.4.5U 2015Q2'!O135</f>
        <v>0</v>
      </c>
      <c r="F138" s="17">
        <f>'2.4.5U'!N138-'2.4.5U 2015Q2'!P135</f>
        <v>0</v>
      </c>
      <c r="G138" s="17">
        <f>'2.4.5U'!O138-'2.4.5U 2015Q2'!Q135</f>
        <v>0</v>
      </c>
      <c r="H138" s="17">
        <f>'2.4.5U'!P138-'2.4.5U 2015Q2'!R135</f>
        <v>0</v>
      </c>
      <c r="I138" s="17">
        <f>'2.4.5U'!Q138-'2.4.5U 2015Q2'!S135</f>
        <v>3</v>
      </c>
    </row>
    <row r="139" spans="1:9" x14ac:dyDescent="0.25">
      <c r="A139" s="17" t="s">
        <v>1381</v>
      </c>
      <c r="B139" s="17" t="s">
        <v>1380</v>
      </c>
      <c r="C139" s="17" t="s">
        <v>1925</v>
      </c>
      <c r="D139" s="17">
        <f>'2.4.5U'!L139-'2.4.5U 2015Q2'!N136</f>
        <v>0</v>
      </c>
      <c r="E139" s="17">
        <f>'2.4.5U'!M139-'2.4.5U 2015Q2'!O136</f>
        <v>0</v>
      </c>
      <c r="F139" s="17">
        <f>'2.4.5U'!N139-'2.4.5U 2015Q2'!P136</f>
        <v>0</v>
      </c>
      <c r="G139" s="17">
        <f>'2.4.5U'!O139-'2.4.5U 2015Q2'!Q136</f>
        <v>0</v>
      </c>
      <c r="H139" s="17">
        <f>'2.4.5U'!P139-'2.4.5U 2015Q2'!R136</f>
        <v>0</v>
      </c>
      <c r="I139" s="17">
        <f>'2.4.5U'!Q139-'2.4.5U 2015Q2'!S136</f>
        <v>13</v>
      </c>
    </row>
    <row r="140" spans="1:9" x14ac:dyDescent="0.25">
      <c r="A140" s="17" t="s">
        <v>1378</v>
      </c>
      <c r="B140" s="17" t="s">
        <v>1377</v>
      </c>
      <c r="C140" s="17" t="s">
        <v>1924</v>
      </c>
      <c r="D140" s="17">
        <f>'2.4.5U'!L140-'2.4.5U 2015Q2'!N137</f>
        <v>0</v>
      </c>
      <c r="E140" s="17">
        <f>'2.4.5U'!M140-'2.4.5U 2015Q2'!O137</f>
        <v>0</v>
      </c>
      <c r="F140" s="17">
        <f>'2.4.5U'!N140-'2.4.5U 2015Q2'!P137</f>
        <v>0</v>
      </c>
      <c r="G140" s="17">
        <f>'2.4.5U'!O140-'2.4.5U 2015Q2'!Q137</f>
        <v>0</v>
      </c>
      <c r="H140" s="17">
        <f>'2.4.5U'!P140-'2.4.5U 2015Q2'!R137</f>
        <v>0</v>
      </c>
      <c r="I140" s="17">
        <f>'2.4.5U'!Q140-'2.4.5U 2015Q2'!S137</f>
        <v>-3</v>
      </c>
    </row>
    <row r="141" spans="1:9" x14ac:dyDescent="0.25">
      <c r="A141" s="17" t="s">
        <v>1375</v>
      </c>
      <c r="B141" s="17" t="s">
        <v>1374</v>
      </c>
      <c r="C141" s="17" t="s">
        <v>1923</v>
      </c>
      <c r="D141" s="17">
        <f>'2.4.5U'!L141-'2.4.5U 2015Q2'!N138</f>
        <v>0</v>
      </c>
      <c r="E141" s="17">
        <f>'2.4.5U'!M141-'2.4.5U 2015Q2'!O138</f>
        <v>0</v>
      </c>
      <c r="F141" s="17">
        <f>'2.4.5U'!N141-'2.4.5U 2015Q2'!P138</f>
        <v>0</v>
      </c>
      <c r="G141" s="17">
        <f>'2.4.5U'!O141-'2.4.5U 2015Q2'!Q138</f>
        <v>0</v>
      </c>
      <c r="H141" s="17">
        <f>'2.4.5U'!P141-'2.4.5U 2015Q2'!R138</f>
        <v>0</v>
      </c>
      <c r="I141" s="17">
        <f>'2.4.5U'!Q141-'2.4.5U 2015Q2'!S138</f>
        <v>19</v>
      </c>
    </row>
    <row r="142" spans="1:9" x14ac:dyDescent="0.25">
      <c r="A142" s="17" t="s">
        <v>1372</v>
      </c>
      <c r="B142" s="17" t="s">
        <v>1371</v>
      </c>
      <c r="C142" s="17" t="s">
        <v>1922</v>
      </c>
      <c r="D142" s="17">
        <f>'2.4.5U'!L142-'2.4.5U 2015Q2'!N139</f>
        <v>0</v>
      </c>
      <c r="E142" s="17">
        <f>'2.4.5U'!M142-'2.4.5U 2015Q2'!O139</f>
        <v>0</v>
      </c>
      <c r="F142" s="17">
        <f>'2.4.5U'!N142-'2.4.5U 2015Q2'!P139</f>
        <v>0</v>
      </c>
      <c r="G142" s="17">
        <f>'2.4.5U'!O142-'2.4.5U 2015Q2'!Q139</f>
        <v>0</v>
      </c>
      <c r="H142" s="17">
        <f>'2.4.5U'!P142-'2.4.5U 2015Q2'!R139</f>
        <v>0</v>
      </c>
      <c r="I142" s="17">
        <f>'2.4.5U'!Q142-'2.4.5U 2015Q2'!S139</f>
        <v>201</v>
      </c>
    </row>
    <row r="143" spans="1:9" x14ac:dyDescent="0.25">
      <c r="A143" s="17" t="s">
        <v>1369</v>
      </c>
      <c r="B143" s="17" t="s">
        <v>1368</v>
      </c>
      <c r="C143" s="17" t="s">
        <v>1921</v>
      </c>
      <c r="D143" s="17">
        <f>'2.4.5U'!L143-'2.4.5U 2015Q2'!N140</f>
        <v>0</v>
      </c>
      <c r="E143" s="17">
        <f>'2.4.5U'!M143-'2.4.5U 2015Q2'!O140</f>
        <v>0</v>
      </c>
      <c r="F143" s="17">
        <f>'2.4.5U'!N143-'2.4.5U 2015Q2'!P140</f>
        <v>0</v>
      </c>
      <c r="G143" s="17">
        <f>'2.4.5U'!O143-'2.4.5U 2015Q2'!Q140</f>
        <v>0</v>
      </c>
      <c r="H143" s="17">
        <f>'2.4.5U'!P143-'2.4.5U 2015Q2'!R140</f>
        <v>0</v>
      </c>
      <c r="I143" s="17">
        <f>'2.4.5U'!Q143-'2.4.5U 2015Q2'!S140</f>
        <v>139</v>
      </c>
    </row>
    <row r="144" spans="1:9" x14ac:dyDescent="0.25">
      <c r="A144" s="17" t="s">
        <v>1366</v>
      </c>
      <c r="B144" s="17" t="s">
        <v>1365</v>
      </c>
      <c r="C144" s="17" t="s">
        <v>1920</v>
      </c>
      <c r="D144" s="17">
        <f>'2.4.5U'!L144-'2.4.5U 2015Q2'!N141</f>
        <v>0</v>
      </c>
      <c r="E144" s="17">
        <f>'2.4.5U'!M144-'2.4.5U 2015Q2'!O141</f>
        <v>0</v>
      </c>
      <c r="F144" s="17">
        <f>'2.4.5U'!N144-'2.4.5U 2015Q2'!P141</f>
        <v>0</v>
      </c>
      <c r="G144" s="17">
        <f>'2.4.5U'!O144-'2.4.5U 2015Q2'!Q141</f>
        <v>0</v>
      </c>
      <c r="H144" s="17">
        <f>'2.4.5U'!P144-'2.4.5U 2015Q2'!R141</f>
        <v>0</v>
      </c>
      <c r="I144" s="17">
        <f>'2.4.5U'!Q144-'2.4.5U 2015Q2'!S141</f>
        <v>59</v>
      </c>
    </row>
    <row r="145" spans="1:9" x14ac:dyDescent="0.25">
      <c r="A145" s="17" t="s">
        <v>1363</v>
      </c>
      <c r="B145" s="17" t="s">
        <v>1362</v>
      </c>
      <c r="C145" s="17" t="s">
        <v>1919</v>
      </c>
      <c r="D145" s="17">
        <f>'2.4.5U'!L145-'2.4.5U 2015Q2'!N142</f>
        <v>0</v>
      </c>
      <c r="E145" s="17">
        <f>'2.4.5U'!M145-'2.4.5U 2015Q2'!O142</f>
        <v>0</v>
      </c>
      <c r="F145" s="17">
        <f>'2.4.5U'!N145-'2.4.5U 2015Q2'!P142</f>
        <v>0</v>
      </c>
      <c r="G145" s="17">
        <f>'2.4.5U'!O145-'2.4.5U 2015Q2'!Q142</f>
        <v>0</v>
      </c>
      <c r="H145" s="17">
        <f>'2.4.5U'!P145-'2.4.5U 2015Q2'!R142</f>
        <v>0</v>
      </c>
      <c r="I145" s="17">
        <f>'2.4.5U'!Q145-'2.4.5U 2015Q2'!S142</f>
        <v>4</v>
      </c>
    </row>
    <row r="146" spans="1:9" x14ac:dyDescent="0.25">
      <c r="A146" s="17" t="s">
        <v>1360</v>
      </c>
      <c r="B146" s="17" t="s">
        <v>1359</v>
      </c>
      <c r="C146" s="17" t="s">
        <v>1918</v>
      </c>
      <c r="D146" s="17">
        <f>'2.4.5U'!L146-'2.4.5U 2015Q2'!N143</f>
        <v>0</v>
      </c>
      <c r="E146" s="17">
        <f>'2.4.5U'!M146-'2.4.5U 2015Q2'!O143</f>
        <v>0</v>
      </c>
      <c r="F146" s="17">
        <f>'2.4.5U'!N146-'2.4.5U 2015Q2'!P143</f>
        <v>0</v>
      </c>
      <c r="G146" s="17">
        <f>'2.4.5U'!O146-'2.4.5U 2015Q2'!Q143</f>
        <v>0</v>
      </c>
      <c r="H146" s="17">
        <f>'2.4.5U'!P146-'2.4.5U 2015Q2'!R143</f>
        <v>0</v>
      </c>
      <c r="I146" s="17">
        <f>'2.4.5U'!Q146-'2.4.5U 2015Q2'!S143</f>
        <v>0</v>
      </c>
    </row>
    <row r="147" spans="1:9" x14ac:dyDescent="0.25">
      <c r="A147" s="17" t="s">
        <v>1357</v>
      </c>
      <c r="B147" s="17" t="s">
        <v>1356</v>
      </c>
      <c r="C147" s="17" t="s">
        <v>1917</v>
      </c>
      <c r="D147" s="17">
        <f>'2.4.5U'!L147-'2.4.5U 2015Q2'!N144</f>
        <v>0</v>
      </c>
      <c r="E147" s="17">
        <f>'2.4.5U'!M147-'2.4.5U 2015Q2'!O144</f>
        <v>0</v>
      </c>
      <c r="F147" s="17">
        <f>'2.4.5U'!N147-'2.4.5U 2015Q2'!P144</f>
        <v>0</v>
      </c>
      <c r="G147" s="17">
        <f>'2.4.5U'!O147-'2.4.5U 2015Q2'!Q144</f>
        <v>0</v>
      </c>
      <c r="H147" s="17">
        <f>'2.4.5U'!P147-'2.4.5U 2015Q2'!R144</f>
        <v>0</v>
      </c>
      <c r="I147" s="17">
        <f>'2.4.5U'!Q147-'2.4.5U 2015Q2'!S144</f>
        <v>98</v>
      </c>
    </row>
    <row r="148" spans="1:9" x14ac:dyDescent="0.25">
      <c r="A148" s="17" t="s">
        <v>1354</v>
      </c>
      <c r="B148" s="17" t="s">
        <v>1353</v>
      </c>
      <c r="C148" s="17" t="s">
        <v>1916</v>
      </c>
      <c r="D148" s="17">
        <f>'2.4.5U'!L148-'2.4.5U 2015Q2'!N145</f>
        <v>0</v>
      </c>
      <c r="E148" s="17">
        <f>'2.4.5U'!M148-'2.4.5U 2015Q2'!O145</f>
        <v>0</v>
      </c>
      <c r="F148" s="17">
        <f>'2.4.5U'!N148-'2.4.5U 2015Q2'!P145</f>
        <v>0</v>
      </c>
      <c r="G148" s="17">
        <f>'2.4.5U'!O148-'2.4.5U 2015Q2'!Q145</f>
        <v>0</v>
      </c>
      <c r="H148" s="17">
        <f>'2.4.5U'!P148-'2.4.5U 2015Q2'!R145</f>
        <v>0</v>
      </c>
      <c r="I148" s="17">
        <f>'2.4.5U'!Q148-'2.4.5U 2015Q2'!S145</f>
        <v>84</v>
      </c>
    </row>
    <row r="149" spans="1:9" x14ac:dyDescent="0.25">
      <c r="A149" s="17" t="s">
        <v>1351</v>
      </c>
      <c r="B149" s="17" t="s">
        <v>1350</v>
      </c>
      <c r="C149" s="17" t="s">
        <v>1915</v>
      </c>
      <c r="D149" s="17">
        <f>'2.4.5U'!L149-'2.4.5U 2015Q2'!N146</f>
        <v>0</v>
      </c>
      <c r="E149" s="17">
        <f>'2.4.5U'!M149-'2.4.5U 2015Q2'!O146</f>
        <v>0</v>
      </c>
      <c r="F149" s="17">
        <f>'2.4.5U'!N149-'2.4.5U 2015Q2'!P146</f>
        <v>0</v>
      </c>
      <c r="G149" s="17">
        <f>'2.4.5U'!O149-'2.4.5U 2015Q2'!Q146</f>
        <v>0</v>
      </c>
      <c r="H149" s="17">
        <f>'2.4.5U'!P149-'2.4.5U 2015Q2'!R146</f>
        <v>0</v>
      </c>
      <c r="I149" s="17">
        <f>'2.4.5U'!Q149-'2.4.5U 2015Q2'!S146</f>
        <v>13</v>
      </c>
    </row>
    <row r="150" spans="1:9" x14ac:dyDescent="0.25">
      <c r="A150" s="17" t="s">
        <v>1348</v>
      </c>
      <c r="B150" s="17" t="s">
        <v>1347</v>
      </c>
      <c r="C150" s="17" t="s">
        <v>1914</v>
      </c>
      <c r="D150" s="17">
        <f>'2.4.5U'!L150-'2.4.5U 2015Q2'!N147</f>
        <v>0</v>
      </c>
      <c r="E150" s="17">
        <f>'2.4.5U'!M150-'2.4.5U 2015Q2'!O147</f>
        <v>0</v>
      </c>
      <c r="F150" s="17">
        <f>'2.4.5U'!N150-'2.4.5U 2015Q2'!P147</f>
        <v>0</v>
      </c>
      <c r="G150" s="17">
        <f>'2.4.5U'!O150-'2.4.5U 2015Q2'!Q147</f>
        <v>0</v>
      </c>
      <c r="H150" s="17">
        <f>'2.4.5U'!P150-'2.4.5U 2015Q2'!R147</f>
        <v>0</v>
      </c>
      <c r="I150" s="17">
        <f>'2.4.5U'!Q150-'2.4.5U 2015Q2'!S147</f>
        <v>146</v>
      </c>
    </row>
    <row r="151" spans="1:9" x14ac:dyDescent="0.25">
      <c r="A151" s="17" t="s">
        <v>1346</v>
      </c>
      <c r="B151" s="17" t="s">
        <v>1345</v>
      </c>
      <c r="C151" s="17" t="s">
        <v>1913</v>
      </c>
      <c r="D151" s="17">
        <f>'2.4.5U'!L151-'2.4.5U 2015Q2'!N148</f>
        <v>0</v>
      </c>
      <c r="E151" s="17">
        <f>'2.4.5U'!M151-'2.4.5U 2015Q2'!O148</f>
        <v>0</v>
      </c>
      <c r="F151" s="17">
        <f>'2.4.5U'!N151-'2.4.5U 2015Q2'!P148</f>
        <v>0</v>
      </c>
      <c r="G151" s="17">
        <f>'2.4.5U'!O151-'2.4.5U 2015Q2'!Q148</f>
        <v>0</v>
      </c>
      <c r="H151" s="17">
        <f>'2.4.5U'!P151-'2.4.5U 2015Q2'!R148</f>
        <v>0</v>
      </c>
      <c r="I151" s="17">
        <f>'2.4.5U'!Q151-'2.4.5U 2015Q2'!S148</f>
        <v>145</v>
      </c>
    </row>
    <row r="152" spans="1:9" x14ac:dyDescent="0.25">
      <c r="A152" s="17" t="s">
        <v>1343</v>
      </c>
      <c r="B152" s="17" t="s">
        <v>1342</v>
      </c>
      <c r="C152" s="17" t="s">
        <v>1912</v>
      </c>
      <c r="D152" s="17">
        <f>'2.4.5U'!L152-'2.4.5U 2015Q2'!N149</f>
        <v>0</v>
      </c>
      <c r="E152" s="17">
        <f>'2.4.5U'!M152-'2.4.5U 2015Q2'!O149</f>
        <v>0</v>
      </c>
      <c r="F152" s="17">
        <f>'2.4.5U'!N152-'2.4.5U 2015Q2'!P149</f>
        <v>0</v>
      </c>
      <c r="G152" s="17">
        <f>'2.4.5U'!O152-'2.4.5U 2015Q2'!Q149</f>
        <v>0</v>
      </c>
      <c r="H152" s="17">
        <f>'2.4.5U'!P152-'2.4.5U 2015Q2'!R149</f>
        <v>0</v>
      </c>
      <c r="I152" s="17">
        <f>'2.4.5U'!Q152-'2.4.5U 2015Q2'!S149</f>
        <v>132</v>
      </c>
    </row>
    <row r="153" spans="1:9" x14ac:dyDescent="0.25">
      <c r="A153" s="17" t="s">
        <v>1340</v>
      </c>
      <c r="B153" s="17" t="s">
        <v>1339</v>
      </c>
      <c r="C153" s="17" t="s">
        <v>1911</v>
      </c>
      <c r="D153" s="17">
        <f>'2.4.5U'!L153-'2.4.5U 2015Q2'!N150</f>
        <v>0</v>
      </c>
      <c r="E153" s="17">
        <f>'2.4.5U'!M153-'2.4.5U 2015Q2'!O150</f>
        <v>0</v>
      </c>
      <c r="F153" s="17">
        <f>'2.4.5U'!N153-'2.4.5U 2015Q2'!P150</f>
        <v>0</v>
      </c>
      <c r="G153" s="17">
        <f>'2.4.5U'!O153-'2.4.5U 2015Q2'!Q150</f>
        <v>0</v>
      </c>
      <c r="H153" s="17">
        <f>'2.4.5U'!P153-'2.4.5U 2015Q2'!R150</f>
        <v>0</v>
      </c>
      <c r="I153" s="17">
        <f>'2.4.5U'!Q153-'2.4.5U 2015Q2'!S150</f>
        <v>13</v>
      </c>
    </row>
    <row r="154" spans="1:9" x14ac:dyDescent="0.25">
      <c r="A154" s="17" t="s">
        <v>1337</v>
      </c>
      <c r="B154" s="17" t="s">
        <v>1336</v>
      </c>
      <c r="C154" s="17" t="s">
        <v>1910</v>
      </c>
      <c r="D154" s="17">
        <f>'2.4.5U'!L154-'2.4.5U 2015Q2'!N151</f>
        <v>0</v>
      </c>
      <c r="E154" s="17">
        <f>'2.4.5U'!M154-'2.4.5U 2015Q2'!O151</f>
        <v>0</v>
      </c>
      <c r="F154" s="17">
        <f>'2.4.5U'!N154-'2.4.5U 2015Q2'!P151</f>
        <v>0</v>
      </c>
      <c r="G154" s="17">
        <f>'2.4.5U'!O154-'2.4.5U 2015Q2'!Q151</f>
        <v>0</v>
      </c>
      <c r="H154" s="17">
        <f>'2.4.5U'!P154-'2.4.5U 2015Q2'!R151</f>
        <v>0</v>
      </c>
      <c r="I154" s="17">
        <f>'2.4.5U'!Q154-'2.4.5U 2015Q2'!S151</f>
        <v>0</v>
      </c>
    </row>
    <row r="155" spans="1:9" x14ac:dyDescent="0.25">
      <c r="A155" s="17" t="s">
        <v>44</v>
      </c>
      <c r="B155" s="18" t="s">
        <v>45</v>
      </c>
      <c r="C155" s="17" t="s">
        <v>46</v>
      </c>
      <c r="D155" s="17">
        <f>'2.4.5U'!L155-'2.4.5U 2015Q2'!N152</f>
        <v>0</v>
      </c>
      <c r="E155" s="17">
        <f>'2.4.5U'!M155-'2.4.5U 2015Q2'!O152</f>
        <v>0</v>
      </c>
      <c r="F155" s="17">
        <f>'2.4.5U'!N155-'2.4.5U 2015Q2'!P152</f>
        <v>0</v>
      </c>
      <c r="G155" s="17">
        <f>'2.4.5U'!O155-'2.4.5U 2015Q2'!Q152</f>
        <v>0</v>
      </c>
      <c r="H155" s="17">
        <f>'2.4.5U'!P155-'2.4.5U 2015Q2'!R152</f>
        <v>0</v>
      </c>
      <c r="I155" s="17">
        <f>'2.4.5U'!Q155-'2.4.5U 2015Q2'!S152</f>
        <v>14239</v>
      </c>
    </row>
    <row r="156" spans="1:9" x14ac:dyDescent="0.25">
      <c r="A156" s="17" t="s">
        <v>47</v>
      </c>
      <c r="B156" s="18" t="s">
        <v>48</v>
      </c>
      <c r="C156" s="17" t="s">
        <v>49</v>
      </c>
      <c r="D156" s="17">
        <f>'2.4.5U'!L156-'2.4.5U 2015Q2'!N153</f>
        <v>0</v>
      </c>
      <c r="E156" s="17">
        <f>'2.4.5U'!M156-'2.4.5U 2015Q2'!O153</f>
        <v>0</v>
      </c>
      <c r="F156" s="17">
        <f>'2.4.5U'!N156-'2.4.5U 2015Q2'!P153</f>
        <v>0</v>
      </c>
      <c r="G156" s="17">
        <f>'2.4.5U'!O156-'2.4.5U 2015Q2'!Q153</f>
        <v>0</v>
      </c>
      <c r="H156" s="17">
        <f>'2.4.5U'!P156-'2.4.5U 2015Q2'!R153</f>
        <v>0</v>
      </c>
      <c r="I156" s="17">
        <f>'2.4.5U'!Q156-'2.4.5U 2015Q2'!S153</f>
        <v>12673</v>
      </c>
    </row>
    <row r="157" spans="1:9" x14ac:dyDescent="0.25">
      <c r="A157" s="17" t="s">
        <v>50</v>
      </c>
      <c r="B157" s="18" t="s">
        <v>51</v>
      </c>
      <c r="C157" s="17" t="s">
        <v>52</v>
      </c>
      <c r="D157" s="17">
        <f>'2.4.5U'!L157-'2.4.5U 2015Q2'!N154</f>
        <v>0</v>
      </c>
      <c r="E157" s="17">
        <f>'2.4.5U'!M157-'2.4.5U 2015Q2'!O154</f>
        <v>0</v>
      </c>
      <c r="F157" s="17">
        <f>'2.4.5U'!N157-'2.4.5U 2015Q2'!P154</f>
        <v>0</v>
      </c>
      <c r="G157" s="17">
        <f>'2.4.5U'!O157-'2.4.5U 2015Q2'!Q154</f>
        <v>0</v>
      </c>
      <c r="H157" s="17">
        <f>'2.4.5U'!P157-'2.4.5U 2015Q2'!R154</f>
        <v>0</v>
      </c>
      <c r="I157" s="17">
        <f>'2.4.5U'!Q157-'2.4.5U 2015Q2'!S154</f>
        <v>823</v>
      </c>
    </row>
    <row r="158" spans="1:9" x14ac:dyDescent="0.25">
      <c r="A158" s="17" t="s">
        <v>53</v>
      </c>
      <c r="B158" s="17" t="s">
        <v>54</v>
      </c>
      <c r="C158" s="17" t="s">
        <v>55</v>
      </c>
      <c r="D158" s="17">
        <f>'2.4.5U'!L158-'2.4.5U 2015Q2'!N155</f>
        <v>0</v>
      </c>
      <c r="E158" s="17">
        <f>'2.4.5U'!M158-'2.4.5U 2015Q2'!O155</f>
        <v>0</v>
      </c>
      <c r="F158" s="17">
        <f>'2.4.5U'!N158-'2.4.5U 2015Q2'!P155</f>
        <v>0</v>
      </c>
      <c r="G158" s="17">
        <f>'2.4.5U'!O158-'2.4.5U 2015Q2'!Q155</f>
        <v>0</v>
      </c>
      <c r="H158" s="17">
        <f>'2.4.5U'!P158-'2.4.5U 2015Q2'!R155</f>
        <v>0</v>
      </c>
      <c r="I158" s="17">
        <f>'2.4.5U'!Q158-'2.4.5U 2015Q2'!S155</f>
        <v>-4</v>
      </c>
    </row>
    <row r="159" spans="1:9" x14ac:dyDescent="0.25">
      <c r="A159" s="17" t="s">
        <v>1334</v>
      </c>
      <c r="B159" s="17" t="s">
        <v>1333</v>
      </c>
      <c r="C159" s="17" t="s">
        <v>1909</v>
      </c>
      <c r="D159" s="17">
        <f>'2.4.5U'!L159-'2.4.5U 2015Q2'!N156</f>
        <v>0</v>
      </c>
      <c r="E159" s="17">
        <f>'2.4.5U'!M159-'2.4.5U 2015Q2'!O156</f>
        <v>0</v>
      </c>
      <c r="F159" s="17">
        <f>'2.4.5U'!N159-'2.4.5U 2015Q2'!P156</f>
        <v>0</v>
      </c>
      <c r="G159" s="17">
        <f>'2.4.5U'!O159-'2.4.5U 2015Q2'!Q156</f>
        <v>0</v>
      </c>
      <c r="H159" s="17">
        <f>'2.4.5U'!P159-'2.4.5U 2015Q2'!R156</f>
        <v>0</v>
      </c>
      <c r="I159" s="17">
        <f>'2.4.5U'!Q159-'2.4.5U 2015Q2'!S156</f>
        <v>-1</v>
      </c>
    </row>
    <row r="160" spans="1:9" x14ac:dyDescent="0.25">
      <c r="A160" s="17" t="s">
        <v>1331</v>
      </c>
      <c r="B160" s="17" t="s">
        <v>1330</v>
      </c>
      <c r="C160" s="17" t="s">
        <v>1908</v>
      </c>
      <c r="D160" s="17">
        <f>'2.4.5U'!L160-'2.4.5U 2015Q2'!N157</f>
        <v>0</v>
      </c>
      <c r="E160" s="17">
        <f>'2.4.5U'!M160-'2.4.5U 2015Q2'!O157</f>
        <v>0</v>
      </c>
      <c r="F160" s="17">
        <f>'2.4.5U'!N160-'2.4.5U 2015Q2'!P157</f>
        <v>0</v>
      </c>
      <c r="G160" s="17">
        <f>'2.4.5U'!O160-'2.4.5U 2015Q2'!Q157</f>
        <v>0</v>
      </c>
      <c r="H160" s="17">
        <f>'2.4.5U'!P160-'2.4.5U 2015Q2'!R157</f>
        <v>0</v>
      </c>
      <c r="I160" s="17">
        <f>'2.4.5U'!Q160-'2.4.5U 2015Q2'!S157</f>
        <v>0</v>
      </c>
    </row>
    <row r="161" spans="1:9" x14ac:dyDescent="0.25">
      <c r="A161" s="17" t="s">
        <v>1328</v>
      </c>
      <c r="B161" s="17" t="s">
        <v>1327</v>
      </c>
      <c r="C161" s="17" t="s">
        <v>1907</v>
      </c>
      <c r="D161" s="17">
        <f>'2.4.5U'!L161-'2.4.5U 2015Q2'!N158</f>
        <v>0</v>
      </c>
      <c r="E161" s="17">
        <f>'2.4.5U'!M161-'2.4.5U 2015Q2'!O158</f>
        <v>0</v>
      </c>
      <c r="F161" s="17">
        <f>'2.4.5U'!N161-'2.4.5U 2015Q2'!P158</f>
        <v>0</v>
      </c>
      <c r="G161" s="17">
        <f>'2.4.5U'!O161-'2.4.5U 2015Q2'!Q158</f>
        <v>0</v>
      </c>
      <c r="H161" s="17">
        <f>'2.4.5U'!P161-'2.4.5U 2015Q2'!R158</f>
        <v>0</v>
      </c>
      <c r="I161" s="17">
        <f>'2.4.5U'!Q161-'2.4.5U 2015Q2'!S158</f>
        <v>-2</v>
      </c>
    </row>
    <row r="162" spans="1:9" x14ac:dyDescent="0.25">
      <c r="A162" s="17" t="s">
        <v>1325</v>
      </c>
      <c r="B162" s="17" t="s">
        <v>1324</v>
      </c>
      <c r="C162" s="17" t="s">
        <v>1906</v>
      </c>
      <c r="D162" s="17">
        <f>'2.4.5U'!L162-'2.4.5U 2015Q2'!N159</f>
        <v>0</v>
      </c>
      <c r="E162" s="17">
        <f>'2.4.5U'!M162-'2.4.5U 2015Q2'!O159</f>
        <v>0</v>
      </c>
      <c r="F162" s="17">
        <f>'2.4.5U'!N162-'2.4.5U 2015Q2'!P159</f>
        <v>0</v>
      </c>
      <c r="G162" s="17">
        <f>'2.4.5U'!O162-'2.4.5U 2015Q2'!Q159</f>
        <v>0</v>
      </c>
      <c r="H162" s="17">
        <f>'2.4.5U'!P162-'2.4.5U 2015Q2'!R159</f>
        <v>0</v>
      </c>
      <c r="I162" s="17">
        <f>'2.4.5U'!Q162-'2.4.5U 2015Q2'!S159</f>
        <v>0</v>
      </c>
    </row>
    <row r="163" spans="1:9" x14ac:dyDescent="0.25">
      <c r="A163" s="17" t="s">
        <v>1322</v>
      </c>
      <c r="B163" s="17" t="s">
        <v>1321</v>
      </c>
      <c r="C163" s="17" t="s">
        <v>1905</v>
      </c>
      <c r="D163" s="17">
        <f>'2.4.5U'!L163-'2.4.5U 2015Q2'!N160</f>
        <v>0</v>
      </c>
      <c r="E163" s="17">
        <f>'2.4.5U'!M163-'2.4.5U 2015Q2'!O160</f>
        <v>0</v>
      </c>
      <c r="F163" s="17">
        <f>'2.4.5U'!N163-'2.4.5U 2015Q2'!P160</f>
        <v>0</v>
      </c>
      <c r="G163" s="17">
        <f>'2.4.5U'!O163-'2.4.5U 2015Q2'!Q160</f>
        <v>0</v>
      </c>
      <c r="H163" s="17">
        <f>'2.4.5U'!P163-'2.4.5U 2015Q2'!R160</f>
        <v>0</v>
      </c>
      <c r="I163" s="17">
        <f>'2.4.5U'!Q163-'2.4.5U 2015Q2'!S160</f>
        <v>-4</v>
      </c>
    </row>
    <row r="164" spans="1:9" x14ac:dyDescent="0.25">
      <c r="A164" s="17" t="s">
        <v>1319</v>
      </c>
      <c r="B164" s="17" t="s">
        <v>1318</v>
      </c>
      <c r="C164" s="17" t="s">
        <v>1904</v>
      </c>
      <c r="D164" s="17">
        <f>'2.4.5U'!L164-'2.4.5U 2015Q2'!N161</f>
        <v>0</v>
      </c>
      <c r="E164" s="17">
        <f>'2.4.5U'!M164-'2.4.5U 2015Q2'!O161</f>
        <v>0</v>
      </c>
      <c r="F164" s="17">
        <f>'2.4.5U'!N164-'2.4.5U 2015Q2'!P161</f>
        <v>0</v>
      </c>
      <c r="G164" s="17">
        <f>'2.4.5U'!O164-'2.4.5U 2015Q2'!Q161</f>
        <v>0</v>
      </c>
      <c r="H164" s="17">
        <f>'2.4.5U'!P164-'2.4.5U 2015Q2'!R161</f>
        <v>0</v>
      </c>
      <c r="I164" s="17">
        <f>'2.4.5U'!Q164-'2.4.5U 2015Q2'!S161</f>
        <v>0</v>
      </c>
    </row>
    <row r="165" spans="1:9" x14ac:dyDescent="0.25">
      <c r="A165" s="17" t="s">
        <v>1316</v>
      </c>
      <c r="B165" s="17" t="s">
        <v>1315</v>
      </c>
      <c r="C165" s="17" t="s">
        <v>1903</v>
      </c>
      <c r="D165" s="17">
        <f>'2.4.5U'!L165-'2.4.5U 2015Q2'!N162</f>
        <v>0</v>
      </c>
      <c r="E165" s="17">
        <f>'2.4.5U'!M165-'2.4.5U 2015Q2'!O162</f>
        <v>0</v>
      </c>
      <c r="F165" s="17">
        <f>'2.4.5U'!N165-'2.4.5U 2015Q2'!P162</f>
        <v>0</v>
      </c>
      <c r="G165" s="17">
        <f>'2.4.5U'!O165-'2.4.5U 2015Q2'!Q162</f>
        <v>0</v>
      </c>
      <c r="H165" s="17">
        <f>'2.4.5U'!P165-'2.4.5U 2015Q2'!R162</f>
        <v>0</v>
      </c>
      <c r="I165" s="17">
        <f>'2.4.5U'!Q165-'2.4.5U 2015Q2'!S162</f>
        <v>-3</v>
      </c>
    </row>
    <row r="166" spans="1:9" x14ac:dyDescent="0.25">
      <c r="A166" s="17" t="s">
        <v>1313</v>
      </c>
      <c r="B166" s="17" t="s">
        <v>1312</v>
      </c>
      <c r="C166" s="17" t="s">
        <v>1902</v>
      </c>
      <c r="D166" s="17">
        <f>'2.4.5U'!L166-'2.4.5U 2015Q2'!N163</f>
        <v>0</v>
      </c>
      <c r="E166" s="17">
        <f>'2.4.5U'!M166-'2.4.5U 2015Q2'!O163</f>
        <v>0</v>
      </c>
      <c r="F166" s="17">
        <f>'2.4.5U'!N166-'2.4.5U 2015Q2'!P163</f>
        <v>0</v>
      </c>
      <c r="G166" s="17">
        <f>'2.4.5U'!O166-'2.4.5U 2015Q2'!Q163</f>
        <v>0</v>
      </c>
      <c r="H166" s="17">
        <f>'2.4.5U'!P166-'2.4.5U 2015Q2'!R163</f>
        <v>0</v>
      </c>
      <c r="I166" s="17">
        <f>'2.4.5U'!Q166-'2.4.5U 2015Q2'!S163</f>
        <v>0</v>
      </c>
    </row>
    <row r="167" spans="1:9" x14ac:dyDescent="0.25">
      <c r="A167" s="17" t="s">
        <v>1310</v>
      </c>
      <c r="B167" s="17" t="s">
        <v>1309</v>
      </c>
      <c r="C167" s="17" t="s">
        <v>1901</v>
      </c>
      <c r="D167" s="17">
        <f>'2.4.5U'!L167-'2.4.5U 2015Q2'!N164</f>
        <v>0</v>
      </c>
      <c r="E167" s="17">
        <f>'2.4.5U'!M167-'2.4.5U 2015Q2'!O164</f>
        <v>0</v>
      </c>
      <c r="F167" s="17">
        <f>'2.4.5U'!N167-'2.4.5U 2015Q2'!P164</f>
        <v>0</v>
      </c>
      <c r="G167" s="17">
        <f>'2.4.5U'!O167-'2.4.5U 2015Q2'!Q164</f>
        <v>0</v>
      </c>
      <c r="H167" s="17">
        <f>'2.4.5U'!P167-'2.4.5U 2015Q2'!R164</f>
        <v>0</v>
      </c>
      <c r="I167" s="17">
        <f>'2.4.5U'!Q167-'2.4.5U 2015Q2'!S164</f>
        <v>0</v>
      </c>
    </row>
    <row r="168" spans="1:9" x14ac:dyDescent="0.25">
      <c r="A168" s="17" t="s">
        <v>1307</v>
      </c>
      <c r="B168" s="17" t="s">
        <v>1306</v>
      </c>
      <c r="C168" s="17" t="s">
        <v>1762</v>
      </c>
      <c r="D168" s="17">
        <f>'2.4.5U'!L168-'2.4.5U 2015Q2'!N165</f>
        <v>0</v>
      </c>
      <c r="E168" s="17">
        <f>'2.4.5U'!M168-'2.4.5U 2015Q2'!O165</f>
        <v>0</v>
      </c>
      <c r="F168" s="17">
        <f>'2.4.5U'!N168-'2.4.5U 2015Q2'!P165</f>
        <v>0</v>
      </c>
      <c r="G168" s="17">
        <f>'2.4.5U'!O168-'2.4.5U 2015Q2'!Q165</f>
        <v>0</v>
      </c>
      <c r="H168" s="17">
        <f>'2.4.5U'!P168-'2.4.5U 2015Q2'!R165</f>
        <v>0</v>
      </c>
      <c r="I168" s="17">
        <f>'2.4.5U'!Q168-'2.4.5U 2015Q2'!S165</f>
        <v>827</v>
      </c>
    </row>
    <row r="169" spans="1:9" x14ac:dyDescent="0.25">
      <c r="A169" s="17" t="s">
        <v>1305</v>
      </c>
      <c r="B169" s="17" t="s">
        <v>1304</v>
      </c>
      <c r="C169" s="17" t="s">
        <v>1900</v>
      </c>
      <c r="D169" s="17">
        <f>'2.4.5U'!L169-'2.4.5U 2015Q2'!N166</f>
        <v>0</v>
      </c>
      <c r="E169" s="17">
        <f>'2.4.5U'!M169-'2.4.5U 2015Q2'!O166</f>
        <v>0</v>
      </c>
      <c r="F169" s="17">
        <f>'2.4.5U'!N169-'2.4.5U 2015Q2'!P166</f>
        <v>0</v>
      </c>
      <c r="G169" s="17">
        <f>'2.4.5U'!O169-'2.4.5U 2015Q2'!Q166</f>
        <v>0</v>
      </c>
      <c r="H169" s="17">
        <f>'2.4.5U'!P169-'2.4.5U 2015Q2'!R166</f>
        <v>0</v>
      </c>
      <c r="I169" s="17">
        <f>'2.4.5U'!Q169-'2.4.5U 2015Q2'!S166</f>
        <v>-250</v>
      </c>
    </row>
    <row r="170" spans="1:9" x14ac:dyDescent="0.25">
      <c r="A170" s="17" t="s">
        <v>1302</v>
      </c>
      <c r="B170" s="17" t="s">
        <v>1301</v>
      </c>
      <c r="C170" s="17" t="s">
        <v>1899</v>
      </c>
      <c r="D170" s="17">
        <f>'2.4.5U'!L170-'2.4.5U 2015Q2'!N167</f>
        <v>0</v>
      </c>
      <c r="E170" s="17">
        <f>'2.4.5U'!M170-'2.4.5U 2015Q2'!O167</f>
        <v>0</v>
      </c>
      <c r="F170" s="17">
        <f>'2.4.5U'!N170-'2.4.5U 2015Q2'!P167</f>
        <v>0</v>
      </c>
      <c r="G170" s="17">
        <f>'2.4.5U'!O170-'2.4.5U 2015Q2'!Q167</f>
        <v>0</v>
      </c>
      <c r="H170" s="17">
        <f>'2.4.5U'!P170-'2.4.5U 2015Q2'!R167</f>
        <v>0</v>
      </c>
      <c r="I170" s="17">
        <f>'2.4.5U'!Q170-'2.4.5U 2015Q2'!S167</f>
        <v>0</v>
      </c>
    </row>
    <row r="171" spans="1:9" x14ac:dyDescent="0.25">
      <c r="A171" s="17" t="s">
        <v>1299</v>
      </c>
      <c r="B171" s="17" t="s">
        <v>1298</v>
      </c>
      <c r="C171" s="17" t="s">
        <v>1898</v>
      </c>
      <c r="D171" s="17">
        <f>'2.4.5U'!L171-'2.4.5U 2015Q2'!N168</f>
        <v>0</v>
      </c>
      <c r="E171" s="17">
        <f>'2.4.5U'!M171-'2.4.5U 2015Q2'!O168</f>
        <v>0</v>
      </c>
      <c r="F171" s="17">
        <f>'2.4.5U'!N171-'2.4.5U 2015Q2'!P168</f>
        <v>0</v>
      </c>
      <c r="G171" s="17">
        <f>'2.4.5U'!O171-'2.4.5U 2015Q2'!Q168</f>
        <v>0</v>
      </c>
      <c r="H171" s="17">
        <f>'2.4.5U'!P171-'2.4.5U 2015Q2'!R168</f>
        <v>0</v>
      </c>
      <c r="I171" s="17">
        <f>'2.4.5U'!Q171-'2.4.5U 2015Q2'!S168</f>
        <v>-251</v>
      </c>
    </row>
    <row r="172" spans="1:9" x14ac:dyDescent="0.25">
      <c r="A172" s="17" t="s">
        <v>1296</v>
      </c>
      <c r="B172" s="17" t="s">
        <v>1295</v>
      </c>
      <c r="C172" s="17" t="s">
        <v>1897</v>
      </c>
      <c r="D172" s="17">
        <f>'2.4.5U'!L172-'2.4.5U 2015Q2'!N169</f>
        <v>0</v>
      </c>
      <c r="E172" s="17">
        <f>'2.4.5U'!M172-'2.4.5U 2015Q2'!O169</f>
        <v>0</v>
      </c>
      <c r="F172" s="17">
        <f>'2.4.5U'!N172-'2.4.5U 2015Q2'!P169</f>
        <v>0</v>
      </c>
      <c r="G172" s="17">
        <f>'2.4.5U'!O172-'2.4.5U 2015Q2'!Q169</f>
        <v>0</v>
      </c>
      <c r="H172" s="17">
        <f>'2.4.5U'!P172-'2.4.5U 2015Q2'!R169</f>
        <v>0</v>
      </c>
      <c r="I172" s="17">
        <f>'2.4.5U'!Q172-'2.4.5U 2015Q2'!S169</f>
        <v>1077</v>
      </c>
    </row>
    <row r="173" spans="1:9" x14ac:dyDescent="0.25">
      <c r="A173" s="17" t="s">
        <v>1293</v>
      </c>
      <c r="B173" s="17" t="s">
        <v>1292</v>
      </c>
      <c r="C173" s="17" t="s">
        <v>1896</v>
      </c>
      <c r="D173" s="17">
        <f>'2.4.5U'!L173-'2.4.5U 2015Q2'!N170</f>
        <v>0</v>
      </c>
      <c r="E173" s="17">
        <f>'2.4.5U'!M173-'2.4.5U 2015Q2'!O170</f>
        <v>0</v>
      </c>
      <c r="F173" s="17">
        <f>'2.4.5U'!N173-'2.4.5U 2015Q2'!P170</f>
        <v>0</v>
      </c>
      <c r="G173" s="17">
        <f>'2.4.5U'!O173-'2.4.5U 2015Q2'!Q170</f>
        <v>0</v>
      </c>
      <c r="H173" s="17">
        <f>'2.4.5U'!P173-'2.4.5U 2015Q2'!R170</f>
        <v>0</v>
      </c>
      <c r="I173" s="17">
        <f>'2.4.5U'!Q173-'2.4.5U 2015Q2'!S170</f>
        <v>-1598</v>
      </c>
    </row>
    <row r="174" spans="1:9" x14ac:dyDescent="0.25">
      <c r="A174" s="17" t="s">
        <v>1290</v>
      </c>
      <c r="B174" s="17" t="s">
        <v>1289</v>
      </c>
      <c r="C174" s="17" t="s">
        <v>1895</v>
      </c>
      <c r="D174" s="17">
        <f>'2.4.5U'!L174-'2.4.5U 2015Q2'!N171</f>
        <v>0</v>
      </c>
      <c r="E174" s="17">
        <f>'2.4.5U'!M174-'2.4.5U 2015Q2'!O171</f>
        <v>0</v>
      </c>
      <c r="F174" s="17">
        <f>'2.4.5U'!N174-'2.4.5U 2015Q2'!P171</f>
        <v>0</v>
      </c>
      <c r="G174" s="17">
        <f>'2.4.5U'!O174-'2.4.5U 2015Q2'!Q171</f>
        <v>0</v>
      </c>
      <c r="H174" s="17">
        <f>'2.4.5U'!P174-'2.4.5U 2015Q2'!R171</f>
        <v>0</v>
      </c>
      <c r="I174" s="17">
        <f>'2.4.5U'!Q174-'2.4.5U 2015Q2'!S171</f>
        <v>2675</v>
      </c>
    </row>
    <row r="175" spans="1:9" x14ac:dyDescent="0.25">
      <c r="A175" s="17" t="s">
        <v>1287</v>
      </c>
      <c r="B175" s="18" t="s">
        <v>1286</v>
      </c>
      <c r="C175" s="17" t="s">
        <v>1761</v>
      </c>
      <c r="D175" s="17">
        <f>'2.4.5U'!L175-'2.4.5U 2015Q2'!N172</f>
        <v>0</v>
      </c>
      <c r="E175" s="17">
        <f>'2.4.5U'!M175-'2.4.5U 2015Q2'!O172</f>
        <v>0</v>
      </c>
      <c r="F175" s="17">
        <f>'2.4.5U'!N175-'2.4.5U 2015Q2'!P172</f>
        <v>0</v>
      </c>
      <c r="G175" s="17">
        <f>'2.4.5U'!O175-'2.4.5U 2015Q2'!Q172</f>
        <v>0</v>
      </c>
      <c r="H175" s="17">
        <f>'2.4.5U'!P175-'2.4.5U 2015Q2'!R172</f>
        <v>0</v>
      </c>
      <c r="I175" s="17">
        <f>'2.4.5U'!Q175-'2.4.5U 2015Q2'!S172</f>
        <v>4293</v>
      </c>
    </row>
    <row r="176" spans="1:9" x14ac:dyDescent="0.25">
      <c r="A176" s="17" t="s">
        <v>1285</v>
      </c>
      <c r="B176" s="17" t="s">
        <v>1284</v>
      </c>
      <c r="C176" s="17" t="s">
        <v>1894</v>
      </c>
      <c r="D176" s="17">
        <f>'2.4.5U'!L176-'2.4.5U 2015Q2'!N173</f>
        <v>0</v>
      </c>
      <c r="E176" s="17">
        <f>'2.4.5U'!M176-'2.4.5U 2015Q2'!O173</f>
        <v>0</v>
      </c>
      <c r="F176" s="17">
        <f>'2.4.5U'!N176-'2.4.5U 2015Q2'!P173</f>
        <v>0</v>
      </c>
      <c r="G176" s="17">
        <f>'2.4.5U'!O176-'2.4.5U 2015Q2'!Q173</f>
        <v>0</v>
      </c>
      <c r="H176" s="17">
        <f>'2.4.5U'!P176-'2.4.5U 2015Q2'!R173</f>
        <v>0</v>
      </c>
      <c r="I176" s="17">
        <f>'2.4.5U'!Q176-'2.4.5U 2015Q2'!S173</f>
        <v>6206</v>
      </c>
    </row>
    <row r="177" spans="1:9" x14ac:dyDescent="0.25">
      <c r="A177" s="17" t="s">
        <v>1282</v>
      </c>
      <c r="B177" s="17" t="s">
        <v>1281</v>
      </c>
      <c r="C177" s="17" t="s">
        <v>1893</v>
      </c>
      <c r="D177" s="17">
        <f>'2.4.5U'!L177-'2.4.5U 2015Q2'!N174</f>
        <v>0</v>
      </c>
      <c r="E177" s="17">
        <f>'2.4.5U'!M177-'2.4.5U 2015Q2'!O174</f>
        <v>0</v>
      </c>
      <c r="F177" s="17">
        <f>'2.4.5U'!N177-'2.4.5U 2015Q2'!P174</f>
        <v>0</v>
      </c>
      <c r="G177" s="17">
        <f>'2.4.5U'!O177-'2.4.5U 2015Q2'!Q174</f>
        <v>0</v>
      </c>
      <c r="H177" s="17">
        <f>'2.4.5U'!P177-'2.4.5U 2015Q2'!R174</f>
        <v>0</v>
      </c>
      <c r="I177" s="17">
        <f>'2.4.5U'!Q177-'2.4.5U 2015Q2'!S174</f>
        <v>2539</v>
      </c>
    </row>
    <row r="178" spans="1:9" x14ac:dyDescent="0.25">
      <c r="A178" s="17" t="s">
        <v>1279</v>
      </c>
      <c r="B178" s="17" t="s">
        <v>1278</v>
      </c>
      <c r="C178" s="17" t="s">
        <v>1892</v>
      </c>
      <c r="D178" s="17">
        <f>'2.4.5U'!L178-'2.4.5U 2015Q2'!N175</f>
        <v>0</v>
      </c>
      <c r="E178" s="17">
        <f>'2.4.5U'!M178-'2.4.5U 2015Q2'!O175</f>
        <v>0</v>
      </c>
      <c r="F178" s="17">
        <f>'2.4.5U'!N178-'2.4.5U 2015Q2'!P175</f>
        <v>0</v>
      </c>
      <c r="G178" s="17">
        <f>'2.4.5U'!O178-'2.4.5U 2015Q2'!Q175</f>
        <v>0</v>
      </c>
      <c r="H178" s="17">
        <f>'2.4.5U'!P178-'2.4.5U 2015Q2'!R175</f>
        <v>0</v>
      </c>
      <c r="I178" s="17">
        <f>'2.4.5U'!Q178-'2.4.5U 2015Q2'!S175</f>
        <v>649</v>
      </c>
    </row>
    <row r="179" spans="1:9" x14ac:dyDescent="0.25">
      <c r="A179" s="17" t="s">
        <v>1276</v>
      </c>
      <c r="B179" s="17" t="s">
        <v>1275</v>
      </c>
      <c r="C179" s="17" t="s">
        <v>1891</v>
      </c>
      <c r="D179" s="17">
        <f>'2.4.5U'!L179-'2.4.5U 2015Q2'!N176</f>
        <v>0</v>
      </c>
      <c r="E179" s="17">
        <f>'2.4.5U'!M179-'2.4.5U 2015Q2'!O176</f>
        <v>0</v>
      </c>
      <c r="F179" s="17">
        <f>'2.4.5U'!N179-'2.4.5U 2015Q2'!P176</f>
        <v>0</v>
      </c>
      <c r="G179" s="17">
        <f>'2.4.5U'!O179-'2.4.5U 2015Q2'!Q176</f>
        <v>0</v>
      </c>
      <c r="H179" s="17">
        <f>'2.4.5U'!P179-'2.4.5U 2015Q2'!R176</f>
        <v>0</v>
      </c>
      <c r="I179" s="17">
        <f>'2.4.5U'!Q179-'2.4.5U 2015Q2'!S176</f>
        <v>3018</v>
      </c>
    </row>
    <row r="180" spans="1:9" x14ac:dyDescent="0.25">
      <c r="A180" s="17" t="s">
        <v>1273</v>
      </c>
      <c r="B180" s="17" t="s">
        <v>1272</v>
      </c>
      <c r="C180" s="17" t="s">
        <v>1890</v>
      </c>
      <c r="D180" s="17">
        <f>'2.4.5U'!L180-'2.4.5U 2015Q2'!N177</f>
        <v>0</v>
      </c>
      <c r="E180" s="17">
        <f>'2.4.5U'!M180-'2.4.5U 2015Q2'!O177</f>
        <v>0</v>
      </c>
      <c r="F180" s="17">
        <f>'2.4.5U'!N180-'2.4.5U 2015Q2'!P177</f>
        <v>0</v>
      </c>
      <c r="G180" s="17">
        <f>'2.4.5U'!O180-'2.4.5U 2015Q2'!Q177</f>
        <v>0</v>
      </c>
      <c r="H180" s="17">
        <f>'2.4.5U'!P180-'2.4.5U 2015Q2'!R177</f>
        <v>0</v>
      </c>
      <c r="I180" s="17">
        <f>'2.4.5U'!Q180-'2.4.5U 2015Q2'!S177</f>
        <v>567</v>
      </c>
    </row>
    <row r="181" spans="1:9" x14ac:dyDescent="0.25">
      <c r="A181" s="17" t="s">
        <v>1270</v>
      </c>
      <c r="B181" s="17" t="s">
        <v>1269</v>
      </c>
      <c r="C181" s="17" t="s">
        <v>1889</v>
      </c>
      <c r="D181" s="17">
        <f>'2.4.5U'!L181-'2.4.5U 2015Q2'!N178</f>
        <v>0</v>
      </c>
      <c r="E181" s="17">
        <f>'2.4.5U'!M181-'2.4.5U 2015Q2'!O178</f>
        <v>0</v>
      </c>
      <c r="F181" s="17">
        <f>'2.4.5U'!N181-'2.4.5U 2015Q2'!P178</f>
        <v>0</v>
      </c>
      <c r="G181" s="17">
        <f>'2.4.5U'!O181-'2.4.5U 2015Q2'!Q178</f>
        <v>0</v>
      </c>
      <c r="H181" s="17">
        <f>'2.4.5U'!P181-'2.4.5U 2015Q2'!R178</f>
        <v>0</v>
      </c>
      <c r="I181" s="17">
        <f>'2.4.5U'!Q181-'2.4.5U 2015Q2'!S178</f>
        <v>449</v>
      </c>
    </row>
    <row r="182" spans="1:9" x14ac:dyDescent="0.25">
      <c r="A182" s="17" t="s">
        <v>1267</v>
      </c>
      <c r="B182" s="17" t="s">
        <v>1266</v>
      </c>
      <c r="C182" s="17" t="s">
        <v>1888</v>
      </c>
      <c r="D182" s="17">
        <f>'2.4.5U'!L182-'2.4.5U 2015Q2'!N179</f>
        <v>0</v>
      </c>
      <c r="E182" s="17">
        <f>'2.4.5U'!M182-'2.4.5U 2015Q2'!O179</f>
        <v>0</v>
      </c>
      <c r="F182" s="17">
        <f>'2.4.5U'!N182-'2.4.5U 2015Q2'!P179</f>
        <v>0</v>
      </c>
      <c r="G182" s="17">
        <f>'2.4.5U'!O182-'2.4.5U 2015Q2'!Q179</f>
        <v>0</v>
      </c>
      <c r="H182" s="17">
        <f>'2.4.5U'!P182-'2.4.5U 2015Q2'!R179</f>
        <v>0</v>
      </c>
      <c r="I182" s="17">
        <f>'2.4.5U'!Q182-'2.4.5U 2015Q2'!S179</f>
        <v>2001</v>
      </c>
    </row>
    <row r="183" spans="1:9" x14ac:dyDescent="0.25">
      <c r="A183" s="17" t="s">
        <v>1264</v>
      </c>
      <c r="B183" s="17" t="s">
        <v>1263</v>
      </c>
      <c r="C183" s="17" t="s">
        <v>1887</v>
      </c>
      <c r="D183" s="17">
        <f>'2.4.5U'!L183-'2.4.5U 2015Q2'!N180</f>
        <v>0</v>
      </c>
      <c r="E183" s="17">
        <f>'2.4.5U'!M183-'2.4.5U 2015Q2'!O180</f>
        <v>0</v>
      </c>
      <c r="F183" s="17">
        <f>'2.4.5U'!N183-'2.4.5U 2015Q2'!P180</f>
        <v>0</v>
      </c>
      <c r="G183" s="17">
        <f>'2.4.5U'!O183-'2.4.5U 2015Q2'!Q180</f>
        <v>0</v>
      </c>
      <c r="H183" s="17">
        <f>'2.4.5U'!P183-'2.4.5U 2015Q2'!R180</f>
        <v>0</v>
      </c>
      <c r="I183" s="17">
        <f>'2.4.5U'!Q183-'2.4.5U 2015Q2'!S180</f>
        <v>1213</v>
      </c>
    </row>
    <row r="184" spans="1:9" x14ac:dyDescent="0.25">
      <c r="A184" s="17" t="s">
        <v>1261</v>
      </c>
      <c r="B184" s="17" t="s">
        <v>1260</v>
      </c>
      <c r="C184" s="17" t="s">
        <v>1886</v>
      </c>
      <c r="D184" s="17">
        <f>'2.4.5U'!L184-'2.4.5U 2015Q2'!N181</f>
        <v>0</v>
      </c>
      <c r="E184" s="17">
        <f>'2.4.5U'!M184-'2.4.5U 2015Q2'!O181</f>
        <v>0</v>
      </c>
      <c r="F184" s="17">
        <f>'2.4.5U'!N184-'2.4.5U 2015Q2'!P181</f>
        <v>0</v>
      </c>
      <c r="G184" s="17">
        <f>'2.4.5U'!O184-'2.4.5U 2015Q2'!Q181</f>
        <v>0</v>
      </c>
      <c r="H184" s="17">
        <f>'2.4.5U'!P184-'2.4.5U 2015Q2'!R181</f>
        <v>0</v>
      </c>
      <c r="I184" s="17">
        <f>'2.4.5U'!Q184-'2.4.5U 2015Q2'!S181</f>
        <v>788</v>
      </c>
    </row>
    <row r="185" spans="1:9" x14ac:dyDescent="0.25">
      <c r="A185" s="17" t="s">
        <v>1258</v>
      </c>
      <c r="B185" s="17" t="s">
        <v>1257</v>
      </c>
      <c r="C185" s="17" t="s">
        <v>1885</v>
      </c>
      <c r="D185" s="17">
        <f>'2.4.5U'!L185-'2.4.5U 2015Q2'!N182</f>
        <v>0</v>
      </c>
      <c r="E185" s="17">
        <f>'2.4.5U'!M185-'2.4.5U 2015Q2'!O182</f>
        <v>0</v>
      </c>
      <c r="F185" s="17">
        <f>'2.4.5U'!N185-'2.4.5U 2015Q2'!P182</f>
        <v>0</v>
      </c>
      <c r="G185" s="17">
        <f>'2.4.5U'!O185-'2.4.5U 2015Q2'!Q182</f>
        <v>0</v>
      </c>
      <c r="H185" s="17">
        <f>'2.4.5U'!P185-'2.4.5U 2015Q2'!R182</f>
        <v>0</v>
      </c>
      <c r="I185" s="17">
        <f>'2.4.5U'!Q185-'2.4.5U 2015Q2'!S182</f>
        <v>-1913</v>
      </c>
    </row>
    <row r="186" spans="1:9" x14ac:dyDescent="0.25">
      <c r="A186" s="17" t="s">
        <v>1255</v>
      </c>
      <c r="B186" s="17" t="s">
        <v>1254</v>
      </c>
      <c r="C186" s="17" t="s">
        <v>1884</v>
      </c>
      <c r="D186" s="17">
        <f>'2.4.5U'!L186-'2.4.5U 2015Q2'!N183</f>
        <v>0</v>
      </c>
      <c r="E186" s="17">
        <f>'2.4.5U'!M186-'2.4.5U 2015Q2'!O183</f>
        <v>0</v>
      </c>
      <c r="F186" s="17">
        <f>'2.4.5U'!N186-'2.4.5U 2015Q2'!P183</f>
        <v>0</v>
      </c>
      <c r="G186" s="17">
        <f>'2.4.5U'!O186-'2.4.5U 2015Q2'!Q183</f>
        <v>0</v>
      </c>
      <c r="H186" s="17">
        <f>'2.4.5U'!P186-'2.4.5U 2015Q2'!R183</f>
        <v>0</v>
      </c>
      <c r="I186" s="17">
        <f>'2.4.5U'!Q186-'2.4.5U 2015Q2'!S183</f>
        <v>-5081</v>
      </c>
    </row>
    <row r="187" spans="1:9" x14ac:dyDescent="0.25">
      <c r="A187" s="17" t="s">
        <v>1252</v>
      </c>
      <c r="B187" s="17" t="s">
        <v>1251</v>
      </c>
      <c r="C187" s="17" t="s">
        <v>1787</v>
      </c>
      <c r="D187" s="17">
        <f>'2.4.5U'!L187-'2.4.5U 2015Q2'!N184</f>
        <v>0</v>
      </c>
      <c r="E187" s="17">
        <f>'2.4.5U'!M187-'2.4.5U 2015Q2'!O184</f>
        <v>0</v>
      </c>
      <c r="F187" s="17">
        <f>'2.4.5U'!N187-'2.4.5U 2015Q2'!P184</f>
        <v>0</v>
      </c>
      <c r="G187" s="17">
        <f>'2.4.5U'!O187-'2.4.5U 2015Q2'!Q184</f>
        <v>0</v>
      </c>
      <c r="H187" s="17">
        <f>'2.4.5U'!P187-'2.4.5U 2015Q2'!R184</f>
        <v>0</v>
      </c>
      <c r="I187" s="17">
        <f>'2.4.5U'!Q187-'2.4.5U 2015Q2'!S184</f>
        <v>-5989</v>
      </c>
    </row>
    <row r="188" spans="1:9" x14ac:dyDescent="0.25">
      <c r="A188" s="17" t="s">
        <v>1250</v>
      </c>
      <c r="B188" s="17" t="s">
        <v>1249</v>
      </c>
      <c r="C188" s="17" t="s">
        <v>1883</v>
      </c>
      <c r="D188" s="17">
        <f>'2.4.5U'!L188-'2.4.5U 2015Q2'!N185</f>
        <v>0</v>
      </c>
      <c r="E188" s="17">
        <f>'2.4.5U'!M188-'2.4.5U 2015Q2'!O185</f>
        <v>0</v>
      </c>
      <c r="F188" s="17">
        <f>'2.4.5U'!N188-'2.4.5U 2015Q2'!P185</f>
        <v>0</v>
      </c>
      <c r="G188" s="17">
        <f>'2.4.5U'!O188-'2.4.5U 2015Q2'!Q185</f>
        <v>0</v>
      </c>
      <c r="H188" s="17">
        <f>'2.4.5U'!P188-'2.4.5U 2015Q2'!R185</f>
        <v>0</v>
      </c>
      <c r="I188" s="17">
        <f>'2.4.5U'!Q188-'2.4.5U 2015Q2'!S185</f>
        <v>642</v>
      </c>
    </row>
    <row r="189" spans="1:9" x14ac:dyDescent="0.25">
      <c r="A189" s="17" t="s">
        <v>1247</v>
      </c>
      <c r="B189" s="17" t="s">
        <v>1246</v>
      </c>
      <c r="C189" s="17" t="s">
        <v>1882</v>
      </c>
      <c r="D189" s="17">
        <f>'2.4.5U'!L189-'2.4.5U 2015Q2'!N186</f>
        <v>0</v>
      </c>
      <c r="E189" s="17">
        <f>'2.4.5U'!M189-'2.4.5U 2015Q2'!O186</f>
        <v>0</v>
      </c>
      <c r="F189" s="17">
        <f>'2.4.5U'!N189-'2.4.5U 2015Q2'!P186</f>
        <v>0</v>
      </c>
      <c r="G189" s="17">
        <f>'2.4.5U'!O189-'2.4.5U 2015Q2'!Q186</f>
        <v>0</v>
      </c>
      <c r="H189" s="17">
        <f>'2.4.5U'!P189-'2.4.5U 2015Q2'!R186</f>
        <v>0</v>
      </c>
      <c r="I189" s="17">
        <f>'2.4.5U'!Q189-'2.4.5U 2015Q2'!S186</f>
        <v>266</v>
      </c>
    </row>
    <row r="190" spans="1:9" x14ac:dyDescent="0.25">
      <c r="A190" s="17" t="s">
        <v>1244</v>
      </c>
      <c r="B190" s="17" t="s">
        <v>1243</v>
      </c>
      <c r="C190" s="17" t="s">
        <v>1881</v>
      </c>
      <c r="D190" s="17">
        <f>'2.4.5U'!L190-'2.4.5U 2015Q2'!N187</f>
        <v>0</v>
      </c>
      <c r="E190" s="17">
        <f>'2.4.5U'!M190-'2.4.5U 2015Q2'!O187</f>
        <v>0</v>
      </c>
      <c r="F190" s="17">
        <f>'2.4.5U'!N190-'2.4.5U 2015Q2'!P187</f>
        <v>0</v>
      </c>
      <c r="G190" s="17">
        <f>'2.4.5U'!O190-'2.4.5U 2015Q2'!Q187</f>
        <v>0</v>
      </c>
      <c r="H190" s="17">
        <f>'2.4.5U'!P190-'2.4.5U 2015Q2'!R187</f>
        <v>0</v>
      </c>
      <c r="I190" s="17">
        <f>'2.4.5U'!Q190-'2.4.5U 2015Q2'!S187</f>
        <v>3168</v>
      </c>
    </row>
    <row r="191" spans="1:9" x14ac:dyDescent="0.25">
      <c r="A191" s="17" t="s">
        <v>1241</v>
      </c>
      <c r="B191" s="17" t="s">
        <v>1240</v>
      </c>
      <c r="C191" s="17" t="s">
        <v>1786</v>
      </c>
      <c r="D191" s="17">
        <f>'2.4.5U'!L191-'2.4.5U 2015Q2'!N188</f>
        <v>0</v>
      </c>
      <c r="E191" s="17">
        <f>'2.4.5U'!M191-'2.4.5U 2015Q2'!O188</f>
        <v>0</v>
      </c>
      <c r="F191" s="17">
        <f>'2.4.5U'!N191-'2.4.5U 2015Q2'!P188</f>
        <v>0</v>
      </c>
      <c r="G191" s="17">
        <f>'2.4.5U'!O191-'2.4.5U 2015Q2'!Q188</f>
        <v>0</v>
      </c>
      <c r="H191" s="17">
        <f>'2.4.5U'!P191-'2.4.5U 2015Q2'!R188</f>
        <v>0</v>
      </c>
      <c r="I191" s="17">
        <f>'2.4.5U'!Q191-'2.4.5U 2015Q2'!S188</f>
        <v>-49</v>
      </c>
    </row>
    <row r="192" spans="1:9" x14ac:dyDescent="0.25">
      <c r="A192" s="17" t="s">
        <v>1239</v>
      </c>
      <c r="B192" s="17" t="s">
        <v>1238</v>
      </c>
      <c r="C192" s="17" t="s">
        <v>1880</v>
      </c>
      <c r="D192" s="17">
        <f>'2.4.5U'!L192-'2.4.5U 2015Q2'!N189</f>
        <v>0</v>
      </c>
      <c r="E192" s="17">
        <f>'2.4.5U'!M192-'2.4.5U 2015Q2'!O189</f>
        <v>0</v>
      </c>
      <c r="F192" s="17">
        <f>'2.4.5U'!N192-'2.4.5U 2015Q2'!P189</f>
        <v>0</v>
      </c>
      <c r="G192" s="17">
        <f>'2.4.5U'!O192-'2.4.5U 2015Q2'!Q189</f>
        <v>0</v>
      </c>
      <c r="H192" s="17">
        <f>'2.4.5U'!P192-'2.4.5U 2015Q2'!R189</f>
        <v>0</v>
      </c>
      <c r="I192" s="17">
        <f>'2.4.5U'!Q192-'2.4.5U 2015Q2'!S189</f>
        <v>3217</v>
      </c>
    </row>
    <row r="193" spans="1:9" x14ac:dyDescent="0.25">
      <c r="A193" s="17" t="s">
        <v>56</v>
      </c>
      <c r="B193" s="18" t="s">
        <v>57</v>
      </c>
      <c r="C193" s="17" t="s">
        <v>58</v>
      </c>
      <c r="D193" s="17">
        <f>'2.4.5U'!L193-'2.4.5U 2015Q2'!N190</f>
        <v>0</v>
      </c>
      <c r="E193" s="17">
        <f>'2.4.5U'!M193-'2.4.5U 2015Q2'!O190</f>
        <v>0</v>
      </c>
      <c r="F193" s="17">
        <f>'2.4.5U'!N193-'2.4.5U 2015Q2'!P190</f>
        <v>0</v>
      </c>
      <c r="G193" s="17">
        <f>'2.4.5U'!O193-'2.4.5U 2015Q2'!Q190</f>
        <v>0</v>
      </c>
      <c r="H193" s="17">
        <f>'2.4.5U'!P193-'2.4.5U 2015Q2'!R190</f>
        <v>0</v>
      </c>
      <c r="I193" s="17">
        <f>'2.4.5U'!Q193-'2.4.5U 2015Q2'!S190</f>
        <v>3456</v>
      </c>
    </row>
    <row r="194" spans="1:9" x14ac:dyDescent="0.25">
      <c r="A194" s="17" t="s">
        <v>59</v>
      </c>
      <c r="B194" s="17" t="s">
        <v>60</v>
      </c>
      <c r="C194" s="17" t="s">
        <v>61</v>
      </c>
      <c r="D194" s="17">
        <f>'2.4.5U'!L194-'2.4.5U 2015Q2'!N191</f>
        <v>0</v>
      </c>
      <c r="E194" s="17">
        <f>'2.4.5U'!M194-'2.4.5U 2015Q2'!O191</f>
        <v>0</v>
      </c>
      <c r="F194" s="17">
        <f>'2.4.5U'!N194-'2.4.5U 2015Q2'!P191</f>
        <v>0</v>
      </c>
      <c r="G194" s="17">
        <f>'2.4.5U'!O194-'2.4.5U 2015Q2'!Q191</f>
        <v>0</v>
      </c>
      <c r="H194" s="17">
        <f>'2.4.5U'!P194-'2.4.5U 2015Q2'!R191</f>
        <v>0</v>
      </c>
      <c r="I194" s="17">
        <f>'2.4.5U'!Q194-'2.4.5U 2015Q2'!S191</f>
        <v>3784</v>
      </c>
    </row>
    <row r="195" spans="1:9" x14ac:dyDescent="0.25">
      <c r="A195" s="17" t="s">
        <v>62</v>
      </c>
      <c r="B195" s="17" t="s">
        <v>63</v>
      </c>
      <c r="C195" s="17" t="s">
        <v>64</v>
      </c>
      <c r="D195" s="17">
        <f>'2.4.5U'!L195-'2.4.5U 2015Q2'!N192</f>
        <v>0</v>
      </c>
      <c r="E195" s="17">
        <f>'2.4.5U'!M195-'2.4.5U 2015Q2'!O192</f>
        <v>0</v>
      </c>
      <c r="F195" s="17">
        <f>'2.4.5U'!N195-'2.4.5U 2015Q2'!P192</f>
        <v>0</v>
      </c>
      <c r="G195" s="17">
        <f>'2.4.5U'!O195-'2.4.5U 2015Q2'!Q192</f>
        <v>0</v>
      </c>
      <c r="H195" s="17">
        <f>'2.4.5U'!P195-'2.4.5U 2015Q2'!R192</f>
        <v>0</v>
      </c>
      <c r="I195" s="17">
        <f>'2.4.5U'!Q195-'2.4.5U 2015Q2'!S192</f>
        <v>3727</v>
      </c>
    </row>
    <row r="196" spans="1:9" x14ac:dyDescent="0.25">
      <c r="A196" s="17" t="s">
        <v>65</v>
      </c>
      <c r="B196" s="17" t="s">
        <v>66</v>
      </c>
      <c r="C196" s="17" t="s">
        <v>67</v>
      </c>
      <c r="D196" s="17">
        <f>'2.4.5U'!L196-'2.4.5U 2015Q2'!N193</f>
        <v>0</v>
      </c>
      <c r="E196" s="17">
        <f>'2.4.5U'!M196-'2.4.5U 2015Q2'!O193</f>
        <v>0</v>
      </c>
      <c r="F196" s="17">
        <f>'2.4.5U'!N196-'2.4.5U 2015Q2'!P193</f>
        <v>0</v>
      </c>
      <c r="G196" s="17">
        <f>'2.4.5U'!O196-'2.4.5U 2015Q2'!Q193</f>
        <v>0</v>
      </c>
      <c r="H196" s="17">
        <f>'2.4.5U'!P196-'2.4.5U 2015Q2'!R193</f>
        <v>0</v>
      </c>
      <c r="I196" s="17">
        <f>'2.4.5U'!Q196-'2.4.5U 2015Q2'!S193</f>
        <v>56</v>
      </c>
    </row>
    <row r="197" spans="1:9" x14ac:dyDescent="0.25">
      <c r="A197" s="17" t="s">
        <v>68</v>
      </c>
      <c r="B197" s="17" t="s">
        <v>69</v>
      </c>
      <c r="C197" s="17" t="s">
        <v>70</v>
      </c>
      <c r="D197" s="17">
        <f>'2.4.5U'!L197-'2.4.5U 2015Q2'!N194</f>
        <v>0</v>
      </c>
      <c r="E197" s="17">
        <f>'2.4.5U'!M197-'2.4.5U 2015Q2'!O194</f>
        <v>0</v>
      </c>
      <c r="F197" s="17">
        <f>'2.4.5U'!N197-'2.4.5U 2015Q2'!P194</f>
        <v>0</v>
      </c>
      <c r="G197" s="17">
        <f>'2.4.5U'!O197-'2.4.5U 2015Q2'!Q194</f>
        <v>0</v>
      </c>
      <c r="H197" s="17">
        <f>'2.4.5U'!P197-'2.4.5U 2015Q2'!R194</f>
        <v>0</v>
      </c>
      <c r="I197" s="17">
        <f>'2.4.5U'!Q197-'2.4.5U 2015Q2'!S194</f>
        <v>4</v>
      </c>
    </row>
    <row r="198" spans="1:9" x14ac:dyDescent="0.25">
      <c r="A198" s="17" t="s">
        <v>71</v>
      </c>
      <c r="B198" s="17" t="s">
        <v>72</v>
      </c>
      <c r="C198" s="17" t="s">
        <v>73</v>
      </c>
      <c r="D198" s="17">
        <f>'2.4.5U'!L198-'2.4.5U 2015Q2'!N195</f>
        <v>0</v>
      </c>
      <c r="E198" s="17">
        <f>'2.4.5U'!M198-'2.4.5U 2015Q2'!O195</f>
        <v>0</v>
      </c>
      <c r="F198" s="17">
        <f>'2.4.5U'!N198-'2.4.5U 2015Q2'!P195</f>
        <v>0</v>
      </c>
      <c r="G198" s="17">
        <f>'2.4.5U'!O198-'2.4.5U 2015Q2'!Q195</f>
        <v>0</v>
      </c>
      <c r="H198" s="17">
        <f>'2.4.5U'!P198-'2.4.5U 2015Q2'!R195</f>
        <v>0</v>
      </c>
      <c r="I198" s="17">
        <f>'2.4.5U'!Q198-'2.4.5U 2015Q2'!S195</f>
        <v>2</v>
      </c>
    </row>
    <row r="199" spans="1:9" x14ac:dyDescent="0.25">
      <c r="A199" s="17" t="s">
        <v>74</v>
      </c>
      <c r="B199" s="17" t="s">
        <v>75</v>
      </c>
      <c r="C199" s="17" t="s">
        <v>76</v>
      </c>
      <c r="D199" s="17">
        <f>'2.4.5U'!L199-'2.4.5U 2015Q2'!N196</f>
        <v>0</v>
      </c>
      <c r="E199" s="17">
        <f>'2.4.5U'!M199-'2.4.5U 2015Q2'!O196</f>
        <v>0</v>
      </c>
      <c r="F199" s="17">
        <f>'2.4.5U'!N199-'2.4.5U 2015Q2'!P196</f>
        <v>0</v>
      </c>
      <c r="G199" s="17">
        <f>'2.4.5U'!O199-'2.4.5U 2015Q2'!Q196</f>
        <v>0</v>
      </c>
      <c r="H199" s="17">
        <f>'2.4.5U'!P199-'2.4.5U 2015Q2'!R196</f>
        <v>0</v>
      </c>
      <c r="I199" s="17">
        <f>'2.4.5U'!Q199-'2.4.5U 2015Q2'!S196</f>
        <v>1</v>
      </c>
    </row>
    <row r="200" spans="1:9" x14ac:dyDescent="0.25">
      <c r="A200" s="17" t="s">
        <v>77</v>
      </c>
      <c r="B200" s="17" t="s">
        <v>78</v>
      </c>
      <c r="C200" s="17" t="s">
        <v>79</v>
      </c>
      <c r="D200" s="17">
        <f>'2.4.5U'!L200-'2.4.5U 2015Q2'!N197</f>
        <v>0</v>
      </c>
      <c r="E200" s="17">
        <f>'2.4.5U'!M200-'2.4.5U 2015Q2'!O197</f>
        <v>0</v>
      </c>
      <c r="F200" s="17">
        <f>'2.4.5U'!N200-'2.4.5U 2015Q2'!P197</f>
        <v>0</v>
      </c>
      <c r="G200" s="17">
        <f>'2.4.5U'!O200-'2.4.5U 2015Q2'!Q197</f>
        <v>0</v>
      </c>
      <c r="H200" s="17">
        <f>'2.4.5U'!P200-'2.4.5U 2015Q2'!R197</f>
        <v>0</v>
      </c>
      <c r="I200" s="17">
        <f>'2.4.5U'!Q200-'2.4.5U 2015Q2'!S197</f>
        <v>53</v>
      </c>
    </row>
    <row r="201" spans="1:9" x14ac:dyDescent="0.25">
      <c r="A201" s="17" t="s">
        <v>80</v>
      </c>
      <c r="B201" s="17" t="s">
        <v>81</v>
      </c>
      <c r="C201" s="17" t="s">
        <v>82</v>
      </c>
      <c r="D201" s="17">
        <f>'2.4.5U'!L201-'2.4.5U 2015Q2'!N198</f>
        <v>0</v>
      </c>
      <c r="E201" s="17">
        <f>'2.4.5U'!M201-'2.4.5U 2015Q2'!O198</f>
        <v>0</v>
      </c>
      <c r="F201" s="17">
        <f>'2.4.5U'!N201-'2.4.5U 2015Q2'!P198</f>
        <v>0</v>
      </c>
      <c r="G201" s="17">
        <f>'2.4.5U'!O201-'2.4.5U 2015Q2'!Q198</f>
        <v>0</v>
      </c>
      <c r="H201" s="17">
        <f>'2.4.5U'!P201-'2.4.5U 2015Q2'!R198</f>
        <v>0</v>
      </c>
      <c r="I201" s="17">
        <f>'2.4.5U'!Q201-'2.4.5U 2015Q2'!S198</f>
        <v>0</v>
      </c>
    </row>
    <row r="202" spans="1:9" x14ac:dyDescent="0.25">
      <c r="A202" s="17" t="s">
        <v>83</v>
      </c>
      <c r="B202" s="17" t="s">
        <v>84</v>
      </c>
      <c r="C202" s="17" t="s">
        <v>85</v>
      </c>
      <c r="D202" s="17">
        <f>'2.4.5U'!L202-'2.4.5U 2015Q2'!N199</f>
        <v>0</v>
      </c>
      <c r="E202" s="17">
        <f>'2.4.5U'!M202-'2.4.5U 2015Q2'!O199</f>
        <v>0</v>
      </c>
      <c r="F202" s="17">
        <f>'2.4.5U'!N202-'2.4.5U 2015Q2'!P199</f>
        <v>0</v>
      </c>
      <c r="G202" s="17">
        <f>'2.4.5U'!O202-'2.4.5U 2015Q2'!Q199</f>
        <v>0</v>
      </c>
      <c r="H202" s="17">
        <f>'2.4.5U'!P202-'2.4.5U 2015Q2'!R199</f>
        <v>0</v>
      </c>
      <c r="I202" s="17">
        <f>'2.4.5U'!Q202-'2.4.5U 2015Q2'!S199</f>
        <v>-328</v>
      </c>
    </row>
    <row r="203" spans="1:9" x14ac:dyDescent="0.25">
      <c r="A203" s="17" t="s">
        <v>86</v>
      </c>
      <c r="B203" s="17" t="s">
        <v>87</v>
      </c>
      <c r="C203" s="17" t="s">
        <v>88</v>
      </c>
      <c r="D203" s="17">
        <f>'2.4.5U'!L203-'2.4.5U 2015Q2'!N200</f>
        <v>0</v>
      </c>
      <c r="E203" s="17">
        <f>'2.4.5U'!M203-'2.4.5U 2015Q2'!O200</f>
        <v>0</v>
      </c>
      <c r="F203" s="17">
        <f>'2.4.5U'!N203-'2.4.5U 2015Q2'!P200</f>
        <v>0</v>
      </c>
      <c r="G203" s="17">
        <f>'2.4.5U'!O203-'2.4.5U 2015Q2'!Q200</f>
        <v>0</v>
      </c>
      <c r="H203" s="17">
        <f>'2.4.5U'!P203-'2.4.5U 2015Q2'!R200</f>
        <v>0</v>
      </c>
      <c r="I203" s="17">
        <f>'2.4.5U'!Q203-'2.4.5U 2015Q2'!S200</f>
        <v>-579</v>
      </c>
    </row>
    <row r="204" spans="1:9" x14ac:dyDescent="0.25">
      <c r="A204" s="17" t="s">
        <v>89</v>
      </c>
      <c r="B204" s="17" t="s">
        <v>90</v>
      </c>
      <c r="C204" s="17" t="s">
        <v>91</v>
      </c>
      <c r="D204" s="17">
        <f>'2.4.5U'!L204-'2.4.5U 2015Q2'!N201</f>
        <v>0</v>
      </c>
      <c r="E204" s="17">
        <f>'2.4.5U'!M204-'2.4.5U 2015Q2'!O201</f>
        <v>0</v>
      </c>
      <c r="F204" s="17">
        <f>'2.4.5U'!N204-'2.4.5U 2015Q2'!P201</f>
        <v>0</v>
      </c>
      <c r="G204" s="17">
        <f>'2.4.5U'!O204-'2.4.5U 2015Q2'!Q201</f>
        <v>0</v>
      </c>
      <c r="H204" s="17">
        <f>'2.4.5U'!P204-'2.4.5U 2015Q2'!R201</f>
        <v>0</v>
      </c>
      <c r="I204" s="17">
        <f>'2.4.5U'!Q204-'2.4.5U 2015Q2'!S201</f>
        <v>0</v>
      </c>
    </row>
    <row r="205" spans="1:9" x14ac:dyDescent="0.25">
      <c r="A205" s="17" t="s">
        <v>92</v>
      </c>
      <c r="B205" s="17" t="s">
        <v>93</v>
      </c>
      <c r="C205" s="17" t="s">
        <v>94</v>
      </c>
      <c r="D205" s="17">
        <f>'2.4.5U'!L205-'2.4.5U 2015Q2'!N202</f>
        <v>0</v>
      </c>
      <c r="E205" s="17">
        <f>'2.4.5U'!M205-'2.4.5U 2015Q2'!O202</f>
        <v>0</v>
      </c>
      <c r="F205" s="17">
        <f>'2.4.5U'!N205-'2.4.5U 2015Q2'!P202</f>
        <v>0</v>
      </c>
      <c r="G205" s="17">
        <f>'2.4.5U'!O205-'2.4.5U 2015Q2'!Q202</f>
        <v>0</v>
      </c>
      <c r="H205" s="17">
        <f>'2.4.5U'!P205-'2.4.5U 2015Q2'!R202</f>
        <v>0</v>
      </c>
      <c r="I205" s="17">
        <f>'2.4.5U'!Q205-'2.4.5U 2015Q2'!S202</f>
        <v>-579</v>
      </c>
    </row>
    <row r="206" spans="1:9" x14ac:dyDescent="0.25">
      <c r="A206" s="17" t="s">
        <v>95</v>
      </c>
      <c r="B206" s="17" t="s">
        <v>96</v>
      </c>
      <c r="C206" s="17" t="s">
        <v>97</v>
      </c>
      <c r="D206" s="17">
        <f>'2.4.5U'!L206-'2.4.5U 2015Q2'!N203</f>
        <v>0</v>
      </c>
      <c r="E206" s="17">
        <f>'2.4.5U'!M206-'2.4.5U 2015Q2'!O203</f>
        <v>0</v>
      </c>
      <c r="F206" s="17">
        <f>'2.4.5U'!N206-'2.4.5U 2015Q2'!P203</f>
        <v>0</v>
      </c>
      <c r="G206" s="17">
        <f>'2.4.5U'!O206-'2.4.5U 2015Q2'!Q203</f>
        <v>0</v>
      </c>
      <c r="H206" s="17">
        <f>'2.4.5U'!P206-'2.4.5U 2015Q2'!R203</f>
        <v>0</v>
      </c>
      <c r="I206" s="17">
        <f>'2.4.5U'!Q206-'2.4.5U 2015Q2'!S203</f>
        <v>65</v>
      </c>
    </row>
    <row r="207" spans="1:9" x14ac:dyDescent="0.25">
      <c r="A207" s="17" t="s">
        <v>98</v>
      </c>
      <c r="B207" s="17" t="s">
        <v>99</v>
      </c>
      <c r="C207" s="17" t="s">
        <v>100</v>
      </c>
      <c r="D207" s="17">
        <f>'2.4.5U'!L207-'2.4.5U 2015Q2'!N204</f>
        <v>0</v>
      </c>
      <c r="E207" s="17">
        <f>'2.4.5U'!M207-'2.4.5U 2015Q2'!O204</f>
        <v>0</v>
      </c>
      <c r="F207" s="17">
        <f>'2.4.5U'!N207-'2.4.5U 2015Q2'!P204</f>
        <v>0</v>
      </c>
      <c r="G207" s="17">
        <f>'2.4.5U'!O207-'2.4.5U 2015Q2'!Q204</f>
        <v>0</v>
      </c>
      <c r="H207" s="17">
        <f>'2.4.5U'!P207-'2.4.5U 2015Q2'!R204</f>
        <v>0</v>
      </c>
      <c r="I207" s="17">
        <f>'2.4.5U'!Q207-'2.4.5U 2015Q2'!S204</f>
        <v>-15</v>
      </c>
    </row>
    <row r="208" spans="1:9" x14ac:dyDescent="0.25">
      <c r="A208" s="17" t="s">
        <v>101</v>
      </c>
      <c r="B208" s="17" t="s">
        <v>102</v>
      </c>
      <c r="C208" s="17" t="s">
        <v>103</v>
      </c>
      <c r="D208" s="17">
        <f>'2.4.5U'!L208-'2.4.5U 2015Q2'!N205</f>
        <v>0</v>
      </c>
      <c r="E208" s="17">
        <f>'2.4.5U'!M208-'2.4.5U 2015Q2'!O205</f>
        <v>0</v>
      </c>
      <c r="F208" s="17">
        <f>'2.4.5U'!N208-'2.4.5U 2015Q2'!P205</f>
        <v>0</v>
      </c>
      <c r="G208" s="17">
        <f>'2.4.5U'!O208-'2.4.5U 2015Q2'!Q205</f>
        <v>0</v>
      </c>
      <c r="H208" s="17">
        <f>'2.4.5U'!P208-'2.4.5U 2015Q2'!R205</f>
        <v>0</v>
      </c>
      <c r="I208" s="17">
        <f>'2.4.5U'!Q208-'2.4.5U 2015Q2'!S205</f>
        <v>-14</v>
      </c>
    </row>
    <row r="209" spans="1:9" x14ac:dyDescent="0.25">
      <c r="A209" s="17" t="s">
        <v>104</v>
      </c>
      <c r="B209" s="17" t="s">
        <v>105</v>
      </c>
      <c r="C209" s="17" t="s">
        <v>106</v>
      </c>
      <c r="D209" s="17">
        <f>'2.4.5U'!L209-'2.4.5U 2015Q2'!N206</f>
        <v>0</v>
      </c>
      <c r="E209" s="17">
        <f>'2.4.5U'!M209-'2.4.5U 2015Q2'!O206</f>
        <v>0</v>
      </c>
      <c r="F209" s="17">
        <f>'2.4.5U'!N209-'2.4.5U 2015Q2'!P206</f>
        <v>0</v>
      </c>
      <c r="G209" s="17">
        <f>'2.4.5U'!O209-'2.4.5U 2015Q2'!Q206</f>
        <v>0</v>
      </c>
      <c r="H209" s="17">
        <f>'2.4.5U'!P209-'2.4.5U 2015Q2'!R206</f>
        <v>0</v>
      </c>
      <c r="I209" s="17">
        <f>'2.4.5U'!Q209-'2.4.5U 2015Q2'!S206</f>
        <v>-615</v>
      </c>
    </row>
    <row r="210" spans="1:9" x14ac:dyDescent="0.25">
      <c r="A210" s="17" t="s">
        <v>107</v>
      </c>
      <c r="B210" s="17" t="s">
        <v>108</v>
      </c>
      <c r="C210" s="17" t="s">
        <v>109</v>
      </c>
      <c r="D210" s="17">
        <f>'2.4.5U'!L210-'2.4.5U 2015Q2'!N207</f>
        <v>0</v>
      </c>
      <c r="E210" s="17">
        <f>'2.4.5U'!M210-'2.4.5U 2015Q2'!O207</f>
        <v>0</v>
      </c>
      <c r="F210" s="17">
        <f>'2.4.5U'!N210-'2.4.5U 2015Q2'!P207</f>
        <v>0</v>
      </c>
      <c r="G210" s="17">
        <f>'2.4.5U'!O210-'2.4.5U 2015Q2'!Q207</f>
        <v>0</v>
      </c>
      <c r="H210" s="17">
        <f>'2.4.5U'!P210-'2.4.5U 2015Q2'!R207</f>
        <v>0</v>
      </c>
      <c r="I210" s="17">
        <f>'2.4.5U'!Q210-'2.4.5U 2015Q2'!S207</f>
        <v>0</v>
      </c>
    </row>
    <row r="211" spans="1:9" x14ac:dyDescent="0.25">
      <c r="A211" s="17" t="s">
        <v>110</v>
      </c>
      <c r="B211" s="17" t="s">
        <v>111</v>
      </c>
      <c r="C211" s="17" t="s">
        <v>112</v>
      </c>
      <c r="D211" s="17">
        <f>'2.4.5U'!L211-'2.4.5U 2015Q2'!N208</f>
        <v>0</v>
      </c>
      <c r="E211" s="17">
        <f>'2.4.5U'!M211-'2.4.5U 2015Q2'!O208</f>
        <v>0</v>
      </c>
      <c r="F211" s="17">
        <f>'2.4.5U'!N211-'2.4.5U 2015Q2'!P208</f>
        <v>0</v>
      </c>
      <c r="G211" s="17">
        <f>'2.4.5U'!O211-'2.4.5U 2015Q2'!Q208</f>
        <v>0</v>
      </c>
      <c r="H211" s="17">
        <f>'2.4.5U'!P211-'2.4.5U 2015Q2'!R208</f>
        <v>0</v>
      </c>
      <c r="I211" s="17">
        <f>'2.4.5U'!Q211-'2.4.5U 2015Q2'!S208</f>
        <v>251</v>
      </c>
    </row>
    <row r="212" spans="1:9" x14ac:dyDescent="0.25">
      <c r="A212" s="17" t="s">
        <v>113</v>
      </c>
      <c r="B212" s="18" t="s">
        <v>114</v>
      </c>
      <c r="C212" s="17" t="s">
        <v>115</v>
      </c>
      <c r="D212" s="17">
        <f>'2.4.5U'!L212-'2.4.5U 2015Q2'!N209</f>
        <v>0</v>
      </c>
      <c r="E212" s="17">
        <f>'2.4.5U'!M212-'2.4.5U 2015Q2'!O209</f>
        <v>0</v>
      </c>
      <c r="F212" s="17">
        <f>'2.4.5U'!N212-'2.4.5U 2015Q2'!P209</f>
        <v>0</v>
      </c>
      <c r="G212" s="17">
        <f>'2.4.5U'!O212-'2.4.5U 2015Q2'!Q209</f>
        <v>0</v>
      </c>
      <c r="H212" s="17">
        <f>'2.4.5U'!P212-'2.4.5U 2015Q2'!R209</f>
        <v>0</v>
      </c>
      <c r="I212" s="17">
        <f>'2.4.5U'!Q212-'2.4.5U 2015Q2'!S209</f>
        <v>800</v>
      </c>
    </row>
    <row r="213" spans="1:9" x14ac:dyDescent="0.25">
      <c r="A213" s="17" t="s">
        <v>116</v>
      </c>
      <c r="B213" s="17" t="s">
        <v>117</v>
      </c>
      <c r="C213" s="17" t="s">
        <v>118</v>
      </c>
      <c r="D213" s="17">
        <f>'2.4.5U'!L213-'2.4.5U 2015Q2'!N210</f>
        <v>0</v>
      </c>
      <c r="E213" s="17">
        <f>'2.4.5U'!M213-'2.4.5U 2015Q2'!O210</f>
        <v>0</v>
      </c>
      <c r="F213" s="17">
        <f>'2.4.5U'!N213-'2.4.5U 2015Q2'!P210</f>
        <v>0</v>
      </c>
      <c r="G213" s="17">
        <f>'2.4.5U'!O213-'2.4.5U 2015Q2'!Q210</f>
        <v>0</v>
      </c>
      <c r="H213" s="17">
        <f>'2.4.5U'!P213-'2.4.5U 2015Q2'!R210</f>
        <v>0</v>
      </c>
      <c r="I213" s="17">
        <f>'2.4.5U'!Q213-'2.4.5U 2015Q2'!S210</f>
        <v>62</v>
      </c>
    </row>
    <row r="214" spans="1:9" x14ac:dyDescent="0.25">
      <c r="A214" s="17" t="s">
        <v>119</v>
      </c>
      <c r="B214" s="17" t="s">
        <v>120</v>
      </c>
      <c r="C214" s="17" t="s">
        <v>121</v>
      </c>
      <c r="D214" s="17">
        <f>'2.4.5U'!L214-'2.4.5U 2015Q2'!N211</f>
        <v>0</v>
      </c>
      <c r="E214" s="17">
        <f>'2.4.5U'!M214-'2.4.5U 2015Q2'!O211</f>
        <v>0</v>
      </c>
      <c r="F214" s="17">
        <f>'2.4.5U'!N214-'2.4.5U 2015Q2'!P211</f>
        <v>0</v>
      </c>
      <c r="G214" s="17">
        <f>'2.4.5U'!O214-'2.4.5U 2015Q2'!Q211</f>
        <v>0</v>
      </c>
      <c r="H214" s="17">
        <f>'2.4.5U'!P214-'2.4.5U 2015Q2'!R211</f>
        <v>0</v>
      </c>
      <c r="I214" s="17">
        <f>'2.4.5U'!Q214-'2.4.5U 2015Q2'!S211</f>
        <v>969</v>
      </c>
    </row>
    <row r="215" spans="1:9" x14ac:dyDescent="0.25">
      <c r="A215" s="17" t="s">
        <v>122</v>
      </c>
      <c r="B215" s="17" t="s">
        <v>123</v>
      </c>
      <c r="C215" s="17" t="s">
        <v>124</v>
      </c>
      <c r="D215" s="17">
        <f>'2.4.5U'!L215-'2.4.5U 2015Q2'!N212</f>
        <v>0</v>
      </c>
      <c r="E215" s="17">
        <f>'2.4.5U'!M215-'2.4.5U 2015Q2'!O212</f>
        <v>0</v>
      </c>
      <c r="F215" s="17">
        <f>'2.4.5U'!N215-'2.4.5U 2015Q2'!P212</f>
        <v>0</v>
      </c>
      <c r="G215" s="17">
        <f>'2.4.5U'!O215-'2.4.5U 2015Q2'!Q212</f>
        <v>0</v>
      </c>
      <c r="H215" s="17">
        <f>'2.4.5U'!P215-'2.4.5U 2015Q2'!R212</f>
        <v>0</v>
      </c>
      <c r="I215" s="17">
        <f>'2.4.5U'!Q215-'2.4.5U 2015Q2'!S212</f>
        <v>-1634</v>
      </c>
    </row>
    <row r="216" spans="1:9" x14ac:dyDescent="0.25">
      <c r="A216" s="17" t="s">
        <v>125</v>
      </c>
      <c r="B216" s="17" t="s">
        <v>126</v>
      </c>
      <c r="C216" s="17" t="s">
        <v>127</v>
      </c>
      <c r="D216" s="17">
        <f>'2.4.5U'!L216-'2.4.5U 2015Q2'!N213</f>
        <v>0</v>
      </c>
      <c r="E216" s="17">
        <f>'2.4.5U'!M216-'2.4.5U 2015Q2'!O213</f>
        <v>0</v>
      </c>
      <c r="F216" s="17">
        <f>'2.4.5U'!N216-'2.4.5U 2015Q2'!P213</f>
        <v>0</v>
      </c>
      <c r="G216" s="17">
        <f>'2.4.5U'!O216-'2.4.5U 2015Q2'!Q213</f>
        <v>0</v>
      </c>
      <c r="H216" s="17">
        <f>'2.4.5U'!P216-'2.4.5U 2015Q2'!R213</f>
        <v>0</v>
      </c>
      <c r="I216" s="17">
        <f>'2.4.5U'!Q216-'2.4.5U 2015Q2'!S213</f>
        <v>556</v>
      </c>
    </row>
    <row r="217" spans="1:9" x14ac:dyDescent="0.25">
      <c r="A217" s="17" t="s">
        <v>128</v>
      </c>
      <c r="B217" s="17" t="s">
        <v>129</v>
      </c>
      <c r="C217" s="17" t="s">
        <v>130</v>
      </c>
      <c r="D217" s="17">
        <f>'2.4.5U'!L217-'2.4.5U 2015Q2'!N214</f>
        <v>0</v>
      </c>
      <c r="E217" s="17">
        <f>'2.4.5U'!M217-'2.4.5U 2015Q2'!O214</f>
        <v>0</v>
      </c>
      <c r="F217" s="17">
        <f>'2.4.5U'!N217-'2.4.5U 2015Q2'!P214</f>
        <v>0</v>
      </c>
      <c r="G217" s="17">
        <f>'2.4.5U'!O217-'2.4.5U 2015Q2'!Q214</f>
        <v>0</v>
      </c>
      <c r="H217" s="17">
        <f>'2.4.5U'!P217-'2.4.5U 2015Q2'!R214</f>
        <v>0</v>
      </c>
      <c r="I217" s="17">
        <f>'2.4.5U'!Q217-'2.4.5U 2015Q2'!S214</f>
        <v>4</v>
      </c>
    </row>
    <row r="218" spans="1:9" x14ac:dyDescent="0.25">
      <c r="A218" s="17" t="s">
        <v>131</v>
      </c>
      <c r="B218" s="17" t="s">
        <v>132</v>
      </c>
      <c r="C218" s="17" t="s">
        <v>133</v>
      </c>
      <c r="D218" s="17">
        <f>'2.4.5U'!L218-'2.4.5U 2015Q2'!N215</f>
        <v>0</v>
      </c>
      <c r="E218" s="17">
        <f>'2.4.5U'!M218-'2.4.5U 2015Q2'!O215</f>
        <v>0</v>
      </c>
      <c r="F218" s="17">
        <f>'2.4.5U'!N218-'2.4.5U 2015Q2'!P215</f>
        <v>0</v>
      </c>
      <c r="G218" s="17">
        <f>'2.4.5U'!O218-'2.4.5U 2015Q2'!Q215</f>
        <v>0</v>
      </c>
      <c r="H218" s="17">
        <f>'2.4.5U'!P218-'2.4.5U 2015Q2'!R215</f>
        <v>0</v>
      </c>
      <c r="I218" s="17">
        <f>'2.4.5U'!Q218-'2.4.5U 2015Q2'!S215</f>
        <v>930</v>
      </c>
    </row>
    <row r="219" spans="1:9" x14ac:dyDescent="0.25">
      <c r="A219" s="17" t="s">
        <v>134</v>
      </c>
      <c r="B219" s="17" t="s">
        <v>135</v>
      </c>
      <c r="C219" s="17" t="s">
        <v>136</v>
      </c>
      <c r="D219" s="17">
        <f>'2.4.5U'!L219-'2.4.5U 2015Q2'!N216</f>
        <v>0</v>
      </c>
      <c r="E219" s="17">
        <f>'2.4.5U'!M219-'2.4.5U 2015Q2'!O216</f>
        <v>0</v>
      </c>
      <c r="F219" s="17">
        <f>'2.4.5U'!N219-'2.4.5U 2015Q2'!P216</f>
        <v>0</v>
      </c>
      <c r="G219" s="17">
        <f>'2.4.5U'!O219-'2.4.5U 2015Q2'!Q216</f>
        <v>0</v>
      </c>
      <c r="H219" s="17">
        <f>'2.4.5U'!P219-'2.4.5U 2015Q2'!R216</f>
        <v>0</v>
      </c>
      <c r="I219" s="17">
        <f>'2.4.5U'!Q219-'2.4.5U 2015Q2'!S216</f>
        <v>-378</v>
      </c>
    </row>
    <row r="220" spans="1:9" x14ac:dyDescent="0.25">
      <c r="A220" s="17" t="s">
        <v>137</v>
      </c>
      <c r="B220" s="17" t="s">
        <v>138</v>
      </c>
      <c r="C220" s="17" t="s">
        <v>139</v>
      </c>
      <c r="D220" s="17">
        <f>'2.4.5U'!L220-'2.4.5U 2015Q2'!N217</f>
        <v>0</v>
      </c>
      <c r="E220" s="17">
        <f>'2.4.5U'!M220-'2.4.5U 2015Q2'!O217</f>
        <v>0</v>
      </c>
      <c r="F220" s="17">
        <f>'2.4.5U'!N220-'2.4.5U 2015Q2'!P217</f>
        <v>0</v>
      </c>
      <c r="G220" s="17">
        <f>'2.4.5U'!O220-'2.4.5U 2015Q2'!Q217</f>
        <v>0</v>
      </c>
      <c r="H220" s="17">
        <f>'2.4.5U'!P220-'2.4.5U 2015Q2'!R217</f>
        <v>0</v>
      </c>
      <c r="I220" s="17">
        <f>'2.4.5U'!Q220-'2.4.5U 2015Q2'!S217</f>
        <v>170</v>
      </c>
    </row>
    <row r="221" spans="1:9" x14ac:dyDescent="0.25">
      <c r="A221" s="17" t="s">
        <v>140</v>
      </c>
      <c r="B221" s="17" t="s">
        <v>141</v>
      </c>
      <c r="C221" s="17" t="s">
        <v>142</v>
      </c>
      <c r="D221" s="17">
        <f>'2.4.5U'!L221-'2.4.5U 2015Q2'!N218</f>
        <v>0</v>
      </c>
      <c r="E221" s="17">
        <f>'2.4.5U'!M221-'2.4.5U 2015Q2'!O218</f>
        <v>0</v>
      </c>
      <c r="F221" s="17">
        <f>'2.4.5U'!N221-'2.4.5U 2015Q2'!P218</f>
        <v>0</v>
      </c>
      <c r="G221" s="17">
        <f>'2.4.5U'!O221-'2.4.5U 2015Q2'!Q218</f>
        <v>0</v>
      </c>
      <c r="H221" s="17">
        <f>'2.4.5U'!P221-'2.4.5U 2015Q2'!R218</f>
        <v>0</v>
      </c>
      <c r="I221" s="17">
        <f>'2.4.5U'!Q221-'2.4.5U 2015Q2'!S218</f>
        <v>148</v>
      </c>
    </row>
    <row r="222" spans="1:9" x14ac:dyDescent="0.25">
      <c r="A222" s="17" t="s">
        <v>143</v>
      </c>
      <c r="B222" s="17" t="s">
        <v>144</v>
      </c>
      <c r="C222" s="17" t="s">
        <v>145</v>
      </c>
      <c r="D222" s="17">
        <f>'2.4.5U'!L222-'2.4.5U 2015Q2'!N219</f>
        <v>0</v>
      </c>
      <c r="E222" s="17">
        <f>'2.4.5U'!M222-'2.4.5U 2015Q2'!O219</f>
        <v>0</v>
      </c>
      <c r="F222" s="17">
        <f>'2.4.5U'!N222-'2.4.5U 2015Q2'!P219</f>
        <v>0</v>
      </c>
      <c r="G222" s="17">
        <f>'2.4.5U'!O222-'2.4.5U 2015Q2'!Q219</f>
        <v>0</v>
      </c>
      <c r="H222" s="17">
        <f>'2.4.5U'!P222-'2.4.5U 2015Q2'!R219</f>
        <v>0</v>
      </c>
      <c r="I222" s="17">
        <f>'2.4.5U'!Q222-'2.4.5U 2015Q2'!S219</f>
        <v>130</v>
      </c>
    </row>
    <row r="223" spans="1:9" x14ac:dyDescent="0.25">
      <c r="A223" s="17" t="s">
        <v>146</v>
      </c>
      <c r="B223" s="17" t="s">
        <v>147</v>
      </c>
      <c r="C223" s="17" t="s">
        <v>148</v>
      </c>
      <c r="D223" s="17">
        <f>'2.4.5U'!L223-'2.4.5U 2015Q2'!N220</f>
        <v>0</v>
      </c>
      <c r="E223" s="17">
        <f>'2.4.5U'!M223-'2.4.5U 2015Q2'!O220</f>
        <v>0</v>
      </c>
      <c r="F223" s="17">
        <f>'2.4.5U'!N223-'2.4.5U 2015Q2'!P220</f>
        <v>0</v>
      </c>
      <c r="G223" s="17">
        <f>'2.4.5U'!O223-'2.4.5U 2015Q2'!Q220</f>
        <v>0</v>
      </c>
      <c r="H223" s="17">
        <f>'2.4.5U'!P223-'2.4.5U 2015Q2'!R220</f>
        <v>0</v>
      </c>
      <c r="I223" s="17">
        <f>'2.4.5U'!Q223-'2.4.5U 2015Q2'!S220</f>
        <v>0</v>
      </c>
    </row>
    <row r="224" spans="1:9" x14ac:dyDescent="0.25">
      <c r="A224" s="17" t="s">
        <v>149</v>
      </c>
      <c r="B224" s="17" t="s">
        <v>150</v>
      </c>
      <c r="C224" s="17" t="s">
        <v>151</v>
      </c>
      <c r="D224" s="17">
        <f>'2.4.5U'!L224-'2.4.5U 2015Q2'!N221</f>
        <v>0</v>
      </c>
      <c r="E224" s="17">
        <f>'2.4.5U'!M224-'2.4.5U 2015Q2'!O221</f>
        <v>0</v>
      </c>
      <c r="F224" s="17">
        <f>'2.4.5U'!N224-'2.4.5U 2015Q2'!P221</f>
        <v>0</v>
      </c>
      <c r="G224" s="17">
        <f>'2.4.5U'!O224-'2.4.5U 2015Q2'!Q221</f>
        <v>0</v>
      </c>
      <c r="H224" s="17">
        <f>'2.4.5U'!P224-'2.4.5U 2015Q2'!R221</f>
        <v>0</v>
      </c>
      <c r="I224" s="17">
        <f>'2.4.5U'!Q224-'2.4.5U 2015Q2'!S221</f>
        <v>0</v>
      </c>
    </row>
    <row r="225" spans="1:9" x14ac:dyDescent="0.25">
      <c r="A225" s="17" t="s">
        <v>152</v>
      </c>
      <c r="B225" s="17" t="s">
        <v>153</v>
      </c>
      <c r="C225" s="17" t="s">
        <v>154</v>
      </c>
      <c r="D225" s="17">
        <f>'2.4.5U'!L225-'2.4.5U 2015Q2'!N222</f>
        <v>0</v>
      </c>
      <c r="E225" s="17">
        <f>'2.4.5U'!M225-'2.4.5U 2015Q2'!O222</f>
        <v>0</v>
      </c>
      <c r="F225" s="17">
        <f>'2.4.5U'!N225-'2.4.5U 2015Q2'!P222</f>
        <v>0</v>
      </c>
      <c r="G225" s="17">
        <f>'2.4.5U'!O225-'2.4.5U 2015Q2'!Q222</f>
        <v>0</v>
      </c>
      <c r="H225" s="17">
        <f>'2.4.5U'!P225-'2.4.5U 2015Q2'!R222</f>
        <v>0</v>
      </c>
      <c r="I225" s="17">
        <f>'2.4.5U'!Q225-'2.4.5U 2015Q2'!S222</f>
        <v>20</v>
      </c>
    </row>
    <row r="226" spans="1:9" x14ac:dyDescent="0.25">
      <c r="A226" s="17" t="s">
        <v>155</v>
      </c>
      <c r="B226" s="17" t="s">
        <v>156</v>
      </c>
      <c r="C226" s="17" t="s">
        <v>157</v>
      </c>
      <c r="D226" s="17">
        <f>'2.4.5U'!L226-'2.4.5U 2015Q2'!N223</f>
        <v>0</v>
      </c>
      <c r="E226" s="17">
        <f>'2.4.5U'!M226-'2.4.5U 2015Q2'!O223</f>
        <v>0</v>
      </c>
      <c r="F226" s="17">
        <f>'2.4.5U'!N226-'2.4.5U 2015Q2'!P223</f>
        <v>0</v>
      </c>
      <c r="G226" s="17">
        <f>'2.4.5U'!O226-'2.4.5U 2015Q2'!Q223</f>
        <v>0</v>
      </c>
      <c r="H226" s="17">
        <f>'2.4.5U'!P226-'2.4.5U 2015Q2'!R223</f>
        <v>0</v>
      </c>
      <c r="I226" s="17">
        <f>'2.4.5U'!Q226-'2.4.5U 2015Q2'!S223</f>
        <v>0</v>
      </c>
    </row>
    <row r="227" spans="1:9" x14ac:dyDescent="0.25">
      <c r="A227" s="17" t="s">
        <v>158</v>
      </c>
      <c r="B227" s="17" t="s">
        <v>159</v>
      </c>
      <c r="C227" s="17" t="s">
        <v>160</v>
      </c>
      <c r="D227" s="17">
        <f>'2.4.5U'!L227-'2.4.5U 2015Q2'!N224</f>
        <v>0</v>
      </c>
      <c r="E227" s="17">
        <f>'2.4.5U'!M227-'2.4.5U 2015Q2'!O224</f>
        <v>0</v>
      </c>
      <c r="F227" s="17">
        <f>'2.4.5U'!N227-'2.4.5U 2015Q2'!P224</f>
        <v>0</v>
      </c>
      <c r="G227" s="17">
        <f>'2.4.5U'!O227-'2.4.5U 2015Q2'!Q224</f>
        <v>0</v>
      </c>
      <c r="H227" s="17">
        <f>'2.4.5U'!P227-'2.4.5U 2015Q2'!R224</f>
        <v>0</v>
      </c>
      <c r="I227" s="17">
        <f>'2.4.5U'!Q227-'2.4.5U 2015Q2'!S224</f>
        <v>239</v>
      </c>
    </row>
    <row r="228" spans="1:9" x14ac:dyDescent="0.25">
      <c r="A228" s="17" t="s">
        <v>161</v>
      </c>
      <c r="B228" s="17" t="s">
        <v>162</v>
      </c>
      <c r="C228" s="17" t="s">
        <v>163</v>
      </c>
      <c r="D228" s="17">
        <f>'2.4.5U'!L228-'2.4.5U 2015Q2'!N225</f>
        <v>0</v>
      </c>
      <c r="E228" s="17">
        <f>'2.4.5U'!M228-'2.4.5U 2015Q2'!O225</f>
        <v>0</v>
      </c>
      <c r="F228" s="17">
        <f>'2.4.5U'!N228-'2.4.5U 2015Q2'!P225</f>
        <v>0</v>
      </c>
      <c r="G228" s="17">
        <f>'2.4.5U'!O228-'2.4.5U 2015Q2'!Q225</f>
        <v>0</v>
      </c>
      <c r="H228" s="17">
        <f>'2.4.5U'!P228-'2.4.5U 2015Q2'!R225</f>
        <v>0</v>
      </c>
      <c r="I228" s="17">
        <f>'2.4.5U'!Q228-'2.4.5U 2015Q2'!S225</f>
        <v>74</v>
      </c>
    </row>
    <row r="229" spans="1:9" x14ac:dyDescent="0.25">
      <c r="A229" s="17" t="s">
        <v>164</v>
      </c>
      <c r="B229" s="17" t="s">
        <v>165</v>
      </c>
      <c r="C229" s="17" t="s">
        <v>166</v>
      </c>
      <c r="D229" s="17">
        <f>'2.4.5U'!L229-'2.4.5U 2015Q2'!N226</f>
        <v>0</v>
      </c>
      <c r="E229" s="17">
        <f>'2.4.5U'!M229-'2.4.5U 2015Q2'!O226</f>
        <v>0</v>
      </c>
      <c r="F229" s="17">
        <f>'2.4.5U'!N229-'2.4.5U 2015Q2'!P226</f>
        <v>0</v>
      </c>
      <c r="G229" s="17">
        <f>'2.4.5U'!O229-'2.4.5U 2015Q2'!Q226</f>
        <v>0</v>
      </c>
      <c r="H229" s="17">
        <f>'2.4.5U'!P229-'2.4.5U 2015Q2'!R226</f>
        <v>0</v>
      </c>
      <c r="I229" s="17">
        <f>'2.4.5U'!Q229-'2.4.5U 2015Q2'!S226</f>
        <v>0</v>
      </c>
    </row>
    <row r="230" spans="1:9" x14ac:dyDescent="0.25">
      <c r="A230" s="17" t="s">
        <v>167</v>
      </c>
      <c r="B230" s="17" t="s">
        <v>168</v>
      </c>
      <c r="C230" s="17" t="s">
        <v>169</v>
      </c>
      <c r="D230" s="17">
        <f>'2.4.5U'!L230-'2.4.5U 2015Q2'!N227</f>
        <v>0</v>
      </c>
      <c r="E230" s="17">
        <f>'2.4.5U'!M230-'2.4.5U 2015Q2'!O227</f>
        <v>0</v>
      </c>
      <c r="F230" s="17">
        <f>'2.4.5U'!N230-'2.4.5U 2015Q2'!P227</f>
        <v>0</v>
      </c>
      <c r="G230" s="17">
        <f>'2.4.5U'!O230-'2.4.5U 2015Q2'!Q227</f>
        <v>0</v>
      </c>
      <c r="H230" s="17">
        <f>'2.4.5U'!P230-'2.4.5U 2015Q2'!R227</f>
        <v>0</v>
      </c>
      <c r="I230" s="17">
        <f>'2.4.5U'!Q230-'2.4.5U 2015Q2'!S227</f>
        <v>165</v>
      </c>
    </row>
    <row r="231" spans="1:9" x14ac:dyDescent="0.25">
      <c r="A231" s="17" t="s">
        <v>170</v>
      </c>
      <c r="B231" s="17" t="s">
        <v>171</v>
      </c>
      <c r="C231" s="17" t="s">
        <v>172</v>
      </c>
      <c r="D231" s="17">
        <f>'2.4.5U'!L231-'2.4.5U 2015Q2'!N228</f>
        <v>0</v>
      </c>
      <c r="E231" s="17">
        <f>'2.4.5U'!M231-'2.4.5U 2015Q2'!O228</f>
        <v>0</v>
      </c>
      <c r="F231" s="17">
        <f>'2.4.5U'!N231-'2.4.5U 2015Q2'!P228</f>
        <v>0</v>
      </c>
      <c r="G231" s="17">
        <f>'2.4.5U'!O231-'2.4.5U 2015Q2'!Q228</f>
        <v>0</v>
      </c>
      <c r="H231" s="17">
        <f>'2.4.5U'!P231-'2.4.5U 2015Q2'!R228</f>
        <v>0</v>
      </c>
      <c r="I231" s="17">
        <f>'2.4.5U'!Q231-'2.4.5U 2015Q2'!S228</f>
        <v>352</v>
      </c>
    </row>
    <row r="232" spans="1:9" x14ac:dyDescent="0.25">
      <c r="A232" s="17" t="s">
        <v>173</v>
      </c>
      <c r="B232" s="17" t="s">
        <v>174</v>
      </c>
      <c r="C232" s="17" t="s">
        <v>175</v>
      </c>
      <c r="D232" s="17">
        <f>'2.4.5U'!L232-'2.4.5U 2015Q2'!N229</f>
        <v>0</v>
      </c>
      <c r="E232" s="17">
        <f>'2.4.5U'!M232-'2.4.5U 2015Q2'!O229</f>
        <v>0</v>
      </c>
      <c r="F232" s="17">
        <f>'2.4.5U'!N232-'2.4.5U 2015Q2'!P229</f>
        <v>0</v>
      </c>
      <c r="G232" s="17">
        <f>'2.4.5U'!O232-'2.4.5U 2015Q2'!Q229</f>
        <v>0</v>
      </c>
      <c r="H232" s="17">
        <f>'2.4.5U'!P232-'2.4.5U 2015Q2'!R229</f>
        <v>0</v>
      </c>
      <c r="I232" s="17">
        <f>'2.4.5U'!Q232-'2.4.5U 2015Q2'!S229</f>
        <v>16</v>
      </c>
    </row>
    <row r="233" spans="1:9" x14ac:dyDescent="0.25">
      <c r="A233" s="17" t="s">
        <v>176</v>
      </c>
      <c r="B233" s="17" t="s">
        <v>177</v>
      </c>
      <c r="C233" s="17" t="s">
        <v>178</v>
      </c>
      <c r="D233" s="17">
        <f>'2.4.5U'!L233-'2.4.5U 2015Q2'!N230</f>
        <v>0</v>
      </c>
      <c r="E233" s="17">
        <f>'2.4.5U'!M233-'2.4.5U 2015Q2'!O230</f>
        <v>0</v>
      </c>
      <c r="F233" s="17">
        <f>'2.4.5U'!N233-'2.4.5U 2015Q2'!P230</f>
        <v>0</v>
      </c>
      <c r="G233" s="17">
        <f>'2.4.5U'!O233-'2.4.5U 2015Q2'!Q230</f>
        <v>0</v>
      </c>
      <c r="H233" s="17">
        <f>'2.4.5U'!P233-'2.4.5U 2015Q2'!R230</f>
        <v>0</v>
      </c>
      <c r="I233" s="17">
        <f>'2.4.5U'!Q233-'2.4.5U 2015Q2'!S230</f>
        <v>337</v>
      </c>
    </row>
    <row r="234" spans="1:9" x14ac:dyDescent="0.25">
      <c r="A234" s="17" t="s">
        <v>179</v>
      </c>
      <c r="B234" s="17" t="s">
        <v>180</v>
      </c>
      <c r="C234" s="17" t="s">
        <v>181</v>
      </c>
      <c r="D234" s="17">
        <f>'2.4.5U'!L234-'2.4.5U 2015Q2'!N231</f>
        <v>0</v>
      </c>
      <c r="E234" s="17">
        <f>'2.4.5U'!M234-'2.4.5U 2015Q2'!O231</f>
        <v>0</v>
      </c>
      <c r="F234" s="17">
        <f>'2.4.5U'!N234-'2.4.5U 2015Q2'!P231</f>
        <v>0</v>
      </c>
      <c r="G234" s="17">
        <f>'2.4.5U'!O234-'2.4.5U 2015Q2'!Q231</f>
        <v>0</v>
      </c>
      <c r="H234" s="17">
        <f>'2.4.5U'!P234-'2.4.5U 2015Q2'!R231</f>
        <v>0</v>
      </c>
      <c r="I234" s="17">
        <f>'2.4.5U'!Q234-'2.4.5U 2015Q2'!S231</f>
        <v>0</v>
      </c>
    </row>
    <row r="235" spans="1:9" x14ac:dyDescent="0.25">
      <c r="A235" s="17" t="s">
        <v>182</v>
      </c>
      <c r="B235" s="18" t="s">
        <v>183</v>
      </c>
      <c r="C235" s="17" t="s">
        <v>184</v>
      </c>
      <c r="D235" s="17">
        <f>'2.4.5U'!L235-'2.4.5U 2015Q2'!N232</f>
        <v>0</v>
      </c>
      <c r="E235" s="17">
        <f>'2.4.5U'!M235-'2.4.5U 2015Q2'!O232</f>
        <v>0</v>
      </c>
      <c r="F235" s="17">
        <f>'2.4.5U'!N235-'2.4.5U 2015Q2'!P232</f>
        <v>0</v>
      </c>
      <c r="G235" s="17">
        <f>'2.4.5U'!O235-'2.4.5U 2015Q2'!Q232</f>
        <v>0</v>
      </c>
      <c r="H235" s="17">
        <f>'2.4.5U'!P235-'2.4.5U 2015Q2'!R232</f>
        <v>0</v>
      </c>
      <c r="I235" s="17">
        <f>'2.4.5U'!Q235-'2.4.5U 2015Q2'!S232</f>
        <v>-466</v>
      </c>
    </row>
    <row r="236" spans="1:9" x14ac:dyDescent="0.25">
      <c r="A236" s="17" t="s">
        <v>185</v>
      </c>
      <c r="B236" s="17" t="s">
        <v>186</v>
      </c>
      <c r="C236" s="17" t="s">
        <v>187</v>
      </c>
      <c r="D236" s="17">
        <f>'2.4.5U'!L236-'2.4.5U 2015Q2'!N233</f>
        <v>0</v>
      </c>
      <c r="E236" s="17">
        <f>'2.4.5U'!M236-'2.4.5U 2015Q2'!O233</f>
        <v>0</v>
      </c>
      <c r="F236" s="17">
        <f>'2.4.5U'!N236-'2.4.5U 2015Q2'!P233</f>
        <v>0</v>
      </c>
      <c r="G236" s="17">
        <f>'2.4.5U'!O236-'2.4.5U 2015Q2'!Q233</f>
        <v>0</v>
      </c>
      <c r="H236" s="17">
        <f>'2.4.5U'!P236-'2.4.5U 2015Q2'!R233</f>
        <v>0</v>
      </c>
      <c r="I236" s="17">
        <f>'2.4.5U'!Q236-'2.4.5U 2015Q2'!S233</f>
        <v>-514</v>
      </c>
    </row>
    <row r="237" spans="1:9" x14ac:dyDescent="0.25">
      <c r="A237" s="17" t="s">
        <v>188</v>
      </c>
      <c r="B237" s="17" t="s">
        <v>189</v>
      </c>
      <c r="C237" s="17" t="s">
        <v>190</v>
      </c>
      <c r="D237" s="17">
        <f>'2.4.5U'!L237-'2.4.5U 2015Q2'!N234</f>
        <v>0</v>
      </c>
      <c r="E237" s="17">
        <f>'2.4.5U'!M237-'2.4.5U 2015Q2'!O234</f>
        <v>0</v>
      </c>
      <c r="F237" s="17">
        <f>'2.4.5U'!N237-'2.4.5U 2015Q2'!P234</f>
        <v>0</v>
      </c>
      <c r="G237" s="17">
        <f>'2.4.5U'!O237-'2.4.5U 2015Q2'!Q234</f>
        <v>0</v>
      </c>
      <c r="H237" s="17">
        <f>'2.4.5U'!P237-'2.4.5U 2015Q2'!R234</f>
        <v>0</v>
      </c>
      <c r="I237" s="17">
        <f>'2.4.5U'!Q237-'2.4.5U 2015Q2'!S234</f>
        <v>-511</v>
      </c>
    </row>
    <row r="238" spans="1:9" x14ac:dyDescent="0.25">
      <c r="A238" s="17" t="s">
        <v>191</v>
      </c>
      <c r="B238" s="17" t="s">
        <v>192</v>
      </c>
      <c r="C238" s="17" t="s">
        <v>193</v>
      </c>
      <c r="D238" s="17">
        <f>'2.4.5U'!L238-'2.4.5U 2015Q2'!N235</f>
        <v>0</v>
      </c>
      <c r="E238" s="17">
        <f>'2.4.5U'!M238-'2.4.5U 2015Q2'!O235</f>
        <v>0</v>
      </c>
      <c r="F238" s="17">
        <f>'2.4.5U'!N238-'2.4.5U 2015Q2'!P235</f>
        <v>0</v>
      </c>
      <c r="G238" s="17">
        <f>'2.4.5U'!O238-'2.4.5U 2015Q2'!Q235</f>
        <v>0</v>
      </c>
      <c r="H238" s="17">
        <f>'2.4.5U'!P238-'2.4.5U 2015Q2'!R235</f>
        <v>0</v>
      </c>
      <c r="I238" s="17">
        <f>'2.4.5U'!Q238-'2.4.5U 2015Q2'!S235</f>
        <v>-433</v>
      </c>
    </row>
    <row r="239" spans="1:9" x14ac:dyDescent="0.25">
      <c r="A239" s="17" t="s">
        <v>194</v>
      </c>
      <c r="B239" s="17" t="s">
        <v>195</v>
      </c>
      <c r="C239" s="17" t="s">
        <v>196</v>
      </c>
      <c r="D239" s="17">
        <f>'2.4.5U'!L239-'2.4.5U 2015Q2'!N236</f>
        <v>0</v>
      </c>
      <c r="E239" s="17">
        <f>'2.4.5U'!M239-'2.4.5U 2015Q2'!O236</f>
        <v>0</v>
      </c>
      <c r="F239" s="17">
        <f>'2.4.5U'!N239-'2.4.5U 2015Q2'!P236</f>
        <v>0</v>
      </c>
      <c r="G239" s="17">
        <f>'2.4.5U'!O239-'2.4.5U 2015Q2'!Q236</f>
        <v>0</v>
      </c>
      <c r="H239" s="17">
        <f>'2.4.5U'!P239-'2.4.5U 2015Q2'!R236</f>
        <v>0</v>
      </c>
      <c r="I239" s="17">
        <f>'2.4.5U'!Q239-'2.4.5U 2015Q2'!S236</f>
        <v>0</v>
      </c>
    </row>
    <row r="240" spans="1:9" x14ac:dyDescent="0.25">
      <c r="A240" s="17" t="s">
        <v>197</v>
      </c>
      <c r="B240" s="17" t="s">
        <v>198</v>
      </c>
      <c r="C240" s="17" t="s">
        <v>199</v>
      </c>
      <c r="D240" s="17">
        <f>'2.4.5U'!L240-'2.4.5U 2015Q2'!N237</f>
        <v>0</v>
      </c>
      <c r="E240" s="17">
        <f>'2.4.5U'!M240-'2.4.5U 2015Q2'!O237</f>
        <v>0</v>
      </c>
      <c r="F240" s="17">
        <f>'2.4.5U'!N240-'2.4.5U 2015Q2'!P237</f>
        <v>0</v>
      </c>
      <c r="G240" s="17">
        <f>'2.4.5U'!O240-'2.4.5U 2015Q2'!Q237</f>
        <v>0</v>
      </c>
      <c r="H240" s="17">
        <f>'2.4.5U'!P240-'2.4.5U 2015Q2'!R237</f>
        <v>0</v>
      </c>
      <c r="I240" s="17">
        <f>'2.4.5U'!Q240-'2.4.5U 2015Q2'!S237</f>
        <v>0</v>
      </c>
    </row>
    <row r="241" spans="1:9" x14ac:dyDescent="0.25">
      <c r="A241" s="17" t="s">
        <v>200</v>
      </c>
      <c r="B241" s="17" t="s">
        <v>201</v>
      </c>
      <c r="C241" s="17" t="s">
        <v>202</v>
      </c>
      <c r="D241" s="17">
        <f>'2.4.5U'!L241-'2.4.5U 2015Q2'!N238</f>
        <v>0</v>
      </c>
      <c r="E241" s="17">
        <f>'2.4.5U'!M241-'2.4.5U 2015Q2'!O238</f>
        <v>0</v>
      </c>
      <c r="F241" s="17">
        <f>'2.4.5U'!N241-'2.4.5U 2015Q2'!P238</f>
        <v>0</v>
      </c>
      <c r="G241" s="17">
        <f>'2.4.5U'!O241-'2.4.5U 2015Q2'!Q238</f>
        <v>0</v>
      </c>
      <c r="H241" s="17">
        <f>'2.4.5U'!P241-'2.4.5U 2015Q2'!R238</f>
        <v>0</v>
      </c>
      <c r="I241" s="17">
        <f>'2.4.5U'!Q241-'2.4.5U 2015Q2'!S238</f>
        <v>0</v>
      </c>
    </row>
    <row r="242" spans="1:9" x14ac:dyDescent="0.25">
      <c r="A242" s="17" t="s">
        <v>203</v>
      </c>
      <c r="B242" s="17" t="s">
        <v>204</v>
      </c>
      <c r="C242" s="17" t="s">
        <v>205</v>
      </c>
      <c r="D242" s="17">
        <f>'2.4.5U'!L242-'2.4.5U 2015Q2'!N239</f>
        <v>0</v>
      </c>
      <c r="E242" s="17">
        <f>'2.4.5U'!M242-'2.4.5U 2015Q2'!O239</f>
        <v>0</v>
      </c>
      <c r="F242" s="17">
        <f>'2.4.5U'!N242-'2.4.5U 2015Q2'!P239</f>
        <v>0</v>
      </c>
      <c r="G242" s="17">
        <f>'2.4.5U'!O242-'2.4.5U 2015Q2'!Q239</f>
        <v>0</v>
      </c>
      <c r="H242" s="17">
        <f>'2.4.5U'!P242-'2.4.5U 2015Q2'!R239</f>
        <v>0</v>
      </c>
      <c r="I242" s="17">
        <f>'2.4.5U'!Q242-'2.4.5U 2015Q2'!S239</f>
        <v>-433</v>
      </c>
    </row>
    <row r="243" spans="1:9" x14ac:dyDescent="0.25">
      <c r="A243" s="17" t="s">
        <v>206</v>
      </c>
      <c r="B243" s="17" t="s">
        <v>207</v>
      </c>
      <c r="C243" s="17" t="s">
        <v>208</v>
      </c>
      <c r="D243" s="17">
        <f>'2.4.5U'!L243-'2.4.5U 2015Q2'!N240</f>
        <v>0</v>
      </c>
      <c r="E243" s="17">
        <f>'2.4.5U'!M243-'2.4.5U 2015Q2'!O240</f>
        <v>0</v>
      </c>
      <c r="F243" s="17">
        <f>'2.4.5U'!N243-'2.4.5U 2015Q2'!P240</f>
        <v>0</v>
      </c>
      <c r="G243" s="17">
        <f>'2.4.5U'!O243-'2.4.5U 2015Q2'!Q240</f>
        <v>0</v>
      </c>
      <c r="H243" s="17">
        <f>'2.4.5U'!P243-'2.4.5U 2015Q2'!R240</f>
        <v>0</v>
      </c>
      <c r="I243" s="17">
        <f>'2.4.5U'!Q243-'2.4.5U 2015Q2'!S240</f>
        <v>-209</v>
      </c>
    </row>
    <row r="244" spans="1:9" x14ac:dyDescent="0.25">
      <c r="A244" s="17" t="s">
        <v>209</v>
      </c>
      <c r="B244" s="17" t="s">
        <v>210</v>
      </c>
      <c r="C244" s="17" t="s">
        <v>211</v>
      </c>
      <c r="D244" s="17">
        <f>'2.4.5U'!L244-'2.4.5U 2015Q2'!N241</f>
        <v>0</v>
      </c>
      <c r="E244" s="17">
        <f>'2.4.5U'!M244-'2.4.5U 2015Q2'!O241</f>
        <v>0</v>
      </c>
      <c r="F244" s="17">
        <f>'2.4.5U'!N244-'2.4.5U 2015Q2'!P241</f>
        <v>0</v>
      </c>
      <c r="G244" s="17">
        <f>'2.4.5U'!O244-'2.4.5U 2015Q2'!Q241</f>
        <v>0</v>
      </c>
      <c r="H244" s="17">
        <f>'2.4.5U'!P244-'2.4.5U 2015Q2'!R241</f>
        <v>0</v>
      </c>
      <c r="I244" s="17">
        <f>'2.4.5U'!Q244-'2.4.5U 2015Q2'!S241</f>
        <v>-218</v>
      </c>
    </row>
    <row r="245" spans="1:9" x14ac:dyDescent="0.25">
      <c r="A245" s="17" t="s">
        <v>212</v>
      </c>
      <c r="B245" s="17" t="s">
        <v>213</v>
      </c>
      <c r="C245" s="17" t="s">
        <v>214</v>
      </c>
      <c r="D245" s="17">
        <f>'2.4.5U'!L245-'2.4.5U 2015Q2'!N242</f>
        <v>0</v>
      </c>
      <c r="E245" s="17">
        <f>'2.4.5U'!M245-'2.4.5U 2015Q2'!O242</f>
        <v>0</v>
      </c>
      <c r="F245" s="17">
        <f>'2.4.5U'!N245-'2.4.5U 2015Q2'!P242</f>
        <v>0</v>
      </c>
      <c r="G245" s="17">
        <f>'2.4.5U'!O245-'2.4.5U 2015Q2'!Q242</f>
        <v>0</v>
      </c>
      <c r="H245" s="17">
        <f>'2.4.5U'!P245-'2.4.5U 2015Q2'!R242</f>
        <v>0</v>
      </c>
      <c r="I245" s="17">
        <f>'2.4.5U'!Q245-'2.4.5U 2015Q2'!S242</f>
        <v>-6</v>
      </c>
    </row>
    <row r="246" spans="1:9" x14ac:dyDescent="0.25">
      <c r="A246" s="17" t="s">
        <v>215</v>
      </c>
      <c r="B246" s="17" t="s">
        <v>216</v>
      </c>
      <c r="C246" s="17" t="s">
        <v>217</v>
      </c>
      <c r="D246" s="17">
        <f>'2.4.5U'!L246-'2.4.5U 2015Q2'!N243</f>
        <v>0</v>
      </c>
      <c r="E246" s="17">
        <f>'2.4.5U'!M246-'2.4.5U 2015Q2'!O243</f>
        <v>0</v>
      </c>
      <c r="F246" s="17">
        <f>'2.4.5U'!N246-'2.4.5U 2015Q2'!P243</f>
        <v>0</v>
      </c>
      <c r="G246" s="17">
        <f>'2.4.5U'!O246-'2.4.5U 2015Q2'!Q243</f>
        <v>0</v>
      </c>
      <c r="H246" s="17">
        <f>'2.4.5U'!P246-'2.4.5U 2015Q2'!R243</f>
        <v>0</v>
      </c>
      <c r="I246" s="17">
        <f>'2.4.5U'!Q246-'2.4.5U 2015Q2'!S243</f>
        <v>-78</v>
      </c>
    </row>
    <row r="247" spans="1:9" x14ac:dyDescent="0.25">
      <c r="A247" s="17" t="s">
        <v>218</v>
      </c>
      <c r="B247" s="17" t="s">
        <v>219</v>
      </c>
      <c r="C247" s="17" t="s">
        <v>220</v>
      </c>
      <c r="D247" s="17">
        <f>'2.4.5U'!L247-'2.4.5U 2015Q2'!N244</f>
        <v>0</v>
      </c>
      <c r="E247" s="17">
        <f>'2.4.5U'!M247-'2.4.5U 2015Q2'!O244</f>
        <v>0</v>
      </c>
      <c r="F247" s="17">
        <f>'2.4.5U'!N247-'2.4.5U 2015Q2'!P244</f>
        <v>0</v>
      </c>
      <c r="G247" s="17">
        <f>'2.4.5U'!O247-'2.4.5U 2015Q2'!Q244</f>
        <v>0</v>
      </c>
      <c r="H247" s="17">
        <f>'2.4.5U'!P247-'2.4.5U 2015Q2'!R244</f>
        <v>0</v>
      </c>
      <c r="I247" s="17">
        <f>'2.4.5U'!Q247-'2.4.5U 2015Q2'!S244</f>
        <v>-4</v>
      </c>
    </row>
    <row r="248" spans="1:9" x14ac:dyDescent="0.25">
      <c r="A248" s="17" t="s">
        <v>221</v>
      </c>
      <c r="B248" s="17" t="s">
        <v>222</v>
      </c>
      <c r="C248" s="17" t="s">
        <v>223</v>
      </c>
      <c r="D248" s="17">
        <f>'2.4.5U'!L248-'2.4.5U 2015Q2'!N245</f>
        <v>0</v>
      </c>
      <c r="E248" s="17">
        <f>'2.4.5U'!M248-'2.4.5U 2015Q2'!O245</f>
        <v>0</v>
      </c>
      <c r="F248" s="17">
        <f>'2.4.5U'!N248-'2.4.5U 2015Q2'!P245</f>
        <v>0</v>
      </c>
      <c r="G248" s="17">
        <f>'2.4.5U'!O248-'2.4.5U 2015Q2'!Q245</f>
        <v>0</v>
      </c>
      <c r="H248" s="17">
        <f>'2.4.5U'!P248-'2.4.5U 2015Q2'!R245</f>
        <v>0</v>
      </c>
      <c r="I248" s="17">
        <f>'2.4.5U'!Q248-'2.4.5U 2015Q2'!S245</f>
        <v>0</v>
      </c>
    </row>
    <row r="249" spans="1:9" x14ac:dyDescent="0.25">
      <c r="A249" s="17" t="s">
        <v>224</v>
      </c>
      <c r="B249" s="17" t="s">
        <v>225</v>
      </c>
      <c r="C249" s="17" t="s">
        <v>226</v>
      </c>
      <c r="D249" s="17">
        <f>'2.4.5U'!L249-'2.4.5U 2015Q2'!N246</f>
        <v>0</v>
      </c>
      <c r="E249" s="17">
        <f>'2.4.5U'!M249-'2.4.5U 2015Q2'!O246</f>
        <v>0</v>
      </c>
      <c r="F249" s="17">
        <f>'2.4.5U'!N249-'2.4.5U 2015Q2'!P246</f>
        <v>0</v>
      </c>
      <c r="G249" s="17">
        <f>'2.4.5U'!O249-'2.4.5U 2015Q2'!Q246</f>
        <v>0</v>
      </c>
      <c r="H249" s="17">
        <f>'2.4.5U'!P249-'2.4.5U 2015Q2'!R246</f>
        <v>0</v>
      </c>
      <c r="I249" s="17">
        <f>'2.4.5U'!Q249-'2.4.5U 2015Q2'!S246</f>
        <v>-3</v>
      </c>
    </row>
    <row r="250" spans="1:9" x14ac:dyDescent="0.25">
      <c r="A250" s="17" t="s">
        <v>227</v>
      </c>
      <c r="B250" s="17" t="s">
        <v>228</v>
      </c>
      <c r="C250" s="17" t="s">
        <v>229</v>
      </c>
      <c r="D250" s="17">
        <f>'2.4.5U'!L250-'2.4.5U 2015Q2'!N247</f>
        <v>0</v>
      </c>
      <c r="E250" s="17">
        <f>'2.4.5U'!M250-'2.4.5U 2015Q2'!O247</f>
        <v>0</v>
      </c>
      <c r="F250" s="17">
        <f>'2.4.5U'!N250-'2.4.5U 2015Q2'!P247</f>
        <v>0</v>
      </c>
      <c r="G250" s="17">
        <f>'2.4.5U'!O250-'2.4.5U 2015Q2'!Q247</f>
        <v>0</v>
      </c>
      <c r="H250" s="17">
        <f>'2.4.5U'!P250-'2.4.5U 2015Q2'!R247</f>
        <v>0</v>
      </c>
      <c r="I250" s="17">
        <f>'2.4.5U'!Q250-'2.4.5U 2015Q2'!S247</f>
        <v>48</v>
      </c>
    </row>
    <row r="251" spans="1:9" x14ac:dyDescent="0.25">
      <c r="A251" s="17" t="s">
        <v>230</v>
      </c>
      <c r="B251" s="17" t="s">
        <v>231</v>
      </c>
      <c r="C251" s="17" t="s">
        <v>232</v>
      </c>
      <c r="D251" s="17">
        <f>'2.4.5U'!L251-'2.4.5U 2015Q2'!N248</f>
        <v>0</v>
      </c>
      <c r="E251" s="17">
        <f>'2.4.5U'!M251-'2.4.5U 2015Q2'!O248</f>
        <v>0</v>
      </c>
      <c r="F251" s="17">
        <f>'2.4.5U'!N251-'2.4.5U 2015Q2'!P248</f>
        <v>0</v>
      </c>
      <c r="G251" s="17">
        <f>'2.4.5U'!O251-'2.4.5U 2015Q2'!Q248</f>
        <v>0</v>
      </c>
      <c r="H251" s="17">
        <f>'2.4.5U'!P251-'2.4.5U 2015Q2'!R248</f>
        <v>0</v>
      </c>
      <c r="I251" s="17">
        <f>'2.4.5U'!Q251-'2.4.5U 2015Q2'!S248</f>
        <v>48</v>
      </c>
    </row>
    <row r="252" spans="1:9" x14ac:dyDescent="0.25">
      <c r="A252" s="17" t="s">
        <v>233</v>
      </c>
      <c r="B252" s="17" t="s">
        <v>234</v>
      </c>
      <c r="C252" s="17" t="s">
        <v>235</v>
      </c>
      <c r="D252" s="17">
        <f>'2.4.5U'!L252-'2.4.5U 2015Q2'!N249</f>
        <v>0</v>
      </c>
      <c r="E252" s="17">
        <f>'2.4.5U'!M252-'2.4.5U 2015Q2'!O249</f>
        <v>0</v>
      </c>
      <c r="F252" s="17">
        <f>'2.4.5U'!N252-'2.4.5U 2015Q2'!P249</f>
        <v>0</v>
      </c>
      <c r="G252" s="17">
        <f>'2.4.5U'!O252-'2.4.5U 2015Q2'!Q249</f>
        <v>0</v>
      </c>
      <c r="H252" s="17">
        <f>'2.4.5U'!P252-'2.4.5U 2015Q2'!R249</f>
        <v>0</v>
      </c>
      <c r="I252" s="17">
        <f>'2.4.5U'!Q252-'2.4.5U 2015Q2'!S249</f>
        <v>0</v>
      </c>
    </row>
    <row r="253" spans="1:9" x14ac:dyDescent="0.25">
      <c r="A253" s="17" t="s">
        <v>1236</v>
      </c>
      <c r="B253" s="18" t="s">
        <v>1235</v>
      </c>
      <c r="C253" s="17" t="s">
        <v>1879</v>
      </c>
      <c r="D253" s="17">
        <f>'2.4.5U'!L253-'2.4.5U 2015Q2'!N250</f>
        <v>0</v>
      </c>
      <c r="E253" s="17">
        <f>'2.4.5U'!M253-'2.4.5U 2015Q2'!O250</f>
        <v>0</v>
      </c>
      <c r="F253" s="17">
        <f>'2.4.5U'!N253-'2.4.5U 2015Q2'!P250</f>
        <v>0</v>
      </c>
      <c r="G253" s="17">
        <f>'2.4.5U'!O253-'2.4.5U 2015Q2'!Q250</f>
        <v>0</v>
      </c>
      <c r="H253" s="17">
        <f>'2.4.5U'!P253-'2.4.5U 2015Q2'!R250</f>
        <v>0</v>
      </c>
      <c r="I253" s="17">
        <f>'2.4.5U'!Q253-'2.4.5U 2015Q2'!S250</f>
        <v>217</v>
      </c>
    </row>
    <row r="254" spans="1:9" x14ac:dyDescent="0.25">
      <c r="A254" s="17" t="s">
        <v>1233</v>
      </c>
      <c r="B254" s="17" t="s">
        <v>1232</v>
      </c>
      <c r="C254" s="17" t="s">
        <v>1878</v>
      </c>
      <c r="D254" s="17">
        <f>'2.4.5U'!L254-'2.4.5U 2015Q2'!N251</f>
        <v>0</v>
      </c>
      <c r="E254" s="17">
        <f>'2.4.5U'!M254-'2.4.5U 2015Q2'!O251</f>
        <v>0</v>
      </c>
      <c r="F254" s="17">
        <f>'2.4.5U'!N254-'2.4.5U 2015Q2'!P251</f>
        <v>0</v>
      </c>
      <c r="G254" s="17">
        <f>'2.4.5U'!O254-'2.4.5U 2015Q2'!Q251</f>
        <v>0</v>
      </c>
      <c r="H254" s="17">
        <f>'2.4.5U'!P254-'2.4.5U 2015Q2'!R251</f>
        <v>0</v>
      </c>
      <c r="I254" s="17">
        <f>'2.4.5U'!Q254-'2.4.5U 2015Q2'!S251</f>
        <v>195</v>
      </c>
    </row>
    <row r="255" spans="1:9" x14ac:dyDescent="0.25">
      <c r="A255" s="17" t="s">
        <v>1230</v>
      </c>
      <c r="B255" s="17" t="s">
        <v>1229</v>
      </c>
      <c r="C255" s="17" t="s">
        <v>1877</v>
      </c>
      <c r="D255" s="17">
        <f>'2.4.5U'!L255-'2.4.5U 2015Q2'!N252</f>
        <v>0</v>
      </c>
      <c r="E255" s="17">
        <f>'2.4.5U'!M255-'2.4.5U 2015Q2'!O252</f>
        <v>0</v>
      </c>
      <c r="F255" s="17">
        <f>'2.4.5U'!N255-'2.4.5U 2015Q2'!P252</f>
        <v>0</v>
      </c>
      <c r="G255" s="17">
        <f>'2.4.5U'!O255-'2.4.5U 2015Q2'!Q252</f>
        <v>0</v>
      </c>
      <c r="H255" s="17">
        <f>'2.4.5U'!P255-'2.4.5U 2015Q2'!R252</f>
        <v>0</v>
      </c>
      <c r="I255" s="17">
        <f>'2.4.5U'!Q255-'2.4.5U 2015Q2'!S252</f>
        <v>825</v>
      </c>
    </row>
    <row r="256" spans="1:9" x14ac:dyDescent="0.25">
      <c r="A256" s="17" t="s">
        <v>1227</v>
      </c>
      <c r="B256" s="17" t="s">
        <v>1226</v>
      </c>
      <c r="C256" s="17" t="s">
        <v>1876</v>
      </c>
      <c r="D256" s="17">
        <f>'2.4.5U'!L256-'2.4.5U 2015Q2'!N253</f>
        <v>0</v>
      </c>
      <c r="E256" s="17">
        <f>'2.4.5U'!M256-'2.4.5U 2015Q2'!O253</f>
        <v>0</v>
      </c>
      <c r="F256" s="17">
        <f>'2.4.5U'!N256-'2.4.5U 2015Q2'!P253</f>
        <v>0</v>
      </c>
      <c r="G256" s="17">
        <f>'2.4.5U'!O256-'2.4.5U 2015Q2'!Q253</f>
        <v>0</v>
      </c>
      <c r="H256" s="17">
        <f>'2.4.5U'!P256-'2.4.5U 2015Q2'!R253</f>
        <v>0</v>
      </c>
      <c r="I256" s="17">
        <f>'2.4.5U'!Q256-'2.4.5U 2015Q2'!S253</f>
        <v>819</v>
      </c>
    </row>
    <row r="257" spans="1:9" x14ac:dyDescent="0.25">
      <c r="A257" s="17" t="s">
        <v>1224</v>
      </c>
      <c r="B257" s="17" t="s">
        <v>1223</v>
      </c>
      <c r="C257" s="17" t="s">
        <v>1875</v>
      </c>
      <c r="D257" s="17">
        <f>'2.4.5U'!L257-'2.4.5U 2015Q2'!N254</f>
        <v>0</v>
      </c>
      <c r="E257" s="17">
        <f>'2.4.5U'!M257-'2.4.5U 2015Q2'!O254</f>
        <v>0</v>
      </c>
      <c r="F257" s="17">
        <f>'2.4.5U'!N257-'2.4.5U 2015Q2'!P254</f>
        <v>0</v>
      </c>
      <c r="G257" s="17">
        <f>'2.4.5U'!O257-'2.4.5U 2015Q2'!Q254</f>
        <v>0</v>
      </c>
      <c r="H257" s="17">
        <f>'2.4.5U'!P257-'2.4.5U 2015Q2'!R254</f>
        <v>0</v>
      </c>
      <c r="I257" s="17">
        <f>'2.4.5U'!Q257-'2.4.5U 2015Q2'!S254</f>
        <v>14</v>
      </c>
    </row>
    <row r="258" spans="1:9" x14ac:dyDescent="0.25">
      <c r="A258" s="17" t="s">
        <v>1221</v>
      </c>
      <c r="B258" s="17" t="s">
        <v>1220</v>
      </c>
      <c r="C258" s="17" t="s">
        <v>1874</v>
      </c>
      <c r="D258" s="17">
        <f>'2.4.5U'!L258-'2.4.5U 2015Q2'!N255</f>
        <v>0</v>
      </c>
      <c r="E258" s="17">
        <f>'2.4.5U'!M258-'2.4.5U 2015Q2'!O255</f>
        <v>0</v>
      </c>
      <c r="F258" s="17">
        <f>'2.4.5U'!N258-'2.4.5U 2015Q2'!P255</f>
        <v>0</v>
      </c>
      <c r="G258" s="17">
        <f>'2.4.5U'!O258-'2.4.5U 2015Q2'!Q255</f>
        <v>0</v>
      </c>
      <c r="H258" s="17">
        <f>'2.4.5U'!P258-'2.4.5U 2015Q2'!R255</f>
        <v>0</v>
      </c>
      <c r="I258" s="17">
        <f>'2.4.5U'!Q258-'2.4.5U 2015Q2'!S255</f>
        <v>-8</v>
      </c>
    </row>
    <row r="259" spans="1:9" x14ac:dyDescent="0.25">
      <c r="A259" s="17" t="s">
        <v>1218</v>
      </c>
      <c r="B259" s="17" t="s">
        <v>1217</v>
      </c>
      <c r="C259" s="17" t="s">
        <v>1873</v>
      </c>
      <c r="D259" s="17">
        <f>'2.4.5U'!L259-'2.4.5U 2015Q2'!N256</f>
        <v>0</v>
      </c>
      <c r="E259" s="17">
        <f>'2.4.5U'!M259-'2.4.5U 2015Q2'!O256</f>
        <v>0</v>
      </c>
      <c r="F259" s="17">
        <f>'2.4.5U'!N259-'2.4.5U 2015Q2'!P256</f>
        <v>0</v>
      </c>
      <c r="G259" s="17">
        <f>'2.4.5U'!O259-'2.4.5U 2015Q2'!Q256</f>
        <v>0</v>
      </c>
      <c r="H259" s="17">
        <f>'2.4.5U'!P259-'2.4.5U 2015Q2'!R256</f>
        <v>0</v>
      </c>
      <c r="I259" s="17">
        <f>'2.4.5U'!Q259-'2.4.5U 2015Q2'!S256</f>
        <v>-630</v>
      </c>
    </row>
    <row r="260" spans="1:9" x14ac:dyDescent="0.25">
      <c r="A260" s="17" t="s">
        <v>1215</v>
      </c>
      <c r="B260" s="17" t="s">
        <v>1214</v>
      </c>
      <c r="C260" s="17" t="s">
        <v>1872</v>
      </c>
      <c r="D260" s="17">
        <f>'2.4.5U'!L260-'2.4.5U 2015Q2'!N257</f>
        <v>0</v>
      </c>
      <c r="E260" s="17">
        <f>'2.4.5U'!M260-'2.4.5U 2015Q2'!O257</f>
        <v>0</v>
      </c>
      <c r="F260" s="17">
        <f>'2.4.5U'!N260-'2.4.5U 2015Q2'!P257</f>
        <v>0</v>
      </c>
      <c r="G260" s="17">
        <f>'2.4.5U'!O260-'2.4.5U 2015Q2'!Q257</f>
        <v>0</v>
      </c>
      <c r="H260" s="17">
        <f>'2.4.5U'!P260-'2.4.5U 2015Q2'!R257</f>
        <v>0</v>
      </c>
      <c r="I260" s="17">
        <f>'2.4.5U'!Q260-'2.4.5U 2015Q2'!S257</f>
        <v>847</v>
      </c>
    </row>
    <row r="261" spans="1:9" x14ac:dyDescent="0.25">
      <c r="A261" s="17" t="s">
        <v>1212</v>
      </c>
      <c r="B261" s="17" t="s">
        <v>1211</v>
      </c>
      <c r="C261" s="17" t="s">
        <v>1871</v>
      </c>
      <c r="D261" s="17">
        <f>'2.4.5U'!L261-'2.4.5U 2015Q2'!N258</f>
        <v>0</v>
      </c>
      <c r="E261" s="17">
        <f>'2.4.5U'!M261-'2.4.5U 2015Q2'!O258</f>
        <v>0</v>
      </c>
      <c r="F261" s="17">
        <f>'2.4.5U'!N261-'2.4.5U 2015Q2'!P258</f>
        <v>0</v>
      </c>
      <c r="G261" s="17">
        <f>'2.4.5U'!O261-'2.4.5U 2015Q2'!Q258</f>
        <v>0</v>
      </c>
      <c r="H261" s="17">
        <f>'2.4.5U'!P261-'2.4.5U 2015Q2'!R258</f>
        <v>0</v>
      </c>
      <c r="I261" s="17">
        <f>'2.4.5U'!Q261-'2.4.5U 2015Q2'!S258</f>
        <v>420</v>
      </c>
    </row>
    <row r="262" spans="1:9" x14ac:dyDescent="0.25">
      <c r="A262" s="17" t="s">
        <v>1209</v>
      </c>
      <c r="B262" s="17" t="s">
        <v>1208</v>
      </c>
      <c r="C262" s="17" t="s">
        <v>1870</v>
      </c>
      <c r="D262" s="17">
        <f>'2.4.5U'!L262-'2.4.5U 2015Q2'!N259</f>
        <v>0</v>
      </c>
      <c r="E262" s="17">
        <f>'2.4.5U'!M262-'2.4.5U 2015Q2'!O259</f>
        <v>0</v>
      </c>
      <c r="F262" s="17">
        <f>'2.4.5U'!N262-'2.4.5U 2015Q2'!P259</f>
        <v>0</v>
      </c>
      <c r="G262" s="17">
        <f>'2.4.5U'!O262-'2.4.5U 2015Q2'!Q259</f>
        <v>0</v>
      </c>
      <c r="H262" s="17">
        <f>'2.4.5U'!P262-'2.4.5U 2015Q2'!R259</f>
        <v>0</v>
      </c>
      <c r="I262" s="17">
        <f>'2.4.5U'!Q262-'2.4.5U 2015Q2'!S259</f>
        <v>448</v>
      </c>
    </row>
    <row r="263" spans="1:9" x14ac:dyDescent="0.25">
      <c r="A263" s="17" t="s">
        <v>1206</v>
      </c>
      <c r="B263" s="17" t="s">
        <v>1205</v>
      </c>
      <c r="C263" s="17" t="s">
        <v>1869</v>
      </c>
      <c r="D263" s="17">
        <f>'2.4.5U'!L263-'2.4.5U 2015Q2'!N260</f>
        <v>0</v>
      </c>
      <c r="E263" s="17">
        <f>'2.4.5U'!M263-'2.4.5U 2015Q2'!O260</f>
        <v>0</v>
      </c>
      <c r="F263" s="17">
        <f>'2.4.5U'!N263-'2.4.5U 2015Q2'!P260</f>
        <v>0</v>
      </c>
      <c r="G263" s="17">
        <f>'2.4.5U'!O263-'2.4.5U 2015Q2'!Q260</f>
        <v>0</v>
      </c>
      <c r="H263" s="17">
        <f>'2.4.5U'!P263-'2.4.5U 2015Q2'!R260</f>
        <v>0</v>
      </c>
      <c r="I263" s="17">
        <f>'2.4.5U'!Q263-'2.4.5U 2015Q2'!S260</f>
        <v>-2</v>
      </c>
    </row>
    <row r="264" spans="1:9" x14ac:dyDescent="0.25">
      <c r="A264" s="17" t="s">
        <v>1203</v>
      </c>
      <c r="B264" s="17" t="s">
        <v>1202</v>
      </c>
      <c r="C264" s="17" t="s">
        <v>1868</v>
      </c>
      <c r="D264" s="17">
        <f>'2.4.5U'!L264-'2.4.5U 2015Q2'!N261</f>
        <v>0</v>
      </c>
      <c r="E264" s="17">
        <f>'2.4.5U'!M264-'2.4.5U 2015Q2'!O261</f>
        <v>0</v>
      </c>
      <c r="F264" s="17">
        <f>'2.4.5U'!N264-'2.4.5U 2015Q2'!P261</f>
        <v>0</v>
      </c>
      <c r="G264" s="17">
        <f>'2.4.5U'!O264-'2.4.5U 2015Q2'!Q261</f>
        <v>0</v>
      </c>
      <c r="H264" s="17">
        <f>'2.4.5U'!P264-'2.4.5U 2015Q2'!R261</f>
        <v>0</v>
      </c>
      <c r="I264" s="17">
        <f>'2.4.5U'!Q264-'2.4.5U 2015Q2'!S261</f>
        <v>450</v>
      </c>
    </row>
    <row r="265" spans="1:9" x14ac:dyDescent="0.25">
      <c r="A265" s="17" t="s">
        <v>1200</v>
      </c>
      <c r="B265" s="17" t="s">
        <v>1199</v>
      </c>
      <c r="C265" s="17" t="s">
        <v>1867</v>
      </c>
      <c r="D265" s="17">
        <f>'2.4.5U'!L265-'2.4.5U 2015Q2'!N262</f>
        <v>0</v>
      </c>
      <c r="E265" s="17">
        <f>'2.4.5U'!M265-'2.4.5U 2015Q2'!O262</f>
        <v>0</v>
      </c>
      <c r="F265" s="17">
        <f>'2.4.5U'!N265-'2.4.5U 2015Q2'!P262</f>
        <v>0</v>
      </c>
      <c r="G265" s="17">
        <f>'2.4.5U'!O265-'2.4.5U 2015Q2'!Q262</f>
        <v>0</v>
      </c>
      <c r="H265" s="17">
        <f>'2.4.5U'!P265-'2.4.5U 2015Q2'!R262</f>
        <v>0</v>
      </c>
      <c r="I265" s="17">
        <f>'2.4.5U'!Q265-'2.4.5U 2015Q2'!S262</f>
        <v>-128</v>
      </c>
    </row>
    <row r="266" spans="1:9" x14ac:dyDescent="0.25">
      <c r="A266" s="17" t="s">
        <v>1197</v>
      </c>
      <c r="B266" s="17" t="s">
        <v>1196</v>
      </c>
      <c r="C266" s="17" t="s">
        <v>1866</v>
      </c>
      <c r="D266" s="17">
        <f>'2.4.5U'!L266-'2.4.5U 2015Q2'!N263</f>
        <v>0</v>
      </c>
      <c r="E266" s="17">
        <f>'2.4.5U'!M266-'2.4.5U 2015Q2'!O263</f>
        <v>0</v>
      </c>
      <c r="F266" s="17">
        <f>'2.4.5U'!N266-'2.4.5U 2015Q2'!P263</f>
        <v>0</v>
      </c>
      <c r="G266" s="17">
        <f>'2.4.5U'!O266-'2.4.5U 2015Q2'!Q263</f>
        <v>0</v>
      </c>
      <c r="H266" s="17">
        <f>'2.4.5U'!P266-'2.4.5U 2015Q2'!R263</f>
        <v>0</v>
      </c>
      <c r="I266" s="17">
        <f>'2.4.5U'!Q266-'2.4.5U 2015Q2'!S263</f>
        <v>0</v>
      </c>
    </row>
    <row r="267" spans="1:9" x14ac:dyDescent="0.25">
      <c r="A267" s="17" t="s">
        <v>1194</v>
      </c>
      <c r="B267" s="17" t="s">
        <v>1193</v>
      </c>
      <c r="C267" s="17" t="s">
        <v>1865</v>
      </c>
      <c r="D267" s="17">
        <f>'2.4.5U'!L267-'2.4.5U 2015Q2'!N264</f>
        <v>0</v>
      </c>
      <c r="E267" s="17">
        <f>'2.4.5U'!M267-'2.4.5U 2015Q2'!O264</f>
        <v>0</v>
      </c>
      <c r="F267" s="17">
        <f>'2.4.5U'!N267-'2.4.5U 2015Q2'!P264</f>
        <v>0</v>
      </c>
      <c r="G267" s="17">
        <f>'2.4.5U'!O267-'2.4.5U 2015Q2'!Q264</f>
        <v>0</v>
      </c>
      <c r="H267" s="17">
        <f>'2.4.5U'!P267-'2.4.5U 2015Q2'!R264</f>
        <v>0</v>
      </c>
      <c r="I267" s="17">
        <f>'2.4.5U'!Q267-'2.4.5U 2015Q2'!S264</f>
        <v>-127</v>
      </c>
    </row>
    <row r="268" spans="1:9" x14ac:dyDescent="0.25">
      <c r="A268" s="17" t="s">
        <v>1191</v>
      </c>
      <c r="B268" s="17" t="s">
        <v>1190</v>
      </c>
      <c r="C268" s="17" t="s">
        <v>1864</v>
      </c>
      <c r="D268" s="17">
        <f>'2.4.5U'!L268-'2.4.5U 2015Q2'!N265</f>
        <v>0</v>
      </c>
      <c r="E268" s="17">
        <f>'2.4.5U'!M268-'2.4.5U 2015Q2'!O265</f>
        <v>0</v>
      </c>
      <c r="F268" s="17">
        <f>'2.4.5U'!N268-'2.4.5U 2015Q2'!P265</f>
        <v>0</v>
      </c>
      <c r="G268" s="17">
        <f>'2.4.5U'!O268-'2.4.5U 2015Q2'!Q265</f>
        <v>0</v>
      </c>
      <c r="H268" s="17">
        <f>'2.4.5U'!P268-'2.4.5U 2015Q2'!R265</f>
        <v>0</v>
      </c>
      <c r="I268" s="17">
        <f>'2.4.5U'!Q268-'2.4.5U 2015Q2'!S265</f>
        <v>100</v>
      </c>
    </row>
    <row r="269" spans="1:9" x14ac:dyDescent="0.25">
      <c r="A269" s="17" t="s">
        <v>1188</v>
      </c>
      <c r="B269" s="17" t="s">
        <v>1187</v>
      </c>
      <c r="C269" s="17" t="s">
        <v>1863</v>
      </c>
      <c r="D269" s="17">
        <f>'2.4.5U'!L269-'2.4.5U 2015Q2'!N266</f>
        <v>0</v>
      </c>
      <c r="E269" s="17">
        <f>'2.4.5U'!M269-'2.4.5U 2015Q2'!O266</f>
        <v>0</v>
      </c>
      <c r="F269" s="17">
        <f>'2.4.5U'!N269-'2.4.5U 2015Q2'!P266</f>
        <v>0</v>
      </c>
      <c r="G269" s="17">
        <f>'2.4.5U'!O269-'2.4.5U 2015Q2'!Q266</f>
        <v>0</v>
      </c>
      <c r="H269" s="17">
        <f>'2.4.5U'!P269-'2.4.5U 2015Q2'!R266</f>
        <v>0</v>
      </c>
      <c r="I269" s="17">
        <f>'2.4.5U'!Q269-'2.4.5U 2015Q2'!S266</f>
        <v>-2263</v>
      </c>
    </row>
    <row r="270" spans="1:9" x14ac:dyDescent="0.25">
      <c r="A270" s="17" t="s">
        <v>1185</v>
      </c>
      <c r="B270" s="17" t="s">
        <v>1184</v>
      </c>
      <c r="C270" s="17" t="s">
        <v>1862</v>
      </c>
      <c r="D270" s="17">
        <f>'2.4.5U'!L270-'2.4.5U 2015Q2'!N267</f>
        <v>0</v>
      </c>
      <c r="E270" s="17">
        <f>'2.4.5U'!M270-'2.4.5U 2015Q2'!O267</f>
        <v>0</v>
      </c>
      <c r="F270" s="17">
        <f>'2.4.5U'!N270-'2.4.5U 2015Q2'!P267</f>
        <v>0</v>
      </c>
      <c r="G270" s="17">
        <f>'2.4.5U'!O270-'2.4.5U 2015Q2'!Q267</f>
        <v>0</v>
      </c>
      <c r="H270" s="17">
        <f>'2.4.5U'!P270-'2.4.5U 2015Q2'!R267</f>
        <v>0</v>
      </c>
      <c r="I270" s="17">
        <f>'2.4.5U'!Q270-'2.4.5U 2015Q2'!S267</f>
        <v>367</v>
      </c>
    </row>
    <row r="271" spans="1:9" x14ac:dyDescent="0.25">
      <c r="A271" s="17" t="s">
        <v>1182</v>
      </c>
      <c r="B271" s="17" t="s">
        <v>1181</v>
      </c>
      <c r="C271" s="17" t="s">
        <v>1861</v>
      </c>
      <c r="D271" s="17">
        <f>'2.4.5U'!L271-'2.4.5U 2015Q2'!N268</f>
        <v>0</v>
      </c>
      <c r="E271" s="17">
        <f>'2.4.5U'!M271-'2.4.5U 2015Q2'!O268</f>
        <v>0</v>
      </c>
      <c r="F271" s="17">
        <f>'2.4.5U'!N271-'2.4.5U 2015Q2'!P268</f>
        <v>0</v>
      </c>
      <c r="G271" s="17">
        <f>'2.4.5U'!O271-'2.4.5U 2015Q2'!Q268</f>
        <v>0</v>
      </c>
      <c r="H271" s="17">
        <f>'2.4.5U'!P271-'2.4.5U 2015Q2'!R268</f>
        <v>0</v>
      </c>
      <c r="I271" s="17">
        <f>'2.4.5U'!Q271-'2.4.5U 2015Q2'!S268</f>
        <v>22</v>
      </c>
    </row>
    <row r="272" spans="1:9" x14ac:dyDescent="0.25">
      <c r="A272" s="17" t="s">
        <v>1179</v>
      </c>
      <c r="B272" s="17" t="s">
        <v>1178</v>
      </c>
      <c r="C272" s="17" t="s">
        <v>1860</v>
      </c>
      <c r="D272" s="17">
        <f>'2.4.5U'!L272-'2.4.5U 2015Q2'!N269</f>
        <v>0</v>
      </c>
      <c r="E272" s="17">
        <f>'2.4.5U'!M272-'2.4.5U 2015Q2'!O269</f>
        <v>0</v>
      </c>
      <c r="F272" s="17">
        <f>'2.4.5U'!N272-'2.4.5U 2015Q2'!P269</f>
        <v>0</v>
      </c>
      <c r="G272" s="17">
        <f>'2.4.5U'!O272-'2.4.5U 2015Q2'!Q269</f>
        <v>0</v>
      </c>
      <c r="H272" s="17">
        <f>'2.4.5U'!P272-'2.4.5U 2015Q2'!R269</f>
        <v>0</v>
      </c>
      <c r="I272" s="17">
        <f>'2.4.5U'!Q272-'2.4.5U 2015Q2'!S269</f>
        <v>-13</v>
      </c>
    </row>
    <row r="273" spans="1:9" x14ac:dyDescent="0.25">
      <c r="A273" s="17" t="s">
        <v>1176</v>
      </c>
      <c r="B273" s="17" t="s">
        <v>1175</v>
      </c>
      <c r="C273" s="17" t="s">
        <v>1859</v>
      </c>
      <c r="D273" s="17">
        <f>'2.4.5U'!L273-'2.4.5U 2015Q2'!N270</f>
        <v>0</v>
      </c>
      <c r="E273" s="17">
        <f>'2.4.5U'!M273-'2.4.5U 2015Q2'!O270</f>
        <v>0</v>
      </c>
      <c r="F273" s="17">
        <f>'2.4.5U'!N273-'2.4.5U 2015Q2'!P270</f>
        <v>0</v>
      </c>
      <c r="G273" s="17">
        <f>'2.4.5U'!O273-'2.4.5U 2015Q2'!Q270</f>
        <v>0</v>
      </c>
      <c r="H273" s="17">
        <f>'2.4.5U'!P273-'2.4.5U 2015Q2'!R270</f>
        <v>0</v>
      </c>
      <c r="I273" s="17">
        <f>'2.4.5U'!Q273-'2.4.5U 2015Q2'!S270</f>
        <v>5</v>
      </c>
    </row>
    <row r="274" spans="1:9" x14ac:dyDescent="0.25">
      <c r="A274" s="17" t="s">
        <v>1173</v>
      </c>
      <c r="B274" s="17" t="s">
        <v>1172</v>
      </c>
      <c r="C274" s="17" t="s">
        <v>1858</v>
      </c>
      <c r="D274" s="17">
        <f>'2.4.5U'!L274-'2.4.5U 2015Q2'!N271</f>
        <v>0</v>
      </c>
      <c r="E274" s="17">
        <f>'2.4.5U'!M274-'2.4.5U 2015Q2'!O271</f>
        <v>0</v>
      </c>
      <c r="F274" s="17">
        <f>'2.4.5U'!N274-'2.4.5U 2015Q2'!P271</f>
        <v>0</v>
      </c>
      <c r="G274" s="17">
        <f>'2.4.5U'!O274-'2.4.5U 2015Q2'!Q271</f>
        <v>0</v>
      </c>
      <c r="H274" s="17">
        <f>'2.4.5U'!P274-'2.4.5U 2015Q2'!R271</f>
        <v>0</v>
      </c>
      <c r="I274" s="17">
        <f>'2.4.5U'!Q274-'2.4.5U 2015Q2'!S271</f>
        <v>10</v>
      </c>
    </row>
    <row r="275" spans="1:9" x14ac:dyDescent="0.25">
      <c r="A275" s="17" t="s">
        <v>1170</v>
      </c>
      <c r="B275" s="17" t="s">
        <v>1169</v>
      </c>
      <c r="C275" s="17" t="s">
        <v>1857</v>
      </c>
      <c r="D275" s="17">
        <f>'2.4.5U'!L275-'2.4.5U 2015Q2'!N272</f>
        <v>0</v>
      </c>
      <c r="E275" s="17">
        <f>'2.4.5U'!M275-'2.4.5U 2015Q2'!O272</f>
        <v>0</v>
      </c>
      <c r="F275" s="17">
        <f>'2.4.5U'!N275-'2.4.5U 2015Q2'!P272</f>
        <v>0</v>
      </c>
      <c r="G275" s="17">
        <f>'2.4.5U'!O275-'2.4.5U 2015Q2'!Q272</f>
        <v>0</v>
      </c>
      <c r="H275" s="17">
        <f>'2.4.5U'!P275-'2.4.5U 2015Q2'!R272</f>
        <v>0</v>
      </c>
      <c r="I275" s="17">
        <f>'2.4.5U'!Q275-'2.4.5U 2015Q2'!S272</f>
        <v>5</v>
      </c>
    </row>
    <row r="276" spans="1:9" x14ac:dyDescent="0.25">
      <c r="A276" s="17" t="s">
        <v>1167</v>
      </c>
      <c r="B276" s="17" t="s">
        <v>1166</v>
      </c>
      <c r="C276" s="17" t="s">
        <v>1856</v>
      </c>
      <c r="D276" s="17">
        <f>'2.4.5U'!L276-'2.4.5U 2015Q2'!N273</f>
        <v>0</v>
      </c>
      <c r="E276" s="17">
        <f>'2.4.5U'!M276-'2.4.5U 2015Q2'!O273</f>
        <v>0</v>
      </c>
      <c r="F276" s="17">
        <f>'2.4.5U'!N276-'2.4.5U 2015Q2'!P273</f>
        <v>0</v>
      </c>
      <c r="G276" s="17">
        <f>'2.4.5U'!O276-'2.4.5U 2015Q2'!Q273</f>
        <v>0</v>
      </c>
      <c r="H276" s="17">
        <f>'2.4.5U'!P276-'2.4.5U 2015Q2'!R273</f>
        <v>0</v>
      </c>
      <c r="I276" s="17">
        <f>'2.4.5U'!Q276-'2.4.5U 2015Q2'!S273</f>
        <v>2</v>
      </c>
    </row>
    <row r="277" spans="1:9" x14ac:dyDescent="0.25">
      <c r="A277" s="17" t="s">
        <v>1164</v>
      </c>
      <c r="B277" s="17" t="s">
        <v>1163</v>
      </c>
      <c r="C277" s="17" t="s">
        <v>1855</v>
      </c>
      <c r="D277" s="17">
        <f>'2.4.5U'!L277-'2.4.5U 2015Q2'!N274</f>
        <v>0</v>
      </c>
      <c r="E277" s="17">
        <f>'2.4.5U'!M277-'2.4.5U 2015Q2'!O274</f>
        <v>0</v>
      </c>
      <c r="F277" s="17">
        <f>'2.4.5U'!N277-'2.4.5U 2015Q2'!P274</f>
        <v>0</v>
      </c>
      <c r="G277" s="17">
        <f>'2.4.5U'!O277-'2.4.5U 2015Q2'!Q274</f>
        <v>0</v>
      </c>
      <c r="H277" s="17">
        <f>'2.4.5U'!P277-'2.4.5U 2015Q2'!R274</f>
        <v>0</v>
      </c>
      <c r="I277" s="17">
        <f>'2.4.5U'!Q277-'2.4.5U 2015Q2'!S274</f>
        <v>0</v>
      </c>
    </row>
    <row r="278" spans="1:9" x14ac:dyDescent="0.25">
      <c r="A278" s="17" t="s">
        <v>1161</v>
      </c>
      <c r="B278" s="17" t="s">
        <v>1160</v>
      </c>
      <c r="C278" s="17" t="s">
        <v>1854</v>
      </c>
      <c r="D278" s="17">
        <f>'2.4.5U'!L278-'2.4.5U 2015Q2'!N275</f>
        <v>0</v>
      </c>
      <c r="E278" s="17">
        <f>'2.4.5U'!M278-'2.4.5U 2015Q2'!O275</f>
        <v>0</v>
      </c>
      <c r="F278" s="17">
        <f>'2.4.5U'!N278-'2.4.5U 2015Q2'!P275</f>
        <v>0</v>
      </c>
      <c r="G278" s="17">
        <f>'2.4.5U'!O278-'2.4.5U 2015Q2'!Q275</f>
        <v>0</v>
      </c>
      <c r="H278" s="17">
        <f>'2.4.5U'!P278-'2.4.5U 2015Q2'!R275</f>
        <v>0</v>
      </c>
      <c r="I278" s="17">
        <f>'2.4.5U'!Q278-'2.4.5U 2015Q2'!S275</f>
        <v>0</v>
      </c>
    </row>
    <row r="279" spans="1:9" x14ac:dyDescent="0.25">
      <c r="A279" s="17" t="s">
        <v>1158</v>
      </c>
      <c r="B279" s="17" t="s">
        <v>1157</v>
      </c>
      <c r="C279" s="17" t="s">
        <v>1853</v>
      </c>
      <c r="D279" s="17">
        <f>'2.4.5U'!L279-'2.4.5U 2015Q2'!N276</f>
        <v>0</v>
      </c>
      <c r="E279" s="17">
        <f>'2.4.5U'!M279-'2.4.5U 2015Q2'!O276</f>
        <v>0</v>
      </c>
      <c r="F279" s="17">
        <f>'2.4.5U'!N279-'2.4.5U 2015Q2'!P276</f>
        <v>0</v>
      </c>
      <c r="G279" s="17">
        <f>'2.4.5U'!O279-'2.4.5U 2015Q2'!Q276</f>
        <v>0</v>
      </c>
      <c r="H279" s="17">
        <f>'2.4.5U'!P279-'2.4.5U 2015Q2'!R276</f>
        <v>0</v>
      </c>
      <c r="I279" s="17">
        <f>'2.4.5U'!Q279-'2.4.5U 2015Q2'!S276</f>
        <v>2</v>
      </c>
    </row>
    <row r="280" spans="1:9" x14ac:dyDescent="0.25">
      <c r="A280" s="17" t="s">
        <v>1155</v>
      </c>
      <c r="B280" s="17" t="s">
        <v>1154</v>
      </c>
      <c r="C280" s="17" t="s">
        <v>1852</v>
      </c>
      <c r="D280" s="17">
        <f>'2.4.5U'!L280-'2.4.5U 2015Q2'!N277</f>
        <v>0</v>
      </c>
      <c r="E280" s="17">
        <f>'2.4.5U'!M280-'2.4.5U 2015Q2'!O277</f>
        <v>0</v>
      </c>
      <c r="F280" s="17">
        <f>'2.4.5U'!N280-'2.4.5U 2015Q2'!P277</f>
        <v>0</v>
      </c>
      <c r="G280" s="17">
        <f>'2.4.5U'!O280-'2.4.5U 2015Q2'!Q277</f>
        <v>0</v>
      </c>
      <c r="H280" s="17">
        <f>'2.4.5U'!P280-'2.4.5U 2015Q2'!R277</f>
        <v>0</v>
      </c>
      <c r="I280" s="17">
        <f>'2.4.5U'!Q280-'2.4.5U 2015Q2'!S277</f>
        <v>28</v>
      </c>
    </row>
    <row r="281" spans="1:9" x14ac:dyDescent="0.25">
      <c r="A281" s="17" t="s">
        <v>1152</v>
      </c>
      <c r="B281" s="18" t="s">
        <v>1151</v>
      </c>
      <c r="C281" s="17" t="s">
        <v>1851</v>
      </c>
      <c r="D281" s="17">
        <f>'2.4.5U'!L281-'2.4.5U 2015Q2'!N278</f>
        <v>0</v>
      </c>
      <c r="E281" s="17">
        <f>'2.4.5U'!M281-'2.4.5U 2015Q2'!O278</f>
        <v>0</v>
      </c>
      <c r="F281" s="17">
        <f>'2.4.5U'!N281-'2.4.5U 2015Q2'!P278</f>
        <v>0</v>
      </c>
      <c r="G281" s="17">
        <f>'2.4.5U'!O281-'2.4.5U 2015Q2'!Q278</f>
        <v>0</v>
      </c>
      <c r="H281" s="17">
        <f>'2.4.5U'!P281-'2.4.5U 2015Q2'!R278</f>
        <v>0</v>
      </c>
      <c r="I281" s="17">
        <f>'2.4.5U'!Q281-'2.4.5U 2015Q2'!S278</f>
        <v>3550</v>
      </c>
    </row>
    <row r="282" spans="1:9" x14ac:dyDescent="0.25">
      <c r="A282" s="17" t="s">
        <v>1149</v>
      </c>
      <c r="B282" s="18" t="s">
        <v>1148</v>
      </c>
      <c r="C282" s="17" t="s">
        <v>1756</v>
      </c>
      <c r="D282" s="17">
        <f>'2.4.5U'!L282-'2.4.5U 2015Q2'!N279</f>
        <v>0</v>
      </c>
      <c r="E282" s="17">
        <f>'2.4.5U'!M282-'2.4.5U 2015Q2'!O279</f>
        <v>0</v>
      </c>
      <c r="F282" s="17">
        <f>'2.4.5U'!N282-'2.4.5U 2015Q2'!P279</f>
        <v>0</v>
      </c>
      <c r="G282" s="17">
        <f>'2.4.5U'!O282-'2.4.5U 2015Q2'!Q279</f>
        <v>0</v>
      </c>
      <c r="H282" s="17">
        <f>'2.4.5U'!P282-'2.4.5U 2015Q2'!R279</f>
        <v>0</v>
      </c>
      <c r="I282" s="17">
        <f>'2.4.5U'!Q282-'2.4.5U 2015Q2'!S279</f>
        <v>1373</v>
      </c>
    </row>
    <row r="283" spans="1:9" x14ac:dyDescent="0.25">
      <c r="A283" s="17" t="s">
        <v>1147</v>
      </c>
      <c r="B283" s="17" t="s">
        <v>1146</v>
      </c>
      <c r="C283" s="17" t="s">
        <v>1850</v>
      </c>
      <c r="D283" s="17">
        <f>'2.4.5U'!L283-'2.4.5U 2015Q2'!N280</f>
        <v>0</v>
      </c>
      <c r="E283" s="17">
        <f>'2.4.5U'!M283-'2.4.5U 2015Q2'!O280</f>
        <v>0</v>
      </c>
      <c r="F283" s="17">
        <f>'2.4.5U'!N283-'2.4.5U 2015Q2'!P280</f>
        <v>0</v>
      </c>
      <c r="G283" s="17">
        <f>'2.4.5U'!O283-'2.4.5U 2015Q2'!Q280</f>
        <v>0</v>
      </c>
      <c r="H283" s="17">
        <f>'2.4.5U'!P283-'2.4.5U 2015Q2'!R280</f>
        <v>0</v>
      </c>
      <c r="I283" s="17">
        <f>'2.4.5U'!Q283-'2.4.5U 2015Q2'!S280</f>
        <v>1158</v>
      </c>
    </row>
    <row r="284" spans="1:9" x14ac:dyDescent="0.25">
      <c r="A284" s="17" t="s">
        <v>1144</v>
      </c>
      <c r="B284" s="17" t="s">
        <v>1143</v>
      </c>
      <c r="C284" s="17" t="s">
        <v>1849</v>
      </c>
      <c r="D284" s="17">
        <f>'2.4.5U'!L284-'2.4.5U 2015Q2'!N281</f>
        <v>0</v>
      </c>
      <c r="E284" s="17">
        <f>'2.4.5U'!M284-'2.4.5U 2015Q2'!O281</f>
        <v>0</v>
      </c>
      <c r="F284" s="17">
        <f>'2.4.5U'!N284-'2.4.5U 2015Q2'!P281</f>
        <v>0</v>
      </c>
      <c r="G284" s="17">
        <f>'2.4.5U'!O284-'2.4.5U 2015Q2'!Q281</f>
        <v>0</v>
      </c>
      <c r="H284" s="17">
        <f>'2.4.5U'!P284-'2.4.5U 2015Q2'!R281</f>
        <v>0</v>
      </c>
      <c r="I284" s="17">
        <f>'2.4.5U'!Q284-'2.4.5U 2015Q2'!S281</f>
        <v>97</v>
      </c>
    </row>
    <row r="285" spans="1:9" x14ac:dyDescent="0.25">
      <c r="A285" s="17" t="s">
        <v>1141</v>
      </c>
      <c r="B285" s="17" t="s">
        <v>1140</v>
      </c>
      <c r="C285" s="17" t="s">
        <v>1848</v>
      </c>
      <c r="D285" s="17">
        <f>'2.4.5U'!L285-'2.4.5U 2015Q2'!N282</f>
        <v>0</v>
      </c>
      <c r="E285" s="17">
        <f>'2.4.5U'!M285-'2.4.5U 2015Q2'!O282</f>
        <v>0</v>
      </c>
      <c r="F285" s="17">
        <f>'2.4.5U'!N285-'2.4.5U 2015Q2'!P282</f>
        <v>0</v>
      </c>
      <c r="G285" s="17">
        <f>'2.4.5U'!O285-'2.4.5U 2015Q2'!Q282</f>
        <v>0</v>
      </c>
      <c r="H285" s="17">
        <f>'2.4.5U'!P285-'2.4.5U 2015Q2'!R282</f>
        <v>0</v>
      </c>
      <c r="I285" s="17">
        <f>'2.4.5U'!Q285-'2.4.5U 2015Q2'!S282</f>
        <v>58</v>
      </c>
    </row>
    <row r="286" spans="1:9" x14ac:dyDescent="0.25">
      <c r="A286" s="17" t="s">
        <v>1138</v>
      </c>
      <c r="B286" s="17" t="s">
        <v>1137</v>
      </c>
      <c r="C286" s="17" t="s">
        <v>1847</v>
      </c>
      <c r="D286" s="17">
        <f>'2.4.5U'!L286-'2.4.5U 2015Q2'!N283</f>
        <v>0</v>
      </c>
      <c r="E286" s="17">
        <f>'2.4.5U'!M286-'2.4.5U 2015Q2'!O283</f>
        <v>0</v>
      </c>
      <c r="F286" s="17">
        <f>'2.4.5U'!N286-'2.4.5U 2015Q2'!P283</f>
        <v>0</v>
      </c>
      <c r="G286" s="17">
        <f>'2.4.5U'!O286-'2.4.5U 2015Q2'!Q283</f>
        <v>0</v>
      </c>
      <c r="H286" s="17">
        <f>'2.4.5U'!P286-'2.4.5U 2015Q2'!R283</f>
        <v>0</v>
      </c>
      <c r="I286" s="17">
        <f>'2.4.5U'!Q286-'2.4.5U 2015Q2'!S283</f>
        <v>1004</v>
      </c>
    </row>
    <row r="287" spans="1:9" x14ac:dyDescent="0.25">
      <c r="A287" s="17" t="s">
        <v>1135</v>
      </c>
      <c r="B287" s="17" t="s">
        <v>1134</v>
      </c>
      <c r="C287" s="17" t="s">
        <v>1846</v>
      </c>
      <c r="D287" s="17">
        <f>'2.4.5U'!L287-'2.4.5U 2015Q2'!N284</f>
        <v>0</v>
      </c>
      <c r="E287" s="17">
        <f>'2.4.5U'!M287-'2.4.5U 2015Q2'!O284</f>
        <v>0</v>
      </c>
      <c r="F287" s="17">
        <f>'2.4.5U'!N287-'2.4.5U 2015Q2'!P284</f>
        <v>0</v>
      </c>
      <c r="G287" s="17">
        <f>'2.4.5U'!O287-'2.4.5U 2015Q2'!Q284</f>
        <v>0</v>
      </c>
      <c r="H287" s="17">
        <f>'2.4.5U'!P287-'2.4.5U 2015Q2'!R284</f>
        <v>0</v>
      </c>
      <c r="I287" s="17">
        <f>'2.4.5U'!Q287-'2.4.5U 2015Q2'!S284</f>
        <v>2</v>
      </c>
    </row>
    <row r="288" spans="1:9" x14ac:dyDescent="0.25">
      <c r="A288" s="17" t="s">
        <v>1132</v>
      </c>
      <c r="B288" s="17" t="s">
        <v>1131</v>
      </c>
      <c r="C288" s="17" t="s">
        <v>1845</v>
      </c>
      <c r="D288" s="17">
        <f>'2.4.5U'!L288-'2.4.5U 2015Q2'!N285</f>
        <v>0</v>
      </c>
      <c r="E288" s="17">
        <f>'2.4.5U'!M288-'2.4.5U 2015Q2'!O285</f>
        <v>0</v>
      </c>
      <c r="F288" s="17">
        <f>'2.4.5U'!N288-'2.4.5U 2015Q2'!P285</f>
        <v>0</v>
      </c>
      <c r="G288" s="17">
        <f>'2.4.5U'!O288-'2.4.5U 2015Q2'!Q285</f>
        <v>0</v>
      </c>
      <c r="H288" s="17">
        <f>'2.4.5U'!P288-'2.4.5U 2015Q2'!R285</f>
        <v>0</v>
      </c>
      <c r="I288" s="17">
        <f>'2.4.5U'!Q288-'2.4.5U 2015Q2'!S285</f>
        <v>-33</v>
      </c>
    </row>
    <row r="289" spans="1:9" x14ac:dyDescent="0.25">
      <c r="A289" s="17" t="s">
        <v>1129</v>
      </c>
      <c r="B289" s="17" t="s">
        <v>1128</v>
      </c>
      <c r="C289" s="17" t="s">
        <v>1844</v>
      </c>
      <c r="D289" s="17">
        <f>'2.4.5U'!L289-'2.4.5U 2015Q2'!N286</f>
        <v>0</v>
      </c>
      <c r="E289" s="17">
        <f>'2.4.5U'!M289-'2.4.5U 2015Q2'!O286</f>
        <v>0</v>
      </c>
      <c r="F289" s="17">
        <f>'2.4.5U'!N289-'2.4.5U 2015Q2'!P286</f>
        <v>0</v>
      </c>
      <c r="G289" s="17">
        <f>'2.4.5U'!O289-'2.4.5U 2015Q2'!Q286</f>
        <v>0</v>
      </c>
      <c r="H289" s="17">
        <f>'2.4.5U'!P289-'2.4.5U 2015Q2'!R286</f>
        <v>0</v>
      </c>
      <c r="I289" s="17">
        <f>'2.4.5U'!Q289-'2.4.5U 2015Q2'!S286</f>
        <v>36</v>
      </c>
    </row>
    <row r="290" spans="1:9" x14ac:dyDescent="0.25">
      <c r="A290" s="17" t="s">
        <v>1126</v>
      </c>
      <c r="B290" s="17" t="s">
        <v>1125</v>
      </c>
      <c r="C290" s="17" t="s">
        <v>1843</v>
      </c>
      <c r="D290" s="17">
        <f>'2.4.5U'!L290-'2.4.5U 2015Q2'!N287</f>
        <v>0</v>
      </c>
      <c r="E290" s="17">
        <f>'2.4.5U'!M290-'2.4.5U 2015Q2'!O287</f>
        <v>0</v>
      </c>
      <c r="F290" s="17">
        <f>'2.4.5U'!N290-'2.4.5U 2015Q2'!P287</f>
        <v>0</v>
      </c>
      <c r="G290" s="17">
        <f>'2.4.5U'!O290-'2.4.5U 2015Q2'!Q287</f>
        <v>0</v>
      </c>
      <c r="H290" s="17">
        <f>'2.4.5U'!P290-'2.4.5U 2015Q2'!R287</f>
        <v>0</v>
      </c>
      <c r="I290" s="17">
        <f>'2.4.5U'!Q290-'2.4.5U 2015Q2'!S287</f>
        <v>212</v>
      </c>
    </row>
    <row r="291" spans="1:9" x14ac:dyDescent="0.25">
      <c r="A291" s="17" t="s">
        <v>1123</v>
      </c>
      <c r="B291" s="18" t="s">
        <v>1122</v>
      </c>
      <c r="C291" s="17" t="s">
        <v>1755</v>
      </c>
      <c r="D291" s="17">
        <f>'2.4.5U'!L291-'2.4.5U 2015Q2'!N288</f>
        <v>0</v>
      </c>
      <c r="E291" s="17">
        <f>'2.4.5U'!M291-'2.4.5U 2015Q2'!O288</f>
        <v>0</v>
      </c>
      <c r="F291" s="17">
        <f>'2.4.5U'!N291-'2.4.5U 2015Q2'!P288</f>
        <v>0</v>
      </c>
      <c r="G291" s="17">
        <f>'2.4.5U'!O291-'2.4.5U 2015Q2'!Q288</f>
        <v>0</v>
      </c>
      <c r="H291" s="17">
        <f>'2.4.5U'!P291-'2.4.5U 2015Q2'!R288</f>
        <v>0</v>
      </c>
      <c r="I291" s="17">
        <f>'2.4.5U'!Q291-'2.4.5U 2015Q2'!S288</f>
        <v>370</v>
      </c>
    </row>
    <row r="292" spans="1:9" x14ac:dyDescent="0.25">
      <c r="A292" s="17" t="s">
        <v>1121</v>
      </c>
      <c r="B292" s="17" t="s">
        <v>1120</v>
      </c>
      <c r="C292" s="17" t="s">
        <v>1842</v>
      </c>
      <c r="D292" s="17">
        <f>'2.4.5U'!L292-'2.4.5U 2015Q2'!N289</f>
        <v>0</v>
      </c>
      <c r="E292" s="17">
        <f>'2.4.5U'!M292-'2.4.5U 2015Q2'!O289</f>
        <v>0</v>
      </c>
      <c r="F292" s="17">
        <f>'2.4.5U'!N292-'2.4.5U 2015Q2'!P289</f>
        <v>0</v>
      </c>
      <c r="G292" s="17">
        <f>'2.4.5U'!O292-'2.4.5U 2015Q2'!Q289</f>
        <v>0</v>
      </c>
      <c r="H292" s="17">
        <f>'2.4.5U'!P292-'2.4.5U 2015Q2'!R289</f>
        <v>0</v>
      </c>
      <c r="I292" s="17">
        <f>'2.4.5U'!Q292-'2.4.5U 2015Q2'!S289</f>
        <v>-10</v>
      </c>
    </row>
    <row r="293" spans="1:9" x14ac:dyDescent="0.25">
      <c r="A293" s="17" t="s">
        <v>1118</v>
      </c>
      <c r="B293" s="17" t="s">
        <v>1117</v>
      </c>
      <c r="C293" s="17" t="s">
        <v>1841</v>
      </c>
      <c r="D293" s="17">
        <f>'2.4.5U'!L293-'2.4.5U 2015Q2'!N290</f>
        <v>0</v>
      </c>
      <c r="E293" s="17">
        <f>'2.4.5U'!M293-'2.4.5U 2015Q2'!O290</f>
        <v>0</v>
      </c>
      <c r="F293" s="17">
        <f>'2.4.5U'!N293-'2.4.5U 2015Q2'!P290</f>
        <v>0</v>
      </c>
      <c r="G293" s="17">
        <f>'2.4.5U'!O293-'2.4.5U 2015Q2'!Q290</f>
        <v>0</v>
      </c>
      <c r="H293" s="17">
        <f>'2.4.5U'!P293-'2.4.5U 2015Q2'!R290</f>
        <v>0</v>
      </c>
      <c r="I293" s="17">
        <f>'2.4.5U'!Q293-'2.4.5U 2015Q2'!S290</f>
        <v>0</v>
      </c>
    </row>
    <row r="294" spans="1:9" x14ac:dyDescent="0.25">
      <c r="A294" s="17" t="s">
        <v>1115</v>
      </c>
      <c r="B294" s="17" t="s">
        <v>1114</v>
      </c>
      <c r="C294" s="17" t="s">
        <v>1840</v>
      </c>
      <c r="D294" s="17">
        <f>'2.4.5U'!L294-'2.4.5U 2015Q2'!N291</f>
        <v>0</v>
      </c>
      <c r="E294" s="17">
        <f>'2.4.5U'!M294-'2.4.5U 2015Q2'!O291</f>
        <v>0</v>
      </c>
      <c r="F294" s="17">
        <f>'2.4.5U'!N294-'2.4.5U 2015Q2'!P291</f>
        <v>0</v>
      </c>
      <c r="G294" s="17">
        <f>'2.4.5U'!O294-'2.4.5U 2015Q2'!Q291</f>
        <v>0</v>
      </c>
      <c r="H294" s="17">
        <f>'2.4.5U'!P294-'2.4.5U 2015Q2'!R291</f>
        <v>0</v>
      </c>
      <c r="I294" s="17">
        <f>'2.4.5U'!Q294-'2.4.5U 2015Q2'!S291</f>
        <v>-11</v>
      </c>
    </row>
    <row r="295" spans="1:9" x14ac:dyDescent="0.25">
      <c r="A295" s="17" t="s">
        <v>1112</v>
      </c>
      <c r="B295" s="17" t="s">
        <v>1111</v>
      </c>
      <c r="C295" s="17" t="s">
        <v>1839</v>
      </c>
      <c r="D295" s="17">
        <f>'2.4.5U'!L295-'2.4.5U 2015Q2'!N292</f>
        <v>0</v>
      </c>
      <c r="E295" s="17">
        <f>'2.4.5U'!M295-'2.4.5U 2015Q2'!O292</f>
        <v>0</v>
      </c>
      <c r="F295" s="17">
        <f>'2.4.5U'!N295-'2.4.5U 2015Q2'!P292</f>
        <v>0</v>
      </c>
      <c r="G295" s="17">
        <f>'2.4.5U'!O295-'2.4.5U 2015Q2'!Q292</f>
        <v>0</v>
      </c>
      <c r="H295" s="17">
        <f>'2.4.5U'!P295-'2.4.5U 2015Q2'!R292</f>
        <v>0</v>
      </c>
      <c r="I295" s="17">
        <f>'2.4.5U'!Q295-'2.4.5U 2015Q2'!S292</f>
        <v>-258</v>
      </c>
    </row>
    <row r="296" spans="1:9" x14ac:dyDescent="0.25">
      <c r="A296" s="17" t="s">
        <v>1109</v>
      </c>
      <c r="B296" s="17" t="s">
        <v>1108</v>
      </c>
      <c r="C296" s="17" t="s">
        <v>1838</v>
      </c>
      <c r="D296" s="17">
        <f>'2.4.5U'!L296-'2.4.5U 2015Q2'!N293</f>
        <v>0</v>
      </c>
      <c r="E296" s="17">
        <f>'2.4.5U'!M296-'2.4.5U 2015Q2'!O293</f>
        <v>0</v>
      </c>
      <c r="F296" s="17">
        <f>'2.4.5U'!N296-'2.4.5U 2015Q2'!P293</f>
        <v>0</v>
      </c>
      <c r="G296" s="17">
        <f>'2.4.5U'!O296-'2.4.5U 2015Q2'!Q293</f>
        <v>0</v>
      </c>
      <c r="H296" s="17">
        <f>'2.4.5U'!P296-'2.4.5U 2015Q2'!R293</f>
        <v>0</v>
      </c>
      <c r="I296" s="17">
        <f>'2.4.5U'!Q296-'2.4.5U 2015Q2'!S293</f>
        <v>-5</v>
      </c>
    </row>
    <row r="297" spans="1:9" x14ac:dyDescent="0.25">
      <c r="A297" s="17" t="s">
        <v>1106</v>
      </c>
      <c r="B297" s="17" t="s">
        <v>1105</v>
      </c>
      <c r="C297" s="17" t="s">
        <v>1837</v>
      </c>
      <c r="D297" s="17">
        <f>'2.4.5U'!L297-'2.4.5U 2015Q2'!N294</f>
        <v>0</v>
      </c>
      <c r="E297" s="17">
        <f>'2.4.5U'!M297-'2.4.5U 2015Q2'!O294</f>
        <v>0</v>
      </c>
      <c r="F297" s="17">
        <f>'2.4.5U'!N297-'2.4.5U 2015Q2'!P294</f>
        <v>0</v>
      </c>
      <c r="G297" s="17">
        <f>'2.4.5U'!O297-'2.4.5U 2015Q2'!Q294</f>
        <v>0</v>
      </c>
      <c r="H297" s="17">
        <f>'2.4.5U'!P297-'2.4.5U 2015Q2'!R294</f>
        <v>0</v>
      </c>
      <c r="I297" s="17">
        <f>'2.4.5U'!Q297-'2.4.5U 2015Q2'!S294</f>
        <v>-253</v>
      </c>
    </row>
    <row r="298" spans="1:9" x14ac:dyDescent="0.25">
      <c r="A298" s="17" t="s">
        <v>1103</v>
      </c>
      <c r="B298" s="17" t="s">
        <v>1102</v>
      </c>
      <c r="C298" s="17" t="s">
        <v>1836</v>
      </c>
      <c r="D298" s="17">
        <f>'2.4.5U'!L298-'2.4.5U 2015Q2'!N295</f>
        <v>0</v>
      </c>
      <c r="E298" s="17">
        <f>'2.4.5U'!M298-'2.4.5U 2015Q2'!O295</f>
        <v>0</v>
      </c>
      <c r="F298" s="17">
        <f>'2.4.5U'!N298-'2.4.5U 2015Q2'!P295</f>
        <v>0</v>
      </c>
      <c r="G298" s="17">
        <f>'2.4.5U'!O298-'2.4.5U 2015Q2'!Q295</f>
        <v>0</v>
      </c>
      <c r="H298" s="17">
        <f>'2.4.5U'!P298-'2.4.5U 2015Q2'!R295</f>
        <v>0</v>
      </c>
      <c r="I298" s="17">
        <f>'2.4.5U'!Q298-'2.4.5U 2015Q2'!S295</f>
        <v>639</v>
      </c>
    </row>
    <row r="299" spans="1:9" x14ac:dyDescent="0.25">
      <c r="A299" s="17" t="s">
        <v>1100</v>
      </c>
      <c r="B299" s="18" t="s">
        <v>1099</v>
      </c>
      <c r="C299" s="17" t="s">
        <v>1835</v>
      </c>
      <c r="D299" s="17">
        <f>'2.4.5U'!L299-'2.4.5U 2015Q2'!N296</f>
        <v>0</v>
      </c>
      <c r="E299" s="17">
        <f>'2.4.5U'!M299-'2.4.5U 2015Q2'!O296</f>
        <v>0</v>
      </c>
      <c r="F299" s="17">
        <f>'2.4.5U'!N299-'2.4.5U 2015Q2'!P296</f>
        <v>0</v>
      </c>
      <c r="G299" s="17">
        <f>'2.4.5U'!O299-'2.4.5U 2015Q2'!Q296</f>
        <v>0</v>
      </c>
      <c r="H299" s="17">
        <f>'2.4.5U'!P299-'2.4.5U 2015Q2'!R296</f>
        <v>0</v>
      </c>
      <c r="I299" s="17">
        <f>'2.4.5U'!Q299-'2.4.5U 2015Q2'!S296</f>
        <v>-1266</v>
      </c>
    </row>
    <row r="300" spans="1:9" x14ac:dyDescent="0.25">
      <c r="A300" s="17" t="s">
        <v>1097</v>
      </c>
      <c r="B300" s="17" t="s">
        <v>1096</v>
      </c>
      <c r="C300" s="17" t="s">
        <v>1834</v>
      </c>
      <c r="D300" s="17">
        <f>'2.4.5U'!L300-'2.4.5U 2015Q2'!N297</f>
        <v>0</v>
      </c>
      <c r="E300" s="17">
        <f>'2.4.5U'!M300-'2.4.5U 2015Q2'!O297</f>
        <v>0</v>
      </c>
      <c r="F300" s="17">
        <f>'2.4.5U'!N300-'2.4.5U 2015Q2'!P297</f>
        <v>0</v>
      </c>
      <c r="G300" s="17">
        <f>'2.4.5U'!O300-'2.4.5U 2015Q2'!Q297</f>
        <v>0</v>
      </c>
      <c r="H300" s="17">
        <f>'2.4.5U'!P300-'2.4.5U 2015Q2'!R297</f>
        <v>0</v>
      </c>
      <c r="I300" s="17">
        <f>'2.4.5U'!Q300-'2.4.5U 2015Q2'!S297</f>
        <v>-268</v>
      </c>
    </row>
    <row r="301" spans="1:9" x14ac:dyDescent="0.25">
      <c r="A301" s="17" t="s">
        <v>1094</v>
      </c>
      <c r="B301" s="17" t="s">
        <v>1093</v>
      </c>
      <c r="C301" s="17" t="s">
        <v>1833</v>
      </c>
      <c r="D301" s="17">
        <f>'2.4.5U'!L301-'2.4.5U 2015Q2'!N298</f>
        <v>0</v>
      </c>
      <c r="E301" s="17">
        <f>'2.4.5U'!M301-'2.4.5U 2015Q2'!O298</f>
        <v>0</v>
      </c>
      <c r="F301" s="17">
        <f>'2.4.5U'!N301-'2.4.5U 2015Q2'!P298</f>
        <v>0</v>
      </c>
      <c r="G301" s="17">
        <f>'2.4.5U'!O301-'2.4.5U 2015Q2'!Q298</f>
        <v>0</v>
      </c>
      <c r="H301" s="17">
        <f>'2.4.5U'!P301-'2.4.5U 2015Q2'!R298</f>
        <v>0</v>
      </c>
      <c r="I301" s="17">
        <f>'2.4.5U'!Q301-'2.4.5U 2015Q2'!S298</f>
        <v>0</v>
      </c>
    </row>
    <row r="302" spans="1:9" x14ac:dyDescent="0.25">
      <c r="A302" s="17" t="s">
        <v>1091</v>
      </c>
      <c r="B302" s="17" t="s">
        <v>1090</v>
      </c>
      <c r="C302" s="17" t="s">
        <v>1832</v>
      </c>
      <c r="D302" s="17">
        <f>'2.4.5U'!L302-'2.4.5U 2015Q2'!N299</f>
        <v>0</v>
      </c>
      <c r="E302" s="17">
        <f>'2.4.5U'!M302-'2.4.5U 2015Q2'!O299</f>
        <v>0</v>
      </c>
      <c r="F302" s="17">
        <f>'2.4.5U'!N302-'2.4.5U 2015Q2'!P299</f>
        <v>0</v>
      </c>
      <c r="G302" s="17">
        <f>'2.4.5U'!O302-'2.4.5U 2015Q2'!Q299</f>
        <v>0</v>
      </c>
      <c r="H302" s="17">
        <f>'2.4.5U'!P302-'2.4.5U 2015Q2'!R299</f>
        <v>0</v>
      </c>
      <c r="I302" s="17">
        <f>'2.4.5U'!Q302-'2.4.5U 2015Q2'!S299</f>
        <v>0</v>
      </c>
    </row>
    <row r="303" spans="1:9" x14ac:dyDescent="0.25">
      <c r="A303" s="17" t="s">
        <v>1088</v>
      </c>
      <c r="B303" s="17" t="s">
        <v>1087</v>
      </c>
      <c r="C303" s="17" t="s">
        <v>1831</v>
      </c>
      <c r="D303" s="17">
        <f>'2.4.5U'!L303-'2.4.5U 2015Q2'!N300</f>
        <v>0</v>
      </c>
      <c r="E303" s="17">
        <f>'2.4.5U'!M303-'2.4.5U 2015Q2'!O300</f>
        <v>0</v>
      </c>
      <c r="F303" s="17">
        <f>'2.4.5U'!N303-'2.4.5U 2015Q2'!P300</f>
        <v>0</v>
      </c>
      <c r="G303" s="17">
        <f>'2.4.5U'!O303-'2.4.5U 2015Q2'!Q300</f>
        <v>0</v>
      </c>
      <c r="H303" s="17">
        <f>'2.4.5U'!P303-'2.4.5U 2015Q2'!R300</f>
        <v>0</v>
      </c>
      <c r="I303" s="17">
        <f>'2.4.5U'!Q303-'2.4.5U 2015Q2'!S300</f>
        <v>0</v>
      </c>
    </row>
    <row r="304" spans="1:9" x14ac:dyDescent="0.25">
      <c r="A304" s="17" t="s">
        <v>1085</v>
      </c>
      <c r="B304" s="17" t="s">
        <v>1084</v>
      </c>
      <c r="C304" s="17" t="s">
        <v>1830</v>
      </c>
      <c r="D304" s="17">
        <f>'2.4.5U'!L304-'2.4.5U 2015Q2'!N301</f>
        <v>0</v>
      </c>
      <c r="E304" s="17">
        <f>'2.4.5U'!M304-'2.4.5U 2015Q2'!O301</f>
        <v>0</v>
      </c>
      <c r="F304" s="17">
        <f>'2.4.5U'!N304-'2.4.5U 2015Q2'!P301</f>
        <v>0</v>
      </c>
      <c r="G304" s="17">
        <f>'2.4.5U'!O304-'2.4.5U 2015Q2'!Q301</f>
        <v>0</v>
      </c>
      <c r="H304" s="17">
        <f>'2.4.5U'!P304-'2.4.5U 2015Q2'!R301</f>
        <v>0</v>
      </c>
      <c r="I304" s="17">
        <f>'2.4.5U'!Q304-'2.4.5U 2015Q2'!S301</f>
        <v>0</v>
      </c>
    </row>
    <row r="305" spans="1:9" x14ac:dyDescent="0.25">
      <c r="A305" s="17" t="s">
        <v>1082</v>
      </c>
      <c r="B305" s="17" t="s">
        <v>1081</v>
      </c>
      <c r="C305" s="17" t="s">
        <v>1829</v>
      </c>
      <c r="D305" s="17">
        <f>'2.4.5U'!L305-'2.4.5U 2015Q2'!N302</f>
        <v>0</v>
      </c>
      <c r="E305" s="17">
        <f>'2.4.5U'!M305-'2.4.5U 2015Q2'!O302</f>
        <v>0</v>
      </c>
      <c r="F305" s="17">
        <f>'2.4.5U'!N305-'2.4.5U 2015Q2'!P302</f>
        <v>0</v>
      </c>
      <c r="G305" s="17">
        <f>'2.4.5U'!O305-'2.4.5U 2015Q2'!Q302</f>
        <v>0</v>
      </c>
      <c r="H305" s="17">
        <f>'2.4.5U'!P305-'2.4.5U 2015Q2'!R302</f>
        <v>0</v>
      </c>
      <c r="I305" s="17">
        <f>'2.4.5U'!Q305-'2.4.5U 2015Q2'!S302</f>
        <v>5</v>
      </c>
    </row>
    <row r="306" spans="1:9" x14ac:dyDescent="0.25">
      <c r="A306" s="17" t="s">
        <v>1079</v>
      </c>
      <c r="B306" s="17" t="s">
        <v>1078</v>
      </c>
      <c r="C306" s="17" t="s">
        <v>1828</v>
      </c>
      <c r="D306" s="17">
        <f>'2.4.5U'!L306-'2.4.5U 2015Q2'!N303</f>
        <v>0</v>
      </c>
      <c r="E306" s="17">
        <f>'2.4.5U'!M306-'2.4.5U 2015Q2'!O303</f>
        <v>0</v>
      </c>
      <c r="F306" s="17">
        <f>'2.4.5U'!N306-'2.4.5U 2015Q2'!P303</f>
        <v>0</v>
      </c>
      <c r="G306" s="17">
        <f>'2.4.5U'!O306-'2.4.5U 2015Q2'!Q303</f>
        <v>0</v>
      </c>
      <c r="H306" s="17">
        <f>'2.4.5U'!P306-'2.4.5U 2015Q2'!R303</f>
        <v>0</v>
      </c>
      <c r="I306" s="17">
        <f>'2.4.5U'!Q306-'2.4.5U 2015Q2'!S303</f>
        <v>-383</v>
      </c>
    </row>
    <row r="307" spans="1:9" x14ac:dyDescent="0.25">
      <c r="A307" s="17" t="s">
        <v>1076</v>
      </c>
      <c r="B307" s="17" t="s">
        <v>1075</v>
      </c>
      <c r="C307" s="17" t="s">
        <v>1827</v>
      </c>
      <c r="D307" s="17">
        <f>'2.4.5U'!L307-'2.4.5U 2015Q2'!N304</f>
        <v>0</v>
      </c>
      <c r="E307" s="17">
        <f>'2.4.5U'!M307-'2.4.5U 2015Q2'!O304</f>
        <v>0</v>
      </c>
      <c r="F307" s="17">
        <f>'2.4.5U'!N307-'2.4.5U 2015Q2'!P304</f>
        <v>0</v>
      </c>
      <c r="G307" s="17">
        <f>'2.4.5U'!O307-'2.4.5U 2015Q2'!Q304</f>
        <v>0</v>
      </c>
      <c r="H307" s="17">
        <f>'2.4.5U'!P307-'2.4.5U 2015Q2'!R304</f>
        <v>0</v>
      </c>
      <c r="I307" s="17">
        <f>'2.4.5U'!Q307-'2.4.5U 2015Q2'!S304</f>
        <v>-620</v>
      </c>
    </row>
    <row r="308" spans="1:9" x14ac:dyDescent="0.25">
      <c r="A308" s="17" t="s">
        <v>1073</v>
      </c>
      <c r="B308" s="18" t="s">
        <v>1072</v>
      </c>
      <c r="C308" s="17" t="s">
        <v>1753</v>
      </c>
      <c r="D308" s="17">
        <f>'2.4.5U'!L308-'2.4.5U 2015Q2'!N305</f>
        <v>0</v>
      </c>
      <c r="E308" s="17">
        <f>'2.4.5U'!M308-'2.4.5U 2015Q2'!O305</f>
        <v>0</v>
      </c>
      <c r="F308" s="17">
        <f>'2.4.5U'!N308-'2.4.5U 2015Q2'!P305</f>
        <v>0</v>
      </c>
      <c r="G308" s="17">
        <f>'2.4.5U'!O308-'2.4.5U 2015Q2'!Q305</f>
        <v>0</v>
      </c>
      <c r="H308" s="17">
        <f>'2.4.5U'!P308-'2.4.5U 2015Q2'!R305</f>
        <v>0</v>
      </c>
      <c r="I308" s="17">
        <f>'2.4.5U'!Q308-'2.4.5U 2015Q2'!S305</f>
        <v>1508</v>
      </c>
    </row>
    <row r="309" spans="1:9" x14ac:dyDescent="0.25">
      <c r="A309" s="17" t="s">
        <v>1071</v>
      </c>
      <c r="B309" s="17" t="s">
        <v>1070</v>
      </c>
      <c r="C309" s="17" t="s">
        <v>1826</v>
      </c>
      <c r="D309" s="17">
        <f>'2.4.5U'!L309-'2.4.5U 2015Q2'!N306</f>
        <v>0</v>
      </c>
      <c r="E309" s="17">
        <f>'2.4.5U'!M309-'2.4.5U 2015Q2'!O306</f>
        <v>0</v>
      </c>
      <c r="F309" s="17">
        <f>'2.4.5U'!N309-'2.4.5U 2015Q2'!P306</f>
        <v>0</v>
      </c>
      <c r="G309" s="17">
        <f>'2.4.5U'!O309-'2.4.5U 2015Q2'!Q306</f>
        <v>0</v>
      </c>
      <c r="H309" s="17">
        <f>'2.4.5U'!P309-'2.4.5U 2015Q2'!R306</f>
        <v>0</v>
      </c>
      <c r="I309" s="17">
        <f>'2.4.5U'!Q309-'2.4.5U 2015Q2'!S306</f>
        <v>1491</v>
      </c>
    </row>
    <row r="310" spans="1:9" x14ac:dyDescent="0.25">
      <c r="A310" s="17" t="s">
        <v>1068</v>
      </c>
      <c r="B310" s="17" t="s">
        <v>1067</v>
      </c>
      <c r="C310" s="17" t="s">
        <v>1825</v>
      </c>
      <c r="D310" s="17">
        <f>'2.4.5U'!L310-'2.4.5U 2015Q2'!N307</f>
        <v>0</v>
      </c>
      <c r="E310" s="17">
        <f>'2.4.5U'!M310-'2.4.5U 2015Q2'!O307</f>
        <v>0</v>
      </c>
      <c r="F310" s="17">
        <f>'2.4.5U'!N310-'2.4.5U 2015Q2'!P307</f>
        <v>0</v>
      </c>
      <c r="G310" s="17">
        <f>'2.4.5U'!O310-'2.4.5U 2015Q2'!Q307</f>
        <v>0</v>
      </c>
      <c r="H310" s="17">
        <f>'2.4.5U'!P310-'2.4.5U 2015Q2'!R307</f>
        <v>0</v>
      </c>
      <c r="I310" s="17">
        <f>'2.4.5U'!Q310-'2.4.5U 2015Q2'!S307</f>
        <v>622</v>
      </c>
    </row>
    <row r="311" spans="1:9" x14ac:dyDescent="0.25">
      <c r="A311" s="17" t="s">
        <v>1065</v>
      </c>
      <c r="B311" s="17" t="s">
        <v>1064</v>
      </c>
      <c r="C311" s="17" t="s">
        <v>1824</v>
      </c>
      <c r="D311" s="17">
        <f>'2.4.5U'!L311-'2.4.5U 2015Q2'!N308</f>
        <v>0</v>
      </c>
      <c r="E311" s="17">
        <f>'2.4.5U'!M311-'2.4.5U 2015Q2'!O308</f>
        <v>0</v>
      </c>
      <c r="F311" s="17">
        <f>'2.4.5U'!N311-'2.4.5U 2015Q2'!P308</f>
        <v>0</v>
      </c>
      <c r="G311" s="17">
        <f>'2.4.5U'!O311-'2.4.5U 2015Q2'!Q308</f>
        <v>0</v>
      </c>
      <c r="H311" s="17">
        <f>'2.4.5U'!P311-'2.4.5U 2015Q2'!R308</f>
        <v>0</v>
      </c>
      <c r="I311" s="17">
        <f>'2.4.5U'!Q311-'2.4.5U 2015Q2'!S308</f>
        <v>869</v>
      </c>
    </row>
    <row r="312" spans="1:9" x14ac:dyDescent="0.25">
      <c r="A312" s="17" t="s">
        <v>1062</v>
      </c>
      <c r="B312" s="17" t="s">
        <v>1061</v>
      </c>
      <c r="C312" s="17" t="s">
        <v>1823</v>
      </c>
      <c r="D312" s="17">
        <f>'2.4.5U'!L312-'2.4.5U 2015Q2'!N309</f>
        <v>0</v>
      </c>
      <c r="E312" s="17">
        <f>'2.4.5U'!M312-'2.4.5U 2015Q2'!O309</f>
        <v>0</v>
      </c>
      <c r="F312" s="17">
        <f>'2.4.5U'!N312-'2.4.5U 2015Q2'!P309</f>
        <v>0</v>
      </c>
      <c r="G312" s="17">
        <f>'2.4.5U'!O312-'2.4.5U 2015Q2'!Q309</f>
        <v>0</v>
      </c>
      <c r="H312" s="17">
        <f>'2.4.5U'!P312-'2.4.5U 2015Q2'!R309</f>
        <v>0</v>
      </c>
      <c r="I312" s="17">
        <f>'2.4.5U'!Q312-'2.4.5U 2015Q2'!S309</f>
        <v>17</v>
      </c>
    </row>
    <row r="313" spans="1:9" x14ac:dyDescent="0.25">
      <c r="A313" s="17" t="s">
        <v>1059</v>
      </c>
      <c r="B313" s="17" t="s">
        <v>1058</v>
      </c>
      <c r="C313" s="17" t="s">
        <v>1822</v>
      </c>
      <c r="D313" s="17">
        <f>'2.4.5U'!L313-'2.4.5U 2015Q2'!N310</f>
        <v>0</v>
      </c>
      <c r="E313" s="17">
        <f>'2.4.5U'!M313-'2.4.5U 2015Q2'!O310</f>
        <v>0</v>
      </c>
      <c r="F313" s="17">
        <f>'2.4.5U'!N313-'2.4.5U 2015Q2'!P310</f>
        <v>0</v>
      </c>
      <c r="G313" s="17">
        <f>'2.4.5U'!O313-'2.4.5U 2015Q2'!Q310</f>
        <v>0</v>
      </c>
      <c r="H313" s="17">
        <f>'2.4.5U'!P313-'2.4.5U 2015Q2'!R310</f>
        <v>0</v>
      </c>
      <c r="I313" s="17">
        <f>'2.4.5U'!Q313-'2.4.5U 2015Q2'!S310</f>
        <v>-1</v>
      </c>
    </row>
    <row r="314" spans="1:9" x14ac:dyDescent="0.25">
      <c r="A314" s="17" t="s">
        <v>1056</v>
      </c>
      <c r="B314" s="17" t="s">
        <v>1055</v>
      </c>
      <c r="C314" s="17" t="s">
        <v>1821</v>
      </c>
      <c r="D314" s="17">
        <f>'2.4.5U'!L314-'2.4.5U 2015Q2'!N311</f>
        <v>0</v>
      </c>
      <c r="E314" s="17">
        <f>'2.4.5U'!M314-'2.4.5U 2015Q2'!O311</f>
        <v>0</v>
      </c>
      <c r="F314" s="17">
        <f>'2.4.5U'!N314-'2.4.5U 2015Q2'!P311</f>
        <v>0</v>
      </c>
      <c r="G314" s="17">
        <f>'2.4.5U'!O314-'2.4.5U 2015Q2'!Q311</f>
        <v>0</v>
      </c>
      <c r="H314" s="17">
        <f>'2.4.5U'!P314-'2.4.5U 2015Q2'!R311</f>
        <v>0</v>
      </c>
      <c r="I314" s="17">
        <f>'2.4.5U'!Q314-'2.4.5U 2015Q2'!S311</f>
        <v>18</v>
      </c>
    </row>
    <row r="315" spans="1:9" x14ac:dyDescent="0.25">
      <c r="A315" s="17" t="s">
        <v>1053</v>
      </c>
      <c r="B315" s="17" t="s">
        <v>1052</v>
      </c>
      <c r="C315" s="17" t="s">
        <v>1820</v>
      </c>
      <c r="D315" s="17">
        <f>'2.4.5U'!L315-'2.4.5U 2015Q2'!N312</f>
        <v>0</v>
      </c>
      <c r="E315" s="17">
        <f>'2.4.5U'!M315-'2.4.5U 2015Q2'!O312</f>
        <v>0</v>
      </c>
      <c r="F315" s="17">
        <f>'2.4.5U'!N315-'2.4.5U 2015Q2'!P312</f>
        <v>0</v>
      </c>
      <c r="G315" s="17">
        <f>'2.4.5U'!O315-'2.4.5U 2015Q2'!Q312</f>
        <v>0</v>
      </c>
      <c r="H315" s="17">
        <f>'2.4.5U'!P315-'2.4.5U 2015Q2'!R312</f>
        <v>0</v>
      </c>
      <c r="I315" s="17">
        <f>'2.4.5U'!Q315-'2.4.5U 2015Q2'!S312</f>
        <v>0</v>
      </c>
    </row>
    <row r="316" spans="1:9" x14ac:dyDescent="0.25">
      <c r="A316" s="17" t="s">
        <v>1050</v>
      </c>
      <c r="B316" s="18" t="s">
        <v>1049</v>
      </c>
      <c r="C316" s="17" t="s">
        <v>1819</v>
      </c>
      <c r="D316" s="17">
        <f>'2.4.5U'!L316-'2.4.5U 2015Q2'!N313</f>
        <v>0</v>
      </c>
      <c r="E316" s="17">
        <f>'2.4.5U'!M316-'2.4.5U 2015Q2'!O313</f>
        <v>0</v>
      </c>
      <c r="F316" s="17">
        <f>'2.4.5U'!N316-'2.4.5U 2015Q2'!P313</f>
        <v>0</v>
      </c>
      <c r="G316" s="17">
        <f>'2.4.5U'!O316-'2.4.5U 2015Q2'!Q313</f>
        <v>0</v>
      </c>
      <c r="H316" s="17">
        <f>'2.4.5U'!P316-'2.4.5U 2015Q2'!R313</f>
        <v>0</v>
      </c>
      <c r="I316" s="17">
        <f>'2.4.5U'!Q316-'2.4.5U 2015Q2'!S313</f>
        <v>229</v>
      </c>
    </row>
    <row r="317" spans="1:9" x14ac:dyDescent="0.25">
      <c r="A317" s="17" t="s">
        <v>1047</v>
      </c>
      <c r="B317" s="17" t="s">
        <v>1046</v>
      </c>
      <c r="C317" s="17" t="s">
        <v>1752</v>
      </c>
      <c r="D317" s="17">
        <f>'2.4.5U'!L317-'2.4.5U 2015Q2'!N314</f>
        <v>0</v>
      </c>
      <c r="E317" s="17">
        <f>'2.4.5U'!M317-'2.4.5U 2015Q2'!O314</f>
        <v>0</v>
      </c>
      <c r="F317" s="17">
        <f>'2.4.5U'!N317-'2.4.5U 2015Q2'!P314</f>
        <v>0</v>
      </c>
      <c r="G317" s="17">
        <f>'2.4.5U'!O317-'2.4.5U 2015Q2'!Q314</f>
        <v>0</v>
      </c>
      <c r="H317" s="17">
        <f>'2.4.5U'!P317-'2.4.5U 2015Q2'!R314</f>
        <v>0</v>
      </c>
      <c r="I317" s="17">
        <f>'2.4.5U'!Q317-'2.4.5U 2015Q2'!S314</f>
        <v>198</v>
      </c>
    </row>
    <row r="318" spans="1:9" x14ac:dyDescent="0.25">
      <c r="A318" s="17" t="s">
        <v>1045</v>
      </c>
      <c r="B318" s="17" t="s">
        <v>1044</v>
      </c>
      <c r="C318" s="17" t="s">
        <v>1818</v>
      </c>
      <c r="D318" s="17">
        <f>'2.4.5U'!L318-'2.4.5U 2015Q2'!N315</f>
        <v>0</v>
      </c>
      <c r="E318" s="17">
        <f>'2.4.5U'!M318-'2.4.5U 2015Q2'!O315</f>
        <v>0</v>
      </c>
      <c r="F318" s="17">
        <f>'2.4.5U'!N318-'2.4.5U 2015Q2'!P315</f>
        <v>0</v>
      </c>
      <c r="G318" s="17">
        <f>'2.4.5U'!O318-'2.4.5U 2015Q2'!Q315</f>
        <v>0</v>
      </c>
      <c r="H318" s="17">
        <f>'2.4.5U'!P318-'2.4.5U 2015Q2'!R315</f>
        <v>0</v>
      </c>
      <c r="I318" s="17">
        <f>'2.4.5U'!Q318-'2.4.5U 2015Q2'!S315</f>
        <v>36</v>
      </c>
    </row>
    <row r="319" spans="1:9" x14ac:dyDescent="0.25">
      <c r="A319" s="17" t="s">
        <v>1042</v>
      </c>
      <c r="B319" s="17" t="s">
        <v>1041</v>
      </c>
      <c r="C319" s="17" t="s">
        <v>1817</v>
      </c>
      <c r="D319" s="17">
        <f>'2.4.5U'!L319-'2.4.5U 2015Q2'!N316</f>
        <v>0</v>
      </c>
      <c r="E319" s="17">
        <f>'2.4.5U'!M319-'2.4.5U 2015Q2'!O316</f>
        <v>0</v>
      </c>
      <c r="F319" s="17">
        <f>'2.4.5U'!N319-'2.4.5U 2015Q2'!P316</f>
        <v>0</v>
      </c>
      <c r="G319" s="17">
        <f>'2.4.5U'!O319-'2.4.5U 2015Q2'!Q316</f>
        <v>0</v>
      </c>
      <c r="H319" s="17">
        <f>'2.4.5U'!P319-'2.4.5U 2015Q2'!R316</f>
        <v>0</v>
      </c>
      <c r="I319" s="17">
        <f>'2.4.5U'!Q319-'2.4.5U 2015Q2'!S316</f>
        <v>-13</v>
      </c>
    </row>
    <row r="320" spans="1:9" x14ac:dyDescent="0.25">
      <c r="A320" s="17" t="s">
        <v>1039</v>
      </c>
      <c r="B320" s="17" t="s">
        <v>1038</v>
      </c>
      <c r="C320" s="17" t="s">
        <v>1816</v>
      </c>
      <c r="D320" s="17">
        <f>'2.4.5U'!L320-'2.4.5U 2015Q2'!N317</f>
        <v>0</v>
      </c>
      <c r="E320" s="17">
        <f>'2.4.5U'!M320-'2.4.5U 2015Q2'!O317</f>
        <v>0</v>
      </c>
      <c r="F320" s="17">
        <f>'2.4.5U'!N320-'2.4.5U 2015Q2'!P317</f>
        <v>0</v>
      </c>
      <c r="G320" s="17">
        <f>'2.4.5U'!O320-'2.4.5U 2015Q2'!Q317</f>
        <v>0</v>
      </c>
      <c r="H320" s="17">
        <f>'2.4.5U'!P320-'2.4.5U 2015Q2'!R317</f>
        <v>0</v>
      </c>
      <c r="I320" s="17">
        <f>'2.4.5U'!Q320-'2.4.5U 2015Q2'!S317</f>
        <v>-3</v>
      </c>
    </row>
    <row r="321" spans="1:9" x14ac:dyDescent="0.25">
      <c r="A321" s="17" t="s">
        <v>1036</v>
      </c>
      <c r="B321" s="17" t="s">
        <v>1035</v>
      </c>
      <c r="C321" s="17" t="s">
        <v>1815</v>
      </c>
      <c r="D321" s="17">
        <f>'2.4.5U'!L321-'2.4.5U 2015Q2'!N318</f>
        <v>0</v>
      </c>
      <c r="E321" s="17">
        <f>'2.4.5U'!M321-'2.4.5U 2015Q2'!O318</f>
        <v>0</v>
      </c>
      <c r="F321" s="17">
        <f>'2.4.5U'!N321-'2.4.5U 2015Q2'!P318</f>
        <v>0</v>
      </c>
      <c r="G321" s="17">
        <f>'2.4.5U'!O321-'2.4.5U 2015Q2'!Q318</f>
        <v>0</v>
      </c>
      <c r="H321" s="17">
        <f>'2.4.5U'!P321-'2.4.5U 2015Q2'!R318</f>
        <v>0</v>
      </c>
      <c r="I321" s="17">
        <f>'2.4.5U'!Q321-'2.4.5U 2015Q2'!S318</f>
        <v>171</v>
      </c>
    </row>
    <row r="322" spans="1:9" x14ac:dyDescent="0.25">
      <c r="A322" s="17" t="s">
        <v>1033</v>
      </c>
      <c r="B322" s="17" t="s">
        <v>1032</v>
      </c>
      <c r="C322" s="17" t="s">
        <v>1814</v>
      </c>
      <c r="D322" s="17">
        <f>'2.4.5U'!L322-'2.4.5U 2015Q2'!N319</f>
        <v>0</v>
      </c>
      <c r="E322" s="17">
        <f>'2.4.5U'!M322-'2.4.5U 2015Q2'!O319</f>
        <v>0</v>
      </c>
      <c r="F322" s="17">
        <f>'2.4.5U'!N322-'2.4.5U 2015Q2'!P319</f>
        <v>0</v>
      </c>
      <c r="G322" s="17">
        <f>'2.4.5U'!O322-'2.4.5U 2015Q2'!Q319</f>
        <v>0</v>
      </c>
      <c r="H322" s="17">
        <f>'2.4.5U'!P322-'2.4.5U 2015Q2'!R319</f>
        <v>0</v>
      </c>
      <c r="I322" s="17">
        <f>'2.4.5U'!Q322-'2.4.5U 2015Q2'!S319</f>
        <v>118</v>
      </c>
    </row>
    <row r="323" spans="1:9" x14ac:dyDescent="0.25">
      <c r="A323" s="17" t="s">
        <v>1030</v>
      </c>
      <c r="B323" s="17" t="s">
        <v>1029</v>
      </c>
      <c r="C323" s="17" t="s">
        <v>1813</v>
      </c>
      <c r="D323" s="17">
        <f>'2.4.5U'!L323-'2.4.5U 2015Q2'!N320</f>
        <v>0</v>
      </c>
      <c r="E323" s="17">
        <f>'2.4.5U'!M323-'2.4.5U 2015Q2'!O320</f>
        <v>0</v>
      </c>
      <c r="F323" s="17">
        <f>'2.4.5U'!N323-'2.4.5U 2015Q2'!P320</f>
        <v>0</v>
      </c>
      <c r="G323" s="17">
        <f>'2.4.5U'!O323-'2.4.5U 2015Q2'!Q320</f>
        <v>0</v>
      </c>
      <c r="H323" s="17">
        <f>'2.4.5U'!P323-'2.4.5U 2015Q2'!R320</f>
        <v>0</v>
      </c>
      <c r="I323" s="17">
        <f>'2.4.5U'!Q323-'2.4.5U 2015Q2'!S320</f>
        <v>-236</v>
      </c>
    </row>
    <row r="324" spans="1:9" x14ac:dyDescent="0.25">
      <c r="A324" s="17" t="s">
        <v>1027</v>
      </c>
      <c r="B324" s="17" t="s">
        <v>1026</v>
      </c>
      <c r="C324" s="17" t="s">
        <v>1812</v>
      </c>
      <c r="D324" s="17">
        <f>'2.4.5U'!L324-'2.4.5U 2015Q2'!N321</f>
        <v>0</v>
      </c>
      <c r="E324" s="17">
        <f>'2.4.5U'!M324-'2.4.5U 2015Q2'!O321</f>
        <v>0</v>
      </c>
      <c r="F324" s="17">
        <f>'2.4.5U'!N324-'2.4.5U 2015Q2'!P321</f>
        <v>0</v>
      </c>
      <c r="G324" s="17">
        <f>'2.4.5U'!O324-'2.4.5U 2015Q2'!Q321</f>
        <v>0</v>
      </c>
      <c r="H324" s="17">
        <f>'2.4.5U'!P324-'2.4.5U 2015Q2'!R321</f>
        <v>0</v>
      </c>
      <c r="I324" s="17">
        <f>'2.4.5U'!Q324-'2.4.5U 2015Q2'!S321</f>
        <v>-2</v>
      </c>
    </row>
    <row r="325" spans="1:9" x14ac:dyDescent="0.25">
      <c r="A325" s="17" t="s">
        <v>1024</v>
      </c>
      <c r="B325" s="17" t="s">
        <v>1023</v>
      </c>
      <c r="C325" s="17" t="s">
        <v>1811</v>
      </c>
      <c r="D325" s="17">
        <f>'2.4.5U'!L325-'2.4.5U 2015Q2'!N322</f>
        <v>0</v>
      </c>
      <c r="E325" s="17">
        <f>'2.4.5U'!M325-'2.4.5U 2015Q2'!O322</f>
        <v>0</v>
      </c>
      <c r="F325" s="17">
        <f>'2.4.5U'!N325-'2.4.5U 2015Q2'!P322</f>
        <v>0</v>
      </c>
      <c r="G325" s="17">
        <f>'2.4.5U'!O325-'2.4.5U 2015Q2'!Q322</f>
        <v>0</v>
      </c>
      <c r="H325" s="17">
        <f>'2.4.5U'!P325-'2.4.5U 2015Q2'!R322</f>
        <v>0</v>
      </c>
      <c r="I325" s="17">
        <f>'2.4.5U'!Q325-'2.4.5U 2015Q2'!S322</f>
        <v>39</v>
      </c>
    </row>
    <row r="326" spans="1:9" x14ac:dyDescent="0.25">
      <c r="A326" s="17" t="s">
        <v>1021</v>
      </c>
      <c r="B326" s="17" t="s">
        <v>1020</v>
      </c>
      <c r="C326" s="17" t="s">
        <v>1782</v>
      </c>
      <c r="D326" s="17">
        <f>'2.4.5U'!L326-'2.4.5U 2015Q2'!N323</f>
        <v>0</v>
      </c>
      <c r="E326" s="17">
        <f>'2.4.5U'!M326-'2.4.5U 2015Q2'!O323</f>
        <v>0</v>
      </c>
      <c r="F326" s="17">
        <f>'2.4.5U'!N326-'2.4.5U 2015Q2'!P323</f>
        <v>0</v>
      </c>
      <c r="G326" s="17">
        <f>'2.4.5U'!O326-'2.4.5U 2015Q2'!Q323</f>
        <v>0</v>
      </c>
      <c r="H326" s="17">
        <f>'2.4.5U'!P326-'2.4.5U 2015Q2'!R323</f>
        <v>0</v>
      </c>
      <c r="I326" s="17">
        <f>'2.4.5U'!Q326-'2.4.5U 2015Q2'!S323</f>
        <v>0</v>
      </c>
    </row>
    <row r="327" spans="1:9" x14ac:dyDescent="0.25">
      <c r="A327" s="17" t="s">
        <v>1019</v>
      </c>
      <c r="B327" s="17" t="s">
        <v>1018</v>
      </c>
      <c r="C327" s="17" t="s">
        <v>1781</v>
      </c>
      <c r="D327" s="17">
        <f>'2.4.5U'!L327-'2.4.5U 2015Q2'!N324</f>
        <v>0</v>
      </c>
      <c r="E327" s="17">
        <f>'2.4.5U'!M327-'2.4.5U 2015Q2'!O324</f>
        <v>0</v>
      </c>
      <c r="F327" s="17">
        <f>'2.4.5U'!N327-'2.4.5U 2015Q2'!P324</f>
        <v>0</v>
      </c>
      <c r="G327" s="17">
        <f>'2.4.5U'!O327-'2.4.5U 2015Q2'!Q324</f>
        <v>0</v>
      </c>
      <c r="H327" s="17">
        <f>'2.4.5U'!P327-'2.4.5U 2015Q2'!R324</f>
        <v>0</v>
      </c>
      <c r="I327" s="17">
        <f>'2.4.5U'!Q327-'2.4.5U 2015Q2'!S324</f>
        <v>-43</v>
      </c>
    </row>
    <row r="328" spans="1:9" x14ac:dyDescent="0.25">
      <c r="A328" s="17" t="s">
        <v>1017</v>
      </c>
      <c r="B328" s="18" t="s">
        <v>1016</v>
      </c>
      <c r="C328" s="17" t="s">
        <v>1810</v>
      </c>
      <c r="D328" s="17">
        <f>'2.4.5U'!L328-'2.4.5U 2015Q2'!N325</f>
        <v>0</v>
      </c>
      <c r="E328" s="17">
        <f>'2.4.5U'!M328-'2.4.5U 2015Q2'!O325</f>
        <v>0</v>
      </c>
      <c r="F328" s="17">
        <f>'2.4.5U'!N328-'2.4.5U 2015Q2'!P325</f>
        <v>0</v>
      </c>
      <c r="G328" s="17">
        <f>'2.4.5U'!O328-'2.4.5U 2015Q2'!Q325</f>
        <v>0</v>
      </c>
      <c r="H328" s="17">
        <f>'2.4.5U'!P328-'2.4.5U 2015Q2'!R325</f>
        <v>0</v>
      </c>
      <c r="I328" s="17">
        <f>'2.4.5U'!Q328-'2.4.5U 2015Q2'!S325</f>
        <v>193</v>
      </c>
    </row>
    <row r="329" spans="1:9" x14ac:dyDescent="0.25">
      <c r="A329" s="17" t="s">
        <v>1014</v>
      </c>
      <c r="B329" s="17" t="s">
        <v>1013</v>
      </c>
      <c r="C329" s="17" t="s">
        <v>1809</v>
      </c>
      <c r="D329" s="17">
        <f>'2.4.5U'!L329-'2.4.5U 2015Q2'!N326</f>
        <v>0</v>
      </c>
      <c r="E329" s="17">
        <f>'2.4.5U'!M329-'2.4.5U 2015Q2'!O326</f>
        <v>0</v>
      </c>
      <c r="F329" s="17">
        <f>'2.4.5U'!N329-'2.4.5U 2015Q2'!P326</f>
        <v>0</v>
      </c>
      <c r="G329" s="17">
        <f>'2.4.5U'!O329-'2.4.5U 2015Q2'!Q326</f>
        <v>0</v>
      </c>
      <c r="H329" s="17">
        <f>'2.4.5U'!P329-'2.4.5U 2015Q2'!R326</f>
        <v>0</v>
      </c>
      <c r="I329" s="17">
        <f>'2.4.5U'!Q329-'2.4.5U 2015Q2'!S326</f>
        <v>0</v>
      </c>
    </row>
    <row r="330" spans="1:9" x14ac:dyDescent="0.25">
      <c r="A330" s="17" t="s">
        <v>1011</v>
      </c>
      <c r="B330" s="17" t="s">
        <v>1010</v>
      </c>
      <c r="C330" s="17" t="s">
        <v>1808</v>
      </c>
      <c r="D330" s="17">
        <f>'2.4.5U'!L330-'2.4.5U 2015Q2'!N327</f>
        <v>0</v>
      </c>
      <c r="E330" s="17">
        <f>'2.4.5U'!M330-'2.4.5U 2015Q2'!O327</f>
        <v>0</v>
      </c>
      <c r="F330" s="17">
        <f>'2.4.5U'!N330-'2.4.5U 2015Q2'!P327</f>
        <v>0</v>
      </c>
      <c r="G330" s="17">
        <f>'2.4.5U'!O330-'2.4.5U 2015Q2'!Q327</f>
        <v>0</v>
      </c>
      <c r="H330" s="17">
        <f>'2.4.5U'!P330-'2.4.5U 2015Q2'!R327</f>
        <v>0</v>
      </c>
      <c r="I330" s="17">
        <f>'2.4.5U'!Q330-'2.4.5U 2015Q2'!S327</f>
        <v>-154</v>
      </c>
    </row>
    <row r="331" spans="1:9" x14ac:dyDescent="0.25">
      <c r="A331" s="17" t="s">
        <v>1008</v>
      </c>
      <c r="B331" s="17" t="s">
        <v>1007</v>
      </c>
      <c r="C331" s="17" t="s">
        <v>1807</v>
      </c>
      <c r="D331" s="17">
        <f>'2.4.5U'!L331-'2.4.5U 2015Q2'!N328</f>
        <v>0</v>
      </c>
      <c r="E331" s="17">
        <f>'2.4.5U'!M331-'2.4.5U 2015Q2'!O328</f>
        <v>0</v>
      </c>
      <c r="F331" s="17">
        <f>'2.4.5U'!N331-'2.4.5U 2015Q2'!P328</f>
        <v>0</v>
      </c>
      <c r="G331" s="17">
        <f>'2.4.5U'!O331-'2.4.5U 2015Q2'!Q328</f>
        <v>0</v>
      </c>
      <c r="H331" s="17">
        <f>'2.4.5U'!P331-'2.4.5U 2015Q2'!R328</f>
        <v>0</v>
      </c>
      <c r="I331" s="17">
        <f>'2.4.5U'!Q331-'2.4.5U 2015Q2'!S328</f>
        <v>98</v>
      </c>
    </row>
    <row r="332" spans="1:9" x14ac:dyDescent="0.25">
      <c r="A332" s="17" t="s">
        <v>1005</v>
      </c>
      <c r="B332" s="17" t="s">
        <v>1004</v>
      </c>
      <c r="C332" s="17" t="s">
        <v>1806</v>
      </c>
      <c r="D332" s="17">
        <f>'2.4.5U'!L332-'2.4.5U 2015Q2'!N329</f>
        <v>0</v>
      </c>
      <c r="E332" s="17">
        <f>'2.4.5U'!M332-'2.4.5U 2015Q2'!O329</f>
        <v>0</v>
      </c>
      <c r="F332" s="17">
        <f>'2.4.5U'!N332-'2.4.5U 2015Q2'!P329</f>
        <v>0</v>
      </c>
      <c r="G332" s="17">
        <f>'2.4.5U'!O332-'2.4.5U 2015Q2'!Q329</f>
        <v>0</v>
      </c>
      <c r="H332" s="17">
        <f>'2.4.5U'!P332-'2.4.5U 2015Q2'!R329</f>
        <v>0</v>
      </c>
      <c r="I332" s="17">
        <f>'2.4.5U'!Q332-'2.4.5U 2015Q2'!S329</f>
        <v>248</v>
      </c>
    </row>
    <row r="333" spans="1:9" x14ac:dyDescent="0.25">
      <c r="A333" s="17" t="s">
        <v>1002</v>
      </c>
      <c r="B333" s="17" t="s">
        <v>1001</v>
      </c>
      <c r="C333" s="17" t="s">
        <v>1805</v>
      </c>
      <c r="D333" s="17">
        <f>'2.4.5U'!L333-'2.4.5U 2015Q2'!N330</f>
        <v>0</v>
      </c>
      <c r="E333" s="17">
        <f>'2.4.5U'!M333-'2.4.5U 2015Q2'!O330</f>
        <v>0</v>
      </c>
      <c r="F333" s="17">
        <f>'2.4.5U'!N333-'2.4.5U 2015Q2'!P330</f>
        <v>0</v>
      </c>
      <c r="G333" s="17">
        <f>'2.4.5U'!O333-'2.4.5U 2015Q2'!Q330</f>
        <v>0</v>
      </c>
      <c r="H333" s="17">
        <f>'2.4.5U'!P333-'2.4.5U 2015Q2'!R330</f>
        <v>0</v>
      </c>
      <c r="I333" s="17">
        <f>'2.4.5U'!Q333-'2.4.5U 2015Q2'!S330</f>
        <v>0</v>
      </c>
    </row>
    <row r="334" spans="1:9" x14ac:dyDescent="0.25">
      <c r="A334" s="17" t="s">
        <v>236</v>
      </c>
      <c r="B334" s="18" t="s">
        <v>237</v>
      </c>
      <c r="C334" s="17" t="s">
        <v>238</v>
      </c>
      <c r="D334" s="17">
        <f>'2.4.5U'!L334-'2.4.5U 2015Q2'!N331</f>
        <v>0</v>
      </c>
      <c r="E334" s="17">
        <f>'2.4.5U'!M334-'2.4.5U 2015Q2'!O331</f>
        <v>0</v>
      </c>
      <c r="F334" s="17">
        <f>'2.4.5U'!N334-'2.4.5U 2015Q2'!P331</f>
        <v>0</v>
      </c>
      <c r="G334" s="17">
        <f>'2.4.5U'!O334-'2.4.5U 2015Q2'!Q331</f>
        <v>0</v>
      </c>
      <c r="H334" s="17">
        <f>'2.4.5U'!P334-'2.4.5U 2015Q2'!R331</f>
        <v>0</v>
      </c>
      <c r="I334" s="17">
        <f>'2.4.5U'!Q334-'2.4.5U 2015Q2'!S331</f>
        <v>1142</v>
      </c>
    </row>
    <row r="335" spans="1:9" x14ac:dyDescent="0.25">
      <c r="A335" s="17" t="s">
        <v>239</v>
      </c>
      <c r="B335" s="17" t="s">
        <v>240</v>
      </c>
      <c r="C335" s="17" t="s">
        <v>241</v>
      </c>
      <c r="D335" s="17">
        <f>'2.4.5U'!L335-'2.4.5U 2015Q2'!N332</f>
        <v>0</v>
      </c>
      <c r="E335" s="17">
        <f>'2.4.5U'!M335-'2.4.5U 2015Q2'!O332</f>
        <v>0</v>
      </c>
      <c r="F335" s="17">
        <f>'2.4.5U'!N335-'2.4.5U 2015Q2'!P332</f>
        <v>0</v>
      </c>
      <c r="G335" s="17">
        <f>'2.4.5U'!O335-'2.4.5U 2015Q2'!Q332</f>
        <v>0</v>
      </c>
      <c r="H335" s="17">
        <f>'2.4.5U'!P335-'2.4.5U 2015Q2'!R332</f>
        <v>0</v>
      </c>
      <c r="I335" s="17">
        <f>'2.4.5U'!Q335-'2.4.5U 2015Q2'!S332</f>
        <v>670</v>
      </c>
    </row>
    <row r="336" spans="1:9" x14ac:dyDescent="0.25">
      <c r="A336" s="17" t="s">
        <v>242</v>
      </c>
      <c r="B336" s="17" t="s">
        <v>243</v>
      </c>
      <c r="C336" s="17" t="s">
        <v>244</v>
      </c>
      <c r="D336" s="17">
        <f>'2.4.5U'!L336-'2.4.5U 2015Q2'!N333</f>
        <v>0</v>
      </c>
      <c r="E336" s="17">
        <f>'2.4.5U'!M336-'2.4.5U 2015Q2'!O333</f>
        <v>0</v>
      </c>
      <c r="F336" s="17">
        <f>'2.4.5U'!N336-'2.4.5U 2015Q2'!P333</f>
        <v>0</v>
      </c>
      <c r="G336" s="17">
        <f>'2.4.5U'!O336-'2.4.5U 2015Q2'!Q333</f>
        <v>0</v>
      </c>
      <c r="H336" s="17">
        <f>'2.4.5U'!P336-'2.4.5U 2015Q2'!R333</f>
        <v>0</v>
      </c>
      <c r="I336" s="17">
        <f>'2.4.5U'!Q336-'2.4.5U 2015Q2'!S333</f>
        <v>914</v>
      </c>
    </row>
    <row r="337" spans="1:9" x14ac:dyDescent="0.25">
      <c r="A337" s="17" t="s">
        <v>245</v>
      </c>
      <c r="B337" s="17" t="s">
        <v>246</v>
      </c>
      <c r="C337" s="17" t="s">
        <v>247</v>
      </c>
      <c r="D337" s="17">
        <f>'2.4.5U'!L337-'2.4.5U 2015Q2'!N334</f>
        <v>0</v>
      </c>
      <c r="E337" s="17">
        <f>'2.4.5U'!M337-'2.4.5U 2015Q2'!O334</f>
        <v>0</v>
      </c>
      <c r="F337" s="17">
        <f>'2.4.5U'!N337-'2.4.5U 2015Q2'!P334</f>
        <v>0</v>
      </c>
      <c r="G337" s="17">
        <f>'2.4.5U'!O337-'2.4.5U 2015Q2'!Q334</f>
        <v>0</v>
      </c>
      <c r="H337" s="17">
        <f>'2.4.5U'!P337-'2.4.5U 2015Q2'!R334</f>
        <v>0</v>
      </c>
      <c r="I337" s="17">
        <f>'2.4.5U'!Q337-'2.4.5U 2015Q2'!S334</f>
        <v>-243</v>
      </c>
    </row>
    <row r="338" spans="1:9" x14ac:dyDescent="0.25">
      <c r="A338" s="17" t="s">
        <v>248</v>
      </c>
      <c r="B338" s="17" t="s">
        <v>249</v>
      </c>
      <c r="C338" s="17" t="s">
        <v>250</v>
      </c>
      <c r="D338" s="17">
        <f>'2.4.5U'!L338-'2.4.5U 2015Q2'!N335</f>
        <v>0</v>
      </c>
      <c r="E338" s="17">
        <f>'2.4.5U'!M338-'2.4.5U 2015Q2'!O335</f>
        <v>0</v>
      </c>
      <c r="F338" s="17">
        <f>'2.4.5U'!N338-'2.4.5U 2015Q2'!P335</f>
        <v>0</v>
      </c>
      <c r="G338" s="17">
        <f>'2.4.5U'!O338-'2.4.5U 2015Q2'!Q335</f>
        <v>0</v>
      </c>
      <c r="H338" s="17">
        <f>'2.4.5U'!P338-'2.4.5U 2015Q2'!R335</f>
        <v>0</v>
      </c>
      <c r="I338" s="17">
        <f>'2.4.5U'!Q338-'2.4.5U 2015Q2'!S335</f>
        <v>0</v>
      </c>
    </row>
    <row r="339" spans="1:9" x14ac:dyDescent="0.25">
      <c r="A339" s="17" t="s">
        <v>251</v>
      </c>
      <c r="B339" s="17" t="s">
        <v>252</v>
      </c>
      <c r="C339" s="17" t="s">
        <v>253</v>
      </c>
      <c r="D339" s="17">
        <f>'2.4.5U'!L339-'2.4.5U 2015Q2'!N336</f>
        <v>0</v>
      </c>
      <c r="E339" s="17">
        <f>'2.4.5U'!M339-'2.4.5U 2015Q2'!O336</f>
        <v>0</v>
      </c>
      <c r="F339" s="17">
        <f>'2.4.5U'!N339-'2.4.5U 2015Q2'!P336</f>
        <v>0</v>
      </c>
      <c r="G339" s="17">
        <f>'2.4.5U'!O339-'2.4.5U 2015Q2'!Q336</f>
        <v>0</v>
      </c>
      <c r="H339" s="17">
        <f>'2.4.5U'!P339-'2.4.5U 2015Q2'!R336</f>
        <v>0</v>
      </c>
      <c r="I339" s="17">
        <f>'2.4.5U'!Q339-'2.4.5U 2015Q2'!S336</f>
        <v>-472</v>
      </c>
    </row>
    <row r="340" spans="1:9" x14ac:dyDescent="0.25">
      <c r="A340" s="17" t="s">
        <v>254</v>
      </c>
      <c r="B340" s="17" t="s">
        <v>255</v>
      </c>
      <c r="C340" s="17" t="s">
        <v>256</v>
      </c>
      <c r="D340" s="17">
        <f>'2.4.5U'!L340-'2.4.5U 2015Q2'!N337</f>
        <v>0</v>
      </c>
      <c r="E340" s="17">
        <f>'2.4.5U'!M340-'2.4.5U 2015Q2'!O337</f>
        <v>0</v>
      </c>
      <c r="F340" s="17">
        <f>'2.4.5U'!N340-'2.4.5U 2015Q2'!P337</f>
        <v>0</v>
      </c>
      <c r="G340" s="17">
        <f>'2.4.5U'!O340-'2.4.5U 2015Q2'!Q337</f>
        <v>0</v>
      </c>
      <c r="H340" s="17">
        <f>'2.4.5U'!P340-'2.4.5U 2015Q2'!R337</f>
        <v>0</v>
      </c>
      <c r="I340" s="17">
        <f>'2.4.5U'!Q340-'2.4.5U 2015Q2'!S337</f>
        <v>-505</v>
      </c>
    </row>
    <row r="341" spans="1:9" x14ac:dyDescent="0.25">
      <c r="A341" s="17" t="s">
        <v>257</v>
      </c>
      <c r="B341" s="17" t="s">
        <v>258</v>
      </c>
      <c r="C341" s="17" t="s">
        <v>259</v>
      </c>
      <c r="D341" s="17">
        <f>'2.4.5U'!L341-'2.4.5U 2015Q2'!N338</f>
        <v>0</v>
      </c>
      <c r="E341" s="17">
        <f>'2.4.5U'!M341-'2.4.5U 2015Q2'!O338</f>
        <v>0</v>
      </c>
      <c r="F341" s="17">
        <f>'2.4.5U'!N341-'2.4.5U 2015Q2'!P338</f>
        <v>0</v>
      </c>
      <c r="G341" s="17">
        <f>'2.4.5U'!O341-'2.4.5U 2015Q2'!Q338</f>
        <v>0</v>
      </c>
      <c r="H341" s="17">
        <f>'2.4.5U'!P341-'2.4.5U 2015Q2'!R338</f>
        <v>0</v>
      </c>
      <c r="I341" s="17">
        <f>'2.4.5U'!Q341-'2.4.5U 2015Q2'!S338</f>
        <v>34</v>
      </c>
    </row>
    <row r="342" spans="1:9" x14ac:dyDescent="0.25">
      <c r="A342" s="17" t="s">
        <v>260</v>
      </c>
      <c r="B342" s="17" t="s">
        <v>261</v>
      </c>
      <c r="C342" s="17" t="s">
        <v>262</v>
      </c>
      <c r="D342" s="17">
        <f>'2.4.5U'!L342-'2.4.5U 2015Q2'!N339</f>
        <v>0</v>
      </c>
      <c r="E342" s="17">
        <f>'2.4.5U'!M342-'2.4.5U 2015Q2'!O339</f>
        <v>0</v>
      </c>
      <c r="F342" s="17">
        <f>'2.4.5U'!N342-'2.4.5U 2015Q2'!P339</f>
        <v>0</v>
      </c>
      <c r="G342" s="17">
        <f>'2.4.5U'!O342-'2.4.5U 2015Q2'!Q339</f>
        <v>0</v>
      </c>
      <c r="H342" s="17">
        <f>'2.4.5U'!P342-'2.4.5U 2015Q2'!R339</f>
        <v>0</v>
      </c>
      <c r="I342" s="17">
        <f>'2.4.5U'!Q342-'2.4.5U 2015Q2'!S339</f>
        <v>0</v>
      </c>
    </row>
    <row r="343" spans="1:9" x14ac:dyDescent="0.25">
      <c r="A343" s="17" t="s">
        <v>997</v>
      </c>
      <c r="B343" s="18" t="s">
        <v>996</v>
      </c>
      <c r="C343" s="17" t="s">
        <v>1804</v>
      </c>
      <c r="D343" s="17">
        <f>'2.4.5U'!L343-'2.4.5U 2015Q2'!N340</f>
        <v>0</v>
      </c>
      <c r="E343" s="17">
        <f>'2.4.5U'!M343-'2.4.5U 2015Q2'!O340</f>
        <v>0</v>
      </c>
      <c r="F343" s="17">
        <f>'2.4.5U'!N343-'2.4.5U 2015Q2'!P340</f>
        <v>0</v>
      </c>
      <c r="G343" s="17">
        <f>'2.4.5U'!O343-'2.4.5U 2015Q2'!Q340</f>
        <v>0</v>
      </c>
      <c r="H343" s="17">
        <f>'2.4.5U'!P343-'2.4.5U 2015Q2'!R340</f>
        <v>0</v>
      </c>
      <c r="I343" s="17">
        <f>'2.4.5U'!Q343-'2.4.5U 2015Q2'!S340</f>
        <v>1566</v>
      </c>
    </row>
    <row r="344" spans="1:9" x14ac:dyDescent="0.25">
      <c r="A344" s="17" t="s">
        <v>994</v>
      </c>
      <c r="B344" s="18" t="s">
        <v>993</v>
      </c>
      <c r="C344" s="17" t="s">
        <v>1803</v>
      </c>
      <c r="D344" s="17">
        <f>'2.4.5U'!L344-'2.4.5U 2015Q2'!N341</f>
        <v>0</v>
      </c>
      <c r="E344" s="17">
        <f>'2.4.5U'!M344-'2.4.5U 2015Q2'!O341</f>
        <v>0</v>
      </c>
      <c r="F344" s="17">
        <f>'2.4.5U'!N344-'2.4.5U 2015Q2'!P341</f>
        <v>0</v>
      </c>
      <c r="G344" s="17">
        <f>'2.4.5U'!O344-'2.4.5U 2015Q2'!Q341</f>
        <v>0</v>
      </c>
      <c r="H344" s="17">
        <f>'2.4.5U'!P344-'2.4.5U 2015Q2'!R341</f>
        <v>0</v>
      </c>
      <c r="I344" s="17">
        <f>'2.4.5U'!Q344-'2.4.5U 2015Q2'!S341</f>
        <v>-2721</v>
      </c>
    </row>
    <row r="345" spans="1:9" x14ac:dyDescent="0.25">
      <c r="A345" s="17" t="s">
        <v>991</v>
      </c>
      <c r="B345" s="17" t="s">
        <v>990</v>
      </c>
      <c r="C345" s="17" t="s">
        <v>1802</v>
      </c>
      <c r="D345" s="17">
        <f>'2.4.5U'!L345-'2.4.5U 2015Q2'!N342</f>
        <v>0</v>
      </c>
      <c r="E345" s="17">
        <f>'2.4.5U'!M345-'2.4.5U 2015Q2'!O342</f>
        <v>0</v>
      </c>
      <c r="F345" s="17">
        <f>'2.4.5U'!N345-'2.4.5U 2015Q2'!P342</f>
        <v>0</v>
      </c>
      <c r="G345" s="17">
        <f>'2.4.5U'!O345-'2.4.5U 2015Q2'!Q342</f>
        <v>0</v>
      </c>
      <c r="H345" s="17">
        <f>'2.4.5U'!P345-'2.4.5U 2015Q2'!R342</f>
        <v>0</v>
      </c>
      <c r="I345" s="17">
        <f>'2.4.5U'!Q345-'2.4.5U 2015Q2'!S342</f>
        <v>-3185</v>
      </c>
    </row>
    <row r="346" spans="1:9" x14ac:dyDescent="0.25">
      <c r="A346" s="17" t="s">
        <v>988</v>
      </c>
      <c r="B346" s="17" t="s">
        <v>987</v>
      </c>
      <c r="C346" s="17" t="s">
        <v>1801</v>
      </c>
      <c r="D346" s="17">
        <f>'2.4.5U'!L346-'2.4.5U 2015Q2'!N343</f>
        <v>0</v>
      </c>
      <c r="E346" s="17">
        <f>'2.4.5U'!M346-'2.4.5U 2015Q2'!O343</f>
        <v>0</v>
      </c>
      <c r="F346" s="17">
        <f>'2.4.5U'!N346-'2.4.5U 2015Q2'!P343</f>
        <v>0</v>
      </c>
      <c r="G346" s="17">
        <f>'2.4.5U'!O346-'2.4.5U 2015Q2'!Q343</f>
        <v>0</v>
      </c>
      <c r="H346" s="17">
        <f>'2.4.5U'!P346-'2.4.5U 2015Q2'!R343</f>
        <v>0</v>
      </c>
      <c r="I346" s="17">
        <f>'2.4.5U'!Q346-'2.4.5U 2015Q2'!S343</f>
        <v>522</v>
      </c>
    </row>
    <row r="347" spans="1:9" x14ac:dyDescent="0.25">
      <c r="A347" s="17" t="s">
        <v>985</v>
      </c>
      <c r="B347" s="17" t="s">
        <v>984</v>
      </c>
      <c r="C347" s="17" t="s">
        <v>1800</v>
      </c>
      <c r="D347" s="17">
        <f>'2.4.5U'!L347-'2.4.5U 2015Q2'!N344</f>
        <v>0</v>
      </c>
      <c r="E347" s="17">
        <f>'2.4.5U'!M347-'2.4.5U 2015Q2'!O344</f>
        <v>0</v>
      </c>
      <c r="F347" s="17">
        <f>'2.4.5U'!N347-'2.4.5U 2015Q2'!P344</f>
        <v>0</v>
      </c>
      <c r="G347" s="17">
        <f>'2.4.5U'!O347-'2.4.5U 2015Q2'!Q344</f>
        <v>0</v>
      </c>
      <c r="H347" s="17">
        <f>'2.4.5U'!P347-'2.4.5U 2015Q2'!R344</f>
        <v>0</v>
      </c>
      <c r="I347" s="17">
        <f>'2.4.5U'!Q347-'2.4.5U 2015Q2'!S344</f>
        <v>-3315</v>
      </c>
    </row>
    <row r="348" spans="1:9" x14ac:dyDescent="0.25">
      <c r="A348" s="17" t="s">
        <v>982</v>
      </c>
      <c r="B348" s="17" t="s">
        <v>981</v>
      </c>
      <c r="C348" s="17" t="s">
        <v>1799</v>
      </c>
      <c r="D348" s="17">
        <f>'2.4.5U'!L348-'2.4.5U 2015Q2'!N345</f>
        <v>0</v>
      </c>
      <c r="E348" s="17">
        <f>'2.4.5U'!M348-'2.4.5U 2015Q2'!O345</f>
        <v>0</v>
      </c>
      <c r="F348" s="17">
        <f>'2.4.5U'!N348-'2.4.5U 2015Q2'!P345</f>
        <v>0</v>
      </c>
      <c r="G348" s="17">
        <f>'2.4.5U'!O348-'2.4.5U 2015Q2'!Q345</f>
        <v>0</v>
      </c>
      <c r="H348" s="17">
        <f>'2.4.5U'!P348-'2.4.5U 2015Q2'!R345</f>
        <v>0</v>
      </c>
      <c r="I348" s="17">
        <f>'2.4.5U'!Q348-'2.4.5U 2015Q2'!S345</f>
        <v>-393</v>
      </c>
    </row>
    <row r="349" spans="1:9" x14ac:dyDescent="0.25">
      <c r="A349" s="17" t="s">
        <v>979</v>
      </c>
      <c r="B349" s="17" t="s">
        <v>978</v>
      </c>
      <c r="C349" s="17" t="s">
        <v>1798</v>
      </c>
      <c r="D349" s="17">
        <f>'2.4.5U'!L349-'2.4.5U 2015Q2'!N346</f>
        <v>0</v>
      </c>
      <c r="E349" s="17">
        <f>'2.4.5U'!M349-'2.4.5U 2015Q2'!O346</f>
        <v>0</v>
      </c>
      <c r="F349" s="17">
        <f>'2.4.5U'!N349-'2.4.5U 2015Q2'!P346</f>
        <v>0</v>
      </c>
      <c r="G349" s="17">
        <f>'2.4.5U'!O349-'2.4.5U 2015Q2'!Q346</f>
        <v>0</v>
      </c>
      <c r="H349" s="17">
        <f>'2.4.5U'!P349-'2.4.5U 2015Q2'!R346</f>
        <v>0</v>
      </c>
      <c r="I349" s="17">
        <f>'2.4.5U'!Q349-'2.4.5U 2015Q2'!S346</f>
        <v>-573</v>
      </c>
    </row>
    <row r="350" spans="1:9" x14ac:dyDescent="0.25">
      <c r="A350" s="17" t="s">
        <v>976</v>
      </c>
      <c r="B350" s="17" t="s">
        <v>975</v>
      </c>
      <c r="C350" s="17" t="s">
        <v>1797</v>
      </c>
      <c r="D350" s="17">
        <f>'2.4.5U'!L350-'2.4.5U 2015Q2'!N347</f>
        <v>0</v>
      </c>
      <c r="E350" s="17">
        <f>'2.4.5U'!M350-'2.4.5U 2015Q2'!O347</f>
        <v>0</v>
      </c>
      <c r="F350" s="17">
        <f>'2.4.5U'!N350-'2.4.5U 2015Q2'!P347</f>
        <v>0</v>
      </c>
      <c r="G350" s="17">
        <f>'2.4.5U'!O350-'2.4.5U 2015Q2'!Q347</f>
        <v>0</v>
      </c>
      <c r="H350" s="17">
        <f>'2.4.5U'!P350-'2.4.5U 2015Q2'!R347</f>
        <v>0</v>
      </c>
      <c r="I350" s="17">
        <f>'2.4.5U'!Q350-'2.4.5U 2015Q2'!S347</f>
        <v>-96</v>
      </c>
    </row>
    <row r="351" spans="1:9" x14ac:dyDescent="0.25">
      <c r="A351" s="17" t="s">
        <v>973</v>
      </c>
      <c r="B351" s="17" t="s">
        <v>972</v>
      </c>
      <c r="C351" s="17" t="s">
        <v>1796</v>
      </c>
      <c r="D351" s="17">
        <f>'2.4.5U'!L351-'2.4.5U 2015Q2'!N348</f>
        <v>0</v>
      </c>
      <c r="E351" s="17">
        <f>'2.4.5U'!M351-'2.4.5U 2015Q2'!O348</f>
        <v>0</v>
      </c>
      <c r="F351" s="17">
        <f>'2.4.5U'!N351-'2.4.5U 2015Q2'!P348</f>
        <v>0</v>
      </c>
      <c r="G351" s="17">
        <f>'2.4.5U'!O351-'2.4.5U 2015Q2'!Q348</f>
        <v>0</v>
      </c>
      <c r="H351" s="17">
        <f>'2.4.5U'!P351-'2.4.5U 2015Q2'!R348</f>
        <v>0</v>
      </c>
      <c r="I351" s="17">
        <f>'2.4.5U'!Q351-'2.4.5U 2015Q2'!S348</f>
        <v>789</v>
      </c>
    </row>
    <row r="352" spans="1:9" x14ac:dyDescent="0.25">
      <c r="A352" s="17" t="s">
        <v>970</v>
      </c>
      <c r="B352" s="17" t="s">
        <v>969</v>
      </c>
      <c r="C352" s="17" t="s">
        <v>1795</v>
      </c>
      <c r="D352" s="17">
        <f>'2.4.5U'!L352-'2.4.5U 2015Q2'!N349</f>
        <v>0</v>
      </c>
      <c r="E352" s="17">
        <f>'2.4.5U'!M352-'2.4.5U 2015Q2'!O349</f>
        <v>0</v>
      </c>
      <c r="F352" s="17">
        <f>'2.4.5U'!N352-'2.4.5U 2015Q2'!P349</f>
        <v>0</v>
      </c>
      <c r="G352" s="17">
        <f>'2.4.5U'!O352-'2.4.5U 2015Q2'!Q349</f>
        <v>0</v>
      </c>
      <c r="H352" s="17">
        <f>'2.4.5U'!P352-'2.4.5U 2015Q2'!R349</f>
        <v>0</v>
      </c>
      <c r="I352" s="17">
        <f>'2.4.5U'!Q352-'2.4.5U 2015Q2'!S349</f>
        <v>-8</v>
      </c>
    </row>
    <row r="353" spans="1:9" x14ac:dyDescent="0.25">
      <c r="A353" s="17" t="s">
        <v>967</v>
      </c>
      <c r="B353" s="17" t="s">
        <v>966</v>
      </c>
      <c r="C353" s="17" t="s">
        <v>1794</v>
      </c>
      <c r="D353" s="17">
        <f>'2.4.5U'!L353-'2.4.5U 2015Q2'!N350</f>
        <v>0</v>
      </c>
      <c r="E353" s="17">
        <f>'2.4.5U'!M353-'2.4.5U 2015Q2'!O350</f>
        <v>0</v>
      </c>
      <c r="F353" s="17">
        <f>'2.4.5U'!N353-'2.4.5U 2015Q2'!P350</f>
        <v>0</v>
      </c>
      <c r="G353" s="17">
        <f>'2.4.5U'!O353-'2.4.5U 2015Q2'!Q350</f>
        <v>0</v>
      </c>
      <c r="H353" s="17">
        <f>'2.4.5U'!P353-'2.4.5U 2015Q2'!R350</f>
        <v>0</v>
      </c>
      <c r="I353" s="17">
        <f>'2.4.5U'!Q353-'2.4.5U 2015Q2'!S350</f>
        <v>-209</v>
      </c>
    </row>
    <row r="354" spans="1:9" x14ac:dyDescent="0.25">
      <c r="A354" s="17" t="s">
        <v>964</v>
      </c>
      <c r="B354" s="17" t="s">
        <v>963</v>
      </c>
      <c r="C354" s="17" t="s">
        <v>1793</v>
      </c>
      <c r="D354" s="17">
        <f>'2.4.5U'!L354-'2.4.5U 2015Q2'!N351</f>
        <v>0</v>
      </c>
      <c r="E354" s="17">
        <f>'2.4.5U'!M354-'2.4.5U 2015Q2'!O351</f>
        <v>0</v>
      </c>
      <c r="F354" s="17">
        <f>'2.4.5U'!N354-'2.4.5U 2015Q2'!P351</f>
        <v>0</v>
      </c>
      <c r="G354" s="17">
        <f>'2.4.5U'!O354-'2.4.5U 2015Q2'!Q351</f>
        <v>0</v>
      </c>
      <c r="H354" s="17">
        <f>'2.4.5U'!P354-'2.4.5U 2015Q2'!R351</f>
        <v>0</v>
      </c>
      <c r="I354" s="17">
        <f>'2.4.5U'!Q354-'2.4.5U 2015Q2'!S351</f>
        <v>319</v>
      </c>
    </row>
    <row r="355" spans="1:9" x14ac:dyDescent="0.25">
      <c r="A355" s="17" t="s">
        <v>961</v>
      </c>
      <c r="B355" s="17" t="s">
        <v>960</v>
      </c>
      <c r="C355" s="17" t="s">
        <v>1792</v>
      </c>
      <c r="D355" s="17">
        <f>'2.4.5U'!L355-'2.4.5U 2015Q2'!N352</f>
        <v>0</v>
      </c>
      <c r="E355" s="17">
        <f>'2.4.5U'!M355-'2.4.5U 2015Q2'!O352</f>
        <v>0</v>
      </c>
      <c r="F355" s="17">
        <f>'2.4.5U'!N355-'2.4.5U 2015Q2'!P352</f>
        <v>0</v>
      </c>
      <c r="G355" s="17">
        <f>'2.4.5U'!O355-'2.4.5U 2015Q2'!Q352</f>
        <v>0</v>
      </c>
      <c r="H355" s="17">
        <f>'2.4.5U'!P355-'2.4.5U 2015Q2'!R352</f>
        <v>0</v>
      </c>
      <c r="I355" s="17">
        <f>'2.4.5U'!Q355-'2.4.5U 2015Q2'!S352</f>
        <v>251</v>
      </c>
    </row>
    <row r="356" spans="1:9" x14ac:dyDescent="0.25">
      <c r="A356" s="17" t="s">
        <v>958</v>
      </c>
      <c r="B356" s="17" t="s">
        <v>957</v>
      </c>
      <c r="C356" s="17" t="s">
        <v>1791</v>
      </c>
      <c r="D356" s="17">
        <f>'2.4.5U'!L356-'2.4.5U 2015Q2'!N353</f>
        <v>0</v>
      </c>
      <c r="E356" s="17">
        <f>'2.4.5U'!M356-'2.4.5U 2015Q2'!O353</f>
        <v>0</v>
      </c>
      <c r="F356" s="17">
        <f>'2.4.5U'!N356-'2.4.5U 2015Q2'!P353</f>
        <v>0</v>
      </c>
      <c r="G356" s="17">
        <f>'2.4.5U'!O356-'2.4.5U 2015Q2'!Q353</f>
        <v>0</v>
      </c>
      <c r="H356" s="17">
        <f>'2.4.5U'!P356-'2.4.5U 2015Q2'!R353</f>
        <v>0</v>
      </c>
      <c r="I356" s="17">
        <f>'2.4.5U'!Q356-'2.4.5U 2015Q2'!S353</f>
        <v>-7</v>
      </c>
    </row>
    <row r="357" spans="1:9" x14ac:dyDescent="0.25">
      <c r="A357" s="17" t="s">
        <v>955</v>
      </c>
      <c r="B357" s="18" t="s">
        <v>954</v>
      </c>
      <c r="C357" s="17" t="s">
        <v>1790</v>
      </c>
      <c r="D357" s="17">
        <f>'2.4.5U'!L357-'2.4.5U 2015Q2'!N354</f>
        <v>0</v>
      </c>
      <c r="E357" s="17">
        <f>'2.4.5U'!M357-'2.4.5U 2015Q2'!O354</f>
        <v>0</v>
      </c>
      <c r="F357" s="17">
        <f>'2.4.5U'!N357-'2.4.5U 2015Q2'!P354</f>
        <v>0</v>
      </c>
      <c r="G357" s="17">
        <f>'2.4.5U'!O357-'2.4.5U 2015Q2'!Q354</f>
        <v>0</v>
      </c>
      <c r="H357" s="17">
        <f>'2.4.5U'!P357-'2.4.5U 2015Q2'!R354</f>
        <v>0</v>
      </c>
      <c r="I357" s="17">
        <f>'2.4.5U'!Q357-'2.4.5U 2015Q2'!S354</f>
        <v>-4286</v>
      </c>
    </row>
    <row r="358" spans="1:9" x14ac:dyDescent="0.25">
      <c r="A358" s="17" t="s">
        <v>952</v>
      </c>
      <c r="B358" s="17" t="s">
        <v>951</v>
      </c>
      <c r="C358" s="17" t="s">
        <v>1789</v>
      </c>
      <c r="D358" s="17">
        <f>'2.4.5U'!L358-'2.4.5U 2015Q2'!N355</f>
        <v>0</v>
      </c>
      <c r="E358" s="17">
        <f>'2.4.5U'!M358-'2.4.5U 2015Q2'!O355</f>
        <v>0</v>
      </c>
      <c r="F358" s="17">
        <f>'2.4.5U'!N358-'2.4.5U 2015Q2'!P355</f>
        <v>0</v>
      </c>
      <c r="G358" s="17">
        <f>'2.4.5U'!O358-'2.4.5U 2015Q2'!Q355</f>
        <v>0</v>
      </c>
      <c r="H358" s="17">
        <f>'2.4.5U'!P358-'2.4.5U 2015Q2'!R355</f>
        <v>0</v>
      </c>
      <c r="I358" s="17">
        <f>'2.4.5U'!Q358-'2.4.5U 2015Q2'!S355</f>
        <v>-4565</v>
      </c>
    </row>
    <row r="359" spans="1:9" x14ac:dyDescent="0.25">
      <c r="A359" s="17" t="s">
        <v>949</v>
      </c>
      <c r="B359" s="17" t="s">
        <v>948</v>
      </c>
      <c r="C359" s="17" t="s">
        <v>1788</v>
      </c>
      <c r="D359" s="17">
        <f>'2.4.5U'!L359-'2.4.5U 2015Q2'!N356</f>
        <v>0</v>
      </c>
      <c r="E359" s="17">
        <f>'2.4.5U'!M359-'2.4.5U 2015Q2'!O356</f>
        <v>0</v>
      </c>
      <c r="F359" s="17">
        <f>'2.4.5U'!N359-'2.4.5U 2015Q2'!P356</f>
        <v>0</v>
      </c>
      <c r="G359" s="17">
        <f>'2.4.5U'!O359-'2.4.5U 2015Q2'!Q356</f>
        <v>0</v>
      </c>
      <c r="H359" s="17">
        <f>'2.4.5U'!P359-'2.4.5U 2015Q2'!R356</f>
        <v>0</v>
      </c>
      <c r="I359" s="17">
        <f>'2.4.5U'!Q359-'2.4.5U 2015Q2'!S356</f>
        <v>1473</v>
      </c>
    </row>
    <row r="360" spans="1:9" x14ac:dyDescent="0.25">
      <c r="A360" s="17" t="s">
        <v>946</v>
      </c>
      <c r="B360" s="17" t="s">
        <v>945</v>
      </c>
      <c r="C360" s="17" t="s">
        <v>1787</v>
      </c>
      <c r="D360" s="17">
        <f>'2.4.5U'!L360-'2.4.5U 2015Q2'!N357</f>
        <v>0</v>
      </c>
      <c r="E360" s="17">
        <f>'2.4.5U'!M360-'2.4.5U 2015Q2'!O357</f>
        <v>0</v>
      </c>
      <c r="F360" s="17">
        <f>'2.4.5U'!N360-'2.4.5U 2015Q2'!P357</f>
        <v>0</v>
      </c>
      <c r="G360" s="17">
        <f>'2.4.5U'!O360-'2.4.5U 2015Q2'!Q357</f>
        <v>0</v>
      </c>
      <c r="H360" s="17">
        <f>'2.4.5U'!P360-'2.4.5U 2015Q2'!R357</f>
        <v>0</v>
      </c>
      <c r="I360" s="17">
        <f>'2.4.5U'!Q360-'2.4.5U 2015Q2'!S357</f>
        <v>-5989</v>
      </c>
    </row>
    <row r="361" spans="1:9" x14ac:dyDescent="0.25">
      <c r="A361" s="17" t="s">
        <v>943</v>
      </c>
      <c r="B361" s="17" t="s">
        <v>942</v>
      </c>
      <c r="C361" s="17" t="s">
        <v>1786</v>
      </c>
      <c r="D361" s="17">
        <f>'2.4.5U'!L361-'2.4.5U 2015Q2'!N358</f>
        <v>0</v>
      </c>
      <c r="E361" s="17">
        <f>'2.4.5U'!M361-'2.4.5U 2015Q2'!O358</f>
        <v>0</v>
      </c>
      <c r="F361" s="17">
        <f>'2.4.5U'!N361-'2.4.5U 2015Q2'!P358</f>
        <v>0</v>
      </c>
      <c r="G361" s="17">
        <f>'2.4.5U'!O361-'2.4.5U 2015Q2'!Q358</f>
        <v>0</v>
      </c>
      <c r="H361" s="17">
        <f>'2.4.5U'!P361-'2.4.5U 2015Q2'!R358</f>
        <v>0</v>
      </c>
      <c r="I361" s="17">
        <f>'2.4.5U'!Q361-'2.4.5U 2015Q2'!S358</f>
        <v>-49</v>
      </c>
    </row>
    <row r="362" spans="1:9" x14ac:dyDescent="0.25">
      <c r="A362" s="17" t="s">
        <v>940</v>
      </c>
      <c r="B362" s="17" t="s">
        <v>939</v>
      </c>
      <c r="C362" s="17" t="s">
        <v>1785</v>
      </c>
      <c r="D362" s="17">
        <f>'2.4.5U'!L362-'2.4.5U 2015Q2'!N359</f>
        <v>0</v>
      </c>
      <c r="E362" s="17">
        <f>'2.4.5U'!M362-'2.4.5U 2015Q2'!O359</f>
        <v>0</v>
      </c>
      <c r="F362" s="17">
        <f>'2.4.5U'!N362-'2.4.5U 2015Q2'!P359</f>
        <v>0</v>
      </c>
      <c r="G362" s="17">
        <f>'2.4.5U'!O362-'2.4.5U 2015Q2'!Q359</f>
        <v>0</v>
      </c>
      <c r="H362" s="17">
        <f>'2.4.5U'!P362-'2.4.5U 2015Q2'!R359</f>
        <v>0</v>
      </c>
      <c r="I362" s="17">
        <f>'2.4.5U'!Q362-'2.4.5U 2015Q2'!S359</f>
        <v>240</v>
      </c>
    </row>
    <row r="363" spans="1:9" x14ac:dyDescent="0.25">
      <c r="A363" s="17" t="s">
        <v>937</v>
      </c>
      <c r="B363" s="17" t="s">
        <v>936</v>
      </c>
      <c r="C363" s="17" t="s">
        <v>1784</v>
      </c>
      <c r="D363" s="17">
        <f>'2.4.5U'!L363-'2.4.5U 2015Q2'!N360</f>
        <v>0</v>
      </c>
      <c r="E363" s="17">
        <f>'2.4.5U'!M363-'2.4.5U 2015Q2'!O360</f>
        <v>0</v>
      </c>
      <c r="F363" s="17">
        <f>'2.4.5U'!N363-'2.4.5U 2015Q2'!P360</f>
        <v>0</v>
      </c>
      <c r="G363" s="17">
        <f>'2.4.5U'!O363-'2.4.5U 2015Q2'!Q360</f>
        <v>0</v>
      </c>
      <c r="H363" s="17">
        <f>'2.4.5U'!P363-'2.4.5U 2015Q2'!R360</f>
        <v>0</v>
      </c>
      <c r="I363" s="17">
        <f>'2.4.5U'!Q363-'2.4.5U 2015Q2'!S360</f>
        <v>-60</v>
      </c>
    </row>
    <row r="364" spans="1:9" x14ac:dyDescent="0.25">
      <c r="A364" s="17" t="s">
        <v>934</v>
      </c>
      <c r="B364" s="17" t="s">
        <v>933</v>
      </c>
      <c r="C364" s="17" t="s">
        <v>1783</v>
      </c>
      <c r="D364" s="17">
        <f>'2.4.5U'!L364-'2.4.5U 2015Q2'!N361</f>
        <v>0</v>
      </c>
      <c r="E364" s="17">
        <f>'2.4.5U'!M364-'2.4.5U 2015Q2'!O361</f>
        <v>0</v>
      </c>
      <c r="F364" s="17">
        <f>'2.4.5U'!N364-'2.4.5U 2015Q2'!P361</f>
        <v>0</v>
      </c>
      <c r="G364" s="17">
        <f>'2.4.5U'!O364-'2.4.5U 2015Q2'!Q361</f>
        <v>0</v>
      </c>
      <c r="H364" s="17">
        <f>'2.4.5U'!P364-'2.4.5U 2015Q2'!R361</f>
        <v>0</v>
      </c>
      <c r="I364" s="17">
        <f>'2.4.5U'!Q364-'2.4.5U 2015Q2'!S361</f>
        <v>491</v>
      </c>
    </row>
    <row r="365" spans="1:9" x14ac:dyDescent="0.25">
      <c r="A365" s="17" t="s">
        <v>931</v>
      </c>
      <c r="B365" s="17" t="s">
        <v>930</v>
      </c>
      <c r="C365" s="17" t="s">
        <v>1782</v>
      </c>
      <c r="D365" s="17">
        <f>'2.4.5U'!L365-'2.4.5U 2015Q2'!N362</f>
        <v>0</v>
      </c>
      <c r="E365" s="17">
        <f>'2.4.5U'!M365-'2.4.5U 2015Q2'!O362</f>
        <v>0</v>
      </c>
      <c r="F365" s="17">
        <f>'2.4.5U'!N365-'2.4.5U 2015Q2'!P362</f>
        <v>0</v>
      </c>
      <c r="G365" s="17">
        <f>'2.4.5U'!O365-'2.4.5U 2015Q2'!Q362</f>
        <v>0</v>
      </c>
      <c r="H365" s="17">
        <f>'2.4.5U'!P365-'2.4.5U 2015Q2'!R362</f>
        <v>0</v>
      </c>
      <c r="I365" s="17">
        <f>'2.4.5U'!Q365-'2.4.5U 2015Q2'!S362</f>
        <v>0</v>
      </c>
    </row>
    <row r="366" spans="1:9" x14ac:dyDescent="0.25">
      <c r="A366" s="17" t="s">
        <v>928</v>
      </c>
      <c r="B366" s="17" t="s">
        <v>927</v>
      </c>
      <c r="C366" s="17" t="s">
        <v>1781</v>
      </c>
      <c r="D366" s="17">
        <f>'2.4.5U'!L366-'2.4.5U 2015Q2'!N363</f>
        <v>0</v>
      </c>
      <c r="E366" s="17">
        <f>'2.4.5U'!M366-'2.4.5U 2015Q2'!O363</f>
        <v>0</v>
      </c>
      <c r="F366" s="17">
        <f>'2.4.5U'!N366-'2.4.5U 2015Q2'!P363</f>
        <v>0</v>
      </c>
      <c r="G366" s="17">
        <f>'2.4.5U'!O366-'2.4.5U 2015Q2'!Q363</f>
        <v>0</v>
      </c>
      <c r="H366" s="17">
        <f>'2.4.5U'!P366-'2.4.5U 2015Q2'!R363</f>
        <v>0</v>
      </c>
      <c r="I366" s="17">
        <f>'2.4.5U'!Q366-'2.4.5U 2015Q2'!S363</f>
        <v>-43</v>
      </c>
    </row>
    <row r="367" spans="1:9" x14ac:dyDescent="0.25">
      <c r="A367" s="17" t="s">
        <v>925</v>
      </c>
      <c r="B367" s="17" t="s">
        <v>924</v>
      </c>
      <c r="C367" s="17" t="s">
        <v>1780</v>
      </c>
      <c r="D367" s="17">
        <f>'2.4.5U'!L367-'2.4.5U 2015Q2'!N364</f>
        <v>0</v>
      </c>
      <c r="E367" s="17">
        <f>'2.4.5U'!M367-'2.4.5U 2015Q2'!O364</f>
        <v>0</v>
      </c>
      <c r="F367" s="17">
        <f>'2.4.5U'!N367-'2.4.5U 2015Q2'!P364</f>
        <v>0</v>
      </c>
      <c r="G367" s="17">
        <f>'2.4.5U'!O367-'2.4.5U 2015Q2'!Q364</f>
        <v>0</v>
      </c>
      <c r="H367" s="17">
        <f>'2.4.5U'!P367-'2.4.5U 2015Q2'!R364</f>
        <v>0</v>
      </c>
      <c r="I367" s="17">
        <f>'2.4.5U'!Q367-'2.4.5U 2015Q2'!S364</f>
        <v>-32</v>
      </c>
    </row>
    <row r="368" spans="1:9" x14ac:dyDescent="0.25">
      <c r="A368" s="17" t="s">
        <v>922</v>
      </c>
      <c r="B368" s="17" t="s">
        <v>921</v>
      </c>
      <c r="C368" s="17" t="s">
        <v>1779</v>
      </c>
      <c r="D368" s="17">
        <f>'2.4.5U'!L368-'2.4.5U 2015Q2'!N365</f>
        <v>0</v>
      </c>
      <c r="E368" s="17">
        <f>'2.4.5U'!M368-'2.4.5U 2015Q2'!O365</f>
        <v>0</v>
      </c>
      <c r="F368" s="17">
        <f>'2.4.5U'!N368-'2.4.5U 2015Q2'!P365</f>
        <v>0</v>
      </c>
      <c r="G368" s="17">
        <f>'2.4.5U'!O368-'2.4.5U 2015Q2'!Q365</f>
        <v>0</v>
      </c>
      <c r="H368" s="17">
        <f>'2.4.5U'!P368-'2.4.5U 2015Q2'!R365</f>
        <v>0</v>
      </c>
      <c r="I368" s="17">
        <f>'2.4.5U'!Q368-'2.4.5U 2015Q2'!S365</f>
        <v>5</v>
      </c>
    </row>
    <row r="369" spans="1:9" x14ac:dyDescent="0.25">
      <c r="A369" s="17" t="s">
        <v>919</v>
      </c>
      <c r="B369" s="17" t="s">
        <v>918</v>
      </c>
      <c r="C369" s="17" t="s">
        <v>1778</v>
      </c>
      <c r="D369" s="17">
        <f>'2.4.5U'!L369-'2.4.5U 2015Q2'!N366</f>
        <v>0</v>
      </c>
      <c r="E369" s="17">
        <f>'2.4.5U'!M369-'2.4.5U 2015Q2'!O366</f>
        <v>0</v>
      </c>
      <c r="F369" s="17">
        <f>'2.4.5U'!N369-'2.4.5U 2015Q2'!P366</f>
        <v>0</v>
      </c>
      <c r="G369" s="17">
        <f>'2.4.5U'!O369-'2.4.5U 2015Q2'!Q366</f>
        <v>0</v>
      </c>
      <c r="H369" s="17">
        <f>'2.4.5U'!P369-'2.4.5U 2015Q2'!R366</f>
        <v>0</v>
      </c>
      <c r="I369" s="17">
        <f>'2.4.5U'!Q369-'2.4.5U 2015Q2'!S366</f>
        <v>-321</v>
      </c>
    </row>
    <row r="370" spans="1:9" x14ac:dyDescent="0.25">
      <c r="A370" s="17" t="s">
        <v>5</v>
      </c>
      <c r="B370" s="18" t="s">
        <v>916</v>
      </c>
      <c r="C370" s="17" t="s">
        <v>845</v>
      </c>
      <c r="D370" s="17" t="e">
        <f>'2.4.5U'!L370-'2.4.5U 2015Q2'!N367</f>
        <v>#VALUE!</v>
      </c>
      <c r="E370" s="17" t="e">
        <f>'2.4.5U'!M370-'2.4.5U 2015Q2'!O367</f>
        <v>#VALUE!</v>
      </c>
      <c r="F370" s="17" t="e">
        <f>'2.4.5U'!N370-'2.4.5U 2015Q2'!P367</f>
        <v>#VALUE!</v>
      </c>
      <c r="G370" s="17" t="e">
        <f>'2.4.5U'!O370-'2.4.5U 2015Q2'!Q367</f>
        <v>#VALUE!</v>
      </c>
      <c r="H370" s="17" t="e">
        <f>'2.4.5U'!P370-'2.4.5U 2015Q2'!R367</f>
        <v>#VALUE!</v>
      </c>
      <c r="I370" s="17" t="e">
        <f>'2.4.5U'!Q370-'2.4.5U 2015Q2'!S367</f>
        <v>#VALUE!</v>
      </c>
    </row>
    <row r="371" spans="1:9" x14ac:dyDescent="0.25">
      <c r="A371" s="17" t="s">
        <v>915</v>
      </c>
      <c r="B371" s="17" t="s">
        <v>1777</v>
      </c>
      <c r="C371" s="17" t="s">
        <v>1776</v>
      </c>
      <c r="D371" s="17">
        <f>'2.4.5U'!L371-'2.4.5U 2015Q2'!N368</f>
        <v>0</v>
      </c>
      <c r="E371" s="17">
        <f>'2.4.5U'!M371-'2.4.5U 2015Q2'!O368</f>
        <v>0</v>
      </c>
      <c r="F371" s="17">
        <f>'2.4.5U'!N371-'2.4.5U 2015Q2'!P368</f>
        <v>0</v>
      </c>
      <c r="G371" s="17">
        <f>'2.4.5U'!O371-'2.4.5U 2015Q2'!Q368</f>
        <v>0</v>
      </c>
      <c r="H371" s="17">
        <f>'2.4.5U'!P371-'2.4.5U 2015Q2'!R368</f>
        <v>0</v>
      </c>
      <c r="I371" s="17">
        <f>'2.4.5U'!Q371-'2.4.5U 2015Q2'!S368</f>
        <v>1430</v>
      </c>
    </row>
    <row r="372" spans="1:9" x14ac:dyDescent="0.25">
      <c r="A372" s="17" t="s">
        <v>912</v>
      </c>
      <c r="B372" s="17" t="s">
        <v>911</v>
      </c>
      <c r="C372" s="17" t="s">
        <v>1775</v>
      </c>
      <c r="D372" s="17">
        <f>'2.4.5U'!L372-'2.4.5U 2015Q2'!N369</f>
        <v>0</v>
      </c>
      <c r="E372" s="17">
        <f>'2.4.5U'!M372-'2.4.5U 2015Q2'!O369</f>
        <v>0</v>
      </c>
      <c r="F372" s="17">
        <f>'2.4.5U'!N372-'2.4.5U 2015Q2'!P369</f>
        <v>0</v>
      </c>
      <c r="G372" s="17">
        <f>'2.4.5U'!O372-'2.4.5U 2015Q2'!Q369</f>
        <v>0</v>
      </c>
      <c r="H372" s="17">
        <f>'2.4.5U'!P372-'2.4.5U 2015Q2'!R369</f>
        <v>0</v>
      </c>
      <c r="I372" s="17">
        <f>'2.4.5U'!Q372-'2.4.5U 2015Q2'!S369</f>
        <v>1069</v>
      </c>
    </row>
    <row r="373" spans="1:9" x14ac:dyDescent="0.25">
      <c r="A373" s="17" t="s">
        <v>909</v>
      </c>
      <c r="B373" s="17" t="s">
        <v>908</v>
      </c>
      <c r="C373" s="17" t="s">
        <v>1774</v>
      </c>
      <c r="D373" s="17">
        <f>'2.4.5U'!L373-'2.4.5U 2015Q2'!N370</f>
        <v>0</v>
      </c>
      <c r="E373" s="17">
        <f>'2.4.5U'!M373-'2.4.5U 2015Q2'!O370</f>
        <v>0</v>
      </c>
      <c r="F373" s="17">
        <f>'2.4.5U'!N373-'2.4.5U 2015Q2'!P370</f>
        <v>0</v>
      </c>
      <c r="G373" s="17">
        <f>'2.4.5U'!O373-'2.4.5U 2015Q2'!Q370</f>
        <v>0</v>
      </c>
      <c r="H373" s="17">
        <f>'2.4.5U'!P373-'2.4.5U 2015Q2'!R370</f>
        <v>0</v>
      </c>
      <c r="I373" s="17">
        <f>'2.4.5U'!Q373-'2.4.5U 2015Q2'!S370</f>
        <v>810</v>
      </c>
    </row>
    <row r="374" spans="1:9" x14ac:dyDescent="0.25">
      <c r="A374" s="17" t="s">
        <v>906</v>
      </c>
      <c r="B374" s="17" t="s">
        <v>905</v>
      </c>
      <c r="C374" s="17" t="s">
        <v>1773</v>
      </c>
      <c r="D374" s="17">
        <f>'2.4.5U'!L374-'2.4.5U 2015Q2'!N371</f>
        <v>0</v>
      </c>
      <c r="E374" s="17">
        <f>'2.4.5U'!M374-'2.4.5U 2015Q2'!O371</f>
        <v>0</v>
      </c>
      <c r="F374" s="17">
        <f>'2.4.5U'!N374-'2.4.5U 2015Q2'!P371</f>
        <v>0</v>
      </c>
      <c r="G374" s="17">
        <f>'2.4.5U'!O374-'2.4.5U 2015Q2'!Q371</f>
        <v>0</v>
      </c>
      <c r="H374" s="17">
        <f>'2.4.5U'!P374-'2.4.5U 2015Q2'!R371</f>
        <v>0</v>
      </c>
      <c r="I374" s="17">
        <f>'2.4.5U'!Q374-'2.4.5U 2015Q2'!S371</f>
        <v>14197</v>
      </c>
    </row>
    <row r="375" spans="1:9" x14ac:dyDescent="0.25">
      <c r="A375" s="17" t="s">
        <v>903</v>
      </c>
      <c r="B375" s="17" t="s">
        <v>902</v>
      </c>
      <c r="C375" s="17" t="s">
        <v>1772</v>
      </c>
      <c r="D375" s="17">
        <f>'2.4.5U'!L375-'2.4.5U 2015Q2'!N372</f>
        <v>0</v>
      </c>
      <c r="E375" s="17">
        <f>'2.4.5U'!M375-'2.4.5U 2015Q2'!O372</f>
        <v>0</v>
      </c>
      <c r="F375" s="17">
        <f>'2.4.5U'!N375-'2.4.5U 2015Q2'!P372</f>
        <v>0</v>
      </c>
      <c r="G375" s="17">
        <f>'2.4.5U'!O375-'2.4.5U 2015Q2'!Q372</f>
        <v>0</v>
      </c>
      <c r="H375" s="17">
        <f>'2.4.5U'!P375-'2.4.5U 2015Q2'!R372</f>
        <v>0</v>
      </c>
      <c r="I375" s="17">
        <f>'2.4.5U'!Q375-'2.4.5U 2015Q2'!S372</f>
        <v>13645</v>
      </c>
    </row>
    <row r="376" spans="1:9" x14ac:dyDescent="0.25">
      <c r="A376" s="17" t="s">
        <v>900</v>
      </c>
      <c r="B376" s="17" t="s">
        <v>899</v>
      </c>
      <c r="C376" s="17" t="s">
        <v>1771</v>
      </c>
      <c r="D376" s="17">
        <f>'2.4.5U'!L376-'2.4.5U 2015Q2'!N373</f>
        <v>0</v>
      </c>
      <c r="E376" s="17">
        <f>'2.4.5U'!M376-'2.4.5U 2015Q2'!O373</f>
        <v>0</v>
      </c>
      <c r="F376" s="17">
        <f>'2.4.5U'!N376-'2.4.5U 2015Q2'!P373</f>
        <v>0</v>
      </c>
      <c r="G376" s="17">
        <f>'2.4.5U'!O376-'2.4.5U 2015Q2'!Q373</f>
        <v>0</v>
      </c>
      <c r="H376" s="17">
        <f>'2.4.5U'!P376-'2.4.5U 2015Q2'!R373</f>
        <v>0</v>
      </c>
      <c r="I376" s="17">
        <f>'2.4.5U'!Q376-'2.4.5U 2015Q2'!S373</f>
        <v>13387</v>
      </c>
    </row>
    <row r="377" spans="1:9" x14ac:dyDescent="0.25">
      <c r="A377" s="17" t="s">
        <v>5</v>
      </c>
      <c r="B377" s="18" t="s">
        <v>897</v>
      </c>
      <c r="C377" s="17" t="s">
        <v>845</v>
      </c>
      <c r="D377" s="17" t="e">
        <f>'2.4.5U'!L377-'2.4.5U 2015Q2'!N374</f>
        <v>#VALUE!</v>
      </c>
      <c r="E377" s="17" t="e">
        <f>'2.4.5U'!M377-'2.4.5U 2015Q2'!O374</f>
        <v>#VALUE!</v>
      </c>
      <c r="F377" s="17" t="e">
        <f>'2.4.5U'!N377-'2.4.5U 2015Q2'!P374</f>
        <v>#VALUE!</v>
      </c>
      <c r="G377" s="17" t="e">
        <f>'2.4.5U'!O377-'2.4.5U 2015Q2'!Q374</f>
        <v>#VALUE!</v>
      </c>
      <c r="H377" s="17" t="e">
        <f>'2.4.5U'!P377-'2.4.5U 2015Q2'!R374</f>
        <v>#VALUE!</v>
      </c>
      <c r="I377" s="17" t="e">
        <f>'2.4.5U'!Q377-'2.4.5U 2015Q2'!S374</f>
        <v>#VALUE!</v>
      </c>
    </row>
    <row r="378" spans="1:9" x14ac:dyDescent="0.25">
      <c r="A378" s="17" t="s">
        <v>896</v>
      </c>
      <c r="B378" s="18" t="s">
        <v>895</v>
      </c>
      <c r="C378" s="17" t="s">
        <v>1770</v>
      </c>
      <c r="D378" s="17">
        <f>'2.4.5U'!L378-'2.4.5U 2015Q2'!N375</f>
        <v>0</v>
      </c>
      <c r="E378" s="17">
        <f>'2.4.5U'!M378-'2.4.5U 2015Q2'!O375</f>
        <v>0</v>
      </c>
      <c r="F378" s="17">
        <f>'2.4.5U'!N378-'2.4.5U 2015Q2'!P375</f>
        <v>0</v>
      </c>
      <c r="G378" s="17">
        <f>'2.4.5U'!O378-'2.4.5U 2015Q2'!Q375</f>
        <v>0</v>
      </c>
      <c r="H378" s="17">
        <f>'2.4.5U'!P378-'2.4.5U 2015Q2'!R375</f>
        <v>0</v>
      </c>
      <c r="I378" s="17">
        <f>'2.4.5U'!Q378-'2.4.5U 2015Q2'!S375</f>
        <v>12278</v>
      </c>
    </row>
    <row r="379" spans="1:9" x14ac:dyDescent="0.25">
      <c r="A379" s="17" t="s">
        <v>5</v>
      </c>
      <c r="B379" s="18" t="s">
        <v>893</v>
      </c>
      <c r="C379" s="17" t="s">
        <v>845</v>
      </c>
      <c r="D379" s="17" t="e">
        <f>'2.4.5U'!L379-'2.4.5U 2015Q2'!N376</f>
        <v>#VALUE!</v>
      </c>
      <c r="E379" s="17" t="e">
        <f>'2.4.5U'!M379-'2.4.5U 2015Q2'!O376</f>
        <v>#VALUE!</v>
      </c>
      <c r="F379" s="17" t="e">
        <f>'2.4.5U'!N379-'2.4.5U 2015Q2'!P376</f>
        <v>#VALUE!</v>
      </c>
      <c r="G379" s="17" t="e">
        <f>'2.4.5U'!O379-'2.4.5U 2015Q2'!Q376</f>
        <v>#VALUE!</v>
      </c>
      <c r="H379" s="17" t="e">
        <f>'2.4.5U'!P379-'2.4.5U 2015Q2'!R376</f>
        <v>#VALUE!</v>
      </c>
      <c r="I379" s="17" t="e">
        <f>'2.4.5U'!Q379-'2.4.5U 2015Q2'!S376</f>
        <v>#VALUE!</v>
      </c>
    </row>
    <row r="380" spans="1:9" x14ac:dyDescent="0.25">
      <c r="A380" s="17" t="s">
        <v>892</v>
      </c>
      <c r="B380" s="17" t="s">
        <v>891</v>
      </c>
      <c r="C380" s="17" t="s">
        <v>1769</v>
      </c>
      <c r="D380" s="17">
        <f>'2.4.5U'!L380-'2.4.5U 2015Q2'!N377</f>
        <v>0</v>
      </c>
      <c r="E380" s="17">
        <f>'2.4.5U'!M380-'2.4.5U 2015Q2'!O377</f>
        <v>0</v>
      </c>
      <c r="F380" s="17">
        <f>'2.4.5U'!N380-'2.4.5U 2015Q2'!P377</f>
        <v>0</v>
      </c>
      <c r="G380" s="17">
        <f>'2.4.5U'!O380-'2.4.5U 2015Q2'!Q377</f>
        <v>0</v>
      </c>
      <c r="H380" s="17">
        <f>'2.4.5U'!P380-'2.4.5U 2015Q2'!R377</f>
        <v>0</v>
      </c>
      <c r="I380" s="17">
        <f>'2.4.5U'!Q380-'2.4.5U 2015Q2'!S377</f>
        <v>-1053</v>
      </c>
    </row>
    <row r="381" spans="1:9" x14ac:dyDescent="0.25">
      <c r="A381" s="17" t="s">
        <v>889</v>
      </c>
      <c r="B381" s="17" t="s">
        <v>888</v>
      </c>
      <c r="C381" s="17" t="s">
        <v>1768</v>
      </c>
      <c r="D381" s="17">
        <f>'2.4.5U'!L381-'2.4.5U 2015Q2'!N378</f>
        <v>0</v>
      </c>
      <c r="E381" s="17">
        <f>'2.4.5U'!M381-'2.4.5U 2015Q2'!O378</f>
        <v>0</v>
      </c>
      <c r="F381" s="17">
        <f>'2.4.5U'!N381-'2.4.5U 2015Q2'!P378</f>
        <v>0</v>
      </c>
      <c r="G381" s="17">
        <f>'2.4.5U'!O381-'2.4.5U 2015Q2'!Q378</f>
        <v>0</v>
      </c>
      <c r="H381" s="17">
        <f>'2.4.5U'!P381-'2.4.5U 2015Q2'!R378</f>
        <v>0</v>
      </c>
      <c r="I381" s="17">
        <f>'2.4.5U'!Q381-'2.4.5U 2015Q2'!S378</f>
        <v>291</v>
      </c>
    </row>
    <row r="382" spans="1:9" x14ac:dyDescent="0.25">
      <c r="A382" s="17" t="s">
        <v>5</v>
      </c>
      <c r="B382" s="18" t="s">
        <v>886</v>
      </c>
      <c r="C382" s="17" t="s">
        <v>845</v>
      </c>
      <c r="D382" s="17" t="e">
        <f>'2.4.5U'!L382-'2.4.5U 2015Q2'!N379</f>
        <v>#VALUE!</v>
      </c>
      <c r="E382" s="17" t="e">
        <f>'2.4.5U'!M382-'2.4.5U 2015Q2'!O379</f>
        <v>#VALUE!</v>
      </c>
      <c r="F382" s="17" t="e">
        <f>'2.4.5U'!N382-'2.4.5U 2015Q2'!P379</f>
        <v>#VALUE!</v>
      </c>
      <c r="G382" s="17" t="e">
        <f>'2.4.5U'!O382-'2.4.5U 2015Q2'!Q379</f>
        <v>#VALUE!</v>
      </c>
      <c r="H382" s="17" t="e">
        <f>'2.4.5U'!P382-'2.4.5U 2015Q2'!R379</f>
        <v>#VALUE!</v>
      </c>
      <c r="I382" s="17" t="e">
        <f>'2.4.5U'!Q382-'2.4.5U 2015Q2'!S379</f>
        <v>#VALUE!</v>
      </c>
    </row>
    <row r="383" spans="1:9" x14ac:dyDescent="0.25">
      <c r="A383" s="17" t="s">
        <v>885</v>
      </c>
      <c r="B383" s="17" t="s">
        <v>884</v>
      </c>
      <c r="C383" s="17" t="s">
        <v>1767</v>
      </c>
      <c r="D383" s="17">
        <f>'2.4.5U'!L383-'2.4.5U 2015Q2'!N380</f>
        <v>0</v>
      </c>
      <c r="E383" s="17">
        <f>'2.4.5U'!M383-'2.4.5U 2015Q2'!O380</f>
        <v>0</v>
      </c>
      <c r="F383" s="17">
        <f>'2.4.5U'!N383-'2.4.5U 2015Q2'!P380</f>
        <v>0</v>
      </c>
      <c r="G383" s="17">
        <f>'2.4.5U'!O383-'2.4.5U 2015Q2'!Q380</f>
        <v>0</v>
      </c>
      <c r="H383" s="17">
        <f>'2.4.5U'!P383-'2.4.5U 2015Q2'!R380</f>
        <v>0</v>
      </c>
      <c r="I383" s="17">
        <f>'2.4.5U'!Q383-'2.4.5U 2015Q2'!S380</f>
        <v>259</v>
      </c>
    </row>
    <row r="384" spans="1:9" x14ac:dyDescent="0.25">
      <c r="A384" s="17" t="s">
        <v>882</v>
      </c>
      <c r="B384" s="17" t="s">
        <v>881</v>
      </c>
      <c r="C384" s="17" t="s">
        <v>1766</v>
      </c>
      <c r="D384" s="17">
        <f>'2.4.5U'!L384-'2.4.5U 2015Q2'!N381</f>
        <v>0</v>
      </c>
      <c r="E384" s="17">
        <f>'2.4.5U'!M384-'2.4.5U 2015Q2'!O381</f>
        <v>0</v>
      </c>
      <c r="F384" s="17">
        <f>'2.4.5U'!N384-'2.4.5U 2015Q2'!P381</f>
        <v>0</v>
      </c>
      <c r="G384" s="17">
        <f>'2.4.5U'!O384-'2.4.5U 2015Q2'!Q381</f>
        <v>0</v>
      </c>
      <c r="H384" s="17">
        <f>'2.4.5U'!P384-'2.4.5U 2015Q2'!R381</f>
        <v>0</v>
      </c>
      <c r="I384" s="17">
        <f>'2.4.5U'!Q384-'2.4.5U 2015Q2'!S381</f>
        <v>305</v>
      </c>
    </row>
    <row r="385" spans="1:9" x14ac:dyDescent="0.25">
      <c r="A385" s="17" t="s">
        <v>879</v>
      </c>
      <c r="B385" s="17" t="s">
        <v>878</v>
      </c>
      <c r="C385" s="17" t="s">
        <v>25</v>
      </c>
      <c r="D385" s="17">
        <f>'2.4.5U'!L385-'2.4.5U 2015Q2'!N382</f>
        <v>0</v>
      </c>
      <c r="E385" s="17">
        <f>'2.4.5U'!M385-'2.4.5U 2015Q2'!O382</f>
        <v>0</v>
      </c>
      <c r="F385" s="17">
        <f>'2.4.5U'!N385-'2.4.5U 2015Q2'!P382</f>
        <v>0</v>
      </c>
      <c r="G385" s="17">
        <f>'2.4.5U'!O385-'2.4.5U 2015Q2'!Q382</f>
        <v>0</v>
      </c>
      <c r="H385" s="17">
        <f>'2.4.5U'!P385-'2.4.5U 2015Q2'!R382</f>
        <v>0</v>
      </c>
      <c r="I385" s="17">
        <f>'2.4.5U'!Q385-'2.4.5U 2015Q2'!S382</f>
        <v>-268</v>
      </c>
    </row>
    <row r="386" spans="1:9" x14ac:dyDescent="0.25">
      <c r="A386" s="17" t="s">
        <v>877</v>
      </c>
      <c r="B386" s="17" t="s">
        <v>876</v>
      </c>
      <c r="C386" s="17" t="s">
        <v>1765</v>
      </c>
      <c r="D386" s="17">
        <f>'2.4.5U'!L386-'2.4.5U 2015Q2'!N383</f>
        <v>0</v>
      </c>
      <c r="E386" s="17">
        <f>'2.4.5U'!M386-'2.4.5U 2015Q2'!O383</f>
        <v>0</v>
      </c>
      <c r="F386" s="17">
        <f>'2.4.5U'!N386-'2.4.5U 2015Q2'!P383</f>
        <v>0</v>
      </c>
      <c r="G386" s="17">
        <f>'2.4.5U'!O386-'2.4.5U 2015Q2'!Q383</f>
        <v>0</v>
      </c>
      <c r="H386" s="17">
        <f>'2.4.5U'!P386-'2.4.5U 2015Q2'!R383</f>
        <v>0</v>
      </c>
      <c r="I386" s="17">
        <f>'2.4.5U'!Q386-'2.4.5U 2015Q2'!S383</f>
        <v>532</v>
      </c>
    </row>
    <row r="387" spans="1:9" x14ac:dyDescent="0.25">
      <c r="A387" s="17" t="s">
        <v>5</v>
      </c>
      <c r="B387" s="18" t="s">
        <v>874</v>
      </c>
      <c r="C387" s="17" t="s">
        <v>845</v>
      </c>
      <c r="D387" s="17" t="e">
        <f>'2.4.5U'!L387-'2.4.5U 2015Q2'!N384</f>
        <v>#VALUE!</v>
      </c>
      <c r="E387" s="17" t="e">
        <f>'2.4.5U'!M387-'2.4.5U 2015Q2'!O384</f>
        <v>#VALUE!</v>
      </c>
      <c r="F387" s="17" t="e">
        <f>'2.4.5U'!N387-'2.4.5U 2015Q2'!P384</f>
        <v>#VALUE!</v>
      </c>
      <c r="G387" s="17" t="e">
        <f>'2.4.5U'!O387-'2.4.5U 2015Q2'!Q384</f>
        <v>#VALUE!</v>
      </c>
      <c r="H387" s="17" t="e">
        <f>'2.4.5U'!P387-'2.4.5U 2015Q2'!R384</f>
        <v>#VALUE!</v>
      </c>
      <c r="I387" s="17" t="e">
        <f>'2.4.5U'!Q387-'2.4.5U 2015Q2'!S384</f>
        <v>#VALUE!</v>
      </c>
    </row>
    <row r="388" spans="1:9" x14ac:dyDescent="0.25">
      <c r="A388" s="17" t="s">
        <v>873</v>
      </c>
      <c r="B388" s="17" t="s">
        <v>872</v>
      </c>
      <c r="C388" s="17" t="s">
        <v>1764</v>
      </c>
      <c r="D388" s="17">
        <f>'2.4.5U'!L388-'2.4.5U 2015Q2'!N385</f>
        <v>0</v>
      </c>
      <c r="E388" s="17">
        <f>'2.4.5U'!M388-'2.4.5U 2015Q2'!O385</f>
        <v>0</v>
      </c>
      <c r="F388" s="17">
        <f>'2.4.5U'!N388-'2.4.5U 2015Q2'!P385</f>
        <v>0</v>
      </c>
      <c r="G388" s="17">
        <f>'2.4.5U'!O388-'2.4.5U 2015Q2'!Q385</f>
        <v>0</v>
      </c>
      <c r="H388" s="17">
        <f>'2.4.5U'!P388-'2.4.5U 2015Q2'!R385</f>
        <v>0</v>
      </c>
      <c r="I388" s="17">
        <f>'2.4.5U'!Q388-'2.4.5U 2015Q2'!S385</f>
        <v>12213</v>
      </c>
    </row>
    <row r="389" spans="1:9" x14ac:dyDescent="0.25">
      <c r="A389" s="17" t="s">
        <v>5</v>
      </c>
      <c r="B389" s="18" t="s">
        <v>870</v>
      </c>
      <c r="C389" s="17" t="s">
        <v>845</v>
      </c>
      <c r="D389" s="17" t="e">
        <f>'2.4.5U'!L389-'2.4.5U 2015Q2'!N386</f>
        <v>#VALUE!</v>
      </c>
      <c r="E389" s="17" t="e">
        <f>'2.4.5U'!M389-'2.4.5U 2015Q2'!O386</f>
        <v>#VALUE!</v>
      </c>
      <c r="F389" s="17" t="e">
        <f>'2.4.5U'!N389-'2.4.5U 2015Q2'!P386</f>
        <v>#VALUE!</v>
      </c>
      <c r="G389" s="17" t="e">
        <f>'2.4.5U'!O389-'2.4.5U 2015Q2'!Q386</f>
        <v>#VALUE!</v>
      </c>
      <c r="H389" s="17" t="e">
        <f>'2.4.5U'!P389-'2.4.5U 2015Q2'!R386</f>
        <v>#VALUE!</v>
      </c>
      <c r="I389" s="17" t="e">
        <f>'2.4.5U'!Q389-'2.4.5U 2015Q2'!S386</f>
        <v>#VALUE!</v>
      </c>
    </row>
    <row r="390" spans="1:9" x14ac:dyDescent="0.25">
      <c r="A390" s="17" t="s">
        <v>869</v>
      </c>
      <c r="B390" s="17" t="s">
        <v>868</v>
      </c>
      <c r="C390" s="17" t="s">
        <v>1763</v>
      </c>
      <c r="D390" s="17">
        <f>'2.4.5U'!L390-'2.4.5U 2015Q2'!N387</f>
        <v>0</v>
      </c>
      <c r="E390" s="17">
        <f>'2.4.5U'!M390-'2.4.5U 2015Q2'!O387</f>
        <v>0</v>
      </c>
      <c r="F390" s="17">
        <f>'2.4.5U'!N390-'2.4.5U 2015Q2'!P387</f>
        <v>0</v>
      </c>
      <c r="G390" s="17">
        <f>'2.4.5U'!O390-'2.4.5U 2015Q2'!Q387</f>
        <v>0</v>
      </c>
      <c r="H390" s="17">
        <f>'2.4.5U'!P390-'2.4.5U 2015Q2'!R387</f>
        <v>0</v>
      </c>
      <c r="I390" s="17">
        <f>'2.4.5U'!Q390-'2.4.5U 2015Q2'!S387</f>
        <v>-5</v>
      </c>
    </row>
    <row r="391" spans="1:9" x14ac:dyDescent="0.25">
      <c r="A391" s="17" t="s">
        <v>866</v>
      </c>
      <c r="B391" s="17" t="s">
        <v>865</v>
      </c>
      <c r="C391" s="17" t="s">
        <v>1762</v>
      </c>
      <c r="D391" s="17">
        <f>'2.4.5U'!L391-'2.4.5U 2015Q2'!N388</f>
        <v>0</v>
      </c>
      <c r="E391" s="17">
        <f>'2.4.5U'!M391-'2.4.5U 2015Q2'!O388</f>
        <v>0</v>
      </c>
      <c r="F391" s="17">
        <f>'2.4.5U'!N391-'2.4.5U 2015Q2'!P388</f>
        <v>0</v>
      </c>
      <c r="G391" s="17">
        <f>'2.4.5U'!O391-'2.4.5U 2015Q2'!Q388</f>
        <v>0</v>
      </c>
      <c r="H391" s="17">
        <f>'2.4.5U'!P391-'2.4.5U 2015Q2'!R388</f>
        <v>0</v>
      </c>
      <c r="I391" s="17">
        <f>'2.4.5U'!Q391-'2.4.5U 2015Q2'!S388</f>
        <v>827</v>
      </c>
    </row>
    <row r="392" spans="1:9" x14ac:dyDescent="0.25">
      <c r="A392" s="17" t="s">
        <v>863</v>
      </c>
      <c r="B392" s="17" t="s">
        <v>862</v>
      </c>
      <c r="C392" s="17" t="s">
        <v>1761</v>
      </c>
      <c r="D392" s="17">
        <f>'2.4.5U'!L392-'2.4.5U 2015Q2'!N389</f>
        <v>0</v>
      </c>
      <c r="E392" s="17">
        <f>'2.4.5U'!M392-'2.4.5U 2015Q2'!O389</f>
        <v>0</v>
      </c>
      <c r="F392" s="17">
        <f>'2.4.5U'!N392-'2.4.5U 2015Q2'!P389</f>
        <v>0</v>
      </c>
      <c r="G392" s="17">
        <f>'2.4.5U'!O392-'2.4.5U 2015Q2'!Q389</f>
        <v>0</v>
      </c>
      <c r="H392" s="17">
        <f>'2.4.5U'!P392-'2.4.5U 2015Q2'!R389</f>
        <v>0</v>
      </c>
      <c r="I392" s="17">
        <f>'2.4.5U'!Q392-'2.4.5U 2015Q2'!S389</f>
        <v>4293</v>
      </c>
    </row>
    <row r="393" spans="1:9" x14ac:dyDescent="0.25">
      <c r="A393" s="17" t="s">
        <v>860</v>
      </c>
      <c r="B393" s="17" t="s">
        <v>859</v>
      </c>
      <c r="C393" s="17" t="s">
        <v>58</v>
      </c>
      <c r="D393" s="17">
        <f>'2.4.5U'!L393-'2.4.5U 2015Q2'!N390</f>
        <v>0</v>
      </c>
      <c r="E393" s="17">
        <f>'2.4.5U'!M393-'2.4.5U 2015Q2'!O390</f>
        <v>0</v>
      </c>
      <c r="F393" s="17">
        <f>'2.4.5U'!N393-'2.4.5U 2015Q2'!P390</f>
        <v>0</v>
      </c>
      <c r="G393" s="17">
        <f>'2.4.5U'!O393-'2.4.5U 2015Q2'!Q390</f>
        <v>0</v>
      </c>
      <c r="H393" s="17">
        <f>'2.4.5U'!P393-'2.4.5U 2015Q2'!R390</f>
        <v>0</v>
      </c>
      <c r="I393" s="17">
        <f>'2.4.5U'!Q393-'2.4.5U 2015Q2'!S390</f>
        <v>3456</v>
      </c>
    </row>
    <row r="394" spans="1:9" x14ac:dyDescent="0.25">
      <c r="A394" s="17" t="s">
        <v>858</v>
      </c>
      <c r="B394" s="17" t="s">
        <v>857</v>
      </c>
      <c r="C394" s="17" t="s">
        <v>1760</v>
      </c>
      <c r="D394" s="17">
        <f>'2.4.5U'!L394-'2.4.5U 2015Q2'!N391</f>
        <v>0</v>
      </c>
      <c r="E394" s="17">
        <f>'2.4.5U'!M394-'2.4.5U 2015Q2'!O391</f>
        <v>0</v>
      </c>
      <c r="F394" s="17">
        <f>'2.4.5U'!N394-'2.4.5U 2015Q2'!P391</f>
        <v>0</v>
      </c>
      <c r="G394" s="17">
        <f>'2.4.5U'!O394-'2.4.5U 2015Q2'!Q391</f>
        <v>0</v>
      </c>
      <c r="H394" s="17">
        <f>'2.4.5U'!P394-'2.4.5U 2015Q2'!R391</f>
        <v>0</v>
      </c>
      <c r="I394" s="17">
        <f>'2.4.5U'!Q394-'2.4.5U 2015Q2'!S391</f>
        <v>562</v>
      </c>
    </row>
    <row r="395" spans="1:9" x14ac:dyDescent="0.25">
      <c r="A395" s="17" t="s">
        <v>855</v>
      </c>
      <c r="B395" s="17" t="s">
        <v>854</v>
      </c>
      <c r="C395" s="17" t="s">
        <v>1759</v>
      </c>
      <c r="D395" s="17">
        <f>'2.4.5U'!L395-'2.4.5U 2015Q2'!N392</f>
        <v>0</v>
      </c>
      <c r="E395" s="17">
        <f>'2.4.5U'!M395-'2.4.5U 2015Q2'!O392</f>
        <v>0</v>
      </c>
      <c r="F395" s="17">
        <f>'2.4.5U'!N395-'2.4.5U 2015Q2'!P392</f>
        <v>0</v>
      </c>
      <c r="G395" s="17">
        <f>'2.4.5U'!O395-'2.4.5U 2015Q2'!Q392</f>
        <v>0</v>
      </c>
      <c r="H395" s="17">
        <f>'2.4.5U'!P395-'2.4.5U 2015Q2'!R392</f>
        <v>0</v>
      </c>
      <c r="I395" s="17">
        <f>'2.4.5U'!Q395-'2.4.5U 2015Q2'!S392</f>
        <v>-463</v>
      </c>
    </row>
    <row r="396" spans="1:9" x14ac:dyDescent="0.25">
      <c r="A396" s="17" t="s">
        <v>852</v>
      </c>
      <c r="B396" s="17" t="s">
        <v>851</v>
      </c>
      <c r="C396" s="17" t="s">
        <v>1758</v>
      </c>
      <c r="D396" s="17">
        <f>'2.4.5U'!L396-'2.4.5U 2015Q2'!N393</f>
        <v>0</v>
      </c>
      <c r="E396" s="17">
        <f>'2.4.5U'!M396-'2.4.5U 2015Q2'!O393</f>
        <v>0</v>
      </c>
      <c r="F396" s="17">
        <f>'2.4.5U'!N396-'2.4.5U 2015Q2'!P393</f>
        <v>0</v>
      </c>
      <c r="G396" s="17">
        <f>'2.4.5U'!O396-'2.4.5U 2015Q2'!Q393</f>
        <v>0</v>
      </c>
      <c r="H396" s="17">
        <f>'2.4.5U'!P396-'2.4.5U 2015Q2'!R393</f>
        <v>0</v>
      </c>
      <c r="I396" s="17">
        <f>'2.4.5U'!Q396-'2.4.5U 2015Q2'!S393</f>
        <v>1172</v>
      </c>
    </row>
    <row r="397" spans="1:9" x14ac:dyDescent="0.25">
      <c r="A397" s="17" t="s">
        <v>849</v>
      </c>
      <c r="B397" s="17" t="s">
        <v>848</v>
      </c>
      <c r="C397" s="17" t="s">
        <v>1757</v>
      </c>
      <c r="D397" s="17">
        <f>'2.4.5U'!L397-'2.4.5U 2015Q2'!N394</f>
        <v>0</v>
      </c>
      <c r="E397" s="17">
        <f>'2.4.5U'!M397-'2.4.5U 2015Q2'!O394</f>
        <v>0</v>
      </c>
      <c r="F397" s="17">
        <f>'2.4.5U'!N397-'2.4.5U 2015Q2'!P394</f>
        <v>0</v>
      </c>
      <c r="G397" s="17">
        <f>'2.4.5U'!O397-'2.4.5U 2015Q2'!Q394</f>
        <v>0</v>
      </c>
      <c r="H397" s="17">
        <f>'2.4.5U'!P397-'2.4.5U 2015Q2'!R394</f>
        <v>0</v>
      </c>
      <c r="I397" s="17">
        <f>'2.4.5U'!Q397-'2.4.5U 2015Q2'!S394</f>
        <v>2371</v>
      </c>
    </row>
    <row r="398" spans="1:9" x14ac:dyDescent="0.25">
      <c r="A398" s="17" t="s">
        <v>5</v>
      </c>
      <c r="B398" s="18" t="s">
        <v>846</v>
      </c>
      <c r="C398" s="17" t="s">
        <v>845</v>
      </c>
      <c r="D398" s="17" t="e">
        <f>'2.4.5U'!L398-'2.4.5U 2015Q2'!N395</f>
        <v>#VALUE!</v>
      </c>
      <c r="E398" s="17" t="e">
        <f>'2.4.5U'!M398-'2.4.5U 2015Q2'!O395</f>
        <v>#VALUE!</v>
      </c>
      <c r="F398" s="17" t="e">
        <f>'2.4.5U'!N398-'2.4.5U 2015Q2'!P395</f>
        <v>#VALUE!</v>
      </c>
      <c r="G398" s="17" t="e">
        <f>'2.4.5U'!O398-'2.4.5U 2015Q2'!Q395</f>
        <v>#VALUE!</v>
      </c>
      <c r="H398" s="17" t="e">
        <f>'2.4.5U'!P398-'2.4.5U 2015Q2'!R395</f>
        <v>#VALUE!</v>
      </c>
      <c r="I398" s="17" t="e">
        <f>'2.4.5U'!Q398-'2.4.5U 2015Q2'!S395</f>
        <v>#VALUE!</v>
      </c>
    </row>
    <row r="399" spans="1:9" x14ac:dyDescent="0.25">
      <c r="A399" s="17" t="s">
        <v>843</v>
      </c>
      <c r="B399" s="17" t="s">
        <v>842</v>
      </c>
      <c r="C399" s="17" t="s">
        <v>1756</v>
      </c>
      <c r="D399" s="17">
        <f>'2.4.5U'!L399-'2.4.5U 2015Q2'!N396</f>
        <v>0</v>
      </c>
      <c r="E399" s="17">
        <f>'2.4.5U'!M399-'2.4.5U 2015Q2'!O396</f>
        <v>0</v>
      </c>
      <c r="F399" s="17">
        <f>'2.4.5U'!N399-'2.4.5U 2015Q2'!P396</f>
        <v>0</v>
      </c>
      <c r="G399" s="17">
        <f>'2.4.5U'!O399-'2.4.5U 2015Q2'!Q396</f>
        <v>0</v>
      </c>
      <c r="H399" s="17">
        <f>'2.4.5U'!P399-'2.4.5U 2015Q2'!R396</f>
        <v>0</v>
      </c>
      <c r="I399" s="17">
        <f>'2.4.5U'!Q399-'2.4.5U 2015Q2'!S396</f>
        <v>1373</v>
      </c>
    </row>
    <row r="400" spans="1:9" x14ac:dyDescent="0.25">
      <c r="A400" s="17" t="s">
        <v>840</v>
      </c>
      <c r="B400" s="17" t="s">
        <v>839</v>
      </c>
      <c r="C400" s="17" t="s">
        <v>1755</v>
      </c>
      <c r="D400" s="17">
        <f>'2.4.5U'!L400-'2.4.5U 2015Q2'!N397</f>
        <v>0</v>
      </c>
      <c r="E400" s="17">
        <f>'2.4.5U'!M400-'2.4.5U 2015Q2'!O397</f>
        <v>0</v>
      </c>
      <c r="F400" s="17">
        <f>'2.4.5U'!N400-'2.4.5U 2015Q2'!P397</f>
        <v>0</v>
      </c>
      <c r="G400" s="17">
        <f>'2.4.5U'!O400-'2.4.5U 2015Q2'!Q397</f>
        <v>0</v>
      </c>
      <c r="H400" s="17">
        <f>'2.4.5U'!P400-'2.4.5U 2015Q2'!R397</f>
        <v>0</v>
      </c>
      <c r="I400" s="17">
        <f>'2.4.5U'!Q400-'2.4.5U 2015Q2'!S397</f>
        <v>370</v>
      </c>
    </row>
    <row r="401" spans="1:10" x14ac:dyDescent="0.25">
      <c r="A401" s="17" t="s">
        <v>837</v>
      </c>
      <c r="B401" s="17" t="s">
        <v>836</v>
      </c>
      <c r="C401" s="17" t="s">
        <v>1754</v>
      </c>
      <c r="D401" s="17">
        <f>'2.4.5U'!L401-'2.4.5U 2015Q2'!N398</f>
        <v>0</v>
      </c>
      <c r="E401" s="17">
        <f>'2.4.5U'!M401-'2.4.5U 2015Q2'!O398</f>
        <v>0</v>
      </c>
      <c r="F401" s="17">
        <f>'2.4.5U'!N401-'2.4.5U 2015Q2'!P398</f>
        <v>0</v>
      </c>
      <c r="G401" s="17">
        <f>'2.4.5U'!O401-'2.4.5U 2015Q2'!Q398</f>
        <v>0</v>
      </c>
      <c r="H401" s="17">
        <f>'2.4.5U'!P401-'2.4.5U 2015Q2'!R398</f>
        <v>0</v>
      </c>
      <c r="I401" s="17">
        <f>'2.4.5U'!Q401-'2.4.5U 2015Q2'!S398</f>
        <v>-1271</v>
      </c>
    </row>
    <row r="402" spans="1:10" x14ac:dyDescent="0.25">
      <c r="A402" s="17" t="s">
        <v>834</v>
      </c>
      <c r="B402" s="17" t="s">
        <v>833</v>
      </c>
      <c r="C402" s="17" t="s">
        <v>1753</v>
      </c>
      <c r="D402" s="17">
        <f>'2.4.5U'!L402-'2.4.5U 2015Q2'!N399</f>
        <v>0</v>
      </c>
      <c r="E402" s="17">
        <f>'2.4.5U'!M402-'2.4.5U 2015Q2'!O399</f>
        <v>0</v>
      </c>
      <c r="F402" s="17">
        <f>'2.4.5U'!N402-'2.4.5U 2015Q2'!P399</f>
        <v>0</v>
      </c>
      <c r="G402" s="17">
        <f>'2.4.5U'!O402-'2.4.5U 2015Q2'!Q399</f>
        <v>0</v>
      </c>
      <c r="H402" s="17">
        <f>'2.4.5U'!P402-'2.4.5U 2015Q2'!R399</f>
        <v>0</v>
      </c>
      <c r="I402" s="17">
        <f>'2.4.5U'!Q402-'2.4.5U 2015Q2'!S399</f>
        <v>1508</v>
      </c>
    </row>
    <row r="403" spans="1:10" x14ac:dyDescent="0.25">
      <c r="A403" s="17" t="s">
        <v>831</v>
      </c>
      <c r="B403" s="17" t="s">
        <v>830</v>
      </c>
      <c r="C403" s="17" t="s">
        <v>1752</v>
      </c>
      <c r="D403" s="17">
        <f>'2.4.5U'!L403-'2.4.5U 2015Q2'!N400</f>
        <v>0</v>
      </c>
      <c r="E403" s="17">
        <f>'2.4.5U'!M403-'2.4.5U 2015Q2'!O400</f>
        <v>0</v>
      </c>
      <c r="F403" s="17">
        <f>'2.4.5U'!N403-'2.4.5U 2015Q2'!P400</f>
        <v>0</v>
      </c>
      <c r="G403" s="17">
        <f>'2.4.5U'!O403-'2.4.5U 2015Q2'!Q400</f>
        <v>0</v>
      </c>
      <c r="H403" s="17">
        <f>'2.4.5U'!P403-'2.4.5U 2015Q2'!R400</f>
        <v>0</v>
      </c>
      <c r="I403" s="17">
        <f>'2.4.5U'!Q403-'2.4.5U 2015Q2'!S400</f>
        <v>198</v>
      </c>
    </row>
    <row r="404" spans="1:10" x14ac:dyDescent="0.25">
      <c r="A404" s="17" t="s">
        <v>828</v>
      </c>
      <c r="B404" s="17" t="s">
        <v>827</v>
      </c>
      <c r="C404" s="17" t="s">
        <v>1751</v>
      </c>
      <c r="D404" s="17">
        <f>'2.4.5U'!L404-'2.4.5U 2015Q2'!N401</f>
        <v>0</v>
      </c>
      <c r="E404" s="17">
        <f>'2.4.5U'!M404-'2.4.5U 2015Q2'!O401</f>
        <v>0</v>
      </c>
      <c r="F404" s="17">
        <f>'2.4.5U'!N404-'2.4.5U 2015Q2'!P401</f>
        <v>0</v>
      </c>
      <c r="G404" s="17">
        <f>'2.4.5U'!O404-'2.4.5U 2015Q2'!Q401</f>
        <v>0</v>
      </c>
      <c r="H404" s="17">
        <f>'2.4.5U'!P404-'2.4.5U 2015Q2'!R401</f>
        <v>0</v>
      </c>
      <c r="I404" s="17">
        <f>'2.4.5U'!Q404-'2.4.5U 2015Q2'!S401</f>
        <v>193</v>
      </c>
    </row>
    <row r="405" spans="1:10" x14ac:dyDescent="0.25">
      <c r="A405" s="17" t="s">
        <v>825</v>
      </c>
      <c r="B405" s="17" t="s">
        <v>824</v>
      </c>
      <c r="C405" s="17" t="s">
        <v>1750</v>
      </c>
      <c r="D405" s="17">
        <f>'2.4.5U'!L405-'2.4.5U 2015Q2'!N402</f>
        <v>0</v>
      </c>
      <c r="E405" s="17">
        <f>'2.4.5U'!M405-'2.4.5U 2015Q2'!O402</f>
        <v>0</v>
      </c>
      <c r="F405" s="17">
        <f>'2.4.5U'!N405-'2.4.5U 2015Q2'!P402</f>
        <v>0</v>
      </c>
      <c r="G405" s="17">
        <f>'2.4.5U'!O405-'2.4.5U 2015Q2'!Q402</f>
        <v>0</v>
      </c>
      <c r="H405" s="17">
        <f>'2.4.5U'!P405-'2.4.5U 2015Q2'!R402</f>
        <v>0</v>
      </c>
      <c r="I405" s="17">
        <f>'2.4.5U'!Q405-'2.4.5U 2015Q2'!S402</f>
        <v>1068</v>
      </c>
    </row>
    <row r="406" spans="1:10" x14ac:dyDescent="0.25">
      <c r="A406" s="17" t="s">
        <v>822</v>
      </c>
      <c r="B406" s="17" t="s">
        <v>821</v>
      </c>
      <c r="C406" s="17" t="s">
        <v>1749</v>
      </c>
      <c r="D406" s="17">
        <f>'2.4.5U'!L406-'2.4.5U 2015Q2'!N403</f>
        <v>0</v>
      </c>
      <c r="E406" s="17">
        <f>'2.4.5U'!M406-'2.4.5U 2015Q2'!O403</f>
        <v>0</v>
      </c>
      <c r="F406" s="17">
        <f>'2.4.5U'!N406-'2.4.5U 2015Q2'!P403</f>
        <v>0</v>
      </c>
      <c r="G406" s="17">
        <f>'2.4.5U'!O406-'2.4.5U 2015Q2'!Q403</f>
        <v>0</v>
      </c>
      <c r="H406" s="17">
        <f>'2.4.5U'!P406-'2.4.5U 2015Q2'!R403</f>
        <v>0</v>
      </c>
      <c r="I406" s="17">
        <f>'2.4.5U'!Q406-'2.4.5U 2015Q2'!S403</f>
        <v>12020</v>
      </c>
    </row>
    <row r="407" spans="1:10" x14ac:dyDescent="0.25">
      <c r="A407" s="17" t="s">
        <v>819</v>
      </c>
      <c r="B407" s="17" t="s">
        <v>818</v>
      </c>
      <c r="C407" s="17" t="s">
        <v>1748</v>
      </c>
      <c r="D407" s="17">
        <f>'2.4.5U'!L407-'2.4.5U 2015Q2'!N404</f>
        <v>0</v>
      </c>
      <c r="E407" s="17">
        <f>'2.4.5U'!M407-'2.4.5U 2015Q2'!O404</f>
        <v>0</v>
      </c>
      <c r="F407" s="17">
        <f>'2.4.5U'!N407-'2.4.5U 2015Q2'!P404</f>
        <v>0</v>
      </c>
      <c r="G407" s="17">
        <f>'2.4.5U'!O407-'2.4.5U 2015Q2'!Q404</f>
        <v>0</v>
      </c>
      <c r="H407" s="17">
        <f>'2.4.5U'!P407-'2.4.5U 2015Q2'!R404</f>
        <v>0</v>
      </c>
      <c r="I407" s="17">
        <f>'2.4.5U'!Q407-'2.4.5U 2015Q2'!S404</f>
        <v>11469</v>
      </c>
    </row>
    <row r="408" spans="1:10" x14ac:dyDescent="0.25">
      <c r="A408" s="17" t="s">
        <v>816</v>
      </c>
      <c r="B408" s="17" t="s">
        <v>815</v>
      </c>
      <c r="C408" s="17" t="s">
        <v>1747</v>
      </c>
      <c r="D408" s="17">
        <f>'2.4.5U'!L408-'2.4.5U 2015Q2'!N405</f>
        <v>0</v>
      </c>
      <c r="E408" s="17">
        <f>'2.4.5U'!M408-'2.4.5U 2015Q2'!O405</f>
        <v>0</v>
      </c>
      <c r="F408" s="17">
        <f>'2.4.5U'!N408-'2.4.5U 2015Q2'!P405</f>
        <v>0</v>
      </c>
      <c r="G408" s="17">
        <f>'2.4.5U'!O408-'2.4.5U 2015Q2'!Q405</f>
        <v>0</v>
      </c>
      <c r="H408" s="17">
        <f>'2.4.5U'!P408-'2.4.5U 2015Q2'!R405</f>
        <v>0</v>
      </c>
      <c r="I408" s="17">
        <f>'2.4.5U'!Q408-'2.4.5U 2015Q2'!S405</f>
        <v>11210</v>
      </c>
    </row>
    <row r="409" spans="1:10" ht="13.8" x14ac:dyDescent="0.3">
      <c r="A409" s="881" t="s">
        <v>813</v>
      </c>
      <c r="B409" s="879"/>
      <c r="C409" s="879"/>
      <c r="D409" s="879"/>
      <c r="E409" s="879"/>
      <c r="F409" s="879"/>
      <c r="G409" s="879"/>
      <c r="H409" s="879"/>
      <c r="I409" s="879"/>
      <c r="J409" s="879"/>
    </row>
    <row r="410" spans="1:10" x14ac:dyDescent="0.25">
      <c r="A410" s="882" t="s">
        <v>812</v>
      </c>
      <c r="B410" s="879"/>
      <c r="C410" s="879"/>
      <c r="D410" s="879"/>
      <c r="E410" s="879"/>
      <c r="F410" s="879"/>
      <c r="G410" s="879"/>
      <c r="H410" s="879"/>
      <c r="I410" s="879"/>
      <c r="J410" s="879"/>
    </row>
    <row r="411" spans="1:10" x14ac:dyDescent="0.25">
      <c r="A411" s="882" t="s">
        <v>811</v>
      </c>
      <c r="B411" s="879"/>
      <c r="C411" s="879"/>
      <c r="D411" s="879"/>
      <c r="E411" s="879"/>
      <c r="F411" s="879"/>
      <c r="G411" s="879"/>
      <c r="H411" s="879"/>
      <c r="I411" s="879"/>
      <c r="J411" s="879"/>
    </row>
    <row r="412" spans="1:10" x14ac:dyDescent="0.25">
      <c r="A412" s="882" t="s">
        <v>810</v>
      </c>
      <c r="B412" s="879"/>
      <c r="C412" s="879"/>
      <c r="D412" s="879"/>
      <c r="E412" s="879"/>
      <c r="F412" s="879"/>
      <c r="G412" s="879"/>
      <c r="H412" s="879"/>
      <c r="I412" s="879"/>
      <c r="J412" s="879"/>
    </row>
    <row r="413" spans="1:10" x14ac:dyDescent="0.25">
      <c r="A413" s="882" t="s">
        <v>1746</v>
      </c>
      <c r="B413" s="879"/>
      <c r="C413" s="879"/>
      <c r="D413" s="879"/>
      <c r="E413" s="879"/>
      <c r="F413" s="879"/>
      <c r="G413" s="879"/>
      <c r="H413" s="879"/>
      <c r="I413" s="879"/>
      <c r="J413" s="879"/>
    </row>
  </sheetData>
  <mergeCells count="13">
    <mergeCell ref="A413:J413"/>
    <mergeCell ref="A1:J1"/>
    <mergeCell ref="A2:J2"/>
    <mergeCell ref="A3:J3"/>
    <mergeCell ref="A4:J4"/>
    <mergeCell ref="A6:A7"/>
    <mergeCell ref="B6:B7"/>
    <mergeCell ref="C6:C7"/>
    <mergeCell ref="H6:J6"/>
    <mergeCell ref="A409:J409"/>
    <mergeCell ref="A410:J410"/>
    <mergeCell ref="A411:J411"/>
    <mergeCell ref="A412:J412"/>
  </mergeCells>
  <pageMargins left="0.75" right="0.75" top="1" bottom="1" header="0.5" footer="0.5"/>
  <pageSetup orientation="portrait"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V771"/>
  <sheetViews>
    <sheetView zoomScale="110" zoomScaleNormal="110" workbookViewId="0">
      <pane xSplit="1" topLeftCell="O1" activePane="topRight" state="frozen"/>
      <selection activeCell="CE22" sqref="CE22"/>
      <selection pane="topRight" activeCell="CE22" sqref="CE22"/>
    </sheetView>
  </sheetViews>
  <sheetFormatPr defaultColWidth="8.6640625" defaultRowHeight="13.2" x14ac:dyDescent="0.25"/>
  <cols>
    <col min="1" max="1" width="49.33203125" style="17" customWidth="1"/>
    <col min="2" max="13" width="0" style="17" hidden="1" customWidth="1"/>
    <col min="14" max="16384" width="8.6640625" style="17"/>
  </cols>
  <sheetData>
    <row r="1" spans="1:22" ht="17.399999999999999" x14ac:dyDescent="0.3">
      <c r="A1" s="116" t="s">
        <v>0</v>
      </c>
      <c r="B1" s="180"/>
      <c r="C1" s="180"/>
      <c r="D1" s="180"/>
      <c r="E1" s="180"/>
      <c r="F1" s="180"/>
      <c r="G1" s="180"/>
      <c r="H1" s="180"/>
      <c r="I1" s="180"/>
      <c r="J1" s="180"/>
      <c r="K1" s="180"/>
      <c r="L1" s="180"/>
      <c r="M1" s="180"/>
      <c r="N1" s="180"/>
      <c r="O1" s="180"/>
      <c r="P1" s="180"/>
      <c r="Q1" s="180"/>
      <c r="R1" s="180"/>
      <c r="S1" s="180"/>
    </row>
    <row r="2" spans="1:22" ht="13.8" thickBot="1" x14ac:dyDescent="0.3">
      <c r="U2" s="907" t="s">
        <v>2537</v>
      </c>
      <c r="V2" s="907"/>
    </row>
    <row r="3" spans="1:22" s="118" customFormat="1" ht="13.8" thickBot="1" x14ac:dyDescent="0.3">
      <c r="A3" s="908" t="s">
        <v>2538</v>
      </c>
      <c r="B3" s="910" t="s">
        <v>2539</v>
      </c>
      <c r="C3" s="905"/>
      <c r="D3" s="905"/>
      <c r="E3" s="905"/>
      <c r="F3" s="905" t="s">
        <v>1745</v>
      </c>
      <c r="G3" s="905"/>
      <c r="H3" s="905"/>
      <c r="I3" s="905"/>
      <c r="J3" s="905" t="s">
        <v>1744</v>
      </c>
      <c r="K3" s="905"/>
      <c r="L3" s="905"/>
      <c r="M3" s="913"/>
      <c r="N3" s="911" t="s">
        <v>1743</v>
      </c>
      <c r="O3" s="914"/>
      <c r="P3" s="914"/>
      <c r="Q3" s="912"/>
      <c r="R3" s="911" t="s">
        <v>7</v>
      </c>
      <c r="S3" s="912"/>
      <c r="U3" s="911">
        <v>2015</v>
      </c>
      <c r="V3" s="912"/>
    </row>
    <row r="4" spans="1:22" s="122" customFormat="1" ht="13.8" thickBot="1" x14ac:dyDescent="0.3">
      <c r="A4" s="909"/>
      <c r="B4" s="119" t="s">
        <v>8</v>
      </c>
      <c r="C4" s="120" t="s">
        <v>9</v>
      </c>
      <c r="D4" s="120" t="s">
        <v>436</v>
      </c>
      <c r="E4" s="120" t="s">
        <v>10</v>
      </c>
      <c r="F4" s="120" t="s">
        <v>8</v>
      </c>
      <c r="G4" s="120" t="s">
        <v>9</v>
      </c>
      <c r="H4" s="120" t="s">
        <v>436</v>
      </c>
      <c r="I4" s="120" t="s">
        <v>10</v>
      </c>
      <c r="J4" s="120" t="s">
        <v>8</v>
      </c>
      <c r="K4" s="120" t="s">
        <v>9</v>
      </c>
      <c r="L4" s="120" t="s">
        <v>436</v>
      </c>
      <c r="M4" s="120" t="s">
        <v>10</v>
      </c>
      <c r="N4" s="181" t="s">
        <v>8</v>
      </c>
      <c r="O4" s="181" t="s">
        <v>9</v>
      </c>
      <c r="P4" s="181" t="s">
        <v>436</v>
      </c>
      <c r="Q4" s="181" t="s">
        <v>10</v>
      </c>
      <c r="R4" s="181" t="s">
        <v>8</v>
      </c>
      <c r="S4" s="182" t="s">
        <v>9</v>
      </c>
      <c r="U4" s="123" t="s">
        <v>8</v>
      </c>
      <c r="V4" s="124" t="s">
        <v>9</v>
      </c>
    </row>
    <row r="5" spans="1:22" x14ac:dyDescent="0.25">
      <c r="A5" s="183" t="s">
        <v>12</v>
      </c>
      <c r="B5" s="184">
        <v>10523541</v>
      </c>
      <c r="C5" s="185">
        <v>10651357</v>
      </c>
      <c r="D5" s="185">
        <v>10754462</v>
      </c>
      <c r="E5" s="185">
        <v>10827855</v>
      </c>
      <c r="F5" s="185">
        <v>10956230</v>
      </c>
      <c r="G5" s="185">
        <v>11008347</v>
      </c>
      <c r="H5" s="185">
        <v>11073602</v>
      </c>
      <c r="I5" s="185">
        <v>11164329</v>
      </c>
      <c r="J5" s="185">
        <v>11271781</v>
      </c>
      <c r="K5" s="185">
        <v>11322819</v>
      </c>
      <c r="L5" s="185">
        <v>11417672</v>
      </c>
      <c r="M5" s="185">
        <v>11556882</v>
      </c>
      <c r="N5" s="185">
        <v>11640294</v>
      </c>
      <c r="O5" s="185">
        <v>11813000</v>
      </c>
      <c r="P5" s="185">
        <v>11949064</v>
      </c>
      <c r="Q5" s="185">
        <v>12061405</v>
      </c>
      <c r="R5" s="185">
        <v>12055458</v>
      </c>
      <c r="S5" s="186">
        <v>12213908</v>
      </c>
      <c r="U5" s="129">
        <f>(R5/Q5)^4-1</f>
        <v>-1.970783039341728E-3</v>
      </c>
      <c r="V5" s="130">
        <f>(S5/R5)^4-1</f>
        <v>5.3619306871142802E-2</v>
      </c>
    </row>
    <row r="6" spans="1:22" x14ac:dyDescent="0.25">
      <c r="A6" s="187" t="s">
        <v>1741</v>
      </c>
      <c r="B6" s="132">
        <v>3533972</v>
      </c>
      <c r="C6" s="133">
        <v>3587954</v>
      </c>
      <c r="D6" s="133">
        <v>3613024</v>
      </c>
      <c r="E6" s="133">
        <v>3650897</v>
      </c>
      <c r="F6" s="133">
        <v>3714386</v>
      </c>
      <c r="G6" s="133">
        <v>3717199</v>
      </c>
      <c r="H6" s="133">
        <v>3744736</v>
      </c>
      <c r="I6" s="133">
        <v>3779993</v>
      </c>
      <c r="J6" s="133">
        <v>3827725</v>
      </c>
      <c r="K6" s="133">
        <v>3810506</v>
      </c>
      <c r="L6" s="133">
        <v>3843988</v>
      </c>
      <c r="M6" s="133">
        <v>3864791</v>
      </c>
      <c r="N6" s="133">
        <v>3874737</v>
      </c>
      <c r="O6" s="133">
        <v>3951491</v>
      </c>
      <c r="P6" s="133">
        <v>3987358</v>
      </c>
      <c r="Q6" s="133">
        <v>3980133</v>
      </c>
      <c r="R6" s="133">
        <v>3901518</v>
      </c>
      <c r="S6" s="188">
        <v>3977930</v>
      </c>
      <c r="U6" s="135">
        <f t="shared" ref="U6:V69" si="0">(R6/Q6)^4-1</f>
        <v>-7.6697267391220514E-2</v>
      </c>
      <c r="V6" s="136">
        <f t="shared" si="0"/>
        <v>8.0672466227396766E-2</v>
      </c>
    </row>
    <row r="7" spans="1:22" x14ac:dyDescent="0.25">
      <c r="A7" s="187" t="s">
        <v>1738</v>
      </c>
      <c r="B7" s="132">
        <v>1115282</v>
      </c>
      <c r="C7" s="133">
        <v>1112345</v>
      </c>
      <c r="D7" s="133">
        <v>1123844</v>
      </c>
      <c r="E7" s="133">
        <v>1149842</v>
      </c>
      <c r="F7" s="133">
        <v>1178771</v>
      </c>
      <c r="G7" s="133">
        <v>1181585</v>
      </c>
      <c r="H7" s="133">
        <v>1194180</v>
      </c>
      <c r="I7" s="133">
        <v>1212906</v>
      </c>
      <c r="J7" s="133">
        <v>1235408</v>
      </c>
      <c r="K7" s="133">
        <v>1235595</v>
      </c>
      <c r="L7" s="133">
        <v>1237476</v>
      </c>
      <c r="M7" s="133">
        <v>1242761</v>
      </c>
      <c r="N7" s="133">
        <v>1243102</v>
      </c>
      <c r="O7" s="133">
        <v>1279097</v>
      </c>
      <c r="P7" s="133">
        <v>1295126</v>
      </c>
      <c r="Q7" s="133">
        <v>1303537</v>
      </c>
      <c r="R7" s="133">
        <v>1301834</v>
      </c>
      <c r="S7" s="188">
        <v>1327114</v>
      </c>
      <c r="U7" s="135">
        <f t="shared" si="0"/>
        <v>-5.2155499714835463E-3</v>
      </c>
      <c r="V7" s="136">
        <f t="shared" si="0"/>
        <v>7.9966995450108547E-2</v>
      </c>
    </row>
    <row r="8" spans="1:22" x14ac:dyDescent="0.25">
      <c r="A8" s="187" t="s">
        <v>1735</v>
      </c>
      <c r="B8" s="132">
        <v>366708</v>
      </c>
      <c r="C8" s="133">
        <v>353339</v>
      </c>
      <c r="D8" s="133">
        <v>357246</v>
      </c>
      <c r="E8" s="133">
        <v>376540</v>
      </c>
      <c r="F8" s="133">
        <v>387710</v>
      </c>
      <c r="G8" s="133">
        <v>391148</v>
      </c>
      <c r="H8" s="133">
        <v>397180</v>
      </c>
      <c r="I8" s="133">
        <v>407017</v>
      </c>
      <c r="J8" s="133">
        <v>417319</v>
      </c>
      <c r="K8" s="133">
        <v>416188</v>
      </c>
      <c r="L8" s="133">
        <v>415242</v>
      </c>
      <c r="M8" s="133">
        <v>417946</v>
      </c>
      <c r="N8" s="133">
        <v>421607</v>
      </c>
      <c r="O8" s="133">
        <v>439887</v>
      </c>
      <c r="P8" s="133">
        <v>447675</v>
      </c>
      <c r="Q8" s="133">
        <v>451570</v>
      </c>
      <c r="R8" s="133">
        <v>447849</v>
      </c>
      <c r="S8" s="188">
        <v>461468</v>
      </c>
      <c r="U8" s="135">
        <f t="shared" si="0"/>
        <v>-3.2555393794162946E-2</v>
      </c>
      <c r="V8" s="136">
        <f t="shared" si="0"/>
        <v>0.1273010918218056</v>
      </c>
    </row>
    <row r="9" spans="1:22" x14ac:dyDescent="0.25">
      <c r="A9" s="189" t="s">
        <v>1732</v>
      </c>
      <c r="B9" s="132">
        <v>204741</v>
      </c>
      <c r="C9" s="133">
        <v>199377</v>
      </c>
      <c r="D9" s="133">
        <v>203333</v>
      </c>
      <c r="E9" s="133">
        <v>223973</v>
      </c>
      <c r="F9" s="133">
        <v>233046</v>
      </c>
      <c r="G9" s="133">
        <v>234874</v>
      </c>
      <c r="H9" s="133">
        <v>236459</v>
      </c>
      <c r="I9" s="133">
        <v>243457</v>
      </c>
      <c r="J9" s="133">
        <v>248182</v>
      </c>
      <c r="K9" s="133">
        <v>249326</v>
      </c>
      <c r="L9" s="133">
        <v>250665</v>
      </c>
      <c r="M9" s="133">
        <v>252012</v>
      </c>
      <c r="N9" s="133">
        <v>254164</v>
      </c>
      <c r="O9" s="133">
        <v>265629</v>
      </c>
      <c r="P9" s="133">
        <v>270395</v>
      </c>
      <c r="Q9" s="133">
        <v>271613</v>
      </c>
      <c r="R9" s="133">
        <v>269548</v>
      </c>
      <c r="S9" s="188">
        <v>278584</v>
      </c>
      <c r="U9" s="135">
        <f t="shared" si="0"/>
        <v>-3.006586106688558E-2</v>
      </c>
      <c r="V9" s="136">
        <f t="shared" si="0"/>
        <v>0.14098575982887729</v>
      </c>
    </row>
    <row r="10" spans="1:22" x14ac:dyDescent="0.25">
      <c r="A10" s="189" t="s">
        <v>1729</v>
      </c>
      <c r="B10" s="132">
        <v>80209</v>
      </c>
      <c r="C10" s="133">
        <v>79619</v>
      </c>
      <c r="D10" s="133">
        <v>75691</v>
      </c>
      <c r="E10" s="133">
        <v>84106</v>
      </c>
      <c r="F10" s="133">
        <v>96019</v>
      </c>
      <c r="G10" s="133">
        <v>93344</v>
      </c>
      <c r="H10" s="133">
        <v>93754</v>
      </c>
      <c r="I10" s="133">
        <v>95472</v>
      </c>
      <c r="J10" s="133">
        <v>97217</v>
      </c>
      <c r="K10" s="133">
        <v>93815</v>
      </c>
      <c r="L10" s="133">
        <v>94924</v>
      </c>
      <c r="M10" s="133">
        <v>96394</v>
      </c>
      <c r="N10" s="133">
        <v>92127</v>
      </c>
      <c r="O10" s="133">
        <v>93956</v>
      </c>
      <c r="P10" s="133">
        <v>94625</v>
      </c>
      <c r="Q10" s="133">
        <v>94036</v>
      </c>
      <c r="R10" s="133">
        <v>87950</v>
      </c>
      <c r="S10" s="188">
        <v>86413</v>
      </c>
      <c r="U10" s="135">
        <f t="shared" si="0"/>
        <v>-0.2348144044122199</v>
      </c>
      <c r="V10" s="136">
        <f t="shared" si="0"/>
        <v>-6.809218013849816E-2</v>
      </c>
    </row>
    <row r="11" spans="1:22" x14ac:dyDescent="0.25">
      <c r="A11" s="189" t="s">
        <v>1726</v>
      </c>
      <c r="B11" s="132">
        <v>53129</v>
      </c>
      <c r="C11" s="133">
        <v>52487</v>
      </c>
      <c r="D11" s="133">
        <v>49181</v>
      </c>
      <c r="E11" s="133">
        <v>56794</v>
      </c>
      <c r="F11" s="133">
        <v>63260</v>
      </c>
      <c r="G11" s="133">
        <v>62338</v>
      </c>
      <c r="H11" s="133">
        <v>62946</v>
      </c>
      <c r="I11" s="133">
        <v>62508</v>
      </c>
      <c r="J11" s="133">
        <v>67719</v>
      </c>
      <c r="K11" s="133">
        <v>64668</v>
      </c>
      <c r="L11" s="133">
        <v>64419</v>
      </c>
      <c r="M11" s="133">
        <v>64959</v>
      </c>
      <c r="N11" s="133">
        <v>64286</v>
      </c>
      <c r="O11" s="133">
        <v>65564</v>
      </c>
      <c r="P11" s="133">
        <v>67340</v>
      </c>
      <c r="Q11" s="133">
        <v>68043</v>
      </c>
      <c r="R11" s="133">
        <v>62354</v>
      </c>
      <c r="S11" s="188">
        <v>61632</v>
      </c>
      <c r="U11" s="135">
        <f t="shared" si="0"/>
        <v>-0.29478188209045808</v>
      </c>
      <c r="V11" s="136">
        <f t="shared" si="0"/>
        <v>-4.5517940262336798E-2</v>
      </c>
    </row>
    <row r="12" spans="1:22" x14ac:dyDescent="0.25">
      <c r="A12" s="189" t="s">
        <v>1723</v>
      </c>
      <c r="B12" s="132">
        <v>27080</v>
      </c>
      <c r="C12" s="133">
        <v>27131</v>
      </c>
      <c r="D12" s="133">
        <v>26510</v>
      </c>
      <c r="E12" s="133">
        <v>27312</v>
      </c>
      <c r="F12" s="133">
        <v>32758</v>
      </c>
      <c r="G12" s="133">
        <v>31006</v>
      </c>
      <c r="H12" s="133">
        <v>30808</v>
      </c>
      <c r="I12" s="133">
        <v>32964</v>
      </c>
      <c r="J12" s="133">
        <v>29499</v>
      </c>
      <c r="K12" s="133">
        <v>29147</v>
      </c>
      <c r="L12" s="133">
        <v>30505</v>
      </c>
      <c r="M12" s="133">
        <v>31435</v>
      </c>
      <c r="N12" s="133">
        <v>27841</v>
      </c>
      <c r="O12" s="133">
        <v>28392</v>
      </c>
      <c r="P12" s="133">
        <v>27285</v>
      </c>
      <c r="Q12" s="133">
        <v>25993</v>
      </c>
      <c r="R12" s="133">
        <v>25596</v>
      </c>
      <c r="S12" s="188">
        <v>24781</v>
      </c>
      <c r="U12" s="135">
        <f t="shared" si="0"/>
        <v>-5.9707918425348283E-2</v>
      </c>
      <c r="V12" s="136">
        <f t="shared" si="0"/>
        <v>-0.12140868722085629</v>
      </c>
    </row>
    <row r="13" spans="1:22" x14ac:dyDescent="0.25">
      <c r="A13" s="189" t="s">
        <v>1720</v>
      </c>
      <c r="B13" s="132">
        <v>124532</v>
      </c>
      <c r="C13" s="133">
        <v>119758</v>
      </c>
      <c r="D13" s="133">
        <v>127642</v>
      </c>
      <c r="E13" s="133">
        <v>139868</v>
      </c>
      <c r="F13" s="133">
        <v>137028</v>
      </c>
      <c r="G13" s="133">
        <v>141530</v>
      </c>
      <c r="H13" s="133">
        <v>142705</v>
      </c>
      <c r="I13" s="133">
        <v>147985</v>
      </c>
      <c r="J13" s="133">
        <v>150964</v>
      </c>
      <c r="K13" s="133">
        <v>155511</v>
      </c>
      <c r="L13" s="133">
        <v>155741</v>
      </c>
      <c r="M13" s="133">
        <v>155619</v>
      </c>
      <c r="N13" s="133">
        <v>162037</v>
      </c>
      <c r="O13" s="133">
        <v>171673</v>
      </c>
      <c r="P13" s="133">
        <v>175770</v>
      </c>
      <c r="Q13" s="133">
        <v>177577</v>
      </c>
      <c r="R13" s="133">
        <v>181598</v>
      </c>
      <c r="S13" s="188">
        <v>192171</v>
      </c>
      <c r="U13" s="135">
        <f t="shared" si="0"/>
        <v>9.3697919276202635E-2</v>
      </c>
      <c r="V13" s="136">
        <f t="shared" si="0"/>
        <v>0.2540277749694726</v>
      </c>
    </row>
    <row r="14" spans="1:22" x14ac:dyDescent="0.25">
      <c r="A14" s="189" t="s">
        <v>1717</v>
      </c>
      <c r="B14" s="132">
        <v>103763</v>
      </c>
      <c r="C14" s="133">
        <v>94981</v>
      </c>
      <c r="D14" s="133">
        <v>93666</v>
      </c>
      <c r="E14" s="133">
        <v>91540</v>
      </c>
      <c r="F14" s="133">
        <v>92974</v>
      </c>
      <c r="G14" s="133">
        <v>94704</v>
      </c>
      <c r="H14" s="133">
        <v>98447</v>
      </c>
      <c r="I14" s="133">
        <v>101015</v>
      </c>
      <c r="J14" s="133">
        <v>106070</v>
      </c>
      <c r="K14" s="133">
        <v>103694</v>
      </c>
      <c r="L14" s="133">
        <v>100820</v>
      </c>
      <c r="M14" s="133">
        <v>100819</v>
      </c>
      <c r="N14" s="133">
        <v>102168</v>
      </c>
      <c r="O14" s="133">
        <v>108718</v>
      </c>
      <c r="P14" s="133">
        <v>112056</v>
      </c>
      <c r="Q14" s="133">
        <v>113995</v>
      </c>
      <c r="R14" s="133">
        <v>112558</v>
      </c>
      <c r="S14" s="188">
        <v>116008</v>
      </c>
      <c r="U14" s="135">
        <f t="shared" si="0"/>
        <v>-4.9477811927428506E-2</v>
      </c>
      <c r="V14" s="136">
        <f t="shared" si="0"/>
        <v>0.12835637627748397</v>
      </c>
    </row>
    <row r="15" spans="1:22" x14ac:dyDescent="0.25">
      <c r="A15" s="189" t="s">
        <v>1714</v>
      </c>
      <c r="B15" s="132">
        <v>47449</v>
      </c>
      <c r="C15" s="133">
        <v>43708</v>
      </c>
      <c r="D15" s="133">
        <v>42173</v>
      </c>
      <c r="E15" s="133">
        <v>41437</v>
      </c>
      <c r="F15" s="133">
        <v>42097</v>
      </c>
      <c r="G15" s="133">
        <v>41868</v>
      </c>
      <c r="H15" s="133">
        <v>42771</v>
      </c>
      <c r="I15" s="133">
        <v>44355</v>
      </c>
      <c r="J15" s="133">
        <v>46712</v>
      </c>
      <c r="K15" s="133">
        <v>45827</v>
      </c>
      <c r="L15" s="133">
        <v>45159</v>
      </c>
      <c r="M15" s="133">
        <v>45235</v>
      </c>
      <c r="N15" s="133">
        <v>45773</v>
      </c>
      <c r="O15" s="133">
        <v>49046</v>
      </c>
      <c r="P15" s="133">
        <v>50725</v>
      </c>
      <c r="Q15" s="133">
        <v>51574</v>
      </c>
      <c r="R15" s="133">
        <v>50625</v>
      </c>
      <c r="S15" s="188">
        <v>52224</v>
      </c>
      <c r="U15" s="135">
        <f t="shared" si="0"/>
        <v>-7.1596260242048237E-2</v>
      </c>
      <c r="V15" s="136">
        <f t="shared" si="0"/>
        <v>0.13245352007876288</v>
      </c>
    </row>
    <row r="16" spans="1:22" x14ac:dyDescent="0.25">
      <c r="A16" s="189" t="s">
        <v>1711</v>
      </c>
      <c r="B16" s="132">
        <v>25658</v>
      </c>
      <c r="C16" s="133">
        <v>21924</v>
      </c>
      <c r="D16" s="133">
        <v>19999</v>
      </c>
      <c r="E16" s="133">
        <v>19047</v>
      </c>
      <c r="F16" s="133">
        <v>19141</v>
      </c>
      <c r="G16" s="133">
        <v>18998</v>
      </c>
      <c r="H16" s="133">
        <v>19479</v>
      </c>
      <c r="I16" s="133">
        <v>20402</v>
      </c>
      <c r="J16" s="133">
        <v>21812</v>
      </c>
      <c r="K16" s="133">
        <v>21837</v>
      </c>
      <c r="L16" s="133">
        <v>21988</v>
      </c>
      <c r="M16" s="133">
        <v>22524</v>
      </c>
      <c r="N16" s="133">
        <v>23314</v>
      </c>
      <c r="O16" s="133">
        <v>25356</v>
      </c>
      <c r="P16" s="133">
        <v>26499</v>
      </c>
      <c r="Q16" s="133">
        <v>27083</v>
      </c>
      <c r="R16" s="133">
        <v>26623</v>
      </c>
      <c r="S16" s="188">
        <v>27436</v>
      </c>
      <c r="U16" s="135">
        <f t="shared" si="0"/>
        <v>-6.6227908344125952E-2</v>
      </c>
      <c r="V16" s="136">
        <f t="shared" si="0"/>
        <v>0.12786003530352996</v>
      </c>
    </row>
    <row r="17" spans="1:22" x14ac:dyDescent="0.25">
      <c r="A17" s="189" t="s">
        <v>1708</v>
      </c>
      <c r="B17" s="132">
        <v>23526</v>
      </c>
      <c r="C17" s="133">
        <v>23519</v>
      </c>
      <c r="D17" s="133">
        <v>23908</v>
      </c>
      <c r="E17" s="133">
        <v>24125</v>
      </c>
      <c r="F17" s="133">
        <v>24690</v>
      </c>
      <c r="G17" s="133">
        <v>24605</v>
      </c>
      <c r="H17" s="133">
        <v>25027</v>
      </c>
      <c r="I17" s="133">
        <v>25687</v>
      </c>
      <c r="J17" s="133">
        <v>26634</v>
      </c>
      <c r="K17" s="133">
        <v>25725</v>
      </c>
      <c r="L17" s="133">
        <v>24907</v>
      </c>
      <c r="M17" s="133">
        <v>24446</v>
      </c>
      <c r="N17" s="133">
        <v>24194</v>
      </c>
      <c r="O17" s="133">
        <v>25425</v>
      </c>
      <c r="P17" s="133">
        <v>25961</v>
      </c>
      <c r="Q17" s="133">
        <v>26227</v>
      </c>
      <c r="R17" s="133">
        <v>25737</v>
      </c>
      <c r="S17" s="188">
        <v>26523</v>
      </c>
      <c r="U17" s="135">
        <f t="shared" si="0"/>
        <v>-7.2663774982909879E-2</v>
      </c>
      <c r="V17" s="136">
        <f t="shared" si="0"/>
        <v>0.1278695997461079</v>
      </c>
    </row>
    <row r="18" spans="1:22" x14ac:dyDescent="0.25">
      <c r="A18" s="189" t="s">
        <v>1705</v>
      </c>
      <c r="B18" s="132">
        <v>-1735</v>
      </c>
      <c r="C18" s="133">
        <v>-1735</v>
      </c>
      <c r="D18" s="133">
        <v>-1735</v>
      </c>
      <c r="E18" s="133">
        <v>-1735</v>
      </c>
      <c r="F18" s="133">
        <v>-1735</v>
      </c>
      <c r="G18" s="133">
        <v>-1735</v>
      </c>
      <c r="H18" s="133">
        <v>-1735</v>
      </c>
      <c r="I18" s="133">
        <v>-1735</v>
      </c>
      <c r="J18" s="133">
        <v>-1735</v>
      </c>
      <c r="K18" s="133">
        <v>-1735</v>
      </c>
      <c r="L18" s="133">
        <v>-1735</v>
      </c>
      <c r="M18" s="133">
        <v>-1735</v>
      </c>
      <c r="N18" s="133">
        <v>-1735</v>
      </c>
      <c r="O18" s="133">
        <v>-1735</v>
      </c>
      <c r="P18" s="133">
        <v>-1735</v>
      </c>
      <c r="Q18" s="133">
        <v>-1735</v>
      </c>
      <c r="R18" s="133">
        <v>-1735</v>
      </c>
      <c r="S18" s="188">
        <v>-1735</v>
      </c>
      <c r="U18" s="135">
        <f t="shared" si="0"/>
        <v>0</v>
      </c>
      <c r="V18" s="136">
        <f t="shared" si="0"/>
        <v>0</v>
      </c>
    </row>
    <row r="19" spans="1:22" x14ac:dyDescent="0.25">
      <c r="A19" s="189" t="s">
        <v>1702</v>
      </c>
      <c r="B19" s="132">
        <v>56314</v>
      </c>
      <c r="C19" s="133">
        <v>51273</v>
      </c>
      <c r="D19" s="133">
        <v>51493</v>
      </c>
      <c r="E19" s="133">
        <v>50102</v>
      </c>
      <c r="F19" s="133">
        <v>50877</v>
      </c>
      <c r="G19" s="133">
        <v>52836</v>
      </c>
      <c r="H19" s="133">
        <v>55676</v>
      </c>
      <c r="I19" s="133">
        <v>56661</v>
      </c>
      <c r="J19" s="133">
        <v>59359</v>
      </c>
      <c r="K19" s="133">
        <v>57867</v>
      </c>
      <c r="L19" s="133">
        <v>55661</v>
      </c>
      <c r="M19" s="133">
        <v>55583</v>
      </c>
      <c r="N19" s="133">
        <v>56395</v>
      </c>
      <c r="O19" s="133">
        <v>59672</v>
      </c>
      <c r="P19" s="133">
        <v>61331</v>
      </c>
      <c r="Q19" s="133">
        <v>62421</v>
      </c>
      <c r="R19" s="133">
        <v>61933</v>
      </c>
      <c r="S19" s="188">
        <v>63785</v>
      </c>
      <c r="U19" s="135">
        <f t="shared" si="0"/>
        <v>-3.0906719112650305E-2</v>
      </c>
      <c r="V19" s="136">
        <f t="shared" si="0"/>
        <v>0.12508612659314267</v>
      </c>
    </row>
    <row r="20" spans="1:22" x14ac:dyDescent="0.25">
      <c r="A20" s="189" t="s">
        <v>1699</v>
      </c>
      <c r="B20" s="132">
        <v>41759</v>
      </c>
      <c r="C20" s="133">
        <v>37632</v>
      </c>
      <c r="D20" s="133">
        <v>37430</v>
      </c>
      <c r="E20" s="133">
        <v>36105</v>
      </c>
      <c r="F20" s="133">
        <v>36631</v>
      </c>
      <c r="G20" s="133">
        <v>38105</v>
      </c>
      <c r="H20" s="133">
        <v>40179</v>
      </c>
      <c r="I20" s="133">
        <v>40873</v>
      </c>
      <c r="J20" s="133">
        <v>42756</v>
      </c>
      <c r="K20" s="133">
        <v>41572</v>
      </c>
      <c r="L20" s="133">
        <v>39837</v>
      </c>
      <c r="M20" s="133">
        <v>39587</v>
      </c>
      <c r="N20" s="133">
        <v>39933</v>
      </c>
      <c r="O20" s="133">
        <v>42057</v>
      </c>
      <c r="P20" s="133">
        <v>43089</v>
      </c>
      <c r="Q20" s="133">
        <v>43783</v>
      </c>
      <c r="R20" s="133">
        <v>43431</v>
      </c>
      <c r="S20" s="188">
        <v>44729</v>
      </c>
      <c r="U20" s="135">
        <f t="shared" si="0"/>
        <v>-3.1772858952983096E-2</v>
      </c>
      <c r="V20" s="136">
        <f t="shared" si="0"/>
        <v>0.12501273543367297</v>
      </c>
    </row>
    <row r="21" spans="1:22" x14ac:dyDescent="0.25">
      <c r="A21" s="189" t="s">
        <v>1696</v>
      </c>
      <c r="B21" s="132">
        <v>14555</v>
      </c>
      <c r="C21" s="133">
        <v>13641</v>
      </c>
      <c r="D21" s="133">
        <v>14063</v>
      </c>
      <c r="E21" s="133">
        <v>13998</v>
      </c>
      <c r="F21" s="133">
        <v>14246</v>
      </c>
      <c r="G21" s="133">
        <v>14732</v>
      </c>
      <c r="H21" s="133">
        <v>15497</v>
      </c>
      <c r="I21" s="133">
        <v>15788</v>
      </c>
      <c r="J21" s="133">
        <v>16603</v>
      </c>
      <c r="K21" s="133">
        <v>16294</v>
      </c>
      <c r="L21" s="133">
        <v>15823</v>
      </c>
      <c r="M21" s="133">
        <v>15996</v>
      </c>
      <c r="N21" s="133">
        <v>16463</v>
      </c>
      <c r="O21" s="133">
        <v>17615</v>
      </c>
      <c r="P21" s="133">
        <v>18243</v>
      </c>
      <c r="Q21" s="133">
        <v>18637</v>
      </c>
      <c r="R21" s="133">
        <v>18502</v>
      </c>
      <c r="S21" s="188">
        <v>19056</v>
      </c>
      <c r="U21" s="135">
        <f t="shared" si="0"/>
        <v>-2.8661314704824803E-2</v>
      </c>
      <c r="V21" s="136">
        <f t="shared" si="0"/>
        <v>0.12525841674885441</v>
      </c>
    </row>
    <row r="22" spans="1:22" x14ac:dyDescent="0.25">
      <c r="A22" s="189" t="s">
        <v>1693</v>
      </c>
      <c r="B22" s="132">
        <v>58204</v>
      </c>
      <c r="C22" s="133">
        <v>58981</v>
      </c>
      <c r="D22" s="133">
        <v>60247</v>
      </c>
      <c r="E22" s="133">
        <v>61027</v>
      </c>
      <c r="F22" s="133">
        <v>61690</v>
      </c>
      <c r="G22" s="133">
        <v>61570</v>
      </c>
      <c r="H22" s="133">
        <v>62274</v>
      </c>
      <c r="I22" s="133">
        <v>62544</v>
      </c>
      <c r="J22" s="133">
        <v>63067</v>
      </c>
      <c r="K22" s="133">
        <v>63168</v>
      </c>
      <c r="L22" s="133">
        <v>63757</v>
      </c>
      <c r="M22" s="133">
        <v>65115</v>
      </c>
      <c r="N22" s="133">
        <v>65275</v>
      </c>
      <c r="O22" s="133">
        <v>65541</v>
      </c>
      <c r="P22" s="133">
        <v>65225</v>
      </c>
      <c r="Q22" s="133">
        <v>65962</v>
      </c>
      <c r="R22" s="133">
        <v>65743</v>
      </c>
      <c r="S22" s="188">
        <v>66876</v>
      </c>
      <c r="U22" s="135">
        <f t="shared" si="0"/>
        <v>-1.3214381696129984E-2</v>
      </c>
      <c r="V22" s="136">
        <f t="shared" si="0"/>
        <v>7.0737675675029532E-2</v>
      </c>
    </row>
    <row r="23" spans="1:22" x14ac:dyDescent="0.25">
      <c r="A23" s="189" t="s">
        <v>1690</v>
      </c>
      <c r="B23" s="132">
        <v>23967</v>
      </c>
      <c r="C23" s="133">
        <v>24186</v>
      </c>
      <c r="D23" s="133">
        <v>24811</v>
      </c>
      <c r="E23" s="133">
        <v>25037</v>
      </c>
      <c r="F23" s="133">
        <v>25216</v>
      </c>
      <c r="G23" s="133">
        <v>25415</v>
      </c>
      <c r="H23" s="133">
        <v>25526</v>
      </c>
      <c r="I23" s="133">
        <v>25373</v>
      </c>
      <c r="J23" s="133">
        <v>25530</v>
      </c>
      <c r="K23" s="133">
        <v>25425</v>
      </c>
      <c r="L23" s="133">
        <v>25701</v>
      </c>
      <c r="M23" s="133">
        <v>26358</v>
      </c>
      <c r="N23" s="133">
        <v>26373</v>
      </c>
      <c r="O23" s="133">
        <v>26297</v>
      </c>
      <c r="P23" s="133">
        <v>26008</v>
      </c>
      <c r="Q23" s="133">
        <v>26167</v>
      </c>
      <c r="R23" s="133">
        <v>25712</v>
      </c>
      <c r="S23" s="188">
        <v>25960</v>
      </c>
      <c r="U23" s="135">
        <f t="shared" si="0"/>
        <v>-6.7760071663816923E-2</v>
      </c>
      <c r="V23" s="136">
        <f t="shared" si="0"/>
        <v>3.9142996235718375E-2</v>
      </c>
    </row>
    <row r="24" spans="1:22" x14ac:dyDescent="0.25">
      <c r="A24" s="189" t="s">
        <v>1687</v>
      </c>
      <c r="B24" s="132">
        <v>34238</v>
      </c>
      <c r="C24" s="133">
        <v>34795</v>
      </c>
      <c r="D24" s="133">
        <v>35435</v>
      </c>
      <c r="E24" s="133">
        <v>35990</v>
      </c>
      <c r="F24" s="133">
        <v>36473</v>
      </c>
      <c r="G24" s="133">
        <v>36154</v>
      </c>
      <c r="H24" s="133">
        <v>36748</v>
      </c>
      <c r="I24" s="133">
        <v>37172</v>
      </c>
      <c r="J24" s="133">
        <v>37537</v>
      </c>
      <c r="K24" s="133">
        <v>37743</v>
      </c>
      <c r="L24" s="133">
        <v>38056</v>
      </c>
      <c r="M24" s="133">
        <v>38757</v>
      </c>
      <c r="N24" s="133">
        <v>38901</v>
      </c>
      <c r="O24" s="133">
        <v>39243</v>
      </c>
      <c r="P24" s="133">
        <v>39217</v>
      </c>
      <c r="Q24" s="133">
        <v>39795</v>
      </c>
      <c r="R24" s="133">
        <v>40031</v>
      </c>
      <c r="S24" s="188">
        <v>40916</v>
      </c>
      <c r="U24" s="135">
        <f t="shared" si="0"/>
        <v>2.3933425961929711E-2</v>
      </c>
      <c r="V24" s="136">
        <f t="shared" si="0"/>
        <v>9.1407472604568163E-2</v>
      </c>
    </row>
    <row r="25" spans="1:22" x14ac:dyDescent="0.25">
      <c r="A25" s="187" t="s">
        <v>1684</v>
      </c>
      <c r="B25" s="132">
        <v>254723</v>
      </c>
      <c r="C25" s="133">
        <v>259400</v>
      </c>
      <c r="D25" s="133">
        <v>262396</v>
      </c>
      <c r="E25" s="133">
        <v>266171</v>
      </c>
      <c r="F25" s="133">
        <v>272406</v>
      </c>
      <c r="G25" s="133">
        <v>269598</v>
      </c>
      <c r="H25" s="133">
        <v>270692</v>
      </c>
      <c r="I25" s="133">
        <v>272834</v>
      </c>
      <c r="J25" s="133">
        <v>277655</v>
      </c>
      <c r="K25" s="133">
        <v>279113</v>
      </c>
      <c r="L25" s="133">
        <v>281801</v>
      </c>
      <c r="M25" s="133">
        <v>282231</v>
      </c>
      <c r="N25" s="133">
        <v>281483</v>
      </c>
      <c r="O25" s="133">
        <v>287817</v>
      </c>
      <c r="P25" s="133">
        <v>290171</v>
      </c>
      <c r="Q25" s="133">
        <v>292282</v>
      </c>
      <c r="R25" s="133">
        <v>293811</v>
      </c>
      <c r="S25" s="188">
        <v>298044</v>
      </c>
      <c r="U25" s="135">
        <f t="shared" si="0"/>
        <v>2.1089766287302192E-2</v>
      </c>
      <c r="V25" s="136">
        <f t="shared" si="0"/>
        <v>5.888629696812675E-2</v>
      </c>
    </row>
    <row r="26" spans="1:22" x14ac:dyDescent="0.25">
      <c r="A26" s="189" t="s">
        <v>1681</v>
      </c>
      <c r="B26" s="132">
        <v>151320</v>
      </c>
      <c r="C26" s="133">
        <v>153366</v>
      </c>
      <c r="D26" s="133">
        <v>154566</v>
      </c>
      <c r="E26" s="133">
        <v>157022</v>
      </c>
      <c r="F26" s="133">
        <v>161686</v>
      </c>
      <c r="G26" s="133">
        <v>159687</v>
      </c>
      <c r="H26" s="133">
        <v>160149</v>
      </c>
      <c r="I26" s="133">
        <v>160556</v>
      </c>
      <c r="J26" s="133">
        <v>162715</v>
      </c>
      <c r="K26" s="133">
        <v>164416</v>
      </c>
      <c r="L26" s="133">
        <v>166690</v>
      </c>
      <c r="M26" s="133">
        <v>166994</v>
      </c>
      <c r="N26" s="133">
        <v>165731</v>
      </c>
      <c r="O26" s="133">
        <v>170512</v>
      </c>
      <c r="P26" s="133">
        <v>171693</v>
      </c>
      <c r="Q26" s="133">
        <v>173570</v>
      </c>
      <c r="R26" s="133">
        <v>174143</v>
      </c>
      <c r="S26" s="188">
        <v>177374</v>
      </c>
      <c r="U26" s="135">
        <f t="shared" si="0"/>
        <v>1.3270580961247225E-2</v>
      </c>
      <c r="V26" s="136">
        <f t="shared" si="0"/>
        <v>7.6305978213187631E-2</v>
      </c>
    </row>
    <row r="27" spans="1:22" x14ac:dyDescent="0.25">
      <c r="A27" s="189" t="s">
        <v>1678</v>
      </c>
      <c r="B27" s="132">
        <v>87755</v>
      </c>
      <c r="C27" s="133">
        <v>88623</v>
      </c>
      <c r="D27" s="133">
        <v>89157</v>
      </c>
      <c r="E27" s="133">
        <v>90676</v>
      </c>
      <c r="F27" s="133">
        <v>94038</v>
      </c>
      <c r="G27" s="133">
        <v>92847</v>
      </c>
      <c r="H27" s="133">
        <v>93216</v>
      </c>
      <c r="I27" s="133">
        <v>92192</v>
      </c>
      <c r="J27" s="133">
        <v>92847</v>
      </c>
      <c r="K27" s="133">
        <v>94168</v>
      </c>
      <c r="L27" s="133">
        <v>95796</v>
      </c>
      <c r="M27" s="133">
        <v>96239</v>
      </c>
      <c r="N27" s="133">
        <v>95008</v>
      </c>
      <c r="O27" s="133">
        <v>98119</v>
      </c>
      <c r="P27" s="133">
        <v>98836</v>
      </c>
      <c r="Q27" s="133">
        <v>100667</v>
      </c>
      <c r="R27" s="133">
        <v>100406</v>
      </c>
      <c r="S27" s="188">
        <v>102807</v>
      </c>
      <c r="U27" s="135">
        <f t="shared" si="0"/>
        <v>-1.0330563488967326E-2</v>
      </c>
      <c r="V27" s="136">
        <f t="shared" si="0"/>
        <v>9.9137642123086733E-2</v>
      </c>
    </row>
    <row r="28" spans="1:22" x14ac:dyDescent="0.25">
      <c r="A28" s="189" t="s">
        <v>1675</v>
      </c>
      <c r="B28" s="132">
        <v>33054</v>
      </c>
      <c r="C28" s="133">
        <v>33583</v>
      </c>
      <c r="D28" s="133">
        <v>33492</v>
      </c>
      <c r="E28" s="133">
        <v>33951</v>
      </c>
      <c r="F28" s="133">
        <v>34853</v>
      </c>
      <c r="G28" s="133">
        <v>34536</v>
      </c>
      <c r="H28" s="133">
        <v>34392</v>
      </c>
      <c r="I28" s="133">
        <v>34964</v>
      </c>
      <c r="J28" s="133">
        <v>35519</v>
      </c>
      <c r="K28" s="133">
        <v>35740</v>
      </c>
      <c r="L28" s="133">
        <v>35976</v>
      </c>
      <c r="M28" s="133">
        <v>35643</v>
      </c>
      <c r="N28" s="133">
        <v>35892</v>
      </c>
      <c r="O28" s="133">
        <v>36497</v>
      </c>
      <c r="P28" s="133">
        <v>37145</v>
      </c>
      <c r="Q28" s="133">
        <v>37196</v>
      </c>
      <c r="R28" s="133">
        <v>37512</v>
      </c>
      <c r="S28" s="188">
        <v>38134</v>
      </c>
      <c r="U28" s="135">
        <f t="shared" si="0"/>
        <v>3.4417651369247793E-2</v>
      </c>
      <c r="V28" s="136">
        <f t="shared" si="0"/>
        <v>6.7993402858210095E-2</v>
      </c>
    </row>
    <row r="29" spans="1:22" x14ac:dyDescent="0.25">
      <c r="A29" s="189" t="s">
        <v>1672</v>
      </c>
      <c r="B29" s="132">
        <v>18102</v>
      </c>
      <c r="C29" s="133">
        <v>18802</v>
      </c>
      <c r="D29" s="133">
        <v>19423</v>
      </c>
      <c r="E29" s="133">
        <v>19658</v>
      </c>
      <c r="F29" s="133">
        <v>19981</v>
      </c>
      <c r="G29" s="133">
        <v>19518</v>
      </c>
      <c r="H29" s="133">
        <v>19467</v>
      </c>
      <c r="I29" s="133">
        <v>20127</v>
      </c>
      <c r="J29" s="133">
        <v>20765</v>
      </c>
      <c r="K29" s="133">
        <v>20797</v>
      </c>
      <c r="L29" s="133">
        <v>21159</v>
      </c>
      <c r="M29" s="133">
        <v>21232</v>
      </c>
      <c r="N29" s="133">
        <v>20898</v>
      </c>
      <c r="O29" s="133">
        <v>21410</v>
      </c>
      <c r="P29" s="133">
        <v>21189</v>
      </c>
      <c r="Q29" s="133">
        <v>21199</v>
      </c>
      <c r="R29" s="133">
        <v>21393</v>
      </c>
      <c r="S29" s="188">
        <v>21442</v>
      </c>
      <c r="U29" s="135">
        <f t="shared" si="0"/>
        <v>3.7111058891778237E-2</v>
      </c>
      <c r="V29" s="136">
        <f t="shared" si="0"/>
        <v>9.1934009579641707E-3</v>
      </c>
    </row>
    <row r="30" spans="1:22" x14ac:dyDescent="0.25">
      <c r="A30" s="189" t="s">
        <v>1669</v>
      </c>
      <c r="B30" s="132">
        <v>12409</v>
      </c>
      <c r="C30" s="133">
        <v>12358</v>
      </c>
      <c r="D30" s="133">
        <v>12494</v>
      </c>
      <c r="E30" s="133">
        <v>12736</v>
      </c>
      <c r="F30" s="133">
        <v>12815</v>
      </c>
      <c r="G30" s="133">
        <v>12786</v>
      </c>
      <c r="H30" s="133">
        <v>13073</v>
      </c>
      <c r="I30" s="133">
        <v>13273</v>
      </c>
      <c r="J30" s="133">
        <v>13583</v>
      </c>
      <c r="K30" s="133">
        <v>13711</v>
      </c>
      <c r="L30" s="133">
        <v>13759</v>
      </c>
      <c r="M30" s="133">
        <v>13880</v>
      </c>
      <c r="N30" s="133">
        <v>13933</v>
      </c>
      <c r="O30" s="133">
        <v>14486</v>
      </c>
      <c r="P30" s="133">
        <v>14522</v>
      </c>
      <c r="Q30" s="133">
        <v>14508</v>
      </c>
      <c r="R30" s="133">
        <v>14831</v>
      </c>
      <c r="S30" s="188">
        <v>14991</v>
      </c>
      <c r="U30" s="135">
        <f t="shared" si="0"/>
        <v>9.2072703449216808E-2</v>
      </c>
      <c r="V30" s="136">
        <f t="shared" si="0"/>
        <v>4.3856204772003249E-2</v>
      </c>
    </row>
    <row r="31" spans="1:22" x14ac:dyDescent="0.25">
      <c r="A31" s="189" t="s">
        <v>1666</v>
      </c>
      <c r="B31" s="132">
        <v>41570</v>
      </c>
      <c r="C31" s="133">
        <v>42536</v>
      </c>
      <c r="D31" s="133">
        <v>43667</v>
      </c>
      <c r="E31" s="133">
        <v>44264</v>
      </c>
      <c r="F31" s="133">
        <v>44412</v>
      </c>
      <c r="G31" s="133">
        <v>44170</v>
      </c>
      <c r="H31" s="133">
        <v>44426</v>
      </c>
      <c r="I31" s="133">
        <v>44931</v>
      </c>
      <c r="J31" s="133">
        <v>46076</v>
      </c>
      <c r="K31" s="133">
        <v>45895</v>
      </c>
      <c r="L31" s="133">
        <v>45865</v>
      </c>
      <c r="M31" s="133">
        <v>45688</v>
      </c>
      <c r="N31" s="133">
        <v>45761</v>
      </c>
      <c r="O31" s="133">
        <v>46105</v>
      </c>
      <c r="P31" s="133">
        <v>46263</v>
      </c>
      <c r="Q31" s="133">
        <v>46261</v>
      </c>
      <c r="R31" s="133">
        <v>46483</v>
      </c>
      <c r="S31" s="188">
        <v>47025</v>
      </c>
      <c r="U31" s="135">
        <f t="shared" si="0"/>
        <v>1.9334051448236522E-2</v>
      </c>
      <c r="V31" s="136">
        <f t="shared" si="0"/>
        <v>4.7462825441597634E-2</v>
      </c>
    </row>
    <row r="32" spans="1:22" x14ac:dyDescent="0.25">
      <c r="A32" s="189" t="s">
        <v>1663</v>
      </c>
      <c r="B32" s="132">
        <v>36168</v>
      </c>
      <c r="C32" s="133">
        <v>37039</v>
      </c>
      <c r="D32" s="133">
        <v>38129</v>
      </c>
      <c r="E32" s="133">
        <v>38658</v>
      </c>
      <c r="F32" s="133">
        <v>38698</v>
      </c>
      <c r="G32" s="133">
        <v>38439</v>
      </c>
      <c r="H32" s="133">
        <v>38603</v>
      </c>
      <c r="I32" s="133">
        <v>39049</v>
      </c>
      <c r="J32" s="133">
        <v>40085</v>
      </c>
      <c r="K32" s="133">
        <v>39950</v>
      </c>
      <c r="L32" s="133">
        <v>39892</v>
      </c>
      <c r="M32" s="133">
        <v>39680</v>
      </c>
      <c r="N32" s="133">
        <v>39712</v>
      </c>
      <c r="O32" s="133">
        <v>39919</v>
      </c>
      <c r="P32" s="133">
        <v>40016</v>
      </c>
      <c r="Q32" s="133">
        <v>39980</v>
      </c>
      <c r="R32" s="133">
        <v>40190</v>
      </c>
      <c r="S32" s="188">
        <v>40672</v>
      </c>
      <c r="U32" s="135">
        <f t="shared" si="0"/>
        <v>2.1176626194540304E-2</v>
      </c>
      <c r="V32" s="136">
        <f t="shared" si="0"/>
        <v>4.8842050083886646E-2</v>
      </c>
    </row>
    <row r="33" spans="1:22" x14ac:dyDescent="0.25">
      <c r="A33" s="189" t="s">
        <v>1660</v>
      </c>
      <c r="B33" s="132">
        <v>5402</v>
      </c>
      <c r="C33" s="133">
        <v>5496</v>
      </c>
      <c r="D33" s="133">
        <v>5538</v>
      </c>
      <c r="E33" s="133">
        <v>5606</v>
      </c>
      <c r="F33" s="133">
        <v>5714</v>
      </c>
      <c r="G33" s="133">
        <v>5730</v>
      </c>
      <c r="H33" s="133">
        <v>5823</v>
      </c>
      <c r="I33" s="133">
        <v>5882</v>
      </c>
      <c r="J33" s="133">
        <v>5991</v>
      </c>
      <c r="K33" s="133">
        <v>5945</v>
      </c>
      <c r="L33" s="133">
        <v>5973</v>
      </c>
      <c r="M33" s="133">
        <v>6008</v>
      </c>
      <c r="N33" s="133">
        <v>6049</v>
      </c>
      <c r="O33" s="133">
        <v>6186</v>
      </c>
      <c r="P33" s="133">
        <v>6247</v>
      </c>
      <c r="Q33" s="133">
        <v>6281</v>
      </c>
      <c r="R33" s="133">
        <v>6293</v>
      </c>
      <c r="S33" s="188">
        <v>6354</v>
      </c>
      <c r="U33" s="135">
        <f t="shared" si="0"/>
        <v>7.6640237227001418E-3</v>
      </c>
      <c r="V33" s="136">
        <f t="shared" si="0"/>
        <v>3.9340653635959733E-2</v>
      </c>
    </row>
    <row r="34" spans="1:22" x14ac:dyDescent="0.25">
      <c r="A34" s="189" t="s">
        <v>1657</v>
      </c>
      <c r="B34" s="132">
        <v>44172</v>
      </c>
      <c r="C34" s="133">
        <v>45126</v>
      </c>
      <c r="D34" s="133">
        <v>45274</v>
      </c>
      <c r="E34" s="133">
        <v>45860</v>
      </c>
      <c r="F34" s="133">
        <v>46971</v>
      </c>
      <c r="G34" s="133">
        <v>46653</v>
      </c>
      <c r="H34" s="133">
        <v>47210</v>
      </c>
      <c r="I34" s="133">
        <v>47911</v>
      </c>
      <c r="J34" s="133">
        <v>49130</v>
      </c>
      <c r="K34" s="133">
        <v>48841</v>
      </c>
      <c r="L34" s="133">
        <v>49049</v>
      </c>
      <c r="M34" s="133">
        <v>49315</v>
      </c>
      <c r="N34" s="133">
        <v>49319</v>
      </c>
      <c r="O34" s="133">
        <v>50359</v>
      </c>
      <c r="P34" s="133">
        <v>50924</v>
      </c>
      <c r="Q34" s="133">
        <v>51033</v>
      </c>
      <c r="R34" s="133">
        <v>51416</v>
      </c>
      <c r="S34" s="188">
        <v>52118</v>
      </c>
      <c r="U34" s="135">
        <f t="shared" si="0"/>
        <v>3.0359430576910373E-2</v>
      </c>
      <c r="V34" s="136">
        <f t="shared" si="0"/>
        <v>5.5742047098989111E-2</v>
      </c>
    </row>
    <row r="35" spans="1:22" x14ac:dyDescent="0.25">
      <c r="A35" s="189" t="s">
        <v>1654</v>
      </c>
      <c r="B35" s="132">
        <v>20591</v>
      </c>
      <c r="C35" s="133">
        <v>21051</v>
      </c>
      <c r="D35" s="133">
        <v>21113</v>
      </c>
      <c r="E35" s="133">
        <v>21349</v>
      </c>
      <c r="F35" s="133">
        <v>21843</v>
      </c>
      <c r="G35" s="133">
        <v>21714</v>
      </c>
      <c r="H35" s="133">
        <v>22010</v>
      </c>
      <c r="I35" s="133">
        <v>22322</v>
      </c>
      <c r="J35" s="133">
        <v>22913</v>
      </c>
      <c r="K35" s="133">
        <v>22718</v>
      </c>
      <c r="L35" s="133">
        <v>22793</v>
      </c>
      <c r="M35" s="133">
        <v>22967</v>
      </c>
      <c r="N35" s="133">
        <v>22946</v>
      </c>
      <c r="O35" s="133">
        <v>23425</v>
      </c>
      <c r="P35" s="133">
        <v>23665</v>
      </c>
      <c r="Q35" s="133">
        <v>23709</v>
      </c>
      <c r="R35" s="133">
        <v>23871</v>
      </c>
      <c r="S35" s="188">
        <v>24202</v>
      </c>
      <c r="U35" s="135">
        <f t="shared" si="0"/>
        <v>2.7612798258795257E-2</v>
      </c>
      <c r="V35" s="136">
        <f t="shared" si="0"/>
        <v>5.6629119770371883E-2</v>
      </c>
    </row>
    <row r="36" spans="1:22" x14ac:dyDescent="0.25">
      <c r="A36" s="189" t="s">
        <v>1651</v>
      </c>
      <c r="B36" s="132">
        <v>23581</v>
      </c>
      <c r="C36" s="133">
        <v>24075</v>
      </c>
      <c r="D36" s="133">
        <v>24161</v>
      </c>
      <c r="E36" s="133">
        <v>24511</v>
      </c>
      <c r="F36" s="133">
        <v>25128</v>
      </c>
      <c r="G36" s="133">
        <v>24939</v>
      </c>
      <c r="H36" s="133">
        <v>25200</v>
      </c>
      <c r="I36" s="133">
        <v>25590</v>
      </c>
      <c r="J36" s="133">
        <v>26217</v>
      </c>
      <c r="K36" s="133">
        <v>26122</v>
      </c>
      <c r="L36" s="133">
        <v>26257</v>
      </c>
      <c r="M36" s="133">
        <v>26348</v>
      </c>
      <c r="N36" s="133">
        <v>26373</v>
      </c>
      <c r="O36" s="133">
        <v>26935</v>
      </c>
      <c r="P36" s="133">
        <v>27259</v>
      </c>
      <c r="Q36" s="133">
        <v>27324</v>
      </c>
      <c r="R36" s="133">
        <v>27545</v>
      </c>
      <c r="S36" s="188">
        <v>27917</v>
      </c>
      <c r="U36" s="135">
        <f t="shared" si="0"/>
        <v>3.2747138176848711E-2</v>
      </c>
      <c r="V36" s="136">
        <f t="shared" si="0"/>
        <v>5.5124917738964552E-2</v>
      </c>
    </row>
    <row r="37" spans="1:22" x14ac:dyDescent="0.25">
      <c r="A37" s="189" t="s">
        <v>1648</v>
      </c>
      <c r="B37" s="132">
        <v>17661</v>
      </c>
      <c r="C37" s="133">
        <v>18372</v>
      </c>
      <c r="D37" s="133">
        <v>18889</v>
      </c>
      <c r="E37" s="133">
        <v>19025</v>
      </c>
      <c r="F37" s="133">
        <v>19337</v>
      </c>
      <c r="G37" s="133">
        <v>19089</v>
      </c>
      <c r="H37" s="133">
        <v>18908</v>
      </c>
      <c r="I37" s="133">
        <v>19436</v>
      </c>
      <c r="J37" s="133">
        <v>19734</v>
      </c>
      <c r="K37" s="133">
        <v>19961</v>
      </c>
      <c r="L37" s="133">
        <v>20197</v>
      </c>
      <c r="M37" s="133">
        <v>20234</v>
      </c>
      <c r="N37" s="133">
        <v>20673</v>
      </c>
      <c r="O37" s="133">
        <v>20841</v>
      </c>
      <c r="P37" s="133">
        <v>21291</v>
      </c>
      <c r="Q37" s="133">
        <v>21417</v>
      </c>
      <c r="R37" s="133">
        <v>21769</v>
      </c>
      <c r="S37" s="188">
        <v>21527</v>
      </c>
      <c r="U37" s="135">
        <f t="shared" si="0"/>
        <v>6.738076135978921E-2</v>
      </c>
      <c r="V37" s="136">
        <f t="shared" si="0"/>
        <v>-4.3730892963103174E-2</v>
      </c>
    </row>
    <row r="38" spans="1:22" x14ac:dyDescent="0.25">
      <c r="A38" s="189" t="s">
        <v>1645</v>
      </c>
      <c r="B38" s="132">
        <v>14373</v>
      </c>
      <c r="C38" s="133">
        <v>14966</v>
      </c>
      <c r="D38" s="133">
        <v>15421</v>
      </c>
      <c r="E38" s="133">
        <v>15491</v>
      </c>
      <c r="F38" s="133">
        <v>15729</v>
      </c>
      <c r="G38" s="133">
        <v>15571</v>
      </c>
      <c r="H38" s="133">
        <v>15363</v>
      </c>
      <c r="I38" s="133">
        <v>15804</v>
      </c>
      <c r="J38" s="133">
        <v>16033</v>
      </c>
      <c r="K38" s="133">
        <v>16233</v>
      </c>
      <c r="L38" s="133">
        <v>16421</v>
      </c>
      <c r="M38" s="133">
        <v>16475</v>
      </c>
      <c r="N38" s="133">
        <v>16856</v>
      </c>
      <c r="O38" s="133">
        <v>16937</v>
      </c>
      <c r="P38" s="133">
        <v>17359</v>
      </c>
      <c r="Q38" s="133">
        <v>17462</v>
      </c>
      <c r="R38" s="133">
        <v>17783</v>
      </c>
      <c r="S38" s="188">
        <v>17548</v>
      </c>
      <c r="U38" s="135">
        <f t="shared" si="0"/>
        <v>7.5583616670609644E-2</v>
      </c>
      <c r="V38" s="136">
        <f t="shared" si="0"/>
        <v>-5.1820876589306564E-2</v>
      </c>
    </row>
    <row r="39" spans="1:22" x14ac:dyDescent="0.25">
      <c r="A39" s="189" t="s">
        <v>1642</v>
      </c>
      <c r="B39" s="132">
        <v>3288</v>
      </c>
      <c r="C39" s="133">
        <v>3406</v>
      </c>
      <c r="D39" s="133">
        <v>3468</v>
      </c>
      <c r="E39" s="133">
        <v>3534</v>
      </c>
      <c r="F39" s="133">
        <v>3608</v>
      </c>
      <c r="G39" s="133">
        <v>3518</v>
      </c>
      <c r="H39" s="133">
        <v>3545</v>
      </c>
      <c r="I39" s="133">
        <v>3632</v>
      </c>
      <c r="J39" s="133">
        <v>3701</v>
      </c>
      <c r="K39" s="133">
        <v>3728</v>
      </c>
      <c r="L39" s="133">
        <v>3776</v>
      </c>
      <c r="M39" s="133">
        <v>3759</v>
      </c>
      <c r="N39" s="133">
        <v>3816</v>
      </c>
      <c r="O39" s="133">
        <v>3904</v>
      </c>
      <c r="P39" s="133">
        <v>3933</v>
      </c>
      <c r="Q39" s="133">
        <v>3955</v>
      </c>
      <c r="R39" s="133">
        <v>3986</v>
      </c>
      <c r="S39" s="188">
        <v>3979</v>
      </c>
      <c r="U39" s="135">
        <f t="shared" si="0"/>
        <v>3.1723270420747296E-2</v>
      </c>
      <c r="V39" s="136">
        <f t="shared" si="0"/>
        <v>-7.0061034024000435E-3</v>
      </c>
    </row>
    <row r="40" spans="1:22" x14ac:dyDescent="0.25">
      <c r="A40" s="187" t="s">
        <v>15</v>
      </c>
      <c r="B40" s="132">
        <v>318309</v>
      </c>
      <c r="C40" s="133">
        <v>319537</v>
      </c>
      <c r="D40" s="133">
        <v>321389</v>
      </c>
      <c r="E40" s="133">
        <v>324688</v>
      </c>
      <c r="F40" s="133">
        <v>332864</v>
      </c>
      <c r="G40" s="133">
        <v>334815</v>
      </c>
      <c r="H40" s="133">
        <v>337888</v>
      </c>
      <c r="I40" s="133">
        <v>340854</v>
      </c>
      <c r="J40" s="133">
        <v>346763</v>
      </c>
      <c r="K40" s="133">
        <v>346400</v>
      </c>
      <c r="L40" s="133">
        <v>347326</v>
      </c>
      <c r="M40" s="133">
        <v>346890</v>
      </c>
      <c r="N40" s="133">
        <v>344795</v>
      </c>
      <c r="O40" s="133">
        <v>353472</v>
      </c>
      <c r="P40" s="133">
        <v>359103</v>
      </c>
      <c r="Q40" s="133">
        <v>361088</v>
      </c>
      <c r="R40" s="133">
        <v>361667</v>
      </c>
      <c r="S40" s="188">
        <v>366554</v>
      </c>
      <c r="U40" s="135">
        <f t="shared" si="0"/>
        <v>6.4293924801899216E-3</v>
      </c>
      <c r="V40" s="136">
        <f t="shared" si="0"/>
        <v>5.5155136394425375E-2</v>
      </c>
    </row>
    <row r="41" spans="1:22" x14ac:dyDescent="0.25">
      <c r="A41" s="189" t="s">
        <v>1639</v>
      </c>
      <c r="B41" s="132">
        <v>196367</v>
      </c>
      <c r="C41" s="133">
        <v>197143</v>
      </c>
      <c r="D41" s="133">
        <v>197522</v>
      </c>
      <c r="E41" s="133">
        <v>201070</v>
      </c>
      <c r="F41" s="133">
        <v>202306</v>
      </c>
      <c r="G41" s="133">
        <v>204714</v>
      </c>
      <c r="H41" s="133">
        <v>207776</v>
      </c>
      <c r="I41" s="133">
        <v>208611</v>
      </c>
      <c r="J41" s="133">
        <v>210793</v>
      </c>
      <c r="K41" s="133">
        <v>208728</v>
      </c>
      <c r="L41" s="133">
        <v>208230</v>
      </c>
      <c r="M41" s="133">
        <v>207566</v>
      </c>
      <c r="N41" s="133">
        <v>207013</v>
      </c>
      <c r="O41" s="133">
        <v>210696</v>
      </c>
      <c r="P41" s="133">
        <v>212153</v>
      </c>
      <c r="Q41" s="133">
        <v>213500</v>
      </c>
      <c r="R41" s="133">
        <v>211777</v>
      </c>
      <c r="S41" s="188">
        <v>213419</v>
      </c>
      <c r="U41" s="135">
        <f t="shared" si="0"/>
        <v>-3.1892354288801328E-2</v>
      </c>
      <c r="V41" s="136">
        <f t="shared" si="0"/>
        <v>3.1376317941282705E-2</v>
      </c>
    </row>
    <row r="42" spans="1:22" x14ac:dyDescent="0.25">
      <c r="A42" s="189" t="s">
        <v>1636</v>
      </c>
      <c r="B42" s="132">
        <v>100929</v>
      </c>
      <c r="C42" s="133">
        <v>101642</v>
      </c>
      <c r="D42" s="133">
        <v>102045</v>
      </c>
      <c r="E42" s="133">
        <v>102348</v>
      </c>
      <c r="F42" s="133">
        <v>102719</v>
      </c>
      <c r="G42" s="133">
        <v>102500</v>
      </c>
      <c r="H42" s="133">
        <v>103018</v>
      </c>
      <c r="I42" s="133">
        <v>102630</v>
      </c>
      <c r="J42" s="133">
        <v>104128</v>
      </c>
      <c r="K42" s="133">
        <v>103489</v>
      </c>
      <c r="L42" s="133">
        <v>102697</v>
      </c>
      <c r="M42" s="133">
        <v>102230</v>
      </c>
      <c r="N42" s="133">
        <v>101885</v>
      </c>
      <c r="O42" s="133">
        <v>103798</v>
      </c>
      <c r="P42" s="133">
        <v>104217</v>
      </c>
      <c r="Q42" s="133">
        <v>104641</v>
      </c>
      <c r="R42" s="133">
        <v>103161</v>
      </c>
      <c r="S42" s="188">
        <v>103899</v>
      </c>
      <c r="U42" s="135">
        <f t="shared" si="0"/>
        <v>-5.5385412286875657E-2</v>
      </c>
      <c r="V42" s="136">
        <f t="shared" si="0"/>
        <v>2.8923999059599526E-2</v>
      </c>
    </row>
    <row r="43" spans="1:22" x14ac:dyDescent="0.25">
      <c r="A43" s="189" t="s">
        <v>1633</v>
      </c>
      <c r="B43" s="132">
        <v>36281</v>
      </c>
      <c r="C43" s="133">
        <v>36682</v>
      </c>
      <c r="D43" s="133">
        <v>36874</v>
      </c>
      <c r="E43" s="133">
        <v>36734</v>
      </c>
      <c r="F43" s="133">
        <v>36812</v>
      </c>
      <c r="G43" s="133">
        <v>36522</v>
      </c>
      <c r="H43" s="133">
        <v>36702</v>
      </c>
      <c r="I43" s="133">
        <v>36654</v>
      </c>
      <c r="J43" s="133">
        <v>37106</v>
      </c>
      <c r="K43" s="133">
        <v>36859</v>
      </c>
      <c r="L43" s="133">
        <v>36482</v>
      </c>
      <c r="M43" s="133">
        <v>36083</v>
      </c>
      <c r="N43" s="133">
        <v>36263</v>
      </c>
      <c r="O43" s="133">
        <v>36806</v>
      </c>
      <c r="P43" s="133">
        <v>36816</v>
      </c>
      <c r="Q43" s="133">
        <v>36750</v>
      </c>
      <c r="R43" s="133">
        <v>36051</v>
      </c>
      <c r="S43" s="188">
        <v>36179</v>
      </c>
      <c r="U43" s="135">
        <f t="shared" si="0"/>
        <v>-7.3938370714214718E-2</v>
      </c>
      <c r="V43" s="136">
        <f t="shared" si="0"/>
        <v>1.4277919164928932E-2</v>
      </c>
    </row>
    <row r="44" spans="1:22" x14ac:dyDescent="0.25">
      <c r="A44" s="189" t="s">
        <v>1630</v>
      </c>
      <c r="B44" s="132">
        <v>18650</v>
      </c>
      <c r="C44" s="133">
        <v>18815</v>
      </c>
      <c r="D44" s="133">
        <v>18842</v>
      </c>
      <c r="E44" s="133">
        <v>19055</v>
      </c>
      <c r="F44" s="133">
        <v>19069</v>
      </c>
      <c r="G44" s="133">
        <v>19025</v>
      </c>
      <c r="H44" s="133">
        <v>19149</v>
      </c>
      <c r="I44" s="133">
        <v>19253</v>
      </c>
      <c r="J44" s="133">
        <v>19462</v>
      </c>
      <c r="K44" s="133">
        <v>19312</v>
      </c>
      <c r="L44" s="133">
        <v>19379</v>
      </c>
      <c r="M44" s="133">
        <v>19362</v>
      </c>
      <c r="N44" s="133">
        <v>19382</v>
      </c>
      <c r="O44" s="133">
        <v>19664</v>
      </c>
      <c r="P44" s="133">
        <v>19759</v>
      </c>
      <c r="Q44" s="133">
        <v>19852</v>
      </c>
      <c r="R44" s="133">
        <v>19747</v>
      </c>
      <c r="S44" s="188">
        <v>19956</v>
      </c>
      <c r="U44" s="135">
        <f t="shared" si="0"/>
        <v>-2.0989299616866464E-2</v>
      </c>
      <c r="V44" s="136">
        <f t="shared" si="0"/>
        <v>4.3012411435745079E-2</v>
      </c>
    </row>
    <row r="45" spans="1:22" x14ac:dyDescent="0.25">
      <c r="A45" s="189" t="s">
        <v>1627</v>
      </c>
      <c r="B45" s="132">
        <v>18872</v>
      </c>
      <c r="C45" s="133">
        <v>19026</v>
      </c>
      <c r="D45" s="133">
        <v>19066</v>
      </c>
      <c r="E45" s="133">
        <v>19232</v>
      </c>
      <c r="F45" s="133">
        <v>19262</v>
      </c>
      <c r="G45" s="133">
        <v>19148</v>
      </c>
      <c r="H45" s="133">
        <v>19168</v>
      </c>
      <c r="I45" s="133">
        <v>19183</v>
      </c>
      <c r="J45" s="133">
        <v>19303</v>
      </c>
      <c r="K45" s="133">
        <v>19114</v>
      </c>
      <c r="L45" s="133">
        <v>18968</v>
      </c>
      <c r="M45" s="133">
        <v>18693</v>
      </c>
      <c r="N45" s="133">
        <v>18581</v>
      </c>
      <c r="O45" s="133">
        <v>18695</v>
      </c>
      <c r="P45" s="133">
        <v>18674</v>
      </c>
      <c r="Q45" s="133">
        <v>18800</v>
      </c>
      <c r="R45" s="133">
        <v>18614</v>
      </c>
      <c r="S45" s="188">
        <v>18787</v>
      </c>
      <c r="U45" s="135">
        <f t="shared" si="0"/>
        <v>-3.8991030251003922E-2</v>
      </c>
      <c r="V45" s="136">
        <f t="shared" si="0"/>
        <v>3.7697817156219449E-2</v>
      </c>
    </row>
    <row r="46" spans="1:22" x14ac:dyDescent="0.25">
      <c r="A46" s="189" t="s">
        <v>1624</v>
      </c>
      <c r="B46" s="132">
        <v>27128</v>
      </c>
      <c r="C46" s="133">
        <v>27119</v>
      </c>
      <c r="D46" s="133">
        <v>27264</v>
      </c>
      <c r="E46" s="133">
        <v>27326</v>
      </c>
      <c r="F46" s="133">
        <v>27577</v>
      </c>
      <c r="G46" s="133">
        <v>27806</v>
      </c>
      <c r="H46" s="133">
        <v>27999</v>
      </c>
      <c r="I46" s="133">
        <v>27540</v>
      </c>
      <c r="J46" s="133">
        <v>28258</v>
      </c>
      <c r="K46" s="133">
        <v>28204</v>
      </c>
      <c r="L46" s="133">
        <v>27869</v>
      </c>
      <c r="M46" s="133">
        <v>28092</v>
      </c>
      <c r="N46" s="133">
        <v>27660</v>
      </c>
      <c r="O46" s="133">
        <v>28632</v>
      </c>
      <c r="P46" s="133">
        <v>28969</v>
      </c>
      <c r="Q46" s="133">
        <v>29239</v>
      </c>
      <c r="R46" s="133">
        <v>28749</v>
      </c>
      <c r="S46" s="188">
        <v>28977</v>
      </c>
      <c r="U46" s="135">
        <f t="shared" si="0"/>
        <v>-6.536743184380378E-2</v>
      </c>
      <c r="V46" s="136">
        <f t="shared" si="0"/>
        <v>3.2102218761820955E-2</v>
      </c>
    </row>
    <row r="47" spans="1:22" x14ac:dyDescent="0.25">
      <c r="A47" s="189" t="s">
        <v>1621</v>
      </c>
      <c r="B47" s="132">
        <v>14466</v>
      </c>
      <c r="C47" s="133">
        <v>14568</v>
      </c>
      <c r="D47" s="133">
        <v>14709</v>
      </c>
      <c r="E47" s="133">
        <v>14960</v>
      </c>
      <c r="F47" s="133">
        <v>15133</v>
      </c>
      <c r="G47" s="133">
        <v>15357</v>
      </c>
      <c r="H47" s="133">
        <v>15650</v>
      </c>
      <c r="I47" s="133">
        <v>15721</v>
      </c>
      <c r="J47" s="133">
        <v>16014</v>
      </c>
      <c r="K47" s="133">
        <v>15944</v>
      </c>
      <c r="L47" s="133">
        <v>15937</v>
      </c>
      <c r="M47" s="133">
        <v>16000</v>
      </c>
      <c r="N47" s="133">
        <v>16018</v>
      </c>
      <c r="O47" s="133">
        <v>16523</v>
      </c>
      <c r="P47" s="133">
        <v>16757</v>
      </c>
      <c r="Q47" s="133">
        <v>16978</v>
      </c>
      <c r="R47" s="133">
        <v>16976</v>
      </c>
      <c r="S47" s="188">
        <v>17229</v>
      </c>
      <c r="U47" s="135">
        <f t="shared" si="0"/>
        <v>-4.7111476716610312E-4</v>
      </c>
      <c r="V47" s="136">
        <f t="shared" si="0"/>
        <v>6.0959529014652958E-2</v>
      </c>
    </row>
    <row r="48" spans="1:22" x14ac:dyDescent="0.25">
      <c r="A48" s="189" t="s">
        <v>1618</v>
      </c>
      <c r="B48" s="132">
        <v>12661</v>
      </c>
      <c r="C48" s="133">
        <v>12551</v>
      </c>
      <c r="D48" s="133">
        <v>12555</v>
      </c>
      <c r="E48" s="133">
        <v>12366</v>
      </c>
      <c r="F48" s="133">
        <v>12445</v>
      </c>
      <c r="G48" s="133">
        <v>12449</v>
      </c>
      <c r="H48" s="133">
        <v>12349</v>
      </c>
      <c r="I48" s="133">
        <v>11820</v>
      </c>
      <c r="J48" s="133">
        <v>12244</v>
      </c>
      <c r="K48" s="133">
        <v>12260</v>
      </c>
      <c r="L48" s="133">
        <v>11932</v>
      </c>
      <c r="M48" s="133">
        <v>12092</v>
      </c>
      <c r="N48" s="133">
        <v>11642</v>
      </c>
      <c r="O48" s="133">
        <v>12109</v>
      </c>
      <c r="P48" s="133">
        <v>12212</v>
      </c>
      <c r="Q48" s="133">
        <v>12261</v>
      </c>
      <c r="R48" s="133">
        <v>11773</v>
      </c>
      <c r="S48" s="188">
        <v>11748</v>
      </c>
      <c r="U48" s="135">
        <f t="shared" si="0"/>
        <v>-0.14994895351840942</v>
      </c>
      <c r="V48" s="136">
        <f t="shared" si="0"/>
        <v>-8.4669944149766696E-3</v>
      </c>
    </row>
    <row r="49" spans="1:22" x14ac:dyDescent="0.25">
      <c r="A49" s="189" t="s">
        <v>1615</v>
      </c>
      <c r="B49" s="132">
        <v>4339</v>
      </c>
      <c r="C49" s="133">
        <v>4355</v>
      </c>
      <c r="D49" s="133">
        <v>4434</v>
      </c>
      <c r="E49" s="133">
        <v>4420</v>
      </c>
      <c r="F49" s="133">
        <v>4479</v>
      </c>
      <c r="G49" s="133">
        <v>4487</v>
      </c>
      <c r="H49" s="133">
        <v>4554</v>
      </c>
      <c r="I49" s="133">
        <v>4440</v>
      </c>
      <c r="J49" s="133">
        <v>4515</v>
      </c>
      <c r="K49" s="133">
        <v>4491</v>
      </c>
      <c r="L49" s="133">
        <v>4396</v>
      </c>
      <c r="M49" s="133">
        <v>4501</v>
      </c>
      <c r="N49" s="133">
        <v>4492</v>
      </c>
      <c r="O49" s="133">
        <v>4609</v>
      </c>
      <c r="P49" s="133">
        <v>4622</v>
      </c>
      <c r="Q49" s="133">
        <v>4585</v>
      </c>
      <c r="R49" s="133">
        <v>4500</v>
      </c>
      <c r="S49" s="188">
        <v>4489</v>
      </c>
      <c r="U49" s="135">
        <f t="shared" si="0"/>
        <v>-7.2118117168627816E-2</v>
      </c>
      <c r="V49" s="136">
        <f t="shared" si="0"/>
        <v>-9.7419843154616936E-3</v>
      </c>
    </row>
    <row r="50" spans="1:22" x14ac:dyDescent="0.25">
      <c r="A50" s="189" t="s">
        <v>1612</v>
      </c>
      <c r="B50" s="132">
        <v>91099</v>
      </c>
      <c r="C50" s="133">
        <v>91145</v>
      </c>
      <c r="D50" s="133">
        <v>91043</v>
      </c>
      <c r="E50" s="133">
        <v>94302</v>
      </c>
      <c r="F50" s="133">
        <v>95107</v>
      </c>
      <c r="G50" s="133">
        <v>97727</v>
      </c>
      <c r="H50" s="133">
        <v>100203</v>
      </c>
      <c r="I50" s="133">
        <v>101541</v>
      </c>
      <c r="J50" s="133">
        <v>102150</v>
      </c>
      <c r="K50" s="133">
        <v>100748</v>
      </c>
      <c r="L50" s="133">
        <v>101137</v>
      </c>
      <c r="M50" s="133">
        <v>100834</v>
      </c>
      <c r="N50" s="133">
        <v>100636</v>
      </c>
      <c r="O50" s="133">
        <v>102289</v>
      </c>
      <c r="P50" s="133">
        <v>103314</v>
      </c>
      <c r="Q50" s="133">
        <v>104275</v>
      </c>
      <c r="R50" s="133">
        <v>104117</v>
      </c>
      <c r="S50" s="188">
        <v>105031</v>
      </c>
      <c r="U50" s="135">
        <f t="shared" si="0"/>
        <v>-6.0471351517781269E-3</v>
      </c>
      <c r="V50" s="136">
        <f t="shared" si="0"/>
        <v>3.5579435887686639E-2</v>
      </c>
    </row>
    <row r="51" spans="1:22" x14ac:dyDescent="0.25">
      <c r="A51" s="189" t="s">
        <v>1609</v>
      </c>
      <c r="B51" s="132">
        <v>47316</v>
      </c>
      <c r="C51" s="133">
        <v>48210</v>
      </c>
      <c r="D51" s="133">
        <v>48534</v>
      </c>
      <c r="E51" s="133">
        <v>50056</v>
      </c>
      <c r="F51" s="133">
        <v>49923</v>
      </c>
      <c r="G51" s="133">
        <v>50623</v>
      </c>
      <c r="H51" s="133">
        <v>51819</v>
      </c>
      <c r="I51" s="133">
        <v>52692</v>
      </c>
      <c r="J51" s="133">
        <v>53242</v>
      </c>
      <c r="K51" s="133">
        <v>52713</v>
      </c>
      <c r="L51" s="133">
        <v>52661</v>
      </c>
      <c r="M51" s="133">
        <v>51980</v>
      </c>
      <c r="N51" s="133">
        <v>51712</v>
      </c>
      <c r="O51" s="133">
        <v>52439</v>
      </c>
      <c r="P51" s="133">
        <v>52916</v>
      </c>
      <c r="Q51" s="133">
        <v>53644</v>
      </c>
      <c r="R51" s="133">
        <v>53835</v>
      </c>
      <c r="S51" s="188">
        <v>54500</v>
      </c>
      <c r="U51" s="135">
        <f t="shared" si="0"/>
        <v>1.4318284216679134E-2</v>
      </c>
      <c r="V51" s="136">
        <f t="shared" si="0"/>
        <v>5.033331180049716E-2</v>
      </c>
    </row>
    <row r="52" spans="1:22" x14ac:dyDescent="0.25">
      <c r="A52" s="189" t="s">
        <v>1606</v>
      </c>
      <c r="B52" s="132">
        <v>42340</v>
      </c>
      <c r="C52" s="133">
        <v>41473</v>
      </c>
      <c r="D52" s="133">
        <v>41032</v>
      </c>
      <c r="E52" s="133">
        <v>42728</v>
      </c>
      <c r="F52" s="133">
        <v>43656</v>
      </c>
      <c r="G52" s="133">
        <v>45570</v>
      </c>
      <c r="H52" s="133">
        <v>46836</v>
      </c>
      <c r="I52" s="133">
        <v>47280</v>
      </c>
      <c r="J52" s="133">
        <v>47332</v>
      </c>
      <c r="K52" s="133">
        <v>46472</v>
      </c>
      <c r="L52" s="133">
        <v>46910</v>
      </c>
      <c r="M52" s="133">
        <v>47290</v>
      </c>
      <c r="N52" s="133">
        <v>47360</v>
      </c>
      <c r="O52" s="133">
        <v>48263</v>
      </c>
      <c r="P52" s="133">
        <v>48796</v>
      </c>
      <c r="Q52" s="133">
        <v>49029</v>
      </c>
      <c r="R52" s="133">
        <v>48681</v>
      </c>
      <c r="S52" s="188">
        <v>48915</v>
      </c>
      <c r="U52" s="135">
        <f t="shared" si="0"/>
        <v>-2.8090512014528612E-2</v>
      </c>
      <c r="V52" s="136">
        <f t="shared" si="0"/>
        <v>1.9366290846228429E-2</v>
      </c>
    </row>
    <row r="53" spans="1:22" ht="13.8" thickBot="1" x14ac:dyDescent="0.3">
      <c r="A53" s="189" t="s">
        <v>1603</v>
      </c>
      <c r="B53" s="132">
        <v>1443</v>
      </c>
      <c r="C53" s="133">
        <v>1462</v>
      </c>
      <c r="D53" s="133">
        <v>1477</v>
      </c>
      <c r="E53" s="133">
        <v>1517</v>
      </c>
      <c r="F53" s="133">
        <v>1528</v>
      </c>
      <c r="G53" s="133">
        <v>1534</v>
      </c>
      <c r="H53" s="133">
        <v>1549</v>
      </c>
      <c r="I53" s="133">
        <v>1570</v>
      </c>
      <c r="J53" s="133">
        <v>1577</v>
      </c>
      <c r="K53" s="133">
        <v>1563</v>
      </c>
      <c r="L53" s="133">
        <v>1565</v>
      </c>
      <c r="M53" s="133">
        <v>1564</v>
      </c>
      <c r="N53" s="133">
        <v>1564</v>
      </c>
      <c r="O53" s="133">
        <v>1587</v>
      </c>
      <c r="P53" s="133">
        <v>1601</v>
      </c>
      <c r="Q53" s="133">
        <v>1603</v>
      </c>
      <c r="R53" s="133">
        <v>1601</v>
      </c>
      <c r="S53" s="188">
        <v>1616</v>
      </c>
      <c r="U53" s="135">
        <f t="shared" si="0"/>
        <v>-4.981310369143066E-3</v>
      </c>
      <c r="V53" s="136">
        <f t="shared" si="0"/>
        <v>3.8006559758891889E-2</v>
      </c>
    </row>
    <row r="54" spans="1:22" ht="13.8" thickBot="1" x14ac:dyDescent="0.3">
      <c r="A54" s="137" t="s">
        <v>1600</v>
      </c>
      <c r="B54" s="138">
        <v>53277</v>
      </c>
      <c r="C54" s="139">
        <v>53866</v>
      </c>
      <c r="D54" s="139">
        <v>54517</v>
      </c>
      <c r="E54" s="139">
        <v>54888</v>
      </c>
      <c r="F54" s="139">
        <v>57880</v>
      </c>
      <c r="G54" s="139">
        <v>58086</v>
      </c>
      <c r="H54" s="139">
        <v>58349</v>
      </c>
      <c r="I54" s="139">
        <v>59371</v>
      </c>
      <c r="J54" s="139">
        <v>61713</v>
      </c>
      <c r="K54" s="139">
        <v>61370</v>
      </c>
      <c r="L54" s="139">
        <v>61555</v>
      </c>
      <c r="M54" s="139">
        <v>61799</v>
      </c>
      <c r="N54" s="139">
        <v>60308</v>
      </c>
      <c r="O54" s="139">
        <v>62800</v>
      </c>
      <c r="P54" s="139">
        <v>65206</v>
      </c>
      <c r="Q54" s="139">
        <v>65561</v>
      </c>
      <c r="R54" s="139">
        <v>65385</v>
      </c>
      <c r="S54" s="140">
        <v>66773</v>
      </c>
      <c r="U54" s="141">
        <f t="shared" si="0"/>
        <v>-1.0694928600804787E-2</v>
      </c>
      <c r="V54" s="142">
        <f t="shared" si="0"/>
        <v>8.7654705114577292E-2</v>
      </c>
    </row>
    <row r="55" spans="1:22" x14ac:dyDescent="0.25">
      <c r="A55" s="189" t="s">
        <v>1597</v>
      </c>
      <c r="B55" s="132">
        <v>36459</v>
      </c>
      <c r="C55" s="133">
        <v>36821</v>
      </c>
      <c r="D55" s="133">
        <v>37348</v>
      </c>
      <c r="E55" s="133">
        <v>37553</v>
      </c>
      <c r="F55" s="133">
        <v>40857</v>
      </c>
      <c r="G55" s="133">
        <v>39664</v>
      </c>
      <c r="H55" s="133">
        <v>39741</v>
      </c>
      <c r="I55" s="133">
        <v>40852</v>
      </c>
      <c r="J55" s="133">
        <v>41818</v>
      </c>
      <c r="K55" s="133">
        <v>43962</v>
      </c>
      <c r="L55" s="133">
        <v>45309</v>
      </c>
      <c r="M55" s="133">
        <v>45390</v>
      </c>
      <c r="N55" s="133">
        <v>45351</v>
      </c>
      <c r="O55" s="133">
        <v>47126</v>
      </c>
      <c r="P55" s="133">
        <v>48578</v>
      </c>
      <c r="Q55" s="133">
        <v>48466</v>
      </c>
      <c r="R55" s="133">
        <v>50901</v>
      </c>
      <c r="S55" s="188">
        <v>51938</v>
      </c>
      <c r="U55" s="135">
        <f t="shared" si="0"/>
        <v>0.21662446765008103</v>
      </c>
      <c r="V55" s="136">
        <f t="shared" si="0"/>
        <v>8.4015844039853071E-2</v>
      </c>
    </row>
    <row r="56" spans="1:22" x14ac:dyDescent="0.25">
      <c r="A56" s="189" t="s">
        <v>1594</v>
      </c>
      <c r="B56" s="132">
        <v>8618</v>
      </c>
      <c r="C56" s="133">
        <v>8750</v>
      </c>
      <c r="D56" s="133">
        <v>8975</v>
      </c>
      <c r="E56" s="133">
        <v>8654</v>
      </c>
      <c r="F56" s="133">
        <v>9549</v>
      </c>
      <c r="G56" s="133">
        <v>9339</v>
      </c>
      <c r="H56" s="133">
        <v>9190</v>
      </c>
      <c r="I56" s="133">
        <v>9766</v>
      </c>
      <c r="J56" s="133">
        <v>9722</v>
      </c>
      <c r="K56" s="133">
        <v>9897</v>
      </c>
      <c r="L56" s="133">
        <v>10308</v>
      </c>
      <c r="M56" s="133">
        <v>10956</v>
      </c>
      <c r="N56" s="133">
        <v>10545</v>
      </c>
      <c r="O56" s="133">
        <v>10711</v>
      </c>
      <c r="P56" s="133">
        <v>10743</v>
      </c>
      <c r="Q56" s="133">
        <v>10995</v>
      </c>
      <c r="R56" s="133">
        <v>12038</v>
      </c>
      <c r="S56" s="188">
        <v>12264</v>
      </c>
      <c r="U56" s="135">
        <f t="shared" si="0"/>
        <v>0.43693267723401719</v>
      </c>
      <c r="V56" s="136">
        <f t="shared" si="0"/>
        <v>7.7236875148114725E-2</v>
      </c>
    </row>
    <row r="57" spans="1:22" x14ac:dyDescent="0.25">
      <c r="A57" s="189" t="s">
        <v>1591</v>
      </c>
      <c r="B57" s="132">
        <v>4411</v>
      </c>
      <c r="C57" s="133">
        <v>4470</v>
      </c>
      <c r="D57" s="133">
        <v>4512</v>
      </c>
      <c r="E57" s="133">
        <v>4532</v>
      </c>
      <c r="F57" s="133">
        <v>4689</v>
      </c>
      <c r="G57" s="133">
        <v>4778</v>
      </c>
      <c r="H57" s="133">
        <v>4801</v>
      </c>
      <c r="I57" s="133">
        <v>4806</v>
      </c>
      <c r="J57" s="133">
        <v>5119</v>
      </c>
      <c r="K57" s="133">
        <v>4921</v>
      </c>
      <c r="L57" s="133">
        <v>4883</v>
      </c>
      <c r="M57" s="133">
        <v>4907</v>
      </c>
      <c r="N57" s="133">
        <v>4725</v>
      </c>
      <c r="O57" s="133">
        <v>4857</v>
      </c>
      <c r="P57" s="133">
        <v>5010</v>
      </c>
      <c r="Q57" s="133">
        <v>5084</v>
      </c>
      <c r="R57" s="133">
        <v>4970</v>
      </c>
      <c r="S57" s="188">
        <v>5112</v>
      </c>
      <c r="U57" s="135">
        <f t="shared" si="0"/>
        <v>-8.6721176980586456E-2</v>
      </c>
      <c r="V57" s="136">
        <f t="shared" si="0"/>
        <v>0.11927763431903338</v>
      </c>
    </row>
    <row r="58" spans="1:22" x14ac:dyDescent="0.25">
      <c r="A58" s="189" t="s">
        <v>1588</v>
      </c>
      <c r="B58" s="132">
        <v>23430</v>
      </c>
      <c r="C58" s="133">
        <v>23600</v>
      </c>
      <c r="D58" s="133">
        <v>23862</v>
      </c>
      <c r="E58" s="133">
        <v>24367</v>
      </c>
      <c r="F58" s="133">
        <v>26619</v>
      </c>
      <c r="G58" s="133">
        <v>25547</v>
      </c>
      <c r="H58" s="133">
        <v>25749</v>
      </c>
      <c r="I58" s="133">
        <v>26281</v>
      </c>
      <c r="J58" s="133">
        <v>26977</v>
      </c>
      <c r="K58" s="133">
        <v>29143</v>
      </c>
      <c r="L58" s="133">
        <v>30118</v>
      </c>
      <c r="M58" s="133">
        <v>29527</v>
      </c>
      <c r="N58" s="133">
        <v>30081</v>
      </c>
      <c r="O58" s="133">
        <v>31558</v>
      </c>
      <c r="P58" s="133">
        <v>32825</v>
      </c>
      <c r="Q58" s="133">
        <v>32386</v>
      </c>
      <c r="R58" s="133">
        <v>33893</v>
      </c>
      <c r="S58" s="188">
        <v>34563</v>
      </c>
      <c r="U58" s="135">
        <f t="shared" si="0"/>
        <v>0.19952913339369749</v>
      </c>
      <c r="V58" s="136">
        <f t="shared" si="0"/>
        <v>8.1448092413741069E-2</v>
      </c>
    </row>
    <row r="59" spans="1:22" x14ac:dyDescent="0.25">
      <c r="A59" s="189" t="s">
        <v>1585</v>
      </c>
      <c r="B59" s="132">
        <v>11291</v>
      </c>
      <c r="C59" s="133">
        <v>11315</v>
      </c>
      <c r="D59" s="133">
        <v>11419</v>
      </c>
      <c r="E59" s="133">
        <v>11308</v>
      </c>
      <c r="F59" s="133">
        <v>12922</v>
      </c>
      <c r="G59" s="133">
        <v>12275</v>
      </c>
      <c r="H59" s="133">
        <v>12012</v>
      </c>
      <c r="I59" s="133">
        <v>12452</v>
      </c>
      <c r="J59" s="133">
        <v>12294</v>
      </c>
      <c r="K59" s="133">
        <v>13607</v>
      </c>
      <c r="L59" s="133">
        <v>13911</v>
      </c>
      <c r="M59" s="133">
        <v>13797</v>
      </c>
      <c r="N59" s="133">
        <v>13681</v>
      </c>
      <c r="O59" s="133">
        <v>14905</v>
      </c>
      <c r="P59" s="133">
        <v>15971</v>
      </c>
      <c r="Q59" s="133">
        <v>15448</v>
      </c>
      <c r="R59" s="133">
        <v>15659</v>
      </c>
      <c r="S59" s="188">
        <v>15675</v>
      </c>
      <c r="U59" s="135">
        <f t="shared" si="0"/>
        <v>5.576449651457116E-2</v>
      </c>
      <c r="V59" s="136">
        <f t="shared" si="0"/>
        <v>4.0933748891867072E-3</v>
      </c>
    </row>
    <row r="60" spans="1:22" x14ac:dyDescent="0.25">
      <c r="A60" s="189" t="s">
        <v>1582</v>
      </c>
      <c r="B60" s="132">
        <v>1432</v>
      </c>
      <c r="C60" s="133">
        <v>1434</v>
      </c>
      <c r="D60" s="133">
        <v>1535</v>
      </c>
      <c r="E60" s="133">
        <v>1648</v>
      </c>
      <c r="F60" s="133">
        <v>1588</v>
      </c>
      <c r="G60" s="133">
        <v>1532</v>
      </c>
      <c r="H60" s="133">
        <v>1530</v>
      </c>
      <c r="I60" s="133">
        <v>1459</v>
      </c>
      <c r="J60" s="133">
        <v>1663</v>
      </c>
      <c r="K60" s="133">
        <v>1748</v>
      </c>
      <c r="L60" s="133">
        <v>1666</v>
      </c>
      <c r="M60" s="133">
        <v>1582</v>
      </c>
      <c r="N60" s="133">
        <v>1795</v>
      </c>
      <c r="O60" s="133">
        <v>1557</v>
      </c>
      <c r="P60" s="133">
        <v>1471</v>
      </c>
      <c r="Q60" s="133">
        <v>1290</v>
      </c>
      <c r="R60" s="133">
        <v>1183</v>
      </c>
      <c r="S60" s="188">
        <v>1165</v>
      </c>
      <c r="U60" s="135">
        <f t="shared" si="0"/>
        <v>-0.29273830531865652</v>
      </c>
      <c r="V60" s="136">
        <f t="shared" si="0"/>
        <v>-5.9487173066261723E-2</v>
      </c>
    </row>
    <row r="61" spans="1:22" ht="13.8" thickBot="1" x14ac:dyDescent="0.3">
      <c r="A61" s="189" t="s">
        <v>1579</v>
      </c>
      <c r="B61" s="132">
        <v>10707</v>
      </c>
      <c r="C61" s="133">
        <v>10852</v>
      </c>
      <c r="D61" s="133">
        <v>10907</v>
      </c>
      <c r="E61" s="133">
        <v>11411</v>
      </c>
      <c r="F61" s="133">
        <v>12110</v>
      </c>
      <c r="G61" s="133">
        <v>11740</v>
      </c>
      <c r="H61" s="133">
        <v>12208</v>
      </c>
      <c r="I61" s="133">
        <v>12370</v>
      </c>
      <c r="J61" s="133">
        <v>13019</v>
      </c>
      <c r="K61" s="133">
        <v>13789</v>
      </c>
      <c r="L61" s="133">
        <v>14541</v>
      </c>
      <c r="M61" s="133">
        <v>14148</v>
      </c>
      <c r="N61" s="133">
        <v>14606</v>
      </c>
      <c r="O61" s="133">
        <v>15096</v>
      </c>
      <c r="P61" s="133">
        <v>15383</v>
      </c>
      <c r="Q61" s="133">
        <v>15648</v>
      </c>
      <c r="R61" s="133">
        <v>17051</v>
      </c>
      <c r="S61" s="188">
        <v>17723</v>
      </c>
      <c r="U61" s="135">
        <f t="shared" si="0"/>
        <v>0.4098213002885549</v>
      </c>
      <c r="V61" s="136">
        <f t="shared" si="0"/>
        <v>0.16721143152117057</v>
      </c>
    </row>
    <row r="62" spans="1:22" ht="13.8" thickBot="1" x14ac:dyDescent="0.3">
      <c r="A62" s="137" t="s">
        <v>1576</v>
      </c>
      <c r="B62" s="138">
        <v>27540</v>
      </c>
      <c r="C62" s="139">
        <v>27009</v>
      </c>
      <c r="D62" s="139">
        <v>27380</v>
      </c>
      <c r="E62" s="139">
        <v>26455</v>
      </c>
      <c r="F62" s="139">
        <v>26835</v>
      </c>
      <c r="G62" s="139">
        <v>27393</v>
      </c>
      <c r="H62" s="139">
        <v>27257</v>
      </c>
      <c r="I62" s="139">
        <v>27124</v>
      </c>
      <c r="J62" s="139">
        <v>27590</v>
      </c>
      <c r="K62" s="139">
        <v>27425</v>
      </c>
      <c r="L62" s="139">
        <v>27156</v>
      </c>
      <c r="M62" s="139">
        <v>27126</v>
      </c>
      <c r="N62" s="139">
        <v>27045</v>
      </c>
      <c r="O62" s="139">
        <v>27680</v>
      </c>
      <c r="P62" s="139">
        <v>27958</v>
      </c>
      <c r="Q62" s="139">
        <v>28266</v>
      </c>
      <c r="R62" s="139">
        <v>28266</v>
      </c>
      <c r="S62" s="140">
        <v>28928</v>
      </c>
      <c r="U62" s="141">
        <f t="shared" si="0"/>
        <v>0</v>
      </c>
      <c r="V62" s="142">
        <f t="shared" si="0"/>
        <v>9.7024221766465635E-2</v>
      </c>
    </row>
    <row r="63" spans="1:22" x14ac:dyDescent="0.25">
      <c r="A63" s="189" t="s">
        <v>1573</v>
      </c>
      <c r="B63" s="132">
        <v>4666</v>
      </c>
      <c r="C63" s="133">
        <v>4698</v>
      </c>
      <c r="D63" s="133">
        <v>4622</v>
      </c>
      <c r="E63" s="133">
        <v>4722</v>
      </c>
      <c r="F63" s="133">
        <v>4986</v>
      </c>
      <c r="G63" s="133">
        <v>4957</v>
      </c>
      <c r="H63" s="133">
        <v>4766</v>
      </c>
      <c r="I63" s="133">
        <v>4895</v>
      </c>
      <c r="J63" s="133">
        <v>4849</v>
      </c>
      <c r="K63" s="133">
        <v>4916</v>
      </c>
      <c r="L63" s="133">
        <v>5075</v>
      </c>
      <c r="M63" s="133">
        <v>5009</v>
      </c>
      <c r="N63" s="133">
        <v>5077</v>
      </c>
      <c r="O63" s="133">
        <v>5170</v>
      </c>
      <c r="P63" s="133">
        <v>5207</v>
      </c>
      <c r="Q63" s="133">
        <v>5294</v>
      </c>
      <c r="R63" s="133">
        <v>5337</v>
      </c>
      <c r="S63" s="188">
        <v>5496</v>
      </c>
      <c r="U63" s="135">
        <f t="shared" si="0"/>
        <v>3.2887599239353138E-2</v>
      </c>
      <c r="V63" s="136">
        <f t="shared" si="0"/>
        <v>0.12460001506626317</v>
      </c>
    </row>
    <row r="64" spans="1:22" x14ac:dyDescent="0.25">
      <c r="A64" s="187" t="s">
        <v>1570</v>
      </c>
      <c r="B64" s="132">
        <v>175542</v>
      </c>
      <c r="C64" s="133">
        <v>180069</v>
      </c>
      <c r="D64" s="133">
        <v>182813</v>
      </c>
      <c r="E64" s="133">
        <v>182443</v>
      </c>
      <c r="F64" s="133">
        <v>185792</v>
      </c>
      <c r="G64" s="133">
        <v>186024</v>
      </c>
      <c r="H64" s="133">
        <v>188420</v>
      </c>
      <c r="I64" s="133">
        <v>192202</v>
      </c>
      <c r="J64" s="133">
        <v>193672</v>
      </c>
      <c r="K64" s="133">
        <v>193894</v>
      </c>
      <c r="L64" s="133">
        <v>193107</v>
      </c>
      <c r="M64" s="133">
        <v>195694</v>
      </c>
      <c r="N64" s="133">
        <v>195216</v>
      </c>
      <c r="O64" s="133">
        <v>197921</v>
      </c>
      <c r="P64" s="133">
        <v>198177</v>
      </c>
      <c r="Q64" s="133">
        <v>198597</v>
      </c>
      <c r="R64" s="133">
        <v>198507</v>
      </c>
      <c r="S64" s="188">
        <v>201048</v>
      </c>
      <c r="U64" s="135">
        <f t="shared" si="0"/>
        <v>-1.8114843488958865E-3</v>
      </c>
      <c r="V64" s="136">
        <f t="shared" si="0"/>
        <v>5.2193766583139123E-2</v>
      </c>
    </row>
    <row r="65" spans="1:22" x14ac:dyDescent="0.25">
      <c r="A65" s="189" t="s">
        <v>1567</v>
      </c>
      <c r="B65" s="132">
        <v>66604</v>
      </c>
      <c r="C65" s="133">
        <v>70314</v>
      </c>
      <c r="D65" s="133">
        <v>70906</v>
      </c>
      <c r="E65" s="133">
        <v>69803</v>
      </c>
      <c r="F65" s="133">
        <v>71205</v>
      </c>
      <c r="G65" s="133">
        <v>71299</v>
      </c>
      <c r="H65" s="133">
        <v>72767</v>
      </c>
      <c r="I65" s="133">
        <v>74181</v>
      </c>
      <c r="J65" s="133">
        <v>74386</v>
      </c>
      <c r="K65" s="133">
        <v>73642</v>
      </c>
      <c r="L65" s="133">
        <v>72633</v>
      </c>
      <c r="M65" s="133">
        <v>74826</v>
      </c>
      <c r="N65" s="133">
        <v>74831</v>
      </c>
      <c r="O65" s="133">
        <v>75047</v>
      </c>
      <c r="P65" s="133">
        <v>74908</v>
      </c>
      <c r="Q65" s="133">
        <v>74087</v>
      </c>
      <c r="R65" s="133">
        <v>73733</v>
      </c>
      <c r="S65" s="188">
        <v>76238</v>
      </c>
      <c r="U65" s="135">
        <f t="shared" si="0"/>
        <v>-1.8976115443565589E-2</v>
      </c>
      <c r="V65" s="136">
        <f t="shared" si="0"/>
        <v>0.14297928754594635</v>
      </c>
    </row>
    <row r="66" spans="1:22" x14ac:dyDescent="0.25">
      <c r="A66" s="189" t="s">
        <v>1564</v>
      </c>
      <c r="B66" s="132">
        <v>58848</v>
      </c>
      <c r="C66" s="133">
        <v>62044</v>
      </c>
      <c r="D66" s="133">
        <v>62589</v>
      </c>
      <c r="E66" s="133">
        <v>61689</v>
      </c>
      <c r="F66" s="133">
        <v>62916</v>
      </c>
      <c r="G66" s="133">
        <v>62977</v>
      </c>
      <c r="H66" s="133">
        <v>64236</v>
      </c>
      <c r="I66" s="133">
        <v>65432</v>
      </c>
      <c r="J66" s="133">
        <v>65652</v>
      </c>
      <c r="K66" s="133">
        <v>64986</v>
      </c>
      <c r="L66" s="133">
        <v>64119</v>
      </c>
      <c r="M66" s="133">
        <v>66000</v>
      </c>
      <c r="N66" s="133">
        <v>65965</v>
      </c>
      <c r="O66" s="133">
        <v>66234</v>
      </c>
      <c r="P66" s="133">
        <v>66121</v>
      </c>
      <c r="Q66" s="133">
        <v>65475</v>
      </c>
      <c r="R66" s="133">
        <v>65156</v>
      </c>
      <c r="S66" s="188">
        <v>67330</v>
      </c>
      <c r="U66" s="135">
        <f t="shared" si="0"/>
        <v>-1.9346392887153341E-2</v>
      </c>
      <c r="V66" s="136">
        <f t="shared" si="0"/>
        <v>0.14029389549571891</v>
      </c>
    </row>
    <row r="67" spans="1:22" x14ac:dyDescent="0.25">
      <c r="A67" s="189" t="s">
        <v>1561</v>
      </c>
      <c r="B67" s="132">
        <v>7756</v>
      </c>
      <c r="C67" s="133">
        <v>8270</v>
      </c>
      <c r="D67" s="133">
        <v>8317</v>
      </c>
      <c r="E67" s="133">
        <v>8113</v>
      </c>
      <c r="F67" s="133">
        <v>8289</v>
      </c>
      <c r="G67" s="133">
        <v>8322</v>
      </c>
      <c r="H67" s="133">
        <v>8531</v>
      </c>
      <c r="I67" s="133">
        <v>8748</v>
      </c>
      <c r="J67" s="133">
        <v>8734</v>
      </c>
      <c r="K67" s="133">
        <v>8655</v>
      </c>
      <c r="L67" s="133">
        <v>8514</v>
      </c>
      <c r="M67" s="133">
        <v>8826</v>
      </c>
      <c r="N67" s="133">
        <v>8866</v>
      </c>
      <c r="O67" s="133">
        <v>8813</v>
      </c>
      <c r="P67" s="133">
        <v>8787</v>
      </c>
      <c r="Q67" s="133">
        <v>8612</v>
      </c>
      <c r="R67" s="133">
        <v>8577</v>
      </c>
      <c r="S67" s="188">
        <v>8909</v>
      </c>
      <c r="U67" s="135">
        <f t="shared" si="0"/>
        <v>-1.6157553382023626E-2</v>
      </c>
      <c r="V67" s="136">
        <f t="shared" si="0"/>
        <v>0.16405686233679306</v>
      </c>
    </row>
    <row r="68" spans="1:22" x14ac:dyDescent="0.25">
      <c r="A68" s="189" t="s">
        <v>1558</v>
      </c>
      <c r="B68" s="132">
        <v>57955</v>
      </c>
      <c r="C68" s="133">
        <v>58428</v>
      </c>
      <c r="D68" s="133">
        <v>59388</v>
      </c>
      <c r="E68" s="133">
        <v>59687</v>
      </c>
      <c r="F68" s="133">
        <v>60895</v>
      </c>
      <c r="G68" s="133">
        <v>60762</v>
      </c>
      <c r="H68" s="133">
        <v>60752</v>
      </c>
      <c r="I68" s="133">
        <v>60959</v>
      </c>
      <c r="J68" s="133">
        <v>61925</v>
      </c>
      <c r="K68" s="133">
        <v>62441</v>
      </c>
      <c r="L68" s="133">
        <v>62515</v>
      </c>
      <c r="M68" s="133">
        <v>63314</v>
      </c>
      <c r="N68" s="133">
        <v>62935</v>
      </c>
      <c r="O68" s="133">
        <v>64694</v>
      </c>
      <c r="P68" s="133">
        <v>65027</v>
      </c>
      <c r="Q68" s="133">
        <v>65626</v>
      </c>
      <c r="R68" s="133">
        <v>65923</v>
      </c>
      <c r="S68" s="188">
        <v>65227</v>
      </c>
      <c r="U68" s="135">
        <f t="shared" si="0"/>
        <v>1.8225841274450705E-2</v>
      </c>
      <c r="V68" s="136">
        <f t="shared" si="0"/>
        <v>-4.1566983422244963E-2</v>
      </c>
    </row>
    <row r="69" spans="1:22" x14ac:dyDescent="0.25">
      <c r="A69" s="189" t="s">
        <v>1555</v>
      </c>
      <c r="B69" s="132">
        <v>26878</v>
      </c>
      <c r="C69" s="133">
        <v>27079</v>
      </c>
      <c r="D69" s="133">
        <v>27433</v>
      </c>
      <c r="E69" s="133">
        <v>27784</v>
      </c>
      <c r="F69" s="133">
        <v>28589</v>
      </c>
      <c r="G69" s="133">
        <v>28924</v>
      </c>
      <c r="H69" s="133">
        <v>29113</v>
      </c>
      <c r="I69" s="133">
        <v>29280</v>
      </c>
      <c r="J69" s="133">
        <v>29567</v>
      </c>
      <c r="K69" s="133">
        <v>29536</v>
      </c>
      <c r="L69" s="133">
        <v>29642</v>
      </c>
      <c r="M69" s="133">
        <v>30063</v>
      </c>
      <c r="N69" s="133">
        <v>30088</v>
      </c>
      <c r="O69" s="133">
        <v>30934</v>
      </c>
      <c r="P69" s="133">
        <v>31236</v>
      </c>
      <c r="Q69" s="133">
        <v>31486</v>
      </c>
      <c r="R69" s="133">
        <v>31639</v>
      </c>
      <c r="S69" s="188">
        <v>31485</v>
      </c>
      <c r="U69" s="135">
        <f t="shared" si="0"/>
        <v>1.9579346641059203E-2</v>
      </c>
      <c r="V69" s="136">
        <f t="shared" si="0"/>
        <v>-1.9327952496621004E-2</v>
      </c>
    </row>
    <row r="70" spans="1:22" x14ac:dyDescent="0.25">
      <c r="A70" s="189" t="s">
        <v>1552</v>
      </c>
      <c r="B70" s="132">
        <v>31076</v>
      </c>
      <c r="C70" s="133">
        <v>31349</v>
      </c>
      <c r="D70" s="133">
        <v>31955</v>
      </c>
      <c r="E70" s="133">
        <v>31903</v>
      </c>
      <c r="F70" s="133">
        <v>32306</v>
      </c>
      <c r="G70" s="133">
        <v>31838</v>
      </c>
      <c r="H70" s="133">
        <v>31640</v>
      </c>
      <c r="I70" s="133">
        <v>31679</v>
      </c>
      <c r="J70" s="133">
        <v>32358</v>
      </c>
      <c r="K70" s="133">
        <v>32905</v>
      </c>
      <c r="L70" s="133">
        <v>32873</v>
      </c>
      <c r="M70" s="133">
        <v>33252</v>
      </c>
      <c r="N70" s="133">
        <v>32846</v>
      </c>
      <c r="O70" s="133">
        <v>33759</v>
      </c>
      <c r="P70" s="133">
        <v>33791</v>
      </c>
      <c r="Q70" s="133">
        <v>34140</v>
      </c>
      <c r="R70" s="133">
        <v>34284</v>
      </c>
      <c r="S70" s="188">
        <v>33743</v>
      </c>
      <c r="U70" s="135">
        <f t="shared" ref="U70:V133" si="1">(R70/Q70)^4-1</f>
        <v>1.6978750632395512E-2</v>
      </c>
      <c r="V70" s="136">
        <f t="shared" si="1"/>
        <v>-6.164143592641036E-2</v>
      </c>
    </row>
    <row r="71" spans="1:22" x14ac:dyDescent="0.25">
      <c r="A71" s="189" t="s">
        <v>1549</v>
      </c>
      <c r="B71" s="132">
        <v>9575</v>
      </c>
      <c r="C71" s="133">
        <v>9388</v>
      </c>
      <c r="D71" s="133">
        <v>9516</v>
      </c>
      <c r="E71" s="133">
        <v>9190</v>
      </c>
      <c r="F71" s="133">
        <v>9322</v>
      </c>
      <c r="G71" s="133">
        <v>9517</v>
      </c>
      <c r="H71" s="133">
        <v>9467</v>
      </c>
      <c r="I71" s="133">
        <v>9419</v>
      </c>
      <c r="J71" s="133">
        <v>9581</v>
      </c>
      <c r="K71" s="133">
        <v>9523</v>
      </c>
      <c r="L71" s="133">
        <v>9429</v>
      </c>
      <c r="M71" s="133">
        <v>9418</v>
      </c>
      <c r="N71" s="133">
        <v>9389</v>
      </c>
      <c r="O71" s="133">
        <v>9609</v>
      </c>
      <c r="P71" s="133">
        <v>9705</v>
      </c>
      <c r="Q71" s="133">
        <v>9811</v>
      </c>
      <c r="R71" s="133">
        <v>9810</v>
      </c>
      <c r="S71" s="188">
        <v>10040</v>
      </c>
      <c r="U71" s="135">
        <f t="shared" si="1"/>
        <v>-4.0764330680886918E-4</v>
      </c>
      <c r="V71" s="136">
        <f t="shared" si="1"/>
        <v>9.7131846975633707E-2</v>
      </c>
    </row>
    <row r="72" spans="1:22" x14ac:dyDescent="0.25">
      <c r="A72" s="189" t="s">
        <v>1546</v>
      </c>
      <c r="B72" s="132">
        <v>28295</v>
      </c>
      <c r="C72" s="133">
        <v>28612</v>
      </c>
      <c r="D72" s="133">
        <v>29242</v>
      </c>
      <c r="E72" s="133">
        <v>29324</v>
      </c>
      <c r="F72" s="133">
        <v>29808</v>
      </c>
      <c r="G72" s="133">
        <v>30118</v>
      </c>
      <c r="H72" s="133">
        <v>30920</v>
      </c>
      <c r="I72" s="133">
        <v>33016</v>
      </c>
      <c r="J72" s="133">
        <v>32604</v>
      </c>
      <c r="K72" s="133">
        <v>32862</v>
      </c>
      <c r="L72" s="133">
        <v>33138</v>
      </c>
      <c r="M72" s="133">
        <v>32718</v>
      </c>
      <c r="N72" s="133">
        <v>32130</v>
      </c>
      <c r="O72" s="133">
        <v>31914</v>
      </c>
      <c r="P72" s="133">
        <v>31792</v>
      </c>
      <c r="Q72" s="133">
        <v>32580</v>
      </c>
      <c r="R72" s="133">
        <v>33373</v>
      </c>
      <c r="S72" s="188">
        <v>34193</v>
      </c>
      <c r="U72" s="135">
        <f t="shared" si="1"/>
        <v>0.10097301359715272</v>
      </c>
      <c r="V72" s="136">
        <f t="shared" si="1"/>
        <v>0.10196507703889068</v>
      </c>
    </row>
    <row r="73" spans="1:22" ht="13.8" thickBot="1" x14ac:dyDescent="0.3">
      <c r="A73" s="189" t="s">
        <v>1543</v>
      </c>
      <c r="B73" s="132">
        <v>13113</v>
      </c>
      <c r="C73" s="133">
        <v>13327</v>
      </c>
      <c r="D73" s="133">
        <v>13761</v>
      </c>
      <c r="E73" s="133">
        <v>14439</v>
      </c>
      <c r="F73" s="133">
        <v>14561</v>
      </c>
      <c r="G73" s="133">
        <v>14329</v>
      </c>
      <c r="H73" s="133">
        <v>14513</v>
      </c>
      <c r="I73" s="133">
        <v>14627</v>
      </c>
      <c r="J73" s="133">
        <v>15175</v>
      </c>
      <c r="K73" s="133">
        <v>15425</v>
      </c>
      <c r="L73" s="133">
        <v>15393</v>
      </c>
      <c r="M73" s="133">
        <v>15417</v>
      </c>
      <c r="N73" s="133">
        <v>15931</v>
      </c>
      <c r="O73" s="133">
        <v>16657</v>
      </c>
      <c r="P73" s="133">
        <v>16746</v>
      </c>
      <c r="Q73" s="133">
        <v>16493</v>
      </c>
      <c r="R73" s="133">
        <v>15667</v>
      </c>
      <c r="S73" s="188">
        <v>15349</v>
      </c>
      <c r="U73" s="135">
        <f t="shared" si="1"/>
        <v>-0.18577442826769897</v>
      </c>
      <c r="V73" s="136">
        <f t="shared" si="1"/>
        <v>-7.8751124699752983E-2</v>
      </c>
    </row>
    <row r="74" spans="1:22" ht="13.8" thickBot="1" x14ac:dyDescent="0.3">
      <c r="A74" s="143" t="s">
        <v>18</v>
      </c>
      <c r="B74" s="138">
        <v>2418690</v>
      </c>
      <c r="C74" s="139">
        <v>2475609</v>
      </c>
      <c r="D74" s="139">
        <v>2489180</v>
      </c>
      <c r="E74" s="139">
        <v>2501055</v>
      </c>
      <c r="F74" s="139">
        <v>2535615</v>
      </c>
      <c r="G74" s="139">
        <v>2535614</v>
      </c>
      <c r="H74" s="139">
        <v>2550556</v>
      </c>
      <c r="I74" s="139">
        <v>2567087</v>
      </c>
      <c r="J74" s="139">
        <v>2592316</v>
      </c>
      <c r="K74" s="139">
        <v>2574911</v>
      </c>
      <c r="L74" s="139">
        <v>2606512</v>
      </c>
      <c r="M74" s="139">
        <v>2622030</v>
      </c>
      <c r="N74" s="139">
        <v>2631636</v>
      </c>
      <c r="O74" s="139">
        <v>2672393</v>
      </c>
      <c r="P74" s="139">
        <v>2692233</v>
      </c>
      <c r="Q74" s="139">
        <v>2676597</v>
      </c>
      <c r="R74" s="139">
        <v>2599684</v>
      </c>
      <c r="S74" s="140">
        <v>2650816</v>
      </c>
      <c r="U74" s="141">
        <f t="shared" si="1"/>
        <v>-0.11008137186738864</v>
      </c>
      <c r="V74" s="142">
        <f t="shared" si="1"/>
        <v>8.1025872028043455E-2</v>
      </c>
    </row>
    <row r="75" spans="1:22" x14ac:dyDescent="0.25">
      <c r="A75" s="187" t="s">
        <v>21</v>
      </c>
      <c r="B75" s="132">
        <v>815363</v>
      </c>
      <c r="C75" s="133">
        <v>827808</v>
      </c>
      <c r="D75" s="133">
        <v>834764</v>
      </c>
      <c r="E75" s="133">
        <v>838653</v>
      </c>
      <c r="F75" s="133">
        <v>844968</v>
      </c>
      <c r="G75" s="133">
        <v>847309</v>
      </c>
      <c r="H75" s="133">
        <v>848898</v>
      </c>
      <c r="I75" s="133">
        <v>853979</v>
      </c>
      <c r="J75" s="133">
        <v>863511</v>
      </c>
      <c r="K75" s="133">
        <v>860797</v>
      </c>
      <c r="L75" s="133">
        <v>867564</v>
      </c>
      <c r="M75" s="133">
        <v>872068</v>
      </c>
      <c r="N75" s="133">
        <v>876697</v>
      </c>
      <c r="O75" s="133">
        <v>885318</v>
      </c>
      <c r="P75" s="133">
        <v>890336</v>
      </c>
      <c r="Q75" s="133">
        <v>893792</v>
      </c>
      <c r="R75" s="133">
        <v>891466</v>
      </c>
      <c r="S75" s="188">
        <v>894838</v>
      </c>
      <c r="U75" s="135">
        <f t="shared" si="1"/>
        <v>-1.0369016440887724E-2</v>
      </c>
      <c r="V75" s="136">
        <f t="shared" si="1"/>
        <v>1.5216195996726967E-2</v>
      </c>
    </row>
    <row r="76" spans="1:22" x14ac:dyDescent="0.25">
      <c r="A76" s="189" t="s">
        <v>1539</v>
      </c>
      <c r="B76" s="132">
        <v>699425</v>
      </c>
      <c r="C76" s="133">
        <v>711091</v>
      </c>
      <c r="D76" s="133">
        <v>716661</v>
      </c>
      <c r="E76" s="133">
        <v>719773</v>
      </c>
      <c r="F76" s="133">
        <v>723427</v>
      </c>
      <c r="G76" s="133">
        <v>724243</v>
      </c>
      <c r="H76" s="133">
        <v>726763</v>
      </c>
      <c r="I76" s="133">
        <v>730757</v>
      </c>
      <c r="J76" s="133">
        <v>739721</v>
      </c>
      <c r="K76" s="133">
        <v>737909</v>
      </c>
      <c r="L76" s="133">
        <v>743593</v>
      </c>
      <c r="M76" s="133">
        <v>747422</v>
      </c>
      <c r="N76" s="133">
        <v>751635</v>
      </c>
      <c r="O76" s="133">
        <v>758735</v>
      </c>
      <c r="P76" s="133">
        <v>763025</v>
      </c>
      <c r="Q76" s="133">
        <v>766165</v>
      </c>
      <c r="R76" s="133">
        <v>762966</v>
      </c>
      <c r="S76" s="188">
        <v>765430</v>
      </c>
      <c r="U76" s="135">
        <f t="shared" si="1"/>
        <v>-1.6597053316350863E-2</v>
      </c>
      <c r="V76" s="136">
        <f t="shared" si="1"/>
        <v>1.298071975839199E-2</v>
      </c>
    </row>
    <row r="77" spans="1:22" x14ac:dyDescent="0.25">
      <c r="A77" s="189" t="s">
        <v>1536</v>
      </c>
      <c r="B77" s="132">
        <v>616453</v>
      </c>
      <c r="C77" s="133">
        <v>627079</v>
      </c>
      <c r="D77" s="133">
        <v>632067</v>
      </c>
      <c r="E77" s="133">
        <v>634870</v>
      </c>
      <c r="F77" s="133">
        <v>638032</v>
      </c>
      <c r="G77" s="133">
        <v>638796</v>
      </c>
      <c r="H77" s="133">
        <v>641384</v>
      </c>
      <c r="I77" s="133">
        <v>646065</v>
      </c>
      <c r="J77" s="133">
        <v>654868</v>
      </c>
      <c r="K77" s="133">
        <v>654263</v>
      </c>
      <c r="L77" s="133">
        <v>659882</v>
      </c>
      <c r="M77" s="133">
        <v>663689</v>
      </c>
      <c r="N77" s="133">
        <v>667805</v>
      </c>
      <c r="O77" s="133">
        <v>674379</v>
      </c>
      <c r="P77" s="133">
        <v>678341</v>
      </c>
      <c r="Q77" s="133">
        <v>681016</v>
      </c>
      <c r="R77" s="133">
        <v>677878</v>
      </c>
      <c r="S77" s="188">
        <v>679746</v>
      </c>
      <c r="U77" s="135">
        <f t="shared" si="1"/>
        <v>-1.8304283803432075E-2</v>
      </c>
      <c r="V77" s="136">
        <f t="shared" si="1"/>
        <v>1.1068278060083481E-2</v>
      </c>
    </row>
    <row r="78" spans="1:22" x14ac:dyDescent="0.25">
      <c r="A78" s="189" t="s">
        <v>1533</v>
      </c>
      <c r="B78" s="132">
        <v>123890</v>
      </c>
      <c r="C78" s="133">
        <v>125926</v>
      </c>
      <c r="D78" s="133">
        <v>126955</v>
      </c>
      <c r="E78" s="133">
        <v>126815</v>
      </c>
      <c r="F78" s="133">
        <v>127844</v>
      </c>
      <c r="G78" s="133">
        <v>128307</v>
      </c>
      <c r="H78" s="133">
        <v>129198</v>
      </c>
      <c r="I78" s="133">
        <v>129429</v>
      </c>
      <c r="J78" s="133">
        <v>131321</v>
      </c>
      <c r="K78" s="133">
        <v>131168</v>
      </c>
      <c r="L78" s="133">
        <v>131578</v>
      </c>
      <c r="M78" s="133">
        <v>131559</v>
      </c>
      <c r="N78" s="133">
        <v>131954</v>
      </c>
      <c r="O78" s="133">
        <v>132241</v>
      </c>
      <c r="P78" s="133">
        <v>132590</v>
      </c>
      <c r="Q78" s="133">
        <v>134281</v>
      </c>
      <c r="R78" s="133">
        <v>131973</v>
      </c>
      <c r="S78" s="188">
        <v>132321</v>
      </c>
      <c r="U78" s="135">
        <f t="shared" si="1"/>
        <v>-6.6999042615609516E-2</v>
      </c>
      <c r="V78" s="136">
        <f t="shared" si="1"/>
        <v>1.0589404944837399E-2</v>
      </c>
    </row>
    <row r="79" spans="1:22" x14ac:dyDescent="0.25">
      <c r="A79" s="189" t="s">
        <v>1530</v>
      </c>
      <c r="B79" s="132">
        <v>40822</v>
      </c>
      <c r="C79" s="133">
        <v>41405</v>
      </c>
      <c r="D79" s="133">
        <v>41721</v>
      </c>
      <c r="E79" s="133">
        <v>41811</v>
      </c>
      <c r="F79" s="133">
        <v>41994</v>
      </c>
      <c r="G79" s="133">
        <v>42147</v>
      </c>
      <c r="H79" s="133">
        <v>42419</v>
      </c>
      <c r="I79" s="133">
        <v>42760</v>
      </c>
      <c r="J79" s="133">
        <v>43304</v>
      </c>
      <c r="K79" s="133">
        <v>43408</v>
      </c>
      <c r="L79" s="133">
        <v>43605</v>
      </c>
      <c r="M79" s="133">
        <v>43481</v>
      </c>
      <c r="N79" s="133">
        <v>43517</v>
      </c>
      <c r="O79" s="133">
        <v>43509</v>
      </c>
      <c r="P79" s="133">
        <v>43584</v>
      </c>
      <c r="Q79" s="133">
        <v>43786</v>
      </c>
      <c r="R79" s="133">
        <v>43754</v>
      </c>
      <c r="S79" s="188">
        <v>43905</v>
      </c>
      <c r="U79" s="135">
        <f t="shared" si="1"/>
        <v>-2.9201057308275713E-3</v>
      </c>
      <c r="V79" s="136">
        <f t="shared" si="1"/>
        <v>1.3876077807087661E-2</v>
      </c>
    </row>
    <row r="80" spans="1:22" x14ac:dyDescent="0.25">
      <c r="A80" s="189" t="s">
        <v>1527</v>
      </c>
      <c r="B80" s="132">
        <v>83068</v>
      </c>
      <c r="C80" s="133">
        <v>84520</v>
      </c>
      <c r="D80" s="133">
        <v>85234</v>
      </c>
      <c r="E80" s="133">
        <v>85003</v>
      </c>
      <c r="F80" s="133">
        <v>85850</v>
      </c>
      <c r="G80" s="133">
        <v>86161</v>
      </c>
      <c r="H80" s="133">
        <v>86779</v>
      </c>
      <c r="I80" s="133">
        <v>86669</v>
      </c>
      <c r="J80" s="133">
        <v>88017</v>
      </c>
      <c r="K80" s="133">
        <v>87760</v>
      </c>
      <c r="L80" s="133">
        <v>87973</v>
      </c>
      <c r="M80" s="133">
        <v>88078</v>
      </c>
      <c r="N80" s="133">
        <v>88437</v>
      </c>
      <c r="O80" s="133">
        <v>88732</v>
      </c>
      <c r="P80" s="133">
        <v>89006</v>
      </c>
      <c r="Q80" s="133">
        <v>90495</v>
      </c>
      <c r="R80" s="133">
        <v>88219</v>
      </c>
      <c r="S80" s="188">
        <v>88416</v>
      </c>
      <c r="U80" s="135">
        <f t="shared" si="1"/>
        <v>-9.6870174865035907E-2</v>
      </c>
      <c r="V80" s="136">
        <f t="shared" si="1"/>
        <v>8.962280586894078E-3</v>
      </c>
    </row>
    <row r="81" spans="1:22" x14ac:dyDescent="0.25">
      <c r="A81" s="189" t="s">
        <v>1524</v>
      </c>
      <c r="B81" s="132">
        <v>139050</v>
      </c>
      <c r="C81" s="133">
        <v>140439</v>
      </c>
      <c r="D81" s="133">
        <v>141033</v>
      </c>
      <c r="E81" s="133">
        <v>141838</v>
      </c>
      <c r="F81" s="133">
        <v>142128</v>
      </c>
      <c r="G81" s="133">
        <v>142409</v>
      </c>
      <c r="H81" s="133">
        <v>143161</v>
      </c>
      <c r="I81" s="133">
        <v>143867</v>
      </c>
      <c r="J81" s="133">
        <v>145154</v>
      </c>
      <c r="K81" s="133">
        <v>144941</v>
      </c>
      <c r="L81" s="133">
        <v>146765</v>
      </c>
      <c r="M81" s="133">
        <v>149129</v>
      </c>
      <c r="N81" s="133">
        <v>151937</v>
      </c>
      <c r="O81" s="133">
        <v>154474</v>
      </c>
      <c r="P81" s="133">
        <v>155829</v>
      </c>
      <c r="Q81" s="133">
        <v>156201</v>
      </c>
      <c r="R81" s="133">
        <v>155579</v>
      </c>
      <c r="S81" s="188">
        <v>155053</v>
      </c>
      <c r="U81" s="135">
        <f t="shared" si="1"/>
        <v>-1.5833307124887619E-2</v>
      </c>
      <c r="V81" s="136">
        <f t="shared" si="1"/>
        <v>-1.3455246847325131E-2</v>
      </c>
    </row>
    <row r="82" spans="1:22" x14ac:dyDescent="0.25">
      <c r="A82" s="189" t="s">
        <v>1521</v>
      </c>
      <c r="B82" s="132">
        <v>36437</v>
      </c>
      <c r="C82" s="133">
        <v>36800</v>
      </c>
      <c r="D82" s="133">
        <v>36955</v>
      </c>
      <c r="E82" s="133">
        <v>37166</v>
      </c>
      <c r="F82" s="133">
        <v>37242</v>
      </c>
      <c r="G82" s="133">
        <v>37316</v>
      </c>
      <c r="H82" s="133">
        <v>37513</v>
      </c>
      <c r="I82" s="133">
        <v>37698</v>
      </c>
      <c r="J82" s="133">
        <v>38035</v>
      </c>
      <c r="K82" s="133">
        <v>37979</v>
      </c>
      <c r="L82" s="133">
        <v>38457</v>
      </c>
      <c r="M82" s="133">
        <v>39077</v>
      </c>
      <c r="N82" s="133">
        <v>39813</v>
      </c>
      <c r="O82" s="133">
        <v>40477</v>
      </c>
      <c r="P82" s="133">
        <v>40832</v>
      </c>
      <c r="Q82" s="133">
        <v>40930</v>
      </c>
      <c r="R82" s="133">
        <v>40767</v>
      </c>
      <c r="S82" s="188">
        <v>40629</v>
      </c>
      <c r="U82" s="135">
        <f t="shared" si="1"/>
        <v>-1.5834730861444268E-2</v>
      </c>
      <c r="V82" s="136">
        <f t="shared" si="1"/>
        <v>-1.3471765513193401E-2</v>
      </c>
    </row>
    <row r="83" spans="1:22" x14ac:dyDescent="0.25">
      <c r="A83" s="189" t="s">
        <v>1518</v>
      </c>
      <c r="B83" s="132">
        <v>27508</v>
      </c>
      <c r="C83" s="133">
        <v>27783</v>
      </c>
      <c r="D83" s="133">
        <v>27901</v>
      </c>
      <c r="E83" s="133">
        <v>28060</v>
      </c>
      <c r="F83" s="133">
        <v>28117</v>
      </c>
      <c r="G83" s="133">
        <v>28173</v>
      </c>
      <c r="H83" s="133">
        <v>28322</v>
      </c>
      <c r="I83" s="133">
        <v>28461</v>
      </c>
      <c r="J83" s="133">
        <v>28716</v>
      </c>
      <c r="K83" s="133">
        <v>28674</v>
      </c>
      <c r="L83" s="133">
        <v>29035</v>
      </c>
      <c r="M83" s="133">
        <v>29502</v>
      </c>
      <c r="N83" s="133">
        <v>30058</v>
      </c>
      <c r="O83" s="133">
        <v>30560</v>
      </c>
      <c r="P83" s="133">
        <v>30828</v>
      </c>
      <c r="Q83" s="133">
        <v>30901</v>
      </c>
      <c r="R83" s="133">
        <v>30778</v>
      </c>
      <c r="S83" s="188">
        <v>30674</v>
      </c>
      <c r="U83" s="135">
        <f t="shared" si="1"/>
        <v>-1.5827002772105359E-2</v>
      </c>
      <c r="V83" s="136">
        <f t="shared" si="1"/>
        <v>-1.3447794748133957E-2</v>
      </c>
    </row>
    <row r="84" spans="1:22" x14ac:dyDescent="0.25">
      <c r="A84" s="189" t="s">
        <v>1515</v>
      </c>
      <c r="B84" s="132">
        <v>28975</v>
      </c>
      <c r="C84" s="133">
        <v>29266</v>
      </c>
      <c r="D84" s="133">
        <v>29391</v>
      </c>
      <c r="E84" s="133">
        <v>29559</v>
      </c>
      <c r="F84" s="133">
        <v>29619</v>
      </c>
      <c r="G84" s="133">
        <v>29677</v>
      </c>
      <c r="H84" s="133">
        <v>29833</v>
      </c>
      <c r="I84" s="133">
        <v>29980</v>
      </c>
      <c r="J84" s="133">
        <v>30249</v>
      </c>
      <c r="K84" s="133">
        <v>30204</v>
      </c>
      <c r="L84" s="133">
        <v>30585</v>
      </c>
      <c r="M84" s="133">
        <v>31077</v>
      </c>
      <c r="N84" s="133">
        <v>31662</v>
      </c>
      <c r="O84" s="133">
        <v>32191</v>
      </c>
      <c r="P84" s="133">
        <v>32473</v>
      </c>
      <c r="Q84" s="133">
        <v>32551</v>
      </c>
      <c r="R84" s="133">
        <v>32421</v>
      </c>
      <c r="S84" s="188">
        <v>32312</v>
      </c>
      <c r="U84" s="135">
        <f t="shared" si="1"/>
        <v>-1.5879486774522222E-2</v>
      </c>
      <c r="V84" s="136">
        <f t="shared" si="1"/>
        <v>-1.3380406649276089E-2</v>
      </c>
    </row>
    <row r="85" spans="1:22" x14ac:dyDescent="0.25">
      <c r="A85" s="189" t="s">
        <v>1512</v>
      </c>
      <c r="B85" s="132">
        <v>46130</v>
      </c>
      <c r="C85" s="133">
        <v>46590</v>
      </c>
      <c r="D85" s="133">
        <v>46787</v>
      </c>
      <c r="E85" s="133">
        <v>47054</v>
      </c>
      <c r="F85" s="133">
        <v>47150</v>
      </c>
      <c r="G85" s="133">
        <v>47243</v>
      </c>
      <c r="H85" s="133">
        <v>47493</v>
      </c>
      <c r="I85" s="133">
        <v>47727</v>
      </c>
      <c r="J85" s="133">
        <v>48154</v>
      </c>
      <c r="K85" s="133">
        <v>48083</v>
      </c>
      <c r="L85" s="133">
        <v>48689</v>
      </c>
      <c r="M85" s="133">
        <v>49473</v>
      </c>
      <c r="N85" s="133">
        <v>50404</v>
      </c>
      <c r="O85" s="133">
        <v>51246</v>
      </c>
      <c r="P85" s="133">
        <v>51695</v>
      </c>
      <c r="Q85" s="133">
        <v>51819</v>
      </c>
      <c r="R85" s="133">
        <v>51613</v>
      </c>
      <c r="S85" s="188">
        <v>51438</v>
      </c>
      <c r="U85" s="135">
        <f t="shared" si="1"/>
        <v>-1.5806932683232411E-2</v>
      </c>
      <c r="V85" s="136">
        <f t="shared" si="1"/>
        <v>-1.349365258772417E-2</v>
      </c>
    </row>
    <row r="86" spans="1:22" x14ac:dyDescent="0.25">
      <c r="A86" s="189" t="s">
        <v>1509</v>
      </c>
      <c r="B86" s="132">
        <v>11823</v>
      </c>
      <c r="C86" s="133">
        <v>11941</v>
      </c>
      <c r="D86" s="133">
        <v>11991</v>
      </c>
      <c r="E86" s="133">
        <v>12059</v>
      </c>
      <c r="F86" s="133">
        <v>12084</v>
      </c>
      <c r="G86" s="133">
        <v>12108</v>
      </c>
      <c r="H86" s="133">
        <v>12172</v>
      </c>
      <c r="I86" s="133">
        <v>12232</v>
      </c>
      <c r="J86" s="133">
        <v>12342</v>
      </c>
      <c r="K86" s="133">
        <v>12323</v>
      </c>
      <c r="L86" s="133">
        <v>12478</v>
      </c>
      <c r="M86" s="133">
        <v>12679</v>
      </c>
      <c r="N86" s="133">
        <v>12918</v>
      </c>
      <c r="O86" s="133">
        <v>13134</v>
      </c>
      <c r="P86" s="133">
        <v>13249</v>
      </c>
      <c r="Q86" s="133">
        <v>13281</v>
      </c>
      <c r="R86" s="133">
        <v>13228</v>
      </c>
      <c r="S86" s="188">
        <v>13183</v>
      </c>
      <c r="U86" s="135">
        <f t="shared" si="1"/>
        <v>-1.5867355008565731E-2</v>
      </c>
      <c r="V86" s="136">
        <f t="shared" si="1"/>
        <v>-1.3538220072937923E-2</v>
      </c>
    </row>
    <row r="87" spans="1:22" x14ac:dyDescent="0.25">
      <c r="A87" s="189" t="s">
        <v>1506</v>
      </c>
      <c r="B87" s="132">
        <v>73128</v>
      </c>
      <c r="C87" s="133">
        <v>75351</v>
      </c>
      <c r="D87" s="133">
        <v>76366</v>
      </c>
      <c r="E87" s="133">
        <v>76215</v>
      </c>
      <c r="F87" s="133">
        <v>76118</v>
      </c>
      <c r="G87" s="133">
        <v>76067</v>
      </c>
      <c r="H87" s="133">
        <v>76174</v>
      </c>
      <c r="I87" s="133">
        <v>76358</v>
      </c>
      <c r="J87" s="133">
        <v>76909</v>
      </c>
      <c r="K87" s="133">
        <v>76674</v>
      </c>
      <c r="L87" s="133">
        <v>77252</v>
      </c>
      <c r="M87" s="133">
        <v>77945</v>
      </c>
      <c r="N87" s="133">
        <v>78908</v>
      </c>
      <c r="O87" s="133">
        <v>79779</v>
      </c>
      <c r="P87" s="133">
        <v>80348</v>
      </c>
      <c r="Q87" s="133">
        <v>80630</v>
      </c>
      <c r="R87" s="133">
        <v>80526</v>
      </c>
      <c r="S87" s="188">
        <v>80665</v>
      </c>
      <c r="U87" s="135">
        <f t="shared" si="1"/>
        <v>-5.1493963804960519E-3</v>
      </c>
      <c r="V87" s="136">
        <f t="shared" si="1"/>
        <v>6.9225003966084664E-3</v>
      </c>
    </row>
    <row r="88" spans="1:22" x14ac:dyDescent="0.25">
      <c r="A88" s="189" t="s">
        <v>1503</v>
      </c>
      <c r="B88" s="132">
        <v>23316</v>
      </c>
      <c r="C88" s="133">
        <v>23945</v>
      </c>
      <c r="D88" s="133">
        <v>24215</v>
      </c>
      <c r="E88" s="133">
        <v>24141</v>
      </c>
      <c r="F88" s="133">
        <v>24106</v>
      </c>
      <c r="G88" s="133">
        <v>24076</v>
      </c>
      <c r="H88" s="133">
        <v>24104</v>
      </c>
      <c r="I88" s="133">
        <v>24166</v>
      </c>
      <c r="J88" s="133">
        <v>24338</v>
      </c>
      <c r="K88" s="133">
        <v>24261</v>
      </c>
      <c r="L88" s="133">
        <v>24438</v>
      </c>
      <c r="M88" s="133">
        <v>24646</v>
      </c>
      <c r="N88" s="133">
        <v>24942</v>
      </c>
      <c r="O88" s="133">
        <v>25210</v>
      </c>
      <c r="P88" s="133">
        <v>25380</v>
      </c>
      <c r="Q88" s="133">
        <v>25460</v>
      </c>
      <c r="R88" s="133">
        <v>25416</v>
      </c>
      <c r="S88" s="188">
        <v>25453</v>
      </c>
      <c r="U88" s="135">
        <f t="shared" si="1"/>
        <v>-6.8949049622178959E-3</v>
      </c>
      <c r="V88" s="136">
        <f t="shared" si="1"/>
        <v>5.8358316027509183E-3</v>
      </c>
    </row>
    <row r="89" spans="1:22" x14ac:dyDescent="0.25">
      <c r="A89" s="189" t="s">
        <v>1500</v>
      </c>
      <c r="B89" s="132">
        <v>39393</v>
      </c>
      <c r="C89" s="133">
        <v>40705</v>
      </c>
      <c r="D89" s="133">
        <v>41329</v>
      </c>
      <c r="E89" s="133">
        <v>41285</v>
      </c>
      <c r="F89" s="133">
        <v>41239</v>
      </c>
      <c r="G89" s="133">
        <v>41232</v>
      </c>
      <c r="H89" s="133">
        <v>41298</v>
      </c>
      <c r="I89" s="133">
        <v>41392</v>
      </c>
      <c r="J89" s="133">
        <v>41694</v>
      </c>
      <c r="K89" s="133">
        <v>41571</v>
      </c>
      <c r="L89" s="133">
        <v>41893</v>
      </c>
      <c r="M89" s="133">
        <v>42285</v>
      </c>
      <c r="N89" s="133">
        <v>42820</v>
      </c>
      <c r="O89" s="133">
        <v>43303</v>
      </c>
      <c r="P89" s="133">
        <v>43625</v>
      </c>
      <c r="Q89" s="133">
        <v>43792</v>
      </c>
      <c r="R89" s="133">
        <v>43751</v>
      </c>
      <c r="S89" s="188">
        <v>43837</v>
      </c>
      <c r="U89" s="135">
        <f t="shared" si="1"/>
        <v>-3.7397202156005394E-3</v>
      </c>
      <c r="V89" s="136">
        <f t="shared" si="1"/>
        <v>7.8858909558043866E-3</v>
      </c>
    </row>
    <row r="90" spans="1:22" x14ac:dyDescent="0.25">
      <c r="A90" s="189" t="s">
        <v>1497</v>
      </c>
      <c r="B90" s="132">
        <v>10419</v>
      </c>
      <c r="C90" s="133">
        <v>10701</v>
      </c>
      <c r="D90" s="133">
        <v>10822</v>
      </c>
      <c r="E90" s="133">
        <v>10789</v>
      </c>
      <c r="F90" s="133">
        <v>10773</v>
      </c>
      <c r="G90" s="133">
        <v>10759</v>
      </c>
      <c r="H90" s="133">
        <v>10772</v>
      </c>
      <c r="I90" s="133">
        <v>10800</v>
      </c>
      <c r="J90" s="133">
        <v>10877</v>
      </c>
      <c r="K90" s="133">
        <v>10842</v>
      </c>
      <c r="L90" s="133">
        <v>10921</v>
      </c>
      <c r="M90" s="133">
        <v>11014</v>
      </c>
      <c r="N90" s="133">
        <v>11146</v>
      </c>
      <c r="O90" s="133">
        <v>11266</v>
      </c>
      <c r="P90" s="133">
        <v>11342</v>
      </c>
      <c r="Q90" s="133">
        <v>11378</v>
      </c>
      <c r="R90" s="133">
        <v>11358</v>
      </c>
      <c r="S90" s="188">
        <v>11375</v>
      </c>
      <c r="U90" s="135">
        <f t="shared" si="1"/>
        <v>-7.0125956841183834E-3</v>
      </c>
      <c r="V90" s="136">
        <f t="shared" si="1"/>
        <v>6.0004243807321167E-3</v>
      </c>
    </row>
    <row r="91" spans="1:22" x14ac:dyDescent="0.25">
      <c r="A91" s="189" t="s">
        <v>1494</v>
      </c>
      <c r="B91" s="132">
        <v>15854</v>
      </c>
      <c r="C91" s="133">
        <v>16081</v>
      </c>
      <c r="D91" s="133">
        <v>16204</v>
      </c>
      <c r="E91" s="133">
        <v>16239</v>
      </c>
      <c r="F91" s="133">
        <v>16310</v>
      </c>
      <c r="G91" s="133">
        <v>16369</v>
      </c>
      <c r="H91" s="133">
        <v>16475</v>
      </c>
      <c r="I91" s="133">
        <v>16607</v>
      </c>
      <c r="J91" s="133">
        <v>16819</v>
      </c>
      <c r="K91" s="133">
        <v>16859</v>
      </c>
      <c r="L91" s="133">
        <v>16936</v>
      </c>
      <c r="M91" s="133">
        <v>16888</v>
      </c>
      <c r="N91" s="133">
        <v>16902</v>
      </c>
      <c r="O91" s="133">
        <v>16899</v>
      </c>
      <c r="P91" s="133">
        <v>16928</v>
      </c>
      <c r="Q91" s="133">
        <v>17006</v>
      </c>
      <c r="R91" s="133">
        <v>16994</v>
      </c>
      <c r="S91" s="188">
        <v>17052</v>
      </c>
      <c r="U91" s="135">
        <f t="shared" si="1"/>
        <v>-2.8195471185368248E-3</v>
      </c>
      <c r="V91" s="136">
        <f t="shared" si="1"/>
        <v>1.3721926446732313E-2</v>
      </c>
    </row>
    <row r="92" spans="1:22" x14ac:dyDescent="0.25">
      <c r="A92" s="189" t="s">
        <v>1491</v>
      </c>
      <c r="B92" s="132">
        <v>70044</v>
      </c>
      <c r="C92" s="133">
        <v>71817</v>
      </c>
      <c r="D92" s="133">
        <v>72816</v>
      </c>
      <c r="E92" s="133">
        <v>73162</v>
      </c>
      <c r="F92" s="133">
        <v>73125</v>
      </c>
      <c r="G92" s="133">
        <v>73507</v>
      </c>
      <c r="H92" s="133">
        <v>74212</v>
      </c>
      <c r="I92" s="133">
        <v>75423</v>
      </c>
      <c r="J92" s="133">
        <v>76892</v>
      </c>
      <c r="K92" s="133">
        <v>77529</v>
      </c>
      <c r="L92" s="133">
        <v>78672</v>
      </c>
      <c r="M92" s="133">
        <v>79148</v>
      </c>
      <c r="N92" s="133">
        <v>79962</v>
      </c>
      <c r="O92" s="133">
        <v>80201</v>
      </c>
      <c r="P92" s="133">
        <v>80867</v>
      </c>
      <c r="Q92" s="133">
        <v>81542</v>
      </c>
      <c r="R92" s="133">
        <v>82025</v>
      </c>
      <c r="S92" s="188">
        <v>82345</v>
      </c>
      <c r="U92" s="135">
        <f t="shared" si="1"/>
        <v>2.3904658829748682E-2</v>
      </c>
      <c r="V92" s="136">
        <f t="shared" si="1"/>
        <v>1.5696554703407584E-2</v>
      </c>
    </row>
    <row r="93" spans="1:22" x14ac:dyDescent="0.25">
      <c r="A93" s="189" t="s">
        <v>1488</v>
      </c>
      <c r="B93" s="132">
        <v>29885</v>
      </c>
      <c r="C93" s="133">
        <v>30643</v>
      </c>
      <c r="D93" s="133">
        <v>31070</v>
      </c>
      <c r="E93" s="133">
        <v>31218</v>
      </c>
      <c r="F93" s="133">
        <v>31201</v>
      </c>
      <c r="G93" s="133">
        <v>31364</v>
      </c>
      <c r="H93" s="133">
        <v>31664</v>
      </c>
      <c r="I93" s="133">
        <v>32181</v>
      </c>
      <c r="J93" s="133">
        <v>32808</v>
      </c>
      <c r="K93" s="133">
        <v>33080</v>
      </c>
      <c r="L93" s="133">
        <v>33568</v>
      </c>
      <c r="M93" s="133">
        <v>33771</v>
      </c>
      <c r="N93" s="133">
        <v>34118</v>
      </c>
      <c r="O93" s="133">
        <v>34220</v>
      </c>
      <c r="P93" s="133">
        <v>34504</v>
      </c>
      <c r="Q93" s="133">
        <v>34792</v>
      </c>
      <c r="R93" s="133">
        <v>34998</v>
      </c>
      <c r="S93" s="188">
        <v>35135</v>
      </c>
      <c r="U93" s="135">
        <f t="shared" si="1"/>
        <v>2.389477937066431E-2</v>
      </c>
      <c r="V93" s="136">
        <f t="shared" si="1"/>
        <v>1.5750218074157107E-2</v>
      </c>
    </row>
    <row r="94" spans="1:22" x14ac:dyDescent="0.25">
      <c r="A94" s="189" t="s">
        <v>1485</v>
      </c>
      <c r="B94" s="132">
        <v>40159</v>
      </c>
      <c r="C94" s="133">
        <v>41174</v>
      </c>
      <c r="D94" s="133">
        <v>41746</v>
      </c>
      <c r="E94" s="133">
        <v>41945</v>
      </c>
      <c r="F94" s="133">
        <v>41924</v>
      </c>
      <c r="G94" s="133">
        <v>42143</v>
      </c>
      <c r="H94" s="133">
        <v>42547</v>
      </c>
      <c r="I94" s="133">
        <v>43242</v>
      </c>
      <c r="J94" s="133">
        <v>44084</v>
      </c>
      <c r="K94" s="133">
        <v>44449</v>
      </c>
      <c r="L94" s="133">
        <v>45104</v>
      </c>
      <c r="M94" s="133">
        <v>45377</v>
      </c>
      <c r="N94" s="133">
        <v>45844</v>
      </c>
      <c r="O94" s="133">
        <v>45981</v>
      </c>
      <c r="P94" s="133">
        <v>46363</v>
      </c>
      <c r="Q94" s="133">
        <v>46750</v>
      </c>
      <c r="R94" s="133">
        <v>47027</v>
      </c>
      <c r="S94" s="188">
        <v>47210</v>
      </c>
      <c r="U94" s="135">
        <f t="shared" si="1"/>
        <v>2.3912011306962189E-2</v>
      </c>
      <c r="V94" s="136">
        <f t="shared" si="1"/>
        <v>1.5656619224878376E-2</v>
      </c>
    </row>
    <row r="95" spans="1:22" x14ac:dyDescent="0.25">
      <c r="A95" s="189" t="s">
        <v>1482</v>
      </c>
      <c r="B95" s="132">
        <v>25156</v>
      </c>
      <c r="C95" s="133">
        <v>25591</v>
      </c>
      <c r="D95" s="133">
        <v>25830</v>
      </c>
      <c r="E95" s="133">
        <v>25904</v>
      </c>
      <c r="F95" s="133">
        <v>25981</v>
      </c>
      <c r="G95" s="133">
        <v>26089</v>
      </c>
      <c r="H95" s="133">
        <v>26282</v>
      </c>
      <c r="I95" s="133">
        <v>26557</v>
      </c>
      <c r="J95" s="133">
        <v>26946</v>
      </c>
      <c r="K95" s="133">
        <v>27056</v>
      </c>
      <c r="L95" s="133">
        <v>27259</v>
      </c>
      <c r="M95" s="133">
        <v>27253</v>
      </c>
      <c r="N95" s="133">
        <v>27352</v>
      </c>
      <c r="O95" s="133">
        <v>27373</v>
      </c>
      <c r="P95" s="133">
        <v>27474</v>
      </c>
      <c r="Q95" s="133">
        <v>27633</v>
      </c>
      <c r="R95" s="133">
        <v>27668</v>
      </c>
      <c r="S95" s="188">
        <v>27767</v>
      </c>
      <c r="U95" s="135">
        <f t="shared" si="1"/>
        <v>5.076039915715036E-3</v>
      </c>
      <c r="V95" s="136">
        <f t="shared" si="1"/>
        <v>1.4389565208985822E-2</v>
      </c>
    </row>
    <row r="96" spans="1:22" x14ac:dyDescent="0.25">
      <c r="A96" s="189" t="s">
        <v>1479</v>
      </c>
      <c r="B96" s="132">
        <v>37417</v>
      </c>
      <c r="C96" s="133">
        <v>38008</v>
      </c>
      <c r="D96" s="133">
        <v>38172</v>
      </c>
      <c r="E96" s="133">
        <v>39032</v>
      </c>
      <c r="F96" s="133">
        <v>39813</v>
      </c>
      <c r="G96" s="133">
        <v>39488</v>
      </c>
      <c r="H96" s="133">
        <v>39195</v>
      </c>
      <c r="I96" s="133">
        <v>39899</v>
      </c>
      <c r="J96" s="133">
        <v>40893</v>
      </c>
      <c r="K96" s="133">
        <v>40502</v>
      </c>
      <c r="L96" s="133">
        <v>40957</v>
      </c>
      <c r="M96" s="133">
        <v>41109</v>
      </c>
      <c r="N96" s="133">
        <v>40436</v>
      </c>
      <c r="O96" s="133">
        <v>41604</v>
      </c>
      <c r="P96" s="133">
        <v>41904</v>
      </c>
      <c r="Q96" s="133">
        <v>41404</v>
      </c>
      <c r="R96" s="133">
        <v>41179</v>
      </c>
      <c r="S96" s="188">
        <v>41762</v>
      </c>
      <c r="U96" s="135">
        <f t="shared" si="1"/>
        <v>-2.1560484354801401E-2</v>
      </c>
      <c r="V96" s="136">
        <f t="shared" si="1"/>
        <v>5.7844841360985777E-2</v>
      </c>
    </row>
    <row r="97" spans="1:22" x14ac:dyDescent="0.25">
      <c r="A97" s="189" t="s">
        <v>1476</v>
      </c>
      <c r="B97" s="132">
        <v>120090</v>
      </c>
      <c r="C97" s="133">
        <v>121926</v>
      </c>
      <c r="D97" s="133">
        <v>122698</v>
      </c>
      <c r="E97" s="133">
        <v>123604</v>
      </c>
      <c r="F97" s="133">
        <v>124628</v>
      </c>
      <c r="G97" s="133">
        <v>124451</v>
      </c>
      <c r="H97" s="133">
        <v>124514</v>
      </c>
      <c r="I97" s="133">
        <v>125693</v>
      </c>
      <c r="J97" s="133">
        <v>127593</v>
      </c>
      <c r="K97" s="133">
        <v>127211</v>
      </c>
      <c r="L97" s="133">
        <v>127984</v>
      </c>
      <c r="M97" s="133">
        <v>127979</v>
      </c>
      <c r="N97" s="133">
        <v>127436</v>
      </c>
      <c r="O97" s="133">
        <v>128674</v>
      </c>
      <c r="P97" s="133">
        <v>129152</v>
      </c>
      <c r="Q97" s="133">
        <v>129038</v>
      </c>
      <c r="R97" s="133">
        <v>128707</v>
      </c>
      <c r="S97" s="188">
        <v>129597</v>
      </c>
      <c r="U97" s="135">
        <f t="shared" si="1"/>
        <v>-1.0221131344478995E-2</v>
      </c>
      <c r="V97" s="136">
        <f t="shared" si="1"/>
        <v>2.7947945727309964E-2</v>
      </c>
    </row>
    <row r="98" spans="1:22" x14ac:dyDescent="0.25">
      <c r="A98" s="189" t="s">
        <v>1473</v>
      </c>
      <c r="B98" s="132">
        <v>82972</v>
      </c>
      <c r="C98" s="133">
        <v>84012</v>
      </c>
      <c r="D98" s="133">
        <v>84594</v>
      </c>
      <c r="E98" s="133">
        <v>84903</v>
      </c>
      <c r="F98" s="133">
        <v>85396</v>
      </c>
      <c r="G98" s="133">
        <v>85447</v>
      </c>
      <c r="H98" s="133">
        <v>85378</v>
      </c>
      <c r="I98" s="133">
        <v>84692</v>
      </c>
      <c r="J98" s="133">
        <v>84852</v>
      </c>
      <c r="K98" s="133">
        <v>83646</v>
      </c>
      <c r="L98" s="133">
        <v>83711</v>
      </c>
      <c r="M98" s="133">
        <v>83733</v>
      </c>
      <c r="N98" s="133">
        <v>83830</v>
      </c>
      <c r="O98" s="133">
        <v>84356</v>
      </c>
      <c r="P98" s="133">
        <v>84683</v>
      </c>
      <c r="Q98" s="133">
        <v>85149</v>
      </c>
      <c r="R98" s="133">
        <v>85088</v>
      </c>
      <c r="S98" s="188">
        <v>85684</v>
      </c>
      <c r="U98" s="135">
        <f t="shared" si="1"/>
        <v>-2.8624872399984902E-3</v>
      </c>
      <c r="V98" s="136">
        <f t="shared" si="1"/>
        <v>2.8313808173833888E-2</v>
      </c>
    </row>
    <row r="99" spans="1:22" x14ac:dyDescent="0.25">
      <c r="A99" s="189" t="s">
        <v>1470</v>
      </c>
      <c r="B99" s="132">
        <v>9972</v>
      </c>
      <c r="C99" s="133">
        <v>10114</v>
      </c>
      <c r="D99" s="133">
        <v>10191</v>
      </c>
      <c r="E99" s="133">
        <v>10213</v>
      </c>
      <c r="F99" s="133">
        <v>10257</v>
      </c>
      <c r="G99" s="133">
        <v>10295</v>
      </c>
      <c r="H99" s="133">
        <v>10362</v>
      </c>
      <c r="I99" s="133">
        <v>10445</v>
      </c>
      <c r="J99" s="133">
        <v>10578</v>
      </c>
      <c r="K99" s="133">
        <v>10603</v>
      </c>
      <c r="L99" s="133">
        <v>10651</v>
      </c>
      <c r="M99" s="133">
        <v>10621</v>
      </c>
      <c r="N99" s="133">
        <v>10630</v>
      </c>
      <c r="O99" s="133">
        <v>10628</v>
      </c>
      <c r="P99" s="133">
        <v>10646</v>
      </c>
      <c r="Q99" s="133">
        <v>10695</v>
      </c>
      <c r="R99" s="133">
        <v>10688</v>
      </c>
      <c r="S99" s="188">
        <v>10725</v>
      </c>
      <c r="U99" s="135">
        <f t="shared" si="1"/>
        <v>-2.6154766256902828E-3</v>
      </c>
      <c r="V99" s="136">
        <f t="shared" si="1"/>
        <v>1.3919376932250982E-2</v>
      </c>
    </row>
    <row r="100" spans="1:22" x14ac:dyDescent="0.25">
      <c r="A100" s="189" t="s">
        <v>1467</v>
      </c>
      <c r="B100" s="132">
        <v>73000</v>
      </c>
      <c r="C100" s="133">
        <v>73898</v>
      </c>
      <c r="D100" s="133">
        <v>74404</v>
      </c>
      <c r="E100" s="133">
        <v>74690</v>
      </c>
      <c r="F100" s="133">
        <v>75138</v>
      </c>
      <c r="G100" s="133">
        <v>75152</v>
      </c>
      <c r="H100" s="133">
        <v>75017</v>
      </c>
      <c r="I100" s="133">
        <v>74247</v>
      </c>
      <c r="J100" s="133">
        <v>74275</v>
      </c>
      <c r="K100" s="133">
        <v>73043</v>
      </c>
      <c r="L100" s="133">
        <v>73060</v>
      </c>
      <c r="M100" s="133">
        <v>73112</v>
      </c>
      <c r="N100" s="133">
        <v>73200</v>
      </c>
      <c r="O100" s="133">
        <v>73729</v>
      </c>
      <c r="P100" s="133">
        <v>74037</v>
      </c>
      <c r="Q100" s="133">
        <v>74454</v>
      </c>
      <c r="R100" s="133">
        <v>74400</v>
      </c>
      <c r="S100" s="188">
        <v>74959</v>
      </c>
      <c r="U100" s="135">
        <f t="shared" si="1"/>
        <v>-2.897965493721899E-3</v>
      </c>
      <c r="V100" s="136">
        <f t="shared" si="1"/>
        <v>3.0394173977874583E-2</v>
      </c>
    </row>
    <row r="101" spans="1:22" x14ac:dyDescent="0.25">
      <c r="A101" s="189" t="s">
        <v>1464</v>
      </c>
      <c r="B101" s="132">
        <v>115571</v>
      </c>
      <c r="C101" s="133">
        <v>116346</v>
      </c>
      <c r="D101" s="133">
        <v>117728</v>
      </c>
      <c r="E101" s="133">
        <v>118501</v>
      </c>
      <c r="F101" s="133">
        <v>121194</v>
      </c>
      <c r="G101" s="133">
        <v>122729</v>
      </c>
      <c r="H101" s="133">
        <v>121754</v>
      </c>
      <c r="I101" s="133">
        <v>122747</v>
      </c>
      <c r="J101" s="133">
        <v>123180</v>
      </c>
      <c r="K101" s="133">
        <v>122172</v>
      </c>
      <c r="L101" s="133">
        <v>123192</v>
      </c>
      <c r="M101" s="133">
        <v>123845</v>
      </c>
      <c r="N101" s="133">
        <v>124274</v>
      </c>
      <c r="O101" s="133">
        <v>125811</v>
      </c>
      <c r="P101" s="133">
        <v>126551</v>
      </c>
      <c r="Q101" s="133">
        <v>126874</v>
      </c>
      <c r="R101" s="133">
        <v>127751</v>
      </c>
      <c r="S101" s="188">
        <v>128672</v>
      </c>
      <c r="U101" s="135">
        <f t="shared" si="1"/>
        <v>2.7937487543032047E-2</v>
      </c>
      <c r="V101" s="136">
        <f t="shared" si="1"/>
        <v>2.9150696394420361E-2</v>
      </c>
    </row>
    <row r="102" spans="1:22" x14ac:dyDescent="0.25">
      <c r="A102" s="189" t="s">
        <v>1461</v>
      </c>
      <c r="B102" s="132">
        <v>25921</v>
      </c>
      <c r="C102" s="133">
        <v>26031</v>
      </c>
      <c r="D102" s="133">
        <v>26400</v>
      </c>
      <c r="E102" s="133">
        <v>26589</v>
      </c>
      <c r="F102" s="133">
        <v>27325</v>
      </c>
      <c r="G102" s="133">
        <v>27763</v>
      </c>
      <c r="H102" s="133">
        <v>27494</v>
      </c>
      <c r="I102" s="133">
        <v>27910</v>
      </c>
      <c r="J102" s="133">
        <v>28086</v>
      </c>
      <c r="K102" s="133">
        <v>27932</v>
      </c>
      <c r="L102" s="133">
        <v>28242</v>
      </c>
      <c r="M102" s="133">
        <v>28341</v>
      </c>
      <c r="N102" s="133">
        <v>28454</v>
      </c>
      <c r="O102" s="133">
        <v>28819</v>
      </c>
      <c r="P102" s="133">
        <v>28969</v>
      </c>
      <c r="Q102" s="133">
        <v>29057</v>
      </c>
      <c r="R102" s="133">
        <v>29334</v>
      </c>
      <c r="S102" s="188">
        <v>29565</v>
      </c>
      <c r="U102" s="135">
        <f t="shared" si="1"/>
        <v>3.8680688193159174E-2</v>
      </c>
      <c r="V102" s="136">
        <f t="shared" si="1"/>
        <v>3.187331814899319E-2</v>
      </c>
    </row>
    <row r="103" spans="1:22" x14ac:dyDescent="0.25">
      <c r="A103" s="189" t="s">
        <v>1458</v>
      </c>
      <c r="B103" s="132">
        <v>33339</v>
      </c>
      <c r="C103" s="133">
        <v>33635</v>
      </c>
      <c r="D103" s="133">
        <v>34085</v>
      </c>
      <c r="E103" s="133">
        <v>34287</v>
      </c>
      <c r="F103" s="133">
        <v>35052</v>
      </c>
      <c r="G103" s="133">
        <v>35500</v>
      </c>
      <c r="H103" s="133">
        <v>35239</v>
      </c>
      <c r="I103" s="133">
        <v>35610</v>
      </c>
      <c r="J103" s="133">
        <v>35796</v>
      </c>
      <c r="K103" s="133">
        <v>35567</v>
      </c>
      <c r="L103" s="133">
        <v>35906</v>
      </c>
      <c r="M103" s="133">
        <v>36092</v>
      </c>
      <c r="N103" s="133">
        <v>36268</v>
      </c>
      <c r="O103" s="133">
        <v>36726</v>
      </c>
      <c r="P103" s="133">
        <v>36933</v>
      </c>
      <c r="Q103" s="133">
        <v>37019</v>
      </c>
      <c r="R103" s="133">
        <v>37263</v>
      </c>
      <c r="S103" s="188">
        <v>37506</v>
      </c>
      <c r="U103" s="135">
        <f t="shared" si="1"/>
        <v>2.6626651248869759E-2</v>
      </c>
      <c r="V103" s="136">
        <f t="shared" si="1"/>
        <v>2.6341124788830772E-2</v>
      </c>
    </row>
    <row r="104" spans="1:22" x14ac:dyDescent="0.25">
      <c r="A104" s="189" t="s">
        <v>1455</v>
      </c>
      <c r="B104" s="132">
        <v>56311</v>
      </c>
      <c r="C104" s="133">
        <v>56681</v>
      </c>
      <c r="D104" s="133">
        <v>57243</v>
      </c>
      <c r="E104" s="133">
        <v>57624</v>
      </c>
      <c r="F104" s="133">
        <v>58818</v>
      </c>
      <c r="G104" s="133">
        <v>59465</v>
      </c>
      <c r="H104" s="133">
        <v>59022</v>
      </c>
      <c r="I104" s="133">
        <v>59227</v>
      </c>
      <c r="J104" s="133">
        <v>59299</v>
      </c>
      <c r="K104" s="133">
        <v>58673</v>
      </c>
      <c r="L104" s="133">
        <v>59044</v>
      </c>
      <c r="M104" s="133">
        <v>59412</v>
      </c>
      <c r="N104" s="133">
        <v>59553</v>
      </c>
      <c r="O104" s="133">
        <v>60265</v>
      </c>
      <c r="P104" s="133">
        <v>60649</v>
      </c>
      <c r="Q104" s="133">
        <v>60798</v>
      </c>
      <c r="R104" s="133">
        <v>61154</v>
      </c>
      <c r="S104" s="188">
        <v>61601</v>
      </c>
      <c r="U104" s="135">
        <f t="shared" si="1"/>
        <v>2.3628345484709712E-2</v>
      </c>
      <c r="V104" s="136">
        <f t="shared" si="1"/>
        <v>2.955979258271646E-2</v>
      </c>
    </row>
    <row r="105" spans="1:22" x14ac:dyDescent="0.25">
      <c r="A105" s="189" t="s">
        <v>1452</v>
      </c>
      <c r="B105" s="132">
        <v>367</v>
      </c>
      <c r="C105" s="133">
        <v>371</v>
      </c>
      <c r="D105" s="133">
        <v>375</v>
      </c>
      <c r="E105" s="133">
        <v>379</v>
      </c>
      <c r="F105" s="133">
        <v>347</v>
      </c>
      <c r="G105" s="133">
        <v>338</v>
      </c>
      <c r="H105" s="133">
        <v>381</v>
      </c>
      <c r="I105" s="133">
        <v>476</v>
      </c>
      <c r="J105" s="133">
        <v>610</v>
      </c>
      <c r="K105" s="133">
        <v>715</v>
      </c>
      <c r="L105" s="133">
        <v>779</v>
      </c>
      <c r="M105" s="133">
        <v>801</v>
      </c>
      <c r="N105" s="133">
        <v>788</v>
      </c>
      <c r="O105" s="133">
        <v>772</v>
      </c>
      <c r="P105" s="133">
        <v>761</v>
      </c>
      <c r="Q105" s="133">
        <v>754</v>
      </c>
      <c r="R105" s="133">
        <v>749</v>
      </c>
      <c r="S105" s="188">
        <v>736</v>
      </c>
      <c r="U105" s="135">
        <f t="shared" si="1"/>
        <v>-2.6262518610944863E-2</v>
      </c>
      <c r="V105" s="136">
        <f t="shared" si="1"/>
        <v>-6.7639241403349426E-2</v>
      </c>
    </row>
    <row r="106" spans="1:22" x14ac:dyDescent="0.25">
      <c r="A106" s="187" t="s">
        <v>1449</v>
      </c>
      <c r="B106" s="132">
        <v>331931</v>
      </c>
      <c r="C106" s="133">
        <v>337999</v>
      </c>
      <c r="D106" s="133">
        <v>340358</v>
      </c>
      <c r="E106" s="133">
        <v>345492</v>
      </c>
      <c r="F106" s="133">
        <v>353282</v>
      </c>
      <c r="G106" s="133">
        <v>351573</v>
      </c>
      <c r="H106" s="133">
        <v>356200</v>
      </c>
      <c r="I106" s="133">
        <v>356095</v>
      </c>
      <c r="J106" s="133">
        <v>362432</v>
      </c>
      <c r="K106" s="133">
        <v>362288</v>
      </c>
      <c r="L106" s="133">
        <v>362406</v>
      </c>
      <c r="M106" s="133">
        <v>362895</v>
      </c>
      <c r="N106" s="133">
        <v>361434</v>
      </c>
      <c r="O106" s="133">
        <v>368785</v>
      </c>
      <c r="P106" s="133">
        <v>371232</v>
      </c>
      <c r="Q106" s="133">
        <v>374002</v>
      </c>
      <c r="R106" s="133">
        <v>372319</v>
      </c>
      <c r="S106" s="188">
        <v>377193</v>
      </c>
      <c r="U106" s="135">
        <f t="shared" si="1"/>
        <v>-1.787876912738362E-2</v>
      </c>
      <c r="V106" s="136">
        <f t="shared" si="1"/>
        <v>5.340093578743188E-2</v>
      </c>
    </row>
    <row r="107" spans="1:22" x14ac:dyDescent="0.25">
      <c r="A107" s="189" t="s">
        <v>1446</v>
      </c>
      <c r="B107" s="132">
        <v>264455</v>
      </c>
      <c r="C107" s="133">
        <v>269161</v>
      </c>
      <c r="D107" s="133">
        <v>270855</v>
      </c>
      <c r="E107" s="133">
        <v>275027</v>
      </c>
      <c r="F107" s="133">
        <v>280716</v>
      </c>
      <c r="G107" s="133">
        <v>279773</v>
      </c>
      <c r="H107" s="133">
        <v>282955</v>
      </c>
      <c r="I107" s="133">
        <v>282732</v>
      </c>
      <c r="J107" s="133">
        <v>287681</v>
      </c>
      <c r="K107" s="133">
        <v>286470</v>
      </c>
      <c r="L107" s="133">
        <v>286805</v>
      </c>
      <c r="M107" s="133">
        <v>286587</v>
      </c>
      <c r="N107" s="133">
        <v>285365</v>
      </c>
      <c r="O107" s="133">
        <v>291649</v>
      </c>
      <c r="P107" s="133">
        <v>293874</v>
      </c>
      <c r="Q107" s="133">
        <v>296644</v>
      </c>
      <c r="R107" s="133">
        <v>294944</v>
      </c>
      <c r="S107" s="188">
        <v>298945</v>
      </c>
      <c r="U107" s="135">
        <f t="shared" si="1"/>
        <v>-2.2726800811123549E-2</v>
      </c>
      <c r="V107" s="136">
        <f t="shared" si="1"/>
        <v>5.5375268778828923E-2</v>
      </c>
    </row>
    <row r="108" spans="1:22" x14ac:dyDescent="0.25">
      <c r="A108" s="189" t="s">
        <v>1443</v>
      </c>
      <c r="B108" s="132">
        <v>158275</v>
      </c>
      <c r="C108" s="133">
        <v>161074</v>
      </c>
      <c r="D108" s="133">
        <v>162147</v>
      </c>
      <c r="E108" s="133">
        <v>164902</v>
      </c>
      <c r="F108" s="133">
        <v>169151</v>
      </c>
      <c r="G108" s="133">
        <v>168038</v>
      </c>
      <c r="H108" s="133">
        <v>169722</v>
      </c>
      <c r="I108" s="133">
        <v>169784</v>
      </c>
      <c r="J108" s="133">
        <v>172169</v>
      </c>
      <c r="K108" s="133">
        <v>171707</v>
      </c>
      <c r="L108" s="133">
        <v>172150</v>
      </c>
      <c r="M108" s="133">
        <v>171381</v>
      </c>
      <c r="N108" s="133">
        <v>171489</v>
      </c>
      <c r="O108" s="133">
        <v>175203</v>
      </c>
      <c r="P108" s="133">
        <v>176573</v>
      </c>
      <c r="Q108" s="133">
        <v>178679</v>
      </c>
      <c r="R108" s="133">
        <v>177103</v>
      </c>
      <c r="S108" s="188">
        <v>179281</v>
      </c>
      <c r="U108" s="135">
        <f t="shared" si="1"/>
        <v>-3.4817100627786091E-2</v>
      </c>
      <c r="V108" s="136">
        <f t="shared" si="1"/>
        <v>5.0106610123979101E-2</v>
      </c>
    </row>
    <row r="109" spans="1:22" x14ac:dyDescent="0.25">
      <c r="A109" s="189" t="s">
        <v>1440</v>
      </c>
      <c r="B109" s="132">
        <v>87926</v>
      </c>
      <c r="C109" s="133">
        <v>89448</v>
      </c>
      <c r="D109" s="133">
        <v>90175</v>
      </c>
      <c r="E109" s="133">
        <v>91442</v>
      </c>
      <c r="F109" s="133">
        <v>92744</v>
      </c>
      <c r="G109" s="133">
        <v>92956</v>
      </c>
      <c r="H109" s="133">
        <v>94187</v>
      </c>
      <c r="I109" s="133">
        <v>93868</v>
      </c>
      <c r="J109" s="133">
        <v>96313</v>
      </c>
      <c r="K109" s="133">
        <v>95885</v>
      </c>
      <c r="L109" s="133">
        <v>95761</v>
      </c>
      <c r="M109" s="133">
        <v>96364</v>
      </c>
      <c r="N109" s="133">
        <v>95199</v>
      </c>
      <c r="O109" s="133">
        <v>97327</v>
      </c>
      <c r="P109" s="133">
        <v>98055</v>
      </c>
      <c r="Q109" s="133">
        <v>98685</v>
      </c>
      <c r="R109" s="133">
        <v>98731</v>
      </c>
      <c r="S109" s="188">
        <v>100389</v>
      </c>
      <c r="U109" s="135">
        <f t="shared" si="1"/>
        <v>1.8658224831979986E-3</v>
      </c>
      <c r="V109" s="136">
        <f t="shared" si="1"/>
        <v>6.8883490847966744E-2</v>
      </c>
    </row>
    <row r="110" spans="1:22" x14ac:dyDescent="0.25">
      <c r="A110" s="189" t="s">
        <v>1437</v>
      </c>
      <c r="B110" s="132">
        <v>18254</v>
      </c>
      <c r="C110" s="133">
        <v>18639</v>
      </c>
      <c r="D110" s="133">
        <v>18533</v>
      </c>
      <c r="E110" s="133">
        <v>18683</v>
      </c>
      <c r="F110" s="133">
        <v>18821</v>
      </c>
      <c r="G110" s="133">
        <v>18778</v>
      </c>
      <c r="H110" s="133">
        <v>19046</v>
      </c>
      <c r="I110" s="133">
        <v>19081</v>
      </c>
      <c r="J110" s="133">
        <v>19198</v>
      </c>
      <c r="K110" s="133">
        <v>18878</v>
      </c>
      <c r="L110" s="133">
        <v>18895</v>
      </c>
      <c r="M110" s="133">
        <v>18843</v>
      </c>
      <c r="N110" s="133">
        <v>18677</v>
      </c>
      <c r="O110" s="133">
        <v>19119</v>
      </c>
      <c r="P110" s="133">
        <v>19245</v>
      </c>
      <c r="Q110" s="133">
        <v>19280</v>
      </c>
      <c r="R110" s="133">
        <v>19110</v>
      </c>
      <c r="S110" s="188">
        <v>19275</v>
      </c>
      <c r="U110" s="135">
        <f t="shared" si="1"/>
        <v>-3.4805963459749956E-2</v>
      </c>
      <c r="V110" s="136">
        <f t="shared" si="1"/>
        <v>3.4986770788564048E-2</v>
      </c>
    </row>
    <row r="111" spans="1:22" x14ac:dyDescent="0.25">
      <c r="A111" s="189" t="s">
        <v>1434</v>
      </c>
      <c r="B111" s="132">
        <v>67476</v>
      </c>
      <c r="C111" s="133">
        <v>68838</v>
      </c>
      <c r="D111" s="133">
        <v>69503</v>
      </c>
      <c r="E111" s="133">
        <v>70465</v>
      </c>
      <c r="F111" s="133">
        <v>72566</v>
      </c>
      <c r="G111" s="133">
        <v>71800</v>
      </c>
      <c r="H111" s="133">
        <v>73245</v>
      </c>
      <c r="I111" s="133">
        <v>73362</v>
      </c>
      <c r="J111" s="133">
        <v>74752</v>
      </c>
      <c r="K111" s="133">
        <v>75818</v>
      </c>
      <c r="L111" s="133">
        <v>75601</v>
      </c>
      <c r="M111" s="133">
        <v>76308</v>
      </c>
      <c r="N111" s="133">
        <v>76069</v>
      </c>
      <c r="O111" s="133">
        <v>77136</v>
      </c>
      <c r="P111" s="133">
        <v>77359</v>
      </c>
      <c r="Q111" s="133">
        <v>77357</v>
      </c>
      <c r="R111" s="133">
        <v>77375</v>
      </c>
      <c r="S111" s="188">
        <v>78248</v>
      </c>
      <c r="U111" s="135">
        <f t="shared" si="1"/>
        <v>9.3107455225616143E-4</v>
      </c>
      <c r="V111" s="136">
        <f t="shared" si="1"/>
        <v>4.5900415385166982E-2</v>
      </c>
    </row>
    <row r="112" spans="1:22" x14ac:dyDescent="0.25">
      <c r="A112" s="189" t="s">
        <v>1431</v>
      </c>
      <c r="B112" s="132">
        <v>3789</v>
      </c>
      <c r="C112" s="133">
        <v>3880</v>
      </c>
      <c r="D112" s="133">
        <v>3878</v>
      </c>
      <c r="E112" s="133">
        <v>3833</v>
      </c>
      <c r="F112" s="133">
        <v>3925</v>
      </c>
      <c r="G112" s="133">
        <v>3955</v>
      </c>
      <c r="H112" s="133">
        <v>3898</v>
      </c>
      <c r="I112" s="133">
        <v>4073</v>
      </c>
      <c r="J112" s="133">
        <v>4095</v>
      </c>
      <c r="K112" s="133">
        <v>4086</v>
      </c>
      <c r="L112" s="133">
        <v>4047</v>
      </c>
      <c r="M112" s="133">
        <v>3790</v>
      </c>
      <c r="N112" s="133">
        <v>3831</v>
      </c>
      <c r="O112" s="133">
        <v>3984</v>
      </c>
      <c r="P112" s="133">
        <v>4070</v>
      </c>
      <c r="Q112" s="133">
        <v>4108</v>
      </c>
      <c r="R112" s="133">
        <v>4179</v>
      </c>
      <c r="S112" s="188">
        <v>4364</v>
      </c>
      <c r="U112" s="135">
        <f t="shared" si="1"/>
        <v>7.094642363575776E-2</v>
      </c>
      <c r="V112" s="136">
        <f t="shared" si="1"/>
        <v>0.18918516586708933</v>
      </c>
    </row>
    <row r="113" spans="1:22" x14ac:dyDescent="0.25">
      <c r="A113" s="189" t="s">
        <v>1428</v>
      </c>
      <c r="B113" s="132">
        <v>377</v>
      </c>
      <c r="C113" s="133">
        <v>369</v>
      </c>
      <c r="D113" s="133">
        <v>362</v>
      </c>
      <c r="E113" s="133">
        <v>354</v>
      </c>
      <c r="F113" s="133">
        <v>347</v>
      </c>
      <c r="G113" s="133">
        <v>346</v>
      </c>
      <c r="H113" s="133">
        <v>352</v>
      </c>
      <c r="I113" s="133">
        <v>365</v>
      </c>
      <c r="J113" s="133">
        <v>382</v>
      </c>
      <c r="K113" s="133">
        <v>389</v>
      </c>
      <c r="L113" s="133">
        <v>382</v>
      </c>
      <c r="M113" s="133">
        <v>362</v>
      </c>
      <c r="N113" s="133">
        <v>334</v>
      </c>
      <c r="O113" s="133">
        <v>319</v>
      </c>
      <c r="P113" s="133">
        <v>324</v>
      </c>
      <c r="Q113" s="133">
        <v>347</v>
      </c>
      <c r="R113" s="133">
        <v>382</v>
      </c>
      <c r="S113" s="188">
        <v>409</v>
      </c>
      <c r="U113" s="135">
        <f t="shared" si="1"/>
        <v>0.46870831119293732</v>
      </c>
      <c r="V113" s="136">
        <f t="shared" si="1"/>
        <v>0.31413438923464398</v>
      </c>
    </row>
    <row r="114" spans="1:22" x14ac:dyDescent="0.25">
      <c r="A114" s="189" t="s">
        <v>1425</v>
      </c>
      <c r="B114" s="132">
        <v>63310</v>
      </c>
      <c r="C114" s="133">
        <v>64589</v>
      </c>
      <c r="D114" s="133">
        <v>65263</v>
      </c>
      <c r="E114" s="133">
        <v>66278</v>
      </c>
      <c r="F114" s="133">
        <v>68294</v>
      </c>
      <c r="G114" s="133">
        <v>67500</v>
      </c>
      <c r="H114" s="133">
        <v>68995</v>
      </c>
      <c r="I114" s="133">
        <v>68925</v>
      </c>
      <c r="J114" s="133">
        <v>70274</v>
      </c>
      <c r="K114" s="133">
        <v>71343</v>
      </c>
      <c r="L114" s="133">
        <v>71172</v>
      </c>
      <c r="M114" s="133">
        <v>72156</v>
      </c>
      <c r="N114" s="133">
        <v>71905</v>
      </c>
      <c r="O114" s="133">
        <v>72833</v>
      </c>
      <c r="P114" s="133">
        <v>72965</v>
      </c>
      <c r="Q114" s="133">
        <v>72902</v>
      </c>
      <c r="R114" s="133">
        <v>72814</v>
      </c>
      <c r="S114" s="188">
        <v>73475</v>
      </c>
      <c r="U114" s="135">
        <f t="shared" si="1"/>
        <v>-4.8196642612194918E-3</v>
      </c>
      <c r="V114" s="136">
        <f t="shared" si="1"/>
        <v>3.6809149778885386E-2</v>
      </c>
    </row>
    <row r="115" spans="1:22" x14ac:dyDescent="0.25">
      <c r="A115" s="187" t="s">
        <v>24</v>
      </c>
      <c r="B115" s="132">
        <v>392703</v>
      </c>
      <c r="C115" s="133">
        <v>418258</v>
      </c>
      <c r="D115" s="133">
        <v>416920</v>
      </c>
      <c r="E115" s="133">
        <v>410352</v>
      </c>
      <c r="F115" s="133">
        <v>414264</v>
      </c>
      <c r="G115" s="133">
        <v>412874</v>
      </c>
      <c r="H115" s="133">
        <v>418062</v>
      </c>
      <c r="I115" s="133">
        <v>422342</v>
      </c>
      <c r="J115" s="133">
        <v>421255</v>
      </c>
      <c r="K115" s="133">
        <v>402342</v>
      </c>
      <c r="L115" s="133">
        <v>414827</v>
      </c>
      <c r="M115" s="133">
        <v>413538</v>
      </c>
      <c r="N115" s="133">
        <v>413117</v>
      </c>
      <c r="O115" s="133">
        <v>413439</v>
      </c>
      <c r="P115" s="133">
        <v>406627</v>
      </c>
      <c r="Q115" s="133">
        <v>371372</v>
      </c>
      <c r="R115" s="133">
        <v>293701</v>
      </c>
      <c r="S115" s="188">
        <v>317843</v>
      </c>
      <c r="U115" s="135">
        <f t="shared" si="1"/>
        <v>-0.60881240463475095</v>
      </c>
      <c r="V115" s="136">
        <f t="shared" si="1"/>
        <v>0.37160450838967485</v>
      </c>
    </row>
    <row r="116" spans="1:22" ht="13.8" thickBot="1" x14ac:dyDescent="0.3">
      <c r="A116" s="189" t="s">
        <v>27</v>
      </c>
      <c r="B116" s="132">
        <v>362702</v>
      </c>
      <c r="C116" s="133">
        <v>389123</v>
      </c>
      <c r="D116" s="133">
        <v>387839</v>
      </c>
      <c r="E116" s="133">
        <v>381967</v>
      </c>
      <c r="F116" s="133">
        <v>390201</v>
      </c>
      <c r="G116" s="133">
        <v>386338</v>
      </c>
      <c r="H116" s="133">
        <v>390085</v>
      </c>
      <c r="I116" s="133">
        <v>395351</v>
      </c>
      <c r="J116" s="133">
        <v>394005</v>
      </c>
      <c r="K116" s="133">
        <v>375924</v>
      </c>
      <c r="L116" s="133">
        <v>388774</v>
      </c>
      <c r="M116" s="133">
        <v>383544</v>
      </c>
      <c r="N116" s="133">
        <v>379360</v>
      </c>
      <c r="O116" s="133">
        <v>384861</v>
      </c>
      <c r="P116" s="133">
        <v>380384</v>
      </c>
      <c r="Q116" s="133">
        <v>346412</v>
      </c>
      <c r="R116" s="133">
        <v>269369</v>
      </c>
      <c r="S116" s="188">
        <v>296348</v>
      </c>
      <c r="U116" s="135">
        <f t="shared" si="1"/>
        <v>-0.63438942880396787</v>
      </c>
      <c r="V116" s="136">
        <f t="shared" si="1"/>
        <v>0.46493227162108597</v>
      </c>
    </row>
    <row r="117" spans="1:22" ht="13.8" thickBot="1" x14ac:dyDescent="0.3">
      <c r="A117" s="137" t="s">
        <v>30</v>
      </c>
      <c r="B117" s="138">
        <v>353497</v>
      </c>
      <c r="C117" s="139">
        <v>378755</v>
      </c>
      <c r="D117" s="139">
        <v>376385</v>
      </c>
      <c r="E117" s="139">
        <v>370518</v>
      </c>
      <c r="F117" s="139">
        <v>378240</v>
      </c>
      <c r="G117" s="139">
        <v>373442</v>
      </c>
      <c r="H117" s="139">
        <v>377187</v>
      </c>
      <c r="I117" s="139">
        <v>382905</v>
      </c>
      <c r="J117" s="139">
        <v>381867</v>
      </c>
      <c r="K117" s="139">
        <v>364132</v>
      </c>
      <c r="L117" s="139">
        <v>377244</v>
      </c>
      <c r="M117" s="139">
        <v>371985</v>
      </c>
      <c r="N117" s="139">
        <v>367698</v>
      </c>
      <c r="O117" s="139">
        <v>372938</v>
      </c>
      <c r="P117" s="139">
        <v>368243</v>
      </c>
      <c r="Q117" s="139">
        <v>333891</v>
      </c>
      <c r="R117" s="139">
        <v>256826</v>
      </c>
      <c r="S117" s="140">
        <v>283771</v>
      </c>
      <c r="U117" s="141">
        <f t="shared" si="1"/>
        <v>-0.649944343457176</v>
      </c>
      <c r="V117" s="142">
        <f t="shared" si="1"/>
        <v>0.49044546978503889</v>
      </c>
    </row>
    <row r="118" spans="1:22" x14ac:dyDescent="0.25">
      <c r="A118" s="189" t="s">
        <v>33</v>
      </c>
      <c r="B118" s="132">
        <v>9205</v>
      </c>
      <c r="C118" s="133">
        <v>10369</v>
      </c>
      <c r="D118" s="133">
        <v>11454</v>
      </c>
      <c r="E118" s="133">
        <v>11449</v>
      </c>
      <c r="F118" s="133">
        <v>11960</v>
      </c>
      <c r="G118" s="133">
        <v>12896</v>
      </c>
      <c r="H118" s="133">
        <v>12898</v>
      </c>
      <c r="I118" s="133">
        <v>12446</v>
      </c>
      <c r="J118" s="133">
        <v>12138</v>
      </c>
      <c r="K118" s="133">
        <v>11792</v>
      </c>
      <c r="L118" s="133">
        <v>11530</v>
      </c>
      <c r="M118" s="133">
        <v>11559</v>
      </c>
      <c r="N118" s="133">
        <v>11662</v>
      </c>
      <c r="O118" s="133">
        <v>11924</v>
      </c>
      <c r="P118" s="133">
        <v>12140</v>
      </c>
      <c r="Q118" s="133">
        <v>12521</v>
      </c>
      <c r="R118" s="133">
        <v>12544</v>
      </c>
      <c r="S118" s="188">
        <v>12577</v>
      </c>
      <c r="U118" s="135">
        <f t="shared" si="1"/>
        <v>7.367926260178681E-3</v>
      </c>
      <c r="V118" s="136">
        <f t="shared" si="1"/>
        <v>1.056455681002455E-2</v>
      </c>
    </row>
    <row r="119" spans="1:22" x14ac:dyDescent="0.25">
      <c r="A119" s="189" t="s">
        <v>36</v>
      </c>
      <c r="B119" s="132">
        <v>30001</v>
      </c>
      <c r="C119" s="133">
        <v>29135</v>
      </c>
      <c r="D119" s="133">
        <v>29081</v>
      </c>
      <c r="E119" s="133">
        <v>28385</v>
      </c>
      <c r="F119" s="133">
        <v>24063</v>
      </c>
      <c r="G119" s="133">
        <v>26536</v>
      </c>
      <c r="H119" s="133">
        <v>27977</v>
      </c>
      <c r="I119" s="133">
        <v>26991</v>
      </c>
      <c r="J119" s="133">
        <v>27249</v>
      </c>
      <c r="K119" s="133">
        <v>26418</v>
      </c>
      <c r="L119" s="133">
        <v>26053</v>
      </c>
      <c r="M119" s="133">
        <v>29994</v>
      </c>
      <c r="N119" s="133">
        <v>33757</v>
      </c>
      <c r="O119" s="133">
        <v>28577</v>
      </c>
      <c r="P119" s="133">
        <v>26243</v>
      </c>
      <c r="Q119" s="133">
        <v>24960</v>
      </c>
      <c r="R119" s="133">
        <v>24332</v>
      </c>
      <c r="S119" s="188">
        <v>21495</v>
      </c>
      <c r="U119" s="135">
        <f t="shared" si="1"/>
        <v>-9.6906103531675725E-2</v>
      </c>
      <c r="V119" s="136">
        <f t="shared" si="1"/>
        <v>-0.39097016726341138</v>
      </c>
    </row>
    <row r="120" spans="1:22" x14ac:dyDescent="0.25">
      <c r="A120" s="189" t="s">
        <v>39</v>
      </c>
      <c r="B120" s="132">
        <v>26634</v>
      </c>
      <c r="C120" s="133">
        <v>26033</v>
      </c>
      <c r="D120" s="133">
        <v>26155</v>
      </c>
      <c r="E120" s="133">
        <v>25324</v>
      </c>
      <c r="F120" s="133">
        <v>21273</v>
      </c>
      <c r="G120" s="133">
        <v>23578</v>
      </c>
      <c r="H120" s="133">
        <v>24823</v>
      </c>
      <c r="I120" s="133">
        <v>24001</v>
      </c>
      <c r="J120" s="133">
        <v>24154</v>
      </c>
      <c r="K120" s="133">
        <v>23472</v>
      </c>
      <c r="L120" s="133">
        <v>22909</v>
      </c>
      <c r="M120" s="133">
        <v>26926</v>
      </c>
      <c r="N120" s="133">
        <v>30577</v>
      </c>
      <c r="O120" s="133">
        <v>25613</v>
      </c>
      <c r="P120" s="133">
        <v>23430</v>
      </c>
      <c r="Q120" s="133">
        <v>22092</v>
      </c>
      <c r="R120" s="133">
        <v>21651</v>
      </c>
      <c r="S120" s="188">
        <v>18581</v>
      </c>
      <c r="U120" s="135">
        <f t="shared" si="1"/>
        <v>-7.7488684596641488E-2</v>
      </c>
      <c r="V120" s="136">
        <f t="shared" si="1"/>
        <v>-0.4575440299343152</v>
      </c>
    </row>
    <row r="121" spans="1:22" x14ac:dyDescent="0.25">
      <c r="A121" s="189" t="s">
        <v>42</v>
      </c>
      <c r="B121" s="132">
        <v>3367</v>
      </c>
      <c r="C121" s="133">
        <v>3102</v>
      </c>
      <c r="D121" s="133">
        <v>2926</v>
      </c>
      <c r="E121" s="133">
        <v>3061</v>
      </c>
      <c r="F121" s="133">
        <v>2790</v>
      </c>
      <c r="G121" s="133">
        <v>2958</v>
      </c>
      <c r="H121" s="133">
        <v>3154</v>
      </c>
      <c r="I121" s="133">
        <v>2990</v>
      </c>
      <c r="J121" s="133">
        <v>3095</v>
      </c>
      <c r="K121" s="133">
        <v>2947</v>
      </c>
      <c r="L121" s="133">
        <v>3144</v>
      </c>
      <c r="M121" s="133">
        <v>3069</v>
      </c>
      <c r="N121" s="133">
        <v>3180</v>
      </c>
      <c r="O121" s="133">
        <v>2964</v>
      </c>
      <c r="P121" s="133">
        <v>2813</v>
      </c>
      <c r="Q121" s="133">
        <v>2868</v>
      </c>
      <c r="R121" s="133">
        <v>2680</v>
      </c>
      <c r="S121" s="188">
        <v>2913</v>
      </c>
      <c r="U121" s="135">
        <f t="shared" si="1"/>
        <v>-0.2375303029457122</v>
      </c>
      <c r="V121" s="136">
        <f t="shared" si="1"/>
        <v>0.39579861287867812</v>
      </c>
    </row>
    <row r="122" spans="1:22" x14ac:dyDescent="0.25">
      <c r="A122" s="187" t="s">
        <v>1422</v>
      </c>
      <c r="B122" s="132">
        <v>878693</v>
      </c>
      <c r="C122" s="133">
        <v>891544</v>
      </c>
      <c r="D122" s="133">
        <v>897138</v>
      </c>
      <c r="E122" s="133">
        <v>906558</v>
      </c>
      <c r="F122" s="133">
        <v>923102</v>
      </c>
      <c r="G122" s="133">
        <v>923858</v>
      </c>
      <c r="H122" s="133">
        <v>927397</v>
      </c>
      <c r="I122" s="133">
        <v>934670</v>
      </c>
      <c r="J122" s="133">
        <v>945119</v>
      </c>
      <c r="K122" s="133">
        <v>949484</v>
      </c>
      <c r="L122" s="133">
        <v>961715</v>
      </c>
      <c r="M122" s="133">
        <v>973528</v>
      </c>
      <c r="N122" s="133">
        <v>980387</v>
      </c>
      <c r="O122" s="133">
        <v>1004851</v>
      </c>
      <c r="P122" s="133">
        <v>1024037</v>
      </c>
      <c r="Q122" s="133">
        <v>1037431</v>
      </c>
      <c r="R122" s="133">
        <v>1042198</v>
      </c>
      <c r="S122" s="188">
        <v>1060942</v>
      </c>
      <c r="U122" s="135">
        <f t="shared" si="1"/>
        <v>1.8507090477410504E-2</v>
      </c>
      <c r="V122" s="136">
        <f t="shared" si="1"/>
        <v>7.3904414955732189E-2</v>
      </c>
    </row>
    <row r="123" spans="1:22" x14ac:dyDescent="0.25">
      <c r="A123" s="189" t="s">
        <v>1419</v>
      </c>
      <c r="B123" s="132">
        <v>347450</v>
      </c>
      <c r="C123" s="133">
        <v>350909</v>
      </c>
      <c r="D123" s="133">
        <v>354269</v>
      </c>
      <c r="E123" s="133">
        <v>360776</v>
      </c>
      <c r="F123" s="133">
        <v>368346</v>
      </c>
      <c r="G123" s="133">
        <v>368688</v>
      </c>
      <c r="H123" s="133">
        <v>369108</v>
      </c>
      <c r="I123" s="133">
        <v>371913</v>
      </c>
      <c r="J123" s="133">
        <v>377538</v>
      </c>
      <c r="K123" s="133">
        <v>382498</v>
      </c>
      <c r="L123" s="133">
        <v>394131</v>
      </c>
      <c r="M123" s="133">
        <v>402347</v>
      </c>
      <c r="N123" s="133">
        <v>409330</v>
      </c>
      <c r="O123" s="133">
        <v>423407</v>
      </c>
      <c r="P123" s="133">
        <v>435030</v>
      </c>
      <c r="Q123" s="133">
        <v>445654</v>
      </c>
      <c r="R123" s="133">
        <v>450355</v>
      </c>
      <c r="S123" s="188">
        <v>460614</v>
      </c>
      <c r="U123" s="135">
        <f t="shared" si="1"/>
        <v>4.2866506418247852E-2</v>
      </c>
      <c r="V123" s="136">
        <f t="shared" si="1"/>
        <v>9.4280298649226157E-2</v>
      </c>
    </row>
    <row r="124" spans="1:22" x14ac:dyDescent="0.25">
      <c r="A124" s="189" t="s">
        <v>1416</v>
      </c>
      <c r="B124" s="132">
        <v>343315</v>
      </c>
      <c r="C124" s="133">
        <v>346746</v>
      </c>
      <c r="D124" s="133">
        <v>350046</v>
      </c>
      <c r="E124" s="133">
        <v>356500</v>
      </c>
      <c r="F124" s="133">
        <v>363927</v>
      </c>
      <c r="G124" s="133">
        <v>364209</v>
      </c>
      <c r="H124" s="133">
        <v>364597</v>
      </c>
      <c r="I124" s="133">
        <v>367375</v>
      </c>
      <c r="J124" s="133">
        <v>372952</v>
      </c>
      <c r="K124" s="133">
        <v>377909</v>
      </c>
      <c r="L124" s="133">
        <v>389529</v>
      </c>
      <c r="M124" s="133">
        <v>397674</v>
      </c>
      <c r="N124" s="133">
        <v>404658</v>
      </c>
      <c r="O124" s="133">
        <v>418597</v>
      </c>
      <c r="P124" s="133">
        <v>430175</v>
      </c>
      <c r="Q124" s="133">
        <v>440758</v>
      </c>
      <c r="R124" s="133">
        <v>445437</v>
      </c>
      <c r="S124" s="188">
        <v>455733</v>
      </c>
      <c r="U124" s="135">
        <f t="shared" si="1"/>
        <v>4.3144180819199685E-2</v>
      </c>
      <c r="V124" s="136">
        <f t="shared" si="1"/>
        <v>9.5712849718671889E-2</v>
      </c>
    </row>
    <row r="125" spans="1:22" x14ac:dyDescent="0.25">
      <c r="A125" s="189" t="s">
        <v>1413</v>
      </c>
      <c r="B125" s="132">
        <v>300084</v>
      </c>
      <c r="C125" s="133">
        <v>303013</v>
      </c>
      <c r="D125" s="133">
        <v>305834</v>
      </c>
      <c r="E125" s="133">
        <v>311890</v>
      </c>
      <c r="F125" s="133">
        <v>318679</v>
      </c>
      <c r="G125" s="133">
        <v>318760</v>
      </c>
      <c r="H125" s="133">
        <v>318806</v>
      </c>
      <c r="I125" s="133">
        <v>321246</v>
      </c>
      <c r="J125" s="133">
        <v>326150</v>
      </c>
      <c r="K125" s="133">
        <v>331163</v>
      </c>
      <c r="L125" s="133">
        <v>342363</v>
      </c>
      <c r="M125" s="133">
        <v>350092</v>
      </c>
      <c r="N125" s="133">
        <v>356863</v>
      </c>
      <c r="O125" s="133">
        <v>369800</v>
      </c>
      <c r="P125" s="133">
        <v>380948</v>
      </c>
      <c r="Q125" s="133">
        <v>391280</v>
      </c>
      <c r="R125" s="133">
        <v>395964</v>
      </c>
      <c r="S125" s="188">
        <v>405991</v>
      </c>
      <c r="U125" s="135">
        <f t="shared" si="1"/>
        <v>4.8750575135362739E-2</v>
      </c>
      <c r="V125" s="136">
        <f t="shared" si="1"/>
        <v>0.10520493061975311</v>
      </c>
    </row>
    <row r="126" spans="1:22" x14ac:dyDescent="0.25">
      <c r="A126" s="189" t="s">
        <v>1410</v>
      </c>
      <c r="B126" s="132">
        <v>43231</v>
      </c>
      <c r="C126" s="133">
        <v>43733</v>
      </c>
      <c r="D126" s="133">
        <v>44212</v>
      </c>
      <c r="E126" s="133">
        <v>44610</v>
      </c>
      <c r="F126" s="133">
        <v>45248</v>
      </c>
      <c r="G126" s="133">
        <v>45449</v>
      </c>
      <c r="H126" s="133">
        <v>45791</v>
      </c>
      <c r="I126" s="133">
        <v>46129</v>
      </c>
      <c r="J126" s="133">
        <v>46803</v>
      </c>
      <c r="K126" s="133">
        <v>46746</v>
      </c>
      <c r="L126" s="133">
        <v>47166</v>
      </c>
      <c r="M126" s="133">
        <v>47583</v>
      </c>
      <c r="N126" s="133">
        <v>47795</v>
      </c>
      <c r="O126" s="133">
        <v>48797</v>
      </c>
      <c r="P126" s="133">
        <v>49227</v>
      </c>
      <c r="Q126" s="133">
        <v>49478</v>
      </c>
      <c r="R126" s="133">
        <v>49473</v>
      </c>
      <c r="S126" s="188">
        <v>49742</v>
      </c>
      <c r="U126" s="135">
        <f t="shared" si="1"/>
        <v>-4.0415878883126588E-4</v>
      </c>
      <c r="V126" s="136">
        <f t="shared" si="1"/>
        <v>2.1927266823827507E-2</v>
      </c>
    </row>
    <row r="127" spans="1:22" x14ac:dyDescent="0.25">
      <c r="A127" s="189" t="s">
        <v>1407</v>
      </c>
      <c r="B127" s="132">
        <v>4135</v>
      </c>
      <c r="C127" s="133">
        <v>4163</v>
      </c>
      <c r="D127" s="133">
        <v>4223</v>
      </c>
      <c r="E127" s="133">
        <v>4276</v>
      </c>
      <c r="F127" s="133">
        <v>4419</v>
      </c>
      <c r="G127" s="133">
        <v>4479</v>
      </c>
      <c r="H127" s="133">
        <v>4510</v>
      </c>
      <c r="I127" s="133">
        <v>4539</v>
      </c>
      <c r="J127" s="133">
        <v>4586</v>
      </c>
      <c r="K127" s="133">
        <v>4589</v>
      </c>
      <c r="L127" s="133">
        <v>4602</v>
      </c>
      <c r="M127" s="133">
        <v>4672</v>
      </c>
      <c r="N127" s="133">
        <v>4671</v>
      </c>
      <c r="O127" s="133">
        <v>4810</v>
      </c>
      <c r="P127" s="133">
        <v>4855</v>
      </c>
      <c r="Q127" s="133">
        <v>4896</v>
      </c>
      <c r="R127" s="133">
        <v>4918</v>
      </c>
      <c r="S127" s="188">
        <v>4882</v>
      </c>
      <c r="U127" s="135">
        <f t="shared" si="1"/>
        <v>1.8095366846041294E-2</v>
      </c>
      <c r="V127" s="136">
        <f t="shared" si="1"/>
        <v>-2.8960262567566564E-2</v>
      </c>
    </row>
    <row r="128" spans="1:22" x14ac:dyDescent="0.25">
      <c r="A128" s="189" t="s">
        <v>1404</v>
      </c>
      <c r="B128" s="132">
        <v>131226</v>
      </c>
      <c r="C128" s="133">
        <v>133135</v>
      </c>
      <c r="D128" s="133">
        <v>134094</v>
      </c>
      <c r="E128" s="133">
        <v>134315</v>
      </c>
      <c r="F128" s="133">
        <v>137317</v>
      </c>
      <c r="G128" s="133">
        <v>137414</v>
      </c>
      <c r="H128" s="133">
        <v>140011</v>
      </c>
      <c r="I128" s="133">
        <v>140419</v>
      </c>
      <c r="J128" s="133">
        <v>143805</v>
      </c>
      <c r="K128" s="133">
        <v>143309</v>
      </c>
      <c r="L128" s="133">
        <v>142857</v>
      </c>
      <c r="M128" s="133">
        <v>144799</v>
      </c>
      <c r="N128" s="133">
        <v>145329</v>
      </c>
      <c r="O128" s="133">
        <v>149936</v>
      </c>
      <c r="P128" s="133">
        <v>153605</v>
      </c>
      <c r="Q128" s="133">
        <v>153977</v>
      </c>
      <c r="R128" s="133">
        <v>153281</v>
      </c>
      <c r="S128" s="188">
        <v>154797</v>
      </c>
      <c r="U128" s="135">
        <f t="shared" si="1"/>
        <v>-1.7958400592642532E-2</v>
      </c>
      <c r="V128" s="136">
        <f t="shared" si="1"/>
        <v>4.0152119963871469E-2</v>
      </c>
    </row>
    <row r="129" spans="1:22" x14ac:dyDescent="0.25">
      <c r="A129" s="189" t="s">
        <v>1401</v>
      </c>
      <c r="B129" s="132">
        <v>54240</v>
      </c>
      <c r="C129" s="133">
        <v>55305</v>
      </c>
      <c r="D129" s="133">
        <v>55627</v>
      </c>
      <c r="E129" s="133">
        <v>55951</v>
      </c>
      <c r="F129" s="133">
        <v>57575</v>
      </c>
      <c r="G129" s="133">
        <v>57732</v>
      </c>
      <c r="H129" s="133">
        <v>57997</v>
      </c>
      <c r="I129" s="133">
        <v>57926</v>
      </c>
      <c r="J129" s="133">
        <v>58969</v>
      </c>
      <c r="K129" s="133">
        <v>58996</v>
      </c>
      <c r="L129" s="133">
        <v>59433</v>
      </c>
      <c r="M129" s="133">
        <v>59876</v>
      </c>
      <c r="N129" s="133">
        <v>59856</v>
      </c>
      <c r="O129" s="133">
        <v>61273</v>
      </c>
      <c r="P129" s="133">
        <v>61808</v>
      </c>
      <c r="Q129" s="133">
        <v>62122</v>
      </c>
      <c r="R129" s="133">
        <v>62244</v>
      </c>
      <c r="S129" s="188">
        <v>63084</v>
      </c>
      <c r="U129" s="135">
        <f t="shared" si="1"/>
        <v>7.8786813271094491E-3</v>
      </c>
      <c r="V129" s="136">
        <f t="shared" si="1"/>
        <v>5.5083705906615155E-2</v>
      </c>
    </row>
    <row r="130" spans="1:22" x14ac:dyDescent="0.25">
      <c r="A130" s="189" t="s">
        <v>1398</v>
      </c>
      <c r="B130" s="132">
        <v>49199</v>
      </c>
      <c r="C130" s="133">
        <v>50572</v>
      </c>
      <c r="D130" s="133">
        <v>51085</v>
      </c>
      <c r="E130" s="133">
        <v>51004</v>
      </c>
      <c r="F130" s="133">
        <v>52071</v>
      </c>
      <c r="G130" s="133">
        <v>52372</v>
      </c>
      <c r="H130" s="133">
        <v>53545</v>
      </c>
      <c r="I130" s="133">
        <v>53632</v>
      </c>
      <c r="J130" s="133">
        <v>55043</v>
      </c>
      <c r="K130" s="133">
        <v>54632</v>
      </c>
      <c r="L130" s="133">
        <v>54833</v>
      </c>
      <c r="M130" s="133">
        <v>55546</v>
      </c>
      <c r="N130" s="133">
        <v>55966</v>
      </c>
      <c r="O130" s="133">
        <v>56817</v>
      </c>
      <c r="P130" s="133">
        <v>57135</v>
      </c>
      <c r="Q130" s="133">
        <v>57477</v>
      </c>
      <c r="R130" s="133">
        <v>57416</v>
      </c>
      <c r="S130" s="188">
        <v>58291</v>
      </c>
      <c r="U130" s="135">
        <f t="shared" si="1"/>
        <v>-4.2384230408852863E-3</v>
      </c>
      <c r="V130" s="136">
        <f t="shared" si="1"/>
        <v>6.236631161267403E-2</v>
      </c>
    </row>
    <row r="131" spans="1:22" x14ac:dyDescent="0.25">
      <c r="A131" s="189" t="s">
        <v>1395</v>
      </c>
      <c r="B131" s="132">
        <v>26146</v>
      </c>
      <c r="C131" s="133">
        <v>25611</v>
      </c>
      <c r="D131" s="133">
        <v>25706</v>
      </c>
      <c r="E131" s="133">
        <v>25690</v>
      </c>
      <c r="F131" s="133">
        <v>25978</v>
      </c>
      <c r="G131" s="133">
        <v>25614</v>
      </c>
      <c r="H131" s="133">
        <v>26747</v>
      </c>
      <c r="I131" s="133">
        <v>27183</v>
      </c>
      <c r="J131" s="133">
        <v>28086</v>
      </c>
      <c r="K131" s="133">
        <v>27983</v>
      </c>
      <c r="L131" s="133">
        <v>26929</v>
      </c>
      <c r="M131" s="133">
        <v>27675</v>
      </c>
      <c r="N131" s="133">
        <v>27809</v>
      </c>
      <c r="O131" s="133">
        <v>30104</v>
      </c>
      <c r="P131" s="133">
        <v>32915</v>
      </c>
      <c r="Q131" s="133">
        <v>32645</v>
      </c>
      <c r="R131" s="133">
        <v>31920</v>
      </c>
      <c r="S131" s="188">
        <v>31725</v>
      </c>
      <c r="U131" s="135">
        <f t="shared" si="1"/>
        <v>-8.5918669301450312E-2</v>
      </c>
      <c r="V131" s="136">
        <f t="shared" si="1"/>
        <v>-2.4213079851916675E-2</v>
      </c>
    </row>
    <row r="132" spans="1:22" x14ac:dyDescent="0.25">
      <c r="A132" s="189" t="s">
        <v>1392</v>
      </c>
      <c r="B132" s="132">
        <v>1641</v>
      </c>
      <c r="C132" s="133">
        <v>1647</v>
      </c>
      <c r="D132" s="133">
        <v>1676</v>
      </c>
      <c r="E132" s="133">
        <v>1670</v>
      </c>
      <c r="F132" s="133">
        <v>1693</v>
      </c>
      <c r="G132" s="133">
        <v>1696</v>
      </c>
      <c r="H132" s="133">
        <v>1722</v>
      </c>
      <c r="I132" s="133">
        <v>1679</v>
      </c>
      <c r="J132" s="133">
        <v>1707</v>
      </c>
      <c r="K132" s="133">
        <v>1698</v>
      </c>
      <c r="L132" s="133">
        <v>1662</v>
      </c>
      <c r="M132" s="133">
        <v>1702</v>
      </c>
      <c r="N132" s="133">
        <v>1698</v>
      </c>
      <c r="O132" s="133">
        <v>1743</v>
      </c>
      <c r="P132" s="133">
        <v>1747</v>
      </c>
      <c r="Q132" s="133">
        <v>1733</v>
      </c>
      <c r="R132" s="133">
        <v>1701</v>
      </c>
      <c r="S132" s="188">
        <v>1697</v>
      </c>
      <c r="U132" s="135">
        <f t="shared" si="1"/>
        <v>-7.1839667732206625E-2</v>
      </c>
      <c r="V132" s="136">
        <f t="shared" si="1"/>
        <v>-9.3731046651430727E-3</v>
      </c>
    </row>
    <row r="133" spans="1:22" x14ac:dyDescent="0.25">
      <c r="A133" s="189" t="s">
        <v>1389</v>
      </c>
      <c r="B133" s="132">
        <v>111288</v>
      </c>
      <c r="C133" s="133">
        <v>113265</v>
      </c>
      <c r="D133" s="133">
        <v>113799</v>
      </c>
      <c r="E133" s="133">
        <v>114438</v>
      </c>
      <c r="F133" s="133">
        <v>115918</v>
      </c>
      <c r="G133" s="133">
        <v>115409</v>
      </c>
      <c r="H133" s="133">
        <v>116057</v>
      </c>
      <c r="I133" s="133">
        <v>116958</v>
      </c>
      <c r="J133" s="133">
        <v>118783</v>
      </c>
      <c r="K133" s="133">
        <v>118163</v>
      </c>
      <c r="L133" s="133">
        <v>118618</v>
      </c>
      <c r="M133" s="133">
        <v>118845</v>
      </c>
      <c r="N133" s="133">
        <v>118942</v>
      </c>
      <c r="O133" s="133">
        <v>120544</v>
      </c>
      <c r="P133" s="133">
        <v>121308</v>
      </c>
      <c r="Q133" s="133">
        <v>121523</v>
      </c>
      <c r="R133" s="133">
        <v>121574</v>
      </c>
      <c r="S133" s="188">
        <v>122782</v>
      </c>
      <c r="U133" s="135">
        <f t="shared" si="1"/>
        <v>1.6797516195938833E-3</v>
      </c>
      <c r="V133" s="136">
        <f t="shared" si="1"/>
        <v>4.0341658649713397E-2</v>
      </c>
    </row>
    <row r="134" spans="1:22" x14ac:dyDescent="0.25">
      <c r="A134" s="189" t="s">
        <v>1386</v>
      </c>
      <c r="B134" s="132">
        <v>34490</v>
      </c>
      <c r="C134" s="133">
        <v>35027</v>
      </c>
      <c r="D134" s="133">
        <v>35253</v>
      </c>
      <c r="E134" s="133">
        <v>35333</v>
      </c>
      <c r="F134" s="133">
        <v>35679</v>
      </c>
      <c r="G134" s="133">
        <v>35399</v>
      </c>
      <c r="H134" s="133">
        <v>35510</v>
      </c>
      <c r="I134" s="133">
        <v>35753</v>
      </c>
      <c r="J134" s="133">
        <v>36135</v>
      </c>
      <c r="K134" s="133">
        <v>36174</v>
      </c>
      <c r="L134" s="133">
        <v>36337</v>
      </c>
      <c r="M134" s="133">
        <v>36318</v>
      </c>
      <c r="N134" s="133">
        <v>36453</v>
      </c>
      <c r="O134" s="133">
        <v>36796</v>
      </c>
      <c r="P134" s="133">
        <v>36938</v>
      </c>
      <c r="Q134" s="133">
        <v>37028</v>
      </c>
      <c r="R134" s="133">
        <v>37032</v>
      </c>
      <c r="S134" s="188">
        <v>37190</v>
      </c>
      <c r="U134" s="135">
        <f t="shared" ref="U134:V197" si="2">(R134/Q134)^4-1</f>
        <v>4.3217545693297055E-4</v>
      </c>
      <c r="V134" s="136">
        <f t="shared" si="2"/>
        <v>1.7175854263772106E-2</v>
      </c>
    </row>
    <row r="135" spans="1:22" x14ac:dyDescent="0.25">
      <c r="A135" s="189" t="s">
        <v>1383</v>
      </c>
      <c r="B135" s="132">
        <v>34272</v>
      </c>
      <c r="C135" s="133">
        <v>34827</v>
      </c>
      <c r="D135" s="133">
        <v>35066</v>
      </c>
      <c r="E135" s="133">
        <v>35085</v>
      </c>
      <c r="F135" s="133">
        <v>35337</v>
      </c>
      <c r="G135" s="133">
        <v>35237</v>
      </c>
      <c r="H135" s="133">
        <v>35300</v>
      </c>
      <c r="I135" s="133">
        <v>35398</v>
      </c>
      <c r="J135" s="133">
        <v>35682</v>
      </c>
      <c r="K135" s="133">
        <v>35579</v>
      </c>
      <c r="L135" s="133">
        <v>35740</v>
      </c>
      <c r="M135" s="133">
        <v>35780</v>
      </c>
      <c r="N135" s="133">
        <v>35940</v>
      </c>
      <c r="O135" s="133">
        <v>36202</v>
      </c>
      <c r="P135" s="133">
        <v>36335</v>
      </c>
      <c r="Q135" s="133">
        <v>36402</v>
      </c>
      <c r="R135" s="133">
        <v>36322</v>
      </c>
      <c r="S135" s="188">
        <v>36510</v>
      </c>
      <c r="U135" s="135">
        <f t="shared" si="2"/>
        <v>-8.7617893960202364E-3</v>
      </c>
      <c r="V135" s="136">
        <f t="shared" si="2"/>
        <v>2.08650024043191E-2</v>
      </c>
    </row>
    <row r="136" spans="1:22" x14ac:dyDescent="0.25">
      <c r="A136" s="189" t="s">
        <v>1380</v>
      </c>
      <c r="B136" s="132">
        <v>31591</v>
      </c>
      <c r="C136" s="133">
        <v>32155</v>
      </c>
      <c r="D136" s="133">
        <v>32206</v>
      </c>
      <c r="E136" s="133">
        <v>32536</v>
      </c>
      <c r="F136" s="133">
        <v>33165</v>
      </c>
      <c r="G136" s="133">
        <v>33032</v>
      </c>
      <c r="H136" s="133">
        <v>33465</v>
      </c>
      <c r="I136" s="133">
        <v>33759</v>
      </c>
      <c r="J136" s="133">
        <v>34655</v>
      </c>
      <c r="K136" s="133">
        <v>34203</v>
      </c>
      <c r="L136" s="133">
        <v>34260</v>
      </c>
      <c r="M136" s="133">
        <v>34529</v>
      </c>
      <c r="N136" s="133">
        <v>34382</v>
      </c>
      <c r="O136" s="133">
        <v>35057</v>
      </c>
      <c r="P136" s="133">
        <v>35345</v>
      </c>
      <c r="Q136" s="133">
        <v>35366</v>
      </c>
      <c r="R136" s="133">
        <v>35471</v>
      </c>
      <c r="S136" s="188">
        <v>36016</v>
      </c>
      <c r="U136" s="135">
        <f t="shared" si="2"/>
        <v>1.1928805786659114E-2</v>
      </c>
      <c r="V136" s="136">
        <f t="shared" si="2"/>
        <v>6.288965823691206E-2</v>
      </c>
    </row>
    <row r="137" spans="1:22" x14ac:dyDescent="0.25">
      <c r="A137" s="189" t="s">
        <v>1377</v>
      </c>
      <c r="B137" s="132">
        <v>1341</v>
      </c>
      <c r="C137" s="133">
        <v>1373</v>
      </c>
      <c r="D137" s="133">
        <v>1370</v>
      </c>
      <c r="E137" s="133">
        <v>1354</v>
      </c>
      <c r="F137" s="133">
        <v>1401</v>
      </c>
      <c r="G137" s="133">
        <v>1407</v>
      </c>
      <c r="H137" s="133">
        <v>1385</v>
      </c>
      <c r="I137" s="133">
        <v>1421</v>
      </c>
      <c r="J137" s="133">
        <v>1439</v>
      </c>
      <c r="K137" s="133">
        <v>1440</v>
      </c>
      <c r="L137" s="133">
        <v>1434</v>
      </c>
      <c r="M137" s="133">
        <v>1375</v>
      </c>
      <c r="N137" s="133">
        <v>1377</v>
      </c>
      <c r="O137" s="133">
        <v>1429</v>
      </c>
      <c r="P137" s="133">
        <v>1456</v>
      </c>
      <c r="Q137" s="133">
        <v>1469</v>
      </c>
      <c r="R137" s="133">
        <v>1494</v>
      </c>
      <c r="S137" s="188">
        <v>1550</v>
      </c>
      <c r="U137" s="135">
        <f t="shared" si="2"/>
        <v>6.9831070610362644E-2</v>
      </c>
      <c r="V137" s="136">
        <f t="shared" si="2"/>
        <v>0.15857566641346454</v>
      </c>
    </row>
    <row r="138" spans="1:22" x14ac:dyDescent="0.25">
      <c r="A138" s="189" t="s">
        <v>1374</v>
      </c>
      <c r="B138" s="132">
        <v>9594</v>
      </c>
      <c r="C138" s="133">
        <v>9882</v>
      </c>
      <c r="D138" s="133">
        <v>9905</v>
      </c>
      <c r="E138" s="133">
        <v>10130</v>
      </c>
      <c r="F138" s="133">
        <v>10336</v>
      </c>
      <c r="G138" s="133">
        <v>10335</v>
      </c>
      <c r="H138" s="133">
        <v>10396</v>
      </c>
      <c r="I138" s="133">
        <v>10627</v>
      </c>
      <c r="J138" s="133">
        <v>10872</v>
      </c>
      <c r="K138" s="133">
        <v>10767</v>
      </c>
      <c r="L138" s="133">
        <v>10847</v>
      </c>
      <c r="M138" s="133">
        <v>10842</v>
      </c>
      <c r="N138" s="133">
        <v>10790</v>
      </c>
      <c r="O138" s="133">
        <v>11061</v>
      </c>
      <c r="P138" s="133">
        <v>11235</v>
      </c>
      <c r="Q138" s="133">
        <v>11259</v>
      </c>
      <c r="R138" s="133">
        <v>11255</v>
      </c>
      <c r="S138" s="188">
        <v>11516</v>
      </c>
      <c r="U138" s="135">
        <f t="shared" si="2"/>
        <v>-1.4203282269457107E-3</v>
      </c>
      <c r="V138" s="136">
        <f t="shared" si="2"/>
        <v>9.6035516498319762E-2</v>
      </c>
    </row>
    <row r="139" spans="1:22" x14ac:dyDescent="0.25">
      <c r="A139" s="189" t="s">
        <v>1371</v>
      </c>
      <c r="B139" s="132">
        <v>108586</v>
      </c>
      <c r="C139" s="133">
        <v>109909</v>
      </c>
      <c r="D139" s="133">
        <v>111059</v>
      </c>
      <c r="E139" s="133">
        <v>111486</v>
      </c>
      <c r="F139" s="133">
        <v>113379</v>
      </c>
      <c r="G139" s="133">
        <v>113820</v>
      </c>
      <c r="H139" s="133">
        <v>114767</v>
      </c>
      <c r="I139" s="133">
        <v>115519</v>
      </c>
      <c r="J139" s="133">
        <v>117086</v>
      </c>
      <c r="K139" s="133">
        <v>117239</v>
      </c>
      <c r="L139" s="133">
        <v>118167</v>
      </c>
      <c r="M139" s="133">
        <v>119279</v>
      </c>
      <c r="N139" s="133">
        <v>119812</v>
      </c>
      <c r="O139" s="133">
        <v>122271</v>
      </c>
      <c r="P139" s="133">
        <v>123209</v>
      </c>
      <c r="Q139" s="133">
        <v>124036</v>
      </c>
      <c r="R139" s="133">
        <v>124257</v>
      </c>
      <c r="S139" s="188">
        <v>124267</v>
      </c>
      <c r="U139" s="135">
        <f t="shared" si="2"/>
        <v>7.1460333764188366E-3</v>
      </c>
      <c r="V139" s="136">
        <f t="shared" si="2"/>
        <v>3.2195231625498089E-4</v>
      </c>
    </row>
    <row r="140" spans="1:22" x14ac:dyDescent="0.25">
      <c r="A140" s="189" t="s">
        <v>1368</v>
      </c>
      <c r="B140" s="132">
        <v>59783</v>
      </c>
      <c r="C140" s="133">
        <v>60346</v>
      </c>
      <c r="D140" s="133">
        <v>61045</v>
      </c>
      <c r="E140" s="133">
        <v>61081</v>
      </c>
      <c r="F140" s="133">
        <v>62338</v>
      </c>
      <c r="G140" s="133">
        <v>62622</v>
      </c>
      <c r="H140" s="133">
        <v>62929</v>
      </c>
      <c r="I140" s="133">
        <v>63082</v>
      </c>
      <c r="J140" s="133">
        <v>63728</v>
      </c>
      <c r="K140" s="133">
        <v>63772</v>
      </c>
      <c r="L140" s="133">
        <v>64201</v>
      </c>
      <c r="M140" s="133">
        <v>64993</v>
      </c>
      <c r="N140" s="133">
        <v>65296</v>
      </c>
      <c r="O140" s="133">
        <v>66763</v>
      </c>
      <c r="P140" s="133">
        <v>67273</v>
      </c>
      <c r="Q140" s="133">
        <v>67698</v>
      </c>
      <c r="R140" s="133">
        <v>67763</v>
      </c>
      <c r="S140" s="188">
        <v>67498</v>
      </c>
      <c r="U140" s="135">
        <f t="shared" si="2"/>
        <v>3.8461209621345471E-3</v>
      </c>
      <c r="V140" s="136">
        <f t="shared" si="2"/>
        <v>-1.5551232976333318E-2</v>
      </c>
    </row>
    <row r="141" spans="1:22" x14ac:dyDescent="0.25">
      <c r="A141" s="189" t="s">
        <v>1365</v>
      </c>
      <c r="B141" s="132">
        <v>43424</v>
      </c>
      <c r="C141" s="133">
        <v>44090</v>
      </c>
      <c r="D141" s="133">
        <v>44500</v>
      </c>
      <c r="E141" s="133">
        <v>44822</v>
      </c>
      <c r="F141" s="133">
        <v>45352</v>
      </c>
      <c r="G141" s="133">
        <v>45492</v>
      </c>
      <c r="H141" s="133">
        <v>46039</v>
      </c>
      <c r="I141" s="133">
        <v>46582</v>
      </c>
      <c r="J141" s="133">
        <v>47393</v>
      </c>
      <c r="K141" s="133">
        <v>47547</v>
      </c>
      <c r="L141" s="133">
        <v>48018</v>
      </c>
      <c r="M141" s="133">
        <v>48303</v>
      </c>
      <c r="N141" s="133">
        <v>48493</v>
      </c>
      <c r="O141" s="133">
        <v>49348</v>
      </c>
      <c r="P141" s="133">
        <v>49715</v>
      </c>
      <c r="Q141" s="133">
        <v>50084</v>
      </c>
      <c r="R141" s="133">
        <v>50228</v>
      </c>
      <c r="S141" s="188">
        <v>50442</v>
      </c>
      <c r="U141" s="135">
        <f t="shared" si="2"/>
        <v>1.1550373604710895E-2</v>
      </c>
      <c r="V141" s="136">
        <f t="shared" si="2"/>
        <v>1.7151511691656296E-2</v>
      </c>
    </row>
    <row r="142" spans="1:22" x14ac:dyDescent="0.25">
      <c r="A142" s="189" t="s">
        <v>1362</v>
      </c>
      <c r="B142" s="132">
        <v>5378</v>
      </c>
      <c r="C142" s="133">
        <v>5473</v>
      </c>
      <c r="D142" s="133">
        <v>5514</v>
      </c>
      <c r="E142" s="133">
        <v>5582</v>
      </c>
      <c r="F142" s="133">
        <v>5690</v>
      </c>
      <c r="G142" s="133">
        <v>5706</v>
      </c>
      <c r="H142" s="133">
        <v>5798</v>
      </c>
      <c r="I142" s="133">
        <v>5856</v>
      </c>
      <c r="J142" s="133">
        <v>5965</v>
      </c>
      <c r="K142" s="133">
        <v>5919</v>
      </c>
      <c r="L142" s="133">
        <v>5948</v>
      </c>
      <c r="M142" s="133">
        <v>5982</v>
      </c>
      <c r="N142" s="133">
        <v>6023</v>
      </c>
      <c r="O142" s="133">
        <v>6159</v>
      </c>
      <c r="P142" s="133">
        <v>6221</v>
      </c>
      <c r="Q142" s="133">
        <v>6254</v>
      </c>
      <c r="R142" s="133">
        <v>6266</v>
      </c>
      <c r="S142" s="188">
        <v>6326</v>
      </c>
      <c r="U142" s="135">
        <f t="shared" si="2"/>
        <v>7.697206330138151E-3</v>
      </c>
      <c r="V142" s="136">
        <f t="shared" si="2"/>
        <v>3.885560700560764E-2</v>
      </c>
    </row>
    <row r="143" spans="1:22" x14ac:dyDescent="0.25">
      <c r="A143" s="189" t="s">
        <v>1359</v>
      </c>
      <c r="B143" s="132">
        <v>106679</v>
      </c>
      <c r="C143" s="133">
        <v>109820</v>
      </c>
      <c r="D143" s="133">
        <v>108486</v>
      </c>
      <c r="E143" s="133">
        <v>108111</v>
      </c>
      <c r="F143" s="133">
        <v>110050</v>
      </c>
      <c r="G143" s="133">
        <v>109920</v>
      </c>
      <c r="H143" s="133">
        <v>107278</v>
      </c>
      <c r="I143" s="133">
        <v>108513</v>
      </c>
      <c r="J143" s="133">
        <v>106001</v>
      </c>
      <c r="K143" s="133">
        <v>106739</v>
      </c>
      <c r="L143" s="133">
        <v>105836</v>
      </c>
      <c r="M143" s="133">
        <v>106007</v>
      </c>
      <c r="N143" s="133">
        <v>103845</v>
      </c>
      <c r="O143" s="133">
        <v>103399</v>
      </c>
      <c r="P143" s="133">
        <v>104199</v>
      </c>
      <c r="Q143" s="133">
        <v>105214</v>
      </c>
      <c r="R143" s="133">
        <v>104229</v>
      </c>
      <c r="S143" s="188">
        <v>108827</v>
      </c>
      <c r="U143" s="135">
        <f t="shared" si="2"/>
        <v>-3.6924894483757575E-2</v>
      </c>
      <c r="V143" s="136">
        <f t="shared" si="2"/>
        <v>0.18848127845106433</v>
      </c>
    </row>
    <row r="144" spans="1:22" x14ac:dyDescent="0.25">
      <c r="A144" s="189" t="s">
        <v>1356</v>
      </c>
      <c r="B144" s="132">
        <v>66426</v>
      </c>
      <c r="C144" s="133">
        <v>67400</v>
      </c>
      <c r="D144" s="133">
        <v>67965</v>
      </c>
      <c r="E144" s="133">
        <v>70465</v>
      </c>
      <c r="F144" s="133">
        <v>71140</v>
      </c>
      <c r="G144" s="133">
        <v>72039</v>
      </c>
      <c r="H144" s="133">
        <v>73530</v>
      </c>
      <c r="I144" s="133">
        <v>75231</v>
      </c>
      <c r="J144" s="133">
        <v>76105</v>
      </c>
      <c r="K144" s="133">
        <v>75921</v>
      </c>
      <c r="L144" s="133">
        <v>76562</v>
      </c>
      <c r="M144" s="133">
        <v>76345</v>
      </c>
      <c r="N144" s="133">
        <v>77193</v>
      </c>
      <c r="O144" s="133">
        <v>79291</v>
      </c>
      <c r="P144" s="133">
        <v>80861</v>
      </c>
      <c r="Q144" s="133">
        <v>82029</v>
      </c>
      <c r="R144" s="133">
        <v>83385</v>
      </c>
      <c r="S144" s="188">
        <v>85054</v>
      </c>
      <c r="U144" s="135">
        <f t="shared" si="2"/>
        <v>6.7780692318137437E-2</v>
      </c>
      <c r="V144" s="136">
        <f t="shared" si="2"/>
        <v>8.2498339865907822E-2</v>
      </c>
    </row>
    <row r="145" spans="1:22" x14ac:dyDescent="0.25">
      <c r="A145" s="189" t="s">
        <v>1353</v>
      </c>
      <c r="B145" s="132">
        <v>41929</v>
      </c>
      <c r="C145" s="133">
        <v>42645</v>
      </c>
      <c r="D145" s="133">
        <v>43153</v>
      </c>
      <c r="E145" s="133">
        <v>45195</v>
      </c>
      <c r="F145" s="133">
        <v>45618</v>
      </c>
      <c r="G145" s="133">
        <v>46616</v>
      </c>
      <c r="H145" s="133">
        <v>48132</v>
      </c>
      <c r="I145" s="133">
        <v>49391</v>
      </c>
      <c r="J145" s="133">
        <v>50159</v>
      </c>
      <c r="K145" s="133">
        <v>49898</v>
      </c>
      <c r="L145" s="133">
        <v>50331</v>
      </c>
      <c r="M145" s="133">
        <v>50346</v>
      </c>
      <c r="N145" s="133">
        <v>50901</v>
      </c>
      <c r="O145" s="133">
        <v>52647</v>
      </c>
      <c r="P145" s="133">
        <v>53759</v>
      </c>
      <c r="Q145" s="133">
        <v>54831</v>
      </c>
      <c r="R145" s="133">
        <v>55905</v>
      </c>
      <c r="S145" s="188">
        <v>57182</v>
      </c>
      <c r="U145" s="135">
        <f t="shared" si="2"/>
        <v>8.0682057620440784E-2</v>
      </c>
      <c r="V145" s="136">
        <f t="shared" si="2"/>
        <v>9.4547863324557335E-2</v>
      </c>
    </row>
    <row r="146" spans="1:22" x14ac:dyDescent="0.25">
      <c r="A146" s="189" t="s">
        <v>1350</v>
      </c>
      <c r="B146" s="132">
        <v>24497</v>
      </c>
      <c r="C146" s="133">
        <v>24754</v>
      </c>
      <c r="D146" s="133">
        <v>24812</v>
      </c>
      <c r="E146" s="133">
        <v>25270</v>
      </c>
      <c r="F146" s="133">
        <v>25522</v>
      </c>
      <c r="G146" s="133">
        <v>25423</v>
      </c>
      <c r="H146" s="133">
        <v>25398</v>
      </c>
      <c r="I146" s="133">
        <v>25840</v>
      </c>
      <c r="J146" s="133">
        <v>25945</v>
      </c>
      <c r="K146" s="133">
        <v>26023</v>
      </c>
      <c r="L146" s="133">
        <v>26231</v>
      </c>
      <c r="M146" s="133">
        <v>25999</v>
      </c>
      <c r="N146" s="133">
        <v>26293</v>
      </c>
      <c r="O146" s="133">
        <v>26644</v>
      </c>
      <c r="P146" s="133">
        <v>27103</v>
      </c>
      <c r="Q146" s="133">
        <v>27198</v>
      </c>
      <c r="R146" s="133">
        <v>27480</v>
      </c>
      <c r="S146" s="188">
        <v>27872</v>
      </c>
      <c r="U146" s="135">
        <f t="shared" si="2"/>
        <v>4.2123131389103063E-2</v>
      </c>
      <c r="V146" s="136">
        <f t="shared" si="2"/>
        <v>5.8292259776864475E-2</v>
      </c>
    </row>
    <row r="147" spans="1:22" x14ac:dyDescent="0.25">
      <c r="A147" s="189" t="s">
        <v>1347</v>
      </c>
      <c r="B147" s="132">
        <v>7038</v>
      </c>
      <c r="C147" s="133">
        <v>7106</v>
      </c>
      <c r="D147" s="133">
        <v>7466</v>
      </c>
      <c r="E147" s="133">
        <v>6967</v>
      </c>
      <c r="F147" s="133">
        <v>6951</v>
      </c>
      <c r="G147" s="133">
        <v>6567</v>
      </c>
      <c r="H147" s="133">
        <v>6647</v>
      </c>
      <c r="I147" s="133">
        <v>6116</v>
      </c>
      <c r="J147" s="133">
        <v>5801</v>
      </c>
      <c r="K147" s="133">
        <v>5616</v>
      </c>
      <c r="L147" s="133">
        <v>5544</v>
      </c>
      <c r="M147" s="133">
        <v>5908</v>
      </c>
      <c r="N147" s="133">
        <v>5935</v>
      </c>
      <c r="O147" s="133">
        <v>6003</v>
      </c>
      <c r="P147" s="133">
        <v>5826</v>
      </c>
      <c r="Q147" s="133">
        <v>4998</v>
      </c>
      <c r="R147" s="133">
        <v>5117</v>
      </c>
      <c r="S147" s="188">
        <v>4601</v>
      </c>
      <c r="U147" s="135">
        <f t="shared" si="2"/>
        <v>9.8693767000375132E-2</v>
      </c>
      <c r="V147" s="136">
        <f t="shared" si="2"/>
        <v>-0.34634699034284566</v>
      </c>
    </row>
    <row r="148" spans="1:22" x14ac:dyDescent="0.25">
      <c r="A148" s="189" t="s">
        <v>1345</v>
      </c>
      <c r="B148" s="132">
        <v>10093</v>
      </c>
      <c r="C148" s="133">
        <v>10148</v>
      </c>
      <c r="D148" s="133">
        <v>10387</v>
      </c>
      <c r="E148" s="133">
        <v>10141</v>
      </c>
      <c r="F148" s="133">
        <v>9806</v>
      </c>
      <c r="G148" s="133">
        <v>9344</v>
      </c>
      <c r="H148" s="133">
        <v>9351</v>
      </c>
      <c r="I148" s="133">
        <v>9055</v>
      </c>
      <c r="J148" s="133">
        <v>8999</v>
      </c>
      <c r="K148" s="133">
        <v>8877</v>
      </c>
      <c r="L148" s="133">
        <v>8652</v>
      </c>
      <c r="M148" s="133">
        <v>8519</v>
      </c>
      <c r="N148" s="133">
        <v>8551</v>
      </c>
      <c r="O148" s="133">
        <v>8701</v>
      </c>
      <c r="P148" s="133">
        <v>8354</v>
      </c>
      <c r="Q148" s="133">
        <v>8295</v>
      </c>
      <c r="R148" s="133">
        <v>7933</v>
      </c>
      <c r="S148" s="188">
        <v>7777</v>
      </c>
      <c r="U148" s="135">
        <f t="shared" si="2"/>
        <v>-0.16346473135827144</v>
      </c>
      <c r="V148" s="136">
        <f t="shared" si="2"/>
        <v>-7.6368834371452476E-2</v>
      </c>
    </row>
    <row r="149" spans="1:22" x14ac:dyDescent="0.25">
      <c r="A149" s="189" t="s">
        <v>1342</v>
      </c>
      <c r="B149" s="132">
        <v>9455</v>
      </c>
      <c r="C149" s="133">
        <v>9507</v>
      </c>
      <c r="D149" s="133">
        <v>9730</v>
      </c>
      <c r="E149" s="133">
        <v>9500</v>
      </c>
      <c r="F149" s="133">
        <v>9149</v>
      </c>
      <c r="G149" s="133">
        <v>8663</v>
      </c>
      <c r="H149" s="133">
        <v>8654</v>
      </c>
      <c r="I149" s="133">
        <v>8350</v>
      </c>
      <c r="J149" s="133">
        <v>8302</v>
      </c>
      <c r="K149" s="133">
        <v>8185</v>
      </c>
      <c r="L149" s="133">
        <v>7957</v>
      </c>
      <c r="M149" s="133">
        <v>7813</v>
      </c>
      <c r="N149" s="133">
        <v>7833</v>
      </c>
      <c r="O149" s="133">
        <v>7976</v>
      </c>
      <c r="P149" s="133">
        <v>7623</v>
      </c>
      <c r="Q149" s="133">
        <v>7559</v>
      </c>
      <c r="R149" s="133">
        <v>7222</v>
      </c>
      <c r="S149" s="188">
        <v>7080</v>
      </c>
      <c r="U149" s="135">
        <f t="shared" si="2"/>
        <v>-0.16675530947275408</v>
      </c>
      <c r="V149" s="136">
        <f t="shared" si="2"/>
        <v>-7.6359230561968361E-2</v>
      </c>
    </row>
    <row r="150" spans="1:22" x14ac:dyDescent="0.25">
      <c r="A150" s="189" t="s">
        <v>1339</v>
      </c>
      <c r="B150" s="132">
        <v>637</v>
      </c>
      <c r="C150" s="133">
        <v>641</v>
      </c>
      <c r="D150" s="133">
        <v>656</v>
      </c>
      <c r="E150" s="133">
        <v>641</v>
      </c>
      <c r="F150" s="133">
        <v>657</v>
      </c>
      <c r="G150" s="133">
        <v>681</v>
      </c>
      <c r="H150" s="133">
        <v>697</v>
      </c>
      <c r="I150" s="133">
        <v>705</v>
      </c>
      <c r="J150" s="133">
        <v>697</v>
      </c>
      <c r="K150" s="133">
        <v>693</v>
      </c>
      <c r="L150" s="133">
        <v>696</v>
      </c>
      <c r="M150" s="133">
        <v>706</v>
      </c>
      <c r="N150" s="133">
        <v>717</v>
      </c>
      <c r="O150" s="133">
        <v>725</v>
      </c>
      <c r="P150" s="133">
        <v>731</v>
      </c>
      <c r="Q150" s="133">
        <v>736</v>
      </c>
      <c r="R150" s="133">
        <v>711</v>
      </c>
      <c r="S150" s="188">
        <v>697</v>
      </c>
      <c r="U150" s="135">
        <f t="shared" si="2"/>
        <v>-0.12910229605436585</v>
      </c>
      <c r="V150" s="136">
        <f t="shared" si="2"/>
        <v>-7.6466381058767352E-2</v>
      </c>
    </row>
    <row r="151" spans="1:22" x14ac:dyDescent="0.25">
      <c r="A151" s="189" t="s">
        <v>1336</v>
      </c>
      <c r="B151" s="132">
        <v>3054</v>
      </c>
      <c r="C151" s="133">
        <v>3041</v>
      </c>
      <c r="D151" s="133">
        <v>2921</v>
      </c>
      <c r="E151" s="133">
        <v>3174</v>
      </c>
      <c r="F151" s="133">
        <v>2855</v>
      </c>
      <c r="G151" s="133">
        <v>2777</v>
      </c>
      <c r="H151" s="133">
        <v>2704</v>
      </c>
      <c r="I151" s="133">
        <v>2939</v>
      </c>
      <c r="J151" s="133">
        <v>3198</v>
      </c>
      <c r="K151" s="133">
        <v>3261</v>
      </c>
      <c r="L151" s="133">
        <v>3108</v>
      </c>
      <c r="M151" s="133">
        <v>2610</v>
      </c>
      <c r="N151" s="133">
        <v>2615</v>
      </c>
      <c r="O151" s="133">
        <v>2697</v>
      </c>
      <c r="P151" s="133">
        <v>2528</v>
      </c>
      <c r="Q151" s="133">
        <v>3297</v>
      </c>
      <c r="R151" s="133">
        <v>2816</v>
      </c>
      <c r="S151" s="188">
        <v>3175</v>
      </c>
      <c r="U151" s="135">
        <f t="shared" si="2"/>
        <v>-0.46782457788490051</v>
      </c>
      <c r="V151" s="136">
        <f t="shared" si="2"/>
        <v>0.61601101484953524</v>
      </c>
    </row>
    <row r="152" spans="1:22" x14ac:dyDescent="0.25">
      <c r="A152" s="187" t="s">
        <v>45</v>
      </c>
      <c r="B152" s="132">
        <v>6989569</v>
      </c>
      <c r="C152" s="133">
        <v>7063403</v>
      </c>
      <c r="D152" s="133">
        <v>7141438</v>
      </c>
      <c r="E152" s="133">
        <v>7176958</v>
      </c>
      <c r="F152" s="133">
        <v>7241844</v>
      </c>
      <c r="G152" s="133">
        <v>7291148</v>
      </c>
      <c r="H152" s="133">
        <v>7328866</v>
      </c>
      <c r="I152" s="133">
        <v>7384335</v>
      </c>
      <c r="J152" s="133">
        <v>7444056</v>
      </c>
      <c r="K152" s="133">
        <v>7512314</v>
      </c>
      <c r="L152" s="133">
        <v>7573685</v>
      </c>
      <c r="M152" s="133">
        <v>7692090</v>
      </c>
      <c r="N152" s="133">
        <v>7765557</v>
      </c>
      <c r="O152" s="133">
        <v>7861510</v>
      </c>
      <c r="P152" s="133">
        <v>7961706</v>
      </c>
      <c r="Q152" s="133">
        <v>8081271</v>
      </c>
      <c r="R152" s="133">
        <v>8153940</v>
      </c>
      <c r="S152" s="188">
        <v>8235977</v>
      </c>
      <c r="U152" s="135">
        <f t="shared" si="2"/>
        <v>3.6457175409110532E-2</v>
      </c>
      <c r="V152" s="136">
        <f t="shared" si="2"/>
        <v>4.0855532206251377E-2</v>
      </c>
    </row>
    <row r="153" spans="1:22" x14ac:dyDescent="0.25">
      <c r="A153" s="187" t="s">
        <v>48</v>
      </c>
      <c r="B153" s="132">
        <v>6717732</v>
      </c>
      <c r="C153" s="133">
        <v>6790370</v>
      </c>
      <c r="D153" s="133">
        <v>6861712</v>
      </c>
      <c r="E153" s="133">
        <v>6901554</v>
      </c>
      <c r="F153" s="133">
        <v>6961851</v>
      </c>
      <c r="G153" s="133">
        <v>6997609</v>
      </c>
      <c r="H153" s="133">
        <v>7036576</v>
      </c>
      <c r="I153" s="133">
        <v>7078676</v>
      </c>
      <c r="J153" s="133">
        <v>7146717</v>
      </c>
      <c r="K153" s="133">
        <v>7211148</v>
      </c>
      <c r="L153" s="133">
        <v>7268449</v>
      </c>
      <c r="M153" s="133">
        <v>7380178</v>
      </c>
      <c r="N153" s="133">
        <v>7450197</v>
      </c>
      <c r="O153" s="133">
        <v>7542049</v>
      </c>
      <c r="P153" s="133">
        <v>7636107</v>
      </c>
      <c r="Q153" s="133">
        <v>7752307</v>
      </c>
      <c r="R153" s="133">
        <v>7827994</v>
      </c>
      <c r="S153" s="188">
        <v>7908551</v>
      </c>
      <c r="U153" s="135">
        <f t="shared" si="2"/>
        <v>3.9628280084735623E-2</v>
      </c>
      <c r="V153" s="136">
        <f t="shared" si="2"/>
        <v>4.1803331772612307E-2</v>
      </c>
    </row>
    <row r="154" spans="1:22" x14ac:dyDescent="0.25">
      <c r="A154" s="187" t="s">
        <v>51</v>
      </c>
      <c r="B154" s="132">
        <v>1934848</v>
      </c>
      <c r="C154" s="133">
        <v>1950628</v>
      </c>
      <c r="D154" s="133">
        <v>1975230</v>
      </c>
      <c r="E154" s="133">
        <v>1978720</v>
      </c>
      <c r="F154" s="133">
        <v>1967561</v>
      </c>
      <c r="G154" s="133">
        <v>1992953</v>
      </c>
      <c r="H154" s="133">
        <v>2009254</v>
      </c>
      <c r="I154" s="133">
        <v>2011736</v>
      </c>
      <c r="J154" s="133">
        <v>2035318</v>
      </c>
      <c r="K154" s="133">
        <v>2051598</v>
      </c>
      <c r="L154" s="133">
        <v>2058015</v>
      </c>
      <c r="M154" s="133">
        <v>2084677</v>
      </c>
      <c r="N154" s="133">
        <v>2127350</v>
      </c>
      <c r="O154" s="133">
        <v>2134514</v>
      </c>
      <c r="P154" s="133">
        <v>2142958</v>
      </c>
      <c r="Q154" s="133">
        <v>2165439</v>
      </c>
      <c r="R154" s="133">
        <v>2197552</v>
      </c>
      <c r="S154" s="188">
        <v>2203719</v>
      </c>
      <c r="U154" s="135">
        <f t="shared" si="2"/>
        <v>6.0651779157696595E-2</v>
      </c>
      <c r="V154" s="136">
        <f t="shared" si="2"/>
        <v>1.1272558411945743E-2</v>
      </c>
    </row>
    <row r="155" spans="1:22" ht="13.8" thickBot="1" x14ac:dyDescent="0.3">
      <c r="A155" s="189" t="s">
        <v>54</v>
      </c>
      <c r="B155" s="132">
        <v>1636966</v>
      </c>
      <c r="C155" s="133">
        <v>1652439</v>
      </c>
      <c r="D155" s="133">
        <v>1668650</v>
      </c>
      <c r="E155" s="133">
        <v>1682556</v>
      </c>
      <c r="F155" s="133">
        <v>1691648</v>
      </c>
      <c r="G155" s="133">
        <v>1699547</v>
      </c>
      <c r="H155" s="133">
        <v>1708359</v>
      </c>
      <c r="I155" s="133">
        <v>1719280</v>
      </c>
      <c r="J155" s="133">
        <v>1730209</v>
      </c>
      <c r="K155" s="133">
        <v>1743652</v>
      </c>
      <c r="L155" s="133">
        <v>1759093</v>
      </c>
      <c r="M155" s="133">
        <v>1777126</v>
      </c>
      <c r="N155" s="133">
        <v>1796657</v>
      </c>
      <c r="O155" s="133">
        <v>1816118</v>
      </c>
      <c r="P155" s="133">
        <v>1834745</v>
      </c>
      <c r="Q155" s="133">
        <v>1851800</v>
      </c>
      <c r="R155" s="133">
        <v>1868709</v>
      </c>
      <c r="S155" s="188">
        <v>1888616</v>
      </c>
      <c r="U155" s="135">
        <f t="shared" si="2"/>
        <v>3.7027778587245264E-2</v>
      </c>
      <c r="V155" s="136">
        <f t="shared" si="2"/>
        <v>4.3296978420143573E-2</v>
      </c>
    </row>
    <row r="156" spans="1:22" ht="13.8" thickBot="1" x14ac:dyDescent="0.3">
      <c r="A156" s="137" t="s">
        <v>1333</v>
      </c>
      <c r="B156" s="138">
        <v>389691</v>
      </c>
      <c r="C156" s="139">
        <v>398146</v>
      </c>
      <c r="D156" s="139">
        <v>406453</v>
      </c>
      <c r="E156" s="139">
        <v>414227</v>
      </c>
      <c r="F156" s="139">
        <v>416939</v>
      </c>
      <c r="G156" s="139">
        <v>417368</v>
      </c>
      <c r="H156" s="139">
        <v>417710</v>
      </c>
      <c r="I156" s="139">
        <v>418780</v>
      </c>
      <c r="J156" s="139">
        <v>419332</v>
      </c>
      <c r="K156" s="139">
        <v>421443</v>
      </c>
      <c r="L156" s="139">
        <v>425442</v>
      </c>
      <c r="M156" s="139">
        <v>431067</v>
      </c>
      <c r="N156" s="139">
        <v>438425</v>
      </c>
      <c r="O156" s="139">
        <v>445903</v>
      </c>
      <c r="P156" s="139">
        <v>452565</v>
      </c>
      <c r="Q156" s="139">
        <v>457960</v>
      </c>
      <c r="R156" s="139">
        <v>462544</v>
      </c>
      <c r="S156" s="140">
        <v>467535</v>
      </c>
      <c r="U156" s="141">
        <f t="shared" si="2"/>
        <v>4.0643606375986296E-2</v>
      </c>
      <c r="V156" s="142">
        <f t="shared" si="2"/>
        <v>4.3864924780868675E-2</v>
      </c>
    </row>
    <row r="157" spans="1:22" x14ac:dyDescent="0.25">
      <c r="A157" s="189" t="s">
        <v>1330</v>
      </c>
      <c r="B157" s="132">
        <v>7749</v>
      </c>
      <c r="C157" s="133">
        <v>7674</v>
      </c>
      <c r="D157" s="133">
        <v>7712</v>
      </c>
      <c r="E157" s="133">
        <v>7858</v>
      </c>
      <c r="F157" s="133">
        <v>8215</v>
      </c>
      <c r="G157" s="133">
        <v>8560</v>
      </c>
      <c r="H157" s="133">
        <v>8780</v>
      </c>
      <c r="I157" s="133">
        <v>8889</v>
      </c>
      <c r="J157" s="133">
        <v>8880</v>
      </c>
      <c r="K157" s="133">
        <v>8862</v>
      </c>
      <c r="L157" s="133">
        <v>8861</v>
      </c>
      <c r="M157" s="133">
        <v>8866</v>
      </c>
      <c r="N157" s="133">
        <v>8884</v>
      </c>
      <c r="O157" s="133">
        <v>8920</v>
      </c>
      <c r="P157" s="133">
        <v>8957</v>
      </c>
      <c r="Q157" s="133">
        <v>8989</v>
      </c>
      <c r="R157" s="133">
        <v>9022</v>
      </c>
      <c r="S157" s="188">
        <v>9062</v>
      </c>
      <c r="U157" s="135">
        <f t="shared" si="2"/>
        <v>1.4765676834424424E-2</v>
      </c>
      <c r="V157" s="136">
        <f t="shared" si="2"/>
        <v>1.7852717158324705E-2</v>
      </c>
    </row>
    <row r="158" spans="1:22" x14ac:dyDescent="0.25">
      <c r="A158" s="189" t="s">
        <v>1327</v>
      </c>
      <c r="B158" s="132">
        <v>374730</v>
      </c>
      <c r="C158" s="133">
        <v>383155</v>
      </c>
      <c r="D158" s="133">
        <v>391243</v>
      </c>
      <c r="E158" s="133">
        <v>398863</v>
      </c>
      <c r="F158" s="133">
        <v>401063</v>
      </c>
      <c r="G158" s="133">
        <v>401125</v>
      </c>
      <c r="H158" s="133">
        <v>401315</v>
      </c>
      <c r="I158" s="133">
        <v>402227</v>
      </c>
      <c r="J158" s="133">
        <v>402855</v>
      </c>
      <c r="K158" s="133">
        <v>404992</v>
      </c>
      <c r="L158" s="133">
        <v>409074</v>
      </c>
      <c r="M158" s="133">
        <v>414693</v>
      </c>
      <c r="N158" s="133">
        <v>421991</v>
      </c>
      <c r="O158" s="133">
        <v>429585</v>
      </c>
      <c r="P158" s="133">
        <v>436242</v>
      </c>
      <c r="Q158" s="133">
        <v>441719</v>
      </c>
      <c r="R158" s="133">
        <v>446341</v>
      </c>
      <c r="S158" s="188">
        <v>451285</v>
      </c>
      <c r="U158" s="135">
        <f t="shared" si="2"/>
        <v>4.2516187656169269E-2</v>
      </c>
      <c r="V158" s="136">
        <f t="shared" si="2"/>
        <v>4.5048546555228164E-2</v>
      </c>
    </row>
    <row r="159" spans="1:22" x14ac:dyDescent="0.25">
      <c r="A159" s="189" t="s">
        <v>1324</v>
      </c>
      <c r="B159" s="132">
        <v>7212</v>
      </c>
      <c r="C159" s="133">
        <v>7318</v>
      </c>
      <c r="D159" s="133">
        <v>7497</v>
      </c>
      <c r="E159" s="133">
        <v>7506</v>
      </c>
      <c r="F159" s="133">
        <v>7661</v>
      </c>
      <c r="G159" s="133">
        <v>7683</v>
      </c>
      <c r="H159" s="133">
        <v>7615</v>
      </c>
      <c r="I159" s="133">
        <v>7664</v>
      </c>
      <c r="J159" s="133">
        <v>7598</v>
      </c>
      <c r="K159" s="133">
        <v>7588</v>
      </c>
      <c r="L159" s="133">
        <v>7507</v>
      </c>
      <c r="M159" s="133">
        <v>7508</v>
      </c>
      <c r="N159" s="133">
        <v>7550</v>
      </c>
      <c r="O159" s="133">
        <v>7397</v>
      </c>
      <c r="P159" s="133">
        <v>7365</v>
      </c>
      <c r="Q159" s="133">
        <v>7252</v>
      </c>
      <c r="R159" s="133">
        <v>7180</v>
      </c>
      <c r="S159" s="188">
        <v>7189</v>
      </c>
      <c r="U159" s="135">
        <f t="shared" si="2"/>
        <v>-3.9125661098151854E-2</v>
      </c>
      <c r="V159" s="136">
        <f t="shared" si="2"/>
        <v>5.0233627581914853E-3</v>
      </c>
    </row>
    <row r="160" spans="1:22" x14ac:dyDescent="0.25">
      <c r="A160" s="189" t="s">
        <v>1321</v>
      </c>
      <c r="B160" s="132">
        <v>1223923</v>
      </c>
      <c r="C160" s="133">
        <v>1230541</v>
      </c>
      <c r="D160" s="133">
        <v>1238077</v>
      </c>
      <c r="E160" s="133">
        <v>1243945</v>
      </c>
      <c r="F160" s="133">
        <v>1251981</v>
      </c>
      <c r="G160" s="133">
        <v>1261057</v>
      </c>
      <c r="H160" s="133">
        <v>1269972</v>
      </c>
      <c r="I160" s="133">
        <v>1279140</v>
      </c>
      <c r="J160" s="133">
        <v>1287928</v>
      </c>
      <c r="K160" s="133">
        <v>1297898</v>
      </c>
      <c r="L160" s="133">
        <v>1308496</v>
      </c>
      <c r="M160" s="133">
        <v>1320598</v>
      </c>
      <c r="N160" s="133">
        <v>1332953</v>
      </c>
      <c r="O160" s="133">
        <v>1345100</v>
      </c>
      <c r="P160" s="133">
        <v>1357097</v>
      </c>
      <c r="Q160" s="133">
        <v>1368667</v>
      </c>
      <c r="R160" s="133">
        <v>1380815</v>
      </c>
      <c r="S160" s="188">
        <v>1395505</v>
      </c>
      <c r="U160" s="135">
        <f t="shared" si="2"/>
        <v>3.5978638404712049E-2</v>
      </c>
      <c r="V160" s="136">
        <f t="shared" si="2"/>
        <v>4.3238491993287775E-2</v>
      </c>
    </row>
    <row r="161" spans="1:22" x14ac:dyDescent="0.25">
      <c r="A161" s="189" t="s">
        <v>1318</v>
      </c>
      <c r="B161" s="132">
        <v>25540</v>
      </c>
      <c r="C161" s="133">
        <v>25725</v>
      </c>
      <c r="D161" s="133">
        <v>26076</v>
      </c>
      <c r="E161" s="133">
        <v>26526</v>
      </c>
      <c r="F161" s="133">
        <v>26739</v>
      </c>
      <c r="G161" s="133">
        <v>26672</v>
      </c>
      <c r="H161" s="133">
        <v>26436</v>
      </c>
      <c r="I161" s="133">
        <v>26042</v>
      </c>
      <c r="J161" s="133">
        <v>25531</v>
      </c>
      <c r="K161" s="133">
        <v>25166</v>
      </c>
      <c r="L161" s="133">
        <v>24988</v>
      </c>
      <c r="M161" s="133">
        <v>25014</v>
      </c>
      <c r="N161" s="133">
        <v>25186</v>
      </c>
      <c r="O161" s="133">
        <v>25350</v>
      </c>
      <c r="P161" s="133">
        <v>25480</v>
      </c>
      <c r="Q161" s="133">
        <v>25566</v>
      </c>
      <c r="R161" s="133">
        <v>25644</v>
      </c>
      <c r="S161" s="188">
        <v>25763</v>
      </c>
      <c r="U161" s="135">
        <f t="shared" si="2"/>
        <v>1.2259670664220401E-2</v>
      </c>
      <c r="V161" s="136">
        <f t="shared" si="2"/>
        <v>1.8691450307241952E-2</v>
      </c>
    </row>
    <row r="162" spans="1:22" x14ac:dyDescent="0.25">
      <c r="A162" s="189" t="s">
        <v>1315</v>
      </c>
      <c r="B162" s="132">
        <v>1198383</v>
      </c>
      <c r="C162" s="133">
        <v>1204816</v>
      </c>
      <c r="D162" s="133">
        <v>1212000</v>
      </c>
      <c r="E162" s="133">
        <v>1217418</v>
      </c>
      <c r="F162" s="133">
        <v>1225241</v>
      </c>
      <c r="G162" s="133">
        <v>1234386</v>
      </c>
      <c r="H162" s="133">
        <v>1243536</v>
      </c>
      <c r="I162" s="133">
        <v>1253098</v>
      </c>
      <c r="J162" s="133">
        <v>1262397</v>
      </c>
      <c r="K162" s="133">
        <v>1272731</v>
      </c>
      <c r="L162" s="133">
        <v>1283507</v>
      </c>
      <c r="M162" s="133">
        <v>1295583</v>
      </c>
      <c r="N162" s="133">
        <v>1307766</v>
      </c>
      <c r="O162" s="133">
        <v>1319750</v>
      </c>
      <c r="P162" s="133">
        <v>1331617</v>
      </c>
      <c r="Q162" s="133">
        <v>1343101</v>
      </c>
      <c r="R162" s="133">
        <v>1355171</v>
      </c>
      <c r="S162" s="188">
        <v>1369742</v>
      </c>
      <c r="U162" s="135">
        <f t="shared" si="2"/>
        <v>3.6434134296321474E-2</v>
      </c>
      <c r="V162" s="136">
        <f t="shared" si="2"/>
        <v>4.3707232220322467E-2</v>
      </c>
    </row>
    <row r="163" spans="1:22" x14ac:dyDescent="0.25">
      <c r="A163" s="189" t="s">
        <v>1312</v>
      </c>
      <c r="B163" s="132">
        <v>21962</v>
      </c>
      <c r="C163" s="133">
        <v>22328</v>
      </c>
      <c r="D163" s="133">
        <v>22645</v>
      </c>
      <c r="E163" s="133">
        <v>22843</v>
      </c>
      <c r="F163" s="133">
        <v>21115</v>
      </c>
      <c r="G163" s="133">
        <v>19449</v>
      </c>
      <c r="H163" s="133">
        <v>18963</v>
      </c>
      <c r="I163" s="133">
        <v>19622</v>
      </c>
      <c r="J163" s="133">
        <v>21204</v>
      </c>
      <c r="K163" s="133">
        <v>22556</v>
      </c>
      <c r="L163" s="133">
        <v>23379</v>
      </c>
      <c r="M163" s="133">
        <v>23655</v>
      </c>
      <c r="N163" s="133">
        <v>23436</v>
      </c>
      <c r="O163" s="133">
        <v>23235</v>
      </c>
      <c r="P163" s="133">
        <v>23171</v>
      </c>
      <c r="Q163" s="133">
        <v>23235</v>
      </c>
      <c r="R163" s="133">
        <v>23390</v>
      </c>
      <c r="S163" s="188">
        <v>23592</v>
      </c>
      <c r="U163" s="135">
        <f t="shared" si="2"/>
        <v>2.6952082622887286E-2</v>
      </c>
      <c r="V163" s="136">
        <f t="shared" si="2"/>
        <v>3.4994759756740823E-2</v>
      </c>
    </row>
    <row r="164" spans="1:22" ht="13.8" thickBot="1" x14ac:dyDescent="0.3">
      <c r="A164" s="189" t="s">
        <v>1309</v>
      </c>
      <c r="B164" s="132">
        <v>1390</v>
      </c>
      <c r="C164" s="133">
        <v>1424</v>
      </c>
      <c r="D164" s="133">
        <v>1475</v>
      </c>
      <c r="E164" s="133">
        <v>1541</v>
      </c>
      <c r="F164" s="133">
        <v>1613</v>
      </c>
      <c r="G164" s="133">
        <v>1672</v>
      </c>
      <c r="H164" s="133">
        <v>1713</v>
      </c>
      <c r="I164" s="133">
        <v>1738</v>
      </c>
      <c r="J164" s="133">
        <v>1745</v>
      </c>
      <c r="K164" s="133">
        <v>1756</v>
      </c>
      <c r="L164" s="133">
        <v>1777</v>
      </c>
      <c r="M164" s="133">
        <v>1806</v>
      </c>
      <c r="N164" s="133">
        <v>1843</v>
      </c>
      <c r="O164" s="133">
        <v>1880</v>
      </c>
      <c r="P164" s="133">
        <v>1912</v>
      </c>
      <c r="Q164" s="133">
        <v>1938</v>
      </c>
      <c r="R164" s="133">
        <v>1960</v>
      </c>
      <c r="S164" s="188">
        <v>1985</v>
      </c>
      <c r="U164" s="135">
        <f t="shared" si="2"/>
        <v>4.6186699891489047E-2</v>
      </c>
      <c r="V164" s="136">
        <f t="shared" si="2"/>
        <v>5.2004891044875601E-2</v>
      </c>
    </row>
    <row r="165" spans="1:22" ht="13.8" thickBot="1" x14ac:dyDescent="0.3">
      <c r="A165" s="137" t="s">
        <v>1306</v>
      </c>
      <c r="B165" s="138">
        <v>297882</v>
      </c>
      <c r="C165" s="139">
        <v>298189</v>
      </c>
      <c r="D165" s="139">
        <v>306580</v>
      </c>
      <c r="E165" s="139">
        <v>296164</v>
      </c>
      <c r="F165" s="139">
        <v>275914</v>
      </c>
      <c r="G165" s="139">
        <v>293406</v>
      </c>
      <c r="H165" s="139">
        <v>300895</v>
      </c>
      <c r="I165" s="139">
        <v>292455</v>
      </c>
      <c r="J165" s="139">
        <v>305109</v>
      </c>
      <c r="K165" s="139">
        <v>307947</v>
      </c>
      <c r="L165" s="139">
        <v>298921</v>
      </c>
      <c r="M165" s="139">
        <v>307551</v>
      </c>
      <c r="N165" s="139">
        <v>330693</v>
      </c>
      <c r="O165" s="139">
        <v>318395</v>
      </c>
      <c r="P165" s="139">
        <v>308213</v>
      </c>
      <c r="Q165" s="139">
        <v>313639</v>
      </c>
      <c r="R165" s="139">
        <v>328843</v>
      </c>
      <c r="S165" s="140">
        <v>315103</v>
      </c>
      <c r="U165" s="141">
        <f t="shared" si="2"/>
        <v>0.20846524375411479</v>
      </c>
      <c r="V165" s="142">
        <f t="shared" si="2"/>
        <v>-0.15694531608739326</v>
      </c>
    </row>
    <row r="166" spans="1:22" x14ac:dyDescent="0.25">
      <c r="A166" s="189" t="s">
        <v>1304</v>
      </c>
      <c r="B166" s="132">
        <v>80403</v>
      </c>
      <c r="C166" s="133">
        <v>80678</v>
      </c>
      <c r="D166" s="133">
        <v>81124</v>
      </c>
      <c r="E166" s="133">
        <v>81390</v>
      </c>
      <c r="F166" s="133">
        <v>82078</v>
      </c>
      <c r="G166" s="133">
        <v>82893</v>
      </c>
      <c r="H166" s="133">
        <v>83544</v>
      </c>
      <c r="I166" s="133">
        <v>83932</v>
      </c>
      <c r="J166" s="133">
        <v>84411</v>
      </c>
      <c r="K166" s="133">
        <v>84838</v>
      </c>
      <c r="L166" s="133">
        <v>85096</v>
      </c>
      <c r="M166" s="133">
        <v>85487</v>
      </c>
      <c r="N166" s="133">
        <v>85536</v>
      </c>
      <c r="O166" s="133">
        <v>85955</v>
      </c>
      <c r="P166" s="133">
        <v>86709</v>
      </c>
      <c r="Q166" s="133">
        <v>88146</v>
      </c>
      <c r="R166" s="133">
        <v>88567</v>
      </c>
      <c r="S166" s="188">
        <v>89327</v>
      </c>
      <c r="U166" s="135">
        <f t="shared" si="2"/>
        <v>1.9241974204857959E-2</v>
      </c>
      <c r="V166" s="136">
        <f t="shared" si="2"/>
        <v>3.4768638754117731E-2</v>
      </c>
    </row>
    <row r="167" spans="1:22" x14ac:dyDescent="0.25">
      <c r="A167" s="189" t="s">
        <v>1301</v>
      </c>
      <c r="B167" s="132">
        <v>63127</v>
      </c>
      <c r="C167" s="133">
        <v>63397</v>
      </c>
      <c r="D167" s="133">
        <v>63571</v>
      </c>
      <c r="E167" s="133">
        <v>63859</v>
      </c>
      <c r="F167" s="133">
        <v>64429</v>
      </c>
      <c r="G167" s="133">
        <v>65332</v>
      </c>
      <c r="H167" s="133">
        <v>65886</v>
      </c>
      <c r="I167" s="133">
        <v>66235</v>
      </c>
      <c r="J167" s="133">
        <v>66574</v>
      </c>
      <c r="K167" s="133">
        <v>66864</v>
      </c>
      <c r="L167" s="133">
        <v>67067</v>
      </c>
      <c r="M167" s="133">
        <v>67478</v>
      </c>
      <c r="N167" s="133">
        <v>67882</v>
      </c>
      <c r="O167" s="133">
        <v>68458</v>
      </c>
      <c r="P167" s="133">
        <v>69377</v>
      </c>
      <c r="Q167" s="133">
        <v>70720</v>
      </c>
      <c r="R167" s="133">
        <v>71588</v>
      </c>
      <c r="S167" s="188">
        <v>72361</v>
      </c>
      <c r="U167" s="135">
        <f t="shared" si="2"/>
        <v>5.0006311709316797E-2</v>
      </c>
      <c r="V167" s="136">
        <f t="shared" si="2"/>
        <v>4.3896213607654389E-2</v>
      </c>
    </row>
    <row r="168" spans="1:22" x14ac:dyDescent="0.25">
      <c r="A168" s="189" t="s">
        <v>1298</v>
      </c>
      <c r="B168" s="132">
        <v>17275</v>
      </c>
      <c r="C168" s="133">
        <v>17281</v>
      </c>
      <c r="D168" s="133">
        <v>17552</v>
      </c>
      <c r="E168" s="133">
        <v>17532</v>
      </c>
      <c r="F168" s="133">
        <v>17649</v>
      </c>
      <c r="G168" s="133">
        <v>17562</v>
      </c>
      <c r="H168" s="133">
        <v>17658</v>
      </c>
      <c r="I168" s="133">
        <v>17697</v>
      </c>
      <c r="J168" s="133">
        <v>17836</v>
      </c>
      <c r="K168" s="133">
        <v>17974</v>
      </c>
      <c r="L168" s="133">
        <v>18029</v>
      </c>
      <c r="M168" s="133">
        <v>18009</v>
      </c>
      <c r="N168" s="133">
        <v>17653</v>
      </c>
      <c r="O168" s="133">
        <v>17497</v>
      </c>
      <c r="P168" s="133">
        <v>17332</v>
      </c>
      <c r="Q168" s="133">
        <v>17426</v>
      </c>
      <c r="R168" s="133">
        <v>16979</v>
      </c>
      <c r="S168" s="188">
        <v>16967</v>
      </c>
      <c r="U168" s="135">
        <f t="shared" si="2"/>
        <v>-9.8724439753061222E-2</v>
      </c>
      <c r="V168" s="136">
        <f t="shared" si="2"/>
        <v>-2.8240260075885759E-3</v>
      </c>
    </row>
    <row r="169" spans="1:22" x14ac:dyDescent="0.25">
      <c r="A169" s="189" t="s">
        <v>1295</v>
      </c>
      <c r="B169" s="132">
        <v>217479</v>
      </c>
      <c r="C169" s="133">
        <v>217511</v>
      </c>
      <c r="D169" s="133">
        <v>225456</v>
      </c>
      <c r="E169" s="133">
        <v>214774</v>
      </c>
      <c r="F169" s="133">
        <v>193835</v>
      </c>
      <c r="G169" s="133">
        <v>210512</v>
      </c>
      <c r="H169" s="133">
        <v>217351</v>
      </c>
      <c r="I169" s="133">
        <v>208523</v>
      </c>
      <c r="J169" s="133">
        <v>220698</v>
      </c>
      <c r="K169" s="133">
        <v>223109</v>
      </c>
      <c r="L169" s="133">
        <v>213826</v>
      </c>
      <c r="M169" s="133">
        <v>222064</v>
      </c>
      <c r="N169" s="133">
        <v>245157</v>
      </c>
      <c r="O169" s="133">
        <v>232441</v>
      </c>
      <c r="P169" s="133">
        <v>221504</v>
      </c>
      <c r="Q169" s="133">
        <v>225493</v>
      </c>
      <c r="R169" s="133">
        <v>240276</v>
      </c>
      <c r="S169" s="188">
        <v>225776</v>
      </c>
      <c r="U169" s="135">
        <f t="shared" si="2"/>
        <v>0.28916740183714706</v>
      </c>
      <c r="V169" s="136">
        <f t="shared" si="2"/>
        <v>-0.22040413949638282</v>
      </c>
    </row>
    <row r="170" spans="1:22" x14ac:dyDescent="0.25">
      <c r="A170" s="189" t="s">
        <v>1292</v>
      </c>
      <c r="B170" s="132">
        <v>166438</v>
      </c>
      <c r="C170" s="133">
        <v>167437</v>
      </c>
      <c r="D170" s="133">
        <v>169933</v>
      </c>
      <c r="E170" s="133">
        <v>163048</v>
      </c>
      <c r="F170" s="133">
        <v>156147</v>
      </c>
      <c r="G170" s="133">
        <v>166814</v>
      </c>
      <c r="H170" s="133">
        <v>165892</v>
      </c>
      <c r="I170" s="133">
        <v>164267</v>
      </c>
      <c r="J170" s="133">
        <v>168269</v>
      </c>
      <c r="K170" s="133">
        <v>165642</v>
      </c>
      <c r="L170" s="133">
        <v>165919</v>
      </c>
      <c r="M170" s="133">
        <v>176622</v>
      </c>
      <c r="N170" s="133">
        <v>184863</v>
      </c>
      <c r="O170" s="133">
        <v>169957</v>
      </c>
      <c r="P170" s="133">
        <v>168875</v>
      </c>
      <c r="Q170" s="133">
        <v>177922</v>
      </c>
      <c r="R170" s="133">
        <v>185259</v>
      </c>
      <c r="S170" s="188">
        <v>175055</v>
      </c>
      <c r="U170" s="135">
        <f t="shared" si="2"/>
        <v>0.17543509884580999</v>
      </c>
      <c r="V170" s="136">
        <f t="shared" si="2"/>
        <v>-0.20277516865334622</v>
      </c>
    </row>
    <row r="171" spans="1:22" x14ac:dyDescent="0.25">
      <c r="A171" s="189" t="s">
        <v>1289</v>
      </c>
      <c r="B171" s="132">
        <v>51041</v>
      </c>
      <c r="C171" s="133">
        <v>50074</v>
      </c>
      <c r="D171" s="133">
        <v>55523</v>
      </c>
      <c r="E171" s="133">
        <v>51726</v>
      </c>
      <c r="F171" s="133">
        <v>37688</v>
      </c>
      <c r="G171" s="133">
        <v>43699</v>
      </c>
      <c r="H171" s="133">
        <v>51459</v>
      </c>
      <c r="I171" s="133">
        <v>44257</v>
      </c>
      <c r="J171" s="133">
        <v>52430</v>
      </c>
      <c r="K171" s="133">
        <v>57467</v>
      </c>
      <c r="L171" s="133">
        <v>47906</v>
      </c>
      <c r="M171" s="133">
        <v>45442</v>
      </c>
      <c r="N171" s="133">
        <v>60295</v>
      </c>
      <c r="O171" s="133">
        <v>62484</v>
      </c>
      <c r="P171" s="133">
        <v>52630</v>
      </c>
      <c r="Q171" s="133">
        <v>47571</v>
      </c>
      <c r="R171" s="133">
        <v>55017</v>
      </c>
      <c r="S171" s="188">
        <v>50721</v>
      </c>
      <c r="U171" s="135">
        <f t="shared" si="2"/>
        <v>0.78903360042348392</v>
      </c>
      <c r="V171" s="136">
        <f t="shared" si="2"/>
        <v>-0.27762350113914769</v>
      </c>
    </row>
    <row r="172" spans="1:22" x14ac:dyDescent="0.25">
      <c r="A172" s="187" t="s">
        <v>1286</v>
      </c>
      <c r="B172" s="132">
        <v>1739660</v>
      </c>
      <c r="C172" s="133">
        <v>1759614</v>
      </c>
      <c r="D172" s="133">
        <v>1766608</v>
      </c>
      <c r="E172" s="133">
        <v>1792964</v>
      </c>
      <c r="F172" s="133">
        <v>1824460</v>
      </c>
      <c r="G172" s="133">
        <v>1828824</v>
      </c>
      <c r="H172" s="133">
        <v>1842674</v>
      </c>
      <c r="I172" s="133">
        <v>1847464</v>
      </c>
      <c r="J172" s="133">
        <v>1853493</v>
      </c>
      <c r="K172" s="133">
        <v>1870827</v>
      </c>
      <c r="L172" s="133">
        <v>1886662</v>
      </c>
      <c r="M172" s="133">
        <v>1911870</v>
      </c>
      <c r="N172" s="133">
        <v>1905008</v>
      </c>
      <c r="O172" s="133">
        <v>1938738</v>
      </c>
      <c r="P172" s="133">
        <v>1968632</v>
      </c>
      <c r="Q172" s="133">
        <v>2003543</v>
      </c>
      <c r="R172" s="133">
        <v>2023754</v>
      </c>
      <c r="S172" s="188">
        <v>2044742</v>
      </c>
      <c r="U172" s="135">
        <f t="shared" si="2"/>
        <v>4.0965197136049625E-2</v>
      </c>
      <c r="V172" s="136">
        <f t="shared" si="2"/>
        <v>4.2133100231172005E-2</v>
      </c>
    </row>
    <row r="173" spans="1:22" x14ac:dyDescent="0.25">
      <c r="A173" s="189" t="s">
        <v>1284</v>
      </c>
      <c r="B173" s="132">
        <v>786471</v>
      </c>
      <c r="C173" s="133">
        <v>794832</v>
      </c>
      <c r="D173" s="133">
        <v>800845</v>
      </c>
      <c r="E173" s="133">
        <v>809459</v>
      </c>
      <c r="F173" s="133">
        <v>822544</v>
      </c>
      <c r="G173" s="133">
        <v>826107</v>
      </c>
      <c r="H173" s="133">
        <v>825825</v>
      </c>
      <c r="I173" s="133">
        <v>833300</v>
      </c>
      <c r="J173" s="133">
        <v>832604</v>
      </c>
      <c r="K173" s="133">
        <v>841884</v>
      </c>
      <c r="L173" s="133">
        <v>849829</v>
      </c>
      <c r="M173" s="133">
        <v>853739</v>
      </c>
      <c r="N173" s="133">
        <v>858024</v>
      </c>
      <c r="O173" s="133">
        <v>867506</v>
      </c>
      <c r="P173" s="133">
        <v>879872</v>
      </c>
      <c r="Q173" s="133">
        <v>893428</v>
      </c>
      <c r="R173" s="133">
        <v>901859</v>
      </c>
      <c r="S173" s="188">
        <v>909241</v>
      </c>
      <c r="U173" s="135">
        <f t="shared" si="2"/>
        <v>3.8284421877322172E-2</v>
      </c>
      <c r="V173" s="136">
        <f t="shared" si="2"/>
        <v>3.3145454420328235E-2</v>
      </c>
    </row>
    <row r="174" spans="1:22" x14ac:dyDescent="0.25">
      <c r="A174" s="189" t="s">
        <v>1281</v>
      </c>
      <c r="B174" s="132">
        <v>411935</v>
      </c>
      <c r="C174" s="133">
        <v>416920</v>
      </c>
      <c r="D174" s="133">
        <v>420146</v>
      </c>
      <c r="E174" s="133">
        <v>424421</v>
      </c>
      <c r="F174" s="133">
        <v>429095</v>
      </c>
      <c r="G174" s="133">
        <v>432281</v>
      </c>
      <c r="H174" s="133">
        <v>431789</v>
      </c>
      <c r="I174" s="133">
        <v>435896</v>
      </c>
      <c r="J174" s="133">
        <v>434169</v>
      </c>
      <c r="K174" s="133">
        <v>434997</v>
      </c>
      <c r="L174" s="133">
        <v>438337</v>
      </c>
      <c r="M174" s="133">
        <v>440654</v>
      </c>
      <c r="N174" s="133">
        <v>444184</v>
      </c>
      <c r="O174" s="133">
        <v>447767</v>
      </c>
      <c r="P174" s="133">
        <v>453571</v>
      </c>
      <c r="Q174" s="133">
        <v>458926</v>
      </c>
      <c r="R174" s="133">
        <v>463703</v>
      </c>
      <c r="S174" s="188">
        <v>467109</v>
      </c>
      <c r="U174" s="135">
        <f t="shared" si="2"/>
        <v>4.2290959613947576E-2</v>
      </c>
      <c r="V174" s="136">
        <f t="shared" si="2"/>
        <v>2.9706176769986437E-2</v>
      </c>
    </row>
    <row r="175" spans="1:22" x14ac:dyDescent="0.25">
      <c r="A175" s="189" t="s">
        <v>1278</v>
      </c>
      <c r="B175" s="132">
        <v>106439</v>
      </c>
      <c r="C175" s="133">
        <v>106781</v>
      </c>
      <c r="D175" s="133">
        <v>106633</v>
      </c>
      <c r="E175" s="133">
        <v>107009</v>
      </c>
      <c r="F175" s="133">
        <v>109064</v>
      </c>
      <c r="G175" s="133">
        <v>108551</v>
      </c>
      <c r="H175" s="133">
        <v>108878</v>
      </c>
      <c r="I175" s="133">
        <v>107250</v>
      </c>
      <c r="J175" s="133">
        <v>106670</v>
      </c>
      <c r="K175" s="133">
        <v>110851</v>
      </c>
      <c r="L175" s="133">
        <v>111640</v>
      </c>
      <c r="M175" s="133">
        <v>111491</v>
      </c>
      <c r="N175" s="133">
        <v>111425</v>
      </c>
      <c r="O175" s="133">
        <v>112781</v>
      </c>
      <c r="P175" s="133">
        <v>114932</v>
      </c>
      <c r="Q175" s="133">
        <v>116917</v>
      </c>
      <c r="R175" s="133">
        <v>116760</v>
      </c>
      <c r="S175" s="188">
        <v>117414</v>
      </c>
      <c r="U175" s="135">
        <f t="shared" si="2"/>
        <v>-5.3605222798300822E-3</v>
      </c>
      <c r="V175" s="136">
        <f t="shared" si="2"/>
        <v>2.2593879995657096E-2</v>
      </c>
    </row>
    <row r="176" spans="1:22" x14ac:dyDescent="0.25">
      <c r="A176" s="189" t="s">
        <v>1275</v>
      </c>
      <c r="B176" s="132">
        <v>268097</v>
      </c>
      <c r="C176" s="133">
        <v>271131</v>
      </c>
      <c r="D176" s="133">
        <v>274066</v>
      </c>
      <c r="E176" s="133">
        <v>278029</v>
      </c>
      <c r="F176" s="133">
        <v>284385</v>
      </c>
      <c r="G176" s="133">
        <v>285275</v>
      </c>
      <c r="H176" s="133">
        <v>285158</v>
      </c>
      <c r="I176" s="133">
        <v>290154</v>
      </c>
      <c r="J176" s="133">
        <v>291765</v>
      </c>
      <c r="K176" s="133">
        <v>296035</v>
      </c>
      <c r="L176" s="133">
        <v>299853</v>
      </c>
      <c r="M176" s="133">
        <v>301594</v>
      </c>
      <c r="N176" s="133">
        <v>302415</v>
      </c>
      <c r="O176" s="133">
        <v>306959</v>
      </c>
      <c r="P176" s="133">
        <v>311370</v>
      </c>
      <c r="Q176" s="133">
        <v>317585</v>
      </c>
      <c r="R176" s="133">
        <v>321396</v>
      </c>
      <c r="S176" s="188">
        <v>324718</v>
      </c>
      <c r="U176" s="135">
        <f t="shared" si="2"/>
        <v>4.8870671657263332E-2</v>
      </c>
      <c r="V176" s="136">
        <f t="shared" si="2"/>
        <v>4.199007958673473E-2</v>
      </c>
    </row>
    <row r="177" spans="1:22" x14ac:dyDescent="0.25">
      <c r="A177" s="189" t="s">
        <v>1272</v>
      </c>
      <c r="B177" s="132">
        <v>79359</v>
      </c>
      <c r="C177" s="133">
        <v>80107</v>
      </c>
      <c r="D177" s="133">
        <v>80634</v>
      </c>
      <c r="E177" s="133">
        <v>81513</v>
      </c>
      <c r="F177" s="133">
        <v>84005</v>
      </c>
      <c r="G177" s="133">
        <v>83894</v>
      </c>
      <c r="H177" s="133">
        <v>83902</v>
      </c>
      <c r="I177" s="133">
        <v>87177</v>
      </c>
      <c r="J177" s="133">
        <v>86093</v>
      </c>
      <c r="K177" s="133">
        <v>87896</v>
      </c>
      <c r="L177" s="133">
        <v>89122</v>
      </c>
      <c r="M177" s="133">
        <v>88433</v>
      </c>
      <c r="N177" s="133">
        <v>89339</v>
      </c>
      <c r="O177" s="133">
        <v>91193</v>
      </c>
      <c r="P177" s="133">
        <v>91590</v>
      </c>
      <c r="Q177" s="133">
        <v>93180</v>
      </c>
      <c r="R177" s="133">
        <v>94154</v>
      </c>
      <c r="S177" s="188">
        <v>95425</v>
      </c>
      <c r="U177" s="135">
        <f t="shared" si="2"/>
        <v>4.2471704994825554E-2</v>
      </c>
      <c r="V177" s="136">
        <f t="shared" si="2"/>
        <v>5.5099880746224184E-2</v>
      </c>
    </row>
    <row r="178" spans="1:22" x14ac:dyDescent="0.25">
      <c r="A178" s="189" t="s">
        <v>1269</v>
      </c>
      <c r="B178" s="132">
        <v>33504</v>
      </c>
      <c r="C178" s="133">
        <v>33940</v>
      </c>
      <c r="D178" s="133">
        <v>34111</v>
      </c>
      <c r="E178" s="133">
        <v>34185</v>
      </c>
      <c r="F178" s="133">
        <v>34149</v>
      </c>
      <c r="G178" s="133">
        <v>33900</v>
      </c>
      <c r="H178" s="133">
        <v>33751</v>
      </c>
      <c r="I178" s="133">
        <v>33688</v>
      </c>
      <c r="J178" s="133">
        <v>33578</v>
      </c>
      <c r="K178" s="133">
        <v>33595</v>
      </c>
      <c r="L178" s="133">
        <v>33746</v>
      </c>
      <c r="M178" s="133">
        <v>34019</v>
      </c>
      <c r="N178" s="133">
        <v>33722</v>
      </c>
      <c r="O178" s="133">
        <v>33715</v>
      </c>
      <c r="P178" s="133">
        <v>33753</v>
      </c>
      <c r="Q178" s="133">
        <v>34068</v>
      </c>
      <c r="R178" s="133">
        <v>34803</v>
      </c>
      <c r="S178" s="188">
        <v>35067</v>
      </c>
      <c r="U178" s="135">
        <f t="shared" si="2"/>
        <v>8.913113087708413E-2</v>
      </c>
      <c r="V178" s="136">
        <f t="shared" si="2"/>
        <v>3.0689204781830792E-2</v>
      </c>
    </row>
    <row r="179" spans="1:22" x14ac:dyDescent="0.25">
      <c r="A179" s="189" t="s">
        <v>1266</v>
      </c>
      <c r="B179" s="132">
        <v>155234</v>
      </c>
      <c r="C179" s="133">
        <v>157084</v>
      </c>
      <c r="D179" s="133">
        <v>159321</v>
      </c>
      <c r="E179" s="133">
        <v>162331</v>
      </c>
      <c r="F179" s="133">
        <v>166231</v>
      </c>
      <c r="G179" s="133">
        <v>167481</v>
      </c>
      <c r="H179" s="133">
        <v>167505</v>
      </c>
      <c r="I179" s="133">
        <v>169290</v>
      </c>
      <c r="J179" s="133">
        <v>172094</v>
      </c>
      <c r="K179" s="133">
        <v>174544</v>
      </c>
      <c r="L179" s="133">
        <v>176984</v>
      </c>
      <c r="M179" s="133">
        <v>179143</v>
      </c>
      <c r="N179" s="133">
        <v>179355</v>
      </c>
      <c r="O179" s="133">
        <v>182051</v>
      </c>
      <c r="P179" s="133">
        <v>186026</v>
      </c>
      <c r="Q179" s="133">
        <v>190337</v>
      </c>
      <c r="R179" s="133">
        <v>192439</v>
      </c>
      <c r="S179" s="188">
        <v>194227</v>
      </c>
      <c r="U179" s="135">
        <f t="shared" si="2"/>
        <v>4.4911445386244253E-2</v>
      </c>
      <c r="V179" s="136">
        <f t="shared" si="2"/>
        <v>3.7686204156055281E-2</v>
      </c>
    </row>
    <row r="180" spans="1:22" x14ac:dyDescent="0.25">
      <c r="A180" s="189" t="s">
        <v>1263</v>
      </c>
      <c r="B180" s="132">
        <v>104843</v>
      </c>
      <c r="C180" s="133">
        <v>106164</v>
      </c>
      <c r="D180" s="133">
        <v>107496</v>
      </c>
      <c r="E180" s="133">
        <v>109263</v>
      </c>
      <c r="F180" s="133">
        <v>112321</v>
      </c>
      <c r="G180" s="133">
        <v>112859</v>
      </c>
      <c r="H180" s="133">
        <v>112400</v>
      </c>
      <c r="I180" s="133">
        <v>113368</v>
      </c>
      <c r="J180" s="133">
        <v>115338</v>
      </c>
      <c r="K180" s="133">
        <v>116768</v>
      </c>
      <c r="L180" s="133">
        <v>118543</v>
      </c>
      <c r="M180" s="133">
        <v>120376</v>
      </c>
      <c r="N180" s="133">
        <v>120669</v>
      </c>
      <c r="O180" s="133">
        <v>123025</v>
      </c>
      <c r="P180" s="133">
        <v>126188</v>
      </c>
      <c r="Q180" s="133">
        <v>129286</v>
      </c>
      <c r="R180" s="133">
        <v>130894</v>
      </c>
      <c r="S180" s="188">
        <v>132341</v>
      </c>
      <c r="U180" s="135">
        <f t="shared" si="2"/>
        <v>5.0686040844865277E-2</v>
      </c>
      <c r="V180" s="136">
        <f t="shared" si="2"/>
        <v>4.4957649711219183E-2</v>
      </c>
    </row>
    <row r="181" spans="1:22" x14ac:dyDescent="0.25">
      <c r="A181" s="189" t="s">
        <v>1260</v>
      </c>
      <c r="B181" s="132">
        <v>50390</v>
      </c>
      <c r="C181" s="133">
        <v>50920</v>
      </c>
      <c r="D181" s="133">
        <v>51826</v>
      </c>
      <c r="E181" s="133">
        <v>53069</v>
      </c>
      <c r="F181" s="133">
        <v>53910</v>
      </c>
      <c r="G181" s="133">
        <v>54622</v>
      </c>
      <c r="H181" s="133">
        <v>55104</v>
      </c>
      <c r="I181" s="133">
        <v>55922</v>
      </c>
      <c r="J181" s="133">
        <v>56755</v>
      </c>
      <c r="K181" s="133">
        <v>57777</v>
      </c>
      <c r="L181" s="133">
        <v>58441</v>
      </c>
      <c r="M181" s="133">
        <v>58767</v>
      </c>
      <c r="N181" s="133">
        <v>58686</v>
      </c>
      <c r="O181" s="133">
        <v>59027</v>
      </c>
      <c r="P181" s="133">
        <v>59839</v>
      </c>
      <c r="Q181" s="133">
        <v>61051</v>
      </c>
      <c r="R181" s="133">
        <v>61545</v>
      </c>
      <c r="S181" s="188">
        <v>61886</v>
      </c>
      <c r="U181" s="135">
        <f t="shared" si="2"/>
        <v>3.2761349157139463E-2</v>
      </c>
      <c r="V181" s="136">
        <f t="shared" si="2"/>
        <v>2.2347520096975382E-2</v>
      </c>
    </row>
    <row r="182" spans="1:22" x14ac:dyDescent="0.25">
      <c r="A182" s="189" t="s">
        <v>1257</v>
      </c>
      <c r="B182" s="132">
        <v>953189</v>
      </c>
      <c r="C182" s="133">
        <v>964782</v>
      </c>
      <c r="D182" s="133">
        <v>965763</v>
      </c>
      <c r="E182" s="133">
        <v>983505</v>
      </c>
      <c r="F182" s="133">
        <v>1001916</v>
      </c>
      <c r="G182" s="133">
        <v>1002718</v>
      </c>
      <c r="H182" s="133">
        <v>1016849</v>
      </c>
      <c r="I182" s="133">
        <v>1014165</v>
      </c>
      <c r="J182" s="133">
        <v>1020889</v>
      </c>
      <c r="K182" s="133">
        <v>1028943</v>
      </c>
      <c r="L182" s="133">
        <v>1036833</v>
      </c>
      <c r="M182" s="133">
        <v>1058131</v>
      </c>
      <c r="N182" s="133">
        <v>1046984</v>
      </c>
      <c r="O182" s="133">
        <v>1071231</v>
      </c>
      <c r="P182" s="133">
        <v>1088760</v>
      </c>
      <c r="Q182" s="133">
        <v>1110116</v>
      </c>
      <c r="R182" s="133">
        <v>1121896</v>
      </c>
      <c r="S182" s="188">
        <v>1135501</v>
      </c>
      <c r="U182" s="135">
        <f t="shared" si="2"/>
        <v>4.3126430981740516E-2</v>
      </c>
      <c r="V182" s="136">
        <f t="shared" si="2"/>
        <v>4.939667963024208E-2</v>
      </c>
    </row>
    <row r="183" spans="1:22" x14ac:dyDescent="0.25">
      <c r="A183" s="189" t="s">
        <v>1254</v>
      </c>
      <c r="B183" s="132">
        <v>796421</v>
      </c>
      <c r="C183" s="133">
        <v>806208</v>
      </c>
      <c r="D183" s="133">
        <v>804815</v>
      </c>
      <c r="E183" s="133">
        <v>825813</v>
      </c>
      <c r="F183" s="133">
        <v>841222</v>
      </c>
      <c r="G183" s="133">
        <v>841490</v>
      </c>
      <c r="H183" s="133">
        <v>854313</v>
      </c>
      <c r="I183" s="133">
        <v>852154</v>
      </c>
      <c r="J183" s="133">
        <v>858755</v>
      </c>
      <c r="K183" s="133">
        <v>866856</v>
      </c>
      <c r="L183" s="133">
        <v>873396</v>
      </c>
      <c r="M183" s="133">
        <v>890725</v>
      </c>
      <c r="N183" s="133">
        <v>880886</v>
      </c>
      <c r="O183" s="133">
        <v>903500</v>
      </c>
      <c r="P183" s="133">
        <v>916638</v>
      </c>
      <c r="Q183" s="133">
        <v>934469</v>
      </c>
      <c r="R183" s="133">
        <v>948317</v>
      </c>
      <c r="S183" s="188">
        <v>962247</v>
      </c>
      <c r="U183" s="135">
        <f t="shared" si="2"/>
        <v>6.0607146726512573E-2</v>
      </c>
      <c r="V183" s="136">
        <f t="shared" si="2"/>
        <v>6.0064080589142144E-2</v>
      </c>
    </row>
    <row r="184" spans="1:22" x14ac:dyDescent="0.25">
      <c r="A184" s="189" t="s">
        <v>1251</v>
      </c>
      <c r="B184" s="132">
        <v>534246</v>
      </c>
      <c r="C184" s="133">
        <v>540205</v>
      </c>
      <c r="D184" s="133">
        <v>536323</v>
      </c>
      <c r="E184" s="133">
        <v>553330</v>
      </c>
      <c r="F184" s="133">
        <v>564229</v>
      </c>
      <c r="G184" s="133">
        <v>561920</v>
      </c>
      <c r="H184" s="133">
        <v>573536</v>
      </c>
      <c r="I184" s="133">
        <v>568986</v>
      </c>
      <c r="J184" s="133">
        <v>575354</v>
      </c>
      <c r="K184" s="133">
        <v>585177</v>
      </c>
      <c r="L184" s="133">
        <v>587282</v>
      </c>
      <c r="M184" s="133">
        <v>600673</v>
      </c>
      <c r="N184" s="133">
        <v>587371</v>
      </c>
      <c r="O184" s="133">
        <v>602095</v>
      </c>
      <c r="P184" s="133">
        <v>610931</v>
      </c>
      <c r="Q184" s="133">
        <v>625279</v>
      </c>
      <c r="R184" s="133">
        <v>637297</v>
      </c>
      <c r="S184" s="188">
        <v>647811</v>
      </c>
      <c r="U184" s="135">
        <f t="shared" si="2"/>
        <v>7.9125919099987563E-2</v>
      </c>
      <c r="V184" s="136">
        <f t="shared" si="2"/>
        <v>6.7642310063627864E-2</v>
      </c>
    </row>
    <row r="185" spans="1:22" x14ac:dyDescent="0.25">
      <c r="A185" s="189" t="s">
        <v>1249</v>
      </c>
      <c r="B185" s="132">
        <v>103339</v>
      </c>
      <c r="C185" s="133">
        <v>106121</v>
      </c>
      <c r="D185" s="133">
        <v>107470</v>
      </c>
      <c r="E185" s="133">
        <v>109840</v>
      </c>
      <c r="F185" s="133">
        <v>114253</v>
      </c>
      <c r="G185" s="133">
        <v>116399</v>
      </c>
      <c r="H185" s="133">
        <v>116816</v>
      </c>
      <c r="I185" s="133">
        <v>118520</v>
      </c>
      <c r="J185" s="133">
        <v>116770</v>
      </c>
      <c r="K185" s="133">
        <v>114866</v>
      </c>
      <c r="L185" s="133">
        <v>117913</v>
      </c>
      <c r="M185" s="133">
        <v>119893</v>
      </c>
      <c r="N185" s="133">
        <v>122405</v>
      </c>
      <c r="O185" s="133">
        <v>129117</v>
      </c>
      <c r="P185" s="133">
        <v>132493</v>
      </c>
      <c r="Q185" s="133">
        <v>136225</v>
      </c>
      <c r="R185" s="133">
        <v>137084</v>
      </c>
      <c r="S185" s="188">
        <v>138931</v>
      </c>
      <c r="U185" s="135">
        <f t="shared" si="2"/>
        <v>2.5462555657820962E-2</v>
      </c>
      <c r="V185" s="136">
        <f t="shared" si="2"/>
        <v>5.4992989129493575E-2</v>
      </c>
    </row>
    <row r="186" spans="1:22" x14ac:dyDescent="0.25">
      <c r="A186" s="189" t="s">
        <v>1246</v>
      </c>
      <c r="B186" s="132">
        <v>158837</v>
      </c>
      <c r="C186" s="133">
        <v>159882</v>
      </c>
      <c r="D186" s="133">
        <v>161022</v>
      </c>
      <c r="E186" s="133">
        <v>162642</v>
      </c>
      <c r="F186" s="133">
        <v>162740</v>
      </c>
      <c r="G186" s="133">
        <v>163171</v>
      </c>
      <c r="H186" s="133">
        <v>163961</v>
      </c>
      <c r="I186" s="133">
        <v>164648</v>
      </c>
      <c r="J186" s="133">
        <v>166631</v>
      </c>
      <c r="K186" s="133">
        <v>166814</v>
      </c>
      <c r="L186" s="133">
        <v>168201</v>
      </c>
      <c r="M186" s="133">
        <v>170159</v>
      </c>
      <c r="N186" s="133">
        <v>171110</v>
      </c>
      <c r="O186" s="133">
        <v>172288</v>
      </c>
      <c r="P186" s="133">
        <v>173215</v>
      </c>
      <c r="Q186" s="133">
        <v>172964</v>
      </c>
      <c r="R186" s="133">
        <v>173937</v>
      </c>
      <c r="S186" s="188">
        <v>175505</v>
      </c>
      <c r="U186" s="135">
        <f t="shared" si="2"/>
        <v>2.2692379362062809E-2</v>
      </c>
      <c r="V186" s="136">
        <f t="shared" si="2"/>
        <v>3.6549565035157938E-2</v>
      </c>
    </row>
    <row r="187" spans="1:22" x14ac:dyDescent="0.25">
      <c r="A187" s="189" t="s">
        <v>1243</v>
      </c>
      <c r="B187" s="132">
        <v>156768</v>
      </c>
      <c r="C187" s="133">
        <v>158574</v>
      </c>
      <c r="D187" s="133">
        <v>160948</v>
      </c>
      <c r="E187" s="133">
        <v>157692</v>
      </c>
      <c r="F187" s="133">
        <v>160694</v>
      </c>
      <c r="G187" s="133">
        <v>161228</v>
      </c>
      <c r="H187" s="133">
        <v>162536</v>
      </c>
      <c r="I187" s="133">
        <v>162010</v>
      </c>
      <c r="J187" s="133">
        <v>162133</v>
      </c>
      <c r="K187" s="133">
        <v>162087</v>
      </c>
      <c r="L187" s="133">
        <v>163437</v>
      </c>
      <c r="M187" s="133">
        <v>167406</v>
      </c>
      <c r="N187" s="133">
        <v>166098</v>
      </c>
      <c r="O187" s="133">
        <v>167731</v>
      </c>
      <c r="P187" s="133">
        <v>172121</v>
      </c>
      <c r="Q187" s="133">
        <v>175647</v>
      </c>
      <c r="R187" s="133">
        <v>173578</v>
      </c>
      <c r="S187" s="188">
        <v>173255</v>
      </c>
      <c r="U187" s="135">
        <f t="shared" si="2"/>
        <v>-4.6291235313283718E-2</v>
      </c>
      <c r="V187" s="136">
        <f t="shared" si="2"/>
        <v>-7.4225891167222224E-3</v>
      </c>
    </row>
    <row r="188" spans="1:22" x14ac:dyDescent="0.25">
      <c r="A188" s="189" t="s">
        <v>1240</v>
      </c>
      <c r="B188" s="132">
        <v>53025</v>
      </c>
      <c r="C188" s="133">
        <v>53402</v>
      </c>
      <c r="D188" s="133">
        <v>53142</v>
      </c>
      <c r="E188" s="133">
        <v>52883</v>
      </c>
      <c r="F188" s="133">
        <v>53806</v>
      </c>
      <c r="G188" s="133">
        <v>53150</v>
      </c>
      <c r="H188" s="133">
        <v>54721</v>
      </c>
      <c r="I188" s="133">
        <v>52392</v>
      </c>
      <c r="J188" s="133">
        <v>53462</v>
      </c>
      <c r="K188" s="133">
        <v>53480</v>
      </c>
      <c r="L188" s="133">
        <v>54042</v>
      </c>
      <c r="M188" s="133">
        <v>54286</v>
      </c>
      <c r="N188" s="133">
        <v>53100</v>
      </c>
      <c r="O188" s="133">
        <v>53830</v>
      </c>
      <c r="P188" s="133">
        <v>53895</v>
      </c>
      <c r="Q188" s="133">
        <v>55058</v>
      </c>
      <c r="R188" s="133">
        <v>54893</v>
      </c>
      <c r="S188" s="188">
        <v>54882</v>
      </c>
      <c r="U188" s="135">
        <f t="shared" si="2"/>
        <v>-1.1933580074675709E-2</v>
      </c>
      <c r="V188" s="136">
        <f t="shared" si="2"/>
        <v>-8.0131849300857372E-4</v>
      </c>
    </row>
    <row r="189" spans="1:22" x14ac:dyDescent="0.25">
      <c r="A189" s="189" t="s">
        <v>1238</v>
      </c>
      <c r="B189" s="132">
        <v>103743</v>
      </c>
      <c r="C189" s="133">
        <v>105172</v>
      </c>
      <c r="D189" s="133">
        <v>107806</v>
      </c>
      <c r="E189" s="133">
        <v>104808</v>
      </c>
      <c r="F189" s="133">
        <v>106888</v>
      </c>
      <c r="G189" s="133">
        <v>108078</v>
      </c>
      <c r="H189" s="133">
        <v>107815</v>
      </c>
      <c r="I189" s="133">
        <v>109619</v>
      </c>
      <c r="J189" s="133">
        <v>108671</v>
      </c>
      <c r="K189" s="133">
        <v>108607</v>
      </c>
      <c r="L189" s="133">
        <v>109395</v>
      </c>
      <c r="M189" s="133">
        <v>113120</v>
      </c>
      <c r="N189" s="133">
        <v>112998</v>
      </c>
      <c r="O189" s="133">
        <v>113901</v>
      </c>
      <c r="P189" s="133">
        <v>118226</v>
      </c>
      <c r="Q189" s="133">
        <v>120589</v>
      </c>
      <c r="R189" s="133">
        <v>118686</v>
      </c>
      <c r="S189" s="188">
        <v>118373</v>
      </c>
      <c r="U189" s="135">
        <f t="shared" si="2"/>
        <v>-6.1644943955162623E-2</v>
      </c>
      <c r="V189" s="136">
        <f t="shared" si="2"/>
        <v>-1.0507187199024104E-2</v>
      </c>
    </row>
    <row r="190" spans="1:22" x14ac:dyDescent="0.25">
      <c r="A190" s="187" t="s">
        <v>57</v>
      </c>
      <c r="B190" s="132">
        <v>300988</v>
      </c>
      <c r="C190" s="133">
        <v>306763</v>
      </c>
      <c r="D190" s="133">
        <v>310813</v>
      </c>
      <c r="E190" s="133">
        <v>313932</v>
      </c>
      <c r="F190" s="133">
        <v>312624</v>
      </c>
      <c r="G190" s="133">
        <v>320604</v>
      </c>
      <c r="H190" s="133">
        <v>322494</v>
      </c>
      <c r="I190" s="133">
        <v>322225</v>
      </c>
      <c r="J190" s="133">
        <v>328208</v>
      </c>
      <c r="K190" s="133">
        <v>331257</v>
      </c>
      <c r="L190" s="133">
        <v>337363</v>
      </c>
      <c r="M190" s="133">
        <v>338582</v>
      </c>
      <c r="N190" s="133">
        <v>345751</v>
      </c>
      <c r="O190" s="133">
        <v>350873</v>
      </c>
      <c r="P190" s="133">
        <v>357414</v>
      </c>
      <c r="Q190" s="133">
        <v>364134</v>
      </c>
      <c r="R190" s="133">
        <v>366203</v>
      </c>
      <c r="S190" s="188">
        <v>370218</v>
      </c>
      <c r="U190" s="135">
        <f t="shared" si="2"/>
        <v>2.2922340667852925E-2</v>
      </c>
      <c r="V190" s="136">
        <f t="shared" si="2"/>
        <v>4.4581981294749662E-2</v>
      </c>
    </row>
    <row r="191" spans="1:22" ht="13.8" thickBot="1" x14ac:dyDescent="0.3">
      <c r="A191" s="189" t="s">
        <v>60</v>
      </c>
      <c r="B191" s="132">
        <v>218629</v>
      </c>
      <c r="C191" s="133">
        <v>221520</v>
      </c>
      <c r="D191" s="133">
        <v>224647</v>
      </c>
      <c r="E191" s="133">
        <v>226428</v>
      </c>
      <c r="F191" s="133">
        <v>222871</v>
      </c>
      <c r="G191" s="133">
        <v>230271</v>
      </c>
      <c r="H191" s="133">
        <v>232478</v>
      </c>
      <c r="I191" s="133">
        <v>231266</v>
      </c>
      <c r="J191" s="133">
        <v>234421</v>
      </c>
      <c r="K191" s="133">
        <v>238591</v>
      </c>
      <c r="L191" s="133">
        <v>242493</v>
      </c>
      <c r="M191" s="133">
        <v>242005</v>
      </c>
      <c r="N191" s="133">
        <v>248591</v>
      </c>
      <c r="O191" s="133">
        <v>251756</v>
      </c>
      <c r="P191" s="133">
        <v>256385</v>
      </c>
      <c r="Q191" s="133">
        <v>262633</v>
      </c>
      <c r="R191" s="133">
        <v>265715</v>
      </c>
      <c r="S191" s="188">
        <v>268518</v>
      </c>
      <c r="U191" s="135">
        <f t="shared" si="2"/>
        <v>4.7772771955744142E-2</v>
      </c>
      <c r="V191" s="136">
        <f t="shared" si="2"/>
        <v>4.2867968658667488E-2</v>
      </c>
    </row>
    <row r="192" spans="1:22" ht="13.8" thickBot="1" x14ac:dyDescent="0.3">
      <c r="A192" s="137" t="s">
        <v>63</v>
      </c>
      <c r="B192" s="138">
        <v>157931</v>
      </c>
      <c r="C192" s="139">
        <v>160748</v>
      </c>
      <c r="D192" s="139">
        <v>163434</v>
      </c>
      <c r="E192" s="139">
        <v>164873</v>
      </c>
      <c r="F192" s="139">
        <v>160198</v>
      </c>
      <c r="G192" s="139">
        <v>167085</v>
      </c>
      <c r="H192" s="139">
        <v>168126</v>
      </c>
      <c r="I192" s="139">
        <v>165386</v>
      </c>
      <c r="J192" s="139">
        <v>166869</v>
      </c>
      <c r="K192" s="139">
        <v>169365</v>
      </c>
      <c r="L192" s="139">
        <v>171390</v>
      </c>
      <c r="M192" s="139">
        <v>169072</v>
      </c>
      <c r="N192" s="139">
        <v>173873</v>
      </c>
      <c r="O192" s="139">
        <v>174872</v>
      </c>
      <c r="P192" s="139">
        <v>178003</v>
      </c>
      <c r="Q192" s="139">
        <v>182894</v>
      </c>
      <c r="R192" s="139">
        <v>184326</v>
      </c>
      <c r="S192" s="140">
        <v>185744</v>
      </c>
      <c r="U192" s="141">
        <f t="shared" si="2"/>
        <v>3.1688433604518895E-2</v>
      </c>
      <c r="V192" s="142">
        <f t="shared" si="2"/>
        <v>3.1128475866111227E-2</v>
      </c>
    </row>
    <row r="193" spans="1:22" x14ac:dyDescent="0.25">
      <c r="A193" s="189" t="s">
        <v>66</v>
      </c>
      <c r="B193" s="132">
        <v>60698</v>
      </c>
      <c r="C193" s="133">
        <v>60772</v>
      </c>
      <c r="D193" s="133">
        <v>61213</v>
      </c>
      <c r="E193" s="133">
        <v>61555</v>
      </c>
      <c r="F193" s="133">
        <v>62674</v>
      </c>
      <c r="G193" s="133">
        <v>63187</v>
      </c>
      <c r="H193" s="133">
        <v>64352</v>
      </c>
      <c r="I193" s="133">
        <v>65880</v>
      </c>
      <c r="J193" s="133">
        <v>67553</v>
      </c>
      <c r="K193" s="133">
        <v>69226</v>
      </c>
      <c r="L193" s="133">
        <v>71103</v>
      </c>
      <c r="M193" s="133">
        <v>72932</v>
      </c>
      <c r="N193" s="133">
        <v>74718</v>
      </c>
      <c r="O193" s="133">
        <v>76884</v>
      </c>
      <c r="P193" s="133">
        <v>78382</v>
      </c>
      <c r="Q193" s="133">
        <v>79739</v>
      </c>
      <c r="R193" s="133">
        <v>81389</v>
      </c>
      <c r="S193" s="188">
        <v>82774</v>
      </c>
      <c r="U193" s="135">
        <f t="shared" si="2"/>
        <v>8.5374740703966223E-2</v>
      </c>
      <c r="V193" s="136">
        <f t="shared" si="2"/>
        <v>6.9825439707783765E-2</v>
      </c>
    </row>
    <row r="194" spans="1:22" x14ac:dyDescent="0.25">
      <c r="A194" s="189" t="s">
        <v>69</v>
      </c>
      <c r="B194" s="132">
        <v>29605</v>
      </c>
      <c r="C194" s="133">
        <v>29259</v>
      </c>
      <c r="D194" s="133">
        <v>29218</v>
      </c>
      <c r="E194" s="133">
        <v>29427</v>
      </c>
      <c r="F194" s="133">
        <v>29838</v>
      </c>
      <c r="G194" s="133">
        <v>30706</v>
      </c>
      <c r="H194" s="133">
        <v>31453</v>
      </c>
      <c r="I194" s="133">
        <v>32542</v>
      </c>
      <c r="J194" s="133">
        <v>33789</v>
      </c>
      <c r="K194" s="133">
        <v>35168</v>
      </c>
      <c r="L194" s="133">
        <v>36506</v>
      </c>
      <c r="M194" s="133">
        <v>37618</v>
      </c>
      <c r="N194" s="133">
        <v>38764</v>
      </c>
      <c r="O194" s="133">
        <v>40120</v>
      </c>
      <c r="P194" s="133">
        <v>41383</v>
      </c>
      <c r="Q194" s="133">
        <v>42330</v>
      </c>
      <c r="R194" s="133">
        <v>43366</v>
      </c>
      <c r="S194" s="188">
        <v>44557</v>
      </c>
      <c r="U194" s="135">
        <f t="shared" si="2"/>
        <v>0.10155043925453788</v>
      </c>
      <c r="V194" s="136">
        <f t="shared" si="2"/>
        <v>0.11446467534336668</v>
      </c>
    </row>
    <row r="195" spans="1:22" x14ac:dyDescent="0.25">
      <c r="A195" s="189" t="s">
        <v>72</v>
      </c>
      <c r="B195" s="132">
        <v>20877</v>
      </c>
      <c r="C195" s="133">
        <v>20689</v>
      </c>
      <c r="D195" s="133">
        <v>20713</v>
      </c>
      <c r="E195" s="133">
        <v>20878</v>
      </c>
      <c r="F195" s="133">
        <v>21275</v>
      </c>
      <c r="G195" s="133">
        <v>21938</v>
      </c>
      <c r="H195" s="133">
        <v>22444</v>
      </c>
      <c r="I195" s="133">
        <v>23200</v>
      </c>
      <c r="J195" s="133">
        <v>23981</v>
      </c>
      <c r="K195" s="133">
        <v>24847</v>
      </c>
      <c r="L195" s="133">
        <v>25605</v>
      </c>
      <c r="M195" s="133">
        <v>26260</v>
      </c>
      <c r="N195" s="133">
        <v>26855</v>
      </c>
      <c r="O195" s="133">
        <v>27606</v>
      </c>
      <c r="P195" s="133">
        <v>28236</v>
      </c>
      <c r="Q195" s="133">
        <v>28677</v>
      </c>
      <c r="R195" s="133">
        <v>29088</v>
      </c>
      <c r="S195" s="188">
        <v>29583</v>
      </c>
      <c r="U195" s="135">
        <f t="shared" si="2"/>
        <v>5.8572434986092325E-2</v>
      </c>
      <c r="V195" s="136">
        <f t="shared" si="2"/>
        <v>6.982663939785172E-2</v>
      </c>
    </row>
    <row r="196" spans="1:22" ht="13.8" thickBot="1" x14ac:dyDescent="0.3">
      <c r="A196" s="189" t="s">
        <v>75</v>
      </c>
      <c r="B196" s="132">
        <v>8728</v>
      </c>
      <c r="C196" s="133">
        <v>8570</v>
      </c>
      <c r="D196" s="133">
        <v>8504</v>
      </c>
      <c r="E196" s="133">
        <v>8549</v>
      </c>
      <c r="F196" s="133">
        <v>8562</v>
      </c>
      <c r="G196" s="133">
        <v>8768</v>
      </c>
      <c r="H196" s="133">
        <v>9009</v>
      </c>
      <c r="I196" s="133">
        <v>9342</v>
      </c>
      <c r="J196" s="133">
        <v>9808</v>
      </c>
      <c r="K196" s="133">
        <v>10321</v>
      </c>
      <c r="L196" s="133">
        <v>10900</v>
      </c>
      <c r="M196" s="133">
        <v>11358</v>
      </c>
      <c r="N196" s="133">
        <v>11909</v>
      </c>
      <c r="O196" s="133">
        <v>12514</v>
      </c>
      <c r="P196" s="133">
        <v>13146</v>
      </c>
      <c r="Q196" s="133">
        <v>13654</v>
      </c>
      <c r="R196" s="133">
        <v>14277</v>
      </c>
      <c r="S196" s="188">
        <v>14975</v>
      </c>
      <c r="U196" s="135">
        <f t="shared" si="2"/>
        <v>0.19538621692136848</v>
      </c>
      <c r="V196" s="136">
        <f t="shared" si="2"/>
        <v>0.21037372163668588</v>
      </c>
    </row>
    <row r="197" spans="1:22" x14ac:dyDescent="0.25">
      <c r="A197" s="144" t="s">
        <v>78</v>
      </c>
      <c r="B197" s="145">
        <v>13002</v>
      </c>
      <c r="C197" s="146">
        <v>13348</v>
      </c>
      <c r="D197" s="146">
        <v>13696</v>
      </c>
      <c r="E197" s="146">
        <v>13848</v>
      </c>
      <c r="F197" s="146">
        <v>13974</v>
      </c>
      <c r="G197" s="146">
        <v>13841</v>
      </c>
      <c r="H197" s="146">
        <v>14054</v>
      </c>
      <c r="I197" s="146">
        <v>14336</v>
      </c>
      <c r="J197" s="146">
        <v>14386</v>
      </c>
      <c r="K197" s="146">
        <v>14379</v>
      </c>
      <c r="L197" s="146">
        <v>14444</v>
      </c>
      <c r="M197" s="146">
        <v>14968</v>
      </c>
      <c r="N197" s="146">
        <v>15311</v>
      </c>
      <c r="O197" s="146">
        <v>15889</v>
      </c>
      <c r="P197" s="146">
        <v>16031</v>
      </c>
      <c r="Q197" s="146">
        <v>16234</v>
      </c>
      <c r="R197" s="146">
        <v>16530</v>
      </c>
      <c r="S197" s="147">
        <v>16582</v>
      </c>
      <c r="U197" s="148">
        <f t="shared" si="2"/>
        <v>7.4952434878210905E-2</v>
      </c>
      <c r="V197" s="149">
        <f t="shared" si="2"/>
        <v>1.2642682891482293E-2</v>
      </c>
    </row>
    <row r="198" spans="1:22" ht="13.8" thickBot="1" x14ac:dyDescent="0.3">
      <c r="A198" s="150" t="s">
        <v>81</v>
      </c>
      <c r="B198" s="151">
        <v>18092</v>
      </c>
      <c r="C198" s="152">
        <v>18165</v>
      </c>
      <c r="D198" s="152">
        <v>18299</v>
      </c>
      <c r="E198" s="152">
        <v>18280</v>
      </c>
      <c r="F198" s="152">
        <v>18862</v>
      </c>
      <c r="G198" s="152">
        <v>18640</v>
      </c>
      <c r="H198" s="152">
        <v>18845</v>
      </c>
      <c r="I198" s="152">
        <v>19002</v>
      </c>
      <c r="J198" s="152">
        <v>19378</v>
      </c>
      <c r="K198" s="152">
        <v>19678</v>
      </c>
      <c r="L198" s="152">
        <v>20153</v>
      </c>
      <c r="M198" s="152">
        <v>20347</v>
      </c>
      <c r="N198" s="152">
        <v>20643</v>
      </c>
      <c r="O198" s="152">
        <v>20875</v>
      </c>
      <c r="P198" s="152">
        <v>20968</v>
      </c>
      <c r="Q198" s="152">
        <v>21174</v>
      </c>
      <c r="R198" s="152">
        <v>21493</v>
      </c>
      <c r="S198" s="153">
        <v>21634</v>
      </c>
      <c r="U198" s="154">
        <f t="shared" ref="U198:V261" si="3">(R198/Q198)^4-1</f>
        <v>6.1638157965582252E-2</v>
      </c>
      <c r="V198" s="155">
        <f t="shared" si="3"/>
        <v>2.6500456233143233E-2</v>
      </c>
    </row>
    <row r="199" spans="1:22" x14ac:dyDescent="0.25">
      <c r="A199" s="189" t="s">
        <v>84</v>
      </c>
      <c r="B199" s="132">
        <v>82359</v>
      </c>
      <c r="C199" s="133">
        <v>85243</v>
      </c>
      <c r="D199" s="133">
        <v>86166</v>
      </c>
      <c r="E199" s="133">
        <v>87504</v>
      </c>
      <c r="F199" s="133">
        <v>89753</v>
      </c>
      <c r="G199" s="133">
        <v>90332</v>
      </c>
      <c r="H199" s="133">
        <v>90016</v>
      </c>
      <c r="I199" s="133">
        <v>90958</v>
      </c>
      <c r="J199" s="133">
        <v>93786</v>
      </c>
      <c r="K199" s="133">
        <v>92666</v>
      </c>
      <c r="L199" s="133">
        <v>94870</v>
      </c>
      <c r="M199" s="133">
        <v>96577</v>
      </c>
      <c r="N199" s="133">
        <v>97159</v>
      </c>
      <c r="O199" s="133">
        <v>99117</v>
      </c>
      <c r="P199" s="133">
        <v>101029</v>
      </c>
      <c r="Q199" s="133">
        <v>101501</v>
      </c>
      <c r="R199" s="133">
        <v>100488</v>
      </c>
      <c r="S199" s="188">
        <v>101700</v>
      </c>
      <c r="U199" s="135">
        <f t="shared" si="3"/>
        <v>-3.932712929880644E-2</v>
      </c>
      <c r="V199" s="136">
        <f t="shared" si="3"/>
        <v>4.9124432693567588E-2</v>
      </c>
    </row>
    <row r="200" spans="1:22" ht="13.8" thickBot="1" x14ac:dyDescent="0.3">
      <c r="A200" s="189" t="s">
        <v>87</v>
      </c>
      <c r="B200" s="132">
        <v>37332</v>
      </c>
      <c r="C200" s="133">
        <v>37966</v>
      </c>
      <c r="D200" s="133">
        <v>38339</v>
      </c>
      <c r="E200" s="133">
        <v>38971</v>
      </c>
      <c r="F200" s="133">
        <v>39851</v>
      </c>
      <c r="G200" s="133">
        <v>39917</v>
      </c>
      <c r="H200" s="133">
        <v>40567</v>
      </c>
      <c r="I200" s="133">
        <v>40778</v>
      </c>
      <c r="J200" s="133">
        <v>41789</v>
      </c>
      <c r="K200" s="133">
        <v>42194</v>
      </c>
      <c r="L200" s="133">
        <v>42505</v>
      </c>
      <c r="M200" s="133">
        <v>43069</v>
      </c>
      <c r="N200" s="133">
        <v>43284</v>
      </c>
      <c r="O200" s="133">
        <v>43660</v>
      </c>
      <c r="P200" s="133">
        <v>44553</v>
      </c>
      <c r="Q200" s="133">
        <v>44858</v>
      </c>
      <c r="R200" s="133">
        <v>44688</v>
      </c>
      <c r="S200" s="188">
        <v>46044</v>
      </c>
      <c r="U200" s="135">
        <f t="shared" si="3"/>
        <v>-1.5072990898950867E-2</v>
      </c>
      <c r="V200" s="136">
        <f t="shared" si="3"/>
        <v>0.12701191509280174</v>
      </c>
    </row>
    <row r="201" spans="1:22" ht="13.8" thickBot="1" x14ac:dyDescent="0.3">
      <c r="A201" s="137" t="s">
        <v>90</v>
      </c>
      <c r="B201" s="138">
        <v>1154</v>
      </c>
      <c r="C201" s="139">
        <v>1174</v>
      </c>
      <c r="D201" s="139">
        <v>1137</v>
      </c>
      <c r="E201" s="139">
        <v>1196</v>
      </c>
      <c r="F201" s="139">
        <v>1204</v>
      </c>
      <c r="G201" s="139">
        <v>1264</v>
      </c>
      <c r="H201" s="139">
        <v>1251</v>
      </c>
      <c r="I201" s="139">
        <v>1240</v>
      </c>
      <c r="J201" s="139">
        <v>1294</v>
      </c>
      <c r="K201" s="139">
        <v>1263</v>
      </c>
      <c r="L201" s="139">
        <v>1325</v>
      </c>
      <c r="M201" s="139">
        <v>1330</v>
      </c>
      <c r="N201" s="139">
        <v>1317</v>
      </c>
      <c r="O201" s="139">
        <v>1243</v>
      </c>
      <c r="P201" s="139">
        <v>1310</v>
      </c>
      <c r="Q201" s="139">
        <v>1386</v>
      </c>
      <c r="R201" s="139">
        <v>1318</v>
      </c>
      <c r="S201" s="140">
        <v>1279</v>
      </c>
      <c r="U201" s="141">
        <f t="shared" si="3"/>
        <v>-0.18227228026502518</v>
      </c>
      <c r="V201" s="142">
        <f t="shared" si="3"/>
        <v>-0.11321051090715439</v>
      </c>
    </row>
    <row r="202" spans="1:22" ht="13.8" thickBot="1" x14ac:dyDescent="0.3">
      <c r="A202" s="189" t="s">
        <v>93</v>
      </c>
      <c r="B202" s="132">
        <v>36178</v>
      </c>
      <c r="C202" s="133">
        <v>36792</v>
      </c>
      <c r="D202" s="133">
        <v>37203</v>
      </c>
      <c r="E202" s="133">
        <v>37775</v>
      </c>
      <c r="F202" s="133">
        <v>38647</v>
      </c>
      <c r="G202" s="133">
        <v>38653</v>
      </c>
      <c r="H202" s="133">
        <v>39316</v>
      </c>
      <c r="I202" s="133">
        <v>39537</v>
      </c>
      <c r="J202" s="133">
        <v>40495</v>
      </c>
      <c r="K202" s="133">
        <v>40931</v>
      </c>
      <c r="L202" s="133">
        <v>41179</v>
      </c>
      <c r="M202" s="133">
        <v>41739</v>
      </c>
      <c r="N202" s="133">
        <v>41966</v>
      </c>
      <c r="O202" s="133">
        <v>42417</v>
      </c>
      <c r="P202" s="133">
        <v>43243</v>
      </c>
      <c r="Q202" s="133">
        <v>43473</v>
      </c>
      <c r="R202" s="133">
        <v>43370</v>
      </c>
      <c r="S202" s="188">
        <v>44765</v>
      </c>
      <c r="U202" s="135">
        <f t="shared" si="3"/>
        <v>-9.4435187870531845E-3</v>
      </c>
      <c r="V202" s="136">
        <f t="shared" si="3"/>
        <v>0.13500210431693449</v>
      </c>
    </row>
    <row r="203" spans="1:22" x14ac:dyDescent="0.25">
      <c r="A203" s="144" t="s">
        <v>96</v>
      </c>
      <c r="B203" s="146">
        <v>1107</v>
      </c>
      <c r="C203" s="146">
        <v>1092</v>
      </c>
      <c r="D203" s="146">
        <v>1083</v>
      </c>
      <c r="E203" s="146">
        <v>1112</v>
      </c>
      <c r="F203" s="146">
        <v>1146</v>
      </c>
      <c r="G203" s="146">
        <v>1157</v>
      </c>
      <c r="H203" s="146">
        <v>1137</v>
      </c>
      <c r="I203" s="146">
        <v>1138</v>
      </c>
      <c r="J203" s="146">
        <v>1153</v>
      </c>
      <c r="K203" s="146">
        <v>1178</v>
      </c>
      <c r="L203" s="146">
        <v>1190</v>
      </c>
      <c r="M203" s="146">
        <v>1180</v>
      </c>
      <c r="N203" s="146">
        <v>1160</v>
      </c>
      <c r="O203" s="146">
        <v>1141</v>
      </c>
      <c r="P203" s="146">
        <v>1138</v>
      </c>
      <c r="Q203" s="146">
        <v>1126</v>
      </c>
      <c r="R203" s="146">
        <v>1136</v>
      </c>
      <c r="S203" s="147">
        <v>1077</v>
      </c>
      <c r="U203" s="148">
        <f t="shared" si="3"/>
        <v>3.6000019154140972E-2</v>
      </c>
      <c r="V203" s="149">
        <f t="shared" si="3"/>
        <v>-0.19211510597487902</v>
      </c>
    </row>
    <row r="204" spans="1:22" x14ac:dyDescent="0.25">
      <c r="A204" s="156" t="s">
        <v>99</v>
      </c>
      <c r="B204" s="158">
        <v>4898</v>
      </c>
      <c r="C204" s="158">
        <v>5123</v>
      </c>
      <c r="D204" s="158">
        <v>5207</v>
      </c>
      <c r="E204" s="158">
        <v>5319</v>
      </c>
      <c r="F204" s="158">
        <v>5334</v>
      </c>
      <c r="G204" s="158">
        <v>5451</v>
      </c>
      <c r="H204" s="158">
        <v>5578</v>
      </c>
      <c r="I204" s="158">
        <v>5585</v>
      </c>
      <c r="J204" s="158">
        <v>5603</v>
      </c>
      <c r="K204" s="158">
        <v>5615</v>
      </c>
      <c r="L204" s="158">
        <v>5611</v>
      </c>
      <c r="M204" s="158">
        <v>5725</v>
      </c>
      <c r="N204" s="158">
        <v>5839</v>
      </c>
      <c r="O204" s="158">
        <v>5839</v>
      </c>
      <c r="P204" s="158">
        <v>5917</v>
      </c>
      <c r="Q204" s="158">
        <v>5979</v>
      </c>
      <c r="R204" s="158">
        <v>6149</v>
      </c>
      <c r="S204" s="159">
        <v>6262</v>
      </c>
      <c r="U204" s="160">
        <f t="shared" si="3"/>
        <v>0.11867455145246963</v>
      </c>
      <c r="V204" s="161">
        <f t="shared" si="3"/>
        <v>7.555910465732496E-2</v>
      </c>
    </row>
    <row r="205" spans="1:22" x14ac:dyDescent="0.25">
      <c r="A205" s="156" t="s">
        <v>102</v>
      </c>
      <c r="B205" s="158">
        <v>18006</v>
      </c>
      <c r="C205" s="158">
        <v>18294</v>
      </c>
      <c r="D205" s="158">
        <v>18496</v>
      </c>
      <c r="E205" s="158">
        <v>18846</v>
      </c>
      <c r="F205" s="158">
        <v>19460</v>
      </c>
      <c r="G205" s="158">
        <v>19022</v>
      </c>
      <c r="H205" s="158">
        <v>19331</v>
      </c>
      <c r="I205" s="158">
        <v>19231</v>
      </c>
      <c r="J205" s="158">
        <v>19906</v>
      </c>
      <c r="K205" s="158">
        <v>20235</v>
      </c>
      <c r="L205" s="158">
        <v>20429</v>
      </c>
      <c r="M205" s="158">
        <v>20592</v>
      </c>
      <c r="N205" s="158">
        <v>20369</v>
      </c>
      <c r="O205" s="158">
        <v>20671</v>
      </c>
      <c r="P205" s="158">
        <v>21100</v>
      </c>
      <c r="Q205" s="158">
        <v>21091</v>
      </c>
      <c r="R205" s="158">
        <v>20581</v>
      </c>
      <c r="S205" s="159">
        <v>20844</v>
      </c>
      <c r="U205" s="160">
        <f t="shared" si="3"/>
        <v>-9.3271630837659436E-2</v>
      </c>
      <c r="V205" s="161">
        <f t="shared" si="3"/>
        <v>5.2103262561345565E-2</v>
      </c>
    </row>
    <row r="206" spans="1:22" x14ac:dyDescent="0.25">
      <c r="A206" s="156" t="s">
        <v>105</v>
      </c>
      <c r="B206" s="158">
        <v>12167</v>
      </c>
      <c r="C206" s="158">
        <v>12283</v>
      </c>
      <c r="D206" s="158">
        <v>12416</v>
      </c>
      <c r="E206" s="158">
        <v>12498</v>
      </c>
      <c r="F206" s="158">
        <v>12707</v>
      </c>
      <c r="G206" s="158">
        <v>13023</v>
      </c>
      <c r="H206" s="158">
        <v>13269</v>
      </c>
      <c r="I206" s="158">
        <v>13583</v>
      </c>
      <c r="J206" s="158">
        <v>13834</v>
      </c>
      <c r="K206" s="158">
        <v>13904</v>
      </c>
      <c r="L206" s="158">
        <v>13949</v>
      </c>
      <c r="M206" s="158">
        <v>14243</v>
      </c>
      <c r="N206" s="158">
        <v>14599</v>
      </c>
      <c r="O206" s="158">
        <v>14766</v>
      </c>
      <c r="P206" s="158">
        <v>15088</v>
      </c>
      <c r="Q206" s="158">
        <v>15276</v>
      </c>
      <c r="R206" s="158">
        <v>15503</v>
      </c>
      <c r="S206" s="159">
        <v>16582</v>
      </c>
      <c r="U206" s="160">
        <f t="shared" si="3"/>
        <v>6.0777719651553319E-2</v>
      </c>
      <c r="V206" s="161">
        <f t="shared" si="3"/>
        <v>0.30883426165580263</v>
      </c>
    </row>
    <row r="207" spans="1:22" x14ac:dyDescent="0.25">
      <c r="A207" s="156" t="s">
        <v>108</v>
      </c>
      <c r="B207" s="158">
        <v>42264</v>
      </c>
      <c r="C207" s="158">
        <v>44453</v>
      </c>
      <c r="D207" s="158">
        <v>44925</v>
      </c>
      <c r="E207" s="158">
        <v>45603</v>
      </c>
      <c r="F207" s="158">
        <v>46882</v>
      </c>
      <c r="G207" s="158">
        <v>47298</v>
      </c>
      <c r="H207" s="158">
        <v>46327</v>
      </c>
      <c r="I207" s="158">
        <v>46940</v>
      </c>
      <c r="J207" s="158">
        <v>48703</v>
      </c>
      <c r="K207" s="158">
        <v>47210</v>
      </c>
      <c r="L207" s="158">
        <v>49102</v>
      </c>
      <c r="M207" s="158">
        <v>50180</v>
      </c>
      <c r="N207" s="158">
        <v>50477</v>
      </c>
      <c r="O207" s="158">
        <v>52014</v>
      </c>
      <c r="P207" s="158">
        <v>52962</v>
      </c>
      <c r="Q207" s="158">
        <v>53125</v>
      </c>
      <c r="R207" s="158">
        <v>52283</v>
      </c>
      <c r="S207" s="159">
        <v>52213</v>
      </c>
      <c r="U207" s="160">
        <f t="shared" si="3"/>
        <v>-6.1906286568954916E-2</v>
      </c>
      <c r="V207" s="161">
        <f t="shared" si="3"/>
        <v>-5.3447234756368589E-3</v>
      </c>
    </row>
    <row r="208" spans="1:22" ht="13.8" thickBot="1" x14ac:dyDescent="0.3">
      <c r="A208" s="150" t="s">
        <v>111</v>
      </c>
      <c r="B208" s="152">
        <v>2763</v>
      </c>
      <c r="C208" s="152">
        <v>2824</v>
      </c>
      <c r="D208" s="152">
        <v>2902</v>
      </c>
      <c r="E208" s="152">
        <v>2930</v>
      </c>
      <c r="F208" s="152">
        <v>3020</v>
      </c>
      <c r="G208" s="152">
        <v>3117</v>
      </c>
      <c r="H208" s="152">
        <v>3122</v>
      </c>
      <c r="I208" s="152">
        <v>3240</v>
      </c>
      <c r="J208" s="152">
        <v>3294</v>
      </c>
      <c r="K208" s="152">
        <v>3261</v>
      </c>
      <c r="L208" s="152">
        <v>3263</v>
      </c>
      <c r="M208" s="152">
        <v>3328</v>
      </c>
      <c r="N208" s="152">
        <v>3399</v>
      </c>
      <c r="O208" s="152">
        <v>3443</v>
      </c>
      <c r="P208" s="152">
        <v>3514</v>
      </c>
      <c r="Q208" s="152">
        <v>3518</v>
      </c>
      <c r="R208" s="152">
        <v>3516</v>
      </c>
      <c r="S208" s="153">
        <v>3443</v>
      </c>
      <c r="U208" s="154">
        <f t="shared" si="3"/>
        <v>-2.2720808775518186E-3</v>
      </c>
      <c r="V208" s="155">
        <f t="shared" si="3"/>
        <v>-8.0498112198738814E-2</v>
      </c>
    </row>
    <row r="209" spans="1:22" x14ac:dyDescent="0.25">
      <c r="A209" s="187" t="s">
        <v>114</v>
      </c>
      <c r="B209" s="132">
        <v>391608</v>
      </c>
      <c r="C209" s="133">
        <v>400253</v>
      </c>
      <c r="D209" s="133">
        <v>403935</v>
      </c>
      <c r="E209" s="133">
        <v>406445</v>
      </c>
      <c r="F209" s="133">
        <v>411486</v>
      </c>
      <c r="G209" s="133">
        <v>418384</v>
      </c>
      <c r="H209" s="133">
        <v>422177</v>
      </c>
      <c r="I209" s="133">
        <v>427057</v>
      </c>
      <c r="J209" s="133">
        <v>430464</v>
      </c>
      <c r="K209" s="133">
        <v>427615</v>
      </c>
      <c r="L209" s="133">
        <v>436971</v>
      </c>
      <c r="M209" s="133">
        <v>443637</v>
      </c>
      <c r="N209" s="133">
        <v>449892</v>
      </c>
      <c r="O209" s="133">
        <v>450819</v>
      </c>
      <c r="P209" s="133">
        <v>457494</v>
      </c>
      <c r="Q209" s="133">
        <v>463791</v>
      </c>
      <c r="R209" s="133">
        <v>463460</v>
      </c>
      <c r="S209" s="188">
        <v>469412</v>
      </c>
      <c r="U209" s="135">
        <f t="shared" si="3"/>
        <v>-2.8516795253735738E-3</v>
      </c>
      <c r="V209" s="136">
        <f t="shared" si="3"/>
        <v>5.2368212548266735E-2</v>
      </c>
    </row>
    <row r="210" spans="1:22" ht="13.8" thickBot="1" x14ac:dyDescent="0.3">
      <c r="A210" s="189" t="s">
        <v>117</v>
      </c>
      <c r="B210" s="132">
        <v>143974</v>
      </c>
      <c r="C210" s="133">
        <v>148685</v>
      </c>
      <c r="D210" s="133">
        <v>150603</v>
      </c>
      <c r="E210" s="133">
        <v>150264</v>
      </c>
      <c r="F210" s="133">
        <v>150976</v>
      </c>
      <c r="G210" s="133">
        <v>155226</v>
      </c>
      <c r="H210" s="133">
        <v>154401</v>
      </c>
      <c r="I210" s="133">
        <v>158843</v>
      </c>
      <c r="J210" s="133">
        <v>158698</v>
      </c>
      <c r="K210" s="133">
        <v>157512</v>
      </c>
      <c r="L210" s="133">
        <v>162426</v>
      </c>
      <c r="M210" s="133">
        <v>163332</v>
      </c>
      <c r="N210" s="133">
        <v>169277</v>
      </c>
      <c r="O210" s="133">
        <v>165914</v>
      </c>
      <c r="P210" s="133">
        <v>169038</v>
      </c>
      <c r="Q210" s="133">
        <v>171073</v>
      </c>
      <c r="R210" s="133">
        <v>170033</v>
      </c>
      <c r="S210" s="188">
        <v>171920</v>
      </c>
      <c r="U210" s="135">
        <f t="shared" si="3"/>
        <v>-2.4096256142641104E-2</v>
      </c>
      <c r="V210" s="136">
        <f t="shared" si="3"/>
        <v>4.5135838434319897E-2</v>
      </c>
    </row>
    <row r="211" spans="1:22" x14ac:dyDescent="0.25">
      <c r="A211" s="144" t="s">
        <v>120</v>
      </c>
      <c r="B211" s="145">
        <v>39619</v>
      </c>
      <c r="C211" s="146">
        <v>40364</v>
      </c>
      <c r="D211" s="146">
        <v>41026</v>
      </c>
      <c r="E211" s="146">
        <v>41393</v>
      </c>
      <c r="F211" s="146">
        <v>41435</v>
      </c>
      <c r="G211" s="146">
        <v>42389</v>
      </c>
      <c r="H211" s="146">
        <v>42880</v>
      </c>
      <c r="I211" s="146">
        <v>42710</v>
      </c>
      <c r="J211" s="146">
        <v>43652</v>
      </c>
      <c r="K211" s="146">
        <v>42387</v>
      </c>
      <c r="L211" s="146">
        <v>45297</v>
      </c>
      <c r="M211" s="146">
        <v>45122</v>
      </c>
      <c r="N211" s="146">
        <v>44798</v>
      </c>
      <c r="O211" s="146">
        <v>45575</v>
      </c>
      <c r="P211" s="146">
        <v>46922</v>
      </c>
      <c r="Q211" s="146">
        <v>46422</v>
      </c>
      <c r="R211" s="146">
        <v>45074</v>
      </c>
      <c r="S211" s="147">
        <v>44355</v>
      </c>
      <c r="U211" s="148">
        <f t="shared" si="3"/>
        <v>-0.11118983574851582</v>
      </c>
      <c r="V211" s="149">
        <f t="shared" si="3"/>
        <v>-6.2295645254017096E-2</v>
      </c>
    </row>
    <row r="212" spans="1:22" ht="13.8" thickBot="1" x14ac:dyDescent="0.3">
      <c r="A212" s="150" t="s">
        <v>123</v>
      </c>
      <c r="B212" s="151">
        <v>40067</v>
      </c>
      <c r="C212" s="152">
        <v>41169</v>
      </c>
      <c r="D212" s="152">
        <v>41621</v>
      </c>
      <c r="E212" s="152">
        <v>42386</v>
      </c>
      <c r="F212" s="152">
        <v>41759</v>
      </c>
      <c r="G212" s="152">
        <v>44440</v>
      </c>
      <c r="H212" s="152">
        <v>44783</v>
      </c>
      <c r="I212" s="152">
        <v>47283</v>
      </c>
      <c r="J212" s="152">
        <v>47271</v>
      </c>
      <c r="K212" s="152">
        <v>46434</v>
      </c>
      <c r="L212" s="152">
        <v>47845</v>
      </c>
      <c r="M212" s="152">
        <v>46538</v>
      </c>
      <c r="N212" s="152">
        <v>50709</v>
      </c>
      <c r="O212" s="152">
        <v>49340</v>
      </c>
      <c r="P212" s="152">
        <v>49817</v>
      </c>
      <c r="Q212" s="152">
        <v>51318</v>
      </c>
      <c r="R212" s="152">
        <v>52905</v>
      </c>
      <c r="S212" s="153">
        <v>53821</v>
      </c>
      <c r="U212" s="154">
        <f t="shared" si="3"/>
        <v>0.12955656812260363</v>
      </c>
      <c r="V212" s="155">
        <f t="shared" si="3"/>
        <v>7.107572390616701E-2</v>
      </c>
    </row>
    <row r="213" spans="1:22" ht="13.8" thickBot="1" x14ac:dyDescent="0.3">
      <c r="A213" s="189" t="s">
        <v>126</v>
      </c>
      <c r="B213" s="132">
        <v>57942</v>
      </c>
      <c r="C213" s="133">
        <v>60713</v>
      </c>
      <c r="D213" s="133">
        <v>61559</v>
      </c>
      <c r="E213" s="133">
        <v>60110</v>
      </c>
      <c r="F213" s="133">
        <v>61282</v>
      </c>
      <c r="G213" s="133">
        <v>62112</v>
      </c>
      <c r="H213" s="133">
        <v>60293</v>
      </c>
      <c r="I213" s="133">
        <v>62395</v>
      </c>
      <c r="J213" s="133">
        <v>61170</v>
      </c>
      <c r="K213" s="133">
        <v>61797</v>
      </c>
      <c r="L213" s="133">
        <v>62309</v>
      </c>
      <c r="M213" s="133">
        <v>64588</v>
      </c>
      <c r="N213" s="133">
        <v>66678</v>
      </c>
      <c r="O213" s="133">
        <v>63762</v>
      </c>
      <c r="P213" s="133">
        <v>65013</v>
      </c>
      <c r="Q213" s="133">
        <v>65973</v>
      </c>
      <c r="R213" s="133">
        <v>64748</v>
      </c>
      <c r="S213" s="188">
        <v>66437</v>
      </c>
      <c r="U213" s="135">
        <f t="shared" si="3"/>
        <v>-7.2229628556349401E-2</v>
      </c>
      <c r="V213" s="136">
        <f t="shared" si="3"/>
        <v>0.10849725364320517</v>
      </c>
    </row>
    <row r="214" spans="1:22" x14ac:dyDescent="0.25">
      <c r="A214" s="144" t="s">
        <v>129</v>
      </c>
      <c r="B214" s="146">
        <v>10582</v>
      </c>
      <c r="C214" s="146">
        <v>11858</v>
      </c>
      <c r="D214" s="146">
        <v>12547</v>
      </c>
      <c r="E214" s="146">
        <v>10828</v>
      </c>
      <c r="F214" s="146">
        <v>13039</v>
      </c>
      <c r="G214" s="146">
        <v>11940</v>
      </c>
      <c r="H214" s="146">
        <v>11822</v>
      </c>
      <c r="I214" s="146">
        <v>12906</v>
      </c>
      <c r="J214" s="146">
        <v>11657</v>
      </c>
      <c r="K214" s="146">
        <v>13152</v>
      </c>
      <c r="L214" s="146">
        <v>13181</v>
      </c>
      <c r="M214" s="146">
        <v>13562</v>
      </c>
      <c r="N214" s="146">
        <v>12927</v>
      </c>
      <c r="O214" s="146">
        <v>13116</v>
      </c>
      <c r="P214" s="146">
        <v>12134</v>
      </c>
      <c r="Q214" s="146">
        <v>13531</v>
      </c>
      <c r="R214" s="146">
        <v>13506</v>
      </c>
      <c r="S214" s="147">
        <v>14291</v>
      </c>
      <c r="U214" s="148">
        <f t="shared" si="3"/>
        <v>-7.3699800332006626E-3</v>
      </c>
      <c r="V214" s="149">
        <f t="shared" si="3"/>
        <v>0.25355529407199806</v>
      </c>
    </row>
    <row r="215" spans="1:22" x14ac:dyDescent="0.25">
      <c r="A215" s="156" t="s">
        <v>132</v>
      </c>
      <c r="B215" s="158">
        <v>27422</v>
      </c>
      <c r="C215" s="158">
        <v>27918</v>
      </c>
      <c r="D215" s="158">
        <v>28559</v>
      </c>
      <c r="E215" s="158">
        <v>29192</v>
      </c>
      <c r="F215" s="158">
        <v>28114</v>
      </c>
      <c r="G215" s="158">
        <v>28957</v>
      </c>
      <c r="H215" s="158">
        <v>27791</v>
      </c>
      <c r="I215" s="158">
        <v>28998</v>
      </c>
      <c r="J215" s="158">
        <v>28638</v>
      </c>
      <c r="K215" s="158">
        <v>28423</v>
      </c>
      <c r="L215" s="158">
        <v>27176</v>
      </c>
      <c r="M215" s="158">
        <v>27563</v>
      </c>
      <c r="N215" s="158">
        <v>30795</v>
      </c>
      <c r="O215" s="158">
        <v>30031</v>
      </c>
      <c r="P215" s="158">
        <v>30579</v>
      </c>
      <c r="Q215" s="158">
        <v>28766</v>
      </c>
      <c r="R215" s="158">
        <v>28227</v>
      </c>
      <c r="S215" s="159">
        <v>28550</v>
      </c>
      <c r="U215" s="160">
        <f t="shared" si="3"/>
        <v>-7.2869243491209046E-2</v>
      </c>
      <c r="V215" s="161">
        <f t="shared" si="3"/>
        <v>4.6563435240835727E-2</v>
      </c>
    </row>
    <row r="216" spans="1:22" x14ac:dyDescent="0.25">
      <c r="A216" s="156" t="s">
        <v>135</v>
      </c>
      <c r="B216" s="158">
        <v>19939</v>
      </c>
      <c r="C216" s="158">
        <v>20938</v>
      </c>
      <c r="D216" s="158">
        <v>20453</v>
      </c>
      <c r="E216" s="158">
        <v>20091</v>
      </c>
      <c r="F216" s="158">
        <v>20130</v>
      </c>
      <c r="G216" s="158">
        <v>21215</v>
      </c>
      <c r="H216" s="158">
        <v>20679</v>
      </c>
      <c r="I216" s="158">
        <v>20491</v>
      </c>
      <c r="J216" s="158">
        <v>20875</v>
      </c>
      <c r="K216" s="158">
        <v>20222</v>
      </c>
      <c r="L216" s="158">
        <v>21953</v>
      </c>
      <c r="M216" s="158">
        <v>23464</v>
      </c>
      <c r="N216" s="158">
        <v>22956</v>
      </c>
      <c r="O216" s="158">
        <v>20616</v>
      </c>
      <c r="P216" s="158">
        <v>22300</v>
      </c>
      <c r="Q216" s="158">
        <v>23675</v>
      </c>
      <c r="R216" s="158">
        <v>23015</v>
      </c>
      <c r="S216" s="159">
        <v>23596</v>
      </c>
      <c r="U216" s="160">
        <f t="shared" si="3"/>
        <v>-0.10693315565010819</v>
      </c>
      <c r="V216" s="161">
        <f t="shared" si="3"/>
        <v>0.10486606058923931</v>
      </c>
    </row>
    <row r="217" spans="1:22" ht="13.8" thickBot="1" x14ac:dyDescent="0.3">
      <c r="A217" s="150" t="s">
        <v>138</v>
      </c>
      <c r="B217" s="152">
        <v>6345</v>
      </c>
      <c r="C217" s="152">
        <v>6438</v>
      </c>
      <c r="D217" s="152">
        <v>6397</v>
      </c>
      <c r="E217" s="152">
        <v>6374</v>
      </c>
      <c r="F217" s="152">
        <v>6499</v>
      </c>
      <c r="G217" s="152">
        <v>6285</v>
      </c>
      <c r="H217" s="152">
        <v>6446</v>
      </c>
      <c r="I217" s="152">
        <v>6454</v>
      </c>
      <c r="J217" s="152">
        <v>6604</v>
      </c>
      <c r="K217" s="152">
        <v>6893</v>
      </c>
      <c r="L217" s="152">
        <v>6974</v>
      </c>
      <c r="M217" s="152">
        <v>7084</v>
      </c>
      <c r="N217" s="152">
        <v>7092</v>
      </c>
      <c r="O217" s="152">
        <v>7237</v>
      </c>
      <c r="P217" s="152">
        <v>7286</v>
      </c>
      <c r="Q217" s="152">
        <v>7361</v>
      </c>
      <c r="R217" s="152">
        <v>7307</v>
      </c>
      <c r="S217" s="153">
        <v>7308</v>
      </c>
      <c r="U217" s="154">
        <f t="shared" si="3"/>
        <v>-2.9022517597048214E-2</v>
      </c>
      <c r="V217" s="155">
        <f t="shared" si="3"/>
        <v>5.475326680364212E-4</v>
      </c>
    </row>
    <row r="218" spans="1:22" x14ac:dyDescent="0.25">
      <c r="A218" s="189" t="s">
        <v>141</v>
      </c>
      <c r="B218" s="132">
        <v>97481</v>
      </c>
      <c r="C218" s="133">
        <v>98538</v>
      </c>
      <c r="D218" s="133">
        <v>100395</v>
      </c>
      <c r="E218" s="133">
        <v>100173</v>
      </c>
      <c r="F218" s="133">
        <v>102010</v>
      </c>
      <c r="G218" s="133">
        <v>104224</v>
      </c>
      <c r="H218" s="133">
        <v>105364</v>
      </c>
      <c r="I218" s="133">
        <v>107707</v>
      </c>
      <c r="J218" s="133">
        <v>107488</v>
      </c>
      <c r="K218" s="133">
        <v>107142</v>
      </c>
      <c r="L218" s="133">
        <v>108337</v>
      </c>
      <c r="M218" s="133">
        <v>108968</v>
      </c>
      <c r="N218" s="133">
        <v>110237</v>
      </c>
      <c r="O218" s="133">
        <v>110261</v>
      </c>
      <c r="P218" s="133">
        <v>111242</v>
      </c>
      <c r="Q218" s="133">
        <v>112166</v>
      </c>
      <c r="R218" s="133">
        <v>112316</v>
      </c>
      <c r="S218" s="188">
        <v>114336</v>
      </c>
      <c r="U218" s="135">
        <f t="shared" si="3"/>
        <v>5.3599544127693743E-3</v>
      </c>
      <c r="V218" s="136">
        <f t="shared" si="3"/>
        <v>7.3904013226540721E-2</v>
      </c>
    </row>
    <row r="219" spans="1:22" ht="13.8" thickBot="1" x14ac:dyDescent="0.3">
      <c r="A219" s="189" t="s">
        <v>144</v>
      </c>
      <c r="B219" s="132">
        <v>75298</v>
      </c>
      <c r="C219" s="133">
        <v>76700</v>
      </c>
      <c r="D219" s="133">
        <v>78655</v>
      </c>
      <c r="E219" s="133">
        <v>78422</v>
      </c>
      <c r="F219" s="133">
        <v>79703</v>
      </c>
      <c r="G219" s="133">
        <v>81437</v>
      </c>
      <c r="H219" s="133">
        <v>82461</v>
      </c>
      <c r="I219" s="133">
        <v>84608</v>
      </c>
      <c r="J219" s="133">
        <v>84530</v>
      </c>
      <c r="K219" s="133">
        <v>84247</v>
      </c>
      <c r="L219" s="133">
        <v>85352</v>
      </c>
      <c r="M219" s="133">
        <v>85992</v>
      </c>
      <c r="N219" s="133">
        <v>87211</v>
      </c>
      <c r="O219" s="133">
        <v>87106</v>
      </c>
      <c r="P219" s="133">
        <v>87975</v>
      </c>
      <c r="Q219" s="133">
        <v>88849</v>
      </c>
      <c r="R219" s="133">
        <v>88953</v>
      </c>
      <c r="S219" s="188">
        <v>90936</v>
      </c>
      <c r="U219" s="135">
        <f t="shared" si="3"/>
        <v>4.6903282863186568E-3</v>
      </c>
      <c r="V219" s="136">
        <f t="shared" si="3"/>
        <v>9.2197026356326095E-2</v>
      </c>
    </row>
    <row r="220" spans="1:22" ht="13.8" thickBot="1" x14ac:dyDescent="0.3">
      <c r="A220" s="137" t="s">
        <v>147</v>
      </c>
      <c r="B220" s="138">
        <v>2677</v>
      </c>
      <c r="C220" s="139">
        <v>2715</v>
      </c>
      <c r="D220" s="139">
        <v>2754</v>
      </c>
      <c r="E220" s="139">
        <v>2850</v>
      </c>
      <c r="F220" s="139">
        <v>3092</v>
      </c>
      <c r="G220" s="139">
        <v>3344</v>
      </c>
      <c r="H220" s="139">
        <v>3484</v>
      </c>
      <c r="I220" s="139">
        <v>3559</v>
      </c>
      <c r="J220" s="139">
        <v>3497</v>
      </c>
      <c r="K220" s="139">
        <v>3471</v>
      </c>
      <c r="L220" s="139">
        <v>3490</v>
      </c>
      <c r="M220" s="139">
        <v>3558</v>
      </c>
      <c r="N220" s="139">
        <v>3651</v>
      </c>
      <c r="O220" s="139">
        <v>3762</v>
      </c>
      <c r="P220" s="139">
        <v>3838</v>
      </c>
      <c r="Q220" s="139">
        <v>3887</v>
      </c>
      <c r="R220" s="139">
        <v>3921</v>
      </c>
      <c r="S220" s="140">
        <v>3917</v>
      </c>
      <c r="U220" s="141">
        <f t="shared" si="3"/>
        <v>3.54501769842821E-2</v>
      </c>
      <c r="V220" s="142">
        <f t="shared" si="3"/>
        <v>-4.0743517207003643E-3</v>
      </c>
    </row>
    <row r="221" spans="1:22" x14ac:dyDescent="0.25">
      <c r="A221" s="189" t="s">
        <v>150</v>
      </c>
      <c r="B221" s="132">
        <v>6895</v>
      </c>
      <c r="C221" s="133">
        <v>7002</v>
      </c>
      <c r="D221" s="133">
        <v>6977</v>
      </c>
      <c r="E221" s="133">
        <v>6977</v>
      </c>
      <c r="F221" s="133">
        <v>7005</v>
      </c>
      <c r="G221" s="133">
        <v>7062</v>
      </c>
      <c r="H221" s="133">
        <v>7127</v>
      </c>
      <c r="I221" s="133">
        <v>7154</v>
      </c>
      <c r="J221" s="133">
        <v>7180</v>
      </c>
      <c r="K221" s="133">
        <v>7174</v>
      </c>
      <c r="L221" s="133">
        <v>7165</v>
      </c>
      <c r="M221" s="133">
        <v>7114</v>
      </c>
      <c r="N221" s="133">
        <v>6949</v>
      </c>
      <c r="O221" s="133">
        <v>6839</v>
      </c>
      <c r="P221" s="133">
        <v>6813</v>
      </c>
      <c r="Q221" s="133">
        <v>6795</v>
      </c>
      <c r="R221" s="133">
        <v>6726</v>
      </c>
      <c r="S221" s="188">
        <v>6706</v>
      </c>
      <c r="U221" s="135">
        <f t="shared" si="3"/>
        <v>-4.0003592908343544E-2</v>
      </c>
      <c r="V221" s="136">
        <f t="shared" si="3"/>
        <v>-1.1841195742373301E-2</v>
      </c>
    </row>
    <row r="222" spans="1:22" ht="13.8" thickBot="1" x14ac:dyDescent="0.3">
      <c r="A222" s="189" t="s">
        <v>153</v>
      </c>
      <c r="B222" s="132">
        <v>7346</v>
      </c>
      <c r="C222" s="133">
        <v>7153</v>
      </c>
      <c r="D222" s="133">
        <v>7107</v>
      </c>
      <c r="E222" s="133">
        <v>7000</v>
      </c>
      <c r="F222" s="133">
        <v>7246</v>
      </c>
      <c r="G222" s="133">
        <v>7399</v>
      </c>
      <c r="H222" s="133">
        <v>7403</v>
      </c>
      <c r="I222" s="133">
        <v>7526</v>
      </c>
      <c r="J222" s="133">
        <v>7443</v>
      </c>
      <c r="K222" s="133">
        <v>7475</v>
      </c>
      <c r="L222" s="133">
        <v>7540</v>
      </c>
      <c r="M222" s="133">
        <v>7557</v>
      </c>
      <c r="N222" s="133">
        <v>7708</v>
      </c>
      <c r="O222" s="133">
        <v>7822</v>
      </c>
      <c r="P222" s="133">
        <v>7930</v>
      </c>
      <c r="Q222" s="133">
        <v>7917</v>
      </c>
      <c r="R222" s="133">
        <v>7875</v>
      </c>
      <c r="S222" s="188">
        <v>7880</v>
      </c>
      <c r="U222" s="135">
        <f t="shared" si="3"/>
        <v>-2.1051894884666855E-2</v>
      </c>
      <c r="V222" s="136">
        <f t="shared" si="3"/>
        <v>2.5421023089282624E-3</v>
      </c>
    </row>
    <row r="223" spans="1:22" ht="13.8" thickBot="1" x14ac:dyDescent="0.3">
      <c r="A223" s="137" t="s">
        <v>156</v>
      </c>
      <c r="B223" s="138">
        <v>5264</v>
      </c>
      <c r="C223" s="139">
        <v>4969</v>
      </c>
      <c r="D223" s="139">
        <v>4901</v>
      </c>
      <c r="E223" s="139">
        <v>4925</v>
      </c>
      <c r="F223" s="139">
        <v>4963</v>
      </c>
      <c r="G223" s="139">
        <v>4982</v>
      </c>
      <c r="H223" s="139">
        <v>4890</v>
      </c>
      <c r="I223" s="139">
        <v>4860</v>
      </c>
      <c r="J223" s="139">
        <v>4837</v>
      </c>
      <c r="K223" s="139">
        <v>4774</v>
      </c>
      <c r="L223" s="139">
        <v>4791</v>
      </c>
      <c r="M223" s="139">
        <v>4748</v>
      </c>
      <c r="N223" s="139">
        <v>4719</v>
      </c>
      <c r="O223" s="139">
        <v>4733</v>
      </c>
      <c r="P223" s="139">
        <v>4687</v>
      </c>
      <c r="Q223" s="139">
        <v>4717</v>
      </c>
      <c r="R223" s="139">
        <v>4841</v>
      </c>
      <c r="S223" s="140">
        <v>4896</v>
      </c>
      <c r="U223" s="141">
        <f t="shared" si="3"/>
        <v>0.10937104279996701</v>
      </c>
      <c r="V223" s="142">
        <f t="shared" si="3"/>
        <v>4.6225511956115017E-2</v>
      </c>
    </row>
    <row r="224" spans="1:22" ht="13.8" thickBot="1" x14ac:dyDescent="0.3">
      <c r="A224" s="189" t="s">
        <v>159</v>
      </c>
      <c r="B224" s="132">
        <v>107907</v>
      </c>
      <c r="C224" s="133">
        <v>110295</v>
      </c>
      <c r="D224" s="133">
        <v>109400</v>
      </c>
      <c r="E224" s="133">
        <v>111924</v>
      </c>
      <c r="F224" s="133">
        <v>113700</v>
      </c>
      <c r="G224" s="133">
        <v>112989</v>
      </c>
      <c r="H224" s="133">
        <v>115988</v>
      </c>
      <c r="I224" s="133">
        <v>114332</v>
      </c>
      <c r="J224" s="133">
        <v>117163</v>
      </c>
      <c r="K224" s="133">
        <v>115491</v>
      </c>
      <c r="L224" s="133">
        <v>117750</v>
      </c>
      <c r="M224" s="133">
        <v>121978</v>
      </c>
      <c r="N224" s="133">
        <v>119626</v>
      </c>
      <c r="O224" s="133">
        <v>122649</v>
      </c>
      <c r="P224" s="133">
        <v>124206</v>
      </c>
      <c r="Q224" s="133">
        <v>126645</v>
      </c>
      <c r="R224" s="133">
        <v>127484</v>
      </c>
      <c r="S224" s="188">
        <v>129158</v>
      </c>
      <c r="U224" s="135">
        <f t="shared" si="3"/>
        <v>2.6763763777212235E-2</v>
      </c>
      <c r="V224" s="136">
        <f t="shared" si="3"/>
        <v>5.3567872898253155E-2</v>
      </c>
    </row>
    <row r="225" spans="1:22" x14ac:dyDescent="0.25">
      <c r="A225" s="144" t="s">
        <v>162</v>
      </c>
      <c r="B225" s="145">
        <v>81785</v>
      </c>
      <c r="C225" s="146">
        <v>83606</v>
      </c>
      <c r="D225" s="146">
        <v>82174</v>
      </c>
      <c r="E225" s="146">
        <v>84386</v>
      </c>
      <c r="F225" s="146">
        <v>85994</v>
      </c>
      <c r="G225" s="146">
        <v>84773</v>
      </c>
      <c r="H225" s="146">
        <v>87184</v>
      </c>
      <c r="I225" s="146">
        <v>85293</v>
      </c>
      <c r="J225" s="146">
        <v>87759</v>
      </c>
      <c r="K225" s="146">
        <v>86219</v>
      </c>
      <c r="L225" s="146">
        <v>88235</v>
      </c>
      <c r="M225" s="146">
        <v>91974</v>
      </c>
      <c r="N225" s="146">
        <v>89286</v>
      </c>
      <c r="O225" s="146">
        <v>92283</v>
      </c>
      <c r="P225" s="146">
        <v>93921</v>
      </c>
      <c r="Q225" s="146">
        <v>96115</v>
      </c>
      <c r="R225" s="146">
        <v>97059</v>
      </c>
      <c r="S225" s="147">
        <v>98399</v>
      </c>
      <c r="U225" s="135">
        <f t="shared" si="3"/>
        <v>3.9868849815899665E-2</v>
      </c>
      <c r="V225" s="136">
        <f t="shared" si="3"/>
        <v>5.6378344132499425E-2</v>
      </c>
    </row>
    <row r="226" spans="1:22" ht="13.8" thickBot="1" x14ac:dyDescent="0.3">
      <c r="A226" s="150" t="s">
        <v>165</v>
      </c>
      <c r="B226" s="151">
        <v>21980</v>
      </c>
      <c r="C226" s="152">
        <v>22436</v>
      </c>
      <c r="D226" s="152">
        <v>22773</v>
      </c>
      <c r="E226" s="152">
        <v>23047</v>
      </c>
      <c r="F226" s="152">
        <v>23407</v>
      </c>
      <c r="G226" s="152">
        <v>23701</v>
      </c>
      <c r="H226" s="152">
        <v>24024</v>
      </c>
      <c r="I226" s="152">
        <v>24378</v>
      </c>
      <c r="J226" s="152">
        <v>24627</v>
      </c>
      <c r="K226" s="152">
        <v>24778</v>
      </c>
      <c r="L226" s="152">
        <v>25085</v>
      </c>
      <c r="M226" s="152">
        <v>25347</v>
      </c>
      <c r="N226" s="152">
        <v>25637</v>
      </c>
      <c r="O226" s="152">
        <v>25927</v>
      </c>
      <c r="P226" s="152">
        <v>26115</v>
      </c>
      <c r="Q226" s="152">
        <v>26142</v>
      </c>
      <c r="R226" s="152">
        <v>26031</v>
      </c>
      <c r="S226" s="153">
        <v>26332</v>
      </c>
      <c r="U226" s="135">
        <f t="shared" si="3"/>
        <v>-1.6876296117715794E-2</v>
      </c>
      <c r="V226" s="136">
        <f t="shared" si="3"/>
        <v>4.7060983889211316E-2</v>
      </c>
    </row>
    <row r="227" spans="1:22" x14ac:dyDescent="0.25">
      <c r="A227" s="189" t="s">
        <v>168</v>
      </c>
      <c r="B227" s="132">
        <v>4142</v>
      </c>
      <c r="C227" s="133">
        <v>4254</v>
      </c>
      <c r="D227" s="133">
        <v>4453</v>
      </c>
      <c r="E227" s="133">
        <v>4490</v>
      </c>
      <c r="F227" s="133">
        <v>4299</v>
      </c>
      <c r="G227" s="133">
        <v>4515</v>
      </c>
      <c r="H227" s="133">
        <v>4779</v>
      </c>
      <c r="I227" s="133">
        <v>4660</v>
      </c>
      <c r="J227" s="133">
        <v>4777</v>
      </c>
      <c r="K227" s="133">
        <v>4495</v>
      </c>
      <c r="L227" s="133">
        <v>4429</v>
      </c>
      <c r="M227" s="133">
        <v>4658</v>
      </c>
      <c r="N227" s="133">
        <v>4703</v>
      </c>
      <c r="O227" s="133">
        <v>4439</v>
      </c>
      <c r="P227" s="133">
        <v>4170</v>
      </c>
      <c r="Q227" s="133">
        <v>4388</v>
      </c>
      <c r="R227" s="133">
        <v>4394</v>
      </c>
      <c r="S227" s="188">
        <v>4427</v>
      </c>
      <c r="U227" s="135">
        <f t="shared" si="3"/>
        <v>5.4806905303983466E-3</v>
      </c>
      <c r="V227" s="136">
        <f t="shared" si="3"/>
        <v>3.0381084896589527E-2</v>
      </c>
    </row>
    <row r="228" spans="1:22" x14ac:dyDescent="0.25">
      <c r="A228" s="189" t="s">
        <v>171</v>
      </c>
      <c r="B228" s="132">
        <v>42246</v>
      </c>
      <c r="C228" s="133">
        <v>42735</v>
      </c>
      <c r="D228" s="133">
        <v>43537</v>
      </c>
      <c r="E228" s="133">
        <v>44084</v>
      </c>
      <c r="F228" s="133">
        <v>44800</v>
      </c>
      <c r="G228" s="133">
        <v>45945</v>
      </c>
      <c r="H228" s="133">
        <v>46424</v>
      </c>
      <c r="I228" s="133">
        <v>46175</v>
      </c>
      <c r="J228" s="133">
        <v>47114</v>
      </c>
      <c r="K228" s="133">
        <v>47470</v>
      </c>
      <c r="L228" s="133">
        <v>48458</v>
      </c>
      <c r="M228" s="133">
        <v>49359</v>
      </c>
      <c r="N228" s="133">
        <v>50751</v>
      </c>
      <c r="O228" s="133">
        <v>51995</v>
      </c>
      <c r="P228" s="133">
        <v>53007</v>
      </c>
      <c r="Q228" s="133">
        <v>53907</v>
      </c>
      <c r="R228" s="133">
        <v>53626</v>
      </c>
      <c r="S228" s="188">
        <v>53997</v>
      </c>
      <c r="U228" s="135">
        <f t="shared" si="3"/>
        <v>-2.0688257948769162E-2</v>
      </c>
      <c r="V228" s="136">
        <f t="shared" si="3"/>
        <v>2.7961646505282323E-2</v>
      </c>
    </row>
    <row r="229" spans="1:22" ht="13.8" thickBot="1" x14ac:dyDescent="0.3">
      <c r="A229" s="189" t="s">
        <v>174</v>
      </c>
      <c r="B229" s="132">
        <v>28734</v>
      </c>
      <c r="C229" s="133">
        <v>28749</v>
      </c>
      <c r="D229" s="133">
        <v>29471</v>
      </c>
      <c r="E229" s="133">
        <v>29734</v>
      </c>
      <c r="F229" s="133">
        <v>30336</v>
      </c>
      <c r="G229" s="133">
        <v>31352</v>
      </c>
      <c r="H229" s="133">
        <v>31545</v>
      </c>
      <c r="I229" s="133">
        <v>31704</v>
      </c>
      <c r="J229" s="133">
        <v>31936</v>
      </c>
      <c r="K229" s="133">
        <v>32595</v>
      </c>
      <c r="L229" s="133">
        <v>33473</v>
      </c>
      <c r="M229" s="133">
        <v>34224</v>
      </c>
      <c r="N229" s="133">
        <v>34792</v>
      </c>
      <c r="O229" s="133">
        <v>35767</v>
      </c>
      <c r="P229" s="133">
        <v>36353</v>
      </c>
      <c r="Q229" s="133">
        <v>36889</v>
      </c>
      <c r="R229" s="133">
        <v>37116</v>
      </c>
      <c r="S229" s="188">
        <v>37455</v>
      </c>
      <c r="U229" s="135">
        <f t="shared" si="3"/>
        <v>2.4842517648735241E-2</v>
      </c>
      <c r="V229" s="136">
        <f t="shared" si="3"/>
        <v>3.7037691889607371E-2</v>
      </c>
    </row>
    <row r="230" spans="1:22" x14ac:dyDescent="0.25">
      <c r="A230" s="144" t="s">
        <v>177</v>
      </c>
      <c r="B230" s="145">
        <v>9005</v>
      </c>
      <c r="C230" s="146">
        <v>9442</v>
      </c>
      <c r="D230" s="146">
        <v>9514</v>
      </c>
      <c r="E230" s="146">
        <v>9814</v>
      </c>
      <c r="F230" s="146">
        <v>9874</v>
      </c>
      <c r="G230" s="146">
        <v>9929</v>
      </c>
      <c r="H230" s="146">
        <v>10156</v>
      </c>
      <c r="I230" s="146">
        <v>9698</v>
      </c>
      <c r="J230" s="146">
        <v>10393</v>
      </c>
      <c r="K230" s="146">
        <v>10037</v>
      </c>
      <c r="L230" s="146">
        <v>10121</v>
      </c>
      <c r="M230" s="146">
        <v>10225</v>
      </c>
      <c r="N230" s="146">
        <v>10991</v>
      </c>
      <c r="O230" s="146">
        <v>11199</v>
      </c>
      <c r="P230" s="146">
        <v>11626</v>
      </c>
      <c r="Q230" s="146">
        <v>11997</v>
      </c>
      <c r="R230" s="146">
        <v>11495</v>
      </c>
      <c r="S230" s="147">
        <v>11502</v>
      </c>
      <c r="U230" s="148">
        <f t="shared" si="3"/>
        <v>-0.15715975046626962</v>
      </c>
      <c r="V230" s="149">
        <f t="shared" si="3"/>
        <v>2.4380675704605004E-3</v>
      </c>
    </row>
    <row r="231" spans="1:22" ht="13.8" thickBot="1" x14ac:dyDescent="0.3">
      <c r="A231" s="150" t="s">
        <v>180</v>
      </c>
      <c r="B231" s="151">
        <v>4506</v>
      </c>
      <c r="C231" s="152">
        <v>4544</v>
      </c>
      <c r="D231" s="152">
        <v>4552</v>
      </c>
      <c r="E231" s="152">
        <v>4536</v>
      </c>
      <c r="F231" s="152">
        <v>4590</v>
      </c>
      <c r="G231" s="152">
        <v>4664</v>
      </c>
      <c r="H231" s="152">
        <v>4722</v>
      </c>
      <c r="I231" s="152">
        <v>4773</v>
      </c>
      <c r="J231" s="152">
        <v>4786</v>
      </c>
      <c r="K231" s="152">
        <v>4838</v>
      </c>
      <c r="L231" s="152">
        <v>4864</v>
      </c>
      <c r="M231" s="152">
        <v>4910</v>
      </c>
      <c r="N231" s="152">
        <v>4968</v>
      </c>
      <c r="O231" s="152">
        <v>5029</v>
      </c>
      <c r="P231" s="152">
        <v>5029</v>
      </c>
      <c r="Q231" s="152">
        <v>5021</v>
      </c>
      <c r="R231" s="152">
        <v>5015</v>
      </c>
      <c r="S231" s="153">
        <v>5039</v>
      </c>
      <c r="U231" s="154">
        <f t="shared" si="3"/>
        <v>-4.7713632627793823E-3</v>
      </c>
      <c r="V231" s="155">
        <f t="shared" si="3"/>
        <v>1.9280425495732167E-2</v>
      </c>
    </row>
    <row r="232" spans="1:22" x14ac:dyDescent="0.25">
      <c r="A232" s="187" t="s">
        <v>183</v>
      </c>
      <c r="B232" s="132">
        <v>637779</v>
      </c>
      <c r="C232" s="133">
        <v>645204</v>
      </c>
      <c r="D232" s="133">
        <v>654714</v>
      </c>
      <c r="E232" s="133">
        <v>660320</v>
      </c>
      <c r="F232" s="133">
        <v>673138</v>
      </c>
      <c r="G232" s="133">
        <v>681916</v>
      </c>
      <c r="H232" s="133">
        <v>688710</v>
      </c>
      <c r="I232" s="133">
        <v>696750</v>
      </c>
      <c r="J232" s="133">
        <v>705227</v>
      </c>
      <c r="K232" s="133">
        <v>704175</v>
      </c>
      <c r="L232" s="133">
        <v>709307</v>
      </c>
      <c r="M232" s="133">
        <v>722222</v>
      </c>
      <c r="N232" s="133">
        <v>725698</v>
      </c>
      <c r="O232" s="133">
        <v>744482</v>
      </c>
      <c r="P232" s="133">
        <v>757223</v>
      </c>
      <c r="Q232" s="133">
        <v>776117</v>
      </c>
      <c r="R232" s="133">
        <v>787113</v>
      </c>
      <c r="S232" s="188">
        <v>803913</v>
      </c>
      <c r="U232" s="135">
        <f t="shared" si="3"/>
        <v>5.7887671606345004E-2</v>
      </c>
      <c r="V232" s="136">
        <f t="shared" si="3"/>
        <v>8.814774268514336E-2</v>
      </c>
    </row>
    <row r="233" spans="1:22" ht="13.8" thickBot="1" x14ac:dyDescent="0.3">
      <c r="A233" s="189" t="s">
        <v>186</v>
      </c>
      <c r="B233" s="132">
        <v>549337</v>
      </c>
      <c r="C233" s="133">
        <v>555159</v>
      </c>
      <c r="D233" s="133">
        <v>562538</v>
      </c>
      <c r="E233" s="133">
        <v>567587</v>
      </c>
      <c r="F233" s="133">
        <v>578224</v>
      </c>
      <c r="G233" s="133">
        <v>584142</v>
      </c>
      <c r="H233" s="133">
        <v>590165</v>
      </c>
      <c r="I233" s="133">
        <v>596682</v>
      </c>
      <c r="J233" s="133">
        <v>604092</v>
      </c>
      <c r="K233" s="133">
        <v>602516</v>
      </c>
      <c r="L233" s="133">
        <v>607180</v>
      </c>
      <c r="M233" s="133">
        <v>618715</v>
      </c>
      <c r="N233" s="133">
        <v>619588</v>
      </c>
      <c r="O233" s="133">
        <v>636035</v>
      </c>
      <c r="P233" s="133">
        <v>646915</v>
      </c>
      <c r="Q233" s="133">
        <v>664338</v>
      </c>
      <c r="R233" s="133">
        <v>672852</v>
      </c>
      <c r="S233" s="188">
        <v>688383</v>
      </c>
      <c r="U233" s="135">
        <f t="shared" si="3"/>
        <v>5.2256971560840748E-2</v>
      </c>
      <c r="V233" s="136">
        <f t="shared" si="3"/>
        <v>9.5575611655050796E-2</v>
      </c>
    </row>
    <row r="234" spans="1:22" ht="13.8" thickBot="1" x14ac:dyDescent="0.3">
      <c r="A234" s="137" t="s">
        <v>189</v>
      </c>
      <c r="B234" s="138">
        <v>533209</v>
      </c>
      <c r="C234" s="139">
        <v>538554</v>
      </c>
      <c r="D234" s="139">
        <v>545326</v>
      </c>
      <c r="E234" s="139">
        <v>550421</v>
      </c>
      <c r="F234" s="139">
        <v>561038</v>
      </c>
      <c r="G234" s="139">
        <v>567049</v>
      </c>
      <c r="H234" s="139">
        <v>573092</v>
      </c>
      <c r="I234" s="139">
        <v>579495</v>
      </c>
      <c r="J234" s="139">
        <v>586824</v>
      </c>
      <c r="K234" s="139">
        <v>585147</v>
      </c>
      <c r="L234" s="139">
        <v>589719</v>
      </c>
      <c r="M234" s="139">
        <v>601236</v>
      </c>
      <c r="N234" s="139">
        <v>602025</v>
      </c>
      <c r="O234" s="139">
        <v>618161</v>
      </c>
      <c r="P234" s="139">
        <v>628944</v>
      </c>
      <c r="Q234" s="139">
        <v>646173</v>
      </c>
      <c r="R234" s="139">
        <v>654466</v>
      </c>
      <c r="S234" s="140">
        <v>669783</v>
      </c>
      <c r="U234" s="141">
        <f t="shared" si="3"/>
        <v>5.2332853191851214E-2</v>
      </c>
      <c r="V234" s="142">
        <f t="shared" si="3"/>
        <v>9.6953260262908181E-2</v>
      </c>
    </row>
    <row r="235" spans="1:22" ht="13.8" thickBot="1" x14ac:dyDescent="0.3">
      <c r="A235" s="189" t="s">
        <v>192</v>
      </c>
      <c r="B235" s="132">
        <v>465187</v>
      </c>
      <c r="C235" s="133">
        <v>469893</v>
      </c>
      <c r="D235" s="133">
        <v>475862</v>
      </c>
      <c r="E235" s="133">
        <v>480159</v>
      </c>
      <c r="F235" s="133">
        <v>489212</v>
      </c>
      <c r="G235" s="133">
        <v>494201</v>
      </c>
      <c r="H235" s="133">
        <v>499579</v>
      </c>
      <c r="I235" s="133">
        <v>505257</v>
      </c>
      <c r="J235" s="133">
        <v>511630</v>
      </c>
      <c r="K235" s="133">
        <v>510346</v>
      </c>
      <c r="L235" s="133">
        <v>514385</v>
      </c>
      <c r="M235" s="133">
        <v>523874</v>
      </c>
      <c r="N235" s="133">
        <v>524555</v>
      </c>
      <c r="O235" s="133">
        <v>538797</v>
      </c>
      <c r="P235" s="133">
        <v>548097</v>
      </c>
      <c r="Q235" s="133">
        <v>562864</v>
      </c>
      <c r="R235" s="133">
        <v>569985</v>
      </c>
      <c r="S235" s="188">
        <v>583455</v>
      </c>
      <c r="U235" s="135">
        <f t="shared" si="3"/>
        <v>5.1573943024598501E-2</v>
      </c>
      <c r="V235" s="136">
        <f t="shared" si="3"/>
        <v>9.7932793324636114E-2</v>
      </c>
    </row>
    <row r="236" spans="1:22" ht="13.8" thickBot="1" x14ac:dyDescent="0.3">
      <c r="A236" s="137" t="s">
        <v>195</v>
      </c>
      <c r="B236" s="138">
        <v>21453</v>
      </c>
      <c r="C236" s="139">
        <v>21072</v>
      </c>
      <c r="D236" s="139">
        <v>21230</v>
      </c>
      <c r="E236" s="139">
        <v>20976</v>
      </c>
      <c r="F236" s="139">
        <v>20942</v>
      </c>
      <c r="G236" s="139">
        <v>20769</v>
      </c>
      <c r="H236" s="139">
        <v>20763</v>
      </c>
      <c r="I236" s="139">
        <v>20915</v>
      </c>
      <c r="J236" s="139">
        <v>21063</v>
      </c>
      <c r="K236" s="139">
        <v>21220</v>
      </c>
      <c r="L236" s="139">
        <v>21381</v>
      </c>
      <c r="M236" s="139">
        <v>21486</v>
      </c>
      <c r="N236" s="139">
        <v>21671</v>
      </c>
      <c r="O236" s="139">
        <v>22058</v>
      </c>
      <c r="P236" s="139">
        <v>22151</v>
      </c>
      <c r="Q236" s="139">
        <v>22358</v>
      </c>
      <c r="R236" s="139">
        <v>22563</v>
      </c>
      <c r="S236" s="140">
        <v>22812</v>
      </c>
      <c r="U236" s="141">
        <f t="shared" si="3"/>
        <v>3.7183421501345126E-2</v>
      </c>
      <c r="V236" s="142">
        <f t="shared" si="3"/>
        <v>4.4879185872178429E-2</v>
      </c>
    </row>
    <row r="237" spans="1:22" x14ac:dyDescent="0.25">
      <c r="A237" s="189" t="s">
        <v>198</v>
      </c>
      <c r="B237" s="132">
        <v>6474</v>
      </c>
      <c r="C237" s="133">
        <v>6448</v>
      </c>
      <c r="D237" s="133">
        <v>6541</v>
      </c>
      <c r="E237" s="133">
        <v>6459</v>
      </c>
      <c r="F237" s="133">
        <v>6391</v>
      </c>
      <c r="G237" s="133">
        <v>6268</v>
      </c>
      <c r="H237" s="133">
        <v>6195</v>
      </c>
      <c r="I237" s="133">
        <v>6170</v>
      </c>
      <c r="J237" s="133">
        <v>6141</v>
      </c>
      <c r="K237" s="133">
        <v>6108</v>
      </c>
      <c r="L237" s="133">
        <v>6066</v>
      </c>
      <c r="M237" s="133">
        <v>6000</v>
      </c>
      <c r="N237" s="133">
        <v>5954</v>
      </c>
      <c r="O237" s="133">
        <v>5982</v>
      </c>
      <c r="P237" s="133">
        <v>5955</v>
      </c>
      <c r="Q237" s="133">
        <v>5985</v>
      </c>
      <c r="R237" s="133">
        <v>5998</v>
      </c>
      <c r="S237" s="188">
        <v>6008</v>
      </c>
      <c r="U237" s="135">
        <f t="shared" si="3"/>
        <v>8.7167366797624712E-3</v>
      </c>
      <c r="V237" s="136">
        <f t="shared" si="3"/>
        <v>6.6855859579881827E-3</v>
      </c>
    </row>
    <row r="238" spans="1:22" x14ac:dyDescent="0.25">
      <c r="A238" s="189" t="s">
        <v>201</v>
      </c>
      <c r="B238" s="132">
        <v>14979</v>
      </c>
      <c r="C238" s="133">
        <v>14624</v>
      </c>
      <c r="D238" s="133">
        <v>14689</v>
      </c>
      <c r="E238" s="133">
        <v>14517</v>
      </c>
      <c r="F238" s="133">
        <v>14552</v>
      </c>
      <c r="G238" s="133">
        <v>14501</v>
      </c>
      <c r="H238" s="133">
        <v>14568</v>
      </c>
      <c r="I238" s="133">
        <v>14746</v>
      </c>
      <c r="J238" s="133">
        <v>14922</v>
      </c>
      <c r="K238" s="133">
        <v>15113</v>
      </c>
      <c r="L238" s="133">
        <v>15315</v>
      </c>
      <c r="M238" s="133">
        <v>15486</v>
      </c>
      <c r="N238" s="133">
        <v>15717</v>
      </c>
      <c r="O238" s="133">
        <v>16075</v>
      </c>
      <c r="P238" s="133">
        <v>16195</v>
      </c>
      <c r="Q238" s="133">
        <v>16373</v>
      </c>
      <c r="R238" s="133">
        <v>16565</v>
      </c>
      <c r="S238" s="188">
        <v>16804</v>
      </c>
      <c r="U238" s="135">
        <f t="shared" si="3"/>
        <v>4.7738043726690993E-2</v>
      </c>
      <c r="V238" s="136">
        <f t="shared" si="3"/>
        <v>5.8973105555857552E-2</v>
      </c>
    </row>
    <row r="239" spans="1:22" x14ac:dyDescent="0.25">
      <c r="A239" s="189" t="s">
        <v>204</v>
      </c>
      <c r="B239" s="132">
        <v>443734</v>
      </c>
      <c r="C239" s="133">
        <v>448821</v>
      </c>
      <c r="D239" s="133">
        <v>454632</v>
      </c>
      <c r="E239" s="133">
        <v>459183</v>
      </c>
      <c r="F239" s="133">
        <v>468270</v>
      </c>
      <c r="G239" s="133">
        <v>473432</v>
      </c>
      <c r="H239" s="133">
        <v>478816</v>
      </c>
      <c r="I239" s="133">
        <v>484342</v>
      </c>
      <c r="J239" s="133">
        <v>490567</v>
      </c>
      <c r="K239" s="133">
        <v>489126</v>
      </c>
      <c r="L239" s="133">
        <v>493004</v>
      </c>
      <c r="M239" s="133">
        <v>502387</v>
      </c>
      <c r="N239" s="133">
        <v>502885</v>
      </c>
      <c r="O239" s="133">
        <v>516739</v>
      </c>
      <c r="P239" s="133">
        <v>525946</v>
      </c>
      <c r="Q239" s="133">
        <v>540506</v>
      </c>
      <c r="R239" s="133">
        <v>547422</v>
      </c>
      <c r="S239" s="188">
        <v>560643</v>
      </c>
      <c r="U239" s="135">
        <f t="shared" si="3"/>
        <v>5.2172413189309763E-2</v>
      </c>
      <c r="V239" s="136">
        <f t="shared" si="3"/>
        <v>0.10016196968403435</v>
      </c>
    </row>
    <row r="240" spans="1:22" x14ac:dyDescent="0.25">
      <c r="A240" s="189" t="s">
        <v>207</v>
      </c>
      <c r="B240" s="132">
        <v>230175</v>
      </c>
      <c r="C240" s="133">
        <v>231403</v>
      </c>
      <c r="D240" s="133">
        <v>233112</v>
      </c>
      <c r="E240" s="133">
        <v>236205</v>
      </c>
      <c r="F240" s="133">
        <v>241602</v>
      </c>
      <c r="G240" s="133">
        <v>243557</v>
      </c>
      <c r="H240" s="133">
        <v>246613</v>
      </c>
      <c r="I240" s="133">
        <v>249687</v>
      </c>
      <c r="J240" s="133">
        <v>254600</v>
      </c>
      <c r="K240" s="133">
        <v>254344</v>
      </c>
      <c r="L240" s="133">
        <v>256378</v>
      </c>
      <c r="M240" s="133">
        <v>258494</v>
      </c>
      <c r="N240" s="133">
        <v>256981</v>
      </c>
      <c r="O240" s="133">
        <v>267767</v>
      </c>
      <c r="P240" s="133">
        <v>272877</v>
      </c>
      <c r="Q240" s="133">
        <v>278346</v>
      </c>
      <c r="R240" s="133">
        <v>281624</v>
      </c>
      <c r="S240" s="188">
        <v>289909</v>
      </c>
      <c r="U240" s="135">
        <f t="shared" si="3"/>
        <v>4.7945536104844422E-2</v>
      </c>
      <c r="V240" s="136">
        <f t="shared" si="3"/>
        <v>0.12296996585494591</v>
      </c>
    </row>
    <row r="241" spans="1:22" x14ac:dyDescent="0.25">
      <c r="A241" s="189" t="s">
        <v>210</v>
      </c>
      <c r="B241" s="132">
        <v>210444</v>
      </c>
      <c r="C241" s="133">
        <v>214317</v>
      </c>
      <c r="D241" s="133">
        <v>218437</v>
      </c>
      <c r="E241" s="133">
        <v>219882</v>
      </c>
      <c r="F241" s="133">
        <v>223526</v>
      </c>
      <c r="G241" s="133">
        <v>226626</v>
      </c>
      <c r="H241" s="133">
        <v>228877</v>
      </c>
      <c r="I241" s="133">
        <v>231464</v>
      </c>
      <c r="J241" s="133">
        <v>232655</v>
      </c>
      <c r="K241" s="133">
        <v>231597</v>
      </c>
      <c r="L241" s="133">
        <v>233471</v>
      </c>
      <c r="M241" s="133">
        <v>240613</v>
      </c>
      <c r="N241" s="133">
        <v>242622</v>
      </c>
      <c r="O241" s="133">
        <v>245634</v>
      </c>
      <c r="P241" s="133">
        <v>249758</v>
      </c>
      <c r="Q241" s="133">
        <v>258736</v>
      </c>
      <c r="R241" s="133">
        <v>262395</v>
      </c>
      <c r="S241" s="188">
        <v>267292</v>
      </c>
      <c r="U241" s="135">
        <f t="shared" si="3"/>
        <v>5.7778612610124069E-2</v>
      </c>
      <c r="V241" s="136">
        <f t="shared" si="3"/>
        <v>7.6766713571637002E-2</v>
      </c>
    </row>
    <row r="242" spans="1:22" x14ac:dyDescent="0.25">
      <c r="A242" s="189" t="s">
        <v>213</v>
      </c>
      <c r="B242" s="132">
        <v>3115</v>
      </c>
      <c r="C242" s="133">
        <v>3101</v>
      </c>
      <c r="D242" s="133">
        <v>3083</v>
      </c>
      <c r="E242" s="133">
        <v>3096</v>
      </c>
      <c r="F242" s="133">
        <v>3143</v>
      </c>
      <c r="G242" s="133">
        <v>3249</v>
      </c>
      <c r="H242" s="133">
        <v>3326</v>
      </c>
      <c r="I242" s="133">
        <v>3191</v>
      </c>
      <c r="J242" s="133">
        <v>3312</v>
      </c>
      <c r="K242" s="133">
        <v>3184</v>
      </c>
      <c r="L242" s="133">
        <v>3155</v>
      </c>
      <c r="M242" s="133">
        <v>3280</v>
      </c>
      <c r="N242" s="133">
        <v>3282</v>
      </c>
      <c r="O242" s="133">
        <v>3338</v>
      </c>
      <c r="P242" s="133">
        <v>3311</v>
      </c>
      <c r="Q242" s="133">
        <v>3425</v>
      </c>
      <c r="R242" s="133">
        <v>3403</v>
      </c>
      <c r="S242" s="188">
        <v>3442</v>
      </c>
      <c r="U242" s="135">
        <f t="shared" si="3"/>
        <v>-2.5446931911200732E-2</v>
      </c>
      <c r="V242" s="136">
        <f t="shared" si="3"/>
        <v>4.6635997511681238E-2</v>
      </c>
    </row>
    <row r="243" spans="1:22" x14ac:dyDescent="0.25">
      <c r="A243" s="189" t="s">
        <v>216</v>
      </c>
      <c r="B243" s="132">
        <v>68022</v>
      </c>
      <c r="C243" s="133">
        <v>68660</v>
      </c>
      <c r="D243" s="133">
        <v>69464</v>
      </c>
      <c r="E243" s="133">
        <v>70262</v>
      </c>
      <c r="F243" s="133">
        <v>71826</v>
      </c>
      <c r="G243" s="133">
        <v>72848</v>
      </c>
      <c r="H243" s="133">
        <v>73512</v>
      </c>
      <c r="I243" s="133">
        <v>74238</v>
      </c>
      <c r="J243" s="133">
        <v>75193</v>
      </c>
      <c r="K243" s="133">
        <v>74801</v>
      </c>
      <c r="L243" s="133">
        <v>75334</v>
      </c>
      <c r="M243" s="133">
        <v>77362</v>
      </c>
      <c r="N243" s="133">
        <v>77470</v>
      </c>
      <c r="O243" s="133">
        <v>79363</v>
      </c>
      <c r="P243" s="133">
        <v>80847</v>
      </c>
      <c r="Q243" s="133">
        <v>83309</v>
      </c>
      <c r="R243" s="133">
        <v>84481</v>
      </c>
      <c r="S243" s="188">
        <v>86328</v>
      </c>
      <c r="U243" s="135">
        <f t="shared" si="3"/>
        <v>5.7471077646558344E-2</v>
      </c>
      <c r="V243" s="136">
        <f t="shared" si="3"/>
        <v>9.036156495967318E-2</v>
      </c>
    </row>
    <row r="244" spans="1:22" x14ac:dyDescent="0.25">
      <c r="A244" s="189" t="s">
        <v>219</v>
      </c>
      <c r="B244" s="132">
        <v>16128</v>
      </c>
      <c r="C244" s="133">
        <v>16605</v>
      </c>
      <c r="D244" s="133">
        <v>17212</v>
      </c>
      <c r="E244" s="133">
        <v>17166</v>
      </c>
      <c r="F244" s="133">
        <v>17186</v>
      </c>
      <c r="G244" s="133">
        <v>17092</v>
      </c>
      <c r="H244" s="133">
        <v>17073</v>
      </c>
      <c r="I244" s="133">
        <v>17187</v>
      </c>
      <c r="J244" s="133">
        <v>17268</v>
      </c>
      <c r="K244" s="133">
        <v>17369</v>
      </c>
      <c r="L244" s="133">
        <v>17461</v>
      </c>
      <c r="M244" s="133">
        <v>17479</v>
      </c>
      <c r="N244" s="133">
        <v>17563</v>
      </c>
      <c r="O244" s="133">
        <v>17875</v>
      </c>
      <c r="P244" s="133">
        <v>17971</v>
      </c>
      <c r="Q244" s="133">
        <v>18165</v>
      </c>
      <c r="R244" s="133">
        <v>18386</v>
      </c>
      <c r="S244" s="188">
        <v>18601</v>
      </c>
      <c r="U244" s="135">
        <f t="shared" si="3"/>
        <v>4.9560346720309623E-2</v>
      </c>
      <c r="V244" s="136">
        <f t="shared" si="3"/>
        <v>4.760158757780597E-2</v>
      </c>
    </row>
    <row r="245" spans="1:22" x14ac:dyDescent="0.25">
      <c r="A245" s="189" t="s">
        <v>222</v>
      </c>
      <c r="B245" s="132">
        <v>13572</v>
      </c>
      <c r="C245" s="133">
        <v>13764</v>
      </c>
      <c r="D245" s="133">
        <v>14192</v>
      </c>
      <c r="E245" s="133">
        <v>14234</v>
      </c>
      <c r="F245" s="133">
        <v>14461</v>
      </c>
      <c r="G245" s="133">
        <v>14589</v>
      </c>
      <c r="H245" s="133">
        <v>14762</v>
      </c>
      <c r="I245" s="133">
        <v>15058</v>
      </c>
      <c r="J245" s="133">
        <v>15317</v>
      </c>
      <c r="K245" s="133">
        <v>15541</v>
      </c>
      <c r="L245" s="133">
        <v>15716</v>
      </c>
      <c r="M245" s="133">
        <v>15787</v>
      </c>
      <c r="N245" s="133">
        <v>15880</v>
      </c>
      <c r="O245" s="133">
        <v>16175</v>
      </c>
      <c r="P245" s="133">
        <v>16286</v>
      </c>
      <c r="Q245" s="133">
        <v>16496</v>
      </c>
      <c r="R245" s="133">
        <v>16727</v>
      </c>
      <c r="S245" s="188">
        <v>16937</v>
      </c>
      <c r="U245" s="135">
        <f t="shared" si="3"/>
        <v>5.7201171878382251E-2</v>
      </c>
      <c r="V245" s="136">
        <f t="shared" si="3"/>
        <v>5.1171850889431214E-2</v>
      </c>
    </row>
    <row r="246" spans="1:22" x14ac:dyDescent="0.25">
      <c r="A246" s="189" t="s">
        <v>225</v>
      </c>
      <c r="B246" s="132">
        <v>2556</v>
      </c>
      <c r="C246" s="133">
        <v>2841</v>
      </c>
      <c r="D246" s="133">
        <v>3019</v>
      </c>
      <c r="E246" s="133">
        <v>2932</v>
      </c>
      <c r="F246" s="133">
        <v>2724</v>
      </c>
      <c r="G246" s="133">
        <v>2504</v>
      </c>
      <c r="H246" s="133">
        <v>2312</v>
      </c>
      <c r="I246" s="133">
        <v>2129</v>
      </c>
      <c r="J246" s="133">
        <v>1951</v>
      </c>
      <c r="K246" s="133">
        <v>1828</v>
      </c>
      <c r="L246" s="133">
        <v>1745</v>
      </c>
      <c r="M246" s="133">
        <v>1692</v>
      </c>
      <c r="N246" s="133">
        <v>1683</v>
      </c>
      <c r="O246" s="133">
        <v>1699</v>
      </c>
      <c r="P246" s="133">
        <v>1685</v>
      </c>
      <c r="Q246" s="133">
        <v>1669</v>
      </c>
      <c r="R246" s="133">
        <v>1659</v>
      </c>
      <c r="S246" s="188">
        <v>1663</v>
      </c>
      <c r="U246" s="135">
        <f t="shared" si="3"/>
        <v>-2.3751909599091903E-2</v>
      </c>
      <c r="V246" s="136">
        <f t="shared" si="3"/>
        <v>9.6793003341002493E-3</v>
      </c>
    </row>
    <row r="247" spans="1:22" ht="13.8" thickBot="1" x14ac:dyDescent="0.3">
      <c r="A247" s="189" t="s">
        <v>228</v>
      </c>
      <c r="B247" s="132">
        <v>88442</v>
      </c>
      <c r="C247" s="133">
        <v>90045</v>
      </c>
      <c r="D247" s="133">
        <v>92176</v>
      </c>
      <c r="E247" s="133">
        <v>92733</v>
      </c>
      <c r="F247" s="133">
        <v>94914</v>
      </c>
      <c r="G247" s="133">
        <v>97775</v>
      </c>
      <c r="H247" s="133">
        <v>98545</v>
      </c>
      <c r="I247" s="133">
        <v>100069</v>
      </c>
      <c r="J247" s="133">
        <v>101135</v>
      </c>
      <c r="K247" s="133">
        <v>101659</v>
      </c>
      <c r="L247" s="133">
        <v>102127</v>
      </c>
      <c r="M247" s="133">
        <v>103507</v>
      </c>
      <c r="N247" s="133">
        <v>106110</v>
      </c>
      <c r="O247" s="133">
        <v>108447</v>
      </c>
      <c r="P247" s="133">
        <v>110308</v>
      </c>
      <c r="Q247" s="133">
        <v>111779</v>
      </c>
      <c r="R247" s="133">
        <v>114261</v>
      </c>
      <c r="S247" s="188">
        <v>115530</v>
      </c>
      <c r="U247" s="135">
        <f t="shared" si="3"/>
        <v>9.1820394920627102E-2</v>
      </c>
      <c r="V247" s="136">
        <f t="shared" si="3"/>
        <v>4.5170181294279521E-2</v>
      </c>
    </row>
    <row r="248" spans="1:22" ht="13.8" thickBot="1" x14ac:dyDescent="0.3">
      <c r="A248" s="137" t="s">
        <v>231</v>
      </c>
      <c r="B248" s="138">
        <v>69613</v>
      </c>
      <c r="C248" s="139">
        <v>70972</v>
      </c>
      <c r="D248" s="139">
        <v>72859</v>
      </c>
      <c r="E248" s="139">
        <v>73193</v>
      </c>
      <c r="F248" s="139">
        <v>75109</v>
      </c>
      <c r="G248" s="139">
        <v>77709</v>
      </c>
      <c r="H248" s="139">
        <v>78205</v>
      </c>
      <c r="I248" s="139">
        <v>79516</v>
      </c>
      <c r="J248" s="139">
        <v>80437</v>
      </c>
      <c r="K248" s="139">
        <v>80796</v>
      </c>
      <c r="L248" s="139">
        <v>81074</v>
      </c>
      <c r="M248" s="139">
        <v>82169</v>
      </c>
      <c r="N248" s="139">
        <v>84447</v>
      </c>
      <c r="O248" s="139">
        <v>86500</v>
      </c>
      <c r="P248" s="139">
        <v>88158</v>
      </c>
      <c r="Q248" s="139">
        <v>89401</v>
      </c>
      <c r="R248" s="139">
        <v>91611</v>
      </c>
      <c r="S248" s="140">
        <v>92629</v>
      </c>
      <c r="U248" s="141">
        <f t="shared" si="3"/>
        <v>0.10260761773016847</v>
      </c>
      <c r="V248" s="142">
        <f t="shared" si="3"/>
        <v>4.5195200856477102E-2</v>
      </c>
    </row>
    <row r="249" spans="1:22" x14ac:dyDescent="0.25">
      <c r="A249" s="189" t="s">
        <v>234</v>
      </c>
      <c r="B249" s="132">
        <v>18830</v>
      </c>
      <c r="C249" s="133">
        <v>19073</v>
      </c>
      <c r="D249" s="133">
        <v>19318</v>
      </c>
      <c r="E249" s="133">
        <v>19540</v>
      </c>
      <c r="F249" s="133">
        <v>19805</v>
      </c>
      <c r="G249" s="133">
        <v>20066</v>
      </c>
      <c r="H249" s="133">
        <v>20340</v>
      </c>
      <c r="I249" s="133">
        <v>20552</v>
      </c>
      <c r="J249" s="133">
        <v>20698</v>
      </c>
      <c r="K249" s="133">
        <v>20863</v>
      </c>
      <c r="L249" s="133">
        <v>21053</v>
      </c>
      <c r="M249" s="133">
        <v>21339</v>
      </c>
      <c r="N249" s="133">
        <v>21663</v>
      </c>
      <c r="O249" s="133">
        <v>21947</v>
      </c>
      <c r="P249" s="133">
        <v>22150</v>
      </c>
      <c r="Q249" s="133">
        <v>22378</v>
      </c>
      <c r="R249" s="133">
        <v>22650</v>
      </c>
      <c r="S249" s="188">
        <v>22901</v>
      </c>
      <c r="U249" s="135">
        <f t="shared" si="3"/>
        <v>4.9512818561613159E-2</v>
      </c>
      <c r="V249" s="136">
        <f t="shared" si="3"/>
        <v>4.5068990860744895E-2</v>
      </c>
    </row>
    <row r="250" spans="1:22" x14ac:dyDescent="0.25">
      <c r="A250" s="187" t="s">
        <v>1235</v>
      </c>
      <c r="B250" s="132">
        <v>786672</v>
      </c>
      <c r="C250" s="133">
        <v>793083</v>
      </c>
      <c r="D250" s="133">
        <v>804634</v>
      </c>
      <c r="E250" s="133">
        <v>798804</v>
      </c>
      <c r="F250" s="133">
        <v>803274</v>
      </c>
      <c r="G250" s="133">
        <v>785465</v>
      </c>
      <c r="H250" s="133">
        <v>779187</v>
      </c>
      <c r="I250" s="133">
        <v>789286</v>
      </c>
      <c r="J250" s="133">
        <v>812597</v>
      </c>
      <c r="K250" s="133">
        <v>833268</v>
      </c>
      <c r="L250" s="133">
        <v>841544</v>
      </c>
      <c r="M250" s="133">
        <v>863554</v>
      </c>
      <c r="N250" s="133">
        <v>865782</v>
      </c>
      <c r="O250" s="133">
        <v>876932</v>
      </c>
      <c r="P250" s="133">
        <v>890852</v>
      </c>
      <c r="Q250" s="133">
        <v>897414</v>
      </c>
      <c r="R250" s="133">
        <v>904746</v>
      </c>
      <c r="S250" s="188">
        <v>920186</v>
      </c>
      <c r="U250" s="135">
        <f t="shared" si="3"/>
        <v>3.3083262100391364E-2</v>
      </c>
      <c r="V250" s="136">
        <f t="shared" si="3"/>
        <v>7.0029618352362544E-2</v>
      </c>
    </row>
    <row r="251" spans="1:22" x14ac:dyDescent="0.25">
      <c r="A251" s="189" t="s">
        <v>1232</v>
      </c>
      <c r="B251" s="132">
        <v>484114</v>
      </c>
      <c r="C251" s="133">
        <v>484959</v>
      </c>
      <c r="D251" s="133">
        <v>493146</v>
      </c>
      <c r="E251" s="133">
        <v>487808</v>
      </c>
      <c r="F251" s="133">
        <v>501914</v>
      </c>
      <c r="G251" s="133">
        <v>494081</v>
      </c>
      <c r="H251" s="133">
        <v>492060</v>
      </c>
      <c r="I251" s="133">
        <v>500951</v>
      </c>
      <c r="J251" s="133">
        <v>514910</v>
      </c>
      <c r="K251" s="133">
        <v>527304</v>
      </c>
      <c r="L251" s="133">
        <v>530888</v>
      </c>
      <c r="M251" s="133">
        <v>550554</v>
      </c>
      <c r="N251" s="133">
        <v>551674</v>
      </c>
      <c r="O251" s="133">
        <v>560829</v>
      </c>
      <c r="P251" s="133">
        <v>572419</v>
      </c>
      <c r="Q251" s="133">
        <v>575349</v>
      </c>
      <c r="R251" s="133">
        <v>577337</v>
      </c>
      <c r="S251" s="188">
        <v>587314</v>
      </c>
      <c r="U251" s="135">
        <f t="shared" si="3"/>
        <v>1.3892975862150658E-2</v>
      </c>
      <c r="V251" s="136">
        <f t="shared" si="3"/>
        <v>7.093681632039428E-2</v>
      </c>
    </row>
    <row r="252" spans="1:22" x14ac:dyDescent="0.25">
      <c r="A252" s="189" t="s">
        <v>1229</v>
      </c>
      <c r="B252" s="132">
        <v>258546</v>
      </c>
      <c r="C252" s="133">
        <v>256826</v>
      </c>
      <c r="D252" s="133">
        <v>259523</v>
      </c>
      <c r="E252" s="133">
        <v>258025</v>
      </c>
      <c r="F252" s="133">
        <v>257838</v>
      </c>
      <c r="G252" s="133">
        <v>256652</v>
      </c>
      <c r="H252" s="133">
        <v>258041</v>
      </c>
      <c r="I252" s="133">
        <v>262600</v>
      </c>
      <c r="J252" s="133">
        <v>269558</v>
      </c>
      <c r="K252" s="133">
        <v>277213</v>
      </c>
      <c r="L252" s="133">
        <v>281611</v>
      </c>
      <c r="M252" s="133">
        <v>293886</v>
      </c>
      <c r="N252" s="133">
        <v>297694</v>
      </c>
      <c r="O252" s="133">
        <v>303109</v>
      </c>
      <c r="P252" s="133">
        <v>308302</v>
      </c>
      <c r="Q252" s="133">
        <v>315985</v>
      </c>
      <c r="R252" s="133">
        <v>319625</v>
      </c>
      <c r="S252" s="188">
        <v>325992</v>
      </c>
      <c r="U252" s="135">
        <f t="shared" si="3"/>
        <v>4.6880466785906183E-2</v>
      </c>
      <c r="V252" s="136">
        <f t="shared" si="3"/>
        <v>8.2093542817276433E-2</v>
      </c>
    </row>
    <row r="253" spans="1:22" x14ac:dyDescent="0.25">
      <c r="A253" s="189" t="s">
        <v>1226</v>
      </c>
      <c r="B253" s="132">
        <v>75329</v>
      </c>
      <c r="C253" s="133">
        <v>73235</v>
      </c>
      <c r="D253" s="133">
        <v>77072</v>
      </c>
      <c r="E253" s="133">
        <v>78324</v>
      </c>
      <c r="F253" s="133">
        <v>78822</v>
      </c>
      <c r="G253" s="133">
        <v>78524</v>
      </c>
      <c r="H253" s="133">
        <v>79067</v>
      </c>
      <c r="I253" s="133">
        <v>79836</v>
      </c>
      <c r="J253" s="133">
        <v>76846</v>
      </c>
      <c r="K253" s="133">
        <v>78013</v>
      </c>
      <c r="L253" s="133">
        <v>80033</v>
      </c>
      <c r="M253" s="133">
        <v>84372</v>
      </c>
      <c r="N253" s="133">
        <v>83248</v>
      </c>
      <c r="O253" s="133">
        <v>87093</v>
      </c>
      <c r="P253" s="133">
        <v>90965</v>
      </c>
      <c r="Q253" s="133">
        <v>95524</v>
      </c>
      <c r="R253" s="133">
        <v>97001</v>
      </c>
      <c r="S253" s="188">
        <v>100414</v>
      </c>
      <c r="U253" s="135">
        <f t="shared" si="3"/>
        <v>6.3297630950893025E-2</v>
      </c>
      <c r="V253" s="136">
        <f t="shared" si="3"/>
        <v>0.14834457827981162</v>
      </c>
    </row>
    <row r="254" spans="1:22" x14ac:dyDescent="0.25">
      <c r="A254" s="189" t="s">
        <v>1223</v>
      </c>
      <c r="B254" s="132">
        <v>143006</v>
      </c>
      <c r="C254" s="133">
        <v>143265</v>
      </c>
      <c r="D254" s="133">
        <v>142655</v>
      </c>
      <c r="E254" s="133">
        <v>141163</v>
      </c>
      <c r="F254" s="133">
        <v>138379</v>
      </c>
      <c r="G254" s="133">
        <v>137214</v>
      </c>
      <c r="H254" s="133">
        <v>138081</v>
      </c>
      <c r="I254" s="133">
        <v>141045</v>
      </c>
      <c r="J254" s="133">
        <v>148991</v>
      </c>
      <c r="K254" s="133">
        <v>155934</v>
      </c>
      <c r="L254" s="133">
        <v>159657</v>
      </c>
      <c r="M254" s="133">
        <v>165942</v>
      </c>
      <c r="N254" s="133">
        <v>169558</v>
      </c>
      <c r="O254" s="133">
        <v>172206</v>
      </c>
      <c r="P254" s="133">
        <v>174565</v>
      </c>
      <c r="Q254" s="133">
        <v>176165</v>
      </c>
      <c r="R254" s="133">
        <v>177677</v>
      </c>
      <c r="S254" s="188">
        <v>179979</v>
      </c>
      <c r="U254" s="135">
        <f t="shared" si="3"/>
        <v>3.4775978288187348E-2</v>
      </c>
      <c r="V254" s="136">
        <f t="shared" si="3"/>
        <v>5.2840267687346065E-2</v>
      </c>
    </row>
    <row r="255" spans="1:22" x14ac:dyDescent="0.25">
      <c r="A255" s="189" t="s">
        <v>1220</v>
      </c>
      <c r="B255" s="132">
        <v>40212</v>
      </c>
      <c r="C255" s="133">
        <v>40326</v>
      </c>
      <c r="D255" s="133">
        <v>39796</v>
      </c>
      <c r="E255" s="133">
        <v>38538</v>
      </c>
      <c r="F255" s="133">
        <v>40638</v>
      </c>
      <c r="G255" s="133">
        <v>40914</v>
      </c>
      <c r="H255" s="133">
        <v>40893</v>
      </c>
      <c r="I255" s="133">
        <v>41719</v>
      </c>
      <c r="J255" s="133">
        <v>43721</v>
      </c>
      <c r="K255" s="133">
        <v>43266</v>
      </c>
      <c r="L255" s="133">
        <v>41921</v>
      </c>
      <c r="M255" s="133">
        <v>43571</v>
      </c>
      <c r="N255" s="133">
        <v>44888</v>
      </c>
      <c r="O255" s="133">
        <v>43810</v>
      </c>
      <c r="P255" s="133">
        <v>42773</v>
      </c>
      <c r="Q255" s="133">
        <v>44296</v>
      </c>
      <c r="R255" s="133">
        <v>44947</v>
      </c>
      <c r="S255" s="188">
        <v>45598</v>
      </c>
      <c r="U255" s="135">
        <f t="shared" si="3"/>
        <v>6.0095028237345804E-2</v>
      </c>
      <c r="V255" s="136">
        <f t="shared" si="3"/>
        <v>5.9205768384922974E-2</v>
      </c>
    </row>
    <row r="256" spans="1:22" x14ac:dyDescent="0.25">
      <c r="A256" s="189" t="s">
        <v>1217</v>
      </c>
      <c r="B256" s="132">
        <v>225568</v>
      </c>
      <c r="C256" s="133">
        <v>228133</v>
      </c>
      <c r="D256" s="133">
        <v>233623</v>
      </c>
      <c r="E256" s="133">
        <v>229783</v>
      </c>
      <c r="F256" s="133">
        <v>244076</v>
      </c>
      <c r="G256" s="133">
        <v>237429</v>
      </c>
      <c r="H256" s="133">
        <v>234020</v>
      </c>
      <c r="I256" s="133">
        <v>238350</v>
      </c>
      <c r="J256" s="133">
        <v>245351</v>
      </c>
      <c r="K256" s="133">
        <v>250090</v>
      </c>
      <c r="L256" s="133">
        <v>249277</v>
      </c>
      <c r="M256" s="133">
        <v>256668</v>
      </c>
      <c r="N256" s="133">
        <v>253980</v>
      </c>
      <c r="O256" s="133">
        <v>257720</v>
      </c>
      <c r="P256" s="133">
        <v>264116</v>
      </c>
      <c r="Q256" s="133">
        <v>259364</v>
      </c>
      <c r="R256" s="133">
        <v>257712</v>
      </c>
      <c r="S256" s="188">
        <v>261322</v>
      </c>
      <c r="U256" s="135">
        <f t="shared" si="3"/>
        <v>-2.5235321397923172E-2</v>
      </c>
      <c r="V256" s="136">
        <f t="shared" si="3"/>
        <v>5.7219897154907606E-2</v>
      </c>
    </row>
    <row r="257" spans="1:22" x14ac:dyDescent="0.25">
      <c r="A257" s="189" t="s">
        <v>1214</v>
      </c>
      <c r="B257" s="132">
        <v>86671</v>
      </c>
      <c r="C257" s="133">
        <v>88792</v>
      </c>
      <c r="D257" s="133">
        <v>90434</v>
      </c>
      <c r="E257" s="133">
        <v>91782</v>
      </c>
      <c r="F257" s="133">
        <v>93619</v>
      </c>
      <c r="G257" s="133">
        <v>93347</v>
      </c>
      <c r="H257" s="133">
        <v>93454</v>
      </c>
      <c r="I257" s="133">
        <v>94769</v>
      </c>
      <c r="J257" s="133">
        <v>94873</v>
      </c>
      <c r="K257" s="133">
        <v>94975</v>
      </c>
      <c r="L257" s="133">
        <v>96134</v>
      </c>
      <c r="M257" s="133">
        <v>96740</v>
      </c>
      <c r="N257" s="133">
        <v>96910</v>
      </c>
      <c r="O257" s="133">
        <v>98193</v>
      </c>
      <c r="P257" s="133">
        <v>100668</v>
      </c>
      <c r="Q257" s="133">
        <v>99792</v>
      </c>
      <c r="R257" s="133">
        <v>100412</v>
      </c>
      <c r="S257" s="188">
        <v>102397</v>
      </c>
      <c r="U257" s="135">
        <f t="shared" si="3"/>
        <v>2.5084254758095614E-2</v>
      </c>
      <c r="V257" s="136">
        <f t="shared" si="3"/>
        <v>8.1450043081280787E-2</v>
      </c>
    </row>
    <row r="258" spans="1:22" x14ac:dyDescent="0.25">
      <c r="A258" s="189" t="s">
        <v>1211</v>
      </c>
      <c r="B258" s="132">
        <v>34426</v>
      </c>
      <c r="C258" s="133">
        <v>32685</v>
      </c>
      <c r="D258" s="133">
        <v>35749</v>
      </c>
      <c r="E258" s="133">
        <v>32835</v>
      </c>
      <c r="F258" s="133">
        <v>33422</v>
      </c>
      <c r="G258" s="133">
        <v>33973</v>
      </c>
      <c r="H258" s="133">
        <v>26782</v>
      </c>
      <c r="I258" s="133">
        <v>27874</v>
      </c>
      <c r="J258" s="133">
        <v>30089</v>
      </c>
      <c r="K258" s="133">
        <v>30790</v>
      </c>
      <c r="L258" s="133">
        <v>30675</v>
      </c>
      <c r="M258" s="133">
        <v>30969</v>
      </c>
      <c r="N258" s="133">
        <v>30123</v>
      </c>
      <c r="O258" s="133">
        <v>28824</v>
      </c>
      <c r="P258" s="133">
        <v>29294</v>
      </c>
      <c r="Q258" s="133">
        <v>30157</v>
      </c>
      <c r="R258" s="133">
        <v>27245</v>
      </c>
      <c r="S258" s="188">
        <v>26312</v>
      </c>
      <c r="U258" s="135">
        <f t="shared" si="3"/>
        <v>-0.33381522211133308</v>
      </c>
      <c r="V258" s="136">
        <f t="shared" si="3"/>
        <v>-0.13010227924338713</v>
      </c>
    </row>
    <row r="259" spans="1:22" x14ac:dyDescent="0.25">
      <c r="A259" s="189" t="s">
        <v>1208</v>
      </c>
      <c r="B259" s="132">
        <v>17163</v>
      </c>
      <c r="C259" s="133">
        <v>16204</v>
      </c>
      <c r="D259" s="133">
        <v>17685</v>
      </c>
      <c r="E259" s="133">
        <v>17026</v>
      </c>
      <c r="F259" s="133">
        <v>17225</v>
      </c>
      <c r="G259" s="133">
        <v>17622</v>
      </c>
      <c r="H259" s="133">
        <v>10519</v>
      </c>
      <c r="I259" s="133">
        <v>11000</v>
      </c>
      <c r="J259" s="133">
        <v>12283</v>
      </c>
      <c r="K259" s="133">
        <v>11904</v>
      </c>
      <c r="L259" s="133">
        <v>12825</v>
      </c>
      <c r="M259" s="133">
        <v>12793</v>
      </c>
      <c r="N259" s="133">
        <v>11841</v>
      </c>
      <c r="O259" s="133">
        <v>11326</v>
      </c>
      <c r="P259" s="133">
        <v>10812</v>
      </c>
      <c r="Q259" s="133">
        <v>10935</v>
      </c>
      <c r="R259" s="133">
        <v>9333</v>
      </c>
      <c r="S259" s="188">
        <v>9097</v>
      </c>
      <c r="U259" s="135">
        <f t="shared" si="3"/>
        <v>-0.46934786752890478</v>
      </c>
      <c r="V259" s="136">
        <f t="shared" si="3"/>
        <v>-9.7374256926252789E-2</v>
      </c>
    </row>
    <row r="260" spans="1:22" x14ac:dyDescent="0.25">
      <c r="A260" s="189" t="s">
        <v>1205</v>
      </c>
      <c r="B260" s="132">
        <v>1499</v>
      </c>
      <c r="C260" s="133">
        <v>1302</v>
      </c>
      <c r="D260" s="133">
        <v>1583</v>
      </c>
      <c r="E260" s="133">
        <v>1265</v>
      </c>
      <c r="F260" s="133">
        <v>1333</v>
      </c>
      <c r="G260" s="133">
        <v>1268</v>
      </c>
      <c r="H260" s="133">
        <v>1220</v>
      </c>
      <c r="I260" s="133">
        <v>1350</v>
      </c>
      <c r="J260" s="133">
        <v>1317</v>
      </c>
      <c r="K260" s="133">
        <v>1447</v>
      </c>
      <c r="L260" s="133">
        <v>1343</v>
      </c>
      <c r="M260" s="133">
        <v>1405</v>
      </c>
      <c r="N260" s="133">
        <v>1510</v>
      </c>
      <c r="O260" s="133">
        <v>1349</v>
      </c>
      <c r="P260" s="133">
        <v>1372</v>
      </c>
      <c r="Q260" s="133">
        <v>1611</v>
      </c>
      <c r="R260" s="133">
        <v>1417</v>
      </c>
      <c r="S260" s="188">
        <v>1320</v>
      </c>
      <c r="U260" s="135">
        <f t="shared" si="3"/>
        <v>-0.40145440450998726</v>
      </c>
      <c r="V260" s="136">
        <f t="shared" si="3"/>
        <v>-0.24696298557017538</v>
      </c>
    </row>
    <row r="261" spans="1:22" x14ac:dyDescent="0.25">
      <c r="A261" s="189" t="s">
        <v>1202</v>
      </c>
      <c r="B261" s="132">
        <v>15664</v>
      </c>
      <c r="C261" s="133">
        <v>14902</v>
      </c>
      <c r="D261" s="133">
        <v>16102</v>
      </c>
      <c r="E261" s="133">
        <v>15761</v>
      </c>
      <c r="F261" s="133">
        <v>15891</v>
      </c>
      <c r="G261" s="133">
        <v>16354</v>
      </c>
      <c r="H261" s="133">
        <v>9299</v>
      </c>
      <c r="I261" s="133">
        <v>9650</v>
      </c>
      <c r="J261" s="133">
        <v>10966</v>
      </c>
      <c r="K261" s="133">
        <v>10456</v>
      </c>
      <c r="L261" s="133">
        <v>11482</v>
      </c>
      <c r="M261" s="133">
        <v>11387</v>
      </c>
      <c r="N261" s="133">
        <v>10331</v>
      </c>
      <c r="O261" s="133">
        <v>9978</v>
      </c>
      <c r="P261" s="133">
        <v>9440</v>
      </c>
      <c r="Q261" s="133">
        <v>9324</v>
      </c>
      <c r="R261" s="133">
        <v>7916</v>
      </c>
      <c r="S261" s="188">
        <v>7777</v>
      </c>
      <c r="U261" s="135">
        <f t="shared" si="3"/>
        <v>-0.48046587047705636</v>
      </c>
      <c r="V261" s="136">
        <f t="shared" si="3"/>
        <v>-6.8409065484146048E-2</v>
      </c>
    </row>
    <row r="262" spans="1:22" x14ac:dyDescent="0.25">
      <c r="A262" s="189" t="s">
        <v>1199</v>
      </c>
      <c r="B262" s="132">
        <v>8508</v>
      </c>
      <c r="C262" s="133">
        <v>7765</v>
      </c>
      <c r="D262" s="133">
        <v>9614</v>
      </c>
      <c r="E262" s="133">
        <v>7817</v>
      </c>
      <c r="F262" s="133">
        <v>7270</v>
      </c>
      <c r="G262" s="133">
        <v>7680</v>
      </c>
      <c r="H262" s="133">
        <v>7354</v>
      </c>
      <c r="I262" s="133">
        <v>7862</v>
      </c>
      <c r="J262" s="133">
        <v>8288</v>
      </c>
      <c r="K262" s="133">
        <v>9229</v>
      </c>
      <c r="L262" s="133">
        <v>8325</v>
      </c>
      <c r="M262" s="133">
        <v>8486</v>
      </c>
      <c r="N262" s="133">
        <v>8816</v>
      </c>
      <c r="O262" s="133">
        <v>8053</v>
      </c>
      <c r="P262" s="133">
        <v>8883</v>
      </c>
      <c r="Q262" s="133">
        <v>9955</v>
      </c>
      <c r="R262" s="133">
        <v>8805</v>
      </c>
      <c r="S262" s="188">
        <v>8141</v>
      </c>
      <c r="U262" s="135">
        <f t="shared" ref="U262:V325" si="4">(R262/Q262)^4-1</f>
        <v>-0.38799864490941527</v>
      </c>
      <c r="V262" s="136">
        <f t="shared" si="4"/>
        <v>-0.26920834784201086</v>
      </c>
    </row>
    <row r="263" spans="1:22" x14ac:dyDescent="0.25">
      <c r="A263" s="189" t="s">
        <v>1196</v>
      </c>
      <c r="B263" s="132">
        <v>599</v>
      </c>
      <c r="C263" s="133">
        <v>571</v>
      </c>
      <c r="D263" s="133">
        <v>683</v>
      </c>
      <c r="E263" s="133">
        <v>548</v>
      </c>
      <c r="F263" s="133">
        <v>514</v>
      </c>
      <c r="G263" s="133">
        <v>517</v>
      </c>
      <c r="H263" s="133">
        <v>502</v>
      </c>
      <c r="I263" s="133">
        <v>536</v>
      </c>
      <c r="J263" s="133">
        <v>523</v>
      </c>
      <c r="K263" s="133">
        <v>560</v>
      </c>
      <c r="L263" s="133">
        <v>587</v>
      </c>
      <c r="M263" s="133">
        <v>635</v>
      </c>
      <c r="N263" s="133">
        <v>686</v>
      </c>
      <c r="O263" s="133">
        <v>636</v>
      </c>
      <c r="P263" s="133">
        <v>621</v>
      </c>
      <c r="Q263" s="133">
        <v>648</v>
      </c>
      <c r="R263" s="133">
        <v>620</v>
      </c>
      <c r="S263" s="188">
        <v>625</v>
      </c>
      <c r="U263" s="135">
        <f t="shared" si="4"/>
        <v>-0.16195616705625493</v>
      </c>
      <c r="V263" s="136">
        <f t="shared" si="4"/>
        <v>3.2650385217282363E-2</v>
      </c>
    </row>
    <row r="264" spans="1:22" x14ac:dyDescent="0.25">
      <c r="A264" s="189" t="s">
        <v>1193</v>
      </c>
      <c r="B264" s="132">
        <v>7909</v>
      </c>
      <c r="C264" s="133">
        <v>7194</v>
      </c>
      <c r="D264" s="133">
        <v>8931</v>
      </c>
      <c r="E264" s="133">
        <v>7269</v>
      </c>
      <c r="F264" s="133">
        <v>6757</v>
      </c>
      <c r="G264" s="133">
        <v>7163</v>
      </c>
      <c r="H264" s="133">
        <v>6852</v>
      </c>
      <c r="I264" s="133">
        <v>7326</v>
      </c>
      <c r="J264" s="133">
        <v>7764</v>
      </c>
      <c r="K264" s="133">
        <v>8668</v>
      </c>
      <c r="L264" s="133">
        <v>7738</v>
      </c>
      <c r="M264" s="133">
        <v>7851</v>
      </c>
      <c r="N264" s="133">
        <v>8130</v>
      </c>
      <c r="O264" s="133">
        <v>7417</v>
      </c>
      <c r="P264" s="133">
        <v>8262</v>
      </c>
      <c r="Q264" s="133">
        <v>9307</v>
      </c>
      <c r="R264" s="133">
        <v>8184</v>
      </c>
      <c r="S264" s="188">
        <v>7515</v>
      </c>
      <c r="U264" s="135">
        <f t="shared" si="4"/>
        <v>-0.40210678201400807</v>
      </c>
      <c r="V264" s="136">
        <f t="shared" si="4"/>
        <v>-0.28902642922641852</v>
      </c>
    </row>
    <row r="265" spans="1:22" x14ac:dyDescent="0.25">
      <c r="A265" s="189" t="s">
        <v>1190</v>
      </c>
      <c r="B265" s="132">
        <v>8755</v>
      </c>
      <c r="C265" s="133">
        <v>8716</v>
      </c>
      <c r="D265" s="133">
        <v>8450</v>
      </c>
      <c r="E265" s="133">
        <v>7992</v>
      </c>
      <c r="F265" s="133">
        <v>8927</v>
      </c>
      <c r="G265" s="133">
        <v>8670</v>
      </c>
      <c r="H265" s="133">
        <v>8909</v>
      </c>
      <c r="I265" s="133">
        <v>9012</v>
      </c>
      <c r="J265" s="133">
        <v>9519</v>
      </c>
      <c r="K265" s="133">
        <v>9658</v>
      </c>
      <c r="L265" s="133">
        <v>9525</v>
      </c>
      <c r="M265" s="133">
        <v>9691</v>
      </c>
      <c r="N265" s="133">
        <v>9466</v>
      </c>
      <c r="O265" s="133">
        <v>9444</v>
      </c>
      <c r="P265" s="133">
        <v>9599</v>
      </c>
      <c r="Q265" s="133">
        <v>9267</v>
      </c>
      <c r="R265" s="133">
        <v>9108</v>
      </c>
      <c r="S265" s="188">
        <v>9074</v>
      </c>
      <c r="U265" s="135">
        <f t="shared" si="4"/>
        <v>-6.6884430975390319E-2</v>
      </c>
      <c r="V265" s="136">
        <f t="shared" si="4"/>
        <v>-1.4848524932543405E-2</v>
      </c>
    </row>
    <row r="266" spans="1:22" x14ac:dyDescent="0.25">
      <c r="A266" s="189" t="s">
        <v>1187</v>
      </c>
      <c r="B266" s="132">
        <v>95589</v>
      </c>
      <c r="C266" s="133">
        <v>97336</v>
      </c>
      <c r="D266" s="133">
        <v>98046</v>
      </c>
      <c r="E266" s="133">
        <v>96477</v>
      </c>
      <c r="F266" s="133">
        <v>107964</v>
      </c>
      <c r="G266" s="133">
        <v>100733</v>
      </c>
      <c r="H266" s="133">
        <v>104397</v>
      </c>
      <c r="I266" s="133">
        <v>106594</v>
      </c>
      <c r="J266" s="133">
        <v>110822</v>
      </c>
      <c r="K266" s="133">
        <v>114284</v>
      </c>
      <c r="L266" s="133">
        <v>112667</v>
      </c>
      <c r="M266" s="133">
        <v>118709</v>
      </c>
      <c r="N266" s="133">
        <v>116750</v>
      </c>
      <c r="O266" s="133">
        <v>120416</v>
      </c>
      <c r="P266" s="133">
        <v>123637</v>
      </c>
      <c r="Q266" s="133">
        <v>118962</v>
      </c>
      <c r="R266" s="133">
        <v>119629</v>
      </c>
      <c r="S266" s="188">
        <v>122222</v>
      </c>
      <c r="U266" s="135">
        <f t="shared" si="4"/>
        <v>2.2616655181773693E-2</v>
      </c>
      <c r="V266" s="136">
        <f t="shared" si="4"/>
        <v>8.9561263764868171E-2</v>
      </c>
    </row>
    <row r="267" spans="1:22" x14ac:dyDescent="0.25">
      <c r="A267" s="189" t="s">
        <v>1184</v>
      </c>
      <c r="B267" s="132">
        <v>8883</v>
      </c>
      <c r="C267" s="133">
        <v>9319</v>
      </c>
      <c r="D267" s="133">
        <v>9394</v>
      </c>
      <c r="E267" s="133">
        <v>8689</v>
      </c>
      <c r="F267" s="133">
        <v>9070</v>
      </c>
      <c r="G267" s="133">
        <v>9377</v>
      </c>
      <c r="H267" s="133">
        <v>9387</v>
      </c>
      <c r="I267" s="133">
        <v>9114</v>
      </c>
      <c r="J267" s="133">
        <v>9568</v>
      </c>
      <c r="K267" s="133">
        <v>10041</v>
      </c>
      <c r="L267" s="133">
        <v>9801</v>
      </c>
      <c r="M267" s="133">
        <v>10250</v>
      </c>
      <c r="N267" s="133">
        <v>10196</v>
      </c>
      <c r="O267" s="133">
        <v>10288</v>
      </c>
      <c r="P267" s="133">
        <v>10518</v>
      </c>
      <c r="Q267" s="133">
        <v>10453</v>
      </c>
      <c r="R267" s="133">
        <v>10426</v>
      </c>
      <c r="S267" s="188">
        <v>10390</v>
      </c>
      <c r="U267" s="135">
        <f t="shared" si="4"/>
        <v>-1.0291999964386012E-2</v>
      </c>
      <c r="V267" s="136">
        <f t="shared" si="4"/>
        <v>-1.3740253944795278E-2</v>
      </c>
    </row>
    <row r="268" spans="1:22" x14ac:dyDescent="0.25">
      <c r="A268" s="189" t="s">
        <v>1181</v>
      </c>
      <c r="B268" s="132">
        <v>302558</v>
      </c>
      <c r="C268" s="133">
        <v>308124</v>
      </c>
      <c r="D268" s="133">
        <v>311488</v>
      </c>
      <c r="E268" s="133">
        <v>310996</v>
      </c>
      <c r="F268" s="133">
        <v>301359</v>
      </c>
      <c r="G268" s="133">
        <v>291384</v>
      </c>
      <c r="H268" s="133">
        <v>287126</v>
      </c>
      <c r="I268" s="133">
        <v>288335</v>
      </c>
      <c r="J268" s="133">
        <v>297687</v>
      </c>
      <c r="K268" s="133">
        <v>305964</v>
      </c>
      <c r="L268" s="133">
        <v>310656</v>
      </c>
      <c r="M268" s="133">
        <v>313000</v>
      </c>
      <c r="N268" s="133">
        <v>314108</v>
      </c>
      <c r="O268" s="133">
        <v>316104</v>
      </c>
      <c r="P268" s="133">
        <v>318433</v>
      </c>
      <c r="Q268" s="133">
        <v>322065</v>
      </c>
      <c r="R268" s="133">
        <v>327409</v>
      </c>
      <c r="S268" s="188">
        <v>332872</v>
      </c>
      <c r="U268" s="135">
        <f t="shared" si="4"/>
        <v>6.8041995472690742E-2</v>
      </c>
      <c r="V268" s="136">
        <f t="shared" si="4"/>
        <v>6.8431314276141242E-2</v>
      </c>
    </row>
    <row r="269" spans="1:22" x14ac:dyDescent="0.25">
      <c r="A269" s="189" t="s">
        <v>1178</v>
      </c>
      <c r="B269" s="132">
        <v>92019</v>
      </c>
      <c r="C269" s="133">
        <v>92287</v>
      </c>
      <c r="D269" s="133">
        <v>93957</v>
      </c>
      <c r="E269" s="133">
        <v>94727</v>
      </c>
      <c r="F269" s="133">
        <v>89848</v>
      </c>
      <c r="G269" s="133">
        <v>83945</v>
      </c>
      <c r="H269" s="133">
        <v>81587</v>
      </c>
      <c r="I269" s="133">
        <v>82910</v>
      </c>
      <c r="J269" s="133">
        <v>89078</v>
      </c>
      <c r="K269" s="133">
        <v>93807</v>
      </c>
      <c r="L269" s="133">
        <v>95118</v>
      </c>
      <c r="M269" s="133">
        <v>95044</v>
      </c>
      <c r="N269" s="133">
        <v>93699</v>
      </c>
      <c r="O269" s="133">
        <v>92628</v>
      </c>
      <c r="P269" s="133">
        <v>92275</v>
      </c>
      <c r="Q269" s="133">
        <v>92829</v>
      </c>
      <c r="R269" s="133">
        <v>94607</v>
      </c>
      <c r="S269" s="188">
        <v>95974</v>
      </c>
      <c r="U269" s="135">
        <f t="shared" si="4"/>
        <v>7.8843368834056404E-2</v>
      </c>
      <c r="V269" s="136">
        <f t="shared" si="4"/>
        <v>5.9061786852009579E-2</v>
      </c>
    </row>
    <row r="270" spans="1:22" x14ac:dyDescent="0.25">
      <c r="A270" s="189" t="s">
        <v>1175</v>
      </c>
      <c r="B270" s="132">
        <v>8129</v>
      </c>
      <c r="C270" s="133">
        <v>8416</v>
      </c>
      <c r="D270" s="133">
        <v>8559</v>
      </c>
      <c r="E270" s="133">
        <v>8617</v>
      </c>
      <c r="F270" s="133">
        <v>8547</v>
      </c>
      <c r="G270" s="133">
        <v>8484</v>
      </c>
      <c r="H270" s="133">
        <v>8530</v>
      </c>
      <c r="I270" s="133">
        <v>8689</v>
      </c>
      <c r="J270" s="133">
        <v>8940</v>
      </c>
      <c r="K270" s="133">
        <v>9225</v>
      </c>
      <c r="L270" s="133">
        <v>9484</v>
      </c>
      <c r="M270" s="133">
        <v>9708</v>
      </c>
      <c r="N270" s="133">
        <v>9929</v>
      </c>
      <c r="O270" s="133">
        <v>10130</v>
      </c>
      <c r="P270" s="133">
        <v>10293</v>
      </c>
      <c r="Q270" s="133">
        <v>10411</v>
      </c>
      <c r="R270" s="133">
        <v>10486</v>
      </c>
      <c r="S270" s="188">
        <v>10511</v>
      </c>
      <c r="U270" s="135">
        <f t="shared" si="4"/>
        <v>2.9128552539917418E-2</v>
      </c>
      <c r="V270" s="136">
        <f t="shared" si="4"/>
        <v>9.5706836191442601E-3</v>
      </c>
    </row>
    <row r="271" spans="1:22" x14ac:dyDescent="0.25">
      <c r="A271" s="189" t="s">
        <v>1172</v>
      </c>
      <c r="B271" s="132">
        <v>20001</v>
      </c>
      <c r="C271" s="133">
        <v>20459</v>
      </c>
      <c r="D271" s="133">
        <v>20784</v>
      </c>
      <c r="E271" s="133">
        <v>21129</v>
      </c>
      <c r="F271" s="133">
        <v>21306</v>
      </c>
      <c r="G271" s="133">
        <v>21436</v>
      </c>
      <c r="H271" s="133">
        <v>21734</v>
      </c>
      <c r="I271" s="133">
        <v>22210</v>
      </c>
      <c r="J271" s="133">
        <v>22791</v>
      </c>
      <c r="K271" s="133">
        <v>23246</v>
      </c>
      <c r="L271" s="133">
        <v>23403</v>
      </c>
      <c r="M271" s="133">
        <v>23229</v>
      </c>
      <c r="N271" s="133">
        <v>22869</v>
      </c>
      <c r="O271" s="133">
        <v>22612</v>
      </c>
      <c r="P271" s="133">
        <v>22491</v>
      </c>
      <c r="Q271" s="133">
        <v>22508</v>
      </c>
      <c r="R271" s="133">
        <v>22635</v>
      </c>
      <c r="S271" s="188">
        <v>22688</v>
      </c>
      <c r="U271" s="135">
        <f t="shared" si="4"/>
        <v>2.2761495202050064E-2</v>
      </c>
      <c r="V271" s="136">
        <f t="shared" si="4"/>
        <v>9.3989733631547612E-3</v>
      </c>
    </row>
    <row r="272" spans="1:22" x14ac:dyDescent="0.25">
      <c r="A272" s="189" t="s">
        <v>1169</v>
      </c>
      <c r="B272" s="132">
        <v>11872</v>
      </c>
      <c r="C272" s="133">
        <v>12043</v>
      </c>
      <c r="D272" s="133">
        <v>12225</v>
      </c>
      <c r="E272" s="133">
        <v>12512</v>
      </c>
      <c r="F272" s="133">
        <v>12759</v>
      </c>
      <c r="G272" s="133">
        <v>12952</v>
      </c>
      <c r="H272" s="133">
        <v>13204</v>
      </c>
      <c r="I272" s="133">
        <v>13521</v>
      </c>
      <c r="J272" s="133">
        <v>13850</v>
      </c>
      <c r="K272" s="133">
        <v>14021</v>
      </c>
      <c r="L272" s="133">
        <v>13919</v>
      </c>
      <c r="M272" s="133">
        <v>13522</v>
      </c>
      <c r="N272" s="133">
        <v>12940</v>
      </c>
      <c r="O272" s="133">
        <v>12481</v>
      </c>
      <c r="P272" s="133">
        <v>12199</v>
      </c>
      <c r="Q272" s="133">
        <v>12097</v>
      </c>
      <c r="R272" s="133">
        <v>12148</v>
      </c>
      <c r="S272" s="188">
        <v>12177</v>
      </c>
      <c r="U272" s="135">
        <f t="shared" si="4"/>
        <v>1.6970629216725985E-2</v>
      </c>
      <c r="V272" s="136">
        <f t="shared" si="4"/>
        <v>9.5831444251488485E-3</v>
      </c>
    </row>
    <row r="273" spans="1:22" x14ac:dyDescent="0.25">
      <c r="A273" s="189" t="s">
        <v>1166</v>
      </c>
      <c r="B273" s="132">
        <v>143203</v>
      </c>
      <c r="C273" s="133">
        <v>147274</v>
      </c>
      <c r="D273" s="133">
        <v>148718</v>
      </c>
      <c r="E273" s="133">
        <v>147450</v>
      </c>
      <c r="F273" s="133">
        <v>143136</v>
      </c>
      <c r="G273" s="133">
        <v>139273</v>
      </c>
      <c r="H273" s="133">
        <v>137160</v>
      </c>
      <c r="I273" s="133">
        <v>136702</v>
      </c>
      <c r="J273" s="133">
        <v>139186</v>
      </c>
      <c r="K273" s="133">
        <v>142223</v>
      </c>
      <c r="L273" s="133">
        <v>144665</v>
      </c>
      <c r="M273" s="133">
        <v>146462</v>
      </c>
      <c r="N273" s="133">
        <v>147980</v>
      </c>
      <c r="O273" s="133">
        <v>149874</v>
      </c>
      <c r="P273" s="133">
        <v>151999</v>
      </c>
      <c r="Q273" s="133">
        <v>154326</v>
      </c>
      <c r="R273" s="133">
        <v>157329</v>
      </c>
      <c r="S273" s="188">
        <v>160747</v>
      </c>
      <c r="U273" s="135">
        <f t="shared" si="4"/>
        <v>8.0136718468960089E-2</v>
      </c>
      <c r="V273" s="136">
        <f t="shared" si="4"/>
        <v>8.9773836252518002E-2</v>
      </c>
    </row>
    <row r="274" spans="1:22" x14ac:dyDescent="0.25">
      <c r="A274" s="189" t="s">
        <v>1163</v>
      </c>
      <c r="B274" s="132">
        <v>124193</v>
      </c>
      <c r="C274" s="133">
        <v>126831</v>
      </c>
      <c r="D274" s="133">
        <v>127565</v>
      </c>
      <c r="E274" s="133">
        <v>126286</v>
      </c>
      <c r="F274" s="133">
        <v>122213</v>
      </c>
      <c r="G274" s="133">
        <v>118505</v>
      </c>
      <c r="H274" s="133">
        <v>116302</v>
      </c>
      <c r="I274" s="133">
        <v>115584</v>
      </c>
      <c r="J274" s="133">
        <v>117559</v>
      </c>
      <c r="K274" s="133">
        <v>120027</v>
      </c>
      <c r="L274" s="133">
        <v>121888</v>
      </c>
      <c r="M274" s="133">
        <v>123101</v>
      </c>
      <c r="N274" s="133">
        <v>124095</v>
      </c>
      <c r="O274" s="133">
        <v>125459</v>
      </c>
      <c r="P274" s="133">
        <v>127221</v>
      </c>
      <c r="Q274" s="133">
        <v>129414</v>
      </c>
      <c r="R274" s="133">
        <v>132201</v>
      </c>
      <c r="S274" s="188">
        <v>135212</v>
      </c>
      <c r="U274" s="135">
        <f t="shared" si="4"/>
        <v>8.8964990648053854E-2</v>
      </c>
      <c r="V274" s="136">
        <f t="shared" si="4"/>
        <v>9.4263683064181647E-2</v>
      </c>
    </row>
    <row r="275" spans="1:22" x14ac:dyDescent="0.25">
      <c r="A275" s="189" t="s">
        <v>1160</v>
      </c>
      <c r="B275" s="132">
        <v>2657</v>
      </c>
      <c r="C275" s="133">
        <v>2685</v>
      </c>
      <c r="D275" s="133">
        <v>2700</v>
      </c>
      <c r="E275" s="133">
        <v>2711</v>
      </c>
      <c r="F275" s="133">
        <v>2738</v>
      </c>
      <c r="G275" s="133">
        <v>2761</v>
      </c>
      <c r="H275" s="133">
        <v>2789</v>
      </c>
      <c r="I275" s="133">
        <v>2822</v>
      </c>
      <c r="J275" s="133">
        <v>2844</v>
      </c>
      <c r="K275" s="133">
        <v>2854</v>
      </c>
      <c r="L275" s="133">
        <v>2878</v>
      </c>
      <c r="M275" s="133">
        <v>2895</v>
      </c>
      <c r="N275" s="133">
        <v>2913</v>
      </c>
      <c r="O275" s="133">
        <v>2933</v>
      </c>
      <c r="P275" s="133">
        <v>2946</v>
      </c>
      <c r="Q275" s="133">
        <v>2945</v>
      </c>
      <c r="R275" s="133">
        <v>2926</v>
      </c>
      <c r="S275" s="188">
        <v>2951</v>
      </c>
      <c r="U275" s="135">
        <f t="shared" si="4"/>
        <v>-2.5557784175995968E-2</v>
      </c>
      <c r="V275" s="136">
        <f t="shared" si="4"/>
        <v>3.4616858803858896E-2</v>
      </c>
    </row>
    <row r="276" spans="1:22" x14ac:dyDescent="0.25">
      <c r="A276" s="189" t="s">
        <v>1157</v>
      </c>
      <c r="B276" s="132">
        <v>16353</v>
      </c>
      <c r="C276" s="133">
        <v>17758</v>
      </c>
      <c r="D276" s="133">
        <v>18453</v>
      </c>
      <c r="E276" s="133">
        <v>18453</v>
      </c>
      <c r="F276" s="133">
        <v>18185</v>
      </c>
      <c r="G276" s="133">
        <v>18007</v>
      </c>
      <c r="H276" s="133">
        <v>18069</v>
      </c>
      <c r="I276" s="133">
        <v>18295</v>
      </c>
      <c r="J276" s="133">
        <v>18783</v>
      </c>
      <c r="K276" s="133">
        <v>19342</v>
      </c>
      <c r="L276" s="133">
        <v>19899</v>
      </c>
      <c r="M276" s="133">
        <v>20466</v>
      </c>
      <c r="N276" s="133">
        <v>20972</v>
      </c>
      <c r="O276" s="133">
        <v>21482</v>
      </c>
      <c r="P276" s="133">
        <v>21832</v>
      </c>
      <c r="Q276" s="133">
        <v>21966</v>
      </c>
      <c r="R276" s="133">
        <v>22202</v>
      </c>
      <c r="S276" s="188">
        <v>22584</v>
      </c>
      <c r="U276" s="135">
        <f t="shared" si="4"/>
        <v>4.3673066973216823E-2</v>
      </c>
      <c r="V276" s="136">
        <f t="shared" si="4"/>
        <v>7.0619297937827286E-2</v>
      </c>
    </row>
    <row r="277" spans="1:22" x14ac:dyDescent="0.25">
      <c r="A277" s="189" t="s">
        <v>1154</v>
      </c>
      <c r="B277" s="132">
        <v>59207</v>
      </c>
      <c r="C277" s="133">
        <v>60147</v>
      </c>
      <c r="D277" s="133">
        <v>60254</v>
      </c>
      <c r="E277" s="133">
        <v>60202</v>
      </c>
      <c r="F277" s="133">
        <v>59829</v>
      </c>
      <c r="G277" s="133">
        <v>59681</v>
      </c>
      <c r="H277" s="133">
        <v>59849</v>
      </c>
      <c r="I277" s="133">
        <v>60035</v>
      </c>
      <c r="J277" s="133">
        <v>60481</v>
      </c>
      <c r="K277" s="133">
        <v>60710</v>
      </c>
      <c r="L277" s="133">
        <v>61389</v>
      </c>
      <c r="M277" s="133">
        <v>61787</v>
      </c>
      <c r="N277" s="133">
        <v>62501</v>
      </c>
      <c r="O277" s="133">
        <v>63471</v>
      </c>
      <c r="P277" s="133">
        <v>63866</v>
      </c>
      <c r="Q277" s="133">
        <v>64500</v>
      </c>
      <c r="R277" s="133">
        <v>64987</v>
      </c>
      <c r="S277" s="188">
        <v>65640</v>
      </c>
      <c r="U277" s="135">
        <f t="shared" si="4"/>
        <v>3.0545325495371145E-2</v>
      </c>
      <c r="V277" s="136">
        <f t="shared" si="4"/>
        <v>4.0802515720222754E-2</v>
      </c>
    </row>
    <row r="278" spans="1:22" x14ac:dyDescent="0.25">
      <c r="A278" s="187" t="s">
        <v>1151</v>
      </c>
      <c r="B278" s="132">
        <v>926177</v>
      </c>
      <c r="C278" s="133">
        <v>934825</v>
      </c>
      <c r="D278" s="133">
        <v>945778</v>
      </c>
      <c r="E278" s="133">
        <v>950369</v>
      </c>
      <c r="F278" s="133">
        <v>969308</v>
      </c>
      <c r="G278" s="133">
        <v>969463</v>
      </c>
      <c r="H278" s="133">
        <v>972080</v>
      </c>
      <c r="I278" s="133">
        <v>984158</v>
      </c>
      <c r="J278" s="133">
        <v>981412</v>
      </c>
      <c r="K278" s="133">
        <v>992409</v>
      </c>
      <c r="L278" s="133">
        <v>998587</v>
      </c>
      <c r="M278" s="133">
        <v>1015636</v>
      </c>
      <c r="N278" s="133">
        <v>1030717</v>
      </c>
      <c r="O278" s="133">
        <v>1045691</v>
      </c>
      <c r="P278" s="133">
        <v>1061534</v>
      </c>
      <c r="Q278" s="133">
        <v>1081869</v>
      </c>
      <c r="R278" s="133">
        <v>1085166</v>
      </c>
      <c r="S278" s="188">
        <v>1096361</v>
      </c>
      <c r="U278" s="135">
        <f t="shared" si="4"/>
        <v>1.2245852590444972E-2</v>
      </c>
      <c r="V278" s="136">
        <f t="shared" si="4"/>
        <v>4.1908547006655139E-2</v>
      </c>
    </row>
    <row r="279" spans="1:22" x14ac:dyDescent="0.25">
      <c r="A279" s="187" t="s">
        <v>1148</v>
      </c>
      <c r="B279" s="132">
        <v>235104</v>
      </c>
      <c r="C279" s="133">
        <v>239345</v>
      </c>
      <c r="D279" s="133">
        <v>243662</v>
      </c>
      <c r="E279" s="133">
        <v>242102</v>
      </c>
      <c r="F279" s="133">
        <v>246070</v>
      </c>
      <c r="G279" s="133">
        <v>249512</v>
      </c>
      <c r="H279" s="133">
        <v>249826</v>
      </c>
      <c r="I279" s="133">
        <v>255082</v>
      </c>
      <c r="J279" s="133">
        <v>252520</v>
      </c>
      <c r="K279" s="133">
        <v>253244</v>
      </c>
      <c r="L279" s="133">
        <v>257041</v>
      </c>
      <c r="M279" s="133">
        <v>259844</v>
      </c>
      <c r="N279" s="133">
        <v>266423</v>
      </c>
      <c r="O279" s="133">
        <v>267701</v>
      </c>
      <c r="P279" s="133">
        <v>271944</v>
      </c>
      <c r="Q279" s="133">
        <v>276943</v>
      </c>
      <c r="R279" s="133">
        <v>274640</v>
      </c>
      <c r="S279" s="188">
        <v>275166</v>
      </c>
      <c r="U279" s="135">
        <f t="shared" si="4"/>
        <v>-3.2850543659185827E-2</v>
      </c>
      <c r="V279" s="136">
        <f t="shared" si="4"/>
        <v>7.682974808742582E-3</v>
      </c>
    </row>
    <row r="280" spans="1:22" x14ac:dyDescent="0.25">
      <c r="A280" s="189" t="s">
        <v>1146</v>
      </c>
      <c r="B280" s="132">
        <v>156082</v>
      </c>
      <c r="C280" s="133">
        <v>157488</v>
      </c>
      <c r="D280" s="133">
        <v>158246</v>
      </c>
      <c r="E280" s="133">
        <v>156411</v>
      </c>
      <c r="F280" s="133">
        <v>157630</v>
      </c>
      <c r="G280" s="133">
        <v>157825</v>
      </c>
      <c r="H280" s="133">
        <v>157327</v>
      </c>
      <c r="I280" s="133">
        <v>159318</v>
      </c>
      <c r="J280" s="133">
        <v>155490</v>
      </c>
      <c r="K280" s="133">
        <v>155585</v>
      </c>
      <c r="L280" s="133">
        <v>157440</v>
      </c>
      <c r="M280" s="133">
        <v>158057</v>
      </c>
      <c r="N280" s="133">
        <v>161832</v>
      </c>
      <c r="O280" s="133">
        <v>162002</v>
      </c>
      <c r="P280" s="133">
        <v>164091</v>
      </c>
      <c r="Q280" s="133">
        <v>168526</v>
      </c>
      <c r="R280" s="133">
        <v>166334</v>
      </c>
      <c r="S280" s="188">
        <v>166693</v>
      </c>
      <c r="U280" s="135">
        <f t="shared" si="4"/>
        <v>-5.102127776551213E-2</v>
      </c>
      <c r="V280" s="136">
        <f t="shared" si="4"/>
        <v>8.6612219288513259E-3</v>
      </c>
    </row>
    <row r="281" spans="1:22" x14ac:dyDescent="0.25">
      <c r="A281" s="189" t="s">
        <v>1143</v>
      </c>
      <c r="B281" s="132">
        <v>38650</v>
      </c>
      <c r="C281" s="133">
        <v>37751</v>
      </c>
      <c r="D281" s="133">
        <v>37863</v>
      </c>
      <c r="E281" s="133">
        <v>35783</v>
      </c>
      <c r="F281" s="133">
        <v>36226</v>
      </c>
      <c r="G281" s="133">
        <v>36377</v>
      </c>
      <c r="H281" s="133">
        <v>35703</v>
      </c>
      <c r="I281" s="133">
        <v>35423</v>
      </c>
      <c r="J281" s="133">
        <v>33934</v>
      </c>
      <c r="K281" s="133">
        <v>32483</v>
      </c>
      <c r="L281" s="133">
        <v>32230</v>
      </c>
      <c r="M281" s="133">
        <v>32120</v>
      </c>
      <c r="N281" s="133">
        <v>32959</v>
      </c>
      <c r="O281" s="133">
        <v>32683</v>
      </c>
      <c r="P281" s="133">
        <v>32926</v>
      </c>
      <c r="Q281" s="133">
        <v>32786</v>
      </c>
      <c r="R281" s="133">
        <v>33102</v>
      </c>
      <c r="S281" s="188">
        <v>33246</v>
      </c>
      <c r="U281" s="135">
        <f t="shared" si="4"/>
        <v>3.9114007349316138E-2</v>
      </c>
      <c r="V281" s="136">
        <f t="shared" si="4"/>
        <v>1.7514635871112461E-2</v>
      </c>
    </row>
    <row r="282" spans="1:22" x14ac:dyDescent="0.25">
      <c r="A282" s="189" t="s">
        <v>1140</v>
      </c>
      <c r="B282" s="132">
        <v>15731</v>
      </c>
      <c r="C282" s="133">
        <v>16033</v>
      </c>
      <c r="D282" s="133">
        <v>16237</v>
      </c>
      <c r="E282" s="133">
        <v>15563</v>
      </c>
      <c r="F282" s="133">
        <v>14910</v>
      </c>
      <c r="G282" s="133">
        <v>14364</v>
      </c>
      <c r="H282" s="133">
        <v>13697</v>
      </c>
      <c r="I282" s="133">
        <v>13370</v>
      </c>
      <c r="J282" s="133">
        <v>12774</v>
      </c>
      <c r="K282" s="133">
        <v>12199</v>
      </c>
      <c r="L282" s="133">
        <v>12080</v>
      </c>
      <c r="M282" s="133">
        <v>12021</v>
      </c>
      <c r="N282" s="133">
        <v>12324</v>
      </c>
      <c r="O282" s="133">
        <v>12213</v>
      </c>
      <c r="P282" s="133">
        <v>12298</v>
      </c>
      <c r="Q282" s="133">
        <v>12243</v>
      </c>
      <c r="R282" s="133">
        <v>12121</v>
      </c>
      <c r="S282" s="188">
        <v>11914</v>
      </c>
      <c r="U282" s="135">
        <f t="shared" si="4"/>
        <v>-3.9267666950591584E-2</v>
      </c>
      <c r="V282" s="136">
        <f t="shared" si="4"/>
        <v>-6.6581126144849234E-2</v>
      </c>
    </row>
    <row r="283" spans="1:22" x14ac:dyDescent="0.25">
      <c r="A283" s="189" t="s">
        <v>1137</v>
      </c>
      <c r="B283" s="132">
        <v>101701</v>
      </c>
      <c r="C283" s="133">
        <v>103703</v>
      </c>
      <c r="D283" s="133">
        <v>104145</v>
      </c>
      <c r="E283" s="133">
        <v>105065</v>
      </c>
      <c r="F283" s="133">
        <v>106493</v>
      </c>
      <c r="G283" s="133">
        <v>107084</v>
      </c>
      <c r="H283" s="133">
        <v>107927</v>
      </c>
      <c r="I283" s="133">
        <v>110525</v>
      </c>
      <c r="J283" s="133">
        <v>108782</v>
      </c>
      <c r="K283" s="133">
        <v>110902</v>
      </c>
      <c r="L283" s="133">
        <v>113129</v>
      </c>
      <c r="M283" s="133">
        <v>113917</v>
      </c>
      <c r="N283" s="133">
        <v>116549</v>
      </c>
      <c r="O283" s="133">
        <v>117106</v>
      </c>
      <c r="P283" s="133">
        <v>118866</v>
      </c>
      <c r="Q283" s="133">
        <v>123496</v>
      </c>
      <c r="R283" s="133">
        <v>121112</v>
      </c>
      <c r="S283" s="188">
        <v>121532</v>
      </c>
      <c r="U283" s="135">
        <f t="shared" si="4"/>
        <v>-7.5009783497638871E-2</v>
      </c>
      <c r="V283" s="136">
        <f t="shared" si="4"/>
        <v>1.3943781291417379E-2</v>
      </c>
    </row>
    <row r="284" spans="1:22" x14ac:dyDescent="0.25">
      <c r="A284" s="189" t="s">
        <v>1134</v>
      </c>
      <c r="B284" s="132">
        <v>11019</v>
      </c>
      <c r="C284" s="133">
        <v>10911</v>
      </c>
      <c r="D284" s="133">
        <v>10794</v>
      </c>
      <c r="E284" s="133">
        <v>10497</v>
      </c>
      <c r="F284" s="133">
        <v>10457</v>
      </c>
      <c r="G284" s="133">
        <v>10280</v>
      </c>
      <c r="H284" s="133">
        <v>10249</v>
      </c>
      <c r="I284" s="133">
        <v>10381</v>
      </c>
      <c r="J284" s="133">
        <v>10406</v>
      </c>
      <c r="K284" s="133">
        <v>10393</v>
      </c>
      <c r="L284" s="133">
        <v>10284</v>
      </c>
      <c r="M284" s="133">
        <v>10289</v>
      </c>
      <c r="N284" s="133">
        <v>10483</v>
      </c>
      <c r="O284" s="133">
        <v>10686</v>
      </c>
      <c r="P284" s="133">
        <v>10657</v>
      </c>
      <c r="Q284" s="133">
        <v>10752</v>
      </c>
      <c r="R284" s="133">
        <v>10562</v>
      </c>
      <c r="S284" s="188">
        <v>10492</v>
      </c>
      <c r="U284" s="135">
        <f t="shared" si="4"/>
        <v>-6.8832885659175447E-2</v>
      </c>
      <c r="V284" s="136">
        <f t="shared" si="4"/>
        <v>-2.6247748028437323E-2</v>
      </c>
    </row>
    <row r="285" spans="1:22" x14ac:dyDescent="0.25">
      <c r="A285" s="189" t="s">
        <v>1131</v>
      </c>
      <c r="B285" s="132">
        <v>8970</v>
      </c>
      <c r="C285" s="133">
        <v>8811</v>
      </c>
      <c r="D285" s="133">
        <v>8654</v>
      </c>
      <c r="E285" s="133">
        <v>8319</v>
      </c>
      <c r="F285" s="133">
        <v>8250</v>
      </c>
      <c r="G285" s="133">
        <v>8061</v>
      </c>
      <c r="H285" s="133">
        <v>8027</v>
      </c>
      <c r="I285" s="133">
        <v>8138</v>
      </c>
      <c r="J285" s="133">
        <v>8112</v>
      </c>
      <c r="K285" s="133">
        <v>8102</v>
      </c>
      <c r="L285" s="133">
        <v>7994</v>
      </c>
      <c r="M285" s="133">
        <v>7995</v>
      </c>
      <c r="N285" s="133">
        <v>8162</v>
      </c>
      <c r="O285" s="133">
        <v>8336</v>
      </c>
      <c r="P285" s="133">
        <v>8260</v>
      </c>
      <c r="Q285" s="133">
        <v>8289</v>
      </c>
      <c r="R285" s="133">
        <v>8142</v>
      </c>
      <c r="S285" s="188">
        <v>8085</v>
      </c>
      <c r="U285" s="135">
        <f t="shared" si="4"/>
        <v>-6.9072555969681426E-2</v>
      </c>
      <c r="V285" s="136">
        <f t="shared" si="4"/>
        <v>-2.7710255805534989E-2</v>
      </c>
    </row>
    <row r="286" spans="1:22" x14ac:dyDescent="0.25">
      <c r="A286" s="189" t="s">
        <v>1128</v>
      </c>
      <c r="B286" s="132">
        <v>2049</v>
      </c>
      <c r="C286" s="133">
        <v>2100</v>
      </c>
      <c r="D286" s="133">
        <v>2140</v>
      </c>
      <c r="E286" s="133">
        <v>2178</v>
      </c>
      <c r="F286" s="133">
        <v>2207</v>
      </c>
      <c r="G286" s="133">
        <v>2219</v>
      </c>
      <c r="H286" s="133">
        <v>2223</v>
      </c>
      <c r="I286" s="133">
        <v>2243</v>
      </c>
      <c r="J286" s="133">
        <v>2293</v>
      </c>
      <c r="K286" s="133">
        <v>2291</v>
      </c>
      <c r="L286" s="133">
        <v>2289</v>
      </c>
      <c r="M286" s="133">
        <v>2294</v>
      </c>
      <c r="N286" s="133">
        <v>2321</v>
      </c>
      <c r="O286" s="133">
        <v>2350</v>
      </c>
      <c r="P286" s="133">
        <v>2397</v>
      </c>
      <c r="Q286" s="133">
        <v>2462</v>
      </c>
      <c r="R286" s="133">
        <v>2421</v>
      </c>
      <c r="S286" s="188">
        <v>2406</v>
      </c>
      <c r="U286" s="135">
        <f t="shared" si="4"/>
        <v>-6.4966946728116093E-2</v>
      </c>
      <c r="V286" s="136">
        <f t="shared" si="4"/>
        <v>-2.4553770706737477E-2</v>
      </c>
    </row>
    <row r="287" spans="1:22" x14ac:dyDescent="0.25">
      <c r="A287" s="189" t="s">
        <v>1125</v>
      </c>
      <c r="B287" s="132">
        <v>68003</v>
      </c>
      <c r="C287" s="133">
        <v>70946</v>
      </c>
      <c r="D287" s="133">
        <v>74622</v>
      </c>
      <c r="E287" s="133">
        <v>75194</v>
      </c>
      <c r="F287" s="133">
        <v>77983</v>
      </c>
      <c r="G287" s="133">
        <v>81407</v>
      </c>
      <c r="H287" s="133">
        <v>82249</v>
      </c>
      <c r="I287" s="133">
        <v>85384</v>
      </c>
      <c r="J287" s="133">
        <v>86624</v>
      </c>
      <c r="K287" s="133">
        <v>87266</v>
      </c>
      <c r="L287" s="133">
        <v>89318</v>
      </c>
      <c r="M287" s="133">
        <v>91498</v>
      </c>
      <c r="N287" s="133">
        <v>94108</v>
      </c>
      <c r="O287" s="133">
        <v>95013</v>
      </c>
      <c r="P287" s="133">
        <v>97196</v>
      </c>
      <c r="Q287" s="133">
        <v>97666</v>
      </c>
      <c r="R287" s="133">
        <v>97743</v>
      </c>
      <c r="S287" s="188">
        <v>97982</v>
      </c>
      <c r="U287" s="135">
        <f t="shared" si="4"/>
        <v>3.1573365641823781E-3</v>
      </c>
      <c r="V287" s="136">
        <f t="shared" si="4"/>
        <v>9.8166837400086582E-3</v>
      </c>
    </row>
    <row r="288" spans="1:22" x14ac:dyDescent="0.25">
      <c r="A288" s="187" t="s">
        <v>1122</v>
      </c>
      <c r="B288" s="132">
        <v>243081</v>
      </c>
      <c r="C288" s="133">
        <v>245222</v>
      </c>
      <c r="D288" s="133">
        <v>248147</v>
      </c>
      <c r="E288" s="133">
        <v>251024</v>
      </c>
      <c r="F288" s="133">
        <v>253324</v>
      </c>
      <c r="G288" s="133">
        <v>252087</v>
      </c>
      <c r="H288" s="133">
        <v>252643</v>
      </c>
      <c r="I288" s="133">
        <v>254056</v>
      </c>
      <c r="J288" s="133">
        <v>257716</v>
      </c>
      <c r="K288" s="133">
        <v>259417</v>
      </c>
      <c r="L288" s="133">
        <v>259113</v>
      </c>
      <c r="M288" s="133">
        <v>261548</v>
      </c>
      <c r="N288" s="133">
        <v>264480</v>
      </c>
      <c r="O288" s="133">
        <v>266149</v>
      </c>
      <c r="P288" s="133">
        <v>266647</v>
      </c>
      <c r="Q288" s="133">
        <v>272281</v>
      </c>
      <c r="R288" s="133">
        <v>275447</v>
      </c>
      <c r="S288" s="188">
        <v>278569</v>
      </c>
      <c r="U288" s="135">
        <f t="shared" si="4"/>
        <v>4.7328300013786073E-2</v>
      </c>
      <c r="V288" s="136">
        <f t="shared" si="4"/>
        <v>4.6113854988637959E-2</v>
      </c>
    </row>
    <row r="289" spans="1:22" x14ac:dyDescent="0.25">
      <c r="A289" s="189" t="s">
        <v>1120</v>
      </c>
      <c r="B289" s="132">
        <v>163779</v>
      </c>
      <c r="C289" s="133">
        <v>164599</v>
      </c>
      <c r="D289" s="133">
        <v>166572</v>
      </c>
      <c r="E289" s="133">
        <v>168402</v>
      </c>
      <c r="F289" s="133">
        <v>170523</v>
      </c>
      <c r="G289" s="133">
        <v>169784</v>
      </c>
      <c r="H289" s="133">
        <v>170186</v>
      </c>
      <c r="I289" s="133">
        <v>171501</v>
      </c>
      <c r="J289" s="133">
        <v>175058</v>
      </c>
      <c r="K289" s="133">
        <v>175359</v>
      </c>
      <c r="L289" s="133">
        <v>173915</v>
      </c>
      <c r="M289" s="133">
        <v>175943</v>
      </c>
      <c r="N289" s="133">
        <v>178547</v>
      </c>
      <c r="O289" s="133">
        <v>179085</v>
      </c>
      <c r="P289" s="133">
        <v>178009</v>
      </c>
      <c r="Q289" s="133">
        <v>181888</v>
      </c>
      <c r="R289" s="133">
        <v>183218</v>
      </c>
      <c r="S289" s="188">
        <v>185196</v>
      </c>
      <c r="U289" s="135">
        <f t="shared" si="4"/>
        <v>2.9571144130837501E-2</v>
      </c>
      <c r="V289" s="136">
        <f t="shared" si="4"/>
        <v>4.3887883147483819E-2</v>
      </c>
    </row>
    <row r="290" spans="1:22" x14ac:dyDescent="0.25">
      <c r="A290" s="189" t="s">
        <v>1117</v>
      </c>
      <c r="B290" s="132">
        <v>103110</v>
      </c>
      <c r="C290" s="133">
        <v>103302</v>
      </c>
      <c r="D290" s="133">
        <v>104329</v>
      </c>
      <c r="E290" s="133">
        <v>105281</v>
      </c>
      <c r="F290" s="133">
        <v>106952</v>
      </c>
      <c r="G290" s="133">
        <v>105487</v>
      </c>
      <c r="H290" s="133">
        <v>105109</v>
      </c>
      <c r="I290" s="133">
        <v>105792</v>
      </c>
      <c r="J290" s="133">
        <v>108895</v>
      </c>
      <c r="K290" s="133">
        <v>108473</v>
      </c>
      <c r="L290" s="133">
        <v>106905</v>
      </c>
      <c r="M290" s="133">
        <v>108692</v>
      </c>
      <c r="N290" s="133">
        <v>111027</v>
      </c>
      <c r="O290" s="133">
        <v>111033</v>
      </c>
      <c r="P290" s="133">
        <v>109851</v>
      </c>
      <c r="Q290" s="133">
        <v>113038</v>
      </c>
      <c r="R290" s="133">
        <v>114367</v>
      </c>
      <c r="S290" s="188">
        <v>115821</v>
      </c>
      <c r="U290" s="135">
        <f t="shared" si="4"/>
        <v>4.786433030843229E-2</v>
      </c>
      <c r="V290" s="136">
        <f t="shared" si="4"/>
        <v>5.1831867962360612E-2</v>
      </c>
    </row>
    <row r="291" spans="1:22" x14ac:dyDescent="0.25">
      <c r="A291" s="189" t="s">
        <v>1114</v>
      </c>
      <c r="B291" s="132">
        <v>60669</v>
      </c>
      <c r="C291" s="133">
        <v>61298</v>
      </c>
      <c r="D291" s="133">
        <v>62243</v>
      </c>
      <c r="E291" s="133">
        <v>63121</v>
      </c>
      <c r="F291" s="133">
        <v>63571</v>
      </c>
      <c r="G291" s="133">
        <v>64297</v>
      </c>
      <c r="H291" s="133">
        <v>65077</v>
      </c>
      <c r="I291" s="133">
        <v>65710</v>
      </c>
      <c r="J291" s="133">
        <v>66163</v>
      </c>
      <c r="K291" s="133">
        <v>66886</v>
      </c>
      <c r="L291" s="133">
        <v>67010</v>
      </c>
      <c r="M291" s="133">
        <v>67251</v>
      </c>
      <c r="N291" s="133">
        <v>67521</v>
      </c>
      <c r="O291" s="133">
        <v>68052</v>
      </c>
      <c r="P291" s="133">
        <v>68158</v>
      </c>
      <c r="Q291" s="133">
        <v>68849</v>
      </c>
      <c r="R291" s="133">
        <v>68851</v>
      </c>
      <c r="S291" s="188">
        <v>69375</v>
      </c>
      <c r="U291" s="135">
        <f t="shared" si="4"/>
        <v>1.1620137686407794E-4</v>
      </c>
      <c r="V291" s="136">
        <f t="shared" si="4"/>
        <v>3.0791847311936404E-2</v>
      </c>
    </row>
    <row r="292" spans="1:22" x14ac:dyDescent="0.25">
      <c r="A292" s="189" t="s">
        <v>1111</v>
      </c>
      <c r="B292" s="132">
        <v>36227</v>
      </c>
      <c r="C292" s="133">
        <v>36802</v>
      </c>
      <c r="D292" s="133">
        <v>37082</v>
      </c>
      <c r="E292" s="133">
        <v>37495</v>
      </c>
      <c r="F292" s="133">
        <v>37614</v>
      </c>
      <c r="G292" s="133">
        <v>37603</v>
      </c>
      <c r="H292" s="133">
        <v>37599</v>
      </c>
      <c r="I292" s="133">
        <v>37868</v>
      </c>
      <c r="J292" s="133">
        <v>38004</v>
      </c>
      <c r="K292" s="133">
        <v>38229</v>
      </c>
      <c r="L292" s="133">
        <v>38883</v>
      </c>
      <c r="M292" s="133">
        <v>38787</v>
      </c>
      <c r="N292" s="133">
        <v>38796</v>
      </c>
      <c r="O292" s="133">
        <v>39062</v>
      </c>
      <c r="P292" s="133">
        <v>39408</v>
      </c>
      <c r="Q292" s="133">
        <v>39841</v>
      </c>
      <c r="R292" s="133">
        <v>40372</v>
      </c>
      <c r="S292" s="188">
        <v>41042</v>
      </c>
      <c r="U292" s="135">
        <f t="shared" si="4"/>
        <v>5.4387226578485492E-2</v>
      </c>
      <c r="V292" s="136">
        <f t="shared" si="4"/>
        <v>6.8053495782811835E-2</v>
      </c>
    </row>
    <row r="293" spans="1:22" x14ac:dyDescent="0.25">
      <c r="A293" s="189" t="s">
        <v>1108</v>
      </c>
      <c r="B293" s="132">
        <v>25348</v>
      </c>
      <c r="C293" s="133">
        <v>25448</v>
      </c>
      <c r="D293" s="133">
        <v>25573</v>
      </c>
      <c r="E293" s="133">
        <v>25880</v>
      </c>
      <c r="F293" s="133">
        <v>26067</v>
      </c>
      <c r="G293" s="133">
        <v>26082</v>
      </c>
      <c r="H293" s="133">
        <v>26013</v>
      </c>
      <c r="I293" s="133">
        <v>26140</v>
      </c>
      <c r="J293" s="133">
        <v>26216</v>
      </c>
      <c r="K293" s="133">
        <v>26393</v>
      </c>
      <c r="L293" s="133">
        <v>26845</v>
      </c>
      <c r="M293" s="133">
        <v>26761</v>
      </c>
      <c r="N293" s="133">
        <v>26659</v>
      </c>
      <c r="O293" s="133">
        <v>26834</v>
      </c>
      <c r="P293" s="133">
        <v>27108</v>
      </c>
      <c r="Q293" s="133">
        <v>27438</v>
      </c>
      <c r="R293" s="133">
        <v>27779</v>
      </c>
      <c r="S293" s="188">
        <v>28103</v>
      </c>
      <c r="U293" s="135">
        <f t="shared" si="4"/>
        <v>5.0646514326041281E-2</v>
      </c>
      <c r="V293" s="136">
        <f t="shared" si="4"/>
        <v>4.7476533938786813E-2</v>
      </c>
    </row>
    <row r="294" spans="1:22" x14ac:dyDescent="0.25">
      <c r="A294" s="189" t="s">
        <v>1105</v>
      </c>
      <c r="B294" s="132">
        <v>10879</v>
      </c>
      <c r="C294" s="133">
        <v>11354</v>
      </c>
      <c r="D294" s="133">
        <v>11509</v>
      </c>
      <c r="E294" s="133">
        <v>11615</v>
      </c>
      <c r="F294" s="133">
        <v>11547</v>
      </c>
      <c r="G294" s="133">
        <v>11521</v>
      </c>
      <c r="H294" s="133">
        <v>11586</v>
      </c>
      <c r="I294" s="133">
        <v>11729</v>
      </c>
      <c r="J294" s="133">
        <v>11788</v>
      </c>
      <c r="K294" s="133">
        <v>11836</v>
      </c>
      <c r="L294" s="133">
        <v>12038</v>
      </c>
      <c r="M294" s="133">
        <v>12026</v>
      </c>
      <c r="N294" s="133">
        <v>12137</v>
      </c>
      <c r="O294" s="133">
        <v>12228</v>
      </c>
      <c r="P294" s="133">
        <v>12300</v>
      </c>
      <c r="Q294" s="133">
        <v>12403</v>
      </c>
      <c r="R294" s="133">
        <v>12593</v>
      </c>
      <c r="S294" s="188">
        <v>12939</v>
      </c>
      <c r="U294" s="135">
        <f t="shared" si="4"/>
        <v>6.2697939815172132E-2</v>
      </c>
      <c r="V294" s="136">
        <f t="shared" si="4"/>
        <v>0.11451530820468681</v>
      </c>
    </row>
    <row r="295" spans="1:22" x14ac:dyDescent="0.25">
      <c r="A295" s="189" t="s">
        <v>1102</v>
      </c>
      <c r="B295" s="132">
        <v>43076</v>
      </c>
      <c r="C295" s="133">
        <v>43821</v>
      </c>
      <c r="D295" s="133">
        <v>44493</v>
      </c>
      <c r="E295" s="133">
        <v>45127</v>
      </c>
      <c r="F295" s="133">
        <v>45186</v>
      </c>
      <c r="G295" s="133">
        <v>44699</v>
      </c>
      <c r="H295" s="133">
        <v>44858</v>
      </c>
      <c r="I295" s="133">
        <v>44687</v>
      </c>
      <c r="J295" s="133">
        <v>44654</v>
      </c>
      <c r="K295" s="133">
        <v>45828</v>
      </c>
      <c r="L295" s="133">
        <v>46315</v>
      </c>
      <c r="M295" s="133">
        <v>46817</v>
      </c>
      <c r="N295" s="133">
        <v>47137</v>
      </c>
      <c r="O295" s="133">
        <v>48002</v>
      </c>
      <c r="P295" s="133">
        <v>49230</v>
      </c>
      <c r="Q295" s="133">
        <v>50552</v>
      </c>
      <c r="R295" s="133">
        <v>51857</v>
      </c>
      <c r="S295" s="188">
        <v>52330</v>
      </c>
      <c r="U295" s="135">
        <f t="shared" si="4"/>
        <v>0.10732775364046621</v>
      </c>
      <c r="V295" s="136">
        <f t="shared" si="4"/>
        <v>3.698717316692357E-2</v>
      </c>
    </row>
    <row r="296" spans="1:22" x14ac:dyDescent="0.25">
      <c r="A296" s="187" t="s">
        <v>1099</v>
      </c>
      <c r="B296" s="132">
        <v>165787</v>
      </c>
      <c r="C296" s="133">
        <v>167447</v>
      </c>
      <c r="D296" s="133">
        <v>168582</v>
      </c>
      <c r="E296" s="133">
        <v>169387</v>
      </c>
      <c r="F296" s="133">
        <v>170287</v>
      </c>
      <c r="G296" s="133">
        <v>170656</v>
      </c>
      <c r="H296" s="133">
        <v>170989</v>
      </c>
      <c r="I296" s="133">
        <v>170252</v>
      </c>
      <c r="J296" s="133">
        <v>169346</v>
      </c>
      <c r="K296" s="133">
        <v>172333</v>
      </c>
      <c r="L296" s="133">
        <v>173868</v>
      </c>
      <c r="M296" s="133">
        <v>177922</v>
      </c>
      <c r="N296" s="133">
        <v>177931</v>
      </c>
      <c r="O296" s="133">
        <v>179022</v>
      </c>
      <c r="P296" s="133">
        <v>179443</v>
      </c>
      <c r="Q296" s="133">
        <v>181794</v>
      </c>
      <c r="R296" s="133">
        <v>183419</v>
      </c>
      <c r="S296" s="188">
        <v>185572</v>
      </c>
      <c r="U296" s="135">
        <f t="shared" si="4"/>
        <v>3.6237019526787817E-2</v>
      </c>
      <c r="V296" s="136">
        <f t="shared" si="4"/>
        <v>4.7785799290228637E-2</v>
      </c>
    </row>
    <row r="297" spans="1:22" x14ac:dyDescent="0.25">
      <c r="A297" s="189" t="s">
        <v>1096</v>
      </c>
      <c r="B297" s="132">
        <v>93515</v>
      </c>
      <c r="C297" s="133">
        <v>94358</v>
      </c>
      <c r="D297" s="133">
        <v>95030</v>
      </c>
      <c r="E297" s="133">
        <v>95410</v>
      </c>
      <c r="F297" s="133">
        <v>96064</v>
      </c>
      <c r="G297" s="133">
        <v>96166</v>
      </c>
      <c r="H297" s="133">
        <v>95935</v>
      </c>
      <c r="I297" s="133">
        <v>94845</v>
      </c>
      <c r="J297" s="133">
        <v>93403</v>
      </c>
      <c r="K297" s="133">
        <v>94983</v>
      </c>
      <c r="L297" s="133">
        <v>95863</v>
      </c>
      <c r="M297" s="133">
        <v>98815</v>
      </c>
      <c r="N297" s="133">
        <v>97956</v>
      </c>
      <c r="O297" s="133">
        <v>97516</v>
      </c>
      <c r="P297" s="133">
        <v>97963</v>
      </c>
      <c r="Q297" s="133">
        <v>98993</v>
      </c>
      <c r="R297" s="133">
        <v>99496</v>
      </c>
      <c r="S297" s="188">
        <v>100233</v>
      </c>
      <c r="U297" s="135">
        <f t="shared" si="4"/>
        <v>2.0480104405440347E-2</v>
      </c>
      <c r="V297" s="136">
        <f t="shared" si="4"/>
        <v>2.9960172051719969E-2</v>
      </c>
    </row>
    <row r="298" spans="1:22" x14ac:dyDescent="0.25">
      <c r="A298" s="189" t="s">
        <v>1093</v>
      </c>
      <c r="B298" s="132">
        <v>26858</v>
      </c>
      <c r="C298" s="133">
        <v>27474</v>
      </c>
      <c r="D298" s="133">
        <v>27824</v>
      </c>
      <c r="E298" s="133">
        <v>27988</v>
      </c>
      <c r="F298" s="133">
        <v>28048</v>
      </c>
      <c r="G298" s="133">
        <v>28120</v>
      </c>
      <c r="H298" s="133">
        <v>28113</v>
      </c>
      <c r="I298" s="133">
        <v>28013</v>
      </c>
      <c r="J298" s="133">
        <v>28528</v>
      </c>
      <c r="K298" s="133">
        <v>29518</v>
      </c>
      <c r="L298" s="133">
        <v>29813</v>
      </c>
      <c r="M298" s="133">
        <v>30094</v>
      </c>
      <c r="N298" s="133">
        <v>30735</v>
      </c>
      <c r="O298" s="133">
        <v>31940</v>
      </c>
      <c r="P298" s="133">
        <v>31010</v>
      </c>
      <c r="Q298" s="133">
        <v>32493</v>
      </c>
      <c r="R298" s="133">
        <v>33404</v>
      </c>
      <c r="S298" s="188">
        <v>33611</v>
      </c>
      <c r="U298" s="135">
        <f t="shared" si="4"/>
        <v>0.11695237994296348</v>
      </c>
      <c r="V298" s="136">
        <f t="shared" si="4"/>
        <v>2.5018810585204276E-2</v>
      </c>
    </row>
    <row r="299" spans="1:22" x14ac:dyDescent="0.25">
      <c r="A299" s="189" t="s">
        <v>1090</v>
      </c>
      <c r="B299" s="132">
        <v>19947</v>
      </c>
      <c r="C299" s="133">
        <v>20531</v>
      </c>
      <c r="D299" s="133">
        <v>20855</v>
      </c>
      <c r="E299" s="133">
        <v>20966</v>
      </c>
      <c r="F299" s="133">
        <v>20968</v>
      </c>
      <c r="G299" s="133">
        <v>20959</v>
      </c>
      <c r="H299" s="133">
        <v>20883</v>
      </c>
      <c r="I299" s="133">
        <v>20756</v>
      </c>
      <c r="J299" s="133">
        <v>21246</v>
      </c>
      <c r="K299" s="133">
        <v>22189</v>
      </c>
      <c r="L299" s="133">
        <v>22431</v>
      </c>
      <c r="M299" s="133">
        <v>22631</v>
      </c>
      <c r="N299" s="133">
        <v>23143</v>
      </c>
      <c r="O299" s="133">
        <v>24249</v>
      </c>
      <c r="P299" s="133">
        <v>23208</v>
      </c>
      <c r="Q299" s="133">
        <v>24574</v>
      </c>
      <c r="R299" s="133">
        <v>25411</v>
      </c>
      <c r="S299" s="188">
        <v>25550</v>
      </c>
      <c r="U299" s="135">
        <f t="shared" si="4"/>
        <v>0.14336161778193057</v>
      </c>
      <c r="V299" s="136">
        <f t="shared" si="4"/>
        <v>2.206047378184639E-2</v>
      </c>
    </row>
    <row r="300" spans="1:22" x14ac:dyDescent="0.25">
      <c r="A300" s="189" t="s">
        <v>1087</v>
      </c>
      <c r="B300" s="132">
        <v>956</v>
      </c>
      <c r="C300" s="133">
        <v>974</v>
      </c>
      <c r="D300" s="133">
        <v>959</v>
      </c>
      <c r="E300" s="133">
        <v>938</v>
      </c>
      <c r="F300" s="133">
        <v>909</v>
      </c>
      <c r="G300" s="133">
        <v>894</v>
      </c>
      <c r="H300" s="133">
        <v>886</v>
      </c>
      <c r="I300" s="133">
        <v>888</v>
      </c>
      <c r="J300" s="133">
        <v>903</v>
      </c>
      <c r="K300" s="133">
        <v>930</v>
      </c>
      <c r="L300" s="133">
        <v>946</v>
      </c>
      <c r="M300" s="133">
        <v>955</v>
      </c>
      <c r="N300" s="133">
        <v>972</v>
      </c>
      <c r="O300" s="133">
        <v>998</v>
      </c>
      <c r="P300" s="133">
        <v>1037</v>
      </c>
      <c r="Q300" s="133">
        <v>1082</v>
      </c>
      <c r="R300" s="133">
        <v>1087</v>
      </c>
      <c r="S300" s="188">
        <v>1103</v>
      </c>
      <c r="U300" s="135">
        <f t="shared" si="4"/>
        <v>1.8612809373572459E-2</v>
      </c>
      <c r="V300" s="136">
        <f t="shared" si="4"/>
        <v>6.019041473018194E-2</v>
      </c>
    </row>
    <row r="301" spans="1:22" x14ac:dyDescent="0.25">
      <c r="A301" s="189" t="s">
        <v>1084</v>
      </c>
      <c r="B301" s="132">
        <v>5955</v>
      </c>
      <c r="C301" s="133">
        <v>5969</v>
      </c>
      <c r="D301" s="133">
        <v>6010</v>
      </c>
      <c r="E301" s="133">
        <v>6085</v>
      </c>
      <c r="F301" s="133">
        <v>6170</v>
      </c>
      <c r="G301" s="133">
        <v>6267</v>
      </c>
      <c r="H301" s="133">
        <v>6344</v>
      </c>
      <c r="I301" s="133">
        <v>6369</v>
      </c>
      <c r="J301" s="133">
        <v>6379</v>
      </c>
      <c r="K301" s="133">
        <v>6399</v>
      </c>
      <c r="L301" s="133">
        <v>6436</v>
      </c>
      <c r="M301" s="133">
        <v>6508</v>
      </c>
      <c r="N301" s="133">
        <v>6620</v>
      </c>
      <c r="O301" s="133">
        <v>6693</v>
      </c>
      <c r="P301" s="133">
        <v>6764</v>
      </c>
      <c r="Q301" s="133">
        <v>6837</v>
      </c>
      <c r="R301" s="133">
        <v>6906</v>
      </c>
      <c r="S301" s="188">
        <v>6959</v>
      </c>
      <c r="U301" s="135">
        <f t="shared" si="4"/>
        <v>4.0983813108573131E-2</v>
      </c>
      <c r="V301" s="136">
        <f t="shared" si="4"/>
        <v>3.1053141733234257E-2</v>
      </c>
    </row>
    <row r="302" spans="1:22" x14ac:dyDescent="0.25">
      <c r="A302" s="189" t="s">
        <v>1081</v>
      </c>
      <c r="B302" s="132">
        <v>12255</v>
      </c>
      <c r="C302" s="133">
        <v>12284</v>
      </c>
      <c r="D302" s="133">
        <v>12326</v>
      </c>
      <c r="E302" s="133">
        <v>12412</v>
      </c>
      <c r="F302" s="133">
        <v>12425</v>
      </c>
      <c r="G302" s="133">
        <v>12419</v>
      </c>
      <c r="H302" s="133">
        <v>12412</v>
      </c>
      <c r="I302" s="133">
        <v>12432</v>
      </c>
      <c r="J302" s="133">
        <v>12473</v>
      </c>
      <c r="K302" s="133">
        <v>12489</v>
      </c>
      <c r="L302" s="133">
        <v>12497</v>
      </c>
      <c r="M302" s="133">
        <v>12527</v>
      </c>
      <c r="N302" s="133">
        <v>12647</v>
      </c>
      <c r="O302" s="133">
        <v>12748</v>
      </c>
      <c r="P302" s="133">
        <v>12862</v>
      </c>
      <c r="Q302" s="133">
        <v>12759</v>
      </c>
      <c r="R302" s="133">
        <v>12621</v>
      </c>
      <c r="S302" s="188">
        <v>12600</v>
      </c>
      <c r="U302" s="135">
        <f t="shared" si="4"/>
        <v>-4.2566724629293229E-2</v>
      </c>
      <c r="V302" s="136">
        <f t="shared" si="4"/>
        <v>-6.6389812121382397E-3</v>
      </c>
    </row>
    <row r="303" spans="1:22" x14ac:dyDescent="0.25">
      <c r="A303" s="189" t="s">
        <v>1078</v>
      </c>
      <c r="B303" s="132">
        <v>8028</v>
      </c>
      <c r="C303" s="133">
        <v>8281</v>
      </c>
      <c r="D303" s="133">
        <v>8164</v>
      </c>
      <c r="E303" s="133">
        <v>8191</v>
      </c>
      <c r="F303" s="133">
        <v>8576</v>
      </c>
      <c r="G303" s="133">
        <v>8422</v>
      </c>
      <c r="H303" s="133">
        <v>8685</v>
      </c>
      <c r="I303" s="133">
        <v>8946</v>
      </c>
      <c r="J303" s="133">
        <v>8760</v>
      </c>
      <c r="K303" s="133">
        <v>9005</v>
      </c>
      <c r="L303" s="133">
        <v>8814</v>
      </c>
      <c r="M303" s="133">
        <v>9016</v>
      </c>
      <c r="N303" s="133">
        <v>8927</v>
      </c>
      <c r="O303" s="133">
        <v>9160</v>
      </c>
      <c r="P303" s="133">
        <v>9561</v>
      </c>
      <c r="Q303" s="133">
        <v>9713</v>
      </c>
      <c r="R303" s="133">
        <v>9809</v>
      </c>
      <c r="S303" s="188">
        <v>10115</v>
      </c>
      <c r="U303" s="135">
        <f t="shared" si="4"/>
        <v>4.0124636382227408E-2</v>
      </c>
      <c r="V303" s="136">
        <f t="shared" si="4"/>
        <v>0.13074482883687022</v>
      </c>
    </row>
    <row r="304" spans="1:22" x14ac:dyDescent="0.25">
      <c r="A304" s="189" t="s">
        <v>1075</v>
      </c>
      <c r="B304" s="132">
        <v>25131</v>
      </c>
      <c r="C304" s="133">
        <v>25050</v>
      </c>
      <c r="D304" s="133">
        <v>25238</v>
      </c>
      <c r="E304" s="133">
        <v>25386</v>
      </c>
      <c r="F304" s="133">
        <v>25174</v>
      </c>
      <c r="G304" s="133">
        <v>25529</v>
      </c>
      <c r="H304" s="133">
        <v>25844</v>
      </c>
      <c r="I304" s="133">
        <v>26017</v>
      </c>
      <c r="J304" s="133">
        <v>26183</v>
      </c>
      <c r="K304" s="133">
        <v>26339</v>
      </c>
      <c r="L304" s="133">
        <v>26881</v>
      </c>
      <c r="M304" s="133">
        <v>27470</v>
      </c>
      <c r="N304" s="133">
        <v>27667</v>
      </c>
      <c r="O304" s="133">
        <v>27658</v>
      </c>
      <c r="P304" s="133">
        <v>28048</v>
      </c>
      <c r="Q304" s="133">
        <v>27836</v>
      </c>
      <c r="R304" s="133">
        <v>28089</v>
      </c>
      <c r="S304" s="188">
        <v>29012</v>
      </c>
      <c r="U304" s="135">
        <f t="shared" si="4"/>
        <v>3.6854462412222455E-2</v>
      </c>
      <c r="V304" s="136">
        <f t="shared" si="4"/>
        <v>0.13806105738753049</v>
      </c>
    </row>
    <row r="305" spans="1:22" x14ac:dyDescent="0.25">
      <c r="A305" s="187" t="s">
        <v>1072</v>
      </c>
      <c r="B305" s="132">
        <v>119318</v>
      </c>
      <c r="C305" s="133">
        <v>120209</v>
      </c>
      <c r="D305" s="133">
        <v>121653</v>
      </c>
      <c r="E305" s="133">
        <v>122568</v>
      </c>
      <c r="F305" s="133">
        <v>123867</v>
      </c>
      <c r="G305" s="133">
        <v>125960</v>
      </c>
      <c r="H305" s="133">
        <v>126724</v>
      </c>
      <c r="I305" s="133">
        <v>128889</v>
      </c>
      <c r="J305" s="133">
        <v>130143</v>
      </c>
      <c r="K305" s="133">
        <v>130744</v>
      </c>
      <c r="L305" s="133">
        <v>133087</v>
      </c>
      <c r="M305" s="133">
        <v>135432</v>
      </c>
      <c r="N305" s="133">
        <v>138635</v>
      </c>
      <c r="O305" s="133">
        <v>141098</v>
      </c>
      <c r="P305" s="133">
        <v>143319</v>
      </c>
      <c r="Q305" s="133">
        <v>145527</v>
      </c>
      <c r="R305" s="133">
        <v>146893</v>
      </c>
      <c r="S305" s="188">
        <v>148279</v>
      </c>
      <c r="U305" s="135">
        <f t="shared" si="4"/>
        <v>3.8078259798423719E-2</v>
      </c>
      <c r="V305" s="136">
        <f t="shared" si="4"/>
        <v>3.8279290686923151E-2</v>
      </c>
    </row>
    <row r="306" spans="1:22" x14ac:dyDescent="0.25">
      <c r="A306" s="189" t="s">
        <v>1070</v>
      </c>
      <c r="B306" s="132">
        <v>103775</v>
      </c>
      <c r="C306" s="133">
        <v>104579</v>
      </c>
      <c r="D306" s="133">
        <v>105986</v>
      </c>
      <c r="E306" s="133">
        <v>106880</v>
      </c>
      <c r="F306" s="133">
        <v>107808</v>
      </c>
      <c r="G306" s="133">
        <v>110308</v>
      </c>
      <c r="H306" s="133">
        <v>111094</v>
      </c>
      <c r="I306" s="133">
        <v>113059</v>
      </c>
      <c r="J306" s="133">
        <v>114227</v>
      </c>
      <c r="K306" s="133">
        <v>114512</v>
      </c>
      <c r="L306" s="133">
        <v>116822</v>
      </c>
      <c r="M306" s="133">
        <v>119428</v>
      </c>
      <c r="N306" s="133">
        <v>122120</v>
      </c>
      <c r="O306" s="133">
        <v>124454</v>
      </c>
      <c r="P306" s="133">
        <v>126277</v>
      </c>
      <c r="Q306" s="133">
        <v>128363</v>
      </c>
      <c r="R306" s="133">
        <v>129659</v>
      </c>
      <c r="S306" s="188">
        <v>130902</v>
      </c>
      <c r="U306" s="135">
        <f t="shared" si="4"/>
        <v>4.1001216282889219E-2</v>
      </c>
      <c r="V306" s="136">
        <f t="shared" si="4"/>
        <v>3.8901700165551834E-2</v>
      </c>
    </row>
    <row r="307" spans="1:22" x14ac:dyDescent="0.25">
      <c r="A307" s="189" t="s">
        <v>1067</v>
      </c>
      <c r="B307" s="132">
        <v>58395</v>
      </c>
      <c r="C307" s="133">
        <v>58475</v>
      </c>
      <c r="D307" s="133">
        <v>58865</v>
      </c>
      <c r="E307" s="133">
        <v>59032</v>
      </c>
      <c r="F307" s="133">
        <v>59217</v>
      </c>
      <c r="G307" s="133">
        <v>60739</v>
      </c>
      <c r="H307" s="133">
        <v>61950</v>
      </c>
      <c r="I307" s="133">
        <v>62593</v>
      </c>
      <c r="J307" s="133">
        <v>63477</v>
      </c>
      <c r="K307" s="133">
        <v>63394</v>
      </c>
      <c r="L307" s="133">
        <v>63702</v>
      </c>
      <c r="M307" s="133">
        <v>65117</v>
      </c>
      <c r="N307" s="133">
        <v>65820</v>
      </c>
      <c r="O307" s="133">
        <v>66077</v>
      </c>
      <c r="P307" s="133">
        <v>66505</v>
      </c>
      <c r="Q307" s="133">
        <v>66778</v>
      </c>
      <c r="R307" s="133">
        <v>67080</v>
      </c>
      <c r="S307" s="188">
        <v>67900</v>
      </c>
      <c r="U307" s="135">
        <f t="shared" si="4"/>
        <v>1.8212875639950887E-2</v>
      </c>
      <c r="V307" s="136">
        <f t="shared" si="4"/>
        <v>4.980075648878457E-2</v>
      </c>
    </row>
    <row r="308" spans="1:22" x14ac:dyDescent="0.25">
      <c r="A308" s="189" t="s">
        <v>1064</v>
      </c>
      <c r="B308" s="132">
        <v>45380</v>
      </c>
      <c r="C308" s="133">
        <v>46104</v>
      </c>
      <c r="D308" s="133">
        <v>47121</v>
      </c>
      <c r="E308" s="133">
        <v>47849</v>
      </c>
      <c r="F308" s="133">
        <v>48591</v>
      </c>
      <c r="G308" s="133">
        <v>49569</v>
      </c>
      <c r="H308" s="133">
        <v>49144</v>
      </c>
      <c r="I308" s="133">
        <v>50466</v>
      </c>
      <c r="J308" s="133">
        <v>50750</v>
      </c>
      <c r="K308" s="133">
        <v>51118</v>
      </c>
      <c r="L308" s="133">
        <v>53120</v>
      </c>
      <c r="M308" s="133">
        <v>54311</v>
      </c>
      <c r="N308" s="133">
        <v>56300</v>
      </c>
      <c r="O308" s="133">
        <v>58376</v>
      </c>
      <c r="P308" s="133">
        <v>59772</v>
      </c>
      <c r="Q308" s="133">
        <v>61585</v>
      </c>
      <c r="R308" s="133">
        <v>62579</v>
      </c>
      <c r="S308" s="188">
        <v>63002</v>
      </c>
      <c r="U308" s="135">
        <f t="shared" si="4"/>
        <v>6.6141116772459929E-2</v>
      </c>
      <c r="V308" s="136">
        <f t="shared" si="4"/>
        <v>2.7313203119015306E-2</v>
      </c>
    </row>
    <row r="309" spans="1:22" x14ac:dyDescent="0.25">
      <c r="A309" s="189" t="s">
        <v>1061</v>
      </c>
      <c r="B309" s="132">
        <v>15544</v>
      </c>
      <c r="C309" s="133">
        <v>15630</v>
      </c>
      <c r="D309" s="133">
        <v>15667</v>
      </c>
      <c r="E309" s="133">
        <v>15688</v>
      </c>
      <c r="F309" s="133">
        <v>16059</v>
      </c>
      <c r="G309" s="133">
        <v>15652</v>
      </c>
      <c r="H309" s="133">
        <v>15630</v>
      </c>
      <c r="I309" s="133">
        <v>15829</v>
      </c>
      <c r="J309" s="133">
        <v>15916</v>
      </c>
      <c r="K309" s="133">
        <v>16232</v>
      </c>
      <c r="L309" s="133">
        <v>16264</v>
      </c>
      <c r="M309" s="133">
        <v>16004</v>
      </c>
      <c r="N309" s="133">
        <v>16516</v>
      </c>
      <c r="O309" s="133">
        <v>16645</v>
      </c>
      <c r="P309" s="133">
        <v>17041</v>
      </c>
      <c r="Q309" s="133">
        <v>17164</v>
      </c>
      <c r="R309" s="133">
        <v>17234</v>
      </c>
      <c r="S309" s="188">
        <v>17377</v>
      </c>
      <c r="U309" s="135">
        <f t="shared" si="4"/>
        <v>1.6413280663224672E-2</v>
      </c>
      <c r="V309" s="136">
        <f t="shared" si="4"/>
        <v>3.3605591423130132E-2</v>
      </c>
    </row>
    <row r="310" spans="1:22" x14ac:dyDescent="0.25">
      <c r="A310" s="189" t="s">
        <v>1058</v>
      </c>
      <c r="B310" s="132">
        <v>11192</v>
      </c>
      <c r="C310" s="133">
        <v>11246</v>
      </c>
      <c r="D310" s="133">
        <v>11262</v>
      </c>
      <c r="E310" s="133">
        <v>11270</v>
      </c>
      <c r="F310" s="133">
        <v>11515</v>
      </c>
      <c r="G310" s="133">
        <v>11192</v>
      </c>
      <c r="H310" s="133">
        <v>11155</v>
      </c>
      <c r="I310" s="133">
        <v>11284</v>
      </c>
      <c r="J310" s="133">
        <v>11326</v>
      </c>
      <c r="K310" s="133">
        <v>11550</v>
      </c>
      <c r="L310" s="133">
        <v>11573</v>
      </c>
      <c r="M310" s="133">
        <v>11388</v>
      </c>
      <c r="N310" s="133">
        <v>11778</v>
      </c>
      <c r="O310" s="133">
        <v>11884</v>
      </c>
      <c r="P310" s="133">
        <v>12184</v>
      </c>
      <c r="Q310" s="133">
        <v>12277</v>
      </c>
      <c r="R310" s="133">
        <v>12326</v>
      </c>
      <c r="S310" s="188">
        <v>12444</v>
      </c>
      <c r="U310" s="135">
        <f t="shared" si="4"/>
        <v>1.6060645030328224E-2</v>
      </c>
      <c r="V310" s="136">
        <f t="shared" si="4"/>
        <v>3.8846440773750546E-2</v>
      </c>
    </row>
    <row r="311" spans="1:22" x14ac:dyDescent="0.25">
      <c r="A311" s="189" t="s">
        <v>1055</v>
      </c>
      <c r="B311" s="132">
        <v>3901</v>
      </c>
      <c r="C311" s="133">
        <v>3929</v>
      </c>
      <c r="D311" s="133">
        <v>3938</v>
      </c>
      <c r="E311" s="133">
        <v>3939</v>
      </c>
      <c r="F311" s="133">
        <v>4056</v>
      </c>
      <c r="G311" s="133">
        <v>3967</v>
      </c>
      <c r="H311" s="133">
        <v>3976</v>
      </c>
      <c r="I311" s="133">
        <v>4040</v>
      </c>
      <c r="J311" s="133">
        <v>4069</v>
      </c>
      <c r="K311" s="133">
        <v>4155</v>
      </c>
      <c r="L311" s="133">
        <v>4160</v>
      </c>
      <c r="M311" s="133">
        <v>4083</v>
      </c>
      <c r="N311" s="133">
        <v>4203</v>
      </c>
      <c r="O311" s="133">
        <v>4225</v>
      </c>
      <c r="P311" s="133">
        <v>4321</v>
      </c>
      <c r="Q311" s="133">
        <v>4348</v>
      </c>
      <c r="R311" s="133">
        <v>4365</v>
      </c>
      <c r="S311" s="188">
        <v>4389</v>
      </c>
      <c r="U311" s="135">
        <f t="shared" si="4"/>
        <v>1.5731334998057234E-2</v>
      </c>
      <c r="V311" s="136">
        <f t="shared" si="4"/>
        <v>2.2175179553820978E-2</v>
      </c>
    </row>
    <row r="312" spans="1:22" x14ac:dyDescent="0.25">
      <c r="A312" s="189" t="s">
        <v>1052</v>
      </c>
      <c r="B312" s="132">
        <v>450</v>
      </c>
      <c r="C312" s="133">
        <v>456</v>
      </c>
      <c r="D312" s="133">
        <v>466</v>
      </c>
      <c r="E312" s="133">
        <v>479</v>
      </c>
      <c r="F312" s="133">
        <v>488</v>
      </c>
      <c r="G312" s="133">
        <v>492</v>
      </c>
      <c r="H312" s="133">
        <v>498</v>
      </c>
      <c r="I312" s="133">
        <v>506</v>
      </c>
      <c r="J312" s="133">
        <v>522</v>
      </c>
      <c r="K312" s="133">
        <v>528</v>
      </c>
      <c r="L312" s="133">
        <v>531</v>
      </c>
      <c r="M312" s="133">
        <v>532</v>
      </c>
      <c r="N312" s="133">
        <v>535</v>
      </c>
      <c r="O312" s="133">
        <v>536</v>
      </c>
      <c r="P312" s="133">
        <v>537</v>
      </c>
      <c r="Q312" s="133">
        <v>540</v>
      </c>
      <c r="R312" s="133">
        <v>543</v>
      </c>
      <c r="S312" s="188">
        <v>544</v>
      </c>
      <c r="U312" s="135">
        <f t="shared" si="4"/>
        <v>2.240809423106227E-2</v>
      </c>
      <c r="V312" s="136">
        <f t="shared" si="4"/>
        <v>7.3868568992068173E-3</v>
      </c>
    </row>
    <row r="313" spans="1:22" x14ac:dyDescent="0.25">
      <c r="A313" s="187" t="s">
        <v>1049</v>
      </c>
      <c r="B313" s="132">
        <v>141368</v>
      </c>
      <c r="C313" s="133">
        <v>143158</v>
      </c>
      <c r="D313" s="133">
        <v>143351</v>
      </c>
      <c r="E313" s="133">
        <v>144776</v>
      </c>
      <c r="F313" s="133">
        <v>145990</v>
      </c>
      <c r="G313" s="133">
        <v>145987</v>
      </c>
      <c r="H313" s="133">
        <v>147343</v>
      </c>
      <c r="I313" s="133">
        <v>149279</v>
      </c>
      <c r="J313" s="133">
        <v>151353</v>
      </c>
      <c r="K313" s="133">
        <v>152996</v>
      </c>
      <c r="L313" s="133">
        <v>154397</v>
      </c>
      <c r="M313" s="133">
        <v>155412</v>
      </c>
      <c r="N313" s="133">
        <v>157302</v>
      </c>
      <c r="O313" s="133">
        <v>159378</v>
      </c>
      <c r="P313" s="133">
        <v>162576</v>
      </c>
      <c r="Q313" s="133">
        <v>165347</v>
      </c>
      <c r="R313" s="133">
        <v>167908</v>
      </c>
      <c r="S313" s="188">
        <v>169621</v>
      </c>
      <c r="U313" s="135">
        <f t="shared" si="4"/>
        <v>6.3408864133788878E-2</v>
      </c>
      <c r="V313" s="136">
        <f t="shared" si="4"/>
        <v>4.1436806447099572E-2</v>
      </c>
    </row>
    <row r="314" spans="1:22" x14ac:dyDescent="0.25">
      <c r="A314" s="189" t="s">
        <v>1046</v>
      </c>
      <c r="B314" s="132">
        <v>30918</v>
      </c>
      <c r="C314" s="133">
        <v>31589</v>
      </c>
      <c r="D314" s="133">
        <v>31702</v>
      </c>
      <c r="E314" s="133">
        <v>32006</v>
      </c>
      <c r="F314" s="133">
        <v>32019</v>
      </c>
      <c r="G314" s="133">
        <v>32073</v>
      </c>
      <c r="H314" s="133">
        <v>32317</v>
      </c>
      <c r="I314" s="133">
        <v>32714</v>
      </c>
      <c r="J314" s="133">
        <v>32807</v>
      </c>
      <c r="K314" s="133">
        <v>32907</v>
      </c>
      <c r="L314" s="133">
        <v>33430</v>
      </c>
      <c r="M314" s="133">
        <v>33379</v>
      </c>
      <c r="N314" s="133">
        <v>33681</v>
      </c>
      <c r="O314" s="133">
        <v>33926</v>
      </c>
      <c r="P314" s="133">
        <v>34136</v>
      </c>
      <c r="Q314" s="133">
        <v>34435</v>
      </c>
      <c r="R314" s="133">
        <v>34981</v>
      </c>
      <c r="S314" s="188">
        <v>35054</v>
      </c>
      <c r="U314" s="135">
        <f t="shared" si="4"/>
        <v>6.4948319612422312E-2</v>
      </c>
      <c r="V314" s="136">
        <f t="shared" si="4"/>
        <v>8.37355453969435E-3</v>
      </c>
    </row>
    <row r="315" spans="1:22" x14ac:dyDescent="0.25">
      <c r="A315" s="189" t="s">
        <v>1044</v>
      </c>
      <c r="B315" s="132">
        <v>89479</v>
      </c>
      <c r="C315" s="133">
        <v>90196</v>
      </c>
      <c r="D315" s="133">
        <v>90683</v>
      </c>
      <c r="E315" s="133">
        <v>92063</v>
      </c>
      <c r="F315" s="133">
        <v>92621</v>
      </c>
      <c r="G315" s="133">
        <v>92771</v>
      </c>
      <c r="H315" s="133">
        <v>93310</v>
      </c>
      <c r="I315" s="133">
        <v>94147</v>
      </c>
      <c r="J315" s="133">
        <v>96152</v>
      </c>
      <c r="K315" s="133">
        <v>96993</v>
      </c>
      <c r="L315" s="133">
        <v>98139</v>
      </c>
      <c r="M315" s="133">
        <v>98779</v>
      </c>
      <c r="N315" s="133">
        <v>100603</v>
      </c>
      <c r="O315" s="133">
        <v>102056</v>
      </c>
      <c r="P315" s="133">
        <v>104304</v>
      </c>
      <c r="Q315" s="133">
        <v>106496</v>
      </c>
      <c r="R315" s="133">
        <v>108297</v>
      </c>
      <c r="S315" s="188">
        <v>110020</v>
      </c>
      <c r="U315" s="135">
        <f t="shared" si="4"/>
        <v>6.9381140871384916E-2</v>
      </c>
      <c r="V315" s="136">
        <f t="shared" si="4"/>
        <v>6.5174737656998438E-2</v>
      </c>
    </row>
    <row r="316" spans="1:22" x14ac:dyDescent="0.25">
      <c r="A316" s="189" t="s">
        <v>1041</v>
      </c>
      <c r="B316" s="132">
        <v>18024</v>
      </c>
      <c r="C316" s="133">
        <v>18223</v>
      </c>
      <c r="D316" s="133">
        <v>18468</v>
      </c>
      <c r="E316" s="133">
        <v>18749</v>
      </c>
      <c r="F316" s="133">
        <v>18996</v>
      </c>
      <c r="G316" s="133">
        <v>19317</v>
      </c>
      <c r="H316" s="133">
        <v>19681</v>
      </c>
      <c r="I316" s="133">
        <v>20070</v>
      </c>
      <c r="J316" s="133">
        <v>20539</v>
      </c>
      <c r="K316" s="133">
        <v>20812</v>
      </c>
      <c r="L316" s="133">
        <v>20951</v>
      </c>
      <c r="M316" s="133">
        <v>21153</v>
      </c>
      <c r="N316" s="133">
        <v>21357</v>
      </c>
      <c r="O316" s="133">
        <v>21658</v>
      </c>
      <c r="P316" s="133">
        <v>21910</v>
      </c>
      <c r="Q316" s="133">
        <v>22256</v>
      </c>
      <c r="R316" s="133">
        <v>22896</v>
      </c>
      <c r="S316" s="188">
        <v>23518</v>
      </c>
      <c r="U316" s="135">
        <f t="shared" si="4"/>
        <v>0.12008250809098375</v>
      </c>
      <c r="V316" s="136">
        <f t="shared" si="4"/>
        <v>0.11317406238474903</v>
      </c>
    </row>
    <row r="317" spans="1:22" x14ac:dyDescent="0.25">
      <c r="A317" s="189" t="s">
        <v>1038</v>
      </c>
      <c r="B317" s="132">
        <v>7507</v>
      </c>
      <c r="C317" s="133">
        <v>7518</v>
      </c>
      <c r="D317" s="133">
        <v>7538</v>
      </c>
      <c r="E317" s="133">
        <v>7629</v>
      </c>
      <c r="F317" s="133">
        <v>7644</v>
      </c>
      <c r="G317" s="133">
        <v>7704</v>
      </c>
      <c r="H317" s="133">
        <v>7775</v>
      </c>
      <c r="I317" s="133">
        <v>7840</v>
      </c>
      <c r="J317" s="133">
        <v>7948</v>
      </c>
      <c r="K317" s="133">
        <v>8040</v>
      </c>
      <c r="L317" s="133">
        <v>8151</v>
      </c>
      <c r="M317" s="133">
        <v>8350</v>
      </c>
      <c r="N317" s="133">
        <v>8608</v>
      </c>
      <c r="O317" s="133">
        <v>8836</v>
      </c>
      <c r="P317" s="133">
        <v>9045</v>
      </c>
      <c r="Q317" s="133">
        <v>9215</v>
      </c>
      <c r="R317" s="133">
        <v>9421</v>
      </c>
      <c r="S317" s="188">
        <v>9648</v>
      </c>
      <c r="U317" s="135">
        <f t="shared" si="4"/>
        <v>9.2462798595468243E-2</v>
      </c>
      <c r="V317" s="136">
        <f t="shared" si="4"/>
        <v>9.9920164753019014E-2</v>
      </c>
    </row>
    <row r="318" spans="1:22" x14ac:dyDescent="0.25">
      <c r="A318" s="189" t="s">
        <v>1035</v>
      </c>
      <c r="B318" s="132">
        <v>40791</v>
      </c>
      <c r="C318" s="133">
        <v>41089</v>
      </c>
      <c r="D318" s="133">
        <v>41374</v>
      </c>
      <c r="E318" s="133">
        <v>42170</v>
      </c>
      <c r="F318" s="133">
        <v>42881</v>
      </c>
      <c r="G318" s="133">
        <v>42642</v>
      </c>
      <c r="H318" s="133">
        <v>42583</v>
      </c>
      <c r="I318" s="133">
        <v>42612</v>
      </c>
      <c r="J318" s="133">
        <v>43948</v>
      </c>
      <c r="K318" s="133">
        <v>44396</v>
      </c>
      <c r="L318" s="133">
        <v>45305</v>
      </c>
      <c r="M318" s="133">
        <v>45474</v>
      </c>
      <c r="N318" s="133">
        <v>46581</v>
      </c>
      <c r="O318" s="133">
        <v>47173</v>
      </c>
      <c r="P318" s="133">
        <v>48476</v>
      </c>
      <c r="Q318" s="133">
        <v>50317</v>
      </c>
      <c r="R318" s="133">
        <v>50360</v>
      </c>
      <c r="S318" s="188">
        <v>51076</v>
      </c>
      <c r="U318" s="135">
        <f t="shared" si="4"/>
        <v>3.4227121605701072E-3</v>
      </c>
      <c r="V318" s="136">
        <f t="shared" si="4"/>
        <v>5.8094915436648797E-2</v>
      </c>
    </row>
    <row r="319" spans="1:22" x14ac:dyDescent="0.25">
      <c r="A319" s="189" t="s">
        <v>1032</v>
      </c>
      <c r="B319" s="132">
        <v>9432</v>
      </c>
      <c r="C319" s="133">
        <v>9527</v>
      </c>
      <c r="D319" s="133">
        <v>9414</v>
      </c>
      <c r="E319" s="133">
        <v>9337</v>
      </c>
      <c r="F319" s="133">
        <v>9327</v>
      </c>
      <c r="G319" s="133">
        <v>9122</v>
      </c>
      <c r="H319" s="133">
        <v>9111</v>
      </c>
      <c r="I319" s="133">
        <v>9134</v>
      </c>
      <c r="J319" s="133">
        <v>9094</v>
      </c>
      <c r="K319" s="133">
        <v>9072</v>
      </c>
      <c r="L319" s="133">
        <v>9166</v>
      </c>
      <c r="M319" s="133">
        <v>9211</v>
      </c>
      <c r="N319" s="133">
        <v>9160</v>
      </c>
      <c r="O319" s="133">
        <v>9246</v>
      </c>
      <c r="P319" s="133">
        <v>9297</v>
      </c>
      <c r="Q319" s="133">
        <v>9403</v>
      </c>
      <c r="R319" s="133">
        <v>9624</v>
      </c>
      <c r="S319" s="188">
        <v>9591</v>
      </c>
      <c r="U319" s="135">
        <f t="shared" si="4"/>
        <v>9.7379171399726294E-2</v>
      </c>
      <c r="V319" s="136">
        <f t="shared" si="4"/>
        <v>-1.3645326577798156E-2</v>
      </c>
    </row>
    <row r="320" spans="1:22" x14ac:dyDescent="0.25">
      <c r="A320" s="189" t="s">
        <v>1029</v>
      </c>
      <c r="B320" s="132">
        <v>8389</v>
      </c>
      <c r="C320" s="133">
        <v>8475</v>
      </c>
      <c r="D320" s="133">
        <v>8492</v>
      </c>
      <c r="E320" s="133">
        <v>8725</v>
      </c>
      <c r="F320" s="133">
        <v>8281</v>
      </c>
      <c r="G320" s="133">
        <v>8433</v>
      </c>
      <c r="H320" s="133">
        <v>8565</v>
      </c>
      <c r="I320" s="133">
        <v>8857</v>
      </c>
      <c r="J320" s="133">
        <v>8931</v>
      </c>
      <c r="K320" s="133">
        <v>8932</v>
      </c>
      <c r="L320" s="133">
        <v>8807</v>
      </c>
      <c r="M320" s="133">
        <v>8790</v>
      </c>
      <c r="N320" s="133">
        <v>9025</v>
      </c>
      <c r="O320" s="133">
        <v>9180</v>
      </c>
      <c r="P320" s="133">
        <v>9539</v>
      </c>
      <c r="Q320" s="133">
        <v>9226</v>
      </c>
      <c r="R320" s="133">
        <v>9948</v>
      </c>
      <c r="S320" s="188">
        <v>10163</v>
      </c>
      <c r="U320" s="135">
        <f t="shared" si="4"/>
        <v>0.35172798550055395</v>
      </c>
      <c r="V320" s="136">
        <f t="shared" si="4"/>
        <v>8.9292706890357065E-2</v>
      </c>
    </row>
    <row r="321" spans="1:22" x14ac:dyDescent="0.25">
      <c r="A321" s="189" t="s">
        <v>1026</v>
      </c>
      <c r="B321" s="132">
        <v>5337</v>
      </c>
      <c r="C321" s="133">
        <v>5363</v>
      </c>
      <c r="D321" s="133">
        <v>5398</v>
      </c>
      <c r="E321" s="133">
        <v>5454</v>
      </c>
      <c r="F321" s="133">
        <v>5491</v>
      </c>
      <c r="G321" s="133">
        <v>5554</v>
      </c>
      <c r="H321" s="133">
        <v>5595</v>
      </c>
      <c r="I321" s="133">
        <v>5634</v>
      </c>
      <c r="J321" s="133">
        <v>5692</v>
      </c>
      <c r="K321" s="133">
        <v>5741</v>
      </c>
      <c r="L321" s="133">
        <v>5759</v>
      </c>
      <c r="M321" s="133">
        <v>5801</v>
      </c>
      <c r="N321" s="133">
        <v>5873</v>
      </c>
      <c r="O321" s="133">
        <v>5963</v>
      </c>
      <c r="P321" s="133">
        <v>6037</v>
      </c>
      <c r="Q321" s="133">
        <v>6079</v>
      </c>
      <c r="R321" s="133">
        <v>6048</v>
      </c>
      <c r="S321" s="188">
        <v>6024</v>
      </c>
      <c r="U321" s="135">
        <f t="shared" si="4"/>
        <v>-2.0242590764488422E-2</v>
      </c>
      <c r="V321" s="136">
        <f t="shared" si="4"/>
        <v>-1.5778783340716029E-2</v>
      </c>
    </row>
    <row r="322" spans="1:22" x14ac:dyDescent="0.25">
      <c r="A322" s="189" t="s">
        <v>1023</v>
      </c>
      <c r="B322" s="132">
        <v>14046</v>
      </c>
      <c r="C322" s="133">
        <v>14410</v>
      </c>
      <c r="D322" s="133">
        <v>14062</v>
      </c>
      <c r="E322" s="133">
        <v>13904</v>
      </c>
      <c r="F322" s="133">
        <v>14420</v>
      </c>
      <c r="G322" s="133">
        <v>14103</v>
      </c>
      <c r="H322" s="133">
        <v>14553</v>
      </c>
      <c r="I322" s="133">
        <v>15077</v>
      </c>
      <c r="J322" s="133">
        <v>14939</v>
      </c>
      <c r="K322" s="133">
        <v>15481</v>
      </c>
      <c r="L322" s="133">
        <v>15208</v>
      </c>
      <c r="M322" s="133">
        <v>15538</v>
      </c>
      <c r="N322" s="133">
        <v>15294</v>
      </c>
      <c r="O322" s="133">
        <v>15624</v>
      </c>
      <c r="P322" s="133">
        <v>16258</v>
      </c>
      <c r="Q322" s="133">
        <v>16493</v>
      </c>
      <c r="R322" s="133">
        <v>16655</v>
      </c>
      <c r="S322" s="188">
        <v>16487</v>
      </c>
      <c r="U322" s="135">
        <f t="shared" si="4"/>
        <v>3.9872066617210766E-2</v>
      </c>
      <c r="V322" s="136">
        <f t="shared" si="4"/>
        <v>-3.9741846012379622E-2</v>
      </c>
    </row>
    <row r="323" spans="1:22" x14ac:dyDescent="0.25">
      <c r="A323" s="189" t="s">
        <v>1020</v>
      </c>
      <c r="B323" s="132">
        <v>5733</v>
      </c>
      <c r="C323" s="133">
        <v>5730</v>
      </c>
      <c r="D323" s="133">
        <v>5703</v>
      </c>
      <c r="E323" s="133">
        <v>5629</v>
      </c>
      <c r="F323" s="133">
        <v>5738</v>
      </c>
      <c r="G323" s="133">
        <v>5885</v>
      </c>
      <c r="H323" s="133">
        <v>5971</v>
      </c>
      <c r="I323" s="133">
        <v>6091</v>
      </c>
      <c r="J323" s="133">
        <v>6187</v>
      </c>
      <c r="K323" s="133">
        <v>6277</v>
      </c>
      <c r="L323" s="133">
        <v>6290</v>
      </c>
      <c r="M323" s="133">
        <v>6351</v>
      </c>
      <c r="N323" s="133">
        <v>6385</v>
      </c>
      <c r="O323" s="133">
        <v>6406</v>
      </c>
      <c r="P323" s="133">
        <v>6458</v>
      </c>
      <c r="Q323" s="133">
        <v>6484</v>
      </c>
      <c r="R323" s="133">
        <v>6522</v>
      </c>
      <c r="S323" s="188">
        <v>6576</v>
      </c>
      <c r="U323" s="135">
        <f t="shared" si="4"/>
        <v>2.3649204274519553E-2</v>
      </c>
      <c r="V323" s="136">
        <f t="shared" si="4"/>
        <v>3.3532267828185303E-2</v>
      </c>
    </row>
    <row r="324" spans="1:22" x14ac:dyDescent="0.25">
      <c r="A324" s="189" t="s">
        <v>1018</v>
      </c>
      <c r="B324" s="132">
        <v>1192</v>
      </c>
      <c r="C324" s="133">
        <v>1233</v>
      </c>
      <c r="D324" s="133">
        <v>1201</v>
      </c>
      <c r="E324" s="133">
        <v>1174</v>
      </c>
      <c r="F324" s="133">
        <v>1192</v>
      </c>
      <c r="G324" s="133">
        <v>1155</v>
      </c>
      <c r="H324" s="133">
        <v>1192</v>
      </c>
      <c r="I324" s="133">
        <v>1250</v>
      </c>
      <c r="J324" s="133">
        <v>1268</v>
      </c>
      <c r="K324" s="133">
        <v>1338</v>
      </c>
      <c r="L324" s="133">
        <v>1330</v>
      </c>
      <c r="M324" s="133">
        <v>1365</v>
      </c>
      <c r="N324" s="133">
        <v>1339</v>
      </c>
      <c r="O324" s="133">
        <v>1365</v>
      </c>
      <c r="P324" s="133">
        <v>1419</v>
      </c>
      <c r="Q324" s="133">
        <v>1438</v>
      </c>
      <c r="R324" s="133">
        <v>1453</v>
      </c>
      <c r="S324" s="188">
        <v>1484</v>
      </c>
      <c r="U324" s="135">
        <f t="shared" si="4"/>
        <v>4.2382023267211855E-2</v>
      </c>
      <c r="V324" s="136">
        <f t="shared" si="4"/>
        <v>8.8110864355539942E-2</v>
      </c>
    </row>
    <row r="325" spans="1:22" x14ac:dyDescent="0.25">
      <c r="A325" s="187" t="s">
        <v>1016</v>
      </c>
      <c r="B325" s="132">
        <v>59996</v>
      </c>
      <c r="C325" s="133">
        <v>60904</v>
      </c>
      <c r="D325" s="133">
        <v>61805</v>
      </c>
      <c r="E325" s="133">
        <v>62632</v>
      </c>
      <c r="F325" s="133">
        <v>63736</v>
      </c>
      <c r="G325" s="133">
        <v>64236</v>
      </c>
      <c r="H325" s="133">
        <v>64955</v>
      </c>
      <c r="I325" s="133">
        <v>66642</v>
      </c>
      <c r="J325" s="133">
        <v>66709</v>
      </c>
      <c r="K325" s="133">
        <v>67769</v>
      </c>
      <c r="L325" s="133">
        <v>68656</v>
      </c>
      <c r="M325" s="133">
        <v>69636</v>
      </c>
      <c r="N325" s="133">
        <v>70839</v>
      </c>
      <c r="O325" s="133">
        <v>72591</v>
      </c>
      <c r="P325" s="133">
        <v>73812</v>
      </c>
      <c r="Q325" s="133">
        <v>74940</v>
      </c>
      <c r="R325" s="133">
        <v>74809</v>
      </c>
      <c r="S325" s="188">
        <v>75683</v>
      </c>
      <c r="U325" s="135">
        <f t="shared" si="4"/>
        <v>-6.9739474422242376E-3</v>
      </c>
      <c r="V325" s="136">
        <f t="shared" si="4"/>
        <v>4.7557709405036785E-2</v>
      </c>
    </row>
    <row r="326" spans="1:22" x14ac:dyDescent="0.25">
      <c r="A326" s="189" t="s">
        <v>1013</v>
      </c>
      <c r="B326" s="132">
        <v>22834</v>
      </c>
      <c r="C326" s="133">
        <v>23494</v>
      </c>
      <c r="D326" s="133">
        <v>24014</v>
      </c>
      <c r="E326" s="133">
        <v>24389</v>
      </c>
      <c r="F326" s="133">
        <v>24704</v>
      </c>
      <c r="G326" s="133">
        <v>24971</v>
      </c>
      <c r="H326" s="133">
        <v>25155</v>
      </c>
      <c r="I326" s="133">
        <v>25235</v>
      </c>
      <c r="J326" s="133">
        <v>25272</v>
      </c>
      <c r="K326" s="133">
        <v>25507</v>
      </c>
      <c r="L326" s="133">
        <v>26022</v>
      </c>
      <c r="M326" s="133">
        <v>26840</v>
      </c>
      <c r="N326" s="133">
        <v>27891</v>
      </c>
      <c r="O326" s="133">
        <v>28807</v>
      </c>
      <c r="P326" s="133">
        <v>29515</v>
      </c>
      <c r="Q326" s="133">
        <v>30020</v>
      </c>
      <c r="R326" s="133">
        <v>30306</v>
      </c>
      <c r="S326" s="188">
        <v>30567</v>
      </c>
      <c r="U326" s="135">
        <f t="shared" ref="U326:V366" si="5">(R326/Q326)^4-1</f>
        <v>3.8655975408094401E-2</v>
      </c>
      <c r="V326" s="136">
        <f t="shared" si="5"/>
        <v>3.4896199950587237E-2</v>
      </c>
    </row>
    <row r="327" spans="1:22" x14ac:dyDescent="0.25">
      <c r="A327" s="189" t="s">
        <v>1010</v>
      </c>
      <c r="B327" s="132">
        <v>13010</v>
      </c>
      <c r="C327" s="133">
        <v>13159</v>
      </c>
      <c r="D327" s="133">
        <v>13296</v>
      </c>
      <c r="E327" s="133">
        <v>13522</v>
      </c>
      <c r="F327" s="133">
        <v>13773</v>
      </c>
      <c r="G327" s="133">
        <v>13836</v>
      </c>
      <c r="H327" s="133">
        <v>13971</v>
      </c>
      <c r="I327" s="133">
        <v>14460</v>
      </c>
      <c r="J327" s="133">
        <v>14835</v>
      </c>
      <c r="K327" s="133">
        <v>15117</v>
      </c>
      <c r="L327" s="133">
        <v>15299</v>
      </c>
      <c r="M327" s="133">
        <v>15178</v>
      </c>
      <c r="N327" s="133">
        <v>15184</v>
      </c>
      <c r="O327" s="133">
        <v>15223</v>
      </c>
      <c r="P327" s="133">
        <v>15448</v>
      </c>
      <c r="Q327" s="133">
        <v>15758</v>
      </c>
      <c r="R327" s="133">
        <v>15208</v>
      </c>
      <c r="S327" s="188">
        <v>15379</v>
      </c>
      <c r="U327" s="135">
        <f t="shared" si="5"/>
        <v>-0.13247094120271108</v>
      </c>
      <c r="V327" s="136">
        <f t="shared" si="5"/>
        <v>4.5740606850549259E-2</v>
      </c>
    </row>
    <row r="328" spans="1:22" x14ac:dyDescent="0.25">
      <c r="A328" s="189" t="s">
        <v>1007</v>
      </c>
      <c r="B328" s="132">
        <v>1087</v>
      </c>
      <c r="C328" s="133">
        <v>1085</v>
      </c>
      <c r="D328" s="133">
        <v>1110</v>
      </c>
      <c r="E328" s="133">
        <v>1119</v>
      </c>
      <c r="F328" s="133">
        <v>1126</v>
      </c>
      <c r="G328" s="133">
        <v>1047</v>
      </c>
      <c r="H328" s="133">
        <v>1081</v>
      </c>
      <c r="I328" s="133">
        <v>1320</v>
      </c>
      <c r="J328" s="133">
        <v>1177</v>
      </c>
      <c r="K328" s="133">
        <v>1299</v>
      </c>
      <c r="L328" s="133">
        <v>1269</v>
      </c>
      <c r="M328" s="133">
        <v>1275</v>
      </c>
      <c r="N328" s="133">
        <v>1280</v>
      </c>
      <c r="O328" s="133">
        <v>1391</v>
      </c>
      <c r="P328" s="133">
        <v>1368</v>
      </c>
      <c r="Q328" s="133">
        <v>1387</v>
      </c>
      <c r="R328" s="133">
        <v>1383</v>
      </c>
      <c r="S328" s="188">
        <v>1387</v>
      </c>
      <c r="U328" s="135">
        <f t="shared" si="5"/>
        <v>-1.1485882368384437E-2</v>
      </c>
      <c r="V328" s="136">
        <f t="shared" si="5"/>
        <v>1.161934074943094E-2</v>
      </c>
    </row>
    <row r="329" spans="1:22" x14ac:dyDescent="0.25">
      <c r="A329" s="189" t="s">
        <v>1004</v>
      </c>
      <c r="B329" s="132">
        <v>4670</v>
      </c>
      <c r="C329" s="133">
        <v>4692</v>
      </c>
      <c r="D329" s="133">
        <v>4804</v>
      </c>
      <c r="E329" s="133">
        <v>4840</v>
      </c>
      <c r="F329" s="133">
        <v>4925</v>
      </c>
      <c r="G329" s="133">
        <v>4742</v>
      </c>
      <c r="H329" s="133">
        <v>4808</v>
      </c>
      <c r="I329" s="133">
        <v>5444</v>
      </c>
      <c r="J329" s="133">
        <v>4965</v>
      </c>
      <c r="K329" s="133">
        <v>5227</v>
      </c>
      <c r="L329" s="133">
        <v>5113</v>
      </c>
      <c r="M329" s="133">
        <v>5092</v>
      </c>
      <c r="N329" s="133">
        <v>5113</v>
      </c>
      <c r="O329" s="133">
        <v>5397</v>
      </c>
      <c r="P329" s="133">
        <v>5349</v>
      </c>
      <c r="Q329" s="133">
        <v>5387</v>
      </c>
      <c r="R329" s="133">
        <v>5367</v>
      </c>
      <c r="S329" s="188">
        <v>5386</v>
      </c>
      <c r="U329" s="135">
        <f t="shared" si="5"/>
        <v>-1.476806844027545E-2</v>
      </c>
      <c r="V329" s="136">
        <f t="shared" si="5"/>
        <v>1.4235984860135664E-2</v>
      </c>
    </row>
    <row r="330" spans="1:22" x14ac:dyDescent="0.25">
      <c r="A330" s="189" t="s">
        <v>1001</v>
      </c>
      <c r="B330" s="132">
        <v>18394</v>
      </c>
      <c r="C330" s="133">
        <v>18474</v>
      </c>
      <c r="D330" s="133">
        <v>18581</v>
      </c>
      <c r="E330" s="133">
        <v>18761</v>
      </c>
      <c r="F330" s="133">
        <v>19208</v>
      </c>
      <c r="G330" s="133">
        <v>19640</v>
      </c>
      <c r="H330" s="133">
        <v>19941</v>
      </c>
      <c r="I330" s="133">
        <v>20183</v>
      </c>
      <c r="J330" s="133">
        <v>20461</v>
      </c>
      <c r="K330" s="133">
        <v>20620</v>
      </c>
      <c r="L330" s="133">
        <v>20953</v>
      </c>
      <c r="M330" s="133">
        <v>21251</v>
      </c>
      <c r="N330" s="133">
        <v>21371</v>
      </c>
      <c r="O330" s="133">
        <v>21774</v>
      </c>
      <c r="P330" s="133">
        <v>22134</v>
      </c>
      <c r="Q330" s="133">
        <v>22389</v>
      </c>
      <c r="R330" s="133">
        <v>22546</v>
      </c>
      <c r="S330" s="188">
        <v>22965</v>
      </c>
      <c r="U330" s="135">
        <f t="shared" si="5"/>
        <v>2.8345910472624913E-2</v>
      </c>
      <c r="V330" s="136">
        <f t="shared" si="5"/>
        <v>7.6434945625283079E-2</v>
      </c>
    </row>
    <row r="331" spans="1:22" x14ac:dyDescent="0.25">
      <c r="A331" s="187" t="s">
        <v>237</v>
      </c>
      <c r="B331" s="132">
        <v>-38477</v>
      </c>
      <c r="C331" s="133">
        <v>-41460</v>
      </c>
      <c r="D331" s="133">
        <v>-41422</v>
      </c>
      <c r="E331" s="133">
        <v>-42120</v>
      </c>
      <c r="F331" s="133">
        <v>-33966</v>
      </c>
      <c r="G331" s="133">
        <v>-38974</v>
      </c>
      <c r="H331" s="133">
        <v>-40399</v>
      </c>
      <c r="I331" s="133">
        <v>-40043</v>
      </c>
      <c r="J331" s="133">
        <v>-46375</v>
      </c>
      <c r="K331" s="133">
        <v>-44094</v>
      </c>
      <c r="L331" s="133">
        <v>-47575</v>
      </c>
      <c r="M331" s="133">
        <v>-44159</v>
      </c>
      <c r="N331" s="133">
        <v>-44895</v>
      </c>
      <c r="O331" s="133">
        <v>-40249</v>
      </c>
      <c r="P331" s="133">
        <v>-36207</v>
      </c>
      <c r="Q331" s="133">
        <v>-34963</v>
      </c>
      <c r="R331" s="133">
        <v>-37950</v>
      </c>
      <c r="S331" s="188">
        <v>-36528</v>
      </c>
      <c r="U331" s="135">
        <f t="shared" si="5"/>
        <v>0.38807317094733773</v>
      </c>
      <c r="V331" s="136">
        <f t="shared" si="5"/>
        <v>-0.14166572392808063</v>
      </c>
    </row>
    <row r="332" spans="1:22" ht="13.8" thickBot="1" x14ac:dyDescent="0.3">
      <c r="A332" s="189" t="s">
        <v>240</v>
      </c>
      <c r="B332" s="132">
        <v>108942</v>
      </c>
      <c r="C332" s="133">
        <v>115261</v>
      </c>
      <c r="D332" s="133">
        <v>113497</v>
      </c>
      <c r="E332" s="133">
        <v>113323</v>
      </c>
      <c r="F332" s="133">
        <v>124456</v>
      </c>
      <c r="G332" s="133">
        <v>125118</v>
      </c>
      <c r="H332" s="133">
        <v>126296</v>
      </c>
      <c r="I332" s="133">
        <v>127094</v>
      </c>
      <c r="J332" s="133">
        <v>127863</v>
      </c>
      <c r="K332" s="133">
        <v>128319</v>
      </c>
      <c r="L332" s="133">
        <v>129856</v>
      </c>
      <c r="M332" s="133">
        <v>133689</v>
      </c>
      <c r="N332" s="133">
        <v>134692</v>
      </c>
      <c r="O332" s="133">
        <v>142312</v>
      </c>
      <c r="P332" s="133">
        <v>140976</v>
      </c>
      <c r="Q332" s="133">
        <v>145224</v>
      </c>
      <c r="R332" s="133">
        <v>146741</v>
      </c>
      <c r="S332" s="188">
        <v>150512</v>
      </c>
      <c r="U332" s="135">
        <f t="shared" si="5"/>
        <v>4.2443003396998025E-2</v>
      </c>
      <c r="V332" s="136">
        <f t="shared" si="5"/>
        <v>0.10682410618888727</v>
      </c>
    </row>
    <row r="333" spans="1:22" x14ac:dyDescent="0.25">
      <c r="A333" s="144" t="s">
        <v>243</v>
      </c>
      <c r="B333" s="145">
        <v>42156</v>
      </c>
      <c r="C333" s="146">
        <v>42422</v>
      </c>
      <c r="D333" s="146">
        <v>41395</v>
      </c>
      <c r="E333" s="146">
        <v>39439</v>
      </c>
      <c r="F333" s="146">
        <v>43670</v>
      </c>
      <c r="G333" s="146">
        <v>43179</v>
      </c>
      <c r="H333" s="146">
        <v>43555</v>
      </c>
      <c r="I333" s="146">
        <v>42323</v>
      </c>
      <c r="J333" s="146">
        <v>44658</v>
      </c>
      <c r="K333" s="146">
        <v>43467</v>
      </c>
      <c r="L333" s="146">
        <v>44420</v>
      </c>
      <c r="M333" s="146">
        <v>45112</v>
      </c>
      <c r="N333" s="146">
        <v>45108</v>
      </c>
      <c r="O333" s="146">
        <v>46616</v>
      </c>
      <c r="P333" s="146">
        <v>45269</v>
      </c>
      <c r="Q333" s="146">
        <v>45746</v>
      </c>
      <c r="R333" s="146">
        <v>46319</v>
      </c>
      <c r="S333" s="147">
        <v>46687</v>
      </c>
      <c r="U333" s="148">
        <f t="shared" si="5"/>
        <v>5.1051983351883878E-2</v>
      </c>
      <c r="V333" s="149">
        <f t="shared" si="5"/>
        <v>3.216035421804686E-2</v>
      </c>
    </row>
    <row r="334" spans="1:22" ht="13.8" thickBot="1" x14ac:dyDescent="0.3">
      <c r="A334" s="150" t="s">
        <v>246</v>
      </c>
      <c r="B334" s="151">
        <v>61046</v>
      </c>
      <c r="C334" s="152">
        <v>67085</v>
      </c>
      <c r="D334" s="152">
        <v>66293</v>
      </c>
      <c r="E334" s="152">
        <v>68058</v>
      </c>
      <c r="F334" s="152">
        <v>74822</v>
      </c>
      <c r="G334" s="152">
        <v>75876</v>
      </c>
      <c r="H334" s="152">
        <v>76667</v>
      </c>
      <c r="I334" s="152">
        <v>78556</v>
      </c>
      <c r="J334" s="152">
        <v>76886</v>
      </c>
      <c r="K334" s="152">
        <v>78388</v>
      </c>
      <c r="L334" s="152">
        <v>78866</v>
      </c>
      <c r="M334" s="152">
        <v>81973</v>
      </c>
      <c r="N334" s="152">
        <v>82926</v>
      </c>
      <c r="O334" s="152">
        <v>88927</v>
      </c>
      <c r="P334" s="152">
        <v>88789</v>
      </c>
      <c r="Q334" s="152">
        <v>92525</v>
      </c>
      <c r="R334" s="152">
        <v>93385</v>
      </c>
      <c r="S334" s="153">
        <v>96688</v>
      </c>
      <c r="U334" s="154">
        <f t="shared" si="5"/>
        <v>3.7700718445936143E-2</v>
      </c>
      <c r="V334" s="155">
        <f t="shared" si="5"/>
        <v>0.14916347819017628</v>
      </c>
    </row>
    <row r="335" spans="1:22" x14ac:dyDescent="0.25">
      <c r="A335" s="189" t="s">
        <v>249</v>
      </c>
      <c r="B335" s="132">
        <v>5740</v>
      </c>
      <c r="C335" s="133">
        <v>5753</v>
      </c>
      <c r="D335" s="133">
        <v>5809</v>
      </c>
      <c r="E335" s="133">
        <v>5826</v>
      </c>
      <c r="F335" s="133">
        <v>5964</v>
      </c>
      <c r="G335" s="133">
        <v>6064</v>
      </c>
      <c r="H335" s="133">
        <v>6074</v>
      </c>
      <c r="I335" s="133">
        <v>6215</v>
      </c>
      <c r="J335" s="133">
        <v>6318</v>
      </c>
      <c r="K335" s="133">
        <v>6465</v>
      </c>
      <c r="L335" s="133">
        <v>6570</v>
      </c>
      <c r="M335" s="133">
        <v>6604</v>
      </c>
      <c r="N335" s="133">
        <v>6657</v>
      </c>
      <c r="O335" s="133">
        <v>6768</v>
      </c>
      <c r="P335" s="133">
        <v>6918</v>
      </c>
      <c r="Q335" s="133">
        <v>6952</v>
      </c>
      <c r="R335" s="133">
        <v>7038</v>
      </c>
      <c r="S335" s="188">
        <v>7137</v>
      </c>
      <c r="U335" s="135">
        <f t="shared" si="5"/>
        <v>5.0407940779609417E-2</v>
      </c>
      <c r="V335" s="136">
        <f t="shared" si="5"/>
        <v>5.7464354834753095E-2</v>
      </c>
    </row>
    <row r="336" spans="1:22" ht="13.8" thickBot="1" x14ac:dyDescent="0.3">
      <c r="A336" s="189" t="s">
        <v>252</v>
      </c>
      <c r="B336" s="132">
        <v>147419</v>
      </c>
      <c r="C336" s="133">
        <v>156721</v>
      </c>
      <c r="D336" s="133">
        <v>154919</v>
      </c>
      <c r="E336" s="133">
        <v>155443</v>
      </c>
      <c r="F336" s="133">
        <v>158422</v>
      </c>
      <c r="G336" s="133">
        <v>164093</v>
      </c>
      <c r="H336" s="133">
        <v>166695</v>
      </c>
      <c r="I336" s="133">
        <v>167137</v>
      </c>
      <c r="J336" s="133">
        <v>174238</v>
      </c>
      <c r="K336" s="133">
        <v>172414</v>
      </c>
      <c r="L336" s="133">
        <v>177431</v>
      </c>
      <c r="M336" s="133">
        <v>177848</v>
      </c>
      <c r="N336" s="133">
        <v>179587</v>
      </c>
      <c r="O336" s="133">
        <v>182560</v>
      </c>
      <c r="P336" s="133">
        <v>177183</v>
      </c>
      <c r="Q336" s="133">
        <v>180186</v>
      </c>
      <c r="R336" s="133">
        <v>184691</v>
      </c>
      <c r="S336" s="188">
        <v>187040</v>
      </c>
      <c r="U336" s="135">
        <f t="shared" si="5"/>
        <v>0.10382125781868079</v>
      </c>
      <c r="V336" s="136">
        <f t="shared" si="5"/>
        <v>5.1852986091973419E-2</v>
      </c>
    </row>
    <row r="337" spans="1:22" ht="13.8" thickBot="1" x14ac:dyDescent="0.3">
      <c r="A337" s="137" t="s">
        <v>255</v>
      </c>
      <c r="B337" s="138">
        <v>122257</v>
      </c>
      <c r="C337" s="139">
        <v>131166</v>
      </c>
      <c r="D337" s="139">
        <v>128807</v>
      </c>
      <c r="E337" s="139">
        <v>128852</v>
      </c>
      <c r="F337" s="139">
        <v>131360</v>
      </c>
      <c r="G337" s="139">
        <v>136411</v>
      </c>
      <c r="H337" s="139">
        <v>138388</v>
      </c>
      <c r="I337" s="139">
        <v>138051</v>
      </c>
      <c r="J337" s="139">
        <v>144546</v>
      </c>
      <c r="K337" s="139">
        <v>142126</v>
      </c>
      <c r="L337" s="139">
        <v>146416</v>
      </c>
      <c r="M337" s="139">
        <v>145955</v>
      </c>
      <c r="N337" s="139">
        <v>146806</v>
      </c>
      <c r="O337" s="139">
        <v>148865</v>
      </c>
      <c r="P337" s="139">
        <v>142320</v>
      </c>
      <c r="Q337" s="139">
        <v>144473</v>
      </c>
      <c r="R337" s="139">
        <v>148079</v>
      </c>
      <c r="S337" s="140">
        <v>149499</v>
      </c>
      <c r="U337" s="141">
        <f t="shared" si="5"/>
        <v>0.10363922446512319</v>
      </c>
      <c r="V337" s="142">
        <f t="shared" si="5"/>
        <v>3.8913187612518163E-2</v>
      </c>
    </row>
    <row r="338" spans="1:22" x14ac:dyDescent="0.25">
      <c r="A338" s="189" t="s">
        <v>258</v>
      </c>
      <c r="B338" s="132">
        <v>2967</v>
      </c>
      <c r="C338" s="133">
        <v>3012</v>
      </c>
      <c r="D338" s="133">
        <v>3053</v>
      </c>
      <c r="E338" s="133">
        <v>3096</v>
      </c>
      <c r="F338" s="133">
        <v>3117</v>
      </c>
      <c r="G338" s="133">
        <v>3162</v>
      </c>
      <c r="H338" s="133">
        <v>3199</v>
      </c>
      <c r="I338" s="133">
        <v>3227</v>
      </c>
      <c r="J338" s="133">
        <v>3269</v>
      </c>
      <c r="K338" s="133">
        <v>3272</v>
      </c>
      <c r="L338" s="133">
        <v>3341</v>
      </c>
      <c r="M338" s="133">
        <v>3366</v>
      </c>
      <c r="N338" s="133">
        <v>3414</v>
      </c>
      <c r="O338" s="133">
        <v>3463</v>
      </c>
      <c r="P338" s="133">
        <v>3484</v>
      </c>
      <c r="Q338" s="133">
        <v>3511</v>
      </c>
      <c r="R338" s="133">
        <v>3535</v>
      </c>
      <c r="S338" s="188">
        <v>3566</v>
      </c>
      <c r="U338" s="135">
        <f t="shared" si="5"/>
        <v>2.7624274660196235E-2</v>
      </c>
      <c r="V338" s="136">
        <f t="shared" si="5"/>
        <v>3.5541916351822245E-2</v>
      </c>
    </row>
    <row r="339" spans="1:22" x14ac:dyDescent="0.25">
      <c r="A339" s="189" t="s">
        <v>261</v>
      </c>
      <c r="B339" s="132">
        <v>22195</v>
      </c>
      <c r="C339" s="133">
        <v>22544</v>
      </c>
      <c r="D339" s="133">
        <v>23059</v>
      </c>
      <c r="E339" s="133">
        <v>23494</v>
      </c>
      <c r="F339" s="133">
        <v>23945</v>
      </c>
      <c r="G339" s="133">
        <v>24520</v>
      </c>
      <c r="H339" s="133">
        <v>25108</v>
      </c>
      <c r="I339" s="133">
        <v>25859</v>
      </c>
      <c r="J339" s="133">
        <v>26423</v>
      </c>
      <c r="K339" s="133">
        <v>27016</v>
      </c>
      <c r="L339" s="133">
        <v>27673</v>
      </c>
      <c r="M339" s="133">
        <v>28527</v>
      </c>
      <c r="N339" s="133">
        <v>29367</v>
      </c>
      <c r="O339" s="133">
        <v>30233</v>
      </c>
      <c r="P339" s="133">
        <v>31378</v>
      </c>
      <c r="Q339" s="133">
        <v>32202</v>
      </c>
      <c r="R339" s="133">
        <v>33078</v>
      </c>
      <c r="S339" s="188">
        <v>33974</v>
      </c>
      <c r="U339" s="135">
        <f t="shared" si="5"/>
        <v>0.11333429896217573</v>
      </c>
      <c r="V339" s="136">
        <f t="shared" si="5"/>
        <v>0.11283239165237835</v>
      </c>
    </row>
    <row r="340" spans="1:22" x14ac:dyDescent="0.25">
      <c r="A340" s="187" t="s">
        <v>996</v>
      </c>
      <c r="B340" s="132">
        <v>271837</v>
      </c>
      <c r="C340" s="133">
        <v>273033</v>
      </c>
      <c r="D340" s="133">
        <v>279726</v>
      </c>
      <c r="E340" s="133">
        <v>275404</v>
      </c>
      <c r="F340" s="133">
        <v>279993</v>
      </c>
      <c r="G340" s="133">
        <v>293538</v>
      </c>
      <c r="H340" s="133">
        <v>292291</v>
      </c>
      <c r="I340" s="133">
        <v>305660</v>
      </c>
      <c r="J340" s="133">
        <v>297339</v>
      </c>
      <c r="K340" s="133">
        <v>301165</v>
      </c>
      <c r="L340" s="133">
        <v>305236</v>
      </c>
      <c r="M340" s="133">
        <v>311912</v>
      </c>
      <c r="N340" s="133">
        <v>315360</v>
      </c>
      <c r="O340" s="133">
        <v>319460</v>
      </c>
      <c r="P340" s="133">
        <v>325599</v>
      </c>
      <c r="Q340" s="133">
        <v>328964</v>
      </c>
      <c r="R340" s="133">
        <v>325946</v>
      </c>
      <c r="S340" s="188">
        <v>327426</v>
      </c>
      <c r="U340" s="135">
        <f t="shared" si="5"/>
        <v>-3.6195104336549599E-2</v>
      </c>
      <c r="V340" s="136">
        <f t="shared" si="5"/>
        <v>1.8286596498783725E-2</v>
      </c>
    </row>
    <row r="341" spans="1:22" x14ac:dyDescent="0.25">
      <c r="A341" s="187" t="s">
        <v>993</v>
      </c>
      <c r="B341" s="132">
        <v>1126296</v>
      </c>
      <c r="C341" s="133">
        <v>1136450</v>
      </c>
      <c r="D341" s="133">
        <v>1140173</v>
      </c>
      <c r="E341" s="133">
        <v>1155335</v>
      </c>
      <c r="F341" s="133">
        <v>1176096</v>
      </c>
      <c r="G341" s="133">
        <v>1185831</v>
      </c>
      <c r="H341" s="133">
        <v>1200392</v>
      </c>
      <c r="I341" s="133">
        <v>1209668</v>
      </c>
      <c r="J341" s="133">
        <v>1210445</v>
      </c>
      <c r="K341" s="133">
        <v>1228246</v>
      </c>
      <c r="L341" s="133">
        <v>1236871</v>
      </c>
      <c r="M341" s="133">
        <v>1257296</v>
      </c>
      <c r="N341" s="133">
        <v>1246858</v>
      </c>
      <c r="O341" s="133">
        <v>1269400</v>
      </c>
      <c r="P341" s="133">
        <v>1287220</v>
      </c>
      <c r="Q341" s="133">
        <v>1309900</v>
      </c>
      <c r="R341" s="133">
        <v>1319038</v>
      </c>
      <c r="S341" s="188">
        <v>1332953</v>
      </c>
      <c r="U341" s="135">
        <f t="shared" si="5"/>
        <v>2.8197776800497065E-2</v>
      </c>
      <c r="V341" s="136">
        <f t="shared" si="5"/>
        <v>4.2869861457710545E-2</v>
      </c>
    </row>
    <row r="342" spans="1:22" x14ac:dyDescent="0.25">
      <c r="A342" s="189" t="s">
        <v>990</v>
      </c>
      <c r="B342" s="132">
        <v>654030</v>
      </c>
      <c r="C342" s="133">
        <v>662743</v>
      </c>
      <c r="D342" s="133">
        <v>664227</v>
      </c>
      <c r="E342" s="133">
        <v>674784</v>
      </c>
      <c r="F342" s="133">
        <v>687166</v>
      </c>
      <c r="G342" s="133">
        <v>692822</v>
      </c>
      <c r="H342" s="133">
        <v>704651</v>
      </c>
      <c r="I342" s="133">
        <v>702981</v>
      </c>
      <c r="J342" s="133">
        <v>710341</v>
      </c>
      <c r="K342" s="133">
        <v>725285</v>
      </c>
      <c r="L342" s="133">
        <v>730939</v>
      </c>
      <c r="M342" s="133">
        <v>748954</v>
      </c>
      <c r="N342" s="133">
        <v>733235</v>
      </c>
      <c r="O342" s="133">
        <v>748198</v>
      </c>
      <c r="P342" s="133">
        <v>758566</v>
      </c>
      <c r="Q342" s="133">
        <v>776512</v>
      </c>
      <c r="R342" s="133">
        <v>788140</v>
      </c>
      <c r="S342" s="188">
        <v>799375</v>
      </c>
      <c r="U342" s="135">
        <f t="shared" si="5"/>
        <v>6.1257547474182772E-2</v>
      </c>
      <c r="V342" s="136">
        <f t="shared" si="5"/>
        <v>5.8251198686537498E-2</v>
      </c>
    </row>
    <row r="343" spans="1:22" x14ac:dyDescent="0.25">
      <c r="A343" s="189" t="s">
        <v>987</v>
      </c>
      <c r="B343" s="132">
        <v>69595</v>
      </c>
      <c r="C343" s="133">
        <v>70460</v>
      </c>
      <c r="D343" s="133">
        <v>71217</v>
      </c>
      <c r="E343" s="133">
        <v>72081</v>
      </c>
      <c r="F343" s="133">
        <v>73288</v>
      </c>
      <c r="G343" s="133">
        <v>73546</v>
      </c>
      <c r="H343" s="133">
        <v>74515</v>
      </c>
      <c r="I343" s="133">
        <v>75991</v>
      </c>
      <c r="J343" s="133">
        <v>78122</v>
      </c>
      <c r="K343" s="133">
        <v>79290</v>
      </c>
      <c r="L343" s="133">
        <v>79949</v>
      </c>
      <c r="M343" s="133">
        <v>79856</v>
      </c>
      <c r="N343" s="133">
        <v>79610</v>
      </c>
      <c r="O343" s="133">
        <v>80458</v>
      </c>
      <c r="P343" s="133">
        <v>81272</v>
      </c>
      <c r="Q343" s="133">
        <v>81876</v>
      </c>
      <c r="R343" s="133">
        <v>82461</v>
      </c>
      <c r="S343" s="188">
        <v>83375</v>
      </c>
      <c r="U343" s="135">
        <f t="shared" si="5"/>
        <v>2.8887567160100991E-2</v>
      </c>
      <c r="V343" s="136">
        <f t="shared" si="5"/>
        <v>4.5078706446823658E-2</v>
      </c>
    </row>
    <row r="344" spans="1:22" x14ac:dyDescent="0.25">
      <c r="A344" s="189" t="s">
        <v>984</v>
      </c>
      <c r="B344" s="132">
        <v>526343</v>
      </c>
      <c r="C344" s="133">
        <v>533299</v>
      </c>
      <c r="D344" s="133">
        <v>533996</v>
      </c>
      <c r="E344" s="133">
        <v>543363</v>
      </c>
      <c r="F344" s="133">
        <v>553964</v>
      </c>
      <c r="G344" s="133">
        <v>559897</v>
      </c>
      <c r="H344" s="133">
        <v>569217</v>
      </c>
      <c r="I344" s="133">
        <v>568219</v>
      </c>
      <c r="J344" s="133">
        <v>572244</v>
      </c>
      <c r="K344" s="133">
        <v>586152</v>
      </c>
      <c r="L344" s="133">
        <v>590850</v>
      </c>
      <c r="M344" s="133">
        <v>608540</v>
      </c>
      <c r="N344" s="133">
        <v>593451</v>
      </c>
      <c r="O344" s="133">
        <v>607009</v>
      </c>
      <c r="P344" s="133">
        <v>615947</v>
      </c>
      <c r="Q344" s="133">
        <v>632498</v>
      </c>
      <c r="R344" s="133">
        <v>643138</v>
      </c>
      <c r="S344" s="188">
        <v>653306</v>
      </c>
      <c r="U344" s="135">
        <f t="shared" si="5"/>
        <v>6.9005788145060976E-2</v>
      </c>
      <c r="V344" s="136">
        <f t="shared" si="5"/>
        <v>6.4755529505824194E-2</v>
      </c>
    </row>
    <row r="345" spans="1:22" x14ac:dyDescent="0.25">
      <c r="A345" s="189" t="s">
        <v>981</v>
      </c>
      <c r="B345" s="132">
        <v>58092</v>
      </c>
      <c r="C345" s="133">
        <v>58984</v>
      </c>
      <c r="D345" s="133">
        <v>59014</v>
      </c>
      <c r="E345" s="133">
        <v>59340</v>
      </c>
      <c r="F345" s="133">
        <v>59915</v>
      </c>
      <c r="G345" s="133">
        <v>59379</v>
      </c>
      <c r="H345" s="133">
        <v>60919</v>
      </c>
      <c r="I345" s="133">
        <v>58771</v>
      </c>
      <c r="J345" s="133">
        <v>59975</v>
      </c>
      <c r="K345" s="133">
        <v>59843</v>
      </c>
      <c r="L345" s="133">
        <v>60141</v>
      </c>
      <c r="M345" s="133">
        <v>60558</v>
      </c>
      <c r="N345" s="133">
        <v>60175</v>
      </c>
      <c r="O345" s="133">
        <v>60731</v>
      </c>
      <c r="P345" s="133">
        <v>61347</v>
      </c>
      <c r="Q345" s="133">
        <v>62138</v>
      </c>
      <c r="R345" s="133">
        <v>62541</v>
      </c>
      <c r="S345" s="188">
        <v>62694</v>
      </c>
      <c r="U345" s="135">
        <f t="shared" si="5"/>
        <v>2.6195725795066904E-2</v>
      </c>
      <c r="V345" s="136">
        <f t="shared" si="5"/>
        <v>9.8215483559449535E-3</v>
      </c>
    </row>
    <row r="346" spans="1:22" x14ac:dyDescent="0.25">
      <c r="A346" s="189" t="s">
        <v>978</v>
      </c>
      <c r="B346" s="132">
        <v>38575</v>
      </c>
      <c r="C346" s="133">
        <v>38953</v>
      </c>
      <c r="D346" s="133">
        <v>39428</v>
      </c>
      <c r="E346" s="133">
        <v>39801</v>
      </c>
      <c r="F346" s="133">
        <v>40681</v>
      </c>
      <c r="G346" s="133">
        <v>41116</v>
      </c>
      <c r="H346" s="133">
        <v>41137</v>
      </c>
      <c r="I346" s="133">
        <v>41328</v>
      </c>
      <c r="J346" s="133">
        <v>41811</v>
      </c>
      <c r="K346" s="133">
        <v>41525</v>
      </c>
      <c r="L346" s="133">
        <v>42963</v>
      </c>
      <c r="M346" s="133">
        <v>43774</v>
      </c>
      <c r="N346" s="133">
        <v>42867</v>
      </c>
      <c r="O346" s="133">
        <v>43542</v>
      </c>
      <c r="P346" s="133">
        <v>43610</v>
      </c>
      <c r="Q346" s="133">
        <v>44333</v>
      </c>
      <c r="R346" s="133">
        <v>44699</v>
      </c>
      <c r="S346" s="188">
        <v>44686</v>
      </c>
      <c r="U346" s="135">
        <f t="shared" si="5"/>
        <v>3.3433999661131697E-2</v>
      </c>
      <c r="V346" s="136">
        <f t="shared" si="5"/>
        <v>-1.1628295784430476E-3</v>
      </c>
    </row>
    <row r="347" spans="1:22" x14ac:dyDescent="0.25">
      <c r="A347" s="189" t="s">
        <v>975</v>
      </c>
      <c r="B347" s="132">
        <v>154963</v>
      </c>
      <c r="C347" s="133">
        <v>156572</v>
      </c>
      <c r="D347" s="133">
        <v>158781</v>
      </c>
      <c r="E347" s="133">
        <v>161644</v>
      </c>
      <c r="F347" s="133">
        <v>162139</v>
      </c>
      <c r="G347" s="133">
        <v>162183</v>
      </c>
      <c r="H347" s="133">
        <v>162785</v>
      </c>
      <c r="I347" s="133">
        <v>164342</v>
      </c>
      <c r="J347" s="133">
        <v>165454</v>
      </c>
      <c r="K347" s="133">
        <v>167696</v>
      </c>
      <c r="L347" s="133">
        <v>169316</v>
      </c>
      <c r="M347" s="133">
        <v>170607</v>
      </c>
      <c r="N347" s="133">
        <v>172191</v>
      </c>
      <c r="O347" s="133">
        <v>174245</v>
      </c>
      <c r="P347" s="133">
        <v>174986</v>
      </c>
      <c r="Q347" s="133">
        <v>176348</v>
      </c>
      <c r="R347" s="133">
        <v>177003</v>
      </c>
      <c r="S347" s="188">
        <v>178816</v>
      </c>
      <c r="U347" s="135">
        <f t="shared" si="5"/>
        <v>1.4939966249428949E-2</v>
      </c>
      <c r="V347" s="136">
        <f t="shared" si="5"/>
        <v>4.1604851757700123E-2</v>
      </c>
    </row>
    <row r="348" spans="1:22" x14ac:dyDescent="0.25">
      <c r="A348" s="189" t="s">
        <v>972</v>
      </c>
      <c r="B348" s="132">
        <v>115429</v>
      </c>
      <c r="C348" s="133">
        <v>114977</v>
      </c>
      <c r="D348" s="133">
        <v>114488</v>
      </c>
      <c r="E348" s="133">
        <v>115388</v>
      </c>
      <c r="F348" s="133">
        <v>114881</v>
      </c>
      <c r="G348" s="133">
        <v>115127</v>
      </c>
      <c r="H348" s="133">
        <v>114192</v>
      </c>
      <c r="I348" s="133">
        <v>116613</v>
      </c>
      <c r="J348" s="133">
        <v>116857</v>
      </c>
      <c r="K348" s="133">
        <v>116634</v>
      </c>
      <c r="L348" s="133">
        <v>115983</v>
      </c>
      <c r="M348" s="133">
        <v>114831</v>
      </c>
      <c r="N348" s="133">
        <v>115830</v>
      </c>
      <c r="O348" s="133">
        <v>116537</v>
      </c>
      <c r="P348" s="133">
        <v>118904</v>
      </c>
      <c r="Q348" s="133">
        <v>119782</v>
      </c>
      <c r="R348" s="133">
        <v>120780</v>
      </c>
      <c r="S348" s="188">
        <v>121977</v>
      </c>
      <c r="U348" s="135">
        <f t="shared" si="5"/>
        <v>3.3746043083631383E-2</v>
      </c>
      <c r="V348" s="136">
        <f t="shared" si="5"/>
        <v>4.0235545910366488E-2</v>
      </c>
    </row>
    <row r="349" spans="1:22" x14ac:dyDescent="0.25">
      <c r="A349" s="189" t="s">
        <v>969</v>
      </c>
      <c r="B349" s="132">
        <v>73628</v>
      </c>
      <c r="C349" s="133">
        <v>73589</v>
      </c>
      <c r="D349" s="133">
        <v>73238</v>
      </c>
      <c r="E349" s="133">
        <v>72297</v>
      </c>
      <c r="F349" s="133">
        <v>73697</v>
      </c>
      <c r="G349" s="133">
        <v>75573</v>
      </c>
      <c r="H349" s="133">
        <v>76681</v>
      </c>
      <c r="I349" s="133">
        <v>78218</v>
      </c>
      <c r="J349" s="133">
        <v>79460</v>
      </c>
      <c r="K349" s="133">
        <v>80613</v>
      </c>
      <c r="L349" s="133">
        <v>80779</v>
      </c>
      <c r="M349" s="133">
        <v>81567</v>
      </c>
      <c r="N349" s="133">
        <v>82002</v>
      </c>
      <c r="O349" s="133">
        <v>82269</v>
      </c>
      <c r="P349" s="133">
        <v>82935</v>
      </c>
      <c r="Q349" s="133">
        <v>83273</v>
      </c>
      <c r="R349" s="133">
        <v>83761</v>
      </c>
      <c r="S349" s="188">
        <v>84455</v>
      </c>
      <c r="U349" s="135">
        <f t="shared" si="5"/>
        <v>2.3647832138045111E-2</v>
      </c>
      <c r="V349" s="136">
        <f t="shared" si="5"/>
        <v>3.3556090531916327E-2</v>
      </c>
    </row>
    <row r="350" spans="1:22" x14ac:dyDescent="0.25">
      <c r="A350" s="189" t="s">
        <v>966</v>
      </c>
      <c r="B350" s="132">
        <v>27202</v>
      </c>
      <c r="C350" s="133">
        <v>28044</v>
      </c>
      <c r="D350" s="133">
        <v>28408</v>
      </c>
      <c r="E350" s="133">
        <v>28524</v>
      </c>
      <c r="F350" s="133">
        <v>28552</v>
      </c>
      <c r="G350" s="133">
        <v>28204</v>
      </c>
      <c r="H350" s="133">
        <v>28070</v>
      </c>
      <c r="I350" s="133">
        <v>29165</v>
      </c>
      <c r="J350" s="133">
        <v>29367</v>
      </c>
      <c r="K350" s="133">
        <v>30588</v>
      </c>
      <c r="L350" s="133">
        <v>31196</v>
      </c>
      <c r="M350" s="133">
        <v>31671</v>
      </c>
      <c r="N350" s="133">
        <v>31975</v>
      </c>
      <c r="O350" s="133">
        <v>32084</v>
      </c>
      <c r="P350" s="133">
        <v>32406</v>
      </c>
      <c r="Q350" s="133">
        <v>32712</v>
      </c>
      <c r="R350" s="133">
        <v>33187</v>
      </c>
      <c r="S350" s="188">
        <v>33943</v>
      </c>
      <c r="U350" s="135">
        <f t="shared" si="5"/>
        <v>5.9360050274488207E-2</v>
      </c>
      <c r="V350" s="136">
        <f t="shared" si="5"/>
        <v>9.4281142496213111E-2</v>
      </c>
    </row>
    <row r="351" spans="1:22" x14ac:dyDescent="0.25">
      <c r="A351" s="189" t="s">
        <v>963</v>
      </c>
      <c r="B351" s="132">
        <v>18211</v>
      </c>
      <c r="C351" s="133">
        <v>18674</v>
      </c>
      <c r="D351" s="133">
        <v>18950</v>
      </c>
      <c r="E351" s="133">
        <v>19198</v>
      </c>
      <c r="F351" s="133">
        <v>19380</v>
      </c>
      <c r="G351" s="133">
        <v>19189</v>
      </c>
      <c r="H351" s="133">
        <v>19026</v>
      </c>
      <c r="I351" s="133">
        <v>19573</v>
      </c>
      <c r="J351" s="133">
        <v>19396</v>
      </c>
      <c r="K351" s="133">
        <v>19977</v>
      </c>
      <c r="L351" s="133">
        <v>20245</v>
      </c>
      <c r="M351" s="133">
        <v>20520</v>
      </c>
      <c r="N351" s="133">
        <v>20783</v>
      </c>
      <c r="O351" s="133">
        <v>20904</v>
      </c>
      <c r="P351" s="133">
        <v>21147</v>
      </c>
      <c r="Q351" s="133">
        <v>21364</v>
      </c>
      <c r="R351" s="133">
        <v>21674</v>
      </c>
      <c r="S351" s="188">
        <v>21713</v>
      </c>
      <c r="U351" s="135">
        <f t="shared" si="5"/>
        <v>5.9317139054192003E-2</v>
      </c>
      <c r="V351" s="136">
        <f t="shared" si="5"/>
        <v>7.2170140635545721E-3</v>
      </c>
    </row>
    <row r="352" spans="1:22" x14ac:dyDescent="0.25">
      <c r="A352" s="189" t="s">
        <v>960</v>
      </c>
      <c r="B352" s="132">
        <v>9317</v>
      </c>
      <c r="C352" s="133">
        <v>9482</v>
      </c>
      <c r="D352" s="133">
        <v>9531</v>
      </c>
      <c r="E352" s="133">
        <v>9543</v>
      </c>
      <c r="F352" s="133">
        <v>9659</v>
      </c>
      <c r="G352" s="133">
        <v>9575</v>
      </c>
      <c r="H352" s="133">
        <v>9492</v>
      </c>
      <c r="I352" s="133">
        <v>9750</v>
      </c>
      <c r="J352" s="133">
        <v>9633</v>
      </c>
      <c r="K352" s="133">
        <v>9882</v>
      </c>
      <c r="L352" s="133">
        <v>9964</v>
      </c>
      <c r="M352" s="133">
        <v>10039</v>
      </c>
      <c r="N352" s="133">
        <v>10097</v>
      </c>
      <c r="O352" s="133">
        <v>10102</v>
      </c>
      <c r="P352" s="133">
        <v>10183</v>
      </c>
      <c r="Q352" s="133">
        <v>10269</v>
      </c>
      <c r="R352" s="133">
        <v>10418</v>
      </c>
      <c r="S352" s="188">
        <v>10339</v>
      </c>
      <c r="U352" s="135">
        <f t="shared" si="5"/>
        <v>5.9314207222483928E-2</v>
      </c>
      <c r="V352" s="136">
        <f t="shared" si="5"/>
        <v>-2.9988844343246002E-2</v>
      </c>
    </row>
    <row r="353" spans="1:22" x14ac:dyDescent="0.25">
      <c r="A353" s="189" t="s">
        <v>957</v>
      </c>
      <c r="B353" s="132">
        <v>34941</v>
      </c>
      <c r="C353" s="133">
        <v>33416</v>
      </c>
      <c r="D353" s="133">
        <v>33122</v>
      </c>
      <c r="E353" s="133">
        <v>34158</v>
      </c>
      <c r="F353" s="133">
        <v>39940</v>
      </c>
      <c r="G353" s="133">
        <v>42040</v>
      </c>
      <c r="H353" s="133">
        <v>44359</v>
      </c>
      <c r="I353" s="133">
        <v>47699</v>
      </c>
      <c r="J353" s="133">
        <v>38126</v>
      </c>
      <c r="K353" s="133">
        <v>36047</v>
      </c>
      <c r="L353" s="133">
        <v>35486</v>
      </c>
      <c r="M353" s="133">
        <v>35332</v>
      </c>
      <c r="N353" s="133">
        <v>37877</v>
      </c>
      <c r="O353" s="133">
        <v>41518</v>
      </c>
      <c r="P353" s="133">
        <v>44482</v>
      </c>
      <c r="Q353" s="133">
        <v>45306</v>
      </c>
      <c r="R353" s="133">
        <v>39376</v>
      </c>
      <c r="S353" s="188">
        <v>37648</v>
      </c>
      <c r="U353" s="135">
        <f t="shared" si="5"/>
        <v>-0.4294371342383595</v>
      </c>
      <c r="V353" s="136">
        <f t="shared" si="5"/>
        <v>-0.16431760356769087</v>
      </c>
    </row>
    <row r="354" spans="1:22" x14ac:dyDescent="0.25">
      <c r="A354" s="187" t="s">
        <v>954</v>
      </c>
      <c r="B354" s="132">
        <v>854459</v>
      </c>
      <c r="C354" s="133">
        <v>863417</v>
      </c>
      <c r="D354" s="133">
        <v>860447</v>
      </c>
      <c r="E354" s="133">
        <v>879931</v>
      </c>
      <c r="F354" s="133">
        <v>896103</v>
      </c>
      <c r="G354" s="133">
        <v>892293</v>
      </c>
      <c r="H354" s="133">
        <v>908102</v>
      </c>
      <c r="I354" s="133">
        <v>904009</v>
      </c>
      <c r="J354" s="133">
        <v>913105</v>
      </c>
      <c r="K354" s="133">
        <v>927081</v>
      </c>
      <c r="L354" s="133">
        <v>931635</v>
      </c>
      <c r="M354" s="133">
        <v>945384</v>
      </c>
      <c r="N354" s="133">
        <v>931498</v>
      </c>
      <c r="O354" s="133">
        <v>949939</v>
      </c>
      <c r="P354" s="133">
        <v>961621</v>
      </c>
      <c r="Q354" s="133">
        <v>980935</v>
      </c>
      <c r="R354" s="133">
        <v>993092</v>
      </c>
      <c r="S354" s="188">
        <v>1005526</v>
      </c>
      <c r="U354" s="135">
        <f t="shared" si="5"/>
        <v>5.0502309072705254E-2</v>
      </c>
      <c r="V354" s="136">
        <f t="shared" si="5"/>
        <v>5.1030418034672786E-2</v>
      </c>
    </row>
    <row r="355" spans="1:22" x14ac:dyDescent="0.25">
      <c r="A355" s="189" t="s">
        <v>951</v>
      </c>
      <c r="B355" s="132">
        <v>645420</v>
      </c>
      <c r="C355" s="133">
        <v>652357</v>
      </c>
      <c r="D355" s="133">
        <v>648916</v>
      </c>
      <c r="E355" s="133">
        <v>666890</v>
      </c>
      <c r="F355" s="133">
        <v>680204</v>
      </c>
      <c r="G355" s="133">
        <v>677175</v>
      </c>
      <c r="H355" s="133">
        <v>691442</v>
      </c>
      <c r="I355" s="133">
        <v>685533</v>
      </c>
      <c r="J355" s="133">
        <v>693974</v>
      </c>
      <c r="K355" s="133">
        <v>704670</v>
      </c>
      <c r="L355" s="133">
        <v>708279</v>
      </c>
      <c r="M355" s="133">
        <v>721640</v>
      </c>
      <c r="N355" s="133">
        <v>707415</v>
      </c>
      <c r="O355" s="133">
        <v>723614</v>
      </c>
      <c r="P355" s="133">
        <v>732730</v>
      </c>
      <c r="Q355" s="133">
        <v>749691</v>
      </c>
      <c r="R355" s="133">
        <v>760580</v>
      </c>
      <c r="S355" s="188">
        <v>771333</v>
      </c>
      <c r="U355" s="135">
        <f t="shared" si="5"/>
        <v>5.9376697486622554E-2</v>
      </c>
      <c r="V355" s="136">
        <f t="shared" si="5"/>
        <v>5.7762202953854036E-2</v>
      </c>
    </row>
    <row r="356" spans="1:22" x14ac:dyDescent="0.25">
      <c r="A356" s="189" t="s">
        <v>948</v>
      </c>
      <c r="B356" s="132">
        <v>58149</v>
      </c>
      <c r="C356" s="133">
        <v>58751</v>
      </c>
      <c r="D356" s="133">
        <v>59451</v>
      </c>
      <c r="E356" s="133">
        <v>60677</v>
      </c>
      <c r="F356" s="133">
        <v>62169</v>
      </c>
      <c r="G356" s="133">
        <v>62105</v>
      </c>
      <c r="H356" s="133">
        <v>63185</v>
      </c>
      <c r="I356" s="133">
        <v>64156</v>
      </c>
      <c r="J356" s="133">
        <v>65157</v>
      </c>
      <c r="K356" s="133">
        <v>66014</v>
      </c>
      <c r="L356" s="133">
        <v>66956</v>
      </c>
      <c r="M356" s="133">
        <v>66682</v>
      </c>
      <c r="N356" s="133">
        <v>66944</v>
      </c>
      <c r="O356" s="133">
        <v>67689</v>
      </c>
      <c r="P356" s="133">
        <v>67905</v>
      </c>
      <c r="Q356" s="133">
        <v>69353</v>
      </c>
      <c r="R356" s="133">
        <v>68390</v>
      </c>
      <c r="S356" s="188">
        <v>68640</v>
      </c>
      <c r="U356" s="135">
        <f t="shared" si="5"/>
        <v>-5.4395769242372216E-2</v>
      </c>
      <c r="V356" s="136">
        <f t="shared" si="5"/>
        <v>1.4702392640975503E-2</v>
      </c>
    </row>
    <row r="357" spans="1:22" x14ac:dyDescent="0.25">
      <c r="A357" s="189" t="s">
        <v>945</v>
      </c>
      <c r="B357" s="132">
        <v>534246</v>
      </c>
      <c r="C357" s="133">
        <v>540205</v>
      </c>
      <c r="D357" s="133">
        <v>536323</v>
      </c>
      <c r="E357" s="133">
        <v>553330</v>
      </c>
      <c r="F357" s="133">
        <v>564229</v>
      </c>
      <c r="G357" s="133">
        <v>561920</v>
      </c>
      <c r="H357" s="133">
        <v>573536</v>
      </c>
      <c r="I357" s="133">
        <v>568986</v>
      </c>
      <c r="J357" s="133">
        <v>575354</v>
      </c>
      <c r="K357" s="133">
        <v>585177</v>
      </c>
      <c r="L357" s="133">
        <v>587282</v>
      </c>
      <c r="M357" s="133">
        <v>600673</v>
      </c>
      <c r="N357" s="133">
        <v>587371</v>
      </c>
      <c r="O357" s="133">
        <v>602095</v>
      </c>
      <c r="P357" s="133">
        <v>610931</v>
      </c>
      <c r="Q357" s="133">
        <v>625279</v>
      </c>
      <c r="R357" s="133">
        <v>637297</v>
      </c>
      <c r="S357" s="188">
        <v>647811</v>
      </c>
      <c r="U357" s="135">
        <f t="shared" si="5"/>
        <v>7.9125919099987563E-2</v>
      </c>
      <c r="V357" s="136">
        <f t="shared" si="5"/>
        <v>6.7642310063627864E-2</v>
      </c>
    </row>
    <row r="358" spans="1:22" x14ac:dyDescent="0.25">
      <c r="A358" s="189" t="s">
        <v>942</v>
      </c>
      <c r="B358" s="132">
        <v>53025</v>
      </c>
      <c r="C358" s="133">
        <v>53402</v>
      </c>
      <c r="D358" s="133">
        <v>53142</v>
      </c>
      <c r="E358" s="133">
        <v>52883</v>
      </c>
      <c r="F358" s="133">
        <v>53806</v>
      </c>
      <c r="G358" s="133">
        <v>53150</v>
      </c>
      <c r="H358" s="133">
        <v>54721</v>
      </c>
      <c r="I358" s="133">
        <v>52392</v>
      </c>
      <c r="J358" s="133">
        <v>53462</v>
      </c>
      <c r="K358" s="133">
        <v>53480</v>
      </c>
      <c r="L358" s="133">
        <v>54042</v>
      </c>
      <c r="M358" s="133">
        <v>54286</v>
      </c>
      <c r="N358" s="133">
        <v>53100</v>
      </c>
      <c r="O358" s="133">
        <v>53830</v>
      </c>
      <c r="P358" s="133">
        <v>53895</v>
      </c>
      <c r="Q358" s="133">
        <v>55058</v>
      </c>
      <c r="R358" s="133">
        <v>54893</v>
      </c>
      <c r="S358" s="188">
        <v>54882</v>
      </c>
      <c r="U358" s="135">
        <f t="shared" si="5"/>
        <v>-1.1933580074675709E-2</v>
      </c>
      <c r="V358" s="136">
        <f t="shared" si="5"/>
        <v>-8.0131849300857372E-4</v>
      </c>
    </row>
    <row r="359" spans="1:22" x14ac:dyDescent="0.25">
      <c r="A359" s="189" t="s">
        <v>939</v>
      </c>
      <c r="B359" s="132">
        <v>17402</v>
      </c>
      <c r="C359" s="133">
        <v>17680</v>
      </c>
      <c r="D359" s="133">
        <v>17753</v>
      </c>
      <c r="E359" s="133">
        <v>17691</v>
      </c>
      <c r="F359" s="133">
        <v>18882</v>
      </c>
      <c r="G359" s="133">
        <v>18284</v>
      </c>
      <c r="H359" s="133">
        <v>18440</v>
      </c>
      <c r="I359" s="133">
        <v>18152</v>
      </c>
      <c r="J359" s="133">
        <v>17995</v>
      </c>
      <c r="K359" s="133">
        <v>18783</v>
      </c>
      <c r="L359" s="133">
        <v>19516</v>
      </c>
      <c r="M359" s="133">
        <v>19668</v>
      </c>
      <c r="N359" s="133">
        <v>18989</v>
      </c>
      <c r="O359" s="133">
        <v>20013</v>
      </c>
      <c r="P359" s="133">
        <v>20060</v>
      </c>
      <c r="Q359" s="133">
        <v>20116</v>
      </c>
      <c r="R359" s="133">
        <v>20039</v>
      </c>
      <c r="S359" s="188">
        <v>19971</v>
      </c>
      <c r="U359" s="135">
        <f t="shared" si="5"/>
        <v>-1.522350693380381E-2</v>
      </c>
      <c r="V359" s="136">
        <f t="shared" si="5"/>
        <v>-1.3504597495447079E-2</v>
      </c>
    </row>
    <row r="360" spans="1:22" x14ac:dyDescent="0.25">
      <c r="A360" s="189" t="s">
        <v>936</v>
      </c>
      <c r="B360" s="132">
        <v>93695</v>
      </c>
      <c r="C360" s="133">
        <v>94551</v>
      </c>
      <c r="D360" s="133">
        <v>95708</v>
      </c>
      <c r="E360" s="133">
        <v>97046</v>
      </c>
      <c r="F360" s="133">
        <v>97821</v>
      </c>
      <c r="G360" s="133">
        <v>98564</v>
      </c>
      <c r="H360" s="133">
        <v>99193</v>
      </c>
      <c r="I360" s="133">
        <v>100051</v>
      </c>
      <c r="J360" s="133">
        <v>100509</v>
      </c>
      <c r="K360" s="133">
        <v>101680</v>
      </c>
      <c r="L360" s="133">
        <v>102252</v>
      </c>
      <c r="M360" s="133">
        <v>102435</v>
      </c>
      <c r="N360" s="133">
        <v>102662</v>
      </c>
      <c r="O360" s="133">
        <v>103485</v>
      </c>
      <c r="P360" s="133">
        <v>103895</v>
      </c>
      <c r="Q360" s="133">
        <v>104996</v>
      </c>
      <c r="R360" s="133">
        <v>105506</v>
      </c>
      <c r="S360" s="188">
        <v>106472</v>
      </c>
      <c r="U360" s="135">
        <f t="shared" si="5"/>
        <v>1.9571332363418792E-2</v>
      </c>
      <c r="V360" s="136">
        <f t="shared" si="5"/>
        <v>3.712956728783201E-2</v>
      </c>
    </row>
    <row r="361" spans="1:22" x14ac:dyDescent="0.25">
      <c r="A361" s="189" t="s">
        <v>933</v>
      </c>
      <c r="B361" s="132">
        <v>53672</v>
      </c>
      <c r="C361" s="133">
        <v>53854</v>
      </c>
      <c r="D361" s="133">
        <v>53564</v>
      </c>
      <c r="E361" s="133">
        <v>53949</v>
      </c>
      <c r="F361" s="133">
        <v>53803</v>
      </c>
      <c r="G361" s="133">
        <v>53236</v>
      </c>
      <c r="H361" s="133">
        <v>53137</v>
      </c>
      <c r="I361" s="133">
        <v>53375</v>
      </c>
      <c r="J361" s="133">
        <v>53858</v>
      </c>
      <c r="K361" s="133">
        <v>54105</v>
      </c>
      <c r="L361" s="133">
        <v>54141</v>
      </c>
      <c r="M361" s="133">
        <v>53437</v>
      </c>
      <c r="N361" s="133">
        <v>54502</v>
      </c>
      <c r="O361" s="133">
        <v>54226</v>
      </c>
      <c r="P361" s="133">
        <v>55085</v>
      </c>
      <c r="Q361" s="133">
        <v>55928</v>
      </c>
      <c r="R361" s="133">
        <v>56574</v>
      </c>
      <c r="S361" s="188">
        <v>57129</v>
      </c>
      <c r="U361" s="135">
        <f t="shared" si="5"/>
        <v>4.7008935260976825E-2</v>
      </c>
      <c r="V361" s="136">
        <f t="shared" si="5"/>
        <v>3.9821861780775958E-2</v>
      </c>
    </row>
    <row r="362" spans="1:22" x14ac:dyDescent="0.25">
      <c r="A362" s="189" t="s">
        <v>930</v>
      </c>
      <c r="B362" s="132">
        <v>5733</v>
      </c>
      <c r="C362" s="133">
        <v>5730</v>
      </c>
      <c r="D362" s="133">
        <v>5703</v>
      </c>
      <c r="E362" s="133">
        <v>5629</v>
      </c>
      <c r="F362" s="133">
        <v>5738</v>
      </c>
      <c r="G362" s="133">
        <v>5885</v>
      </c>
      <c r="H362" s="133">
        <v>5971</v>
      </c>
      <c r="I362" s="133">
        <v>6091</v>
      </c>
      <c r="J362" s="133">
        <v>6187</v>
      </c>
      <c r="K362" s="133">
        <v>6277</v>
      </c>
      <c r="L362" s="133">
        <v>6290</v>
      </c>
      <c r="M362" s="133">
        <v>6351</v>
      </c>
      <c r="N362" s="133">
        <v>6385</v>
      </c>
      <c r="O362" s="133">
        <v>6406</v>
      </c>
      <c r="P362" s="133">
        <v>6458</v>
      </c>
      <c r="Q362" s="133">
        <v>6484</v>
      </c>
      <c r="R362" s="133">
        <v>6522</v>
      </c>
      <c r="S362" s="188">
        <v>6576</v>
      </c>
      <c r="U362" s="135">
        <f t="shared" si="5"/>
        <v>2.3649204274519553E-2</v>
      </c>
      <c r="V362" s="136">
        <f t="shared" si="5"/>
        <v>3.3532267828185303E-2</v>
      </c>
    </row>
    <row r="363" spans="1:22" x14ac:dyDescent="0.25">
      <c r="A363" s="189" t="s">
        <v>927</v>
      </c>
      <c r="B363" s="132">
        <v>1192</v>
      </c>
      <c r="C363" s="133">
        <v>1233</v>
      </c>
      <c r="D363" s="133">
        <v>1201</v>
      </c>
      <c r="E363" s="133">
        <v>1174</v>
      </c>
      <c r="F363" s="133">
        <v>1192</v>
      </c>
      <c r="G363" s="133">
        <v>1155</v>
      </c>
      <c r="H363" s="133">
        <v>1192</v>
      </c>
      <c r="I363" s="133">
        <v>1250</v>
      </c>
      <c r="J363" s="133">
        <v>1268</v>
      </c>
      <c r="K363" s="133">
        <v>1338</v>
      </c>
      <c r="L363" s="133">
        <v>1330</v>
      </c>
      <c r="M363" s="133">
        <v>1365</v>
      </c>
      <c r="N363" s="133">
        <v>1339</v>
      </c>
      <c r="O363" s="133">
        <v>1365</v>
      </c>
      <c r="P363" s="133">
        <v>1419</v>
      </c>
      <c r="Q363" s="133">
        <v>1438</v>
      </c>
      <c r="R363" s="133">
        <v>1453</v>
      </c>
      <c r="S363" s="188">
        <v>1484</v>
      </c>
      <c r="U363" s="135">
        <f t="shared" si="5"/>
        <v>4.2382023267211855E-2</v>
      </c>
      <c r="V363" s="136">
        <f t="shared" si="5"/>
        <v>8.8110864355539942E-2</v>
      </c>
    </row>
    <row r="364" spans="1:22" x14ac:dyDescent="0.25">
      <c r="A364" s="189" t="s">
        <v>924</v>
      </c>
      <c r="B364" s="132">
        <v>3091</v>
      </c>
      <c r="C364" s="133">
        <v>3210</v>
      </c>
      <c r="D364" s="133">
        <v>3149</v>
      </c>
      <c r="E364" s="133">
        <v>3109</v>
      </c>
      <c r="F364" s="133">
        <v>3179</v>
      </c>
      <c r="G364" s="133">
        <v>3073</v>
      </c>
      <c r="H364" s="133">
        <v>3139</v>
      </c>
      <c r="I364" s="133">
        <v>3224</v>
      </c>
      <c r="J364" s="133">
        <v>3172</v>
      </c>
      <c r="K364" s="133">
        <v>3286</v>
      </c>
      <c r="L364" s="133">
        <v>3249</v>
      </c>
      <c r="M364" s="133">
        <v>3366</v>
      </c>
      <c r="N364" s="133">
        <v>3381</v>
      </c>
      <c r="O364" s="133">
        <v>3507</v>
      </c>
      <c r="P364" s="133">
        <v>3686</v>
      </c>
      <c r="Q364" s="133">
        <v>3757</v>
      </c>
      <c r="R364" s="133">
        <v>3794</v>
      </c>
      <c r="S364" s="188">
        <v>3797</v>
      </c>
      <c r="U364" s="135">
        <f t="shared" si="5"/>
        <v>3.9978895006056225E-2</v>
      </c>
      <c r="V364" s="136">
        <f t="shared" si="5"/>
        <v>3.1666421992238014E-3</v>
      </c>
    </row>
    <row r="365" spans="1:22" x14ac:dyDescent="0.25">
      <c r="A365" s="189" t="s">
        <v>921</v>
      </c>
      <c r="B365" s="132">
        <v>6052</v>
      </c>
      <c r="C365" s="133">
        <v>6194</v>
      </c>
      <c r="D365" s="133">
        <v>6036</v>
      </c>
      <c r="E365" s="133">
        <v>5963</v>
      </c>
      <c r="F365" s="133">
        <v>6193</v>
      </c>
      <c r="G365" s="133">
        <v>6064</v>
      </c>
      <c r="H365" s="133">
        <v>6265</v>
      </c>
      <c r="I365" s="133">
        <v>6499</v>
      </c>
      <c r="J365" s="133">
        <v>6447</v>
      </c>
      <c r="K365" s="133">
        <v>6679</v>
      </c>
      <c r="L365" s="133">
        <v>6545</v>
      </c>
      <c r="M365" s="133">
        <v>6658</v>
      </c>
      <c r="N365" s="133">
        <v>6512</v>
      </c>
      <c r="O365" s="133">
        <v>6622</v>
      </c>
      <c r="P365" s="133">
        <v>6869</v>
      </c>
      <c r="Q365" s="133">
        <v>6957</v>
      </c>
      <c r="R365" s="133">
        <v>7025</v>
      </c>
      <c r="S365" s="188">
        <v>6965</v>
      </c>
      <c r="U365" s="135">
        <f t="shared" si="5"/>
        <v>3.9674281375057463E-2</v>
      </c>
      <c r="V365" s="136">
        <f t="shared" si="5"/>
        <v>-3.3728503473120619E-2</v>
      </c>
    </row>
    <row r="366" spans="1:22" ht="13.8" thickBot="1" x14ac:dyDescent="0.3">
      <c r="A366" s="190" t="s">
        <v>918</v>
      </c>
      <c r="B366" s="191">
        <v>28203</v>
      </c>
      <c r="C366" s="192">
        <v>28608</v>
      </c>
      <c r="D366" s="192">
        <v>28417</v>
      </c>
      <c r="E366" s="192">
        <v>28480</v>
      </c>
      <c r="F366" s="192">
        <v>29091</v>
      </c>
      <c r="G366" s="192">
        <v>28858</v>
      </c>
      <c r="H366" s="192">
        <v>29322</v>
      </c>
      <c r="I366" s="192">
        <v>29834</v>
      </c>
      <c r="J366" s="192">
        <v>29694</v>
      </c>
      <c r="K366" s="192">
        <v>30263</v>
      </c>
      <c r="L366" s="192">
        <v>30033</v>
      </c>
      <c r="M366" s="192">
        <v>30462</v>
      </c>
      <c r="N366" s="192">
        <v>30312</v>
      </c>
      <c r="O366" s="192">
        <v>30700</v>
      </c>
      <c r="P366" s="192">
        <v>31419</v>
      </c>
      <c r="Q366" s="192">
        <v>31569</v>
      </c>
      <c r="R366" s="192">
        <v>31600</v>
      </c>
      <c r="S366" s="193">
        <v>31799</v>
      </c>
      <c r="U366" s="165">
        <f t="shared" si="5"/>
        <v>3.933693405988814E-3</v>
      </c>
      <c r="V366" s="166">
        <f t="shared" si="5"/>
        <v>2.5428822619249614E-2</v>
      </c>
    </row>
    <row r="367" spans="1:22" hidden="1" x14ac:dyDescent="0.25">
      <c r="A367" s="187" t="s">
        <v>916</v>
      </c>
      <c r="B367" s="132" t="s">
        <v>844</v>
      </c>
      <c r="C367" s="133" t="s">
        <v>844</v>
      </c>
      <c r="D367" s="133" t="s">
        <v>844</v>
      </c>
      <c r="E367" s="133" t="s">
        <v>844</v>
      </c>
      <c r="F367" s="133" t="s">
        <v>844</v>
      </c>
      <c r="G367" s="133" t="s">
        <v>844</v>
      </c>
      <c r="H367" s="133" t="s">
        <v>844</v>
      </c>
      <c r="I367" s="133" t="s">
        <v>844</v>
      </c>
      <c r="J367" s="133" t="s">
        <v>844</v>
      </c>
      <c r="K367" s="133" t="s">
        <v>844</v>
      </c>
      <c r="L367" s="133" t="s">
        <v>844</v>
      </c>
      <c r="M367" s="133" t="s">
        <v>844</v>
      </c>
      <c r="N367" s="133" t="s">
        <v>844</v>
      </c>
      <c r="O367" s="133" t="s">
        <v>844</v>
      </c>
      <c r="P367" s="133" t="s">
        <v>844</v>
      </c>
      <c r="Q367" s="133" t="s">
        <v>844</v>
      </c>
      <c r="R367" s="133" t="s">
        <v>844</v>
      </c>
      <c r="S367" s="188" t="s">
        <v>844</v>
      </c>
    </row>
    <row r="368" spans="1:22" hidden="1" x14ac:dyDescent="0.25">
      <c r="A368" s="189" t="s">
        <v>914</v>
      </c>
      <c r="B368" s="132">
        <v>2756626</v>
      </c>
      <c r="C368" s="133">
        <v>2795293</v>
      </c>
      <c r="D368" s="133">
        <v>2820191</v>
      </c>
      <c r="E368" s="133">
        <v>2846412</v>
      </c>
      <c r="F368" s="133">
        <v>2889360</v>
      </c>
      <c r="G368" s="133">
        <v>2892913</v>
      </c>
      <c r="H368" s="133">
        <v>2913919</v>
      </c>
      <c r="I368" s="133">
        <v>2933667</v>
      </c>
      <c r="J368" s="133">
        <v>2975872</v>
      </c>
      <c r="K368" s="133">
        <v>2977289</v>
      </c>
      <c r="L368" s="133">
        <v>3000413</v>
      </c>
      <c r="M368" s="133">
        <v>3024542</v>
      </c>
      <c r="N368" s="133">
        <v>3037309</v>
      </c>
      <c r="O368" s="133">
        <v>3091074</v>
      </c>
      <c r="P368" s="133">
        <v>3122694</v>
      </c>
      <c r="Q368" s="133">
        <v>3146086</v>
      </c>
      <c r="R368" s="133">
        <v>3148894</v>
      </c>
      <c r="S368" s="188">
        <v>3181834</v>
      </c>
    </row>
    <row r="369" spans="1:19" hidden="1" x14ac:dyDescent="0.25">
      <c r="A369" s="189" t="s">
        <v>911</v>
      </c>
      <c r="B369" s="132">
        <v>1425544</v>
      </c>
      <c r="C369" s="133">
        <v>1463577</v>
      </c>
      <c r="D369" s="133">
        <v>1477140</v>
      </c>
      <c r="E369" s="133">
        <v>1463777</v>
      </c>
      <c r="F369" s="133">
        <v>1453067</v>
      </c>
      <c r="G369" s="133">
        <v>1470696</v>
      </c>
      <c r="H369" s="133">
        <v>1484310</v>
      </c>
      <c r="I369" s="133">
        <v>1484845</v>
      </c>
      <c r="J369" s="133">
        <v>1505464</v>
      </c>
      <c r="K369" s="133">
        <v>1486248</v>
      </c>
      <c r="L369" s="133">
        <v>1496217</v>
      </c>
      <c r="M369" s="133">
        <v>1507671</v>
      </c>
      <c r="N369" s="133">
        <v>1534972</v>
      </c>
      <c r="O369" s="133">
        <v>1531198</v>
      </c>
      <c r="P369" s="133">
        <v>1518467</v>
      </c>
      <c r="Q369" s="133">
        <v>1490657</v>
      </c>
      <c r="R369" s="133">
        <v>1425443</v>
      </c>
      <c r="S369" s="188">
        <v>1438456</v>
      </c>
    </row>
    <row r="370" spans="1:19" hidden="1" x14ac:dyDescent="0.25">
      <c r="A370" s="189" t="s">
        <v>908</v>
      </c>
      <c r="B370" s="132">
        <v>610182</v>
      </c>
      <c r="C370" s="133">
        <v>635769</v>
      </c>
      <c r="D370" s="133">
        <v>642376</v>
      </c>
      <c r="E370" s="133">
        <v>625126</v>
      </c>
      <c r="F370" s="133">
        <v>608099</v>
      </c>
      <c r="G370" s="133">
        <v>623386</v>
      </c>
      <c r="H370" s="133">
        <v>635413</v>
      </c>
      <c r="I370" s="133">
        <v>630866</v>
      </c>
      <c r="J370" s="133">
        <v>641953</v>
      </c>
      <c r="K370" s="133">
        <v>625451</v>
      </c>
      <c r="L370" s="133">
        <v>628653</v>
      </c>
      <c r="M370" s="133">
        <v>635602</v>
      </c>
      <c r="N370" s="133">
        <v>658275</v>
      </c>
      <c r="O370" s="133">
        <v>645879</v>
      </c>
      <c r="P370" s="133">
        <v>628131</v>
      </c>
      <c r="Q370" s="133">
        <v>596865</v>
      </c>
      <c r="R370" s="133">
        <v>533977</v>
      </c>
      <c r="S370" s="188">
        <v>543619</v>
      </c>
    </row>
    <row r="371" spans="1:19" hidden="1" x14ac:dyDescent="0.25">
      <c r="A371" s="189" t="s">
        <v>905</v>
      </c>
      <c r="B371" s="132">
        <v>9708181</v>
      </c>
      <c r="C371" s="133">
        <v>9823548</v>
      </c>
      <c r="D371" s="133">
        <v>9919691</v>
      </c>
      <c r="E371" s="133">
        <v>9989196</v>
      </c>
      <c r="F371" s="133">
        <v>10111262</v>
      </c>
      <c r="G371" s="133">
        <v>10161037</v>
      </c>
      <c r="H371" s="133">
        <v>10224705</v>
      </c>
      <c r="I371" s="133">
        <v>10310349</v>
      </c>
      <c r="J371" s="133">
        <v>10408270</v>
      </c>
      <c r="K371" s="133">
        <v>10462023</v>
      </c>
      <c r="L371" s="133">
        <v>10550108</v>
      </c>
      <c r="M371" s="133">
        <v>10684814</v>
      </c>
      <c r="N371" s="133">
        <v>10763597</v>
      </c>
      <c r="O371" s="133">
        <v>10927682</v>
      </c>
      <c r="P371" s="133">
        <v>11058728</v>
      </c>
      <c r="Q371" s="133">
        <v>11167612</v>
      </c>
      <c r="R371" s="133">
        <v>11163992</v>
      </c>
      <c r="S371" s="188">
        <v>11319070</v>
      </c>
    </row>
    <row r="372" spans="1:19" hidden="1" x14ac:dyDescent="0.25">
      <c r="A372" s="189" t="s">
        <v>902</v>
      </c>
      <c r="B372" s="132">
        <v>9913360</v>
      </c>
      <c r="C372" s="133">
        <v>10015588</v>
      </c>
      <c r="D372" s="133">
        <v>10112080</v>
      </c>
      <c r="E372" s="133">
        <v>10202723</v>
      </c>
      <c r="F372" s="133">
        <v>10348131</v>
      </c>
      <c r="G372" s="133">
        <v>10384960</v>
      </c>
      <c r="H372" s="133">
        <v>10438190</v>
      </c>
      <c r="I372" s="133">
        <v>10533463</v>
      </c>
      <c r="J372" s="133">
        <v>10629828</v>
      </c>
      <c r="K372" s="133">
        <v>10697368</v>
      </c>
      <c r="L372" s="133">
        <v>10789019</v>
      </c>
      <c r="M372" s="133">
        <v>10921279</v>
      </c>
      <c r="N372" s="133">
        <v>10982020</v>
      </c>
      <c r="O372" s="133">
        <v>11167121</v>
      </c>
      <c r="P372" s="133">
        <v>11320933</v>
      </c>
      <c r="Q372" s="133">
        <v>11464540</v>
      </c>
      <c r="R372" s="133">
        <v>11521481</v>
      </c>
      <c r="S372" s="188">
        <v>11670289</v>
      </c>
    </row>
    <row r="373" spans="1:19" hidden="1" x14ac:dyDescent="0.25">
      <c r="A373" s="189" t="s">
        <v>899</v>
      </c>
      <c r="B373" s="132">
        <v>9097996</v>
      </c>
      <c r="C373" s="133">
        <v>9187780</v>
      </c>
      <c r="D373" s="133">
        <v>9277322</v>
      </c>
      <c r="E373" s="133">
        <v>9364076</v>
      </c>
      <c r="F373" s="133">
        <v>9503164</v>
      </c>
      <c r="G373" s="133">
        <v>9537651</v>
      </c>
      <c r="H373" s="133">
        <v>9589292</v>
      </c>
      <c r="I373" s="133">
        <v>9679483</v>
      </c>
      <c r="J373" s="133">
        <v>9766318</v>
      </c>
      <c r="K373" s="133">
        <v>9836572</v>
      </c>
      <c r="L373" s="133">
        <v>9921455</v>
      </c>
      <c r="M373" s="133">
        <v>10049211</v>
      </c>
      <c r="N373" s="133">
        <v>10105322</v>
      </c>
      <c r="O373" s="133">
        <v>10281803</v>
      </c>
      <c r="P373" s="133">
        <v>10430597</v>
      </c>
      <c r="Q373" s="133">
        <v>10570748</v>
      </c>
      <c r="R373" s="133">
        <v>10630014</v>
      </c>
      <c r="S373" s="188">
        <v>10775451</v>
      </c>
    </row>
    <row r="374" spans="1:19" hidden="1" x14ac:dyDescent="0.25">
      <c r="A374" s="187" t="s">
        <v>897</v>
      </c>
      <c r="B374" s="132" t="s">
        <v>844</v>
      </c>
      <c r="C374" s="133" t="s">
        <v>844</v>
      </c>
      <c r="D374" s="133" t="s">
        <v>844</v>
      </c>
      <c r="E374" s="133" t="s">
        <v>844</v>
      </c>
      <c r="F374" s="133" t="s">
        <v>844</v>
      </c>
      <c r="G374" s="133" t="s">
        <v>844</v>
      </c>
      <c r="H374" s="133" t="s">
        <v>844</v>
      </c>
      <c r="I374" s="133" t="s">
        <v>844</v>
      </c>
      <c r="J374" s="133" t="s">
        <v>844</v>
      </c>
      <c r="K374" s="133" t="s">
        <v>844</v>
      </c>
      <c r="L374" s="133" t="s">
        <v>844</v>
      </c>
      <c r="M374" s="133" t="s">
        <v>844</v>
      </c>
      <c r="N374" s="133" t="s">
        <v>844</v>
      </c>
      <c r="O374" s="133" t="s">
        <v>844</v>
      </c>
      <c r="P374" s="133" t="s">
        <v>844</v>
      </c>
      <c r="Q374" s="133" t="s">
        <v>844</v>
      </c>
      <c r="R374" s="133" t="s">
        <v>844</v>
      </c>
      <c r="S374" s="188" t="s">
        <v>844</v>
      </c>
    </row>
    <row r="375" spans="1:19" hidden="1" x14ac:dyDescent="0.25">
      <c r="A375" s="187" t="s">
        <v>895</v>
      </c>
      <c r="B375" s="132">
        <v>9309405</v>
      </c>
      <c r="C375" s="133">
        <v>9429594</v>
      </c>
      <c r="D375" s="133">
        <v>9518090</v>
      </c>
      <c r="E375" s="133">
        <v>9597706</v>
      </c>
      <c r="F375" s="133">
        <v>9708271</v>
      </c>
      <c r="G375" s="133">
        <v>9772676</v>
      </c>
      <c r="H375" s="133">
        <v>9834695</v>
      </c>
      <c r="I375" s="133">
        <v>9902846</v>
      </c>
      <c r="J375" s="133">
        <v>9995565</v>
      </c>
      <c r="K375" s="133">
        <v>10020681</v>
      </c>
      <c r="L375" s="133">
        <v>10105286</v>
      </c>
      <c r="M375" s="133">
        <v>10207571</v>
      </c>
      <c r="N375" s="133">
        <v>10286293</v>
      </c>
      <c r="O375" s="133">
        <v>10431738</v>
      </c>
      <c r="P375" s="133">
        <v>10540917</v>
      </c>
      <c r="Q375" s="133">
        <v>10637560</v>
      </c>
      <c r="R375" s="133">
        <v>10625589</v>
      </c>
      <c r="S375" s="188">
        <v>10762239</v>
      </c>
    </row>
    <row r="376" spans="1:19" hidden="1" x14ac:dyDescent="0.25">
      <c r="A376" s="187" t="s">
        <v>893</v>
      </c>
      <c r="B376" s="132" t="s">
        <v>844</v>
      </c>
      <c r="C376" s="133" t="s">
        <v>844</v>
      </c>
      <c r="D376" s="133" t="s">
        <v>844</v>
      </c>
      <c r="E376" s="133" t="s">
        <v>844</v>
      </c>
      <c r="F376" s="133" t="s">
        <v>844</v>
      </c>
      <c r="G376" s="133" t="s">
        <v>844</v>
      </c>
      <c r="H376" s="133" t="s">
        <v>844</v>
      </c>
      <c r="I376" s="133" t="s">
        <v>844</v>
      </c>
      <c r="J376" s="133" t="s">
        <v>844</v>
      </c>
      <c r="K376" s="133" t="s">
        <v>844</v>
      </c>
      <c r="L376" s="133" t="s">
        <v>844</v>
      </c>
      <c r="M376" s="133" t="s">
        <v>844</v>
      </c>
      <c r="N376" s="133" t="s">
        <v>844</v>
      </c>
      <c r="O376" s="133" t="s">
        <v>844</v>
      </c>
      <c r="P376" s="133" t="s">
        <v>844</v>
      </c>
      <c r="Q376" s="133" t="s">
        <v>844</v>
      </c>
      <c r="R376" s="133" t="s">
        <v>844</v>
      </c>
      <c r="S376" s="188" t="s">
        <v>844</v>
      </c>
    </row>
    <row r="377" spans="1:19" hidden="1" x14ac:dyDescent="0.25">
      <c r="A377" s="189" t="s">
        <v>891</v>
      </c>
      <c r="B377" s="132">
        <v>330362</v>
      </c>
      <c r="C377" s="133">
        <v>317913</v>
      </c>
      <c r="D377" s="133">
        <v>321009</v>
      </c>
      <c r="E377" s="133">
        <v>340153</v>
      </c>
      <c r="F377" s="133">
        <v>350508</v>
      </c>
      <c r="G377" s="133">
        <v>353546</v>
      </c>
      <c r="H377" s="133">
        <v>358390</v>
      </c>
      <c r="I377" s="133">
        <v>367276</v>
      </c>
      <c r="J377" s="133">
        <v>375817</v>
      </c>
      <c r="K377" s="133">
        <v>375903</v>
      </c>
      <c r="L377" s="133">
        <v>376247</v>
      </c>
      <c r="M377" s="133">
        <v>379238</v>
      </c>
      <c r="N377" s="133">
        <v>382685</v>
      </c>
      <c r="O377" s="133">
        <v>398583</v>
      </c>
      <c r="P377" s="133">
        <v>405207</v>
      </c>
      <c r="Q377" s="133">
        <v>408440</v>
      </c>
      <c r="R377" s="133">
        <v>405345</v>
      </c>
      <c r="S377" s="188">
        <v>417625</v>
      </c>
    </row>
    <row r="378" spans="1:19" hidden="1" x14ac:dyDescent="0.25">
      <c r="A378" s="189" t="s">
        <v>888</v>
      </c>
      <c r="B378" s="132">
        <v>748576</v>
      </c>
      <c r="C378" s="133">
        <v>759006</v>
      </c>
      <c r="D378" s="133">
        <v>766599</v>
      </c>
      <c r="E378" s="133">
        <v>773302</v>
      </c>
      <c r="F378" s="133">
        <v>791062</v>
      </c>
      <c r="G378" s="133">
        <v>790437</v>
      </c>
      <c r="H378" s="133">
        <v>797000</v>
      </c>
      <c r="I378" s="133">
        <v>805890</v>
      </c>
      <c r="J378" s="133">
        <v>818090</v>
      </c>
      <c r="K378" s="133">
        <v>819407</v>
      </c>
      <c r="L378" s="133">
        <v>822234</v>
      </c>
      <c r="M378" s="133">
        <v>824815</v>
      </c>
      <c r="N378" s="133">
        <v>821495</v>
      </c>
      <c r="O378" s="133">
        <v>839210</v>
      </c>
      <c r="P378" s="133">
        <v>847450</v>
      </c>
      <c r="Q378" s="133">
        <v>851967</v>
      </c>
      <c r="R378" s="133">
        <v>853985</v>
      </c>
      <c r="S378" s="188">
        <v>865646</v>
      </c>
    </row>
    <row r="379" spans="1:19" hidden="1" x14ac:dyDescent="0.25">
      <c r="A379" s="187" t="s">
        <v>886</v>
      </c>
      <c r="B379" s="132" t="s">
        <v>844</v>
      </c>
      <c r="C379" s="133" t="s">
        <v>844</v>
      </c>
      <c r="D379" s="133" t="s">
        <v>844</v>
      </c>
      <c r="E379" s="133" t="s">
        <v>844</v>
      </c>
      <c r="F379" s="133" t="s">
        <v>844</v>
      </c>
      <c r="G379" s="133" t="s">
        <v>844</v>
      </c>
      <c r="H379" s="133" t="s">
        <v>844</v>
      </c>
      <c r="I379" s="133" t="s">
        <v>844</v>
      </c>
      <c r="J379" s="133" t="s">
        <v>844</v>
      </c>
      <c r="K379" s="133" t="s">
        <v>844</v>
      </c>
      <c r="L379" s="133" t="s">
        <v>844</v>
      </c>
      <c r="M379" s="133" t="s">
        <v>844</v>
      </c>
      <c r="N379" s="133" t="s">
        <v>844</v>
      </c>
      <c r="O379" s="133" t="s">
        <v>844</v>
      </c>
      <c r="P379" s="133" t="s">
        <v>844</v>
      </c>
      <c r="Q379" s="133" t="s">
        <v>844</v>
      </c>
      <c r="R379" s="133" t="s">
        <v>844</v>
      </c>
      <c r="S379" s="188" t="s">
        <v>844</v>
      </c>
    </row>
    <row r="380" spans="1:19" hidden="1" x14ac:dyDescent="0.25">
      <c r="A380" s="189" t="s">
        <v>884</v>
      </c>
      <c r="B380" s="132">
        <v>814995</v>
      </c>
      <c r="C380" s="133">
        <v>827437</v>
      </c>
      <c r="D380" s="133">
        <v>834389</v>
      </c>
      <c r="E380" s="133">
        <v>838273</v>
      </c>
      <c r="F380" s="133">
        <v>844621</v>
      </c>
      <c r="G380" s="133">
        <v>846972</v>
      </c>
      <c r="H380" s="133">
        <v>848517</v>
      </c>
      <c r="I380" s="133">
        <v>853503</v>
      </c>
      <c r="J380" s="133">
        <v>862901</v>
      </c>
      <c r="K380" s="133">
        <v>860081</v>
      </c>
      <c r="L380" s="133">
        <v>866785</v>
      </c>
      <c r="M380" s="133">
        <v>871267</v>
      </c>
      <c r="N380" s="133">
        <v>875909</v>
      </c>
      <c r="O380" s="133">
        <v>884546</v>
      </c>
      <c r="P380" s="133">
        <v>889576</v>
      </c>
      <c r="Q380" s="133">
        <v>893038</v>
      </c>
      <c r="R380" s="133">
        <v>890717</v>
      </c>
      <c r="S380" s="188">
        <v>894102</v>
      </c>
    </row>
    <row r="381" spans="1:19" hidden="1" x14ac:dyDescent="0.25">
      <c r="A381" s="189" t="s">
        <v>881</v>
      </c>
      <c r="B381" s="132">
        <v>331554</v>
      </c>
      <c r="C381" s="133">
        <v>337630</v>
      </c>
      <c r="D381" s="133">
        <v>339996</v>
      </c>
      <c r="E381" s="133">
        <v>345138</v>
      </c>
      <c r="F381" s="133">
        <v>352935</v>
      </c>
      <c r="G381" s="133">
        <v>351227</v>
      </c>
      <c r="H381" s="133">
        <v>355848</v>
      </c>
      <c r="I381" s="133">
        <v>355730</v>
      </c>
      <c r="J381" s="133">
        <v>362050</v>
      </c>
      <c r="K381" s="133">
        <v>361900</v>
      </c>
      <c r="L381" s="133">
        <v>362024</v>
      </c>
      <c r="M381" s="133">
        <v>362533</v>
      </c>
      <c r="N381" s="133">
        <v>361101</v>
      </c>
      <c r="O381" s="133">
        <v>368466</v>
      </c>
      <c r="P381" s="133">
        <v>370908</v>
      </c>
      <c r="Q381" s="133">
        <v>373654</v>
      </c>
      <c r="R381" s="133">
        <v>371937</v>
      </c>
      <c r="S381" s="188">
        <v>376784</v>
      </c>
    </row>
    <row r="382" spans="1:19" hidden="1" x14ac:dyDescent="0.25">
      <c r="A382" s="189" t="s">
        <v>878</v>
      </c>
      <c r="B382" s="132">
        <v>392703</v>
      </c>
      <c r="C382" s="133">
        <v>418258</v>
      </c>
      <c r="D382" s="133">
        <v>416920</v>
      </c>
      <c r="E382" s="133">
        <v>410352</v>
      </c>
      <c r="F382" s="133">
        <v>414264</v>
      </c>
      <c r="G382" s="133">
        <v>412874</v>
      </c>
      <c r="H382" s="133">
        <v>418062</v>
      </c>
      <c r="I382" s="133">
        <v>422342</v>
      </c>
      <c r="J382" s="133">
        <v>421255</v>
      </c>
      <c r="K382" s="133">
        <v>402342</v>
      </c>
      <c r="L382" s="133">
        <v>414827</v>
      </c>
      <c r="M382" s="133">
        <v>413538</v>
      </c>
      <c r="N382" s="133">
        <v>413117</v>
      </c>
      <c r="O382" s="133">
        <v>413439</v>
      </c>
      <c r="P382" s="133">
        <v>406627</v>
      </c>
      <c r="Q382" s="133">
        <v>371372</v>
      </c>
      <c r="R382" s="133">
        <v>293701</v>
      </c>
      <c r="S382" s="188">
        <v>317843</v>
      </c>
    </row>
    <row r="383" spans="1:19" hidden="1" x14ac:dyDescent="0.25">
      <c r="A383" s="189" t="s">
        <v>876</v>
      </c>
      <c r="B383" s="132">
        <v>871655</v>
      </c>
      <c r="C383" s="133">
        <v>884438</v>
      </c>
      <c r="D383" s="133">
        <v>889672</v>
      </c>
      <c r="E383" s="133">
        <v>899591</v>
      </c>
      <c r="F383" s="133">
        <v>916150</v>
      </c>
      <c r="G383" s="133">
        <v>917291</v>
      </c>
      <c r="H383" s="133">
        <v>920750</v>
      </c>
      <c r="I383" s="133">
        <v>928554</v>
      </c>
      <c r="J383" s="133">
        <v>939318</v>
      </c>
      <c r="K383" s="133">
        <v>943868</v>
      </c>
      <c r="L383" s="133">
        <v>956171</v>
      </c>
      <c r="M383" s="133">
        <v>967620</v>
      </c>
      <c r="N383" s="133">
        <v>974451</v>
      </c>
      <c r="O383" s="133">
        <v>998848</v>
      </c>
      <c r="P383" s="133">
        <v>1018211</v>
      </c>
      <c r="Q383" s="133">
        <v>1032433</v>
      </c>
      <c r="R383" s="133">
        <v>1037081</v>
      </c>
      <c r="S383" s="188">
        <v>1056341</v>
      </c>
    </row>
    <row r="384" spans="1:19" hidden="1" x14ac:dyDescent="0.25">
      <c r="A384" s="187" t="s">
        <v>874</v>
      </c>
      <c r="B384" s="132" t="s">
        <v>844</v>
      </c>
      <c r="C384" s="133" t="s">
        <v>844</v>
      </c>
      <c r="D384" s="133" t="s">
        <v>844</v>
      </c>
      <c r="E384" s="133" t="s">
        <v>844</v>
      </c>
      <c r="F384" s="133" t="s">
        <v>844</v>
      </c>
      <c r="G384" s="133" t="s">
        <v>844</v>
      </c>
      <c r="H384" s="133" t="s">
        <v>844</v>
      </c>
      <c r="I384" s="133" t="s">
        <v>844</v>
      </c>
      <c r="J384" s="133" t="s">
        <v>844</v>
      </c>
      <c r="K384" s="133" t="s">
        <v>844</v>
      </c>
      <c r="L384" s="133" t="s">
        <v>844</v>
      </c>
      <c r="M384" s="133" t="s">
        <v>844</v>
      </c>
      <c r="N384" s="133" t="s">
        <v>844</v>
      </c>
      <c r="O384" s="133" t="s">
        <v>844</v>
      </c>
      <c r="P384" s="133" t="s">
        <v>844</v>
      </c>
      <c r="Q384" s="133" t="s">
        <v>844</v>
      </c>
      <c r="R384" s="133" t="s">
        <v>844</v>
      </c>
      <c r="S384" s="188" t="s">
        <v>844</v>
      </c>
    </row>
    <row r="385" spans="1:19" hidden="1" x14ac:dyDescent="0.25">
      <c r="A385" s="189" t="s">
        <v>872</v>
      </c>
      <c r="B385" s="132">
        <v>5819560</v>
      </c>
      <c r="C385" s="133">
        <v>5884913</v>
      </c>
      <c r="D385" s="133">
        <v>5949506</v>
      </c>
      <c r="E385" s="133">
        <v>5990898</v>
      </c>
      <c r="F385" s="133">
        <v>6038731</v>
      </c>
      <c r="G385" s="133">
        <v>6100329</v>
      </c>
      <c r="H385" s="133">
        <v>6136127</v>
      </c>
      <c r="I385" s="133">
        <v>6169551</v>
      </c>
      <c r="J385" s="133">
        <v>6216135</v>
      </c>
      <c r="K385" s="133">
        <v>6257181</v>
      </c>
      <c r="L385" s="133">
        <v>6306998</v>
      </c>
      <c r="M385" s="133">
        <v>6388558</v>
      </c>
      <c r="N385" s="133">
        <v>6457535</v>
      </c>
      <c r="O385" s="133">
        <v>6528646</v>
      </c>
      <c r="P385" s="133">
        <v>6602938</v>
      </c>
      <c r="Q385" s="133">
        <v>6706656</v>
      </c>
      <c r="R385" s="133">
        <v>6772824</v>
      </c>
      <c r="S385" s="188">
        <v>6833898</v>
      </c>
    </row>
    <row r="386" spans="1:19" hidden="1" x14ac:dyDescent="0.25">
      <c r="A386" s="187" t="s">
        <v>870</v>
      </c>
      <c r="B386" s="132" t="s">
        <v>844</v>
      </c>
      <c r="C386" s="133" t="s">
        <v>844</v>
      </c>
      <c r="D386" s="133" t="s">
        <v>844</v>
      </c>
      <c r="E386" s="133" t="s">
        <v>844</v>
      </c>
      <c r="F386" s="133" t="s">
        <v>844</v>
      </c>
      <c r="G386" s="133" t="s">
        <v>844</v>
      </c>
      <c r="H386" s="133" t="s">
        <v>844</v>
      </c>
      <c r="I386" s="133" t="s">
        <v>844</v>
      </c>
      <c r="J386" s="133" t="s">
        <v>844</v>
      </c>
      <c r="K386" s="133" t="s">
        <v>844</v>
      </c>
      <c r="L386" s="133" t="s">
        <v>844</v>
      </c>
      <c r="M386" s="133" t="s">
        <v>844</v>
      </c>
      <c r="N386" s="133" t="s">
        <v>844</v>
      </c>
      <c r="O386" s="133" t="s">
        <v>844</v>
      </c>
      <c r="P386" s="133" t="s">
        <v>844</v>
      </c>
      <c r="Q386" s="133" t="s">
        <v>844</v>
      </c>
      <c r="R386" s="133" t="s">
        <v>844</v>
      </c>
      <c r="S386" s="188" t="s">
        <v>844</v>
      </c>
    </row>
    <row r="387" spans="1:19" hidden="1" x14ac:dyDescent="0.25">
      <c r="A387" s="189" t="s">
        <v>868</v>
      </c>
      <c r="B387" s="132">
        <v>1615005</v>
      </c>
      <c r="C387" s="133">
        <v>1630112</v>
      </c>
      <c r="D387" s="133">
        <v>1646004</v>
      </c>
      <c r="E387" s="133">
        <v>1659712</v>
      </c>
      <c r="F387" s="133">
        <v>1670533</v>
      </c>
      <c r="G387" s="133">
        <v>1680098</v>
      </c>
      <c r="H387" s="133">
        <v>1689396</v>
      </c>
      <c r="I387" s="133">
        <v>1699659</v>
      </c>
      <c r="J387" s="133">
        <v>1709005</v>
      </c>
      <c r="K387" s="133">
        <v>1721096</v>
      </c>
      <c r="L387" s="133">
        <v>1735714</v>
      </c>
      <c r="M387" s="133">
        <v>1753471</v>
      </c>
      <c r="N387" s="133">
        <v>1773220</v>
      </c>
      <c r="O387" s="133">
        <v>1792883</v>
      </c>
      <c r="P387" s="133">
        <v>1811574</v>
      </c>
      <c r="Q387" s="133">
        <v>1828565</v>
      </c>
      <c r="R387" s="133">
        <v>1845319</v>
      </c>
      <c r="S387" s="188">
        <v>1865025</v>
      </c>
    </row>
    <row r="388" spans="1:19" hidden="1" x14ac:dyDescent="0.25">
      <c r="A388" s="189" t="s">
        <v>865</v>
      </c>
      <c r="B388" s="132">
        <v>297882</v>
      </c>
      <c r="C388" s="133">
        <v>298189</v>
      </c>
      <c r="D388" s="133">
        <v>306580</v>
      </c>
      <c r="E388" s="133">
        <v>296164</v>
      </c>
      <c r="F388" s="133">
        <v>275914</v>
      </c>
      <c r="G388" s="133">
        <v>293406</v>
      </c>
      <c r="H388" s="133">
        <v>300895</v>
      </c>
      <c r="I388" s="133">
        <v>292455</v>
      </c>
      <c r="J388" s="133">
        <v>305109</v>
      </c>
      <c r="K388" s="133">
        <v>307947</v>
      </c>
      <c r="L388" s="133">
        <v>298921</v>
      </c>
      <c r="M388" s="133">
        <v>307551</v>
      </c>
      <c r="N388" s="133">
        <v>330693</v>
      </c>
      <c r="O388" s="133">
        <v>318395</v>
      </c>
      <c r="P388" s="133">
        <v>308213</v>
      </c>
      <c r="Q388" s="133">
        <v>313639</v>
      </c>
      <c r="R388" s="133">
        <v>328843</v>
      </c>
      <c r="S388" s="188">
        <v>315103</v>
      </c>
    </row>
    <row r="389" spans="1:19" hidden="1" x14ac:dyDescent="0.25">
      <c r="A389" s="189" t="s">
        <v>862</v>
      </c>
      <c r="B389" s="132">
        <v>1739660</v>
      </c>
      <c r="C389" s="133">
        <v>1759614</v>
      </c>
      <c r="D389" s="133">
        <v>1766608</v>
      </c>
      <c r="E389" s="133">
        <v>1792964</v>
      </c>
      <c r="F389" s="133">
        <v>1824460</v>
      </c>
      <c r="G389" s="133">
        <v>1828824</v>
      </c>
      <c r="H389" s="133">
        <v>1842674</v>
      </c>
      <c r="I389" s="133">
        <v>1847464</v>
      </c>
      <c r="J389" s="133">
        <v>1853493</v>
      </c>
      <c r="K389" s="133">
        <v>1870827</v>
      </c>
      <c r="L389" s="133">
        <v>1886662</v>
      </c>
      <c r="M389" s="133">
        <v>1911870</v>
      </c>
      <c r="N389" s="133">
        <v>1905008</v>
      </c>
      <c r="O389" s="133">
        <v>1938738</v>
      </c>
      <c r="P389" s="133">
        <v>1968632</v>
      </c>
      <c r="Q389" s="133">
        <v>2003543</v>
      </c>
      <c r="R389" s="133">
        <v>2023754</v>
      </c>
      <c r="S389" s="188">
        <v>2044742</v>
      </c>
    </row>
    <row r="390" spans="1:19" hidden="1" x14ac:dyDescent="0.25">
      <c r="A390" s="189" t="s">
        <v>859</v>
      </c>
      <c r="B390" s="132">
        <v>300988</v>
      </c>
      <c r="C390" s="133">
        <v>306763</v>
      </c>
      <c r="D390" s="133">
        <v>310813</v>
      </c>
      <c r="E390" s="133">
        <v>313932</v>
      </c>
      <c r="F390" s="133">
        <v>312624</v>
      </c>
      <c r="G390" s="133">
        <v>320604</v>
      </c>
      <c r="H390" s="133">
        <v>322494</v>
      </c>
      <c r="I390" s="133">
        <v>322225</v>
      </c>
      <c r="J390" s="133">
        <v>328208</v>
      </c>
      <c r="K390" s="133">
        <v>331257</v>
      </c>
      <c r="L390" s="133">
        <v>337363</v>
      </c>
      <c r="M390" s="133">
        <v>338582</v>
      </c>
      <c r="N390" s="133">
        <v>345751</v>
      </c>
      <c r="O390" s="133">
        <v>350873</v>
      </c>
      <c r="P390" s="133">
        <v>357414</v>
      </c>
      <c r="Q390" s="133">
        <v>364134</v>
      </c>
      <c r="R390" s="133">
        <v>366203</v>
      </c>
      <c r="S390" s="188">
        <v>370218</v>
      </c>
    </row>
    <row r="391" spans="1:19" hidden="1" x14ac:dyDescent="0.25">
      <c r="A391" s="189" t="s">
        <v>857</v>
      </c>
      <c r="B391" s="132">
        <v>283698</v>
      </c>
      <c r="C391" s="133">
        <v>289958</v>
      </c>
      <c r="D391" s="133">
        <v>294534</v>
      </c>
      <c r="E391" s="133">
        <v>294520</v>
      </c>
      <c r="F391" s="133">
        <v>297786</v>
      </c>
      <c r="G391" s="133">
        <v>305395</v>
      </c>
      <c r="H391" s="133">
        <v>306189</v>
      </c>
      <c r="I391" s="133">
        <v>312725</v>
      </c>
      <c r="J391" s="133">
        <v>313300</v>
      </c>
      <c r="K391" s="133">
        <v>312124</v>
      </c>
      <c r="L391" s="133">
        <v>319221</v>
      </c>
      <c r="M391" s="133">
        <v>321659</v>
      </c>
      <c r="N391" s="133">
        <v>330265</v>
      </c>
      <c r="O391" s="133">
        <v>328171</v>
      </c>
      <c r="P391" s="133">
        <v>333287</v>
      </c>
      <c r="Q391" s="133">
        <v>337146</v>
      </c>
      <c r="R391" s="133">
        <v>335975</v>
      </c>
      <c r="S391" s="188">
        <v>340253</v>
      </c>
    </row>
    <row r="392" spans="1:19" hidden="1" x14ac:dyDescent="0.25">
      <c r="A392" s="189" t="s">
        <v>854</v>
      </c>
      <c r="B392" s="132">
        <v>621652</v>
      </c>
      <c r="C392" s="133">
        <v>628599</v>
      </c>
      <c r="D392" s="133">
        <v>637503</v>
      </c>
      <c r="E392" s="133">
        <v>643154</v>
      </c>
      <c r="F392" s="133">
        <v>655953</v>
      </c>
      <c r="G392" s="133">
        <v>664824</v>
      </c>
      <c r="H392" s="133">
        <v>671637</v>
      </c>
      <c r="I392" s="133">
        <v>679564</v>
      </c>
      <c r="J392" s="133">
        <v>687959</v>
      </c>
      <c r="K392" s="133">
        <v>686807</v>
      </c>
      <c r="L392" s="133">
        <v>691846</v>
      </c>
      <c r="M392" s="133">
        <v>704743</v>
      </c>
      <c r="N392" s="133">
        <v>708136</v>
      </c>
      <c r="O392" s="133">
        <v>726608</v>
      </c>
      <c r="P392" s="133">
        <v>739252</v>
      </c>
      <c r="Q392" s="133">
        <v>757952</v>
      </c>
      <c r="R392" s="133">
        <v>768727</v>
      </c>
      <c r="S392" s="188">
        <v>785312</v>
      </c>
    </row>
    <row r="393" spans="1:19" hidden="1" x14ac:dyDescent="0.25">
      <c r="A393" s="189" t="s">
        <v>851</v>
      </c>
      <c r="B393" s="132">
        <v>120471</v>
      </c>
      <c r="C393" s="133">
        <v>121178</v>
      </c>
      <c r="D393" s="133">
        <v>126292</v>
      </c>
      <c r="E393" s="133">
        <v>125242</v>
      </c>
      <c r="F393" s="133">
        <v>126660</v>
      </c>
      <c r="G393" s="133">
        <v>127134</v>
      </c>
      <c r="H393" s="133">
        <v>119857</v>
      </c>
      <c r="I393" s="133">
        <v>122320</v>
      </c>
      <c r="J393" s="133">
        <v>124383</v>
      </c>
      <c r="K393" s="133">
        <v>125333</v>
      </c>
      <c r="L393" s="133">
        <v>126768</v>
      </c>
      <c r="M393" s="133">
        <v>127726</v>
      </c>
      <c r="N393" s="133">
        <v>127497</v>
      </c>
      <c r="O393" s="133">
        <v>127703</v>
      </c>
      <c r="P393" s="133">
        <v>130656</v>
      </c>
      <c r="Q393" s="133">
        <v>131093</v>
      </c>
      <c r="R393" s="133">
        <v>129036</v>
      </c>
      <c r="S393" s="188">
        <v>130146</v>
      </c>
    </row>
    <row r="394" spans="1:19" hidden="1" x14ac:dyDescent="0.25">
      <c r="A394" s="189" t="s">
        <v>848</v>
      </c>
      <c r="B394" s="132">
        <v>840205</v>
      </c>
      <c r="C394" s="133">
        <v>850502</v>
      </c>
      <c r="D394" s="133">
        <v>861173</v>
      </c>
      <c r="E394" s="133">
        <v>865212</v>
      </c>
      <c r="F394" s="133">
        <v>874801</v>
      </c>
      <c r="G394" s="133">
        <v>880045</v>
      </c>
      <c r="H394" s="133">
        <v>882985</v>
      </c>
      <c r="I394" s="133">
        <v>893139</v>
      </c>
      <c r="J394" s="133">
        <v>894679</v>
      </c>
      <c r="K394" s="133">
        <v>901792</v>
      </c>
      <c r="L394" s="133">
        <v>910502</v>
      </c>
      <c r="M394" s="133">
        <v>922955</v>
      </c>
      <c r="N394" s="133">
        <v>936965</v>
      </c>
      <c r="O394" s="133">
        <v>945275</v>
      </c>
      <c r="P394" s="133">
        <v>953910</v>
      </c>
      <c r="Q394" s="133">
        <v>970585</v>
      </c>
      <c r="R394" s="133">
        <v>974966</v>
      </c>
      <c r="S394" s="188">
        <v>983098</v>
      </c>
    </row>
    <row r="395" spans="1:19" hidden="1" x14ac:dyDescent="0.25">
      <c r="A395" s="187" t="s">
        <v>846</v>
      </c>
      <c r="B395" s="132" t="s">
        <v>844</v>
      </c>
      <c r="C395" s="133" t="s">
        <v>844</v>
      </c>
      <c r="D395" s="133" t="s">
        <v>844</v>
      </c>
      <c r="E395" s="133" t="s">
        <v>844</v>
      </c>
      <c r="F395" s="133" t="s">
        <v>844</v>
      </c>
      <c r="G395" s="133" t="s">
        <v>844</v>
      </c>
      <c r="H395" s="133" t="s">
        <v>844</v>
      </c>
      <c r="I395" s="133" t="s">
        <v>844</v>
      </c>
      <c r="J395" s="133" t="s">
        <v>844</v>
      </c>
      <c r="K395" s="133" t="s">
        <v>844</v>
      </c>
      <c r="L395" s="133" t="s">
        <v>844</v>
      </c>
      <c r="M395" s="133" t="s">
        <v>844</v>
      </c>
      <c r="N395" s="133" t="s">
        <v>844</v>
      </c>
      <c r="O395" s="133" t="s">
        <v>844</v>
      </c>
      <c r="P395" s="133" t="s">
        <v>844</v>
      </c>
      <c r="Q395" s="133" t="s">
        <v>844</v>
      </c>
      <c r="R395" s="133" t="s">
        <v>844</v>
      </c>
      <c r="S395" s="188" t="s">
        <v>844</v>
      </c>
    </row>
    <row r="396" spans="1:19" hidden="1" x14ac:dyDescent="0.25">
      <c r="A396" s="189" t="s">
        <v>842</v>
      </c>
      <c r="B396" s="132">
        <v>235104</v>
      </c>
      <c r="C396" s="133">
        <v>239345</v>
      </c>
      <c r="D396" s="133">
        <v>243662</v>
      </c>
      <c r="E396" s="133">
        <v>242102</v>
      </c>
      <c r="F396" s="133">
        <v>246070</v>
      </c>
      <c r="G396" s="133">
        <v>249512</v>
      </c>
      <c r="H396" s="133">
        <v>249826</v>
      </c>
      <c r="I396" s="133">
        <v>255082</v>
      </c>
      <c r="J396" s="133">
        <v>252520</v>
      </c>
      <c r="K396" s="133">
        <v>253244</v>
      </c>
      <c r="L396" s="133">
        <v>257041</v>
      </c>
      <c r="M396" s="133">
        <v>259844</v>
      </c>
      <c r="N396" s="133">
        <v>266423</v>
      </c>
      <c r="O396" s="133">
        <v>267701</v>
      </c>
      <c r="P396" s="133">
        <v>271944</v>
      </c>
      <c r="Q396" s="133">
        <v>276943</v>
      </c>
      <c r="R396" s="133">
        <v>274640</v>
      </c>
      <c r="S396" s="188">
        <v>275166</v>
      </c>
    </row>
    <row r="397" spans="1:19" hidden="1" x14ac:dyDescent="0.25">
      <c r="A397" s="189" t="s">
        <v>839</v>
      </c>
      <c r="B397" s="132">
        <v>243081</v>
      </c>
      <c r="C397" s="133">
        <v>245222</v>
      </c>
      <c r="D397" s="133">
        <v>248147</v>
      </c>
      <c r="E397" s="133">
        <v>251024</v>
      </c>
      <c r="F397" s="133">
        <v>253324</v>
      </c>
      <c r="G397" s="133">
        <v>252087</v>
      </c>
      <c r="H397" s="133">
        <v>252643</v>
      </c>
      <c r="I397" s="133">
        <v>254056</v>
      </c>
      <c r="J397" s="133">
        <v>257716</v>
      </c>
      <c r="K397" s="133">
        <v>259417</v>
      </c>
      <c r="L397" s="133">
        <v>259113</v>
      </c>
      <c r="M397" s="133">
        <v>261548</v>
      </c>
      <c r="N397" s="133">
        <v>264480</v>
      </c>
      <c r="O397" s="133">
        <v>266149</v>
      </c>
      <c r="P397" s="133">
        <v>266647</v>
      </c>
      <c r="Q397" s="133">
        <v>272281</v>
      </c>
      <c r="R397" s="133">
        <v>275447</v>
      </c>
      <c r="S397" s="188">
        <v>278569</v>
      </c>
    </row>
    <row r="398" spans="1:19" hidden="1" x14ac:dyDescent="0.25">
      <c r="A398" s="189" t="s">
        <v>836</v>
      </c>
      <c r="B398" s="132">
        <v>153532</v>
      </c>
      <c r="C398" s="133">
        <v>155163</v>
      </c>
      <c r="D398" s="133">
        <v>156256</v>
      </c>
      <c r="E398" s="133">
        <v>156974</v>
      </c>
      <c r="F398" s="133">
        <v>157862</v>
      </c>
      <c r="G398" s="133">
        <v>158237</v>
      </c>
      <c r="H398" s="133">
        <v>158577</v>
      </c>
      <c r="I398" s="133">
        <v>157820</v>
      </c>
      <c r="J398" s="133">
        <v>156873</v>
      </c>
      <c r="K398" s="133">
        <v>159844</v>
      </c>
      <c r="L398" s="133">
        <v>161371</v>
      </c>
      <c r="M398" s="133">
        <v>165395</v>
      </c>
      <c r="N398" s="133">
        <v>165285</v>
      </c>
      <c r="O398" s="133">
        <v>166274</v>
      </c>
      <c r="P398" s="133">
        <v>166581</v>
      </c>
      <c r="Q398" s="133">
        <v>169035</v>
      </c>
      <c r="R398" s="133">
        <v>170797</v>
      </c>
      <c r="S398" s="188">
        <v>172972</v>
      </c>
    </row>
    <row r="399" spans="1:19" hidden="1" x14ac:dyDescent="0.25">
      <c r="A399" s="189" t="s">
        <v>833</v>
      </c>
      <c r="B399" s="132">
        <v>119318</v>
      </c>
      <c r="C399" s="133">
        <v>120209</v>
      </c>
      <c r="D399" s="133">
        <v>121653</v>
      </c>
      <c r="E399" s="133">
        <v>122568</v>
      </c>
      <c r="F399" s="133">
        <v>123867</v>
      </c>
      <c r="G399" s="133">
        <v>125960</v>
      </c>
      <c r="H399" s="133">
        <v>126724</v>
      </c>
      <c r="I399" s="133">
        <v>128889</v>
      </c>
      <c r="J399" s="133">
        <v>130143</v>
      </c>
      <c r="K399" s="133">
        <v>130744</v>
      </c>
      <c r="L399" s="133">
        <v>133087</v>
      </c>
      <c r="M399" s="133">
        <v>135432</v>
      </c>
      <c r="N399" s="133">
        <v>138635</v>
      </c>
      <c r="O399" s="133">
        <v>141098</v>
      </c>
      <c r="P399" s="133">
        <v>143319</v>
      </c>
      <c r="Q399" s="133">
        <v>145527</v>
      </c>
      <c r="R399" s="133">
        <v>146893</v>
      </c>
      <c r="S399" s="188">
        <v>148279</v>
      </c>
    </row>
    <row r="400" spans="1:19" hidden="1" x14ac:dyDescent="0.25">
      <c r="A400" s="189" t="s">
        <v>830</v>
      </c>
      <c r="B400" s="132">
        <v>30918</v>
      </c>
      <c r="C400" s="133">
        <v>31589</v>
      </c>
      <c r="D400" s="133">
        <v>31702</v>
      </c>
      <c r="E400" s="133">
        <v>32006</v>
      </c>
      <c r="F400" s="133">
        <v>32019</v>
      </c>
      <c r="G400" s="133">
        <v>32073</v>
      </c>
      <c r="H400" s="133">
        <v>32317</v>
      </c>
      <c r="I400" s="133">
        <v>32714</v>
      </c>
      <c r="J400" s="133">
        <v>32807</v>
      </c>
      <c r="K400" s="133">
        <v>32907</v>
      </c>
      <c r="L400" s="133">
        <v>33430</v>
      </c>
      <c r="M400" s="133">
        <v>33379</v>
      </c>
      <c r="N400" s="133">
        <v>33681</v>
      </c>
      <c r="O400" s="133">
        <v>33926</v>
      </c>
      <c r="P400" s="133">
        <v>34136</v>
      </c>
      <c r="Q400" s="133">
        <v>34435</v>
      </c>
      <c r="R400" s="133">
        <v>34981</v>
      </c>
      <c r="S400" s="188">
        <v>35054</v>
      </c>
    </row>
    <row r="401" spans="1:19" hidden="1" x14ac:dyDescent="0.25">
      <c r="A401" s="189" t="s">
        <v>827</v>
      </c>
      <c r="B401" s="132">
        <v>58252</v>
      </c>
      <c r="C401" s="133">
        <v>58974</v>
      </c>
      <c r="D401" s="133">
        <v>59755</v>
      </c>
      <c r="E401" s="133">
        <v>60538</v>
      </c>
      <c r="F401" s="133">
        <v>61660</v>
      </c>
      <c r="G401" s="133">
        <v>62177</v>
      </c>
      <c r="H401" s="133">
        <v>62900</v>
      </c>
      <c r="I401" s="133">
        <v>64577</v>
      </c>
      <c r="J401" s="133">
        <v>64619</v>
      </c>
      <c r="K401" s="133">
        <v>65636</v>
      </c>
      <c r="L401" s="133">
        <v>66460</v>
      </c>
      <c r="M401" s="133">
        <v>67357</v>
      </c>
      <c r="N401" s="133">
        <v>68461</v>
      </c>
      <c r="O401" s="133">
        <v>70127</v>
      </c>
      <c r="P401" s="133">
        <v>71282</v>
      </c>
      <c r="Q401" s="133">
        <v>72365</v>
      </c>
      <c r="R401" s="133">
        <v>72207</v>
      </c>
      <c r="S401" s="188">
        <v>73059</v>
      </c>
    </row>
    <row r="402" spans="1:19" hidden="1" x14ac:dyDescent="0.25">
      <c r="A402" s="189" t="s">
        <v>824</v>
      </c>
      <c r="B402" s="132">
        <v>1425177</v>
      </c>
      <c r="C402" s="133">
        <v>1463206</v>
      </c>
      <c r="D402" s="133">
        <v>1476765</v>
      </c>
      <c r="E402" s="133">
        <v>1463398</v>
      </c>
      <c r="F402" s="133">
        <v>1452720</v>
      </c>
      <c r="G402" s="133">
        <v>1470358</v>
      </c>
      <c r="H402" s="133">
        <v>1483930</v>
      </c>
      <c r="I402" s="133">
        <v>1484369</v>
      </c>
      <c r="J402" s="133">
        <v>1504854</v>
      </c>
      <c r="K402" s="133">
        <v>1485532</v>
      </c>
      <c r="L402" s="133">
        <v>1495438</v>
      </c>
      <c r="M402" s="133">
        <v>1506870</v>
      </c>
      <c r="N402" s="133">
        <v>1534184</v>
      </c>
      <c r="O402" s="133">
        <v>1530425</v>
      </c>
      <c r="P402" s="133">
        <v>1517707</v>
      </c>
      <c r="Q402" s="133">
        <v>1489903</v>
      </c>
      <c r="R402" s="133">
        <v>1424694</v>
      </c>
      <c r="S402" s="188">
        <v>1437721</v>
      </c>
    </row>
    <row r="403" spans="1:19" hidden="1" x14ac:dyDescent="0.25">
      <c r="A403" s="189" t="s">
        <v>821</v>
      </c>
      <c r="B403" s="132">
        <v>8494410</v>
      </c>
      <c r="C403" s="133">
        <v>8602157</v>
      </c>
      <c r="D403" s="133">
        <v>8683701</v>
      </c>
      <c r="E403" s="133">
        <v>8759432</v>
      </c>
      <c r="F403" s="133">
        <v>8863650</v>
      </c>
      <c r="G403" s="133">
        <v>8925704</v>
      </c>
      <c r="H403" s="133">
        <v>8986178</v>
      </c>
      <c r="I403" s="133">
        <v>9049343</v>
      </c>
      <c r="J403" s="133">
        <v>9132664</v>
      </c>
      <c r="K403" s="133">
        <v>9160600</v>
      </c>
      <c r="L403" s="133">
        <v>9238501</v>
      </c>
      <c r="M403" s="133">
        <v>9336303</v>
      </c>
      <c r="N403" s="133">
        <v>9410384</v>
      </c>
      <c r="O403" s="133">
        <v>9547192</v>
      </c>
      <c r="P403" s="133">
        <v>9651341</v>
      </c>
      <c r="Q403" s="133">
        <v>9744522</v>
      </c>
      <c r="R403" s="133">
        <v>9734872</v>
      </c>
      <c r="S403" s="188">
        <v>9868137</v>
      </c>
    </row>
    <row r="404" spans="1:19" hidden="1" x14ac:dyDescent="0.25">
      <c r="A404" s="189" t="s">
        <v>818</v>
      </c>
      <c r="B404" s="132">
        <v>8699223</v>
      </c>
      <c r="C404" s="133">
        <v>8793826</v>
      </c>
      <c r="D404" s="133">
        <v>8875714</v>
      </c>
      <c r="E404" s="133">
        <v>8972581</v>
      </c>
      <c r="F404" s="133">
        <v>9100172</v>
      </c>
      <c r="G404" s="133">
        <v>9149290</v>
      </c>
      <c r="H404" s="133">
        <v>9199282</v>
      </c>
      <c r="I404" s="133">
        <v>9271980</v>
      </c>
      <c r="J404" s="133">
        <v>9353612</v>
      </c>
      <c r="K404" s="133">
        <v>9395230</v>
      </c>
      <c r="L404" s="133">
        <v>9476633</v>
      </c>
      <c r="M404" s="133">
        <v>9571968</v>
      </c>
      <c r="N404" s="133">
        <v>9628019</v>
      </c>
      <c r="O404" s="133">
        <v>9785858</v>
      </c>
      <c r="P404" s="133">
        <v>9912786</v>
      </c>
      <c r="Q404" s="133">
        <v>10040696</v>
      </c>
      <c r="R404" s="133">
        <v>10091612</v>
      </c>
      <c r="S404" s="188">
        <v>10218620</v>
      </c>
    </row>
    <row r="405" spans="1:19" ht="13.8" hidden="1" thickBot="1" x14ac:dyDescent="0.3">
      <c r="A405" s="190" t="s">
        <v>815</v>
      </c>
      <c r="B405" s="191">
        <v>7884227</v>
      </c>
      <c r="C405" s="192">
        <v>7966389</v>
      </c>
      <c r="D405" s="192">
        <v>8041325</v>
      </c>
      <c r="E405" s="192">
        <v>8134308</v>
      </c>
      <c r="F405" s="192">
        <v>8255551</v>
      </c>
      <c r="G405" s="192">
        <v>8302318</v>
      </c>
      <c r="H405" s="192">
        <v>8350765</v>
      </c>
      <c r="I405" s="192">
        <v>8418477</v>
      </c>
      <c r="J405" s="192">
        <v>8490711</v>
      </c>
      <c r="K405" s="192">
        <v>8535149</v>
      </c>
      <c r="L405" s="192">
        <v>8609848</v>
      </c>
      <c r="M405" s="192">
        <v>8700701</v>
      </c>
      <c r="N405" s="192">
        <v>8752109</v>
      </c>
      <c r="O405" s="192">
        <v>8901312</v>
      </c>
      <c r="P405" s="192">
        <v>9023211</v>
      </c>
      <c r="Q405" s="192">
        <v>9147658</v>
      </c>
      <c r="R405" s="192">
        <v>9200895</v>
      </c>
      <c r="S405" s="193">
        <v>9324518</v>
      </c>
    </row>
    <row r="406" spans="1:19" x14ac:dyDescent="0.25">
      <c r="A406" s="879"/>
      <c r="B406" s="879"/>
      <c r="C406" s="879"/>
      <c r="D406" s="879"/>
      <c r="E406" s="879"/>
      <c r="F406" s="879"/>
      <c r="G406" s="879"/>
      <c r="H406" s="879"/>
      <c r="I406" s="879"/>
      <c r="J406" s="879"/>
      <c r="K406" s="879"/>
      <c r="L406" s="879"/>
      <c r="M406" s="879"/>
      <c r="N406" s="879"/>
      <c r="O406" s="879"/>
      <c r="P406" s="879"/>
      <c r="Q406" s="879"/>
      <c r="R406" s="879"/>
      <c r="S406" s="879"/>
    </row>
    <row r="407" spans="1:19" ht="13.8" thickBot="1" x14ac:dyDescent="0.3">
      <c r="A407" s="879"/>
      <c r="B407" s="879"/>
      <c r="C407" s="879"/>
      <c r="D407" s="879"/>
      <c r="E407" s="879"/>
      <c r="F407" s="879"/>
      <c r="G407" s="879"/>
      <c r="H407" s="879"/>
      <c r="I407" s="879"/>
      <c r="J407" s="879"/>
      <c r="K407" s="879"/>
      <c r="L407" s="879"/>
      <c r="M407" s="879"/>
      <c r="N407" s="879"/>
      <c r="O407" s="879"/>
      <c r="P407" s="879"/>
      <c r="Q407" s="879"/>
      <c r="R407" s="879"/>
      <c r="S407" s="879"/>
    </row>
    <row r="408" spans="1:19" s="118" customFormat="1" x14ac:dyDescent="0.25">
      <c r="A408" s="908" t="s">
        <v>2538</v>
      </c>
      <c r="B408" s="910" t="s">
        <v>2539</v>
      </c>
      <c r="C408" s="905"/>
      <c r="D408" s="905"/>
      <c r="E408" s="905"/>
      <c r="F408" s="905" t="s">
        <v>1745</v>
      </c>
      <c r="G408" s="905"/>
      <c r="H408" s="905"/>
      <c r="I408" s="905"/>
      <c r="J408" s="905" t="s">
        <v>1744</v>
      </c>
      <c r="K408" s="905"/>
      <c r="L408" s="905"/>
      <c r="M408" s="905"/>
      <c r="N408" s="905" t="s">
        <v>1743</v>
      </c>
      <c r="O408" s="905"/>
      <c r="P408" s="905"/>
      <c r="Q408" s="905"/>
      <c r="R408" s="905" t="s">
        <v>7</v>
      </c>
      <c r="S408" s="906"/>
    </row>
    <row r="409" spans="1:19" s="122" customFormat="1" ht="13.8" thickBot="1" x14ac:dyDescent="0.3">
      <c r="A409" s="909"/>
      <c r="B409" s="119" t="s">
        <v>8</v>
      </c>
      <c r="C409" s="120" t="s">
        <v>9</v>
      </c>
      <c r="D409" s="120" t="s">
        <v>436</v>
      </c>
      <c r="E409" s="120" t="s">
        <v>10</v>
      </c>
      <c r="F409" s="120" t="s">
        <v>8</v>
      </c>
      <c r="G409" s="120" t="s">
        <v>9</v>
      </c>
      <c r="H409" s="120" t="s">
        <v>436</v>
      </c>
      <c r="I409" s="120" t="s">
        <v>10</v>
      </c>
      <c r="J409" s="120" t="s">
        <v>8</v>
      </c>
      <c r="K409" s="120" t="s">
        <v>9</v>
      </c>
      <c r="L409" s="120" t="s">
        <v>436</v>
      </c>
      <c r="M409" s="120" t="s">
        <v>10</v>
      </c>
      <c r="N409" s="120" t="s">
        <v>8</v>
      </c>
      <c r="O409" s="120" t="s">
        <v>9</v>
      </c>
      <c r="P409" s="120" t="s">
        <v>436</v>
      </c>
      <c r="Q409" s="120" t="s">
        <v>10</v>
      </c>
      <c r="R409" s="120" t="s">
        <v>8</v>
      </c>
      <c r="S409" s="121" t="s">
        <v>9</v>
      </c>
    </row>
    <row r="410" spans="1:19" x14ac:dyDescent="0.25">
      <c r="A410" s="183" t="s">
        <v>12</v>
      </c>
      <c r="B410" s="194"/>
      <c r="C410" s="195">
        <f>(C5/B5)^4-1</f>
        <v>4.9475186660553616E-2</v>
      </c>
      <c r="D410" s="195">
        <f t="shared" ref="D410:S425" si="6">(D5/C5)^4-1</f>
        <v>3.9285798858964105E-2</v>
      </c>
      <c r="E410" s="195">
        <f t="shared" si="6"/>
        <v>2.7578402818764669E-2</v>
      </c>
      <c r="F410" s="195">
        <f t="shared" si="6"/>
        <v>4.8274055609453193E-2</v>
      </c>
      <c r="G410" s="195">
        <f t="shared" si="6"/>
        <v>1.9163543952206208E-2</v>
      </c>
      <c r="H410" s="195">
        <f t="shared" si="6"/>
        <v>2.3922763975840367E-2</v>
      </c>
      <c r="I410" s="195">
        <f t="shared" si="6"/>
        <v>3.3177318156832447E-2</v>
      </c>
      <c r="J410" s="195">
        <f t="shared" si="6"/>
        <v>3.9057698276031116E-2</v>
      </c>
      <c r="K410" s="195">
        <f t="shared" si="6"/>
        <v>1.8235163878835836E-2</v>
      </c>
      <c r="L410" s="195">
        <f t="shared" si="6"/>
        <v>3.3932033255624994E-2</v>
      </c>
      <c r="M410" s="195">
        <f t="shared" si="6"/>
        <v>4.9669226844297309E-2</v>
      </c>
      <c r="N410" s="195">
        <f t="shared" si="6"/>
        <v>2.9184132661510542E-2</v>
      </c>
      <c r="O410" s="195">
        <f t="shared" si="6"/>
        <v>6.0681558269142677E-2</v>
      </c>
      <c r="P410" s="195">
        <f t="shared" si="6"/>
        <v>4.6874769586234377E-2</v>
      </c>
      <c r="Q410" s="195">
        <f t="shared" si="6"/>
        <v>3.814030641951538E-2</v>
      </c>
      <c r="R410" s="195">
        <f t="shared" si="6"/>
        <v>-1.970783039341728E-3</v>
      </c>
      <c r="S410" s="130">
        <f t="shared" si="6"/>
        <v>5.3619306871142802E-2</v>
      </c>
    </row>
    <row r="411" spans="1:19" x14ac:dyDescent="0.25">
      <c r="A411" s="187" t="s">
        <v>1741</v>
      </c>
      <c r="B411" s="189"/>
      <c r="C411" s="172">
        <f t="shared" ref="C411:R426" si="7">(C6/B6)^4-1</f>
        <v>6.2514948692674377E-2</v>
      </c>
      <c r="D411" s="172">
        <f t="shared" si="7"/>
        <v>2.8243374755741346E-2</v>
      </c>
      <c r="E411" s="172">
        <f t="shared" si="7"/>
        <v>4.2593317647740658E-2</v>
      </c>
      <c r="F411" s="172">
        <f t="shared" si="7"/>
        <v>7.1395485810734849E-2</v>
      </c>
      <c r="G411" s="172">
        <f t="shared" si="7"/>
        <v>3.0327458153203146E-3</v>
      </c>
      <c r="H411" s="172">
        <f t="shared" si="7"/>
        <v>2.9962888741344118E-2</v>
      </c>
      <c r="I411" s="172">
        <f t="shared" si="7"/>
        <v>3.8195540661536187E-2</v>
      </c>
      <c r="J411" s="172">
        <f t="shared" si="7"/>
        <v>5.1474954037739717E-2</v>
      </c>
      <c r="K411" s="172">
        <f t="shared" si="7"/>
        <v>-1.7872923152495446E-2</v>
      </c>
      <c r="L411" s="172">
        <f t="shared" si="7"/>
        <v>3.5613000638966108E-2</v>
      </c>
      <c r="M411" s="172">
        <f t="shared" si="7"/>
        <v>2.1823672156636276E-2</v>
      </c>
      <c r="N411" s="172">
        <f t="shared" si="7"/>
        <v>1.0333764290722636E-2</v>
      </c>
      <c r="O411" s="172">
        <f t="shared" si="7"/>
        <v>8.1620896425429468E-2</v>
      </c>
      <c r="P411" s="172">
        <f t="shared" si="7"/>
        <v>3.6804638626318331E-2</v>
      </c>
      <c r="Q411" s="172">
        <f t="shared" si="7"/>
        <v>-7.2282312375765434E-3</v>
      </c>
      <c r="R411" s="172">
        <f t="shared" si="7"/>
        <v>-7.6697267391220514E-2</v>
      </c>
      <c r="S411" s="136">
        <f t="shared" si="6"/>
        <v>8.0672466227396766E-2</v>
      </c>
    </row>
    <row r="412" spans="1:19" x14ac:dyDescent="0.25">
      <c r="A412" s="187" t="s">
        <v>1738</v>
      </c>
      <c r="B412" s="189"/>
      <c r="C412" s="172">
        <f t="shared" si="7"/>
        <v>-1.0492122515757929E-2</v>
      </c>
      <c r="D412" s="172">
        <f t="shared" si="6"/>
        <v>4.1996109021194883E-2</v>
      </c>
      <c r="E412" s="172">
        <f t="shared" si="6"/>
        <v>9.5793062720504141E-2</v>
      </c>
      <c r="F412" s="172">
        <f t="shared" si="6"/>
        <v>0.10449842139701815</v>
      </c>
      <c r="G412" s="172">
        <f t="shared" si="6"/>
        <v>9.5831762166316281E-3</v>
      </c>
      <c r="H412" s="172">
        <f t="shared" si="6"/>
        <v>4.3324239274502796E-2</v>
      </c>
      <c r="I412" s="172">
        <f t="shared" si="6"/>
        <v>6.4215069051194007E-2</v>
      </c>
      <c r="J412" s="172">
        <f t="shared" si="6"/>
        <v>7.6299304408880886E-2</v>
      </c>
      <c r="K412" s="172">
        <f t="shared" si="6"/>
        <v>6.0560547682242394E-4</v>
      </c>
      <c r="L412" s="172">
        <f t="shared" si="6"/>
        <v>6.1032932411642093E-3</v>
      </c>
      <c r="M412" s="172">
        <f t="shared" si="6"/>
        <v>1.7192909394189382E-2</v>
      </c>
      <c r="N412" s="172">
        <f t="shared" si="6"/>
        <v>1.0980079859941316E-3</v>
      </c>
      <c r="O412" s="172">
        <f t="shared" si="6"/>
        <v>0.12095159852301673</v>
      </c>
      <c r="P412" s="172">
        <f t="shared" si="6"/>
        <v>5.107611416087865E-2</v>
      </c>
      <c r="Q412" s="172">
        <f t="shared" si="6"/>
        <v>2.6231552064757802E-2</v>
      </c>
      <c r="R412" s="172">
        <f t="shared" si="6"/>
        <v>-5.2155499714835463E-3</v>
      </c>
      <c r="S412" s="136">
        <f t="shared" si="6"/>
        <v>7.9966995450108547E-2</v>
      </c>
    </row>
    <row r="413" spans="1:19" x14ac:dyDescent="0.25">
      <c r="A413" s="187" t="s">
        <v>1735</v>
      </c>
      <c r="B413" s="189"/>
      <c r="C413" s="172">
        <f t="shared" si="7"/>
        <v>-0.13804466048697084</v>
      </c>
      <c r="D413" s="172">
        <f t="shared" si="6"/>
        <v>4.4968494589539665E-2</v>
      </c>
      <c r="E413" s="172">
        <f t="shared" si="6"/>
        <v>0.23416996716524463</v>
      </c>
      <c r="F413" s="172">
        <f t="shared" si="6"/>
        <v>0.12404458465368751</v>
      </c>
      <c r="G413" s="172">
        <f t="shared" si="6"/>
        <v>3.594439542497363E-2</v>
      </c>
      <c r="H413" s="172">
        <f t="shared" si="6"/>
        <v>6.3126711224215981E-2</v>
      </c>
      <c r="I413" s="172">
        <f t="shared" si="6"/>
        <v>0.10281003611750505</v>
      </c>
      <c r="J413" s="172">
        <f t="shared" si="6"/>
        <v>0.105153075200485</v>
      </c>
      <c r="K413" s="172">
        <f t="shared" si="6"/>
        <v>-1.0796637777790274E-2</v>
      </c>
      <c r="L413" s="172">
        <f t="shared" si="6"/>
        <v>-9.0610924088579958E-3</v>
      </c>
      <c r="M413" s="172">
        <f t="shared" si="6"/>
        <v>2.6302994148744041E-2</v>
      </c>
      <c r="N413" s="172">
        <f t="shared" si="6"/>
        <v>3.550108713028699E-2</v>
      </c>
      <c r="O413" s="172">
        <f t="shared" si="6"/>
        <v>0.18504067746035302</v>
      </c>
      <c r="P413" s="172">
        <f t="shared" si="6"/>
        <v>7.2721189554708854E-2</v>
      </c>
      <c r="Q413" s="172">
        <f t="shared" si="6"/>
        <v>3.525886598420791E-2</v>
      </c>
      <c r="R413" s="172">
        <f t="shared" si="6"/>
        <v>-3.2555393794162946E-2</v>
      </c>
      <c r="S413" s="136">
        <f t="shared" si="6"/>
        <v>0.1273010918218056</v>
      </c>
    </row>
    <row r="414" spans="1:19" x14ac:dyDescent="0.25">
      <c r="A414" s="189" t="s">
        <v>1732</v>
      </c>
      <c r="B414" s="189"/>
      <c r="C414" s="172">
        <f t="shared" si="7"/>
        <v>-0.10074896328921601</v>
      </c>
      <c r="D414" s="172">
        <f t="shared" si="6"/>
        <v>8.1760814465310583E-2</v>
      </c>
      <c r="E414" s="172">
        <f t="shared" si="6"/>
        <v>0.47214705805760815</v>
      </c>
      <c r="F414" s="172">
        <f t="shared" si="6"/>
        <v>0.17215202908055072</v>
      </c>
      <c r="G414" s="172">
        <f t="shared" si="6"/>
        <v>3.1746878983385018E-2</v>
      </c>
      <c r="H414" s="172">
        <f t="shared" si="6"/>
        <v>2.7267664927185464E-2</v>
      </c>
      <c r="I414" s="172">
        <f t="shared" si="6"/>
        <v>0.1237395602802569</v>
      </c>
      <c r="J414" s="172">
        <f t="shared" si="6"/>
        <v>7.9921172140227315E-2</v>
      </c>
      <c r="K414" s="172">
        <f t="shared" si="6"/>
        <v>1.8565960019952366E-2</v>
      </c>
      <c r="L414" s="172">
        <f t="shared" si="6"/>
        <v>2.1655587913623986E-2</v>
      </c>
      <c r="M414" s="172">
        <f t="shared" si="6"/>
        <v>2.1668705595870197E-2</v>
      </c>
      <c r="N414" s="172">
        <f t="shared" si="6"/>
        <v>3.4597115055145844E-2</v>
      </c>
      <c r="O414" s="172">
        <f t="shared" si="6"/>
        <v>0.19301472006325038</v>
      </c>
      <c r="P414" s="172">
        <f t="shared" si="6"/>
        <v>7.3724040928678125E-2</v>
      </c>
      <c r="Q414" s="172">
        <f t="shared" si="6"/>
        <v>1.8140194930865938E-2</v>
      </c>
      <c r="R414" s="172">
        <f t="shared" si="6"/>
        <v>-3.006586106688558E-2</v>
      </c>
      <c r="S414" s="136">
        <f t="shared" si="6"/>
        <v>0.14098575982887729</v>
      </c>
    </row>
    <row r="415" spans="1:19" x14ac:dyDescent="0.25">
      <c r="A415" s="189" t="s">
        <v>1729</v>
      </c>
      <c r="B415" s="189"/>
      <c r="C415" s="172">
        <f t="shared" si="7"/>
        <v>-2.9100075890506893E-2</v>
      </c>
      <c r="D415" s="172">
        <f t="shared" si="6"/>
        <v>-0.18321059148568464</v>
      </c>
      <c r="E415" s="172">
        <f t="shared" si="6"/>
        <v>0.5245123374767815</v>
      </c>
      <c r="F415" s="172">
        <f t="shared" si="6"/>
        <v>0.69871608552992948</v>
      </c>
      <c r="G415" s="172">
        <f t="shared" si="6"/>
        <v>-0.10686539811073792</v>
      </c>
      <c r="H415" s="172">
        <f t="shared" si="6"/>
        <v>1.7685516675965962E-2</v>
      </c>
      <c r="I415" s="172">
        <f t="shared" si="6"/>
        <v>7.5337666565519879E-2</v>
      </c>
      <c r="J415" s="172">
        <f t="shared" si="6"/>
        <v>7.5139402646921205E-2</v>
      </c>
      <c r="K415" s="172">
        <f t="shared" si="6"/>
        <v>-0.1327979994695877</v>
      </c>
      <c r="L415" s="172">
        <f t="shared" si="6"/>
        <v>4.8129612144179212E-2</v>
      </c>
      <c r="M415" s="172">
        <f t="shared" si="6"/>
        <v>6.3398115928129606E-2</v>
      </c>
      <c r="N415" s="172">
        <f t="shared" si="6"/>
        <v>-0.16565108135281892</v>
      </c>
      <c r="O415" s="172">
        <f t="shared" si="6"/>
        <v>8.1808427498412106E-2</v>
      </c>
      <c r="P415" s="172">
        <f t="shared" si="6"/>
        <v>2.8787060060158742E-2</v>
      </c>
      <c r="Q415" s="172">
        <f t="shared" si="6"/>
        <v>-2.4666774204155528E-2</v>
      </c>
      <c r="R415" s="172">
        <f t="shared" si="6"/>
        <v>-0.2348144044122199</v>
      </c>
      <c r="S415" s="136">
        <f t="shared" si="6"/>
        <v>-6.809218013849816E-2</v>
      </c>
    </row>
    <row r="416" spans="1:19" x14ac:dyDescent="0.25">
      <c r="A416" s="189" t="s">
        <v>1726</v>
      </c>
      <c r="B416" s="189"/>
      <c r="C416" s="172">
        <f t="shared" si="7"/>
        <v>-4.7466111905188679E-2</v>
      </c>
      <c r="D416" s="172">
        <f t="shared" si="6"/>
        <v>-0.22912773943655762</v>
      </c>
      <c r="E416" s="172">
        <f t="shared" si="6"/>
        <v>0.77836297678254929</v>
      </c>
      <c r="F416" s="172">
        <f t="shared" si="6"/>
        <v>0.53924205952574855</v>
      </c>
      <c r="G416" s="172">
        <f t="shared" si="6"/>
        <v>-5.7036878485121401E-2</v>
      </c>
      <c r="H416" s="172">
        <f t="shared" si="6"/>
        <v>3.9587601125725236E-2</v>
      </c>
      <c r="I416" s="172">
        <f t="shared" si="6"/>
        <v>-2.7544214889773544E-2</v>
      </c>
      <c r="J416" s="172">
        <f t="shared" si="6"/>
        <v>0.37752576724501208</v>
      </c>
      <c r="K416" s="172">
        <f t="shared" si="6"/>
        <v>-0.16839790762730422</v>
      </c>
      <c r="L416" s="172">
        <f t="shared" si="6"/>
        <v>-1.5313017270463303E-2</v>
      </c>
      <c r="M416" s="172">
        <f t="shared" si="6"/>
        <v>3.3954451117799822E-2</v>
      </c>
      <c r="N416" s="172">
        <f t="shared" si="6"/>
        <v>-4.0801936375119197E-2</v>
      </c>
      <c r="O416" s="172">
        <f t="shared" si="6"/>
        <v>8.192249512309191E-2</v>
      </c>
      <c r="P416" s="172">
        <f t="shared" si="6"/>
        <v>0.11283475773373919</v>
      </c>
      <c r="Q416" s="172">
        <f t="shared" si="6"/>
        <v>4.2416711166722409E-2</v>
      </c>
      <c r="R416" s="172">
        <f t="shared" si="6"/>
        <v>-0.29478188209045808</v>
      </c>
      <c r="S416" s="136">
        <f t="shared" si="6"/>
        <v>-4.5517940262336798E-2</v>
      </c>
    </row>
    <row r="417" spans="1:19" x14ac:dyDescent="0.25">
      <c r="A417" s="189" t="s">
        <v>1723</v>
      </c>
      <c r="B417" s="189"/>
      <c r="C417" s="172">
        <f t="shared" si="7"/>
        <v>7.5545427018164357E-3</v>
      </c>
      <c r="D417" s="172">
        <f t="shared" si="6"/>
        <v>-8.8460053693858454E-2</v>
      </c>
      <c r="E417" s="172">
        <f t="shared" si="6"/>
        <v>0.12661389728944905</v>
      </c>
      <c r="F417" s="172">
        <f t="shared" si="6"/>
        <v>1.0694526748545359</v>
      </c>
      <c r="G417" s="172">
        <f t="shared" si="6"/>
        <v>-0.19737357035998271</v>
      </c>
      <c r="H417" s="172">
        <f t="shared" si="6"/>
        <v>-2.5299807874210711E-2</v>
      </c>
      <c r="I417" s="172">
        <f t="shared" si="6"/>
        <v>0.31070694136860721</v>
      </c>
      <c r="J417" s="172">
        <f t="shared" si="6"/>
        <v>-0.35868772342061772</v>
      </c>
      <c r="K417" s="172">
        <f t="shared" si="6"/>
        <v>-4.6882884679537606E-2</v>
      </c>
      <c r="L417" s="172">
        <f t="shared" si="6"/>
        <v>0.19979949126706931</v>
      </c>
      <c r="M417" s="172">
        <f t="shared" si="6"/>
        <v>0.12763810074460835</v>
      </c>
      <c r="N417" s="172">
        <f t="shared" si="6"/>
        <v>-0.38470205796522561</v>
      </c>
      <c r="O417" s="172">
        <f t="shared" si="6"/>
        <v>8.1545075177589244E-2</v>
      </c>
      <c r="P417" s="172">
        <f t="shared" si="6"/>
        <v>-0.14707295169578505</v>
      </c>
      <c r="Q417" s="172">
        <f t="shared" si="6"/>
        <v>-0.17637448012119883</v>
      </c>
      <c r="R417" s="172">
        <f t="shared" si="6"/>
        <v>-5.9707918425348283E-2</v>
      </c>
      <c r="S417" s="136">
        <f t="shared" si="6"/>
        <v>-0.12140868722085629</v>
      </c>
    </row>
    <row r="418" spans="1:19" x14ac:dyDescent="0.25">
      <c r="A418" s="189" t="s">
        <v>1720</v>
      </c>
      <c r="B418" s="189"/>
      <c r="C418" s="172">
        <f t="shared" si="7"/>
        <v>-0.14474763028683124</v>
      </c>
      <c r="D418" s="172">
        <f t="shared" si="6"/>
        <v>0.29049481430281698</v>
      </c>
      <c r="E418" s="172">
        <f t="shared" si="6"/>
        <v>0.4417802018771777</v>
      </c>
      <c r="F418" s="172">
        <f t="shared" si="6"/>
        <v>-7.8779027466515439E-2</v>
      </c>
      <c r="G418" s="172">
        <f t="shared" si="6"/>
        <v>0.13803796573442972</v>
      </c>
      <c r="H418" s="172">
        <f t="shared" si="6"/>
        <v>3.3624352539801228E-2</v>
      </c>
      <c r="I418" s="172">
        <f t="shared" si="6"/>
        <v>0.15641582925847142</v>
      </c>
      <c r="J418" s="172">
        <f t="shared" si="6"/>
        <v>8.2985871332608596E-2</v>
      </c>
      <c r="K418" s="172">
        <f t="shared" si="6"/>
        <v>0.12603237721390448</v>
      </c>
      <c r="L418" s="172">
        <f t="shared" si="6"/>
        <v>5.929117723841415E-3</v>
      </c>
      <c r="M418" s="172">
        <f t="shared" si="6"/>
        <v>-3.1297274696179267E-3</v>
      </c>
      <c r="N418" s="172">
        <f t="shared" si="6"/>
        <v>0.17545577714682192</v>
      </c>
      <c r="O418" s="172">
        <f t="shared" si="6"/>
        <v>0.25994390636210807</v>
      </c>
      <c r="P418" s="172">
        <f t="shared" si="6"/>
        <v>9.8932518418497928E-2</v>
      </c>
      <c r="Q418" s="172">
        <f t="shared" si="6"/>
        <v>4.1760407602106309E-2</v>
      </c>
      <c r="R418" s="172">
        <f t="shared" si="6"/>
        <v>9.3697919276202635E-2</v>
      </c>
      <c r="S418" s="136">
        <f t="shared" si="6"/>
        <v>0.2540277749694726</v>
      </c>
    </row>
    <row r="419" spans="1:19" x14ac:dyDescent="0.25">
      <c r="A419" s="189" t="s">
        <v>1717</v>
      </c>
      <c r="B419" s="189"/>
      <c r="C419" s="172">
        <f t="shared" si="7"/>
        <v>-0.29793572791654388</v>
      </c>
      <c r="D419" s="172">
        <f t="shared" si="6"/>
        <v>-5.4239992126622893E-2</v>
      </c>
      <c r="E419" s="172">
        <f t="shared" si="6"/>
        <v>-8.7746084836069271E-2</v>
      </c>
      <c r="F419" s="172">
        <f t="shared" si="6"/>
        <v>6.4148975614246595E-2</v>
      </c>
      <c r="G419" s="172">
        <f t="shared" si="6"/>
        <v>7.6532701634148603E-2</v>
      </c>
      <c r="H419" s="172">
        <f t="shared" si="6"/>
        <v>0.16771445073477631</v>
      </c>
      <c r="I419" s="172">
        <f t="shared" si="6"/>
        <v>0.10849446126978868</v>
      </c>
      <c r="J419" s="172">
        <f t="shared" si="6"/>
        <v>0.2157010805485351</v>
      </c>
      <c r="K419" s="172">
        <f t="shared" si="6"/>
        <v>-8.6635273391956091E-2</v>
      </c>
      <c r="L419" s="172">
        <f t="shared" si="6"/>
        <v>-0.10634011925551357</v>
      </c>
      <c r="M419" s="172">
        <f t="shared" si="6"/>
        <v>-3.9674077448648148E-5</v>
      </c>
      <c r="N419" s="172">
        <f t="shared" si="6"/>
        <v>5.4605484892006784E-2</v>
      </c>
      <c r="O419" s="172">
        <f t="shared" si="6"/>
        <v>0.28217188657377079</v>
      </c>
      <c r="P419" s="172">
        <f t="shared" si="6"/>
        <v>0.12858596438502068</v>
      </c>
      <c r="Q419" s="172">
        <f t="shared" si="6"/>
        <v>7.1032745598853753E-2</v>
      </c>
      <c r="R419" s="172">
        <f t="shared" si="6"/>
        <v>-4.9477811927428506E-2</v>
      </c>
      <c r="S419" s="136">
        <f t="shared" si="6"/>
        <v>0.12835637627748397</v>
      </c>
    </row>
    <row r="420" spans="1:19" x14ac:dyDescent="0.25">
      <c r="A420" s="189" t="s">
        <v>1714</v>
      </c>
      <c r="B420" s="189"/>
      <c r="C420" s="172">
        <f t="shared" si="7"/>
        <v>-0.27999505089524934</v>
      </c>
      <c r="D420" s="172">
        <f t="shared" si="6"/>
        <v>-0.13324921040723536</v>
      </c>
      <c r="E420" s="172">
        <f t="shared" si="6"/>
        <v>-6.8001447458170827E-2</v>
      </c>
      <c r="F420" s="172">
        <f t="shared" si="6"/>
        <v>6.5249571276120077E-2</v>
      </c>
      <c r="G420" s="172">
        <f t="shared" si="6"/>
        <v>-2.1582363582284825E-2</v>
      </c>
      <c r="H420" s="172">
        <f t="shared" si="6"/>
        <v>8.9102500891963032E-2</v>
      </c>
      <c r="I420" s="172">
        <f t="shared" si="6"/>
        <v>0.15657211446552699</v>
      </c>
      <c r="J420" s="172">
        <f t="shared" si="6"/>
        <v>0.23010876958900983</v>
      </c>
      <c r="K420" s="172">
        <f t="shared" si="6"/>
        <v>-7.3656919483916283E-2</v>
      </c>
      <c r="L420" s="172">
        <f t="shared" si="6"/>
        <v>-5.7043725664998157E-2</v>
      </c>
      <c r="M420" s="172">
        <f t="shared" si="6"/>
        <v>6.7487828153072194E-3</v>
      </c>
      <c r="N420" s="172">
        <f t="shared" si="6"/>
        <v>4.842925512938101E-2</v>
      </c>
      <c r="O420" s="172">
        <f t="shared" si="6"/>
        <v>0.31818651859032565</v>
      </c>
      <c r="P420" s="172">
        <f t="shared" si="6"/>
        <v>0.14412598067338211</v>
      </c>
      <c r="Q420" s="172">
        <f t="shared" si="6"/>
        <v>6.8648894625646495E-2</v>
      </c>
      <c r="R420" s="172">
        <f t="shared" si="6"/>
        <v>-7.1596260242048237E-2</v>
      </c>
      <c r="S420" s="136">
        <f t="shared" si="6"/>
        <v>0.13245352007876288</v>
      </c>
    </row>
    <row r="421" spans="1:19" x14ac:dyDescent="0.25">
      <c r="A421" s="189" t="s">
        <v>1711</v>
      </c>
      <c r="B421" s="189"/>
      <c r="C421" s="172">
        <f t="shared" si="7"/>
        <v>-0.46692542368958712</v>
      </c>
      <c r="D421" s="172">
        <f t="shared" si="6"/>
        <v>-0.30760496022477191</v>
      </c>
      <c r="E421" s="172">
        <f t="shared" si="6"/>
        <v>-0.17723993164339535</v>
      </c>
      <c r="F421" s="172">
        <f t="shared" si="6"/>
        <v>1.9887257811945558E-2</v>
      </c>
      <c r="G421" s="172">
        <f t="shared" si="6"/>
        <v>-2.9550277207573195E-2</v>
      </c>
      <c r="H421" s="172">
        <f t="shared" si="6"/>
        <v>0.10518529302324064</v>
      </c>
      <c r="I421" s="172">
        <f t="shared" si="6"/>
        <v>0.20343972303558511</v>
      </c>
      <c r="J421" s="172">
        <f t="shared" si="6"/>
        <v>0.3064445549305963</v>
      </c>
      <c r="K421" s="172">
        <f t="shared" si="6"/>
        <v>4.5925204069872105E-3</v>
      </c>
      <c r="L421" s="172">
        <f t="shared" si="6"/>
        <v>2.794769437131106E-2</v>
      </c>
      <c r="M421" s="172">
        <f t="shared" si="6"/>
        <v>0.10113143623539034</v>
      </c>
      <c r="N421" s="172">
        <f t="shared" si="6"/>
        <v>0.14784988186515591</v>
      </c>
      <c r="O421" s="172">
        <f t="shared" si="6"/>
        <v>0.3991227032959761</v>
      </c>
      <c r="P421" s="172">
        <f t="shared" si="6"/>
        <v>0.19287508622274885</v>
      </c>
      <c r="Q421" s="172">
        <f t="shared" si="6"/>
        <v>9.1111513011250533E-2</v>
      </c>
      <c r="R421" s="172">
        <f t="shared" si="6"/>
        <v>-6.6227908344125952E-2</v>
      </c>
      <c r="S421" s="136">
        <f t="shared" si="6"/>
        <v>0.12786003530352996</v>
      </c>
    </row>
    <row r="422" spans="1:19" x14ac:dyDescent="0.25">
      <c r="A422" s="189" t="s">
        <v>1708</v>
      </c>
      <c r="B422" s="189"/>
      <c r="C422" s="172">
        <f t="shared" si="7"/>
        <v>-1.189641488849591E-3</v>
      </c>
      <c r="D422" s="172">
        <f t="shared" si="6"/>
        <v>6.7818842869464602E-2</v>
      </c>
      <c r="E422" s="172">
        <f t="shared" si="6"/>
        <v>3.6803129519473066E-2</v>
      </c>
      <c r="F422" s="172">
        <f t="shared" si="6"/>
        <v>9.7021329436217663E-2</v>
      </c>
      <c r="G422" s="172">
        <f t="shared" si="6"/>
        <v>-1.3699807804037234E-2</v>
      </c>
      <c r="H422" s="172">
        <f t="shared" si="6"/>
        <v>7.0389146934885849E-2</v>
      </c>
      <c r="I422" s="172">
        <f t="shared" si="6"/>
        <v>0.10973266173903817</v>
      </c>
      <c r="J422" s="172">
        <f t="shared" si="6"/>
        <v>0.15582488005441109</v>
      </c>
      <c r="K422" s="172">
        <f t="shared" si="6"/>
        <v>-0.1296860352740794</v>
      </c>
      <c r="L422" s="172">
        <f t="shared" si="6"/>
        <v>-0.12125240529444603</v>
      </c>
      <c r="M422" s="172">
        <f t="shared" si="6"/>
        <v>-7.2005191427248816E-2</v>
      </c>
      <c r="N422" s="172">
        <f t="shared" si="6"/>
        <v>-4.0600527051507296E-2</v>
      </c>
      <c r="O422" s="172">
        <f t="shared" si="6"/>
        <v>0.21958799609229818</v>
      </c>
      <c r="P422" s="172">
        <f t="shared" si="6"/>
        <v>8.703073177589693E-2</v>
      </c>
      <c r="Q422" s="172">
        <f t="shared" si="6"/>
        <v>4.1618767588478711E-2</v>
      </c>
      <c r="R422" s="172">
        <f t="shared" si="6"/>
        <v>-7.2663774982909879E-2</v>
      </c>
      <c r="S422" s="136">
        <f t="shared" si="6"/>
        <v>0.1278695997461079</v>
      </c>
    </row>
    <row r="423" spans="1:19" x14ac:dyDescent="0.25">
      <c r="A423" s="189" t="s">
        <v>1705</v>
      </c>
      <c r="B423" s="189"/>
      <c r="C423" s="172">
        <f t="shared" si="7"/>
        <v>0</v>
      </c>
      <c r="D423" s="172">
        <f t="shared" si="6"/>
        <v>0</v>
      </c>
      <c r="E423" s="172">
        <f t="shared" si="6"/>
        <v>0</v>
      </c>
      <c r="F423" s="172">
        <f t="shared" si="6"/>
        <v>0</v>
      </c>
      <c r="G423" s="172">
        <f t="shared" si="6"/>
        <v>0</v>
      </c>
      <c r="H423" s="172">
        <f t="shared" si="6"/>
        <v>0</v>
      </c>
      <c r="I423" s="172">
        <f t="shared" si="6"/>
        <v>0</v>
      </c>
      <c r="J423" s="172">
        <f t="shared" si="6"/>
        <v>0</v>
      </c>
      <c r="K423" s="172">
        <f t="shared" si="6"/>
        <v>0</v>
      </c>
      <c r="L423" s="172">
        <f t="shared" si="6"/>
        <v>0</v>
      </c>
      <c r="M423" s="172">
        <f t="shared" si="6"/>
        <v>0</v>
      </c>
      <c r="N423" s="172">
        <f t="shared" si="6"/>
        <v>0</v>
      </c>
      <c r="O423" s="172">
        <f t="shared" si="6"/>
        <v>0</v>
      </c>
      <c r="P423" s="172">
        <f t="shared" si="6"/>
        <v>0</v>
      </c>
      <c r="Q423" s="172">
        <f t="shared" si="6"/>
        <v>0</v>
      </c>
      <c r="R423" s="172">
        <f t="shared" si="6"/>
        <v>0</v>
      </c>
      <c r="S423" s="136">
        <f t="shared" si="6"/>
        <v>0</v>
      </c>
    </row>
    <row r="424" spans="1:19" x14ac:dyDescent="0.25">
      <c r="A424" s="189" t="s">
        <v>1702</v>
      </c>
      <c r="B424" s="189"/>
      <c r="C424" s="172">
        <f t="shared" si="7"/>
        <v>-0.31279009647288236</v>
      </c>
      <c r="D424" s="172">
        <f t="shared" si="6"/>
        <v>1.7273809185462063E-2</v>
      </c>
      <c r="E424" s="172">
        <f t="shared" si="6"/>
        <v>-0.10375350210985113</v>
      </c>
      <c r="F424" s="172">
        <f t="shared" si="6"/>
        <v>6.3324276083597697E-2</v>
      </c>
      <c r="G424" s="172">
        <f t="shared" si="6"/>
        <v>0.16314470084613442</v>
      </c>
      <c r="H424" s="172">
        <f t="shared" si="6"/>
        <v>0.2329696279244613</v>
      </c>
      <c r="I424" s="172">
        <f t="shared" si="6"/>
        <v>7.2666791272543163E-2</v>
      </c>
      <c r="J424" s="172">
        <f t="shared" si="6"/>
        <v>0.20450709792752519</v>
      </c>
      <c r="K424" s="172">
        <f t="shared" si="6"/>
        <v>-9.6813229648497701E-2</v>
      </c>
      <c r="L424" s="172">
        <f t="shared" si="6"/>
        <v>-0.14398742026941658</v>
      </c>
      <c r="M424" s="172">
        <f t="shared" si="6"/>
        <v>-5.593589501389884E-3</v>
      </c>
      <c r="N424" s="172">
        <f t="shared" si="6"/>
        <v>5.9728148905510592E-2</v>
      </c>
      <c r="O424" s="172">
        <f t="shared" si="6"/>
        <v>0.25348739941467557</v>
      </c>
      <c r="P424" s="172">
        <f t="shared" si="6"/>
        <v>0.11593219432983481</v>
      </c>
      <c r="Q424" s="172">
        <f t="shared" si="6"/>
        <v>7.3007367541460644E-2</v>
      </c>
      <c r="R424" s="172">
        <f t="shared" si="6"/>
        <v>-3.0906719112650305E-2</v>
      </c>
      <c r="S424" s="136">
        <f t="shared" si="6"/>
        <v>0.12508612659314267</v>
      </c>
    </row>
    <row r="425" spans="1:19" x14ac:dyDescent="0.25">
      <c r="A425" s="189" t="s">
        <v>1699</v>
      </c>
      <c r="B425" s="189"/>
      <c r="C425" s="172">
        <f t="shared" si="7"/>
        <v>-0.34047867919469588</v>
      </c>
      <c r="D425" s="172">
        <f t="shared" si="6"/>
        <v>-2.129882838669761E-2</v>
      </c>
      <c r="E425" s="172">
        <f t="shared" si="6"/>
        <v>-0.13425480693640734</v>
      </c>
      <c r="F425" s="172">
        <f t="shared" si="6"/>
        <v>5.9560358724807028E-2</v>
      </c>
      <c r="G425" s="172">
        <f t="shared" si="6"/>
        <v>0.17093493879354638</v>
      </c>
      <c r="H425" s="172">
        <f t="shared" si="6"/>
        <v>0.23614276226984554</v>
      </c>
      <c r="I425" s="172">
        <f t="shared" si="6"/>
        <v>7.0901598544101274E-2</v>
      </c>
      <c r="J425" s="172">
        <f t="shared" si="6"/>
        <v>0.197408157567732</v>
      </c>
      <c r="K425" s="172">
        <f t="shared" si="6"/>
        <v>-0.10625134577929474</v>
      </c>
      <c r="L425" s="172">
        <f t="shared" si="6"/>
        <v>-0.15677625431421227</v>
      </c>
      <c r="M425" s="172">
        <f t="shared" si="6"/>
        <v>-2.486698199133508E-2</v>
      </c>
      <c r="N425" s="172">
        <f t="shared" si="6"/>
        <v>3.5421999692391237E-2</v>
      </c>
      <c r="O425" s="172">
        <f t="shared" si="6"/>
        <v>0.23034075215043703</v>
      </c>
      <c r="P425" s="172">
        <f t="shared" si="6"/>
        <v>0.10182468742406336</v>
      </c>
      <c r="Q425" s="172">
        <f t="shared" si="6"/>
        <v>6.5998032735911316E-2</v>
      </c>
      <c r="R425" s="172">
        <f t="shared" si="6"/>
        <v>-3.1772858952983096E-2</v>
      </c>
      <c r="S425" s="136">
        <f t="shared" si="6"/>
        <v>0.12501273543367297</v>
      </c>
    </row>
    <row r="426" spans="1:19" x14ac:dyDescent="0.25">
      <c r="A426" s="189" t="s">
        <v>1696</v>
      </c>
      <c r="B426" s="189"/>
      <c r="C426" s="172">
        <f t="shared" si="7"/>
        <v>-0.22849988239831098</v>
      </c>
      <c r="D426" s="172">
        <f t="shared" si="7"/>
        <v>0.12960621027735675</v>
      </c>
      <c r="E426" s="172">
        <f t="shared" si="7"/>
        <v>-1.8360445530579361E-2</v>
      </c>
      <c r="F426" s="172">
        <f t="shared" si="7"/>
        <v>7.2772923052005556E-2</v>
      </c>
      <c r="G426" s="172">
        <f t="shared" si="7"/>
        <v>0.14360245947524342</v>
      </c>
      <c r="H426" s="172">
        <f t="shared" si="7"/>
        <v>0.22445743158450293</v>
      </c>
      <c r="I426" s="172">
        <f t="shared" si="7"/>
        <v>7.7253561898327217E-2</v>
      </c>
      <c r="J426" s="172">
        <f t="shared" si="7"/>
        <v>0.22303194492667555</v>
      </c>
      <c r="K426" s="172">
        <f t="shared" si="7"/>
        <v>-7.2391806053768382E-2</v>
      </c>
      <c r="L426" s="172">
        <f t="shared" si="7"/>
        <v>-0.11070783828222241</v>
      </c>
      <c r="M426" s="172">
        <f t="shared" si="7"/>
        <v>4.4456289609495325E-2</v>
      </c>
      <c r="N426" s="172">
        <f t="shared" si="7"/>
        <v>0.12199347404594496</v>
      </c>
      <c r="O426" s="172">
        <f t="shared" si="7"/>
        <v>0.31067397875544023</v>
      </c>
      <c r="P426" s="172">
        <f t="shared" si="7"/>
        <v>0.15041475290113571</v>
      </c>
      <c r="Q426" s="172">
        <f t="shared" si="7"/>
        <v>8.9228480068479055E-2</v>
      </c>
      <c r="R426" s="172">
        <f t="shared" si="7"/>
        <v>-2.8661314704824803E-2</v>
      </c>
      <c r="S426" s="136">
        <f t="shared" ref="D426:S441" si="8">(S21/R21)^4-1</f>
        <v>0.12525841674885441</v>
      </c>
    </row>
    <row r="427" spans="1:19" x14ac:dyDescent="0.25">
      <c r="A427" s="189" t="s">
        <v>1693</v>
      </c>
      <c r="B427" s="189"/>
      <c r="C427" s="172">
        <f t="shared" ref="C427:R442" si="9">(C22/B22)^4-1</f>
        <v>5.4477210439330293E-2</v>
      </c>
      <c r="D427" s="172">
        <f t="shared" si="8"/>
        <v>8.8662285822245224E-2</v>
      </c>
      <c r="E427" s="172">
        <f t="shared" si="8"/>
        <v>5.2801222083810107E-2</v>
      </c>
      <c r="F427" s="172">
        <f t="shared" si="8"/>
        <v>4.4169482771527324E-2</v>
      </c>
      <c r="G427" s="172">
        <f t="shared" si="8"/>
        <v>-7.7581660596193203E-3</v>
      </c>
      <c r="H427" s="172">
        <f t="shared" si="8"/>
        <v>4.6526994029131075E-2</v>
      </c>
      <c r="I427" s="172">
        <f t="shared" si="8"/>
        <v>1.7455826219765713E-2</v>
      </c>
      <c r="J427" s="172">
        <f t="shared" si="8"/>
        <v>3.3870345670151236E-2</v>
      </c>
      <c r="K427" s="172">
        <f t="shared" si="8"/>
        <v>6.4212905046592272E-3</v>
      </c>
      <c r="L427" s="172">
        <f t="shared" si="8"/>
        <v>3.7822276131224575E-2</v>
      </c>
      <c r="M427" s="172">
        <f t="shared" si="8"/>
        <v>8.7959389543918132E-2</v>
      </c>
      <c r="N427" s="172">
        <f t="shared" si="8"/>
        <v>9.865050603343084E-3</v>
      </c>
      <c r="O427" s="172">
        <f t="shared" si="8"/>
        <v>1.6400176084830242E-2</v>
      </c>
      <c r="P427" s="172">
        <f t="shared" si="8"/>
        <v>-1.9146609833587735E-2</v>
      </c>
      <c r="Q427" s="172">
        <f t="shared" si="8"/>
        <v>4.5969232174878361E-2</v>
      </c>
      <c r="R427" s="172">
        <f t="shared" si="8"/>
        <v>-1.3214381696129984E-2</v>
      </c>
      <c r="S427" s="136">
        <f t="shared" si="8"/>
        <v>7.0737675675029532E-2</v>
      </c>
    </row>
    <row r="428" spans="1:19" x14ac:dyDescent="0.25">
      <c r="A428" s="189" t="s">
        <v>1690</v>
      </c>
      <c r="B428" s="189"/>
      <c r="C428" s="172">
        <f t="shared" si="9"/>
        <v>3.7054285812455179E-2</v>
      </c>
      <c r="D428" s="172">
        <f t="shared" si="8"/>
        <v>0.10744172099457328</v>
      </c>
      <c r="E428" s="172">
        <f t="shared" si="8"/>
        <v>3.6936310312814413E-2</v>
      </c>
      <c r="F428" s="172">
        <f t="shared" si="8"/>
        <v>2.8905824940247848E-2</v>
      </c>
      <c r="G428" s="172">
        <f t="shared" si="8"/>
        <v>3.1942913231895131E-2</v>
      </c>
      <c r="H428" s="172">
        <f t="shared" si="8"/>
        <v>1.7584781949357975E-2</v>
      </c>
      <c r="I428" s="172">
        <f t="shared" si="8"/>
        <v>-2.3760854206425597E-2</v>
      </c>
      <c r="J428" s="172">
        <f t="shared" si="8"/>
        <v>2.4981392663784963E-2</v>
      </c>
      <c r="K428" s="172">
        <f t="shared" si="8"/>
        <v>-1.6350020671613952E-2</v>
      </c>
      <c r="L428" s="172">
        <f t="shared" si="8"/>
        <v>4.4134005374345309E-2</v>
      </c>
      <c r="M428" s="172">
        <f t="shared" si="8"/>
        <v>0.10624094310938514</v>
      </c>
      <c r="N428" s="172">
        <f t="shared" si="8"/>
        <v>2.2782926352888921E-3</v>
      </c>
      <c r="O428" s="172">
        <f t="shared" si="8"/>
        <v>-1.1477209703439351E-2</v>
      </c>
      <c r="P428" s="172">
        <f t="shared" si="8"/>
        <v>-4.3240021296778619E-2</v>
      </c>
      <c r="Q428" s="172">
        <f t="shared" si="8"/>
        <v>2.4679179066343426E-2</v>
      </c>
      <c r="R428" s="172">
        <f t="shared" si="8"/>
        <v>-6.7760071663816923E-2</v>
      </c>
      <c r="S428" s="136">
        <f t="shared" si="8"/>
        <v>3.9142996235718375E-2</v>
      </c>
    </row>
    <row r="429" spans="1:19" x14ac:dyDescent="0.25">
      <c r="A429" s="189" t="s">
        <v>1687</v>
      </c>
      <c r="B429" s="189"/>
      <c r="C429" s="172">
        <f t="shared" si="9"/>
        <v>6.6679166621865793E-2</v>
      </c>
      <c r="D429" s="172">
        <f t="shared" si="8"/>
        <v>7.5628708630121277E-2</v>
      </c>
      <c r="E429" s="172">
        <f t="shared" si="8"/>
        <v>6.4137231221789825E-2</v>
      </c>
      <c r="F429" s="172">
        <f t="shared" si="8"/>
        <v>5.4771921022086278E-2</v>
      </c>
      <c r="G429" s="172">
        <f t="shared" si="8"/>
        <v>-3.4528477959109405E-2</v>
      </c>
      <c r="H429" s="172">
        <f t="shared" si="8"/>
        <v>6.7356295677149847E-2</v>
      </c>
      <c r="I429" s="172">
        <f t="shared" si="8"/>
        <v>4.6957091945332374E-2</v>
      </c>
      <c r="J429" s="172">
        <f t="shared" si="8"/>
        <v>3.9859173667357251E-2</v>
      </c>
      <c r="K429" s="172">
        <f t="shared" si="8"/>
        <v>2.2133039881604422E-2</v>
      </c>
      <c r="L429" s="172">
        <f t="shared" si="8"/>
        <v>3.3586635974633294E-2</v>
      </c>
      <c r="M429" s="172">
        <f t="shared" si="8"/>
        <v>7.5741834366235494E-2</v>
      </c>
      <c r="N429" s="172">
        <f t="shared" si="8"/>
        <v>1.4944864526041934E-2</v>
      </c>
      <c r="O429" s="172">
        <f t="shared" si="8"/>
        <v>3.5632662989184327E-2</v>
      </c>
      <c r="P429" s="172">
        <f t="shared" si="8"/>
        <v>-2.6475215868171365E-3</v>
      </c>
      <c r="Q429" s="172">
        <f t="shared" si="8"/>
        <v>6.0270219830497407E-2</v>
      </c>
      <c r="R429" s="172">
        <f t="shared" si="8"/>
        <v>2.3933425961929711E-2</v>
      </c>
      <c r="S429" s="136">
        <f t="shared" si="8"/>
        <v>9.1407472604568163E-2</v>
      </c>
    </row>
    <row r="430" spans="1:19" x14ac:dyDescent="0.25">
      <c r="A430" s="187" t="s">
        <v>1684</v>
      </c>
      <c r="B430" s="189"/>
      <c r="C430" s="172">
        <f t="shared" si="9"/>
        <v>7.5492145549269862E-2</v>
      </c>
      <c r="D430" s="172">
        <f t="shared" si="8"/>
        <v>4.7005478742792706E-2</v>
      </c>
      <c r="E430" s="172">
        <f t="shared" si="8"/>
        <v>5.8800417109724279E-2</v>
      </c>
      <c r="F430" s="172">
        <f t="shared" si="8"/>
        <v>9.7043204049166443E-2</v>
      </c>
      <c r="G430" s="172">
        <f t="shared" si="8"/>
        <v>-4.0599395090220258E-2</v>
      </c>
      <c r="H430" s="172">
        <f t="shared" si="8"/>
        <v>1.6330640969616672E-2</v>
      </c>
      <c r="I430" s="172">
        <f t="shared" si="8"/>
        <v>3.2029894156551331E-2</v>
      </c>
      <c r="J430" s="172">
        <f t="shared" si="8"/>
        <v>7.2575898019137552E-2</v>
      </c>
      <c r="K430" s="172">
        <f t="shared" si="8"/>
        <v>2.1170509555863637E-2</v>
      </c>
      <c r="L430" s="172">
        <f t="shared" si="8"/>
        <v>3.9082093802491391E-2</v>
      </c>
      <c r="M430" s="172">
        <f t="shared" si="8"/>
        <v>6.1175823612651392E-3</v>
      </c>
      <c r="N430" s="172">
        <f t="shared" si="8"/>
        <v>-1.0559174595818122E-2</v>
      </c>
      <c r="O430" s="172">
        <f t="shared" si="8"/>
        <v>9.3092927380598045E-2</v>
      </c>
      <c r="P430" s="172">
        <f t="shared" si="8"/>
        <v>3.3118782547628456E-2</v>
      </c>
      <c r="Q430" s="172">
        <f t="shared" si="8"/>
        <v>2.9419180862768846E-2</v>
      </c>
      <c r="R430" s="172">
        <f t="shared" si="8"/>
        <v>2.1089766287302192E-2</v>
      </c>
      <c r="S430" s="136">
        <f t="shared" si="8"/>
        <v>5.888629696812675E-2</v>
      </c>
    </row>
    <row r="431" spans="1:19" x14ac:dyDescent="0.25">
      <c r="A431" s="189" t="s">
        <v>1681</v>
      </c>
      <c r="B431" s="189"/>
      <c r="C431" s="172">
        <f t="shared" si="9"/>
        <v>5.5190888314245345E-2</v>
      </c>
      <c r="D431" s="172">
        <f t="shared" si="8"/>
        <v>3.1666929191398241E-2</v>
      </c>
      <c r="E431" s="172">
        <f t="shared" si="8"/>
        <v>6.5089606662866561E-2</v>
      </c>
      <c r="F431" s="172">
        <f t="shared" si="8"/>
        <v>0.12421053124838899</v>
      </c>
      <c r="G431" s="172">
        <f t="shared" si="8"/>
        <v>-4.8544283336380611E-2</v>
      </c>
      <c r="H431" s="172">
        <f t="shared" si="8"/>
        <v>1.1622958152183616E-2</v>
      </c>
      <c r="I431" s="172">
        <f t="shared" si="8"/>
        <v>1.0204350819781549E-2</v>
      </c>
      <c r="J431" s="172">
        <f t="shared" si="8"/>
        <v>5.4882779526284953E-2</v>
      </c>
      <c r="K431" s="172">
        <f t="shared" si="8"/>
        <v>4.2475725114901719E-2</v>
      </c>
      <c r="L431" s="172">
        <f t="shared" si="8"/>
        <v>5.6481443581796853E-2</v>
      </c>
      <c r="M431" s="172">
        <f t="shared" si="8"/>
        <v>7.3149592453229939E-3</v>
      </c>
      <c r="N431" s="172">
        <f t="shared" si="8"/>
        <v>-2.9911104073801931E-2</v>
      </c>
      <c r="O431" s="172">
        <f t="shared" si="8"/>
        <v>0.12048175789783055</v>
      </c>
      <c r="P431" s="172">
        <f t="shared" si="8"/>
        <v>2.7993959706679172E-2</v>
      </c>
      <c r="Q431" s="172">
        <f t="shared" si="8"/>
        <v>4.4451546516414586E-2</v>
      </c>
      <c r="R431" s="172">
        <f t="shared" si="8"/>
        <v>1.3270580961247225E-2</v>
      </c>
      <c r="S431" s="136">
        <f t="shared" si="8"/>
        <v>7.6305978213187631E-2</v>
      </c>
    </row>
    <row r="432" spans="1:19" x14ac:dyDescent="0.25">
      <c r="A432" s="189" t="s">
        <v>1678</v>
      </c>
      <c r="B432" s="189"/>
      <c r="C432" s="172">
        <f t="shared" si="9"/>
        <v>4.0155589538418912E-2</v>
      </c>
      <c r="D432" s="172">
        <f t="shared" si="8"/>
        <v>2.4320813410184439E-2</v>
      </c>
      <c r="E432" s="172">
        <f t="shared" si="8"/>
        <v>6.9910940380847109E-2</v>
      </c>
      <c r="F432" s="172">
        <f t="shared" si="8"/>
        <v>0.15676228564077377</v>
      </c>
      <c r="G432" s="172">
        <f t="shared" si="8"/>
        <v>-4.9706044305942054E-2</v>
      </c>
      <c r="H432" s="172">
        <f t="shared" si="8"/>
        <v>1.5992141834991758E-2</v>
      </c>
      <c r="I432" s="172">
        <f t="shared" si="8"/>
        <v>-4.3222189574507963E-2</v>
      </c>
      <c r="J432" s="172">
        <f t="shared" si="8"/>
        <v>2.8723252619832218E-2</v>
      </c>
      <c r="K432" s="172">
        <f t="shared" si="8"/>
        <v>5.8136959143792355E-2</v>
      </c>
      <c r="L432" s="172">
        <f t="shared" si="8"/>
        <v>7.0967062865720187E-2</v>
      </c>
      <c r="M432" s="172">
        <f t="shared" si="8"/>
        <v>1.8626347871056215E-2</v>
      </c>
      <c r="N432" s="172">
        <f t="shared" si="8"/>
        <v>-5.0190964032324148E-2</v>
      </c>
      <c r="O432" s="172">
        <f t="shared" si="8"/>
        <v>0.13755328718145154</v>
      </c>
      <c r="P432" s="172">
        <f t="shared" si="8"/>
        <v>2.9551769701984032E-2</v>
      </c>
      <c r="Q432" s="172">
        <f t="shared" si="8"/>
        <v>7.618729912987332E-2</v>
      </c>
      <c r="R432" s="172">
        <f t="shared" si="8"/>
        <v>-1.0330563488967326E-2</v>
      </c>
      <c r="S432" s="136">
        <f t="shared" si="8"/>
        <v>9.9137642123086733E-2</v>
      </c>
    </row>
    <row r="433" spans="1:19" x14ac:dyDescent="0.25">
      <c r="A433" s="189" t="s">
        <v>1675</v>
      </c>
      <c r="B433" s="189"/>
      <c r="C433" s="172">
        <f t="shared" si="9"/>
        <v>6.5569710245322099E-2</v>
      </c>
      <c r="D433" s="172">
        <f t="shared" si="8"/>
        <v>-1.0794841803969835E-2</v>
      </c>
      <c r="E433" s="172">
        <f t="shared" si="8"/>
        <v>5.5956316247879334E-2</v>
      </c>
      <c r="F433" s="172">
        <f t="shared" si="8"/>
        <v>0.11058136698530041</v>
      </c>
      <c r="G433" s="172">
        <f t="shared" si="8"/>
        <v>-3.5888024393075146E-2</v>
      </c>
      <c r="H433" s="172">
        <f t="shared" si="8"/>
        <v>-1.657422694370092E-2</v>
      </c>
      <c r="I433" s="172">
        <f t="shared" si="8"/>
        <v>6.8205273901763341E-2</v>
      </c>
      <c r="J433" s="172">
        <f t="shared" si="8"/>
        <v>6.5021743542779564E-2</v>
      </c>
      <c r="K433" s="172">
        <f t="shared" si="8"/>
        <v>2.5121334418556351E-2</v>
      </c>
      <c r="L433" s="172">
        <f t="shared" si="8"/>
        <v>2.6675753354832077E-2</v>
      </c>
      <c r="M433" s="172">
        <f t="shared" si="8"/>
        <v>-3.6513787749052451E-2</v>
      </c>
      <c r="N433" s="172">
        <f t="shared" si="8"/>
        <v>2.8237962386588933E-2</v>
      </c>
      <c r="O433" s="172">
        <f t="shared" si="8"/>
        <v>6.9148507170445184E-2</v>
      </c>
      <c r="P433" s="172">
        <f t="shared" si="8"/>
        <v>7.2933438560813579E-2</v>
      </c>
      <c r="Q433" s="172">
        <f t="shared" si="8"/>
        <v>5.5033119396099561E-3</v>
      </c>
      <c r="R433" s="172">
        <f t="shared" si="8"/>
        <v>3.4417651369247793E-2</v>
      </c>
      <c r="S433" s="136">
        <f t="shared" si="8"/>
        <v>6.7993402858210095E-2</v>
      </c>
    </row>
    <row r="434" spans="1:19" x14ac:dyDescent="0.25">
      <c r="A434" s="189" t="s">
        <v>1672</v>
      </c>
      <c r="B434" s="189"/>
      <c r="C434" s="172">
        <f t="shared" si="9"/>
        <v>0.16388467856748301</v>
      </c>
      <c r="D434" s="172">
        <f t="shared" si="8"/>
        <v>0.13880416613979052</v>
      </c>
      <c r="E434" s="172">
        <f t="shared" si="8"/>
        <v>4.9281660490713808E-2</v>
      </c>
      <c r="F434" s="172">
        <f t="shared" si="8"/>
        <v>6.7361555694518627E-2</v>
      </c>
      <c r="G434" s="172">
        <f t="shared" si="8"/>
        <v>-8.9515880238394629E-2</v>
      </c>
      <c r="H434" s="172">
        <f t="shared" si="8"/>
        <v>-1.0410996121416716E-2</v>
      </c>
      <c r="I434" s="172">
        <f t="shared" si="8"/>
        <v>0.14266801467070511</v>
      </c>
      <c r="J434" s="172">
        <f t="shared" si="8"/>
        <v>0.13295211736089807</v>
      </c>
      <c r="K434" s="172">
        <f t="shared" si="8"/>
        <v>6.1784823786383836E-3</v>
      </c>
      <c r="L434" s="172">
        <f t="shared" si="8"/>
        <v>7.1464501259417279E-2</v>
      </c>
      <c r="M434" s="172">
        <f t="shared" si="8"/>
        <v>1.3871856358121271E-2</v>
      </c>
      <c r="N434" s="172">
        <f t="shared" si="8"/>
        <v>-6.1454617694130076E-2</v>
      </c>
      <c r="O434" s="172">
        <f t="shared" si="8"/>
        <v>0.10166047897837971</v>
      </c>
      <c r="P434" s="172">
        <f t="shared" si="8"/>
        <v>-4.0654208514123935E-2</v>
      </c>
      <c r="Q434" s="172">
        <f t="shared" si="8"/>
        <v>1.8891087587722399E-3</v>
      </c>
      <c r="R434" s="172">
        <f t="shared" si="8"/>
        <v>3.7111058891778237E-2</v>
      </c>
      <c r="S434" s="136">
        <f t="shared" si="8"/>
        <v>9.1934009579641707E-3</v>
      </c>
    </row>
    <row r="435" spans="1:19" x14ac:dyDescent="0.25">
      <c r="A435" s="189" t="s">
        <v>1669</v>
      </c>
      <c r="B435" s="189"/>
      <c r="C435" s="172">
        <f t="shared" si="9"/>
        <v>-1.6338609616165622E-2</v>
      </c>
      <c r="D435" s="172">
        <f t="shared" si="8"/>
        <v>4.4752076321991963E-2</v>
      </c>
      <c r="E435" s="172">
        <f t="shared" si="8"/>
        <v>7.9757414953680161E-2</v>
      </c>
      <c r="F435" s="172">
        <f t="shared" si="8"/>
        <v>2.5043368939767996E-2</v>
      </c>
      <c r="G435" s="172">
        <f t="shared" si="8"/>
        <v>-9.0212123597150917E-3</v>
      </c>
      <c r="H435" s="172">
        <f t="shared" si="8"/>
        <v>9.2854246961807663E-2</v>
      </c>
      <c r="I435" s="172">
        <f t="shared" si="8"/>
        <v>6.2613509156274061E-2</v>
      </c>
      <c r="J435" s="172">
        <f t="shared" si="8"/>
        <v>9.6746924411283741E-2</v>
      </c>
      <c r="K435" s="172">
        <f t="shared" si="8"/>
        <v>3.8230350897618504E-2</v>
      </c>
      <c r="L435" s="172">
        <f t="shared" si="8"/>
        <v>1.4077061975403593E-2</v>
      </c>
      <c r="M435" s="172">
        <f t="shared" si="8"/>
        <v>3.5643733935164068E-2</v>
      </c>
      <c r="N435" s="172">
        <f t="shared" si="8"/>
        <v>1.5361481206716432E-2</v>
      </c>
      <c r="O435" s="172">
        <f t="shared" si="8"/>
        <v>0.16846410372885523</v>
      </c>
      <c r="P435" s="172">
        <f t="shared" si="8"/>
        <v>9.9777498304673973E-3</v>
      </c>
      <c r="Q435" s="172">
        <f t="shared" si="8"/>
        <v>-3.8506453279668618E-3</v>
      </c>
      <c r="R435" s="172">
        <f t="shared" si="8"/>
        <v>9.2072703449216808E-2</v>
      </c>
      <c r="S435" s="136">
        <f t="shared" si="8"/>
        <v>4.3856204772003249E-2</v>
      </c>
    </row>
    <row r="436" spans="1:19" x14ac:dyDescent="0.25">
      <c r="A436" s="189" t="s">
        <v>1666</v>
      </c>
      <c r="B436" s="189"/>
      <c r="C436" s="172">
        <f t="shared" si="9"/>
        <v>9.6242136677060719E-2</v>
      </c>
      <c r="D436" s="172">
        <f t="shared" si="8"/>
        <v>0.11067458788309636</v>
      </c>
      <c r="E436" s="172">
        <f t="shared" si="8"/>
        <v>5.5818346383270878E-2</v>
      </c>
      <c r="F436" s="172">
        <f t="shared" si="8"/>
        <v>1.3441526258718417E-2</v>
      </c>
      <c r="G436" s="172">
        <f t="shared" si="8"/>
        <v>-2.1618409132307614E-2</v>
      </c>
      <c r="H436" s="172">
        <f t="shared" si="8"/>
        <v>2.3385482886520537E-2</v>
      </c>
      <c r="I436" s="172">
        <f t="shared" si="8"/>
        <v>4.6250043262650031E-2</v>
      </c>
      <c r="J436" s="172">
        <f t="shared" si="8"/>
        <v>0.10589715390851273</v>
      </c>
      <c r="K436" s="172">
        <f t="shared" si="8"/>
        <v>-1.5620822898872677E-2</v>
      </c>
      <c r="L436" s="172">
        <f t="shared" si="8"/>
        <v>-2.6121013484980971E-3</v>
      </c>
      <c r="M436" s="172">
        <f t="shared" si="8"/>
        <v>-1.5347478792861913E-2</v>
      </c>
      <c r="N436" s="172">
        <f t="shared" si="8"/>
        <v>6.4065089172649081E-3</v>
      </c>
      <c r="O436" s="172">
        <f t="shared" si="8"/>
        <v>3.0410035813073444E-2</v>
      </c>
      <c r="P436" s="172">
        <f t="shared" si="8"/>
        <v>1.3778466259009248E-2</v>
      </c>
      <c r="Q436" s="172">
        <f t="shared" si="8"/>
        <v>-1.7291315396439355E-4</v>
      </c>
      <c r="R436" s="172">
        <f t="shared" si="8"/>
        <v>1.9334051448236522E-2</v>
      </c>
      <c r="S436" s="136">
        <f t="shared" si="8"/>
        <v>4.7462825441597634E-2</v>
      </c>
    </row>
    <row r="437" spans="1:19" x14ac:dyDescent="0.25">
      <c r="A437" s="189" t="s">
        <v>1663</v>
      </c>
      <c r="B437" s="189"/>
      <c r="C437" s="172">
        <f t="shared" si="9"/>
        <v>9.9864121564819053E-2</v>
      </c>
      <c r="D437" s="172">
        <f t="shared" si="8"/>
        <v>0.12301265378560955</v>
      </c>
      <c r="E437" s="172">
        <f t="shared" si="8"/>
        <v>5.6661455717027298E-2</v>
      </c>
      <c r="F437" s="172">
        <f t="shared" si="8"/>
        <v>4.1452869488438626E-3</v>
      </c>
      <c r="G437" s="172">
        <f t="shared" si="8"/>
        <v>-2.650384093946645E-2</v>
      </c>
      <c r="H437" s="172">
        <f t="shared" si="8"/>
        <v>1.7175529802718525E-2</v>
      </c>
      <c r="I437" s="172">
        <f t="shared" si="8"/>
        <v>4.7021112478271343E-2</v>
      </c>
      <c r="J437" s="172">
        <f t="shared" si="8"/>
        <v>0.11042155990953528</v>
      </c>
      <c r="K437" s="172">
        <f t="shared" si="8"/>
        <v>-1.3403471788013821E-2</v>
      </c>
      <c r="L437" s="172">
        <f t="shared" si="8"/>
        <v>-5.7946247130119533E-3</v>
      </c>
      <c r="M437" s="172">
        <f t="shared" si="8"/>
        <v>-2.1088540711277304E-2</v>
      </c>
      <c r="N437" s="172">
        <f t="shared" si="8"/>
        <v>3.229710735208613E-3</v>
      </c>
      <c r="O437" s="172">
        <f t="shared" si="8"/>
        <v>2.101371094372495E-2</v>
      </c>
      <c r="P437" s="172">
        <f t="shared" si="8"/>
        <v>9.7551668660553759E-3</v>
      </c>
      <c r="Q437" s="172">
        <f t="shared" si="8"/>
        <v>-3.5937073732866809E-3</v>
      </c>
      <c r="R437" s="172">
        <f t="shared" si="8"/>
        <v>2.1176626194540304E-2</v>
      </c>
      <c r="S437" s="136">
        <f t="shared" si="8"/>
        <v>4.8842050083886646E-2</v>
      </c>
    </row>
    <row r="438" spans="1:19" x14ac:dyDescent="0.25">
      <c r="A438" s="189" t="s">
        <v>1660</v>
      </c>
      <c r="B438" s="189"/>
      <c r="C438" s="172">
        <f t="shared" si="9"/>
        <v>7.144177870091406E-2</v>
      </c>
      <c r="D438" s="172">
        <f t="shared" si="8"/>
        <v>3.0919867896949782E-2</v>
      </c>
      <c r="E438" s="172">
        <f t="shared" si="8"/>
        <v>5.0027245549647104E-2</v>
      </c>
      <c r="F438" s="172">
        <f t="shared" si="8"/>
        <v>7.9315888939921031E-2</v>
      </c>
      <c r="G438" s="172">
        <f t="shared" si="8"/>
        <v>1.1247692615004912E-2</v>
      </c>
      <c r="H438" s="172">
        <f t="shared" si="8"/>
        <v>6.6519186063985547E-2</v>
      </c>
      <c r="I438" s="172">
        <f t="shared" si="8"/>
        <v>4.1149081326831372E-2</v>
      </c>
      <c r="J438" s="172">
        <f t="shared" si="8"/>
        <v>7.6210432525396055E-2</v>
      </c>
      <c r="K438" s="172">
        <f t="shared" si="8"/>
        <v>-3.036081589699835E-2</v>
      </c>
      <c r="L438" s="172">
        <f t="shared" si="8"/>
        <v>1.8972874773736326E-2</v>
      </c>
      <c r="M438" s="172">
        <f t="shared" si="8"/>
        <v>2.3645630590222622E-2</v>
      </c>
      <c r="N438" s="172">
        <f t="shared" si="8"/>
        <v>2.757763185582407E-2</v>
      </c>
      <c r="O438" s="172">
        <f t="shared" si="8"/>
        <v>9.3717911883049565E-2</v>
      </c>
      <c r="P438" s="172">
        <f t="shared" si="8"/>
        <v>4.0031183662077252E-2</v>
      </c>
      <c r="Q438" s="172">
        <f t="shared" si="8"/>
        <v>2.1948827760246203E-2</v>
      </c>
      <c r="R438" s="172">
        <f t="shared" si="8"/>
        <v>7.6640237227001418E-3</v>
      </c>
      <c r="S438" s="136">
        <f t="shared" si="8"/>
        <v>3.9340653635959733E-2</v>
      </c>
    </row>
    <row r="439" spans="1:19" x14ac:dyDescent="0.25">
      <c r="A439" s="189" t="s">
        <v>1657</v>
      </c>
      <c r="B439" s="189"/>
      <c r="C439" s="172">
        <f t="shared" si="9"/>
        <v>8.9228765860245751E-2</v>
      </c>
      <c r="D439" s="172">
        <f t="shared" si="8"/>
        <v>1.318350289687098E-2</v>
      </c>
      <c r="E439" s="172">
        <f t="shared" si="8"/>
        <v>5.2787538086873864E-2</v>
      </c>
      <c r="F439" s="172">
        <f t="shared" si="8"/>
        <v>0.10048220317327239</v>
      </c>
      <c r="G439" s="172">
        <f t="shared" si="8"/>
        <v>-2.6806769835907795E-2</v>
      </c>
      <c r="H439" s="172">
        <f t="shared" si="8"/>
        <v>4.8618939404617478E-2</v>
      </c>
      <c r="I439" s="172">
        <f t="shared" si="8"/>
        <v>6.0730216404173643E-2</v>
      </c>
      <c r="J439" s="172">
        <f t="shared" si="8"/>
        <v>0.10572241671395832</v>
      </c>
      <c r="K439" s="172">
        <f t="shared" si="8"/>
        <v>-2.3322612277151711E-2</v>
      </c>
      <c r="L439" s="172">
        <f t="shared" si="8"/>
        <v>1.7143997556739121E-2</v>
      </c>
      <c r="M439" s="172">
        <f t="shared" si="8"/>
        <v>2.1869695200582795E-2</v>
      </c>
      <c r="N439" s="172">
        <f t="shared" si="8"/>
        <v>3.244843713805512E-4</v>
      </c>
      <c r="O439" s="172">
        <f t="shared" si="8"/>
        <v>8.7054558222850131E-2</v>
      </c>
      <c r="P439" s="172">
        <f t="shared" si="8"/>
        <v>4.5638698028410252E-2</v>
      </c>
      <c r="Q439" s="172">
        <f t="shared" si="8"/>
        <v>8.5893066012530106E-3</v>
      </c>
      <c r="R439" s="172">
        <f t="shared" si="8"/>
        <v>3.0359430576910373E-2</v>
      </c>
      <c r="S439" s="136">
        <f t="shared" si="8"/>
        <v>5.5742047098989111E-2</v>
      </c>
    </row>
    <row r="440" spans="1:19" x14ac:dyDescent="0.25">
      <c r="A440" s="189" t="s">
        <v>1654</v>
      </c>
      <c r="B440" s="189"/>
      <c r="C440" s="172">
        <f t="shared" si="9"/>
        <v>9.2398689810739842E-2</v>
      </c>
      <c r="D440" s="172">
        <f t="shared" si="8"/>
        <v>1.183306150484742E-2</v>
      </c>
      <c r="E440" s="172">
        <f t="shared" si="8"/>
        <v>4.5467070165068346E-2</v>
      </c>
      <c r="F440" s="172">
        <f t="shared" si="8"/>
        <v>9.5819423796754455E-2</v>
      </c>
      <c r="G440" s="172">
        <f t="shared" si="8"/>
        <v>-2.3414681829883821E-2</v>
      </c>
      <c r="H440" s="172">
        <f t="shared" si="8"/>
        <v>5.5652149266406825E-2</v>
      </c>
      <c r="I440" s="172">
        <f t="shared" si="8"/>
        <v>5.791858087547852E-2</v>
      </c>
      <c r="J440" s="172">
        <f t="shared" si="8"/>
        <v>0.11018512797232716</v>
      </c>
      <c r="K440" s="172">
        <f t="shared" si="8"/>
        <v>-3.3609703834914018E-2</v>
      </c>
      <c r="L440" s="172">
        <f t="shared" si="8"/>
        <v>1.3270925191187333E-2</v>
      </c>
      <c r="M440" s="172">
        <f t="shared" si="8"/>
        <v>3.0887134354374401E-2</v>
      </c>
      <c r="N440" s="172">
        <f t="shared" si="8"/>
        <v>-3.6524083003430796E-3</v>
      </c>
      <c r="O440" s="172">
        <f t="shared" si="8"/>
        <v>8.6151587376079641E-2</v>
      </c>
      <c r="P440" s="172">
        <f t="shared" si="8"/>
        <v>4.1615987081471406E-2</v>
      </c>
      <c r="Q440" s="172">
        <f t="shared" si="8"/>
        <v>7.4579108461165777E-3</v>
      </c>
      <c r="R440" s="172">
        <f t="shared" si="8"/>
        <v>2.7612798258795257E-2</v>
      </c>
      <c r="S440" s="136">
        <f t="shared" si="8"/>
        <v>5.6629119770371883E-2</v>
      </c>
    </row>
    <row r="441" spans="1:19" x14ac:dyDescent="0.25">
      <c r="A441" s="189" t="s">
        <v>1651</v>
      </c>
      <c r="B441" s="189"/>
      <c r="C441" s="172">
        <f t="shared" si="9"/>
        <v>8.6466425385252732E-2</v>
      </c>
      <c r="D441" s="172">
        <f t="shared" si="8"/>
        <v>1.4365426100655831E-2</v>
      </c>
      <c r="E441" s="172">
        <f t="shared" si="8"/>
        <v>5.9215917322461564E-2</v>
      </c>
      <c r="F441" s="172">
        <f t="shared" si="8"/>
        <v>0.1045555793324775</v>
      </c>
      <c r="G441" s="172">
        <f t="shared" si="8"/>
        <v>-2.9748221863903579E-2</v>
      </c>
      <c r="H441" s="172">
        <f t="shared" si="8"/>
        <v>4.25239053312223E-2</v>
      </c>
      <c r="I441" s="172">
        <f t="shared" si="8"/>
        <v>6.3356721063448918E-2</v>
      </c>
      <c r="J441" s="172">
        <f t="shared" si="8"/>
        <v>0.10166824858593393</v>
      </c>
      <c r="K441" s="172">
        <f t="shared" si="8"/>
        <v>-1.4415819176725186E-2</v>
      </c>
      <c r="L441" s="172">
        <f t="shared" si="8"/>
        <v>2.0833036062831711E-2</v>
      </c>
      <c r="M441" s="172">
        <f t="shared" si="8"/>
        <v>1.3935204757400843E-2</v>
      </c>
      <c r="N441" s="172">
        <f t="shared" si="8"/>
        <v>3.8007596722353654E-3</v>
      </c>
      <c r="O441" s="172">
        <f t="shared" si="8"/>
        <v>8.8002217289283813E-2</v>
      </c>
      <c r="P441" s="172">
        <f t="shared" si="8"/>
        <v>4.8990992584985182E-2</v>
      </c>
      <c r="Q441" s="172">
        <f t="shared" si="8"/>
        <v>9.5723044618403197E-3</v>
      </c>
      <c r="R441" s="172">
        <f t="shared" si="8"/>
        <v>3.2747138176848711E-2</v>
      </c>
      <c r="S441" s="136">
        <f t="shared" si="8"/>
        <v>5.5124917738964552E-2</v>
      </c>
    </row>
    <row r="442" spans="1:19" x14ac:dyDescent="0.25">
      <c r="A442" s="189" t="s">
        <v>1648</v>
      </c>
      <c r="B442" s="189"/>
      <c r="C442" s="172">
        <f t="shared" si="9"/>
        <v>0.17102073435650289</v>
      </c>
      <c r="D442" s="172">
        <f t="shared" si="9"/>
        <v>0.11740373692889094</v>
      </c>
      <c r="E442" s="172">
        <f t="shared" si="9"/>
        <v>2.911236258294525E-2</v>
      </c>
      <c r="F442" s="172">
        <f t="shared" si="9"/>
        <v>6.7229268471904691E-2</v>
      </c>
      <c r="G442" s="172">
        <f t="shared" si="9"/>
        <v>-5.0322119077406247E-2</v>
      </c>
      <c r="H442" s="172">
        <f t="shared" si="9"/>
        <v>-3.7391565505879076E-2</v>
      </c>
      <c r="I442" s="172">
        <f t="shared" si="9"/>
        <v>0.11646519047601367</v>
      </c>
      <c r="J442" s="172">
        <f t="shared" si="9"/>
        <v>6.2754454322455411E-2</v>
      </c>
      <c r="K442" s="172">
        <f t="shared" si="9"/>
        <v>4.6811977450728959E-2</v>
      </c>
      <c r="L442" s="172">
        <f t="shared" si="9"/>
        <v>4.8137557864910363E-2</v>
      </c>
      <c r="M442" s="172">
        <f t="shared" si="9"/>
        <v>7.3479819274071545E-3</v>
      </c>
      <c r="N442" s="172">
        <f t="shared" si="9"/>
        <v>8.9650031903039995E-2</v>
      </c>
      <c r="O442" s="172">
        <f t="shared" si="9"/>
        <v>3.2904562651890901E-2</v>
      </c>
      <c r="P442" s="172">
        <f t="shared" si="9"/>
        <v>8.9206000975847743E-2</v>
      </c>
      <c r="Q442" s="172">
        <f t="shared" si="9"/>
        <v>2.3882940239038142E-2</v>
      </c>
      <c r="R442" s="172">
        <f t="shared" si="9"/>
        <v>6.738076135978921E-2</v>
      </c>
      <c r="S442" s="136">
        <f t="shared" ref="D442:S457" si="10">(S37/R37)^4-1</f>
        <v>-4.3730892963103174E-2</v>
      </c>
    </row>
    <row r="443" spans="1:19" x14ac:dyDescent="0.25">
      <c r="A443" s="189" t="s">
        <v>1645</v>
      </c>
      <c r="B443" s="189"/>
      <c r="C443" s="172">
        <f t="shared" ref="C443:R458" si="11">(C38/B38)^4-1</f>
        <v>0.17552876643365778</v>
      </c>
      <c r="D443" s="172">
        <f t="shared" si="10"/>
        <v>0.12726801647386066</v>
      </c>
      <c r="E443" s="172">
        <f t="shared" si="10"/>
        <v>1.828106264666296E-2</v>
      </c>
      <c r="F443" s="172">
        <f t="shared" si="10"/>
        <v>6.28858709426523E-2</v>
      </c>
      <c r="G443" s="172">
        <f t="shared" si="10"/>
        <v>-3.9579173463532569E-2</v>
      </c>
      <c r="H443" s="172">
        <f t="shared" si="10"/>
        <v>-5.2371522434825346E-2</v>
      </c>
      <c r="I443" s="172">
        <f t="shared" si="10"/>
        <v>0.11986059140788985</v>
      </c>
      <c r="J443" s="172">
        <f t="shared" si="10"/>
        <v>5.9231984541157745E-2</v>
      </c>
      <c r="K443" s="172">
        <f t="shared" si="10"/>
        <v>5.0838520573881496E-2</v>
      </c>
      <c r="L443" s="172">
        <f t="shared" si="10"/>
        <v>4.7136383600824283E-2</v>
      </c>
      <c r="M443" s="172">
        <f t="shared" si="10"/>
        <v>1.3218914969139295E-2</v>
      </c>
      <c r="N443" s="172">
        <f t="shared" si="10"/>
        <v>9.576240849281259E-2</v>
      </c>
      <c r="O443" s="172">
        <f t="shared" si="10"/>
        <v>1.9360638366596072E-2</v>
      </c>
      <c r="P443" s="172">
        <f t="shared" si="10"/>
        <v>0.10345051707423036</v>
      </c>
      <c r="Q443" s="172">
        <f t="shared" si="10"/>
        <v>2.3946162968192075E-2</v>
      </c>
      <c r="R443" s="172">
        <f t="shared" si="10"/>
        <v>7.5583616670609644E-2</v>
      </c>
      <c r="S443" s="136">
        <f t="shared" si="10"/>
        <v>-5.1820876589306564E-2</v>
      </c>
    </row>
    <row r="444" spans="1:19" x14ac:dyDescent="0.25">
      <c r="A444" s="189" t="s">
        <v>1642</v>
      </c>
      <c r="B444" s="189"/>
      <c r="C444" s="172">
        <f t="shared" si="11"/>
        <v>0.15146658384853073</v>
      </c>
      <c r="D444" s="172">
        <f t="shared" si="10"/>
        <v>7.4825052753581422E-2</v>
      </c>
      <c r="E444" s="172">
        <f t="shared" si="10"/>
        <v>7.8325375944289455E-2</v>
      </c>
      <c r="F444" s="172">
        <f t="shared" si="10"/>
        <v>8.6425460505159757E-2</v>
      </c>
      <c r="G444" s="172">
        <f t="shared" si="10"/>
        <v>-9.6106579791608526E-2</v>
      </c>
      <c r="H444" s="172">
        <f t="shared" si="10"/>
        <v>3.1054489418778086E-2</v>
      </c>
      <c r="I444" s="172">
        <f t="shared" si="10"/>
        <v>0.10183966216806861</v>
      </c>
      <c r="J444" s="172">
        <f t="shared" si="10"/>
        <v>7.8184243973614453E-2</v>
      </c>
      <c r="K444" s="172">
        <f t="shared" si="10"/>
        <v>2.9502188916575856E-2</v>
      </c>
      <c r="L444" s="172">
        <f t="shared" si="10"/>
        <v>5.2505388040455125E-2</v>
      </c>
      <c r="M444" s="172">
        <f t="shared" si="10"/>
        <v>-1.788722474679727E-2</v>
      </c>
      <c r="N444" s="172">
        <f t="shared" si="10"/>
        <v>6.2048038740881273E-2</v>
      </c>
      <c r="O444" s="172">
        <f t="shared" si="10"/>
        <v>9.5483326404185442E-2</v>
      </c>
      <c r="P444" s="172">
        <f t="shared" si="10"/>
        <v>3.0045833294097379E-2</v>
      </c>
      <c r="Q444" s="172">
        <f t="shared" si="10"/>
        <v>2.2563215097246569E-2</v>
      </c>
      <c r="R444" s="172">
        <f t="shared" si="10"/>
        <v>3.1723270420747296E-2</v>
      </c>
      <c r="S444" s="136">
        <f t="shared" si="10"/>
        <v>-7.0061034024000435E-3</v>
      </c>
    </row>
    <row r="445" spans="1:19" x14ac:dyDescent="0.25">
      <c r="A445" s="187" t="s">
        <v>15</v>
      </c>
      <c r="B445" s="189"/>
      <c r="C445" s="172">
        <f t="shared" si="11"/>
        <v>1.5521075700324127E-2</v>
      </c>
      <c r="D445" s="172">
        <f t="shared" si="10"/>
        <v>2.3385877368381491E-2</v>
      </c>
      <c r="E445" s="172">
        <f t="shared" si="10"/>
        <v>4.1695813538199289E-2</v>
      </c>
      <c r="F445" s="172">
        <f t="shared" si="10"/>
        <v>0.10459318373218451</v>
      </c>
      <c r="G445" s="172">
        <f t="shared" si="10"/>
        <v>2.3651942886945054E-2</v>
      </c>
      <c r="H445" s="172">
        <f t="shared" si="10"/>
        <v>3.7221347763984891E-2</v>
      </c>
      <c r="I445" s="172">
        <f t="shared" si="10"/>
        <v>3.5577263690873995E-2</v>
      </c>
      <c r="J445" s="172">
        <f t="shared" si="10"/>
        <v>7.1167596792117038E-2</v>
      </c>
      <c r="K445" s="172">
        <f t="shared" si="10"/>
        <v>-4.1807274911401793E-3</v>
      </c>
      <c r="L445" s="172">
        <f t="shared" si="10"/>
        <v>1.0735793424729412E-2</v>
      </c>
      <c r="M445" s="172">
        <f t="shared" si="10"/>
        <v>-5.0117724268293751E-3</v>
      </c>
      <c r="N445" s="172">
        <f t="shared" si="10"/>
        <v>-2.3939549147989125E-2</v>
      </c>
      <c r="O445" s="172">
        <f t="shared" si="10"/>
        <v>0.10452673269124468</v>
      </c>
      <c r="P445" s="172">
        <f t="shared" si="10"/>
        <v>6.5261090536667732E-2</v>
      </c>
      <c r="Q445" s="172">
        <f t="shared" si="10"/>
        <v>2.2294654727243124E-2</v>
      </c>
      <c r="R445" s="172">
        <f t="shared" si="10"/>
        <v>6.4293924801899216E-3</v>
      </c>
      <c r="S445" s="136">
        <f t="shared" si="10"/>
        <v>5.5155136394425375E-2</v>
      </c>
    </row>
    <row r="446" spans="1:19" x14ac:dyDescent="0.25">
      <c r="A446" s="189" t="s">
        <v>1639</v>
      </c>
      <c r="B446" s="189"/>
      <c r="C446" s="172">
        <f t="shared" si="11"/>
        <v>1.5901083322836795E-2</v>
      </c>
      <c r="D446" s="172">
        <f t="shared" si="10"/>
        <v>7.7120531038885609E-3</v>
      </c>
      <c r="E446" s="172">
        <f t="shared" si="10"/>
        <v>7.3809431628019118E-2</v>
      </c>
      <c r="F446" s="172">
        <f t="shared" si="10"/>
        <v>2.4816104319991705E-2</v>
      </c>
      <c r="G446" s="172">
        <f t="shared" si="10"/>
        <v>4.8467864396259053E-2</v>
      </c>
      <c r="H446" s="172">
        <f t="shared" si="10"/>
        <v>6.1185599219973463E-2</v>
      </c>
      <c r="I446" s="172">
        <f t="shared" si="10"/>
        <v>1.6172165884017708E-2</v>
      </c>
      <c r="J446" s="172">
        <f t="shared" si="10"/>
        <v>4.2499653611769439E-2</v>
      </c>
      <c r="K446" s="172">
        <f t="shared" si="10"/>
        <v>-3.8613303563435175E-2</v>
      </c>
      <c r="L446" s="172">
        <f t="shared" si="10"/>
        <v>-9.5094205020034295E-3</v>
      </c>
      <c r="M446" s="172">
        <f t="shared" si="10"/>
        <v>-1.2694246167763823E-2</v>
      </c>
      <c r="N446" s="172">
        <f t="shared" si="10"/>
        <v>-1.0614338727051642E-2</v>
      </c>
      <c r="O446" s="172">
        <f t="shared" si="10"/>
        <v>7.308638922288746E-2</v>
      </c>
      <c r="P446" s="172">
        <f t="shared" si="10"/>
        <v>2.7948948468947687E-2</v>
      </c>
      <c r="Q446" s="172">
        <f t="shared" si="10"/>
        <v>2.5639664354705882E-2</v>
      </c>
      <c r="R446" s="172">
        <f t="shared" si="10"/>
        <v>-3.1892354288801328E-2</v>
      </c>
      <c r="S446" s="136">
        <f t="shared" si="10"/>
        <v>3.1376317941282705E-2</v>
      </c>
    </row>
    <row r="447" spans="1:19" x14ac:dyDescent="0.25">
      <c r="A447" s="189" t="s">
        <v>1636</v>
      </c>
      <c r="B447" s="189"/>
      <c r="C447" s="172">
        <f t="shared" si="11"/>
        <v>2.8558332736670522E-2</v>
      </c>
      <c r="D447" s="172">
        <f t="shared" si="10"/>
        <v>1.5954157591420604E-2</v>
      </c>
      <c r="E447" s="172">
        <f t="shared" si="10"/>
        <v>1.1930117512309213E-2</v>
      </c>
      <c r="F447" s="172">
        <f t="shared" si="10"/>
        <v>1.4578580109354977E-2</v>
      </c>
      <c r="G447" s="172">
        <f t="shared" si="10"/>
        <v>-8.5008858363893047E-3</v>
      </c>
      <c r="H447" s="172">
        <f t="shared" si="10"/>
        <v>2.0368387857165882E-2</v>
      </c>
      <c r="I447" s="172">
        <f t="shared" si="10"/>
        <v>-1.4980430348750851E-2</v>
      </c>
      <c r="J447" s="172">
        <f t="shared" si="10"/>
        <v>5.967525264557616E-2</v>
      </c>
      <c r="K447" s="172">
        <f t="shared" si="10"/>
        <v>-2.4321681824857388E-2</v>
      </c>
      <c r="L447" s="172">
        <f t="shared" si="10"/>
        <v>-3.0262329267698673E-2</v>
      </c>
      <c r="M447" s="172">
        <f t="shared" si="10"/>
        <v>-1.806573597094574E-2</v>
      </c>
      <c r="N447" s="172">
        <f t="shared" si="10"/>
        <v>-1.3430793161820165E-2</v>
      </c>
      <c r="O447" s="172">
        <f t="shared" si="10"/>
        <v>7.7246130921690304E-2</v>
      </c>
      <c r="P447" s="172">
        <f t="shared" si="10"/>
        <v>1.6244778973845353E-2</v>
      </c>
      <c r="Q447" s="172">
        <f t="shared" si="10"/>
        <v>1.6373319107662265E-2</v>
      </c>
      <c r="R447" s="172">
        <f t="shared" si="10"/>
        <v>-5.5385412286875657E-2</v>
      </c>
      <c r="S447" s="136">
        <f t="shared" si="10"/>
        <v>2.8923999059599526E-2</v>
      </c>
    </row>
    <row r="448" spans="1:19" x14ac:dyDescent="0.25">
      <c r="A448" s="189" t="s">
        <v>1633</v>
      </c>
      <c r="B448" s="189"/>
      <c r="C448" s="172">
        <f t="shared" si="11"/>
        <v>4.4948846043239232E-2</v>
      </c>
      <c r="D448" s="172">
        <f t="shared" si="10"/>
        <v>2.1101653058164693E-2</v>
      </c>
      <c r="E448" s="172">
        <f t="shared" si="10"/>
        <v>-1.5100581052361117E-2</v>
      </c>
      <c r="F448" s="172">
        <f t="shared" si="10"/>
        <v>8.520584369694495E-3</v>
      </c>
      <c r="G448" s="172">
        <f t="shared" si="10"/>
        <v>-3.1141050799271097E-2</v>
      </c>
      <c r="H448" s="172">
        <f t="shared" si="10"/>
        <v>1.9860367170735582E-2</v>
      </c>
      <c r="I448" s="172">
        <f t="shared" si="10"/>
        <v>-5.2210689627351092E-3</v>
      </c>
      <c r="J448" s="172">
        <f t="shared" si="10"/>
        <v>5.0246055025433778E-2</v>
      </c>
      <c r="K448" s="172">
        <f t="shared" si="10"/>
        <v>-2.6361737094067861E-2</v>
      </c>
      <c r="L448" s="172">
        <f t="shared" si="10"/>
        <v>-4.0289243965427102E-2</v>
      </c>
      <c r="M448" s="172">
        <f t="shared" si="10"/>
        <v>-4.3035125412177022E-2</v>
      </c>
      <c r="N448" s="172">
        <f t="shared" si="10"/>
        <v>2.0103802850909736E-2</v>
      </c>
      <c r="O448" s="172">
        <f t="shared" si="10"/>
        <v>6.1254554898334312E-2</v>
      </c>
      <c r="P448" s="172">
        <f t="shared" si="10"/>
        <v>1.0872223181777052E-3</v>
      </c>
      <c r="Q448" s="172">
        <f t="shared" si="10"/>
        <v>-7.1515357268433499E-3</v>
      </c>
      <c r="R448" s="172">
        <f t="shared" si="10"/>
        <v>-7.3938370714214718E-2</v>
      </c>
      <c r="S448" s="136">
        <f t="shared" si="10"/>
        <v>1.4277919164928932E-2</v>
      </c>
    </row>
    <row r="449" spans="1:19" x14ac:dyDescent="0.25">
      <c r="A449" s="189" t="s">
        <v>1630</v>
      </c>
      <c r="B449" s="189"/>
      <c r="C449" s="172">
        <f t="shared" si="11"/>
        <v>3.5861152137710794E-2</v>
      </c>
      <c r="D449" s="172">
        <f t="shared" si="10"/>
        <v>5.7524685928103114E-3</v>
      </c>
      <c r="E449" s="172">
        <f t="shared" si="10"/>
        <v>4.5990679297300385E-2</v>
      </c>
      <c r="F449" s="172">
        <f t="shared" si="10"/>
        <v>2.9421016174093761E-3</v>
      </c>
      <c r="G449" s="172">
        <f t="shared" si="10"/>
        <v>-9.1977439973811581E-3</v>
      </c>
      <c r="H449" s="172">
        <f t="shared" si="10"/>
        <v>2.6326954181267848E-2</v>
      </c>
      <c r="I449" s="172">
        <f t="shared" si="10"/>
        <v>2.1901994326297247E-2</v>
      </c>
      <c r="J449" s="172">
        <f t="shared" si="10"/>
        <v>4.4133980052867283E-2</v>
      </c>
      <c r="K449" s="172">
        <f t="shared" si="10"/>
        <v>-3.0474718871128958E-2</v>
      </c>
      <c r="L449" s="172">
        <f t="shared" si="10"/>
        <v>1.3949767265255542E-2</v>
      </c>
      <c r="M449" s="172">
        <f t="shared" si="10"/>
        <v>-3.5043384084039175E-3</v>
      </c>
      <c r="N449" s="172">
        <f t="shared" si="10"/>
        <v>4.1382109037324533E-3</v>
      </c>
      <c r="O449" s="172">
        <f t="shared" si="10"/>
        <v>5.9480835215883987E-2</v>
      </c>
      <c r="P449" s="172">
        <f t="shared" si="10"/>
        <v>1.9465146622660967E-2</v>
      </c>
      <c r="Q449" s="172">
        <f t="shared" si="10"/>
        <v>1.8960200322144294E-2</v>
      </c>
      <c r="R449" s="172">
        <f t="shared" si="10"/>
        <v>-2.0989299616866464E-2</v>
      </c>
      <c r="S449" s="136">
        <f t="shared" si="10"/>
        <v>4.3012411435745079E-2</v>
      </c>
    </row>
    <row r="450" spans="1:19" x14ac:dyDescent="0.25">
      <c r="A450" s="189" t="s">
        <v>1627</v>
      </c>
      <c r="B450" s="189"/>
      <c r="C450" s="172">
        <f t="shared" si="11"/>
        <v>3.3042664378165609E-2</v>
      </c>
      <c r="D450" s="172">
        <f t="shared" si="10"/>
        <v>8.4361021899586053E-3</v>
      </c>
      <c r="E450" s="172">
        <f t="shared" si="10"/>
        <v>3.528386739335776E-2</v>
      </c>
      <c r="F450" s="172">
        <f t="shared" si="10"/>
        <v>6.2542155854015125E-3</v>
      </c>
      <c r="G450" s="172">
        <f t="shared" si="10"/>
        <v>-2.3464218205124454E-2</v>
      </c>
      <c r="H450" s="172">
        <f t="shared" si="10"/>
        <v>4.1845324191296385E-3</v>
      </c>
      <c r="I450" s="172">
        <f t="shared" si="10"/>
        <v>3.13389329266478E-3</v>
      </c>
      <c r="J450" s="172">
        <f t="shared" si="10"/>
        <v>2.525792631642898E-2</v>
      </c>
      <c r="K450" s="172">
        <f t="shared" si="10"/>
        <v>-3.8593433697030277E-2</v>
      </c>
      <c r="L450" s="172">
        <f t="shared" si="10"/>
        <v>-3.0205231099358909E-2</v>
      </c>
      <c r="M450" s="172">
        <f t="shared" si="10"/>
        <v>-5.6743384015564446E-2</v>
      </c>
      <c r="N450" s="172">
        <f t="shared" si="10"/>
        <v>-2.3751657759020328E-2</v>
      </c>
      <c r="O450" s="172">
        <f t="shared" si="10"/>
        <v>2.476797459187785E-2</v>
      </c>
      <c r="P450" s="172">
        <f t="shared" si="10"/>
        <v>-4.4856149125915845E-3</v>
      </c>
      <c r="Q450" s="172">
        <f t="shared" si="10"/>
        <v>2.7263788165921454E-2</v>
      </c>
      <c r="R450" s="172">
        <f t="shared" si="10"/>
        <v>-3.8991030251003922E-2</v>
      </c>
      <c r="S450" s="136">
        <f t="shared" si="10"/>
        <v>3.7697817156219449E-2</v>
      </c>
    </row>
    <row r="451" spans="1:19" x14ac:dyDescent="0.25">
      <c r="A451" s="189" t="s">
        <v>1624</v>
      </c>
      <c r="B451" s="189"/>
      <c r="C451" s="172">
        <f t="shared" si="11"/>
        <v>-1.3263819261540855E-3</v>
      </c>
      <c r="D451" s="172">
        <f t="shared" si="10"/>
        <v>2.1559361465649962E-2</v>
      </c>
      <c r="E451" s="172">
        <f t="shared" si="10"/>
        <v>9.1273193195795521E-3</v>
      </c>
      <c r="F451" s="172">
        <f t="shared" si="10"/>
        <v>3.7250900335551007E-2</v>
      </c>
      <c r="G451" s="172">
        <f t="shared" si="10"/>
        <v>3.3632121732935172E-2</v>
      </c>
      <c r="H451" s="172">
        <f t="shared" si="10"/>
        <v>2.8054192432427572E-2</v>
      </c>
      <c r="I451" s="172">
        <f t="shared" si="10"/>
        <v>-6.3978851122152847E-2</v>
      </c>
      <c r="J451" s="172">
        <f t="shared" si="10"/>
        <v>0.10843425692348174</v>
      </c>
      <c r="K451" s="172">
        <f t="shared" si="10"/>
        <v>-7.6219702848486781E-3</v>
      </c>
      <c r="L451" s="172">
        <f t="shared" si="10"/>
        <v>-4.6671188975942801E-2</v>
      </c>
      <c r="M451" s="172">
        <f t="shared" si="10"/>
        <v>3.2393108160670536E-2</v>
      </c>
      <c r="N451" s="172">
        <f t="shared" si="10"/>
        <v>-6.0107759674060235E-2</v>
      </c>
      <c r="O451" s="172">
        <f t="shared" si="10"/>
        <v>0.14814843567620728</v>
      </c>
      <c r="P451" s="172">
        <f t="shared" si="10"/>
        <v>4.791793550558987E-2</v>
      </c>
      <c r="Q451" s="172">
        <f t="shared" si="10"/>
        <v>3.7805686596565469E-2</v>
      </c>
      <c r="R451" s="172">
        <f t="shared" si="10"/>
        <v>-6.536743184380378E-2</v>
      </c>
      <c r="S451" s="136">
        <f t="shared" si="10"/>
        <v>3.2102218761820955E-2</v>
      </c>
    </row>
    <row r="452" spans="1:19" x14ac:dyDescent="0.25">
      <c r="A452" s="189" t="s">
        <v>1621</v>
      </c>
      <c r="B452" s="189"/>
      <c r="C452" s="172">
        <f t="shared" si="11"/>
        <v>2.8503770366544057E-2</v>
      </c>
      <c r="D452" s="172">
        <f t="shared" si="10"/>
        <v>3.9280696257820713E-2</v>
      </c>
      <c r="E452" s="172">
        <f t="shared" si="10"/>
        <v>7.0024649191986921E-2</v>
      </c>
      <c r="F452" s="172">
        <f t="shared" si="10"/>
        <v>4.7065268607180855E-2</v>
      </c>
      <c r="G452" s="172">
        <f t="shared" si="10"/>
        <v>6.0535984151837807E-2</v>
      </c>
      <c r="H452" s="172">
        <f t="shared" si="10"/>
        <v>7.85290082905441E-2</v>
      </c>
      <c r="I452" s="172">
        <f t="shared" si="10"/>
        <v>1.8270830906118807E-2</v>
      </c>
      <c r="J452" s="172">
        <f t="shared" si="10"/>
        <v>7.6660117536222483E-2</v>
      </c>
      <c r="K452" s="172">
        <f t="shared" si="10"/>
        <v>-1.7370391567929966E-2</v>
      </c>
      <c r="L452" s="172">
        <f t="shared" si="10"/>
        <v>-1.7549903322949811E-3</v>
      </c>
      <c r="M452" s="172">
        <f t="shared" si="10"/>
        <v>1.5906268461422401E-2</v>
      </c>
      <c r="N452" s="172">
        <f t="shared" si="10"/>
        <v>4.5075994469143676E-3</v>
      </c>
      <c r="O452" s="172">
        <f t="shared" si="10"/>
        <v>0.13219818446104803</v>
      </c>
      <c r="P452" s="172">
        <f t="shared" si="10"/>
        <v>5.7863096847734941E-2</v>
      </c>
      <c r="Q452" s="172">
        <f t="shared" si="10"/>
        <v>5.3806901143514052E-2</v>
      </c>
      <c r="R452" s="172">
        <f t="shared" si="10"/>
        <v>-4.7111476716610312E-4</v>
      </c>
      <c r="S452" s="136">
        <f t="shared" si="10"/>
        <v>6.0959529014652958E-2</v>
      </c>
    </row>
    <row r="453" spans="1:19" x14ac:dyDescent="0.25">
      <c r="A453" s="189" t="s">
        <v>1618</v>
      </c>
      <c r="B453" s="189"/>
      <c r="C453" s="172">
        <f t="shared" si="11"/>
        <v>-3.4302108536013454E-2</v>
      </c>
      <c r="D453" s="172">
        <f t="shared" si="10"/>
        <v>1.2754083673145455E-3</v>
      </c>
      <c r="E453" s="172">
        <f t="shared" si="10"/>
        <v>-5.8868953328525708E-2</v>
      </c>
      <c r="F453" s="172">
        <f t="shared" si="10"/>
        <v>2.5799859218891275E-2</v>
      </c>
      <c r="G453" s="172">
        <f t="shared" si="10"/>
        <v>1.2862768657604384E-3</v>
      </c>
      <c r="H453" s="172">
        <f t="shared" si="10"/>
        <v>-3.1746011255485374E-2</v>
      </c>
      <c r="I453" s="172">
        <f t="shared" si="10"/>
        <v>-0.16065067854471859</v>
      </c>
      <c r="J453" s="172">
        <f t="shared" si="10"/>
        <v>0.15139245048065209</v>
      </c>
      <c r="K453" s="172">
        <f t="shared" si="10"/>
        <v>5.2373046817644209E-3</v>
      </c>
      <c r="L453" s="172">
        <f t="shared" si="10"/>
        <v>-0.10279621298811881</v>
      </c>
      <c r="M453" s="172">
        <f t="shared" si="10"/>
        <v>5.4725813843584215E-2</v>
      </c>
      <c r="N453" s="172">
        <f t="shared" si="10"/>
        <v>-0.1407533931874273</v>
      </c>
      <c r="O453" s="172">
        <f t="shared" si="10"/>
        <v>0.17036880336511051</v>
      </c>
      <c r="P453" s="172">
        <f t="shared" si="10"/>
        <v>3.4460865810207908E-2</v>
      </c>
      <c r="Q453" s="172">
        <f t="shared" si="10"/>
        <v>1.6146644125755838E-2</v>
      </c>
      <c r="R453" s="172">
        <f t="shared" si="10"/>
        <v>-0.14994895351840942</v>
      </c>
      <c r="S453" s="136">
        <f t="shared" si="10"/>
        <v>-8.4669944149766696E-3</v>
      </c>
    </row>
    <row r="454" spans="1:19" x14ac:dyDescent="0.25">
      <c r="A454" s="189" t="s">
        <v>1615</v>
      </c>
      <c r="B454" s="189"/>
      <c r="C454" s="172">
        <f t="shared" si="11"/>
        <v>1.4831728431123681E-2</v>
      </c>
      <c r="D454" s="172">
        <f t="shared" si="10"/>
        <v>7.4558633259011575E-2</v>
      </c>
      <c r="E454" s="172">
        <f t="shared" si="10"/>
        <v>-1.2569989753148159E-2</v>
      </c>
      <c r="F454" s="172">
        <f t="shared" si="10"/>
        <v>5.447229190607028E-2</v>
      </c>
      <c r="G454" s="172">
        <f t="shared" si="10"/>
        <v>7.1636158862711241E-3</v>
      </c>
      <c r="H454" s="172">
        <f t="shared" si="10"/>
        <v>6.107926280000231E-2</v>
      </c>
      <c r="I454" s="172">
        <f t="shared" si="10"/>
        <v>-9.6434219046728664E-2</v>
      </c>
      <c r="J454" s="172">
        <f t="shared" si="10"/>
        <v>6.9298944514580629E-2</v>
      </c>
      <c r="K454" s="172">
        <f t="shared" si="10"/>
        <v>-2.1093523907671496E-2</v>
      </c>
      <c r="L454" s="172">
        <f t="shared" si="10"/>
        <v>-8.1966530849739261E-2</v>
      </c>
      <c r="M454" s="172">
        <f t="shared" si="10"/>
        <v>9.901929383551944E-2</v>
      </c>
      <c r="N454" s="172">
        <f t="shared" si="10"/>
        <v>-7.9742652429986016E-3</v>
      </c>
      <c r="O454" s="172">
        <f t="shared" si="10"/>
        <v>0.10832681857911108</v>
      </c>
      <c r="P454" s="172">
        <f t="shared" si="10"/>
        <v>1.1330097271117223E-2</v>
      </c>
      <c r="Q454" s="172">
        <f t="shared" si="10"/>
        <v>-3.1638319465886133E-2</v>
      </c>
      <c r="R454" s="172">
        <f t="shared" si="10"/>
        <v>-7.2118117168627816E-2</v>
      </c>
      <c r="S454" s="136">
        <f t="shared" si="10"/>
        <v>-9.7419843154616936E-3</v>
      </c>
    </row>
    <row r="455" spans="1:19" x14ac:dyDescent="0.25">
      <c r="A455" s="189" t="s">
        <v>1612</v>
      </c>
      <c r="B455" s="189"/>
      <c r="C455" s="172">
        <f t="shared" si="11"/>
        <v>2.0213110109570387E-3</v>
      </c>
      <c r="D455" s="172">
        <f t="shared" si="10"/>
        <v>-4.4688751342079058E-3</v>
      </c>
      <c r="E455" s="172">
        <f t="shared" si="10"/>
        <v>0.15105844237554211</v>
      </c>
      <c r="F455" s="172">
        <f t="shared" si="10"/>
        <v>3.4585331972235345E-2</v>
      </c>
      <c r="G455" s="172">
        <f t="shared" si="10"/>
        <v>0.11482920516892925</v>
      </c>
      <c r="H455" s="172">
        <f t="shared" si="10"/>
        <v>0.10526044611836483</v>
      </c>
      <c r="I455" s="172">
        <f t="shared" si="10"/>
        <v>5.4490928175030762E-2</v>
      </c>
      <c r="J455" s="172">
        <f t="shared" si="10"/>
        <v>2.4206999184127165E-2</v>
      </c>
      <c r="K455" s="172">
        <f t="shared" si="10"/>
        <v>-5.3779723868195517E-2</v>
      </c>
      <c r="L455" s="172">
        <f t="shared" si="10"/>
        <v>1.5534155228520641E-2</v>
      </c>
      <c r="M455" s="172">
        <f t="shared" si="10"/>
        <v>-1.1929998500044392E-2</v>
      </c>
      <c r="N455" s="172">
        <f t="shared" si="10"/>
        <v>-7.8313888939357534E-3</v>
      </c>
      <c r="O455" s="172">
        <f t="shared" si="10"/>
        <v>6.7338722456202094E-2</v>
      </c>
      <c r="P455" s="172">
        <f t="shared" si="10"/>
        <v>4.0689024095758031E-2</v>
      </c>
      <c r="Q455" s="172">
        <f t="shared" si="10"/>
        <v>3.7729322261655707E-2</v>
      </c>
      <c r="R455" s="172">
        <f t="shared" si="10"/>
        <v>-6.0471351517781269E-3</v>
      </c>
      <c r="S455" s="136">
        <f t="shared" si="10"/>
        <v>3.5579435887686639E-2</v>
      </c>
    </row>
    <row r="456" spans="1:19" x14ac:dyDescent="0.25">
      <c r="A456" s="189" t="s">
        <v>1609</v>
      </c>
      <c r="B456" s="189"/>
      <c r="C456" s="172">
        <f t="shared" si="11"/>
        <v>7.7746034200980807E-2</v>
      </c>
      <c r="D456" s="172">
        <f t="shared" si="10"/>
        <v>2.7154604342672028E-2</v>
      </c>
      <c r="E456" s="172">
        <f t="shared" si="10"/>
        <v>0.13146265617987707</v>
      </c>
      <c r="F456" s="172">
        <f t="shared" si="10"/>
        <v>-1.0585812850578691E-2</v>
      </c>
      <c r="G456" s="172">
        <f t="shared" si="10"/>
        <v>5.7277068997922509E-2</v>
      </c>
      <c r="H456" s="172">
        <f t="shared" si="10"/>
        <v>9.7904579750726306E-2</v>
      </c>
      <c r="I456" s="172">
        <f t="shared" si="10"/>
        <v>6.9110565877681829E-2</v>
      </c>
      <c r="J456" s="172">
        <f t="shared" si="10"/>
        <v>4.2410342688553815E-2</v>
      </c>
      <c r="K456" s="172">
        <f t="shared" si="10"/>
        <v>-3.9154657100261114E-2</v>
      </c>
      <c r="L456" s="172">
        <f t="shared" si="10"/>
        <v>-3.9400607534525456E-3</v>
      </c>
      <c r="M456" s="172">
        <f t="shared" si="10"/>
        <v>-5.0732322721538048E-2</v>
      </c>
      <c r="N456" s="172">
        <f t="shared" si="10"/>
        <v>-2.0464368728193905E-2</v>
      </c>
      <c r="O456" s="172">
        <f t="shared" si="10"/>
        <v>5.7431554122482353E-2</v>
      </c>
      <c r="P456" s="172">
        <f t="shared" si="10"/>
        <v>3.6884604860145886E-2</v>
      </c>
      <c r="Q456" s="172">
        <f t="shared" si="10"/>
        <v>5.6176704396591504E-2</v>
      </c>
      <c r="R456" s="172">
        <f t="shared" si="10"/>
        <v>1.4318284216679134E-2</v>
      </c>
      <c r="S456" s="136">
        <f t="shared" si="10"/>
        <v>5.033331180049716E-2</v>
      </c>
    </row>
    <row r="457" spans="1:19" x14ac:dyDescent="0.25">
      <c r="A457" s="189" t="s">
        <v>1606</v>
      </c>
      <c r="B457" s="189"/>
      <c r="C457" s="172">
        <f t="shared" si="11"/>
        <v>-7.9426662817440485E-2</v>
      </c>
      <c r="D457" s="172">
        <f t="shared" si="10"/>
        <v>-4.1860074854229157E-2</v>
      </c>
      <c r="E457" s="172">
        <f t="shared" si="10"/>
        <v>0.17587055577946331</v>
      </c>
      <c r="F457" s="172">
        <f t="shared" si="10"/>
        <v>8.9746551218579773E-2</v>
      </c>
      <c r="G457" s="172">
        <f t="shared" si="10"/>
        <v>0.18724500539263778</v>
      </c>
      <c r="H457" s="172">
        <f t="shared" si="10"/>
        <v>0.11584295289325319</v>
      </c>
      <c r="I457" s="172">
        <f t="shared" si="10"/>
        <v>3.846217448059841E-2</v>
      </c>
      <c r="J457" s="172">
        <f t="shared" si="10"/>
        <v>4.4065862707252101E-3</v>
      </c>
      <c r="K457" s="172">
        <f t="shared" si="10"/>
        <v>-7.0721197936407298E-2</v>
      </c>
      <c r="L457" s="172">
        <f t="shared" si="10"/>
        <v>3.8236464497543254E-2</v>
      </c>
      <c r="M457" s="172">
        <f t="shared" si="10"/>
        <v>3.279832346886935E-2</v>
      </c>
      <c r="N457" s="172">
        <f t="shared" si="10"/>
        <v>5.9340729466508257E-3</v>
      </c>
      <c r="O457" s="172">
        <f t="shared" si="10"/>
        <v>7.84759896628906E-2</v>
      </c>
      <c r="P457" s="172">
        <f t="shared" si="10"/>
        <v>4.4911803152401175E-2</v>
      </c>
      <c r="Q457" s="172">
        <f t="shared" si="10"/>
        <v>1.9237164923366024E-2</v>
      </c>
      <c r="R457" s="172">
        <f t="shared" si="10"/>
        <v>-2.8090512014528612E-2</v>
      </c>
      <c r="S457" s="136">
        <f t="shared" si="10"/>
        <v>1.9366290846228429E-2</v>
      </c>
    </row>
    <row r="458" spans="1:19" x14ac:dyDescent="0.25">
      <c r="A458" s="189" t="s">
        <v>1603</v>
      </c>
      <c r="B458" s="189"/>
      <c r="C458" s="172">
        <f t="shared" si="11"/>
        <v>5.3717435212440101E-2</v>
      </c>
      <c r="D458" s="172">
        <f t="shared" si="11"/>
        <v>4.1675598336592401E-2</v>
      </c>
      <c r="E458" s="172">
        <f t="shared" si="11"/>
        <v>0.1128082632845564</v>
      </c>
      <c r="F458" s="172">
        <f t="shared" si="11"/>
        <v>2.9321617545829959E-2</v>
      </c>
      <c r="G458" s="172">
        <f t="shared" si="11"/>
        <v>1.5799562614832618E-2</v>
      </c>
      <c r="H458" s="172">
        <f t="shared" si="11"/>
        <v>3.9690875588007657E-2</v>
      </c>
      <c r="I458" s="172">
        <f t="shared" si="11"/>
        <v>5.5341310534467336E-2</v>
      </c>
      <c r="J458" s="172">
        <f t="shared" si="11"/>
        <v>1.7954024447006889E-2</v>
      </c>
      <c r="K458" s="172">
        <f t="shared" si="11"/>
        <v>-3.5040382979797835E-2</v>
      </c>
      <c r="L458" s="172">
        <f t="shared" si="11"/>
        <v>5.128194618924109E-3</v>
      </c>
      <c r="M458" s="172">
        <f t="shared" si="11"/>
        <v>-2.5534618320093294E-3</v>
      </c>
      <c r="N458" s="172">
        <f t="shared" si="11"/>
        <v>0</v>
      </c>
      <c r="O458" s="172">
        <f t="shared" si="11"/>
        <v>6.0133875387626823E-2</v>
      </c>
      <c r="P458" s="172">
        <f t="shared" si="11"/>
        <v>3.5756388428183961E-2</v>
      </c>
      <c r="Q458" s="172">
        <f t="shared" si="11"/>
        <v>5.0062480444372781E-3</v>
      </c>
      <c r="R458" s="172">
        <f t="shared" si="11"/>
        <v>-4.981310369143066E-3</v>
      </c>
      <c r="S458" s="136">
        <f t="shared" ref="D458:S473" si="12">(S53/R53)^4-1</f>
        <v>3.8006559758891889E-2</v>
      </c>
    </row>
    <row r="459" spans="1:19" x14ac:dyDescent="0.25">
      <c r="A459" s="189" t="s">
        <v>1600</v>
      </c>
      <c r="B459" s="189"/>
      <c r="C459" s="172">
        <f t="shared" ref="C459:R474" si="13">(C54/B54)^4-1</f>
        <v>4.4960463841357656E-2</v>
      </c>
      <c r="D459" s="172">
        <f t="shared" si="12"/>
        <v>4.9225627142131412E-2</v>
      </c>
      <c r="E459" s="172">
        <f t="shared" si="12"/>
        <v>2.7499995502891394E-2</v>
      </c>
      <c r="F459" s="172">
        <f t="shared" si="12"/>
        <v>0.23652945071350739</v>
      </c>
      <c r="G459" s="172">
        <f t="shared" si="12"/>
        <v>1.4312534199434346E-2</v>
      </c>
      <c r="H459" s="172">
        <f t="shared" si="12"/>
        <v>1.8234452551252334E-2</v>
      </c>
      <c r="I459" s="172">
        <f t="shared" si="12"/>
        <v>7.1923484987887143E-2</v>
      </c>
      <c r="J459" s="172">
        <f t="shared" si="12"/>
        <v>0.1673717517234008</v>
      </c>
      <c r="K459" s="172">
        <f t="shared" si="12"/>
        <v>-2.2047283203357582E-2</v>
      </c>
      <c r="L459" s="172">
        <f t="shared" si="12"/>
        <v>1.2112641796560464E-2</v>
      </c>
      <c r="M459" s="172">
        <f t="shared" si="12"/>
        <v>1.5950264824284632E-2</v>
      </c>
      <c r="N459" s="172">
        <f t="shared" si="12"/>
        <v>-9.3069694719621232E-2</v>
      </c>
      <c r="O459" s="172">
        <f t="shared" si="12"/>
        <v>0.17581465907676419</v>
      </c>
      <c r="P459" s="172">
        <f t="shared" si="12"/>
        <v>0.162282405688843</v>
      </c>
      <c r="Q459" s="172">
        <f t="shared" si="12"/>
        <v>2.1955624818362107E-2</v>
      </c>
      <c r="R459" s="172">
        <f t="shared" si="12"/>
        <v>-1.0694928600804787E-2</v>
      </c>
      <c r="S459" s="136">
        <f t="shared" si="12"/>
        <v>8.7654705114577292E-2</v>
      </c>
    </row>
    <row r="460" spans="1:19" x14ac:dyDescent="0.25">
      <c r="A460" s="189" t="s">
        <v>1597</v>
      </c>
      <c r="B460" s="189"/>
      <c r="C460" s="172">
        <f t="shared" si="13"/>
        <v>4.0311275907398691E-2</v>
      </c>
      <c r="D460" s="172">
        <f t="shared" si="12"/>
        <v>5.8490791660460895E-2</v>
      </c>
      <c r="E460" s="172">
        <f t="shared" si="12"/>
        <v>2.2137091800115805E-2</v>
      </c>
      <c r="F460" s="172">
        <f t="shared" si="12"/>
        <v>0.40115876987868648</v>
      </c>
      <c r="G460" s="172">
        <f t="shared" si="12"/>
        <v>-0.11178083574512965</v>
      </c>
      <c r="H460" s="172">
        <f t="shared" si="12"/>
        <v>7.7878692299993002E-3</v>
      </c>
      <c r="I460" s="172">
        <f t="shared" si="12"/>
        <v>0.11660129915184769</v>
      </c>
      <c r="J460" s="172">
        <f t="shared" si="12"/>
        <v>9.7993426783577364E-2</v>
      </c>
      <c r="K460" s="172">
        <f t="shared" si="12"/>
        <v>0.22139667830914389</v>
      </c>
      <c r="L460" s="172">
        <f t="shared" si="12"/>
        <v>0.1283092297838877</v>
      </c>
      <c r="M460" s="172">
        <f t="shared" si="12"/>
        <v>7.170095785819619E-3</v>
      </c>
      <c r="N460" s="172">
        <f t="shared" si="12"/>
        <v>-3.432453351884579E-3</v>
      </c>
      <c r="O460" s="172">
        <f t="shared" si="12"/>
        <v>0.16599005026327895</v>
      </c>
      <c r="P460" s="172">
        <f t="shared" si="12"/>
        <v>0.12905788091982928</v>
      </c>
      <c r="Q460" s="172">
        <f t="shared" si="12"/>
        <v>-9.190436755664444E-3</v>
      </c>
      <c r="R460" s="172">
        <f t="shared" si="12"/>
        <v>0.21662446765008103</v>
      </c>
      <c r="S460" s="136">
        <f t="shared" si="12"/>
        <v>8.4015844039853071E-2</v>
      </c>
    </row>
    <row r="461" spans="1:19" x14ac:dyDescent="0.25">
      <c r="A461" s="189" t="s">
        <v>1594</v>
      </c>
      <c r="B461" s="189"/>
      <c r="C461" s="172">
        <f t="shared" si="13"/>
        <v>6.2689166154967779E-2</v>
      </c>
      <c r="D461" s="172">
        <f t="shared" si="12"/>
        <v>0.10689293867555216</v>
      </c>
      <c r="E461" s="172">
        <f t="shared" si="12"/>
        <v>-0.13557019146215177</v>
      </c>
      <c r="F461" s="172">
        <f t="shared" si="12"/>
        <v>0.48239523360614212</v>
      </c>
      <c r="G461" s="172">
        <f t="shared" si="12"/>
        <v>-8.5107793144743815E-2</v>
      </c>
      <c r="H461" s="172">
        <f t="shared" si="12"/>
        <v>-6.2307280727802894E-2</v>
      </c>
      <c r="I461" s="172">
        <f t="shared" si="12"/>
        <v>0.27527790183995671</v>
      </c>
      <c r="J461" s="172">
        <f t="shared" si="12"/>
        <v>-1.7900280140459857E-2</v>
      </c>
      <c r="K461" s="172">
        <f t="shared" si="12"/>
        <v>7.3969169208826901E-2</v>
      </c>
      <c r="L461" s="172">
        <f t="shared" si="12"/>
        <v>0.17674770087179503</v>
      </c>
      <c r="M461" s="172">
        <f t="shared" si="12"/>
        <v>0.27617565287683399</v>
      </c>
      <c r="N461" s="172">
        <f t="shared" si="12"/>
        <v>-0.14182029057377898</v>
      </c>
      <c r="O461" s="172">
        <f t="shared" si="12"/>
        <v>6.447077141948987E-2</v>
      </c>
      <c r="P461" s="172">
        <f t="shared" si="12"/>
        <v>1.2003992087159521E-2</v>
      </c>
      <c r="Q461" s="172">
        <f t="shared" si="12"/>
        <v>9.7181893285986032E-2</v>
      </c>
      <c r="R461" s="172">
        <f t="shared" si="12"/>
        <v>0.43693267723401719</v>
      </c>
      <c r="S461" s="136">
        <f t="shared" si="12"/>
        <v>7.7236875148114725E-2</v>
      </c>
    </row>
    <row r="462" spans="1:19" x14ac:dyDescent="0.25">
      <c r="A462" s="189" t="s">
        <v>1591</v>
      </c>
      <c r="B462" s="189"/>
      <c r="C462" s="172">
        <f t="shared" si="13"/>
        <v>5.4585659537515596E-2</v>
      </c>
      <c r="D462" s="172">
        <f t="shared" si="12"/>
        <v>3.8116924348758463E-2</v>
      </c>
      <c r="E462" s="172">
        <f t="shared" si="12"/>
        <v>1.7848734150708312E-2</v>
      </c>
      <c r="F462" s="172">
        <f t="shared" si="12"/>
        <v>0.14593854106549609</v>
      </c>
      <c r="G462" s="172">
        <f t="shared" si="12"/>
        <v>7.8111430747094479E-2</v>
      </c>
      <c r="H462" s="172">
        <f t="shared" si="12"/>
        <v>1.9394397043279943E-2</v>
      </c>
      <c r="I462" s="172">
        <f t="shared" si="12"/>
        <v>4.1723110162332766E-3</v>
      </c>
      <c r="J462" s="172">
        <f t="shared" si="12"/>
        <v>0.28707973473333182</v>
      </c>
      <c r="K462" s="172">
        <f t="shared" si="12"/>
        <v>-0.14597036327138013</v>
      </c>
      <c r="L462" s="172">
        <f t="shared" si="12"/>
        <v>-3.0532092747662221E-2</v>
      </c>
      <c r="M462" s="172">
        <f t="shared" si="12"/>
        <v>1.9805464586480914E-2</v>
      </c>
      <c r="N462" s="172">
        <f t="shared" si="12"/>
        <v>-0.14030773455414469</v>
      </c>
      <c r="O462" s="172">
        <f t="shared" si="12"/>
        <v>0.11651654372011455</v>
      </c>
      <c r="P462" s="172">
        <f t="shared" si="12"/>
        <v>0.13208357542072124</v>
      </c>
      <c r="Q462" s="172">
        <f t="shared" si="12"/>
        <v>6.0403772368049058E-2</v>
      </c>
      <c r="R462" s="172">
        <f t="shared" si="12"/>
        <v>-8.6721176980586456E-2</v>
      </c>
      <c r="S462" s="136">
        <f t="shared" si="12"/>
        <v>0.11927763431903338</v>
      </c>
    </row>
    <row r="463" spans="1:19" x14ac:dyDescent="0.25">
      <c r="A463" s="189" t="s">
        <v>1588</v>
      </c>
      <c r="B463" s="189"/>
      <c r="C463" s="172">
        <f t="shared" si="13"/>
        <v>2.9340018414950153E-2</v>
      </c>
      <c r="D463" s="172">
        <f t="shared" si="12"/>
        <v>4.5151753661292204E-2</v>
      </c>
      <c r="E463" s="172">
        <f t="shared" si="12"/>
        <v>8.7378865492834468E-2</v>
      </c>
      <c r="F463" s="172">
        <f t="shared" si="12"/>
        <v>0.42415969853141777</v>
      </c>
      <c r="G463" s="172">
        <f t="shared" si="12"/>
        <v>-0.15161557486003596</v>
      </c>
      <c r="H463" s="172">
        <f t="shared" si="12"/>
        <v>3.2005084524935556E-2</v>
      </c>
      <c r="I463" s="172">
        <f t="shared" si="12"/>
        <v>8.5240707865594345E-2</v>
      </c>
      <c r="J463" s="172">
        <f t="shared" si="12"/>
        <v>0.11021492855648174</v>
      </c>
      <c r="K463" s="172">
        <f t="shared" si="12"/>
        <v>0.36195393077686222</v>
      </c>
      <c r="L463" s="172">
        <f t="shared" si="12"/>
        <v>0.14068962270702112</v>
      </c>
      <c r="M463" s="172">
        <f t="shared" si="12"/>
        <v>-7.6211013200537137E-2</v>
      </c>
      <c r="N463" s="172">
        <f t="shared" si="12"/>
        <v>7.7188683977684969E-2</v>
      </c>
      <c r="O463" s="172">
        <f t="shared" si="12"/>
        <v>0.21134767113315256</v>
      </c>
      <c r="P463" s="172">
        <f t="shared" si="12"/>
        <v>0.17052596473181625</v>
      </c>
      <c r="Q463" s="172">
        <f t="shared" si="12"/>
        <v>-5.2432171850545495E-2</v>
      </c>
      <c r="R463" s="172">
        <f t="shared" si="12"/>
        <v>0.19952913339369749</v>
      </c>
      <c r="S463" s="136">
        <f t="shared" si="12"/>
        <v>8.1448092413741069E-2</v>
      </c>
    </row>
    <row r="464" spans="1:19" x14ac:dyDescent="0.25">
      <c r="A464" s="189" t="s">
        <v>1585</v>
      </c>
      <c r="B464" s="189"/>
      <c r="C464" s="172">
        <f t="shared" si="13"/>
        <v>8.5294941512699118E-3</v>
      </c>
      <c r="D464" s="172">
        <f t="shared" si="12"/>
        <v>3.7275353090912455E-2</v>
      </c>
      <c r="E464" s="172">
        <f t="shared" si="12"/>
        <v>-3.8319284092954375E-2</v>
      </c>
      <c r="F464" s="172">
        <f t="shared" si="12"/>
        <v>0.70520166309874277</v>
      </c>
      <c r="G464" s="172">
        <f t="shared" si="12"/>
        <v>-0.18573258381704405</v>
      </c>
      <c r="H464" s="172">
        <f t="shared" si="12"/>
        <v>-8.2987425562592865E-2</v>
      </c>
      <c r="I464" s="172">
        <f t="shared" si="12"/>
        <v>0.15476909915080572</v>
      </c>
      <c r="J464" s="172">
        <f t="shared" si="12"/>
        <v>-4.9797022209980835E-2</v>
      </c>
      <c r="K464" s="172">
        <f t="shared" si="12"/>
        <v>0.50064064094917726</v>
      </c>
      <c r="L464" s="172">
        <f t="shared" si="12"/>
        <v>9.240546295032237E-2</v>
      </c>
      <c r="M464" s="172">
        <f t="shared" si="12"/>
        <v>-3.237906783749267E-2</v>
      </c>
      <c r="N464" s="172">
        <f t="shared" si="12"/>
        <v>-3.3208742731775764E-2</v>
      </c>
      <c r="O464" s="172">
        <f t="shared" si="12"/>
        <v>0.40882337862190044</v>
      </c>
      <c r="P464" s="172">
        <f t="shared" si="12"/>
        <v>0.31825830862387705</v>
      </c>
      <c r="Q464" s="172">
        <f t="shared" si="12"/>
        <v>-0.12469259138401101</v>
      </c>
      <c r="R464" s="172">
        <f t="shared" si="12"/>
        <v>5.576449651457116E-2</v>
      </c>
      <c r="S464" s="136">
        <f t="shared" si="12"/>
        <v>4.0933748891867072E-3</v>
      </c>
    </row>
    <row r="465" spans="1:19" x14ac:dyDescent="0.25">
      <c r="A465" s="189" t="s">
        <v>1582</v>
      </c>
      <c r="B465" s="189"/>
      <c r="C465" s="172">
        <f t="shared" si="13"/>
        <v>5.5983068344909181E-3</v>
      </c>
      <c r="D465" s="172">
        <f t="shared" si="12"/>
        <v>0.3129159183381085</v>
      </c>
      <c r="E465" s="172">
        <f t="shared" si="12"/>
        <v>0.32860324915303241</v>
      </c>
      <c r="F465" s="172">
        <f t="shared" si="12"/>
        <v>-0.13786919565377498</v>
      </c>
      <c r="G465" s="172">
        <f t="shared" si="12"/>
        <v>-0.13377030253816613</v>
      </c>
      <c r="H465" s="172">
        <f t="shared" si="12"/>
        <v>-5.2117152960136082E-3</v>
      </c>
      <c r="I465" s="172">
        <f t="shared" si="12"/>
        <v>-0.17309533064852978</v>
      </c>
      <c r="J465" s="172">
        <f t="shared" si="12"/>
        <v>0.68790433785426308</v>
      </c>
      <c r="K465" s="172">
        <f t="shared" si="12"/>
        <v>0.22066562971810111</v>
      </c>
      <c r="L465" s="172">
        <f t="shared" si="12"/>
        <v>-0.17484739496615609</v>
      </c>
      <c r="M465" s="172">
        <f t="shared" si="12"/>
        <v>-0.18693376069777268</v>
      </c>
      <c r="N465" s="172">
        <f t="shared" si="12"/>
        <v>0.657417404359804</v>
      </c>
      <c r="O465" s="172">
        <f t="shared" si="12"/>
        <v>-0.4338954589619527</v>
      </c>
      <c r="P465" s="172">
        <f t="shared" si="12"/>
        <v>-0.20329738867955816</v>
      </c>
      <c r="Q465" s="172">
        <f t="shared" si="12"/>
        <v>-0.40856346301867685</v>
      </c>
      <c r="R465" s="172">
        <f t="shared" si="12"/>
        <v>-0.29273830531865652</v>
      </c>
      <c r="S465" s="136">
        <f t="shared" si="12"/>
        <v>-5.9487173066261723E-2</v>
      </c>
    </row>
    <row r="466" spans="1:19" x14ac:dyDescent="0.25">
      <c r="A466" s="189" t="s">
        <v>1579</v>
      </c>
      <c r="B466" s="189"/>
      <c r="C466" s="172">
        <f t="shared" si="13"/>
        <v>5.5280540222961916E-2</v>
      </c>
      <c r="D466" s="172">
        <f t="shared" si="12"/>
        <v>2.0427401489680586E-2</v>
      </c>
      <c r="E466" s="172">
        <f t="shared" si="12"/>
        <v>0.19804620814705176</v>
      </c>
      <c r="F466" s="172">
        <f t="shared" si="12"/>
        <v>0.26847452927377824</v>
      </c>
      <c r="G466" s="172">
        <f t="shared" si="12"/>
        <v>-0.11672525091523833</v>
      </c>
      <c r="H466" s="172">
        <f t="shared" si="12"/>
        <v>0.16924546676193097</v>
      </c>
      <c r="I466" s="172">
        <f t="shared" si="12"/>
        <v>5.4145880880361208E-2</v>
      </c>
      <c r="J466" s="172">
        <f t="shared" si="12"/>
        <v>0.22696368663147437</v>
      </c>
      <c r="K466" s="172">
        <f t="shared" si="12"/>
        <v>0.25840541492628688</v>
      </c>
      <c r="L466" s="172">
        <f t="shared" si="12"/>
        <v>0.23664774919456266</v>
      </c>
      <c r="M466" s="172">
        <f t="shared" si="12"/>
        <v>-0.10380378206568153</v>
      </c>
      <c r="N466" s="172">
        <f t="shared" si="12"/>
        <v>0.13591276663755836</v>
      </c>
      <c r="O466" s="172">
        <f t="shared" si="12"/>
        <v>0.14109647402336734</v>
      </c>
      <c r="P466" s="172">
        <f t="shared" si="12"/>
        <v>7.8242911051042974E-2</v>
      </c>
      <c r="Q466" s="172">
        <f t="shared" si="12"/>
        <v>7.0708350093479311E-2</v>
      </c>
      <c r="R466" s="172">
        <f t="shared" si="12"/>
        <v>0.4098213002885549</v>
      </c>
      <c r="S466" s="136">
        <f t="shared" si="12"/>
        <v>0.16721143152117057</v>
      </c>
    </row>
    <row r="467" spans="1:19" x14ac:dyDescent="0.25">
      <c r="A467" s="189" t="s">
        <v>1576</v>
      </c>
      <c r="B467" s="189"/>
      <c r="C467" s="172">
        <f t="shared" si="13"/>
        <v>-7.4922164038289107E-2</v>
      </c>
      <c r="D467" s="172">
        <f t="shared" si="12"/>
        <v>5.6087143637639558E-2</v>
      </c>
      <c r="E467" s="172">
        <f t="shared" si="12"/>
        <v>-0.12844000387039844</v>
      </c>
      <c r="F467" s="172">
        <f t="shared" si="12"/>
        <v>5.8705904093729666E-2</v>
      </c>
      <c r="G467" s="172">
        <f t="shared" si="12"/>
        <v>8.580538580380348E-2</v>
      </c>
      <c r="H467" s="172">
        <f t="shared" si="12"/>
        <v>-1.9711683219133525E-2</v>
      </c>
      <c r="I467" s="172">
        <f t="shared" si="12"/>
        <v>-1.9375530163724175E-2</v>
      </c>
      <c r="J467" s="172">
        <f t="shared" si="12"/>
        <v>7.0512786752249035E-2</v>
      </c>
      <c r="K467" s="172">
        <f t="shared" si="12"/>
        <v>-2.3707971965694297E-2</v>
      </c>
      <c r="L467" s="172">
        <f t="shared" si="12"/>
        <v>-3.8660792558056101E-2</v>
      </c>
      <c r="M467" s="172">
        <f t="shared" si="12"/>
        <v>-4.4115957920112248E-3</v>
      </c>
      <c r="N467" s="172">
        <f t="shared" si="12"/>
        <v>-1.1890867035764807E-2</v>
      </c>
      <c r="O467" s="172">
        <f t="shared" si="12"/>
        <v>9.72773132165341E-2</v>
      </c>
      <c r="P467" s="172">
        <f t="shared" si="12"/>
        <v>4.0782686416973801E-2</v>
      </c>
      <c r="Q467" s="172">
        <f t="shared" si="12"/>
        <v>4.479964481827281E-2</v>
      </c>
      <c r="R467" s="172">
        <f t="shared" si="12"/>
        <v>0</v>
      </c>
      <c r="S467" s="136">
        <f t="shared" si="12"/>
        <v>9.7024221766465635E-2</v>
      </c>
    </row>
    <row r="468" spans="1:19" x14ac:dyDescent="0.25">
      <c r="A468" s="189" t="s">
        <v>1573</v>
      </c>
      <c r="B468" s="189"/>
      <c r="C468" s="172">
        <f t="shared" si="13"/>
        <v>2.7715985896129114E-2</v>
      </c>
      <c r="D468" s="172">
        <f t="shared" si="12"/>
        <v>-6.3155061412617841E-2</v>
      </c>
      <c r="E468" s="172">
        <f t="shared" si="12"/>
        <v>8.9391961648919827E-2</v>
      </c>
      <c r="F468" s="172">
        <f t="shared" si="12"/>
        <v>0.24309742173451965</v>
      </c>
      <c r="G468" s="172">
        <f t="shared" si="12"/>
        <v>-2.3062953225888139E-2</v>
      </c>
      <c r="H468" s="172">
        <f t="shared" si="12"/>
        <v>-0.1454441010721973</v>
      </c>
      <c r="I468" s="172">
        <f t="shared" si="12"/>
        <v>0.11274238916083235</v>
      </c>
      <c r="J468" s="172">
        <f t="shared" si="12"/>
        <v>-3.7062828166049777E-2</v>
      </c>
      <c r="K468" s="172">
        <f t="shared" si="12"/>
        <v>5.6425219612997957E-2</v>
      </c>
      <c r="L468" s="172">
        <f t="shared" si="12"/>
        <v>0.13578646638196679</v>
      </c>
      <c r="M468" s="172">
        <f t="shared" si="12"/>
        <v>-5.1013705204610349E-2</v>
      </c>
      <c r="N468" s="172">
        <f t="shared" si="12"/>
        <v>5.5418073214506203E-2</v>
      </c>
      <c r="O468" s="172">
        <f t="shared" si="12"/>
        <v>7.5309589359526807E-2</v>
      </c>
      <c r="P468" s="172">
        <f t="shared" si="12"/>
        <v>2.8935469101211808E-2</v>
      </c>
      <c r="Q468" s="172">
        <f t="shared" si="12"/>
        <v>6.8526843963007789E-2</v>
      </c>
      <c r="R468" s="172">
        <f t="shared" si="12"/>
        <v>3.2887599239353138E-2</v>
      </c>
      <c r="S468" s="136">
        <f t="shared" si="12"/>
        <v>0.12460001506626317</v>
      </c>
    </row>
    <row r="469" spans="1:19" x14ac:dyDescent="0.25">
      <c r="A469" s="187" t="s">
        <v>1570</v>
      </c>
      <c r="B469" s="189"/>
      <c r="C469" s="172">
        <f t="shared" si="13"/>
        <v>0.10721418901880453</v>
      </c>
      <c r="D469" s="172">
        <f t="shared" si="12"/>
        <v>6.2361910498408113E-2</v>
      </c>
      <c r="E469" s="172">
        <f t="shared" si="12"/>
        <v>-8.0711598382277039E-3</v>
      </c>
      <c r="F469" s="172">
        <f t="shared" si="12"/>
        <v>7.5472276118839776E-2</v>
      </c>
      <c r="G469" s="172">
        <f t="shared" si="12"/>
        <v>5.0041963556906044E-3</v>
      </c>
      <c r="H469" s="172">
        <f t="shared" si="12"/>
        <v>5.2524183905463762E-2</v>
      </c>
      <c r="I469" s="172">
        <f t="shared" si="12"/>
        <v>8.2738580991712718E-2</v>
      </c>
      <c r="J469" s="172">
        <f t="shared" si="12"/>
        <v>3.0945576855587964E-2</v>
      </c>
      <c r="K469" s="172">
        <f t="shared" si="12"/>
        <v>4.5929612745754245E-3</v>
      </c>
      <c r="L469" s="172">
        <f t="shared" si="12"/>
        <v>-1.6137093440656169E-2</v>
      </c>
      <c r="M469" s="172">
        <f t="shared" si="12"/>
        <v>5.4673353383114298E-2</v>
      </c>
      <c r="N469" s="172">
        <f t="shared" si="12"/>
        <v>-9.734616571825061E-3</v>
      </c>
      <c r="O469" s="172">
        <f t="shared" si="12"/>
        <v>5.6588470054453888E-2</v>
      </c>
      <c r="P469" s="172">
        <f t="shared" si="12"/>
        <v>5.1838281222649218E-3</v>
      </c>
      <c r="Q469" s="172">
        <f t="shared" si="12"/>
        <v>8.5042574568729989E-3</v>
      </c>
      <c r="R469" s="172">
        <f t="shared" si="12"/>
        <v>-1.8114843488958865E-3</v>
      </c>
      <c r="S469" s="136">
        <f t="shared" si="12"/>
        <v>5.2193766583139123E-2</v>
      </c>
    </row>
    <row r="470" spans="1:19" x14ac:dyDescent="0.25">
      <c r="A470" s="189" t="s">
        <v>1567</v>
      </c>
      <c r="B470" s="189"/>
      <c r="C470" s="172">
        <f t="shared" si="13"/>
        <v>0.24212690820010985</v>
      </c>
      <c r="D470" s="172">
        <f t="shared" si="12"/>
        <v>3.4105211401025182E-2</v>
      </c>
      <c r="E470" s="172">
        <f t="shared" si="12"/>
        <v>-6.0786324874690822E-2</v>
      </c>
      <c r="F470" s="172">
        <f t="shared" si="12"/>
        <v>8.2793426100686629E-2</v>
      </c>
      <c r="G470" s="172">
        <f t="shared" si="12"/>
        <v>5.2909937496685711E-3</v>
      </c>
      <c r="H470" s="172">
        <f t="shared" si="12"/>
        <v>8.493601685336305E-2</v>
      </c>
      <c r="I470" s="172">
        <f t="shared" si="12"/>
        <v>8.0022622693585177E-2</v>
      </c>
      <c r="J470" s="172">
        <f t="shared" si="12"/>
        <v>1.109994992023422E-2</v>
      </c>
      <c r="K470" s="172">
        <f t="shared" si="12"/>
        <v>-3.9411294679516762E-2</v>
      </c>
      <c r="L470" s="172">
        <f t="shared" si="12"/>
        <v>-5.368956138629799E-2</v>
      </c>
      <c r="M470" s="172">
        <f t="shared" si="12"/>
        <v>0.12635214050808496</v>
      </c>
      <c r="N470" s="172">
        <f t="shared" si="12"/>
        <v>2.6731356400322426E-4</v>
      </c>
      <c r="O470" s="172">
        <f t="shared" si="12"/>
        <v>1.1596104735716484E-2</v>
      </c>
      <c r="P470" s="172">
        <f t="shared" si="12"/>
        <v>-7.388132697089711E-3</v>
      </c>
      <c r="Q470" s="172">
        <f t="shared" si="12"/>
        <v>-4.3124951931634015E-2</v>
      </c>
      <c r="R470" s="172">
        <f t="shared" si="12"/>
        <v>-1.8976115443565589E-2</v>
      </c>
      <c r="S470" s="136">
        <f t="shared" si="12"/>
        <v>0.14297928754594635</v>
      </c>
    </row>
    <row r="471" spans="1:19" x14ac:dyDescent="0.25">
      <c r="A471" s="189" t="s">
        <v>1564</v>
      </c>
      <c r="B471" s="189"/>
      <c r="C471" s="172">
        <f t="shared" si="13"/>
        <v>0.23558414401772376</v>
      </c>
      <c r="D471" s="172">
        <f t="shared" si="12"/>
        <v>3.5602033214244821E-2</v>
      </c>
      <c r="E471" s="172">
        <f t="shared" si="12"/>
        <v>-5.6289320349559913E-2</v>
      </c>
      <c r="F471" s="172">
        <f t="shared" si="12"/>
        <v>8.1965702289798381E-2</v>
      </c>
      <c r="G471" s="172">
        <f t="shared" si="12"/>
        <v>3.8838305599822043E-3</v>
      </c>
      <c r="H471" s="172">
        <f t="shared" si="12"/>
        <v>8.2395762896673164E-2</v>
      </c>
      <c r="I471" s="172">
        <f t="shared" si="12"/>
        <v>7.658127786162261E-2</v>
      </c>
      <c r="J471" s="172">
        <f t="shared" si="12"/>
        <v>1.3517058198014187E-2</v>
      </c>
      <c r="K471" s="172">
        <f t="shared" si="12"/>
        <v>-3.9964303302948423E-2</v>
      </c>
      <c r="L471" s="172">
        <f t="shared" si="12"/>
        <v>-5.2306859781738657E-2</v>
      </c>
      <c r="M471" s="172">
        <f t="shared" si="12"/>
        <v>0.1226096736347444</v>
      </c>
      <c r="N471" s="172">
        <f t="shared" si="12"/>
        <v>-2.119525389839283E-3</v>
      </c>
      <c r="O471" s="172">
        <f t="shared" si="12"/>
        <v>1.6411728561620098E-2</v>
      </c>
      <c r="P471" s="172">
        <f t="shared" si="12"/>
        <v>-6.8068453962262243E-3</v>
      </c>
      <c r="Q471" s="172">
        <f t="shared" si="12"/>
        <v>-3.8510876323773813E-2</v>
      </c>
      <c r="R471" s="172">
        <f t="shared" si="12"/>
        <v>-1.9346392887153341E-2</v>
      </c>
      <c r="S471" s="136">
        <f t="shared" si="12"/>
        <v>0.14029389549571891</v>
      </c>
    </row>
    <row r="472" spans="1:19" x14ac:dyDescent="0.25">
      <c r="A472" s="189" t="s">
        <v>1561</v>
      </c>
      <c r="B472" s="189"/>
      <c r="C472" s="172">
        <f t="shared" si="13"/>
        <v>0.29261989685296164</v>
      </c>
      <c r="D472" s="172">
        <f t="shared" si="12"/>
        <v>2.2927296371912931E-2</v>
      </c>
      <c r="E472" s="172">
        <f t="shared" si="12"/>
        <v>-9.456120632285403E-2</v>
      </c>
      <c r="F472" s="172">
        <f t="shared" si="12"/>
        <v>8.9639039294284517E-2</v>
      </c>
      <c r="G472" s="172">
        <f t="shared" si="12"/>
        <v>1.6020070921783924E-2</v>
      </c>
      <c r="H472" s="172">
        <f t="shared" si="12"/>
        <v>0.10430470365691735</v>
      </c>
      <c r="I472" s="172">
        <f t="shared" si="12"/>
        <v>0.10569495910930793</v>
      </c>
      <c r="J472" s="172">
        <f t="shared" si="12"/>
        <v>-6.3861125561445187E-3</v>
      </c>
      <c r="K472" s="172">
        <f t="shared" si="12"/>
        <v>-3.5692513410909399E-2</v>
      </c>
      <c r="L472" s="172">
        <f t="shared" si="12"/>
        <v>-6.3589457503227642E-2</v>
      </c>
      <c r="M472" s="172">
        <f t="shared" si="12"/>
        <v>0.15483811475556464</v>
      </c>
      <c r="N472" s="172">
        <f t="shared" si="12"/>
        <v>1.8251867834344404E-2</v>
      </c>
      <c r="O472" s="172">
        <f t="shared" si="12"/>
        <v>-2.3698014272943602E-2</v>
      </c>
      <c r="P472" s="172">
        <f t="shared" si="12"/>
        <v>-1.1748629899060892E-2</v>
      </c>
      <c r="Q472" s="172">
        <f t="shared" si="12"/>
        <v>-7.7314747994820521E-2</v>
      </c>
      <c r="R472" s="172">
        <f t="shared" si="12"/>
        <v>-1.6157553382023626E-2</v>
      </c>
      <c r="S472" s="136">
        <f t="shared" si="12"/>
        <v>0.16405686233679306</v>
      </c>
    </row>
    <row r="473" spans="1:19" x14ac:dyDescent="0.25">
      <c r="A473" s="189" t="s">
        <v>1558</v>
      </c>
      <c r="B473" s="189"/>
      <c r="C473" s="172">
        <f t="shared" si="13"/>
        <v>3.3047858401495267E-2</v>
      </c>
      <c r="D473" s="172">
        <f t="shared" si="12"/>
        <v>6.7359493108372082E-2</v>
      </c>
      <c r="E473" s="172">
        <f t="shared" si="12"/>
        <v>2.0291348137478904E-2</v>
      </c>
      <c r="F473" s="172">
        <f t="shared" si="12"/>
        <v>8.3446661899399421E-2</v>
      </c>
      <c r="G473" s="172">
        <f t="shared" si="12"/>
        <v>-8.7077696800174076E-3</v>
      </c>
      <c r="H473" s="172">
        <f t="shared" si="12"/>
        <v>-6.5814368339900398E-4</v>
      </c>
      <c r="I473" s="172">
        <f t="shared" si="12"/>
        <v>1.3698997262099333E-2</v>
      </c>
      <c r="J473" s="172">
        <f t="shared" si="12"/>
        <v>6.4909557823920494E-2</v>
      </c>
      <c r="K473" s="172">
        <f t="shared" si="12"/>
        <v>3.3749560364338071E-2</v>
      </c>
      <c r="L473" s="172">
        <f t="shared" si="12"/>
        <v>4.7489087071477254E-3</v>
      </c>
      <c r="M473" s="172">
        <f t="shared" si="12"/>
        <v>5.2112221589516672E-2</v>
      </c>
      <c r="N473" s="172">
        <f t="shared" si="12"/>
        <v>-2.3730012176562121E-2</v>
      </c>
      <c r="O473" s="172">
        <f t="shared" si="12"/>
        <v>0.11657286822876411</v>
      </c>
      <c r="P473" s="172">
        <f t="shared" si="12"/>
        <v>2.0748750418787765E-2</v>
      </c>
      <c r="Q473" s="172">
        <f t="shared" si="12"/>
        <v>3.7358483644646112E-2</v>
      </c>
      <c r="R473" s="172">
        <f t="shared" si="12"/>
        <v>1.8225841274450705E-2</v>
      </c>
      <c r="S473" s="136">
        <f t="shared" si="12"/>
        <v>-4.1566983422244963E-2</v>
      </c>
    </row>
    <row r="474" spans="1:19" x14ac:dyDescent="0.25">
      <c r="A474" s="189" t="s">
        <v>1555</v>
      </c>
      <c r="B474" s="189"/>
      <c r="C474" s="172">
        <f t="shared" si="13"/>
        <v>3.025015992078206E-2</v>
      </c>
      <c r="D474" s="172">
        <f t="shared" si="13"/>
        <v>5.3325807503199929E-2</v>
      </c>
      <c r="E474" s="172">
        <f t="shared" si="13"/>
        <v>5.2169884742726325E-2</v>
      </c>
      <c r="F474" s="172">
        <f t="shared" si="13"/>
        <v>0.12102881900904605</v>
      </c>
      <c r="G474" s="172">
        <f t="shared" si="13"/>
        <v>4.770146892163285E-2</v>
      </c>
      <c r="H474" s="172">
        <f t="shared" si="13"/>
        <v>2.6394769165097864E-2</v>
      </c>
      <c r="I474" s="172">
        <f t="shared" si="13"/>
        <v>2.3143260861974824E-2</v>
      </c>
      <c r="J474" s="172">
        <f t="shared" si="13"/>
        <v>3.9787891416715349E-2</v>
      </c>
      <c r="K474" s="172">
        <f t="shared" si="13"/>
        <v>-4.1872737025334672E-3</v>
      </c>
      <c r="L474" s="172">
        <f t="shared" si="13"/>
        <v>1.4432826673688393E-2</v>
      </c>
      <c r="M474" s="172">
        <f t="shared" si="13"/>
        <v>5.8033102589377439E-2</v>
      </c>
      <c r="N474" s="172">
        <f t="shared" si="13"/>
        <v>3.3304995249363589E-3</v>
      </c>
      <c r="O474" s="172">
        <f t="shared" si="13"/>
        <v>0.11730320131544625</v>
      </c>
      <c r="P474" s="172">
        <f t="shared" si="13"/>
        <v>3.9626477860432274E-2</v>
      </c>
      <c r="Q474" s="172">
        <f t="shared" si="13"/>
        <v>3.2400741579083903E-2</v>
      </c>
      <c r="R474" s="172">
        <f t="shared" si="13"/>
        <v>1.9579346641059203E-2</v>
      </c>
      <c r="S474" s="136">
        <f t="shared" ref="D474:S489" si="14">(S69/R69)^4-1</f>
        <v>-1.9327952496621004E-2</v>
      </c>
    </row>
    <row r="475" spans="1:19" x14ac:dyDescent="0.25">
      <c r="A475" s="189" t="s">
        <v>1552</v>
      </c>
      <c r="B475" s="189"/>
      <c r="C475" s="172">
        <f t="shared" ref="C475:R490" si="15">(C70/B70)^4-1</f>
        <v>3.5605423789254909E-2</v>
      </c>
      <c r="D475" s="172">
        <f t="shared" si="15"/>
        <v>7.9594143912546711E-2</v>
      </c>
      <c r="E475" s="172">
        <f t="shared" si="15"/>
        <v>-6.4932823220519298E-3</v>
      </c>
      <c r="F475" s="172">
        <f t="shared" si="15"/>
        <v>5.1493662398592877E-2</v>
      </c>
      <c r="G475" s="172">
        <f t="shared" si="15"/>
        <v>-5.6698861349579133E-2</v>
      </c>
      <c r="H475" s="172">
        <f t="shared" si="15"/>
        <v>-2.4644840475335328E-2</v>
      </c>
      <c r="I475" s="172">
        <f t="shared" si="15"/>
        <v>4.9395913228473809E-3</v>
      </c>
      <c r="J475" s="172">
        <f t="shared" si="15"/>
        <v>8.8531063484010186E-2</v>
      </c>
      <c r="K475" s="172">
        <f t="shared" si="15"/>
        <v>6.9352521583890381E-2</v>
      </c>
      <c r="L475" s="172">
        <f t="shared" si="15"/>
        <v>-3.8843155047242339E-3</v>
      </c>
      <c r="M475" s="172">
        <f t="shared" si="15"/>
        <v>4.6920558962911141E-2</v>
      </c>
      <c r="N475" s="172">
        <f t="shared" si="15"/>
        <v>-4.7951952131150666E-2</v>
      </c>
      <c r="O475" s="172">
        <f t="shared" si="15"/>
        <v>0.11590786921269691</v>
      </c>
      <c r="P475" s="172">
        <f t="shared" si="15"/>
        <v>3.7969759456193408E-3</v>
      </c>
      <c r="Q475" s="172">
        <f t="shared" si="15"/>
        <v>4.1957223404529342E-2</v>
      </c>
      <c r="R475" s="172">
        <f t="shared" si="15"/>
        <v>1.6978750632395512E-2</v>
      </c>
      <c r="S475" s="136">
        <f t="shared" si="14"/>
        <v>-6.164143592641036E-2</v>
      </c>
    </row>
    <row r="476" spans="1:19" x14ac:dyDescent="0.25">
      <c r="A476" s="189" t="s">
        <v>1549</v>
      </c>
      <c r="B476" s="189"/>
      <c r="C476" s="172">
        <f t="shared" si="15"/>
        <v>-7.5861224157110718E-2</v>
      </c>
      <c r="D476" s="172">
        <f t="shared" si="14"/>
        <v>5.5663266284663226E-2</v>
      </c>
      <c r="E476" s="172">
        <f t="shared" si="14"/>
        <v>-0.1301501116025171</v>
      </c>
      <c r="F476" s="172">
        <f t="shared" si="14"/>
        <v>5.8703500030525602E-2</v>
      </c>
      <c r="G476" s="172">
        <f t="shared" si="14"/>
        <v>8.6335277188776427E-2</v>
      </c>
      <c r="H476" s="172">
        <f t="shared" si="14"/>
        <v>-2.0849993297245573E-2</v>
      </c>
      <c r="I476" s="172">
        <f t="shared" si="14"/>
        <v>-2.0127252486091707E-2</v>
      </c>
      <c r="J476" s="172">
        <f t="shared" si="14"/>
        <v>7.0592441949416163E-2</v>
      </c>
      <c r="K476" s="172">
        <f t="shared" si="14"/>
        <v>-2.3995597506137223E-2</v>
      </c>
      <c r="L476" s="172">
        <f t="shared" si="14"/>
        <v>-3.8902592814192616E-2</v>
      </c>
      <c r="M476" s="172">
        <f t="shared" si="14"/>
        <v>-4.6582949799366391E-3</v>
      </c>
      <c r="N476" s="172">
        <f t="shared" si="14"/>
        <v>-1.2260067579873524E-2</v>
      </c>
      <c r="O476" s="172">
        <f t="shared" si="14"/>
        <v>9.7072723398040184E-2</v>
      </c>
      <c r="P476" s="172">
        <f t="shared" si="14"/>
        <v>4.0565410437026328E-2</v>
      </c>
      <c r="Q476" s="172">
        <f t="shared" si="14"/>
        <v>4.4409813644474605E-2</v>
      </c>
      <c r="R476" s="172">
        <f t="shared" si="14"/>
        <v>-4.0764330680886918E-4</v>
      </c>
      <c r="S476" s="136">
        <f t="shared" si="14"/>
        <v>9.7131846975633707E-2</v>
      </c>
    </row>
    <row r="477" spans="1:19" x14ac:dyDescent="0.25">
      <c r="A477" s="189" t="s">
        <v>1546</v>
      </c>
      <c r="B477" s="189"/>
      <c r="C477" s="172">
        <f t="shared" si="15"/>
        <v>4.5572307942145285E-2</v>
      </c>
      <c r="D477" s="172">
        <f t="shared" si="14"/>
        <v>9.1026817268326621E-2</v>
      </c>
      <c r="E477" s="172">
        <f t="shared" si="14"/>
        <v>1.1264012051717565E-2</v>
      </c>
      <c r="F477" s="172">
        <f t="shared" si="14"/>
        <v>6.7673606557423716E-2</v>
      </c>
      <c r="G477" s="172">
        <f t="shared" si="14"/>
        <v>4.2253028202168474E-2</v>
      </c>
      <c r="H477" s="172">
        <f t="shared" si="14"/>
        <v>0.11084489918554707</v>
      </c>
      <c r="I477" s="172">
        <f t="shared" si="14"/>
        <v>0.29998961363526244</v>
      </c>
      <c r="J477" s="172">
        <f t="shared" si="14"/>
        <v>-4.8988618778088466E-2</v>
      </c>
      <c r="K477" s="172">
        <f t="shared" si="14"/>
        <v>3.2030250561864815E-2</v>
      </c>
      <c r="L477" s="172">
        <f t="shared" si="14"/>
        <v>3.4020643378736448E-2</v>
      </c>
      <c r="M477" s="172">
        <f t="shared" si="14"/>
        <v>-4.9741380041439132E-2</v>
      </c>
      <c r="N477" s="172">
        <f t="shared" si="14"/>
        <v>-6.9972244053891908E-2</v>
      </c>
      <c r="O477" s="172">
        <f t="shared" si="14"/>
        <v>-2.6620802285115652E-2</v>
      </c>
      <c r="P477" s="172">
        <f t="shared" si="14"/>
        <v>-1.5203636468921866E-2</v>
      </c>
      <c r="Q477" s="172">
        <f t="shared" si="14"/>
        <v>0.10289183319667483</v>
      </c>
      <c r="R477" s="172">
        <f t="shared" si="14"/>
        <v>0.10097301359715272</v>
      </c>
      <c r="S477" s="136">
        <f t="shared" si="14"/>
        <v>0.10196507703889068</v>
      </c>
    </row>
    <row r="478" spans="1:19" x14ac:dyDescent="0.25">
      <c r="A478" s="189" t="s">
        <v>1543</v>
      </c>
      <c r="B478" s="189"/>
      <c r="C478" s="172">
        <f t="shared" si="15"/>
        <v>6.6894180052830654E-2</v>
      </c>
      <c r="D478" s="172">
        <f t="shared" si="14"/>
        <v>0.13676420152832613</v>
      </c>
      <c r="E478" s="172">
        <f t="shared" si="14"/>
        <v>0.2121280075054639</v>
      </c>
      <c r="F478" s="172">
        <f t="shared" si="14"/>
        <v>3.4228120258324557E-2</v>
      </c>
      <c r="G478" s="172">
        <f t="shared" si="14"/>
        <v>-6.2224843540816144E-2</v>
      </c>
      <c r="H478" s="172">
        <f t="shared" si="14"/>
        <v>5.2362224602166885E-2</v>
      </c>
      <c r="I478" s="172">
        <f t="shared" si="14"/>
        <v>3.1792257235204513E-2</v>
      </c>
      <c r="J478" s="172">
        <f t="shared" si="14"/>
        <v>0.15849390546281539</v>
      </c>
      <c r="K478" s="172">
        <f t="shared" si="14"/>
        <v>6.7544265085887734E-2</v>
      </c>
      <c r="L478" s="172">
        <f t="shared" si="14"/>
        <v>-8.2724302219074897E-3</v>
      </c>
      <c r="M478" s="172">
        <f t="shared" si="14"/>
        <v>6.2512019164566723E-3</v>
      </c>
      <c r="N478" s="172">
        <f t="shared" si="14"/>
        <v>0.14017801035461375</v>
      </c>
      <c r="O478" s="172">
        <f t="shared" si="14"/>
        <v>0.19512957159298039</v>
      </c>
      <c r="P478" s="172">
        <f t="shared" si="14"/>
        <v>2.1544299200349171E-2</v>
      </c>
      <c r="Q478" s="172">
        <f t="shared" si="14"/>
        <v>-5.9076558403412083E-2</v>
      </c>
      <c r="R478" s="172">
        <f t="shared" si="14"/>
        <v>-0.18577442826769897</v>
      </c>
      <c r="S478" s="136">
        <f t="shared" si="14"/>
        <v>-7.8751124699752983E-2</v>
      </c>
    </row>
    <row r="479" spans="1:19" x14ac:dyDescent="0.25">
      <c r="A479" s="187" t="s">
        <v>18</v>
      </c>
      <c r="B479" s="189"/>
      <c r="C479" s="172">
        <f t="shared" si="15"/>
        <v>9.7507193390851343E-2</v>
      </c>
      <c r="D479" s="172">
        <f t="shared" si="14"/>
        <v>2.2108499915873159E-2</v>
      </c>
      <c r="E479" s="172">
        <f t="shared" si="14"/>
        <v>1.9219578724714248E-2</v>
      </c>
      <c r="F479" s="172">
        <f t="shared" si="14"/>
        <v>5.6428915976043603E-2</v>
      </c>
      <c r="G479" s="172">
        <f t="shared" si="14"/>
        <v>-1.5775256232419821E-6</v>
      </c>
      <c r="H479" s="172">
        <f t="shared" si="14"/>
        <v>2.3780585128973186E-2</v>
      </c>
      <c r="I479" s="172">
        <f t="shared" si="14"/>
        <v>2.6178464461368289E-2</v>
      </c>
      <c r="J479" s="172">
        <f t="shared" si="14"/>
        <v>3.98948127893195E-2</v>
      </c>
      <c r="K479" s="172">
        <f t="shared" si="14"/>
        <v>-2.6587029678397434E-2</v>
      </c>
      <c r="L479" s="172">
        <f t="shared" si="14"/>
        <v>5.0001754074389115E-2</v>
      </c>
      <c r="M479" s="172">
        <f t="shared" si="14"/>
        <v>2.4027714644093034E-2</v>
      </c>
      <c r="N479" s="172">
        <f t="shared" si="14"/>
        <v>1.4735022071070913E-2</v>
      </c>
      <c r="O479" s="172">
        <f t="shared" si="14"/>
        <v>6.3403356728095828E-2</v>
      </c>
      <c r="P479" s="172">
        <f t="shared" si="14"/>
        <v>3.0028570652063991E-2</v>
      </c>
      <c r="Q479" s="172">
        <f t="shared" si="14"/>
        <v>-2.3029671025662113E-2</v>
      </c>
      <c r="R479" s="172">
        <f t="shared" si="14"/>
        <v>-0.11008137186738864</v>
      </c>
      <c r="S479" s="136">
        <f t="shared" si="14"/>
        <v>8.1025872028043455E-2</v>
      </c>
    </row>
    <row r="480" spans="1:19" x14ac:dyDescent="0.25">
      <c r="A480" s="187" t="s">
        <v>21</v>
      </c>
      <c r="B480" s="189"/>
      <c r="C480" s="172">
        <f t="shared" si="15"/>
        <v>6.2464619894278872E-2</v>
      </c>
      <c r="D480" s="172">
        <f t="shared" si="14"/>
        <v>3.4037690863803816E-2</v>
      </c>
      <c r="E480" s="172">
        <f t="shared" si="14"/>
        <v>1.8765838617737618E-2</v>
      </c>
      <c r="F480" s="172">
        <f t="shared" si="14"/>
        <v>3.0461637954791954E-2</v>
      </c>
      <c r="G480" s="172">
        <f t="shared" si="14"/>
        <v>1.1128216260633428E-2</v>
      </c>
      <c r="H480" s="172">
        <f t="shared" si="14"/>
        <v>7.5225235899882836E-3</v>
      </c>
      <c r="I480" s="172">
        <f t="shared" si="14"/>
        <v>2.4157437425273764E-2</v>
      </c>
      <c r="J480" s="172">
        <f t="shared" si="14"/>
        <v>4.5400569586907524E-2</v>
      </c>
      <c r="K480" s="172">
        <f t="shared" si="14"/>
        <v>-1.2512784234634533E-2</v>
      </c>
      <c r="L480" s="172">
        <f t="shared" si="14"/>
        <v>3.1818026064410976E-2</v>
      </c>
      <c r="M480" s="172">
        <f t="shared" si="14"/>
        <v>2.0928464746114095E-2</v>
      </c>
      <c r="N480" s="172">
        <f t="shared" si="14"/>
        <v>2.140194204182988E-2</v>
      </c>
      <c r="O480" s="172">
        <f t="shared" si="14"/>
        <v>3.9917999429431417E-2</v>
      </c>
      <c r="P480" s="172">
        <f t="shared" si="14"/>
        <v>2.2865567510834017E-2</v>
      </c>
      <c r="Q480" s="172">
        <f t="shared" si="14"/>
        <v>1.5617361337631142E-2</v>
      </c>
      <c r="R480" s="172">
        <f t="shared" si="14"/>
        <v>-1.0369016440887724E-2</v>
      </c>
      <c r="S480" s="136">
        <f t="shared" si="14"/>
        <v>1.5216195996726967E-2</v>
      </c>
    </row>
    <row r="481" spans="1:19" x14ac:dyDescent="0.25">
      <c r="A481" s="189" t="s">
        <v>1539</v>
      </c>
      <c r="B481" s="189"/>
      <c r="C481" s="172">
        <f t="shared" si="15"/>
        <v>6.8405516734152183E-2</v>
      </c>
      <c r="D481" s="172">
        <f t="shared" si="14"/>
        <v>3.1702200836854821E-2</v>
      </c>
      <c r="E481" s="172">
        <f t="shared" si="14"/>
        <v>1.7482904078458095E-2</v>
      </c>
      <c r="F481" s="172">
        <f t="shared" si="14"/>
        <v>2.0461557393770979E-2</v>
      </c>
      <c r="G481" s="172">
        <f t="shared" si="14"/>
        <v>4.5194977079057175E-3</v>
      </c>
      <c r="H481" s="172">
        <f t="shared" si="14"/>
        <v>1.3990790535934883E-2</v>
      </c>
      <c r="I481" s="172">
        <f t="shared" si="14"/>
        <v>2.2164281566532607E-2</v>
      </c>
      <c r="J481" s="172">
        <f t="shared" si="14"/>
        <v>4.9977168591871735E-2</v>
      </c>
      <c r="K481" s="172">
        <f t="shared" si="14"/>
        <v>-9.7623451480991497E-3</v>
      </c>
      <c r="L481" s="172">
        <f t="shared" si="14"/>
        <v>3.1169222086235182E-2</v>
      </c>
      <c r="M481" s="172">
        <f t="shared" si="14"/>
        <v>2.0756929078807218E-2</v>
      </c>
      <c r="N481" s="172">
        <f t="shared" si="14"/>
        <v>2.27381865985814E-2</v>
      </c>
      <c r="O481" s="172">
        <f t="shared" si="14"/>
        <v>3.8323046199956856E-2</v>
      </c>
      <c r="P481" s="172">
        <f t="shared" si="14"/>
        <v>2.2809132490649864E-2</v>
      </c>
      <c r="Q481" s="172">
        <f t="shared" si="14"/>
        <v>1.6562685727061766E-2</v>
      </c>
      <c r="R481" s="172">
        <f t="shared" si="14"/>
        <v>-1.6597053316350863E-2</v>
      </c>
      <c r="S481" s="136">
        <f t="shared" si="14"/>
        <v>1.298071975839199E-2</v>
      </c>
    </row>
    <row r="482" spans="1:19" x14ac:dyDescent="0.25">
      <c r="A482" s="189" t="s">
        <v>1536</v>
      </c>
      <c r="B482" s="189"/>
      <c r="C482" s="172">
        <f t="shared" si="15"/>
        <v>7.0752622271666787E-2</v>
      </c>
      <c r="D482" s="172">
        <f t="shared" si="14"/>
        <v>3.2199009075352114E-2</v>
      </c>
      <c r="E482" s="172">
        <f t="shared" si="14"/>
        <v>1.7856972115080749E-2</v>
      </c>
      <c r="F482" s="172">
        <f t="shared" si="14"/>
        <v>2.0071518699108282E-2</v>
      </c>
      <c r="G482" s="172">
        <f t="shared" si="14"/>
        <v>4.7983383465111107E-3</v>
      </c>
      <c r="H482" s="172">
        <f t="shared" si="14"/>
        <v>1.6304234504724846E-2</v>
      </c>
      <c r="I482" s="172">
        <f t="shared" si="14"/>
        <v>2.9514267026830909E-2</v>
      </c>
      <c r="J482" s="172">
        <f t="shared" si="14"/>
        <v>5.5626345068092053E-2</v>
      </c>
      <c r="K482" s="172">
        <f t="shared" si="14"/>
        <v>-3.6902833676294433E-3</v>
      </c>
      <c r="L482" s="172">
        <f t="shared" si="14"/>
        <v>3.479824925108832E-2</v>
      </c>
      <c r="M482" s="172">
        <f t="shared" si="14"/>
        <v>2.3277325259500437E-2</v>
      </c>
      <c r="N482" s="172">
        <f t="shared" si="14"/>
        <v>2.5038521635222466E-2</v>
      </c>
      <c r="O482" s="172">
        <f t="shared" si="14"/>
        <v>3.9962038077484996E-2</v>
      </c>
      <c r="P482" s="172">
        <f t="shared" si="14"/>
        <v>2.3708047162617429E-2</v>
      </c>
      <c r="Q482" s="172">
        <f t="shared" si="14"/>
        <v>1.586732755251874E-2</v>
      </c>
      <c r="R482" s="172">
        <f t="shared" si="14"/>
        <v>-1.8304283803432075E-2</v>
      </c>
      <c r="S482" s="136">
        <f t="shared" si="14"/>
        <v>1.1068278060083481E-2</v>
      </c>
    </row>
    <row r="483" spans="1:19" x14ac:dyDescent="0.25">
      <c r="A483" s="189" t="s">
        <v>1533</v>
      </c>
      <c r="B483" s="189"/>
      <c r="C483" s="172">
        <f t="shared" si="15"/>
        <v>6.7374004762888795E-2</v>
      </c>
      <c r="D483" s="172">
        <f t="shared" si="14"/>
        <v>3.3088687231019431E-2</v>
      </c>
      <c r="E483" s="172">
        <f t="shared" si="14"/>
        <v>-4.4037207540877921E-3</v>
      </c>
      <c r="F483" s="172">
        <f t="shared" si="14"/>
        <v>3.2853909293903749E-2</v>
      </c>
      <c r="G483" s="172">
        <f t="shared" si="14"/>
        <v>1.4565291459146756E-2</v>
      </c>
      <c r="H483" s="172">
        <f t="shared" si="14"/>
        <v>2.8067808438360098E-2</v>
      </c>
      <c r="I483" s="172">
        <f t="shared" si="14"/>
        <v>7.1710170321419575E-3</v>
      </c>
      <c r="J483" s="172">
        <f t="shared" si="14"/>
        <v>5.9766877872187374E-2</v>
      </c>
      <c r="K483" s="172">
        <f t="shared" si="14"/>
        <v>-4.6521979223381749E-3</v>
      </c>
      <c r="L483" s="172">
        <f t="shared" si="14"/>
        <v>1.2561794122188052E-2</v>
      </c>
      <c r="M483" s="172">
        <f t="shared" si="14"/>
        <v>-5.7747906083194245E-4</v>
      </c>
      <c r="N483" s="172">
        <f t="shared" si="14"/>
        <v>1.2064017457823928E-2</v>
      </c>
      <c r="O483" s="172">
        <f t="shared" si="14"/>
        <v>8.7284264544071899E-3</v>
      </c>
      <c r="P483" s="172">
        <f t="shared" si="14"/>
        <v>1.0598347327003266E-2</v>
      </c>
      <c r="Q483" s="172">
        <f t="shared" si="14"/>
        <v>5.1998655561721563E-2</v>
      </c>
      <c r="R483" s="172">
        <f t="shared" si="14"/>
        <v>-6.6999042615609516E-2</v>
      </c>
      <c r="S483" s="136">
        <f t="shared" si="14"/>
        <v>1.0589404944837399E-2</v>
      </c>
    </row>
    <row r="484" spans="1:19" x14ac:dyDescent="0.25">
      <c r="A484" s="189" t="s">
        <v>1530</v>
      </c>
      <c r="B484" s="189"/>
      <c r="C484" s="172">
        <f t="shared" si="15"/>
        <v>5.8361522606207084E-2</v>
      </c>
      <c r="D484" s="172">
        <f t="shared" si="14"/>
        <v>3.0878973561011103E-2</v>
      </c>
      <c r="E484" s="172">
        <f t="shared" si="14"/>
        <v>8.6567090228604204E-3</v>
      </c>
      <c r="F484" s="172">
        <f t="shared" si="14"/>
        <v>1.7622630572744713E-2</v>
      </c>
      <c r="G484" s="172">
        <f t="shared" si="14"/>
        <v>1.4653349332531596E-2</v>
      </c>
      <c r="H484" s="172">
        <f t="shared" si="14"/>
        <v>2.606538228316202E-2</v>
      </c>
      <c r="I484" s="172">
        <f t="shared" si="14"/>
        <v>3.2545222924498685E-2</v>
      </c>
      <c r="J484" s="172">
        <f t="shared" si="14"/>
        <v>5.1868065419527598E-2</v>
      </c>
      <c r="K484" s="172">
        <f t="shared" si="14"/>
        <v>9.6411651416650201E-3</v>
      </c>
      <c r="L484" s="172">
        <f t="shared" si="14"/>
        <v>1.8277288959702487E-2</v>
      </c>
      <c r="M484" s="172">
        <f t="shared" si="14"/>
        <v>-1.1326414114721128E-2</v>
      </c>
      <c r="N484" s="172">
        <f t="shared" si="14"/>
        <v>3.3159066135870496E-3</v>
      </c>
      <c r="O484" s="172">
        <f t="shared" si="14"/>
        <v>-7.3514205813163258E-4</v>
      </c>
      <c r="P484" s="172">
        <f t="shared" si="14"/>
        <v>6.9129741752218532E-3</v>
      </c>
      <c r="Q484" s="172">
        <f t="shared" si="14"/>
        <v>1.8668196293836203E-2</v>
      </c>
      <c r="R484" s="172">
        <f t="shared" si="14"/>
        <v>-2.9201057308275713E-3</v>
      </c>
      <c r="S484" s="136">
        <f t="shared" si="14"/>
        <v>1.3876077807087661E-2</v>
      </c>
    </row>
    <row r="485" spans="1:19" x14ac:dyDescent="0.25">
      <c r="A485" s="189" t="s">
        <v>1527</v>
      </c>
      <c r="B485" s="189"/>
      <c r="C485" s="172">
        <f t="shared" si="15"/>
        <v>7.177330714254837E-2</v>
      </c>
      <c r="D485" s="172">
        <f t="shared" si="14"/>
        <v>3.4221417558944145E-2</v>
      </c>
      <c r="E485" s="172">
        <f t="shared" si="14"/>
        <v>-1.0796753225010836E-2</v>
      </c>
      <c r="F485" s="172">
        <f t="shared" si="14"/>
        <v>4.0457114160214802E-2</v>
      </c>
      <c r="G485" s="172">
        <f t="shared" si="14"/>
        <v>1.4569319826412741E-2</v>
      </c>
      <c r="H485" s="172">
        <f t="shared" si="14"/>
        <v>2.9000632233145973E-2</v>
      </c>
      <c r="I485" s="172">
        <f t="shared" si="14"/>
        <v>-5.0607185934790078E-3</v>
      </c>
      <c r="J485" s="172">
        <f t="shared" si="14"/>
        <v>6.3680272838434027E-2</v>
      </c>
      <c r="K485" s="172">
        <f t="shared" si="14"/>
        <v>-1.1628506844930997E-2</v>
      </c>
      <c r="L485" s="172">
        <f t="shared" si="14"/>
        <v>9.7436966986732543E-3</v>
      </c>
      <c r="M485" s="172">
        <f t="shared" si="14"/>
        <v>4.7827462260610076E-3</v>
      </c>
      <c r="N485" s="172">
        <f t="shared" si="14"/>
        <v>1.6403681281717652E-2</v>
      </c>
      <c r="O485" s="172">
        <f t="shared" si="14"/>
        <v>1.3409741892409288E-2</v>
      </c>
      <c r="P485" s="172">
        <f t="shared" si="14"/>
        <v>1.2409131419196084E-2</v>
      </c>
      <c r="Q485" s="172">
        <f t="shared" si="14"/>
        <v>6.8614841825688666E-2</v>
      </c>
      <c r="R485" s="172">
        <f t="shared" si="14"/>
        <v>-9.6870174865035907E-2</v>
      </c>
      <c r="S485" s="136">
        <f t="shared" si="14"/>
        <v>8.962280586894078E-3</v>
      </c>
    </row>
    <row r="486" spans="1:19" x14ac:dyDescent="0.25">
      <c r="A486" s="189" t="s">
        <v>1524</v>
      </c>
      <c r="B486" s="189"/>
      <c r="C486" s="172">
        <f t="shared" si="15"/>
        <v>4.0559553279670091E-2</v>
      </c>
      <c r="D486" s="172">
        <f t="shared" si="14"/>
        <v>1.7026017164476048E-2</v>
      </c>
      <c r="E486" s="172">
        <f t="shared" si="14"/>
        <v>2.302776042970045E-2</v>
      </c>
      <c r="F486" s="172">
        <f t="shared" si="14"/>
        <v>8.2034605073266764E-3</v>
      </c>
      <c r="G486" s="172">
        <f t="shared" si="14"/>
        <v>7.9318485542037021E-3</v>
      </c>
      <c r="H486" s="172">
        <f t="shared" si="14"/>
        <v>2.1290156498444679E-2</v>
      </c>
      <c r="I486" s="172">
        <f t="shared" si="14"/>
        <v>1.9872441817311293E-2</v>
      </c>
      <c r="J486" s="172">
        <f t="shared" si="14"/>
        <v>3.6266079614712954E-2</v>
      </c>
      <c r="K486" s="172">
        <f t="shared" si="14"/>
        <v>-5.8567210530912073E-3</v>
      </c>
      <c r="L486" s="172">
        <f t="shared" si="14"/>
        <v>5.1295927992933699E-2</v>
      </c>
      <c r="M486" s="172">
        <f t="shared" si="14"/>
        <v>6.6003000248327615E-2</v>
      </c>
      <c r="N486" s="172">
        <f t="shared" si="14"/>
        <v>7.7471434999681899E-2</v>
      </c>
      <c r="O486" s="172">
        <f t="shared" si="14"/>
        <v>6.8482422030161416E-2</v>
      </c>
      <c r="P486" s="172">
        <f t="shared" si="14"/>
        <v>3.5551172929535024E-2</v>
      </c>
      <c r="Q486" s="172">
        <f t="shared" si="14"/>
        <v>9.5831763482265853E-3</v>
      </c>
      <c r="R486" s="172">
        <f t="shared" si="14"/>
        <v>-1.5833307124887619E-2</v>
      </c>
      <c r="S486" s="136">
        <f t="shared" si="14"/>
        <v>-1.3455246847325131E-2</v>
      </c>
    </row>
    <row r="487" spans="1:19" x14ac:dyDescent="0.25">
      <c r="A487" s="189" t="s">
        <v>1521</v>
      </c>
      <c r="B487" s="189"/>
      <c r="C487" s="172">
        <f t="shared" si="15"/>
        <v>4.0449064910923704E-2</v>
      </c>
      <c r="D487" s="172">
        <f t="shared" si="14"/>
        <v>1.695456875829926E-2</v>
      </c>
      <c r="E487" s="172">
        <f t="shared" si="14"/>
        <v>2.3034933477633635E-2</v>
      </c>
      <c r="F487" s="172">
        <f t="shared" si="14"/>
        <v>8.2046423341830543E-3</v>
      </c>
      <c r="G487" s="172">
        <f t="shared" si="14"/>
        <v>7.9717361845166312E-3</v>
      </c>
      <c r="H487" s="172">
        <f t="shared" si="14"/>
        <v>2.1284758513726576E-2</v>
      </c>
      <c r="I487" s="172">
        <f t="shared" si="14"/>
        <v>1.9872900647122771E-2</v>
      </c>
      <c r="J487" s="172">
        <f t="shared" si="14"/>
        <v>3.6240213425809964E-2</v>
      </c>
      <c r="K487" s="172">
        <f t="shared" si="14"/>
        <v>-5.8763187366729364E-3</v>
      </c>
      <c r="L487" s="172">
        <f t="shared" si="14"/>
        <v>5.1302040398112814E-2</v>
      </c>
      <c r="M487" s="172">
        <f t="shared" si="14"/>
        <v>6.6063932857611807E-2</v>
      </c>
      <c r="N487" s="172">
        <f t="shared" si="14"/>
        <v>7.7493740843677328E-2</v>
      </c>
      <c r="O487" s="172">
        <f t="shared" si="14"/>
        <v>6.8399439621366742E-2</v>
      </c>
      <c r="P487" s="172">
        <f t="shared" si="14"/>
        <v>3.5545876557369072E-2</v>
      </c>
      <c r="Q487" s="172">
        <f t="shared" si="14"/>
        <v>9.6349310713124137E-3</v>
      </c>
      <c r="R487" s="172">
        <f t="shared" si="14"/>
        <v>-1.5834730861444268E-2</v>
      </c>
      <c r="S487" s="136">
        <f t="shared" si="14"/>
        <v>-1.3471765513193401E-2</v>
      </c>
    </row>
    <row r="488" spans="1:19" x14ac:dyDescent="0.25">
      <c r="A488" s="189" t="s">
        <v>1518</v>
      </c>
      <c r="B488" s="189"/>
      <c r="C488" s="172">
        <f t="shared" si="15"/>
        <v>4.0592024581358466E-2</v>
      </c>
      <c r="D488" s="172">
        <f t="shared" si="14"/>
        <v>1.7097345210998371E-2</v>
      </c>
      <c r="E488" s="172">
        <f t="shared" si="14"/>
        <v>2.2990475722157511E-2</v>
      </c>
      <c r="F488" s="172">
        <f t="shared" si="14"/>
        <v>8.15023759414224E-3</v>
      </c>
      <c r="G488" s="172">
        <f t="shared" si="14"/>
        <v>7.9905428276740853E-3</v>
      </c>
      <c r="H488" s="172">
        <f t="shared" si="14"/>
        <v>2.1323424436948235E-2</v>
      </c>
      <c r="I488" s="172">
        <f t="shared" si="14"/>
        <v>1.9776377088984498E-2</v>
      </c>
      <c r="J488" s="172">
        <f t="shared" si="14"/>
        <v>3.6323048950239523E-2</v>
      </c>
      <c r="K488" s="172">
        <f t="shared" si="14"/>
        <v>-5.837574322439365E-3</v>
      </c>
      <c r="L488" s="172">
        <f t="shared" si="14"/>
        <v>5.1318236428593123E-2</v>
      </c>
      <c r="M488" s="172">
        <f t="shared" si="14"/>
        <v>6.590503385512636E-2</v>
      </c>
      <c r="N488" s="172">
        <f t="shared" si="14"/>
        <v>7.7542691848726752E-2</v>
      </c>
      <c r="O488" s="172">
        <f t="shared" si="14"/>
        <v>6.8496439089286154E-2</v>
      </c>
      <c r="P488" s="172">
        <f t="shared" si="14"/>
        <v>3.5542676543481422E-2</v>
      </c>
      <c r="Q488" s="172">
        <f t="shared" si="14"/>
        <v>9.5056056929803123E-3</v>
      </c>
      <c r="R488" s="172">
        <f t="shared" si="14"/>
        <v>-1.5827002772105359E-2</v>
      </c>
      <c r="S488" s="136">
        <f t="shared" si="14"/>
        <v>-1.3447794748133957E-2</v>
      </c>
    </row>
    <row r="489" spans="1:19" x14ac:dyDescent="0.25">
      <c r="A489" s="189" t="s">
        <v>1515</v>
      </c>
      <c r="B489" s="189"/>
      <c r="C489" s="172">
        <f t="shared" si="15"/>
        <v>4.0781812763335479E-2</v>
      </c>
      <c r="D489" s="172">
        <f t="shared" si="14"/>
        <v>1.7194440890746066E-2</v>
      </c>
      <c r="E489" s="172">
        <f t="shared" si="14"/>
        <v>2.3060928565843852E-2</v>
      </c>
      <c r="F489" s="172">
        <f t="shared" si="14"/>
        <v>8.1441094511514045E-3</v>
      </c>
      <c r="G489" s="172">
        <f t="shared" si="14"/>
        <v>7.8558474129628575E-3</v>
      </c>
      <c r="H489" s="172">
        <f t="shared" si="14"/>
        <v>2.1192756638984678E-2</v>
      </c>
      <c r="I489" s="172">
        <f t="shared" si="14"/>
        <v>1.9855873920169964E-2</v>
      </c>
      <c r="J489" s="172">
        <f t="shared" si="14"/>
        <v>3.6376540225085296E-2</v>
      </c>
      <c r="K489" s="172">
        <f t="shared" si="14"/>
        <v>-5.9373444424888344E-3</v>
      </c>
      <c r="L489" s="172">
        <f t="shared" si="14"/>
        <v>5.141965885113553E-2</v>
      </c>
      <c r="M489" s="172">
        <f t="shared" si="14"/>
        <v>6.5914602381331289E-2</v>
      </c>
      <c r="N489" s="172">
        <f t="shared" si="14"/>
        <v>7.7449755874920978E-2</v>
      </c>
      <c r="O489" s="172">
        <f t="shared" si="14"/>
        <v>6.852452355590799E-2</v>
      </c>
      <c r="P489" s="172">
        <f t="shared" si="14"/>
        <v>3.5503992833754383E-2</v>
      </c>
      <c r="Q489" s="172">
        <f t="shared" si="14"/>
        <v>9.642654977566556E-3</v>
      </c>
      <c r="R489" s="172">
        <f t="shared" si="14"/>
        <v>-1.5879486774522222E-2</v>
      </c>
      <c r="S489" s="136">
        <f t="shared" si="14"/>
        <v>-1.3380406649276089E-2</v>
      </c>
    </row>
    <row r="490" spans="1:19" x14ac:dyDescent="0.25">
      <c r="A490" s="189" t="s">
        <v>1512</v>
      </c>
      <c r="B490" s="189"/>
      <c r="C490" s="172">
        <f t="shared" si="15"/>
        <v>4.04878742754744E-2</v>
      </c>
      <c r="D490" s="172">
        <f t="shared" si="15"/>
        <v>1.7021078410402346E-2</v>
      </c>
      <c r="E490" s="172">
        <f t="shared" si="15"/>
        <v>2.3022997533474809E-2</v>
      </c>
      <c r="F490" s="172">
        <f t="shared" si="15"/>
        <v>8.1858451917211639E-3</v>
      </c>
      <c r="G490" s="172">
        <f t="shared" si="15"/>
        <v>7.9130872328363466E-3</v>
      </c>
      <c r="H490" s="172">
        <f t="shared" si="15"/>
        <v>2.1335768769337182E-2</v>
      </c>
      <c r="I490" s="172">
        <f t="shared" si="15"/>
        <v>1.9854300989234464E-2</v>
      </c>
      <c r="J490" s="172">
        <f t="shared" si="15"/>
        <v>3.6270004641141274E-2</v>
      </c>
      <c r="K490" s="172">
        <f t="shared" si="15"/>
        <v>-5.8847137800246418E-3</v>
      </c>
      <c r="L490" s="172">
        <f t="shared" si="15"/>
        <v>5.1373905617409177E-2</v>
      </c>
      <c r="M490" s="172">
        <f t="shared" si="15"/>
        <v>6.5981250901921973E-2</v>
      </c>
      <c r="N490" s="172">
        <f t="shared" si="15"/>
        <v>7.7424944152835629E-2</v>
      </c>
      <c r="O490" s="172">
        <f t="shared" si="15"/>
        <v>6.8513165028367684E-2</v>
      </c>
      <c r="P490" s="172">
        <f t="shared" si="15"/>
        <v>3.5509934150931288E-2</v>
      </c>
      <c r="Q490" s="172">
        <f t="shared" si="15"/>
        <v>9.6293157341553748E-3</v>
      </c>
      <c r="R490" s="172">
        <f t="shared" si="15"/>
        <v>-1.5806932683232411E-2</v>
      </c>
      <c r="S490" s="136">
        <f t="shared" ref="D490:S505" si="16">(S85/R85)^4-1</f>
        <v>-1.349365258772417E-2</v>
      </c>
    </row>
    <row r="491" spans="1:19" x14ac:dyDescent="0.25">
      <c r="A491" s="189" t="s">
        <v>1509</v>
      </c>
      <c r="B491" s="189"/>
      <c r="C491" s="172">
        <f t="shared" ref="C491:R506" si="17">(C86/B86)^4-1</f>
        <v>4.052384003173759E-2</v>
      </c>
      <c r="D491" s="172">
        <f t="shared" si="16"/>
        <v>1.6854508541129798E-2</v>
      </c>
      <c r="E491" s="172">
        <f t="shared" si="16"/>
        <v>2.2877365944554029E-2</v>
      </c>
      <c r="F491" s="172">
        <f t="shared" si="16"/>
        <v>8.3183846979704157E-3</v>
      </c>
      <c r="G491" s="172">
        <f t="shared" si="16"/>
        <v>7.9680881232915279E-3</v>
      </c>
      <c r="H491" s="172">
        <f t="shared" si="16"/>
        <v>2.1311273068559622E-2</v>
      </c>
      <c r="I491" s="172">
        <f t="shared" si="16"/>
        <v>1.9863654567001232E-2</v>
      </c>
      <c r="J491" s="172">
        <f t="shared" si="16"/>
        <v>3.6459361906537424E-2</v>
      </c>
      <c r="K491" s="172">
        <f t="shared" si="16"/>
        <v>-6.1436300232633467E-3</v>
      </c>
      <c r="L491" s="172">
        <f t="shared" si="16"/>
        <v>5.1269661318823934E-2</v>
      </c>
      <c r="M491" s="172">
        <f t="shared" si="16"/>
        <v>6.6007063003834743E-2</v>
      </c>
      <c r="N491" s="172">
        <f t="shared" si="16"/>
        <v>7.7559136182647537E-2</v>
      </c>
      <c r="O491" s="172">
        <f t="shared" si="16"/>
        <v>6.8579718263281908E-2</v>
      </c>
      <c r="P491" s="172">
        <f t="shared" si="16"/>
        <v>3.5486288636941588E-2</v>
      </c>
      <c r="Q491" s="172">
        <f t="shared" si="16"/>
        <v>9.696164258331974E-3</v>
      </c>
      <c r="R491" s="172">
        <f t="shared" si="16"/>
        <v>-1.5867355008565731E-2</v>
      </c>
      <c r="S491" s="136">
        <f t="shared" si="16"/>
        <v>-1.3538220072937923E-2</v>
      </c>
    </row>
    <row r="492" spans="1:19" x14ac:dyDescent="0.25">
      <c r="A492" s="189" t="s">
        <v>1506</v>
      </c>
      <c r="B492" s="189"/>
      <c r="C492" s="172">
        <f t="shared" si="17"/>
        <v>0.12725273450120711</v>
      </c>
      <c r="D492" s="172">
        <f t="shared" si="16"/>
        <v>5.4979671714589617E-2</v>
      </c>
      <c r="E492" s="172">
        <f t="shared" si="16"/>
        <v>-7.8858511465138559E-3</v>
      </c>
      <c r="F492" s="172">
        <f t="shared" si="16"/>
        <v>-5.0811507964765301E-3</v>
      </c>
      <c r="G492" s="172">
        <f t="shared" si="16"/>
        <v>-2.6773571006171171E-3</v>
      </c>
      <c r="H492" s="172">
        <f t="shared" si="16"/>
        <v>5.6385018399993658E-3</v>
      </c>
      <c r="I492" s="172">
        <f t="shared" si="16"/>
        <v>9.6971543262769355E-3</v>
      </c>
      <c r="J492" s="172">
        <f t="shared" si="16"/>
        <v>2.917796558494512E-2</v>
      </c>
      <c r="K492" s="172">
        <f t="shared" si="16"/>
        <v>-1.216633204339268E-2</v>
      </c>
      <c r="L492" s="172">
        <f t="shared" si="16"/>
        <v>3.0496319961794915E-2</v>
      </c>
      <c r="M492" s="172">
        <f t="shared" si="16"/>
        <v>3.6368294637012744E-2</v>
      </c>
      <c r="N492" s="172">
        <f t="shared" si="16"/>
        <v>5.0342885487151046E-2</v>
      </c>
      <c r="O492" s="172">
        <f t="shared" si="16"/>
        <v>4.4889125919403083E-2</v>
      </c>
      <c r="P492" s="172">
        <f t="shared" si="16"/>
        <v>2.8835474533059013E-2</v>
      </c>
      <c r="Q492" s="172">
        <f t="shared" si="16"/>
        <v>1.411301307827828E-2</v>
      </c>
      <c r="R492" s="172">
        <f t="shared" si="16"/>
        <v>-5.1493963804960519E-3</v>
      </c>
      <c r="S492" s="136">
        <f t="shared" si="16"/>
        <v>6.9225003966084664E-3</v>
      </c>
    </row>
    <row r="493" spans="1:19" x14ac:dyDescent="0.25">
      <c r="A493" s="189" t="s">
        <v>1503</v>
      </c>
      <c r="B493" s="189"/>
      <c r="C493" s="172">
        <f t="shared" si="17"/>
        <v>0.11235440484583537</v>
      </c>
      <c r="D493" s="172">
        <f t="shared" si="16"/>
        <v>4.5871980154144509E-2</v>
      </c>
      <c r="E493" s="172">
        <f t="shared" si="16"/>
        <v>-1.2167909034227709E-2</v>
      </c>
      <c r="F493" s="172">
        <f t="shared" si="16"/>
        <v>-5.7866630578097267E-3</v>
      </c>
      <c r="G493" s="172">
        <f t="shared" si="16"/>
        <v>-4.9687287470784325E-3</v>
      </c>
      <c r="H493" s="172">
        <f t="shared" si="16"/>
        <v>4.6600570202748326E-3</v>
      </c>
      <c r="I493" s="172">
        <f t="shared" si="16"/>
        <v>1.0328513752646762E-2</v>
      </c>
      <c r="J493" s="172">
        <f t="shared" si="16"/>
        <v>2.8775143192655062E-2</v>
      </c>
      <c r="K493" s="172">
        <f t="shared" si="16"/>
        <v>-1.2595176908389183E-2</v>
      </c>
      <c r="L493" s="172">
        <f t="shared" si="16"/>
        <v>2.9503554833024026E-2</v>
      </c>
      <c r="M493" s="172">
        <f t="shared" si="16"/>
        <v>3.4482467735270639E-2</v>
      </c>
      <c r="N493" s="172">
        <f t="shared" si="16"/>
        <v>4.8912649752666182E-2</v>
      </c>
      <c r="O493" s="172">
        <f t="shared" si="16"/>
        <v>4.3677409317517402E-2</v>
      </c>
      <c r="P493" s="172">
        <f t="shared" si="16"/>
        <v>2.7247488956465782E-2</v>
      </c>
      <c r="Q493" s="172">
        <f t="shared" si="16"/>
        <v>1.2668092367251083E-2</v>
      </c>
      <c r="R493" s="172">
        <f t="shared" si="16"/>
        <v>-6.8949049622178959E-3</v>
      </c>
      <c r="S493" s="136">
        <f t="shared" si="16"/>
        <v>5.8358316027509183E-3</v>
      </c>
    </row>
    <row r="494" spans="1:19" x14ac:dyDescent="0.25">
      <c r="A494" s="189" t="s">
        <v>1500</v>
      </c>
      <c r="B494" s="189"/>
      <c r="C494" s="172">
        <f t="shared" si="17"/>
        <v>0.14002614678973613</v>
      </c>
      <c r="D494" s="172">
        <f t="shared" si="16"/>
        <v>6.2743732519036977E-2</v>
      </c>
      <c r="E494" s="172">
        <f t="shared" si="16"/>
        <v>-4.2517152049835749E-3</v>
      </c>
      <c r="F494" s="172">
        <f t="shared" si="16"/>
        <v>-4.4493813121662118E-3</v>
      </c>
      <c r="G494" s="172">
        <f t="shared" si="16"/>
        <v>-6.7879608217635834E-4</v>
      </c>
      <c r="H494" s="172">
        <f t="shared" si="16"/>
        <v>6.4181837723515933E-3</v>
      </c>
      <c r="I494" s="172">
        <f t="shared" si="16"/>
        <v>9.1356891773732851E-3</v>
      </c>
      <c r="J494" s="172">
        <f t="shared" si="16"/>
        <v>2.9505337951346133E-2</v>
      </c>
      <c r="K494" s="172">
        <f t="shared" si="16"/>
        <v>-1.1748144358157409E-2</v>
      </c>
      <c r="L494" s="172">
        <f t="shared" si="16"/>
        <v>3.1344982832031354E-2</v>
      </c>
      <c r="M494" s="172">
        <f t="shared" si="16"/>
        <v>3.7957312156758682E-2</v>
      </c>
      <c r="N494" s="172">
        <f t="shared" si="16"/>
        <v>5.1577565232258538E-2</v>
      </c>
      <c r="O494" s="172">
        <f t="shared" si="16"/>
        <v>4.5888260118778446E-2</v>
      </c>
      <c r="P494" s="172">
        <f t="shared" si="16"/>
        <v>3.0077307652253804E-2</v>
      </c>
      <c r="Q494" s="172">
        <f t="shared" si="16"/>
        <v>1.5400470710885239E-2</v>
      </c>
      <c r="R494" s="172">
        <f t="shared" si="16"/>
        <v>-3.7397202156005394E-3</v>
      </c>
      <c r="S494" s="136">
        <f t="shared" si="16"/>
        <v>7.8858909558043866E-3</v>
      </c>
    </row>
    <row r="495" spans="1:19" x14ac:dyDescent="0.25">
      <c r="A495" s="189" t="s">
        <v>1497</v>
      </c>
      <c r="B495" s="189"/>
      <c r="C495" s="172">
        <f t="shared" si="17"/>
        <v>0.11273898554920558</v>
      </c>
      <c r="D495" s="172">
        <f t="shared" si="16"/>
        <v>4.6002354611395457E-2</v>
      </c>
      <c r="E495" s="172">
        <f t="shared" si="16"/>
        <v>-1.2141698056565176E-2</v>
      </c>
      <c r="F495" s="172">
        <f t="shared" si="16"/>
        <v>-5.9187851955606607E-3</v>
      </c>
      <c r="G495" s="172">
        <f t="shared" si="16"/>
        <v>-5.1880565069793994E-3</v>
      </c>
      <c r="H495" s="172">
        <f t="shared" si="16"/>
        <v>4.8419297907231762E-3</v>
      </c>
      <c r="I495" s="172">
        <f t="shared" si="16"/>
        <v>1.0437935845840629E-2</v>
      </c>
      <c r="J495" s="172">
        <f t="shared" si="16"/>
        <v>2.8824960456764304E-2</v>
      </c>
      <c r="K495" s="172">
        <f t="shared" si="16"/>
        <v>-1.2809203882578668E-2</v>
      </c>
      <c r="L495" s="172">
        <f t="shared" si="16"/>
        <v>2.9466020908542445E-2</v>
      </c>
      <c r="M495" s="172">
        <f t="shared" si="16"/>
        <v>3.4500393415596742E-2</v>
      </c>
      <c r="N495" s="172">
        <f t="shared" si="16"/>
        <v>4.880769796944695E-2</v>
      </c>
      <c r="O495" s="172">
        <f t="shared" si="16"/>
        <v>4.3765247334302426E-2</v>
      </c>
      <c r="P495" s="172">
        <f t="shared" si="16"/>
        <v>2.7258123212704266E-2</v>
      </c>
      <c r="Q495" s="172">
        <f t="shared" si="16"/>
        <v>1.2756748832335685E-2</v>
      </c>
      <c r="R495" s="172">
        <f t="shared" si="16"/>
        <v>-7.0125956841183834E-3</v>
      </c>
      <c r="S495" s="136">
        <f t="shared" si="16"/>
        <v>6.0004243807321167E-3</v>
      </c>
    </row>
    <row r="496" spans="1:19" x14ac:dyDescent="0.25">
      <c r="A496" s="189" t="s">
        <v>1494</v>
      </c>
      <c r="B496" s="189"/>
      <c r="C496" s="172">
        <f t="shared" si="17"/>
        <v>5.8514453106326636E-2</v>
      </c>
      <c r="D496" s="172">
        <f t="shared" si="16"/>
        <v>3.0947928432429439E-2</v>
      </c>
      <c r="E496" s="172">
        <f t="shared" si="16"/>
        <v>8.6678749209185835E-3</v>
      </c>
      <c r="F496" s="172">
        <f t="shared" si="16"/>
        <v>1.7603792598367196E-2</v>
      </c>
      <c r="G496" s="172">
        <f t="shared" si="16"/>
        <v>1.4548354082345671E-2</v>
      </c>
      <c r="H496" s="172">
        <f t="shared" si="16"/>
        <v>2.6155313431215577E-2</v>
      </c>
      <c r="I496" s="172">
        <f t="shared" si="16"/>
        <v>3.2435786166486569E-2</v>
      </c>
      <c r="J496" s="172">
        <f t="shared" si="16"/>
        <v>5.2048931517032271E-2</v>
      </c>
      <c r="K496" s="172">
        <f t="shared" si="16"/>
        <v>9.5470413557521283E-3</v>
      </c>
      <c r="L496" s="172">
        <f t="shared" si="16"/>
        <v>1.8394716284161561E-2</v>
      </c>
      <c r="M496" s="172">
        <f t="shared" si="16"/>
        <v>-1.1288692239806664E-2</v>
      </c>
      <c r="N496" s="172">
        <f t="shared" si="16"/>
        <v>3.3200896338583252E-3</v>
      </c>
      <c r="O496" s="172">
        <f t="shared" si="16"/>
        <v>-7.0978614896788361E-4</v>
      </c>
      <c r="P496" s="172">
        <f t="shared" si="16"/>
        <v>6.8820012608916681E-3</v>
      </c>
      <c r="Q496" s="172">
        <f t="shared" si="16"/>
        <v>1.8558781842954009E-2</v>
      </c>
      <c r="R496" s="172">
        <f t="shared" si="16"/>
        <v>-2.8195471185368248E-3</v>
      </c>
      <c r="S496" s="136">
        <f t="shared" si="16"/>
        <v>1.3721926446732313E-2</v>
      </c>
    </row>
    <row r="497" spans="1:19" x14ac:dyDescent="0.25">
      <c r="A497" s="189" t="s">
        <v>1491</v>
      </c>
      <c r="B497" s="189"/>
      <c r="C497" s="172">
        <f t="shared" si="17"/>
        <v>0.10516031211706633</v>
      </c>
      <c r="D497" s="172">
        <f t="shared" si="16"/>
        <v>5.6813213830842146E-2</v>
      </c>
      <c r="E497" s="172">
        <f t="shared" si="16"/>
        <v>1.9142713432245495E-2</v>
      </c>
      <c r="F497" s="172">
        <f t="shared" si="16"/>
        <v>-2.0213740254496626E-3</v>
      </c>
      <c r="G497" s="172">
        <f t="shared" si="16"/>
        <v>2.1060034243236103E-2</v>
      </c>
      <c r="H497" s="172">
        <f t="shared" si="16"/>
        <v>3.8919145490515561E-2</v>
      </c>
      <c r="I497" s="172">
        <f t="shared" si="16"/>
        <v>6.6887599783904017E-2</v>
      </c>
      <c r="J497" s="172">
        <f t="shared" si="16"/>
        <v>8.0213045913075653E-2</v>
      </c>
      <c r="K497" s="172">
        <f t="shared" si="16"/>
        <v>3.3551448865933198E-2</v>
      </c>
      <c r="L497" s="172">
        <f t="shared" si="16"/>
        <v>6.0288459831554952E-2</v>
      </c>
      <c r="M497" s="172">
        <f t="shared" si="16"/>
        <v>2.4422283092778496E-2</v>
      </c>
      <c r="N497" s="172">
        <f t="shared" si="16"/>
        <v>4.1777112793907722E-2</v>
      </c>
      <c r="O497" s="172">
        <f t="shared" si="16"/>
        <v>1.2009387682217154E-2</v>
      </c>
      <c r="P497" s="172">
        <f t="shared" si="16"/>
        <v>3.3632590792808559E-2</v>
      </c>
      <c r="Q497" s="172">
        <f t="shared" si="16"/>
        <v>3.3808525327083672E-2</v>
      </c>
      <c r="R497" s="172">
        <f t="shared" si="16"/>
        <v>2.3904658829748682E-2</v>
      </c>
      <c r="S497" s="136">
        <f t="shared" si="16"/>
        <v>1.5696554703407584E-2</v>
      </c>
    </row>
    <row r="498" spans="1:19" x14ac:dyDescent="0.25">
      <c r="A498" s="189" t="s">
        <v>1488</v>
      </c>
      <c r="B498" s="189"/>
      <c r="C498" s="172">
        <f t="shared" si="17"/>
        <v>0.10538122571898723</v>
      </c>
      <c r="D498" s="172">
        <f t="shared" si="16"/>
        <v>5.6914578303197239E-2</v>
      </c>
      <c r="E498" s="172">
        <f t="shared" si="16"/>
        <v>1.9190324463661312E-2</v>
      </c>
      <c r="F498" s="172">
        <f t="shared" si="16"/>
        <v>-2.1764518958367063E-3</v>
      </c>
      <c r="G498" s="172">
        <f t="shared" si="16"/>
        <v>2.1061090255396042E-2</v>
      </c>
      <c r="H498" s="172">
        <f t="shared" si="16"/>
        <v>3.8812882404555271E-2</v>
      </c>
      <c r="I498" s="172">
        <f t="shared" si="16"/>
        <v>6.6927806419583957E-2</v>
      </c>
      <c r="J498" s="172">
        <f t="shared" si="16"/>
        <v>8.0241564787943753E-2</v>
      </c>
      <c r="K498" s="172">
        <f t="shared" si="16"/>
        <v>3.3577337758856407E-2</v>
      </c>
      <c r="L498" s="172">
        <f t="shared" si="16"/>
        <v>6.0327102975783919E-2</v>
      </c>
      <c r="M498" s="172">
        <f t="shared" si="16"/>
        <v>2.4410018644447362E-2</v>
      </c>
      <c r="N498" s="172">
        <f t="shared" si="16"/>
        <v>4.1738167401681903E-2</v>
      </c>
      <c r="O498" s="172">
        <f t="shared" si="16"/>
        <v>1.2012231063007972E-2</v>
      </c>
      <c r="P498" s="172">
        <f t="shared" si="16"/>
        <v>3.3612516434081696E-2</v>
      </c>
      <c r="Q498" s="172">
        <f t="shared" si="16"/>
        <v>3.3807784563343102E-2</v>
      </c>
      <c r="R498" s="172">
        <f t="shared" si="16"/>
        <v>2.389477937066431E-2</v>
      </c>
      <c r="S498" s="136">
        <f t="shared" si="16"/>
        <v>1.5750218074157107E-2</v>
      </c>
    </row>
    <row r="499" spans="1:19" x14ac:dyDescent="0.25">
      <c r="A499" s="189" t="s">
        <v>1485</v>
      </c>
      <c r="B499" s="189"/>
      <c r="C499" s="172">
        <f t="shared" si="17"/>
        <v>0.10499593700927945</v>
      </c>
      <c r="D499" s="172">
        <f t="shared" si="16"/>
        <v>5.6737779899919127E-2</v>
      </c>
      <c r="E499" s="172">
        <f t="shared" si="16"/>
        <v>1.9204470284613251E-2</v>
      </c>
      <c r="F499" s="172">
        <f t="shared" si="16"/>
        <v>-2.0011190474261698E-3</v>
      </c>
      <c r="G499" s="172">
        <f t="shared" si="16"/>
        <v>2.1059248330320468E-2</v>
      </c>
      <c r="H499" s="172">
        <f t="shared" si="16"/>
        <v>3.8900560436897047E-2</v>
      </c>
      <c r="I499" s="172">
        <f t="shared" si="16"/>
        <v>6.6957981704038882E-2</v>
      </c>
      <c r="J499" s="172">
        <f t="shared" si="16"/>
        <v>8.0191822332666307E-2</v>
      </c>
      <c r="K499" s="172">
        <f t="shared" si="16"/>
        <v>3.3532182263911636E-2</v>
      </c>
      <c r="L499" s="172">
        <f t="shared" si="16"/>
        <v>6.0259701372679775E-2</v>
      </c>
      <c r="M499" s="172">
        <f t="shared" si="16"/>
        <v>2.443141080263822E-2</v>
      </c>
      <c r="N499" s="172">
        <f t="shared" si="16"/>
        <v>4.1806097896530892E-2</v>
      </c>
      <c r="O499" s="172">
        <f t="shared" si="16"/>
        <v>1.2007271586597534E-2</v>
      </c>
      <c r="P499" s="172">
        <f t="shared" si="16"/>
        <v>3.364753073065363E-2</v>
      </c>
      <c r="Q499" s="172">
        <f t="shared" si="16"/>
        <v>3.3809076614188971E-2</v>
      </c>
      <c r="R499" s="172">
        <f t="shared" si="16"/>
        <v>2.3912011306962189E-2</v>
      </c>
      <c r="S499" s="136">
        <f t="shared" si="16"/>
        <v>1.5656619224878376E-2</v>
      </c>
    </row>
    <row r="500" spans="1:19" x14ac:dyDescent="0.25">
      <c r="A500" s="189" t="s">
        <v>1482</v>
      </c>
      <c r="B500" s="189"/>
      <c r="C500" s="172">
        <f t="shared" si="17"/>
        <v>7.0983260937483861E-2</v>
      </c>
      <c r="D500" s="172">
        <f t="shared" si="16"/>
        <v>3.7883475466334193E-2</v>
      </c>
      <c r="E500" s="172">
        <f t="shared" si="16"/>
        <v>1.150888271283157E-2</v>
      </c>
      <c r="F500" s="172">
        <f t="shared" si="16"/>
        <v>1.1943175759781655E-2</v>
      </c>
      <c r="G500" s="172">
        <f t="shared" si="16"/>
        <v>1.6731501225240697E-2</v>
      </c>
      <c r="H500" s="172">
        <f t="shared" si="16"/>
        <v>2.9920998357430229E-2</v>
      </c>
      <c r="I500" s="172">
        <f t="shared" si="16"/>
        <v>4.2515235320237821E-2</v>
      </c>
      <c r="J500" s="172">
        <f t="shared" si="16"/>
        <v>5.989090991015944E-2</v>
      </c>
      <c r="K500" s="172">
        <f t="shared" si="16"/>
        <v>1.642921462860869E-2</v>
      </c>
      <c r="L500" s="172">
        <f t="shared" si="16"/>
        <v>3.0351286153996737E-2</v>
      </c>
      <c r="M500" s="172">
        <f t="shared" si="16"/>
        <v>-8.8015250648609822E-4</v>
      </c>
      <c r="N500" s="172">
        <f t="shared" si="16"/>
        <v>1.4609878220740224E-2</v>
      </c>
      <c r="O500" s="172">
        <f t="shared" si="16"/>
        <v>3.0746120333924321E-3</v>
      </c>
      <c r="P500" s="172">
        <f t="shared" si="16"/>
        <v>1.484095657258333E-2</v>
      </c>
      <c r="Q500" s="172">
        <f t="shared" si="16"/>
        <v>2.3350891994675438E-2</v>
      </c>
      <c r="R500" s="172">
        <f t="shared" si="16"/>
        <v>5.076039915715036E-3</v>
      </c>
      <c r="S500" s="136">
        <f t="shared" si="16"/>
        <v>1.4389565208985822E-2</v>
      </c>
    </row>
    <row r="501" spans="1:19" x14ac:dyDescent="0.25">
      <c r="A501" s="189" t="s">
        <v>1479</v>
      </c>
      <c r="B501" s="189"/>
      <c r="C501" s="172">
        <f t="shared" si="17"/>
        <v>6.469254691090498E-2</v>
      </c>
      <c r="D501" s="172">
        <f t="shared" si="16"/>
        <v>1.7371555190848875E-2</v>
      </c>
      <c r="E501" s="172">
        <f t="shared" si="16"/>
        <v>9.3209909643102495E-2</v>
      </c>
      <c r="F501" s="172">
        <f t="shared" si="16"/>
        <v>8.2471311471794539E-2</v>
      </c>
      <c r="G501" s="172">
        <f t="shared" si="16"/>
        <v>-3.2254999225667769E-2</v>
      </c>
      <c r="H501" s="172">
        <f t="shared" si="16"/>
        <v>-2.9351197546654162E-2</v>
      </c>
      <c r="I501" s="172">
        <f t="shared" si="16"/>
        <v>7.3804868761266684E-2</v>
      </c>
      <c r="J501" s="172">
        <f t="shared" si="16"/>
        <v>0.10343777165121137</v>
      </c>
      <c r="K501" s="172">
        <f t="shared" si="16"/>
        <v>-3.7701104691333809E-2</v>
      </c>
      <c r="L501" s="172">
        <f t="shared" si="16"/>
        <v>4.5698957841486365E-2</v>
      </c>
      <c r="M501" s="172">
        <f t="shared" si="16"/>
        <v>1.4927680364674512E-2</v>
      </c>
      <c r="N501" s="172">
        <f t="shared" si="16"/>
        <v>-6.3893843022590713E-2</v>
      </c>
      <c r="O501" s="172">
        <f t="shared" si="16"/>
        <v>0.12064381704194571</v>
      </c>
      <c r="P501" s="172">
        <f t="shared" si="16"/>
        <v>2.9156860619788949E-2</v>
      </c>
      <c r="Q501" s="172">
        <f t="shared" si="16"/>
        <v>-4.6880674688294044E-2</v>
      </c>
      <c r="R501" s="172">
        <f t="shared" si="16"/>
        <v>-2.1560484354801401E-2</v>
      </c>
      <c r="S501" s="136">
        <f t="shared" si="16"/>
        <v>5.7844841360985777E-2</v>
      </c>
    </row>
    <row r="502" spans="1:19" x14ac:dyDescent="0.25">
      <c r="A502" s="189" t="s">
        <v>1476</v>
      </c>
      <c r="B502" s="189"/>
      <c r="C502" s="172">
        <f t="shared" si="17"/>
        <v>6.2570918713133361E-2</v>
      </c>
      <c r="D502" s="172">
        <f t="shared" si="16"/>
        <v>2.556839782732645E-2</v>
      </c>
      <c r="E502" s="172">
        <f t="shared" si="16"/>
        <v>2.9864686391358308E-2</v>
      </c>
      <c r="F502" s="172">
        <f t="shared" si="16"/>
        <v>3.3552165015255264E-2</v>
      </c>
      <c r="G502" s="172">
        <f t="shared" si="16"/>
        <v>-5.668815570470831E-3</v>
      </c>
      <c r="H502" s="172">
        <f t="shared" si="16"/>
        <v>2.026431422857744E-3</v>
      </c>
      <c r="I502" s="172">
        <f t="shared" si="16"/>
        <v>3.841661359959736E-2</v>
      </c>
      <c r="J502" s="172">
        <f t="shared" si="16"/>
        <v>6.1849647873574387E-2</v>
      </c>
      <c r="K502" s="172">
        <f t="shared" si="16"/>
        <v>-1.1921905428162738E-2</v>
      </c>
      <c r="L502" s="172">
        <f t="shared" si="16"/>
        <v>2.4528517468414668E-2</v>
      </c>
      <c r="M502" s="172">
        <f t="shared" si="16"/>
        <v>-1.5626037636762291E-4</v>
      </c>
      <c r="N502" s="172">
        <f t="shared" si="16"/>
        <v>-1.6863827223526751E-2</v>
      </c>
      <c r="O502" s="172">
        <f t="shared" si="16"/>
        <v>3.9428647520618476E-2</v>
      </c>
      <c r="P502" s="172">
        <f t="shared" si="16"/>
        <v>1.4942261038588533E-2</v>
      </c>
      <c r="Q502" s="172">
        <f t="shared" si="16"/>
        <v>-3.5260514857397007E-3</v>
      </c>
      <c r="R502" s="172">
        <f t="shared" si="16"/>
        <v>-1.0221131344478995E-2</v>
      </c>
      <c r="S502" s="136">
        <f t="shared" si="16"/>
        <v>2.7947945727309964E-2</v>
      </c>
    </row>
    <row r="503" spans="1:19" x14ac:dyDescent="0.25">
      <c r="A503" s="189" t="s">
        <v>1473</v>
      </c>
      <c r="B503" s="189"/>
      <c r="C503" s="172">
        <f t="shared" si="17"/>
        <v>5.1087956932527101E-2</v>
      </c>
      <c r="D503" s="172">
        <f t="shared" si="16"/>
        <v>2.7999607591811193E-2</v>
      </c>
      <c r="E503" s="172">
        <f t="shared" si="16"/>
        <v>1.469121555710462E-2</v>
      </c>
      <c r="F503" s="172">
        <f t="shared" si="16"/>
        <v>2.3429591264322314E-2</v>
      </c>
      <c r="G503" s="172">
        <f t="shared" si="16"/>
        <v>2.3910115389225162E-3</v>
      </c>
      <c r="H503" s="172">
        <f t="shared" si="16"/>
        <v>-3.2261620354309128E-3</v>
      </c>
      <c r="I503" s="172">
        <f t="shared" si="16"/>
        <v>-3.175414419920386E-2</v>
      </c>
      <c r="J503" s="172">
        <f t="shared" si="16"/>
        <v>7.5782354396105589E-3</v>
      </c>
      <c r="K503" s="172">
        <f t="shared" si="16"/>
        <v>-5.5651320959737682E-2</v>
      </c>
      <c r="L503" s="172">
        <f t="shared" si="16"/>
        <v>3.1119625557958219E-3</v>
      </c>
      <c r="M503" s="172">
        <f t="shared" si="16"/>
        <v>1.0516502832342844E-3</v>
      </c>
      <c r="N503" s="172">
        <f t="shared" si="16"/>
        <v>4.6418345850667286E-3</v>
      </c>
      <c r="O503" s="172">
        <f t="shared" si="16"/>
        <v>2.5335627030886876E-2</v>
      </c>
      <c r="P503" s="172">
        <f t="shared" si="16"/>
        <v>1.5596107290839489E-2</v>
      </c>
      <c r="Q503" s="172">
        <f t="shared" si="16"/>
        <v>2.2193859007435535E-2</v>
      </c>
      <c r="R503" s="172">
        <f t="shared" si="16"/>
        <v>-2.8624872399984902E-3</v>
      </c>
      <c r="S503" s="136">
        <f t="shared" si="16"/>
        <v>2.8313808173833888E-2</v>
      </c>
    </row>
    <row r="504" spans="1:19" x14ac:dyDescent="0.25">
      <c r="A504" s="189" t="s">
        <v>1470</v>
      </c>
      <c r="B504" s="189"/>
      <c r="C504" s="172">
        <f t="shared" si="17"/>
        <v>5.8187721245448465E-2</v>
      </c>
      <c r="D504" s="172">
        <f t="shared" si="16"/>
        <v>3.0802371831253561E-2</v>
      </c>
      <c r="E504" s="172">
        <f t="shared" si="16"/>
        <v>8.6630720872349354E-3</v>
      </c>
      <c r="F504" s="172">
        <f t="shared" si="16"/>
        <v>1.73446239272943E-2</v>
      </c>
      <c r="G504" s="172">
        <f t="shared" si="16"/>
        <v>1.4901704165974916E-2</v>
      </c>
      <c r="H504" s="172">
        <f t="shared" si="16"/>
        <v>2.628728420314097E-2</v>
      </c>
      <c r="I504" s="172">
        <f t="shared" si="16"/>
        <v>3.2427170649225845E-2</v>
      </c>
      <c r="J504" s="172">
        <f t="shared" si="16"/>
        <v>5.1914577097622594E-2</v>
      </c>
      <c r="K504" s="172">
        <f t="shared" si="16"/>
        <v>9.4871495796007288E-3</v>
      </c>
      <c r="L504" s="172">
        <f t="shared" si="16"/>
        <v>1.8231417639691161E-2</v>
      </c>
      <c r="M504" s="172">
        <f t="shared" si="16"/>
        <v>-1.1219036399819582E-2</v>
      </c>
      <c r="N504" s="172">
        <f t="shared" si="16"/>
        <v>3.3938220749851755E-3</v>
      </c>
      <c r="O504" s="172">
        <f t="shared" si="16"/>
        <v>-7.5237464930610898E-4</v>
      </c>
      <c r="P504" s="172">
        <f t="shared" si="16"/>
        <v>6.7917876997676263E-3</v>
      </c>
      <c r="Q504" s="172">
        <f t="shared" si="16"/>
        <v>1.8538168442990166E-2</v>
      </c>
      <c r="R504" s="172">
        <f t="shared" si="16"/>
        <v>-2.6154766256902828E-3</v>
      </c>
      <c r="S504" s="136">
        <f t="shared" si="16"/>
        <v>1.3919376932250982E-2</v>
      </c>
    </row>
    <row r="505" spans="1:19" x14ac:dyDescent="0.25">
      <c r="A505" s="189" t="s">
        <v>1467</v>
      </c>
      <c r="B505" s="189"/>
      <c r="C505" s="172">
        <f t="shared" si="17"/>
        <v>5.0120890509192773E-2</v>
      </c>
      <c r="D505" s="172">
        <f t="shared" si="16"/>
        <v>2.767170137115027E-2</v>
      </c>
      <c r="E505" s="172">
        <f t="shared" si="16"/>
        <v>1.5464397294429943E-2</v>
      </c>
      <c r="F505" s="172">
        <f t="shared" si="16"/>
        <v>2.4209231891159755E-2</v>
      </c>
      <c r="G505" s="172">
        <f t="shared" si="16"/>
        <v>7.4550364856662554E-4</v>
      </c>
      <c r="H505" s="172">
        <f t="shared" si="16"/>
        <v>-7.1660992475353069E-3</v>
      </c>
      <c r="I505" s="172">
        <f t="shared" si="16"/>
        <v>-4.0429534834667269E-2</v>
      </c>
      <c r="J505" s="172">
        <f t="shared" si="16"/>
        <v>1.5093319868180188E-3</v>
      </c>
      <c r="K505" s="172">
        <f t="shared" si="16"/>
        <v>-6.4715436571088913E-2</v>
      </c>
      <c r="L505" s="172">
        <f t="shared" si="16"/>
        <v>9.3128353332638802E-4</v>
      </c>
      <c r="M505" s="172">
        <f t="shared" si="16"/>
        <v>2.8500160066264879E-3</v>
      </c>
      <c r="N505" s="172">
        <f t="shared" si="16"/>
        <v>4.8232304986361996E-3</v>
      </c>
      <c r="O505" s="172">
        <f t="shared" si="16"/>
        <v>2.9221974007864082E-2</v>
      </c>
      <c r="P505" s="172">
        <f t="shared" si="16"/>
        <v>1.681484178111381E-2</v>
      </c>
      <c r="Q505" s="172">
        <f t="shared" si="16"/>
        <v>2.2720329707803133E-2</v>
      </c>
      <c r="R505" s="172">
        <f t="shared" si="16"/>
        <v>-2.897965493721899E-3</v>
      </c>
      <c r="S505" s="136">
        <f t="shared" si="16"/>
        <v>3.0394173977874583E-2</v>
      </c>
    </row>
    <row r="506" spans="1:19" x14ac:dyDescent="0.25">
      <c r="A506" s="189" t="s">
        <v>1464</v>
      </c>
      <c r="B506" s="189"/>
      <c r="C506" s="172">
        <f t="shared" si="17"/>
        <v>2.709435555318418E-2</v>
      </c>
      <c r="D506" s="172">
        <f t="shared" si="17"/>
        <v>4.8366748118607417E-2</v>
      </c>
      <c r="E506" s="172">
        <f t="shared" si="17"/>
        <v>2.6523737333781883E-2</v>
      </c>
      <c r="F506" s="172">
        <f t="shared" si="17"/>
        <v>9.4048102492410468E-2</v>
      </c>
      <c r="G506" s="172">
        <f t="shared" si="17"/>
        <v>5.1633238158056427E-2</v>
      </c>
      <c r="H506" s="172">
        <f t="shared" si="17"/>
        <v>-3.1400657576236557E-2</v>
      </c>
      <c r="I506" s="172">
        <f t="shared" si="17"/>
        <v>3.3024434005746617E-2</v>
      </c>
      <c r="J506" s="172">
        <f t="shared" si="17"/>
        <v>1.418516320133012E-2</v>
      </c>
      <c r="K506" s="172">
        <f t="shared" si="17"/>
        <v>-3.2332990544842066E-2</v>
      </c>
      <c r="L506" s="172">
        <f t="shared" si="17"/>
        <v>3.381609667293084E-2</v>
      </c>
      <c r="M506" s="172">
        <f t="shared" si="17"/>
        <v>2.1371854564457227E-2</v>
      </c>
      <c r="N506" s="172">
        <f t="shared" si="17"/>
        <v>1.3928192206656309E-2</v>
      </c>
      <c r="O506" s="172">
        <f t="shared" si="17"/>
        <v>5.0396699841350312E-2</v>
      </c>
      <c r="P506" s="172">
        <f t="shared" si="17"/>
        <v>2.3735745827779375E-2</v>
      </c>
      <c r="Q506" s="172">
        <f t="shared" si="17"/>
        <v>1.0248475625039832E-2</v>
      </c>
      <c r="R506" s="172">
        <f t="shared" si="17"/>
        <v>2.7937487543032047E-2</v>
      </c>
      <c r="S506" s="136">
        <f t="shared" ref="D506:S521" si="18">(S101/R101)^4-1</f>
        <v>2.9150696394420361E-2</v>
      </c>
    </row>
    <row r="507" spans="1:19" x14ac:dyDescent="0.25">
      <c r="A507" s="189" t="s">
        <v>1461</v>
      </c>
      <c r="B507" s="189"/>
      <c r="C507" s="172">
        <f t="shared" ref="C507:R522" si="19">(C102/B102)^4-1</f>
        <v>1.7083011847348173E-2</v>
      </c>
      <c r="D507" s="172">
        <f t="shared" si="18"/>
        <v>5.7918711962835046E-2</v>
      </c>
      <c r="E507" s="172">
        <f t="shared" si="18"/>
        <v>2.894534944665228E-2</v>
      </c>
      <c r="F507" s="172">
        <f t="shared" si="18"/>
        <v>0.11540520399963761</v>
      </c>
      <c r="G507" s="172">
        <f t="shared" si="18"/>
        <v>6.5675275364859953E-2</v>
      </c>
      <c r="H507" s="172">
        <f t="shared" si="18"/>
        <v>-3.8196969863353081E-2</v>
      </c>
      <c r="I507" s="172">
        <f t="shared" si="18"/>
        <v>6.1909809419135486E-2</v>
      </c>
      <c r="J507" s="172">
        <f t="shared" si="18"/>
        <v>2.5463531264445782E-2</v>
      </c>
      <c r="K507" s="172">
        <f t="shared" si="18"/>
        <v>-2.1752903791104949E-2</v>
      </c>
      <c r="L507" s="172">
        <f t="shared" si="18"/>
        <v>4.5138054910356162E-2</v>
      </c>
      <c r="M507" s="172">
        <f t="shared" si="18"/>
        <v>1.4095570011558367E-2</v>
      </c>
      <c r="N507" s="172">
        <f t="shared" si="18"/>
        <v>1.6044263958403304E-2</v>
      </c>
      <c r="O507" s="172">
        <f t="shared" si="18"/>
        <v>5.2306660755754297E-2</v>
      </c>
      <c r="P507" s="172">
        <f t="shared" si="18"/>
        <v>2.0982708814647921E-2</v>
      </c>
      <c r="Q507" s="172">
        <f t="shared" si="18"/>
        <v>1.2206398981216449E-2</v>
      </c>
      <c r="R507" s="172">
        <f t="shared" si="18"/>
        <v>3.8680688193159174E-2</v>
      </c>
      <c r="S507" s="136">
        <f t="shared" si="18"/>
        <v>3.187331814899319E-2</v>
      </c>
    </row>
    <row r="508" spans="1:19" x14ac:dyDescent="0.25">
      <c r="A508" s="189" t="s">
        <v>1458</v>
      </c>
      <c r="B508" s="189"/>
      <c r="C508" s="172">
        <f t="shared" si="19"/>
        <v>3.5989733898488474E-2</v>
      </c>
      <c r="D508" s="172">
        <f t="shared" si="18"/>
        <v>5.4599267300542875E-2</v>
      </c>
      <c r="E508" s="172">
        <f t="shared" si="18"/>
        <v>2.3917006584380562E-2</v>
      </c>
      <c r="F508" s="172">
        <f t="shared" si="18"/>
        <v>9.2278190889266476E-2</v>
      </c>
      <c r="G508" s="172">
        <f t="shared" si="18"/>
        <v>5.2112547755000405E-2</v>
      </c>
      <c r="H508" s="172">
        <f t="shared" si="18"/>
        <v>-2.9085716049107257E-2</v>
      </c>
      <c r="I508" s="172">
        <f t="shared" si="18"/>
        <v>4.2782158676906823E-2</v>
      </c>
      <c r="J508" s="172">
        <f t="shared" si="18"/>
        <v>2.1057272499213742E-2</v>
      </c>
      <c r="K508" s="172">
        <f t="shared" si="18"/>
        <v>-2.5344939433334268E-2</v>
      </c>
      <c r="L508" s="172">
        <f t="shared" si="18"/>
        <v>3.8673775103927222E-2</v>
      </c>
      <c r="M508" s="172">
        <f t="shared" si="18"/>
        <v>2.088233403130646E-2</v>
      </c>
      <c r="N508" s="172">
        <f t="shared" si="18"/>
        <v>1.9648849274644276E-2</v>
      </c>
      <c r="O508" s="172">
        <f t="shared" si="18"/>
        <v>5.1477760055536281E-2</v>
      </c>
      <c r="P508" s="172">
        <f t="shared" si="18"/>
        <v>2.2736662525952633E-2</v>
      </c>
      <c r="Q508" s="172">
        <f t="shared" si="18"/>
        <v>9.3467466325147797E-3</v>
      </c>
      <c r="R508" s="172">
        <f t="shared" si="18"/>
        <v>2.6626651248869759E-2</v>
      </c>
      <c r="S508" s="136">
        <f t="shared" si="18"/>
        <v>2.6341124788830772E-2</v>
      </c>
    </row>
    <row r="509" spans="1:19" x14ac:dyDescent="0.25">
      <c r="A509" s="189" t="s">
        <v>1455</v>
      </c>
      <c r="B509" s="189"/>
      <c r="C509" s="172">
        <f t="shared" si="19"/>
        <v>2.6542786484676784E-2</v>
      </c>
      <c r="D509" s="172">
        <f t="shared" si="18"/>
        <v>4.0254325042640593E-2</v>
      </c>
      <c r="E509" s="172">
        <f t="shared" si="18"/>
        <v>2.6890324861673642E-2</v>
      </c>
      <c r="F509" s="172">
        <f t="shared" si="18"/>
        <v>8.5493944388104204E-2</v>
      </c>
      <c r="G509" s="172">
        <f t="shared" si="18"/>
        <v>4.473147919176812E-2</v>
      </c>
      <c r="H509" s="172">
        <f t="shared" si="18"/>
        <v>-2.9467698610906035E-2</v>
      </c>
      <c r="I509" s="172">
        <f t="shared" si="18"/>
        <v>1.3965674437032671E-2</v>
      </c>
      <c r="J509" s="172">
        <f t="shared" si="18"/>
        <v>4.8715212932037844E-3</v>
      </c>
      <c r="K509" s="172">
        <f t="shared" si="18"/>
        <v>-4.1562715448549503E-2</v>
      </c>
      <c r="L509" s="172">
        <f t="shared" si="18"/>
        <v>2.5533632658150784E-2</v>
      </c>
      <c r="M509" s="172">
        <f t="shared" si="18"/>
        <v>2.5164605029835529E-2</v>
      </c>
      <c r="N509" s="172">
        <f t="shared" si="18"/>
        <v>9.5268793297444976E-3</v>
      </c>
      <c r="O509" s="172">
        <f t="shared" si="18"/>
        <v>4.8687441723263891E-2</v>
      </c>
      <c r="P509" s="172">
        <f t="shared" si="18"/>
        <v>2.5732070385679151E-2</v>
      </c>
      <c r="Q509" s="172">
        <f t="shared" si="18"/>
        <v>9.8633108931360791E-3</v>
      </c>
      <c r="R509" s="172">
        <f t="shared" si="18"/>
        <v>2.3628345484709712E-2</v>
      </c>
      <c r="S509" s="136">
        <f t="shared" si="18"/>
        <v>2.955979258271646E-2</v>
      </c>
    </row>
    <row r="510" spans="1:19" x14ac:dyDescent="0.25">
      <c r="A510" s="189" t="s">
        <v>1452</v>
      </c>
      <c r="B510" s="189"/>
      <c r="C510" s="172">
        <f t="shared" si="19"/>
        <v>4.4314676390490693E-2</v>
      </c>
      <c r="D510" s="172">
        <f t="shared" si="18"/>
        <v>4.3829177983777168E-2</v>
      </c>
      <c r="E510" s="172">
        <f t="shared" si="18"/>
        <v>4.3354200797234288E-2</v>
      </c>
      <c r="F510" s="172">
        <f t="shared" si="18"/>
        <v>-0.29731439097878332</v>
      </c>
      <c r="G510" s="172">
        <f t="shared" si="18"/>
        <v>-9.9779492969220618E-2</v>
      </c>
      <c r="H510" s="172">
        <f t="shared" si="18"/>
        <v>0.61448160668513085</v>
      </c>
      <c r="I510" s="172">
        <f t="shared" si="18"/>
        <v>1.4362839727180461</v>
      </c>
      <c r="J510" s="172">
        <f t="shared" si="18"/>
        <v>1.6970657201805781</v>
      </c>
      <c r="K510" s="172">
        <f t="shared" si="18"/>
        <v>0.88757765328231075</v>
      </c>
      <c r="L510" s="172">
        <f t="shared" si="18"/>
        <v>0.40904759652859624</v>
      </c>
      <c r="M510" s="172">
        <f t="shared" si="18"/>
        <v>0.11784151243897711</v>
      </c>
      <c r="N510" s="172">
        <f t="shared" si="18"/>
        <v>-6.3355460435204791E-2</v>
      </c>
      <c r="O510" s="172">
        <f t="shared" si="18"/>
        <v>-7.8777935426775469E-2</v>
      </c>
      <c r="P510" s="172">
        <f t="shared" si="18"/>
        <v>-5.5788195332360346E-2</v>
      </c>
      <c r="Q510" s="172">
        <f t="shared" si="18"/>
        <v>-3.6289132573321781E-2</v>
      </c>
      <c r="R510" s="172">
        <f t="shared" si="18"/>
        <v>-2.6262518610944863E-2</v>
      </c>
      <c r="S510" s="136">
        <f t="shared" si="18"/>
        <v>-6.7639241403349426E-2</v>
      </c>
    </row>
    <row r="511" spans="1:19" x14ac:dyDescent="0.25">
      <c r="A511" s="187" t="s">
        <v>1449</v>
      </c>
      <c r="B511" s="189"/>
      <c r="C511" s="172">
        <f t="shared" si="19"/>
        <v>7.515332963796828E-2</v>
      </c>
      <c r="D511" s="172">
        <f t="shared" si="18"/>
        <v>2.8210869259835514E-2</v>
      </c>
      <c r="E511" s="172">
        <f t="shared" si="18"/>
        <v>6.1715432980462781E-2</v>
      </c>
      <c r="F511" s="172">
        <f t="shared" si="18"/>
        <v>9.3286685472910191E-2</v>
      </c>
      <c r="G511" s="172">
        <f t="shared" si="18"/>
        <v>-1.9210025140966036E-2</v>
      </c>
      <c r="H511" s="172">
        <f t="shared" si="18"/>
        <v>5.3691801808475326E-2</v>
      </c>
      <c r="I511" s="172">
        <f t="shared" si="18"/>
        <v>-1.1785915952209347E-3</v>
      </c>
      <c r="J511" s="172">
        <f t="shared" si="18"/>
        <v>7.3106040789500115E-2</v>
      </c>
      <c r="K511" s="172">
        <f t="shared" si="18"/>
        <v>-1.5883167324403091E-3</v>
      </c>
      <c r="L511" s="172">
        <f t="shared" si="18"/>
        <v>1.3034675483190039E-3</v>
      </c>
      <c r="M511" s="172">
        <f t="shared" si="18"/>
        <v>5.4081953770241942E-3</v>
      </c>
      <c r="N511" s="172">
        <f t="shared" si="18"/>
        <v>-1.6006842417350953E-2</v>
      </c>
      <c r="O511" s="172">
        <f t="shared" si="18"/>
        <v>8.3869452347413942E-2</v>
      </c>
      <c r="P511" s="172">
        <f t="shared" si="18"/>
        <v>2.6806543551042505E-2</v>
      </c>
      <c r="Q511" s="172">
        <f t="shared" si="18"/>
        <v>3.0182286330931563E-2</v>
      </c>
      <c r="R511" s="172">
        <f t="shared" si="18"/>
        <v>-1.787876912738362E-2</v>
      </c>
      <c r="S511" s="136">
        <f t="shared" si="18"/>
        <v>5.340093578743188E-2</v>
      </c>
    </row>
    <row r="512" spans="1:19" x14ac:dyDescent="0.25">
      <c r="A512" s="189" t="s">
        <v>1446</v>
      </c>
      <c r="B512" s="189"/>
      <c r="C512" s="172">
        <f t="shared" si="19"/>
        <v>7.310298360292844E-2</v>
      </c>
      <c r="D512" s="172">
        <f t="shared" si="18"/>
        <v>2.5413181267745832E-2</v>
      </c>
      <c r="E512" s="172">
        <f t="shared" si="18"/>
        <v>6.3050504284339448E-2</v>
      </c>
      <c r="F512" s="172">
        <f t="shared" si="18"/>
        <v>8.5343828845463321E-2</v>
      </c>
      <c r="G512" s="172">
        <f t="shared" si="18"/>
        <v>-1.336951152503929E-2</v>
      </c>
      <c r="H512" s="172">
        <f t="shared" si="18"/>
        <v>4.627606708533305E-2</v>
      </c>
      <c r="I512" s="172">
        <f t="shared" si="18"/>
        <v>-3.1487199772589625E-3</v>
      </c>
      <c r="J512" s="172">
        <f t="shared" si="18"/>
        <v>7.1876766564423988E-2</v>
      </c>
      <c r="K512" s="172">
        <f t="shared" si="18"/>
        <v>-1.6732072490937888E-2</v>
      </c>
      <c r="L512" s="172">
        <f t="shared" si="18"/>
        <v>4.6858391486337414E-3</v>
      </c>
      <c r="M512" s="172">
        <f t="shared" si="18"/>
        <v>-3.036928558055485E-3</v>
      </c>
      <c r="N512" s="172">
        <f t="shared" si="18"/>
        <v>-1.6947123584282742E-2</v>
      </c>
      <c r="O512" s="172">
        <f t="shared" si="18"/>
        <v>9.1036156730147422E-2</v>
      </c>
      <c r="P512" s="172">
        <f t="shared" si="18"/>
        <v>3.0867126527922784E-2</v>
      </c>
      <c r="Q512" s="172">
        <f t="shared" si="18"/>
        <v>3.8239666205534206E-2</v>
      </c>
      <c r="R512" s="172">
        <f t="shared" si="18"/>
        <v>-2.2726800811123549E-2</v>
      </c>
      <c r="S512" s="136">
        <f t="shared" si="18"/>
        <v>5.5375268778828923E-2</v>
      </c>
    </row>
    <row r="513" spans="1:19" x14ac:dyDescent="0.25">
      <c r="A513" s="189" t="s">
        <v>1443</v>
      </c>
      <c r="B513" s="189"/>
      <c r="C513" s="172">
        <f t="shared" si="19"/>
        <v>7.2636290514003221E-2</v>
      </c>
      <c r="D513" s="172">
        <f t="shared" si="18"/>
        <v>2.6913578466731147E-2</v>
      </c>
      <c r="E513" s="172">
        <f t="shared" si="18"/>
        <v>6.9714839099894288E-2</v>
      </c>
      <c r="F513" s="172">
        <f t="shared" si="18"/>
        <v>0.10711972026665229</v>
      </c>
      <c r="G513" s="172">
        <f t="shared" si="18"/>
        <v>-2.6061044450991666E-2</v>
      </c>
      <c r="H513" s="172">
        <f t="shared" si="18"/>
        <v>4.0692794892703832E-2</v>
      </c>
      <c r="I513" s="172">
        <f t="shared" si="18"/>
        <v>1.4620139163494805E-3</v>
      </c>
      <c r="J513" s="172">
        <f t="shared" si="18"/>
        <v>5.7384119750035545E-2</v>
      </c>
      <c r="K513" s="172">
        <f t="shared" si="18"/>
        <v>-1.0690512726960533E-2</v>
      </c>
      <c r="L513" s="172">
        <f t="shared" si="18"/>
        <v>1.0359911824701973E-2</v>
      </c>
      <c r="M513" s="172">
        <f t="shared" si="18"/>
        <v>-1.7748768014569372E-2</v>
      </c>
      <c r="N513" s="172">
        <f t="shared" si="18"/>
        <v>2.5230832175155982E-3</v>
      </c>
      <c r="O513" s="172">
        <f t="shared" si="18"/>
        <v>8.9484564881643136E-2</v>
      </c>
      <c r="P513" s="172">
        <f t="shared" si="18"/>
        <v>3.1646787007256538E-2</v>
      </c>
      <c r="Q513" s="172">
        <f t="shared" si="18"/>
        <v>4.8568651450933142E-2</v>
      </c>
      <c r="R513" s="172">
        <f t="shared" si="18"/>
        <v>-3.4817100627786091E-2</v>
      </c>
      <c r="S513" s="136">
        <f t="shared" si="18"/>
        <v>5.0106610123979101E-2</v>
      </c>
    </row>
    <row r="514" spans="1:19" x14ac:dyDescent="0.25">
      <c r="A514" s="189" t="s">
        <v>1440</v>
      </c>
      <c r="B514" s="189"/>
      <c r="C514" s="172">
        <f t="shared" si="19"/>
        <v>7.1058698207946636E-2</v>
      </c>
      <c r="D514" s="172">
        <f t="shared" si="18"/>
        <v>3.2909010798295446E-2</v>
      </c>
      <c r="E514" s="172">
        <f t="shared" si="18"/>
        <v>5.7397455978690948E-2</v>
      </c>
      <c r="F514" s="172">
        <f t="shared" si="18"/>
        <v>5.8182137661952016E-2</v>
      </c>
      <c r="G514" s="172">
        <f t="shared" si="18"/>
        <v>9.1748474309709671E-3</v>
      </c>
      <c r="H514" s="172">
        <f t="shared" si="18"/>
        <v>5.4032853122249591E-2</v>
      </c>
      <c r="I514" s="172">
        <f t="shared" si="18"/>
        <v>-1.3478846736525218E-2</v>
      </c>
      <c r="J514" s="172">
        <f t="shared" si="18"/>
        <v>0.10833075349418197</v>
      </c>
      <c r="K514" s="172">
        <f t="shared" si="18"/>
        <v>-1.7657242301614251E-2</v>
      </c>
      <c r="L514" s="172">
        <f t="shared" si="18"/>
        <v>-5.1628375310756036E-3</v>
      </c>
      <c r="M514" s="172">
        <f t="shared" si="18"/>
        <v>2.5426614909480838E-2</v>
      </c>
      <c r="N514" s="172">
        <f t="shared" si="18"/>
        <v>-4.7488407431958923E-2</v>
      </c>
      <c r="O514" s="172">
        <f t="shared" si="18"/>
        <v>9.2455616789443917E-2</v>
      </c>
      <c r="P514" s="172">
        <f t="shared" si="18"/>
        <v>3.0257129081155298E-2</v>
      </c>
      <c r="Q514" s="172">
        <f t="shared" si="18"/>
        <v>2.5948606017498932E-2</v>
      </c>
      <c r="R514" s="172">
        <f t="shared" si="18"/>
        <v>1.8658224831979986E-3</v>
      </c>
      <c r="S514" s="136">
        <f t="shared" si="18"/>
        <v>6.8883490847966744E-2</v>
      </c>
    </row>
    <row r="515" spans="1:19" x14ac:dyDescent="0.25">
      <c r="A515" s="189" t="s">
        <v>1437</v>
      </c>
      <c r="B515" s="189"/>
      <c r="C515" s="172">
        <f t="shared" si="19"/>
        <v>8.7071847075006481E-2</v>
      </c>
      <c r="D515" s="172">
        <f t="shared" si="18"/>
        <v>-2.255468433185015E-2</v>
      </c>
      <c r="E515" s="172">
        <f t="shared" si="18"/>
        <v>3.2769853111081382E-2</v>
      </c>
      <c r="F515" s="172">
        <f t="shared" si="18"/>
        <v>2.9874544042810758E-2</v>
      </c>
      <c r="G515" s="172">
        <f t="shared" si="18"/>
        <v>-9.1074570602462934E-3</v>
      </c>
      <c r="H515" s="172">
        <f t="shared" si="18"/>
        <v>5.8321894997746204E-2</v>
      </c>
      <c r="I515" s="172">
        <f t="shared" si="18"/>
        <v>7.3709115193014707E-3</v>
      </c>
      <c r="J515" s="172">
        <f t="shared" si="18"/>
        <v>2.4753530444296956E-2</v>
      </c>
      <c r="K515" s="172">
        <f t="shared" si="18"/>
        <v>-6.5025045005524973E-2</v>
      </c>
      <c r="L515" s="172">
        <f t="shared" si="18"/>
        <v>3.6069450210032272E-3</v>
      </c>
      <c r="M515" s="172">
        <f t="shared" si="18"/>
        <v>-1.0962843842885928E-2</v>
      </c>
      <c r="N515" s="172">
        <f t="shared" si="18"/>
        <v>-3.4775620674639574E-2</v>
      </c>
      <c r="O515" s="172">
        <f t="shared" si="18"/>
        <v>9.8075540153842233E-2</v>
      </c>
      <c r="P515" s="172">
        <f t="shared" si="18"/>
        <v>2.6622950718463656E-2</v>
      </c>
      <c r="Q515" s="172">
        <f t="shared" si="18"/>
        <v>7.2944858738430707E-3</v>
      </c>
      <c r="R515" s="172">
        <f t="shared" si="18"/>
        <v>-3.4805963459749956E-2</v>
      </c>
      <c r="S515" s="136">
        <f t="shared" si="18"/>
        <v>3.4986770788564048E-2</v>
      </c>
    </row>
    <row r="516" spans="1:19" x14ac:dyDescent="0.25">
      <c r="A516" s="189" t="s">
        <v>1434</v>
      </c>
      <c r="B516" s="189"/>
      <c r="C516" s="172">
        <f t="shared" si="19"/>
        <v>8.3217474986396089E-2</v>
      </c>
      <c r="D516" s="172">
        <f t="shared" si="18"/>
        <v>3.9204998431611404E-2</v>
      </c>
      <c r="E516" s="172">
        <f t="shared" si="18"/>
        <v>5.652462103984135E-2</v>
      </c>
      <c r="F516" s="172">
        <f t="shared" si="18"/>
        <v>0.12470574307132121</v>
      </c>
      <c r="G516" s="172">
        <f t="shared" si="18"/>
        <v>-4.1559760218520037E-2</v>
      </c>
      <c r="H516" s="172">
        <f t="shared" si="18"/>
        <v>8.2964340095247779E-2</v>
      </c>
      <c r="I516" s="172">
        <f t="shared" si="18"/>
        <v>6.4048406642656097E-3</v>
      </c>
      <c r="J516" s="172">
        <f t="shared" si="18"/>
        <v>7.7969856324262565E-2</v>
      </c>
      <c r="K516" s="172">
        <f t="shared" si="18"/>
        <v>5.827376265901707E-2</v>
      </c>
      <c r="L516" s="172">
        <f t="shared" si="18"/>
        <v>-1.1399412128496711E-2</v>
      </c>
      <c r="M516" s="172">
        <f t="shared" si="18"/>
        <v>3.7934920586653709E-2</v>
      </c>
      <c r="N516" s="172">
        <f t="shared" si="18"/>
        <v>-1.2469439899975177E-2</v>
      </c>
      <c r="O516" s="172">
        <f t="shared" si="18"/>
        <v>5.7298529669537857E-2</v>
      </c>
      <c r="P516" s="172">
        <f t="shared" si="18"/>
        <v>1.1614234800268131E-2</v>
      </c>
      <c r="Q516" s="172">
        <f t="shared" si="18"/>
        <v>-1.0340994277946436E-4</v>
      </c>
      <c r="R516" s="172">
        <f t="shared" si="18"/>
        <v>9.3107455225616143E-4</v>
      </c>
      <c r="S516" s="136">
        <f t="shared" si="18"/>
        <v>4.5900415385166982E-2</v>
      </c>
    </row>
    <row r="517" spans="1:19" x14ac:dyDescent="0.25">
      <c r="A517" s="189" t="s">
        <v>1431</v>
      </c>
      <c r="B517" s="189"/>
      <c r="C517" s="172">
        <f t="shared" si="19"/>
        <v>9.9584175864739333E-2</v>
      </c>
      <c r="D517" s="172">
        <f t="shared" si="18"/>
        <v>-2.0602619995723215E-3</v>
      </c>
      <c r="E517" s="172">
        <f t="shared" si="18"/>
        <v>-4.5614004275859266E-2</v>
      </c>
      <c r="F517" s="172">
        <f t="shared" si="18"/>
        <v>9.9520591992910079E-2</v>
      </c>
      <c r="G517" s="172">
        <f t="shared" si="18"/>
        <v>3.0925559235783329E-2</v>
      </c>
      <c r="H517" s="172">
        <f t="shared" si="18"/>
        <v>-5.6414219084656492E-2</v>
      </c>
      <c r="I517" s="172">
        <f t="shared" si="18"/>
        <v>0.19203855190653063</v>
      </c>
      <c r="J517" s="172">
        <f t="shared" si="18"/>
        <v>2.1781379540894985E-2</v>
      </c>
      <c r="K517" s="172">
        <f t="shared" si="18"/>
        <v>-8.7622692253516155E-3</v>
      </c>
      <c r="L517" s="172">
        <f t="shared" si="18"/>
        <v>-3.7636000482826226E-2</v>
      </c>
      <c r="M517" s="172">
        <f t="shared" si="18"/>
        <v>-0.2308270153141857</v>
      </c>
      <c r="N517" s="172">
        <f t="shared" si="18"/>
        <v>4.3979012716809818E-2</v>
      </c>
      <c r="O517" s="172">
        <f t="shared" si="18"/>
        <v>0.16957670881982967</v>
      </c>
      <c r="P517" s="172">
        <f t="shared" si="18"/>
        <v>8.9181654879946448E-2</v>
      </c>
      <c r="Q517" s="172">
        <f t="shared" si="18"/>
        <v>3.78727341627354E-2</v>
      </c>
      <c r="R517" s="172">
        <f t="shared" si="18"/>
        <v>7.094642363575776E-2</v>
      </c>
      <c r="S517" s="136">
        <f t="shared" si="18"/>
        <v>0.18918516586708933</v>
      </c>
    </row>
    <row r="518" spans="1:19" x14ac:dyDescent="0.25">
      <c r="A518" s="189" t="s">
        <v>1428</v>
      </c>
      <c r="B518" s="189"/>
      <c r="C518" s="172">
        <f t="shared" si="19"/>
        <v>-8.2216884252002465E-2</v>
      </c>
      <c r="D518" s="172">
        <f t="shared" si="18"/>
        <v>-7.3748727782880663E-2</v>
      </c>
      <c r="E518" s="172">
        <f t="shared" si="18"/>
        <v>-8.5510410258282765E-2</v>
      </c>
      <c r="F518" s="172">
        <f t="shared" si="18"/>
        <v>-7.6780750635593753E-2</v>
      </c>
      <c r="G518" s="172">
        <f t="shared" si="18"/>
        <v>-1.1477643025625373E-2</v>
      </c>
      <c r="H518" s="172">
        <f t="shared" si="18"/>
        <v>7.1189380997086049E-2</v>
      </c>
      <c r="I518" s="172">
        <f t="shared" si="18"/>
        <v>0.156114382249118</v>
      </c>
      <c r="J518" s="172">
        <f t="shared" si="18"/>
        <v>0.19972578729788215</v>
      </c>
      <c r="K518" s="172">
        <f t="shared" si="18"/>
        <v>7.5337902447897953E-2</v>
      </c>
      <c r="L518" s="172">
        <f t="shared" si="18"/>
        <v>-7.0059747988421961E-2</v>
      </c>
      <c r="M518" s="172">
        <f t="shared" si="18"/>
        <v>-0.19354371571733431</v>
      </c>
      <c r="N518" s="172">
        <f t="shared" si="18"/>
        <v>-0.27531114038641458</v>
      </c>
      <c r="O518" s="172">
        <f t="shared" si="18"/>
        <v>-0.16789742688626053</v>
      </c>
      <c r="P518" s="172">
        <f t="shared" si="18"/>
        <v>6.4185429977705155E-2</v>
      </c>
      <c r="Q518" s="172">
        <f t="shared" si="18"/>
        <v>0.31564239100595559</v>
      </c>
      <c r="R518" s="172">
        <f t="shared" si="18"/>
        <v>0.46870831119293732</v>
      </c>
      <c r="S518" s="136">
        <f t="shared" si="18"/>
        <v>0.31413438923464398</v>
      </c>
    </row>
    <row r="519" spans="1:19" x14ac:dyDescent="0.25">
      <c r="A519" s="189" t="s">
        <v>1425</v>
      </c>
      <c r="B519" s="189"/>
      <c r="C519" s="172">
        <f t="shared" si="19"/>
        <v>8.3290634276525388E-2</v>
      </c>
      <c r="D519" s="172">
        <f t="shared" si="18"/>
        <v>4.2398772954239883E-2</v>
      </c>
      <c r="E519" s="172">
        <f t="shared" si="18"/>
        <v>6.3676207187307599E-2</v>
      </c>
      <c r="F519" s="172">
        <f t="shared" si="18"/>
        <v>0.12733404331562959</v>
      </c>
      <c r="G519" s="172">
        <f t="shared" si="18"/>
        <v>-4.5700073363106775E-2</v>
      </c>
      <c r="H519" s="172">
        <f t="shared" si="18"/>
        <v>9.1579534272585583E-2</v>
      </c>
      <c r="I519" s="172">
        <f t="shared" si="18"/>
        <v>-4.05209319963451E-3</v>
      </c>
      <c r="J519" s="172">
        <f t="shared" si="18"/>
        <v>8.0616508941076859E-2</v>
      </c>
      <c r="K519" s="172">
        <f t="shared" si="18"/>
        <v>6.2250082040317345E-2</v>
      </c>
      <c r="L519" s="172">
        <f t="shared" si="18"/>
        <v>-9.5530708984852275E-3</v>
      </c>
      <c r="M519" s="172">
        <f t="shared" si="18"/>
        <v>5.646014822923906E-2</v>
      </c>
      <c r="N519" s="172">
        <f t="shared" si="18"/>
        <v>-1.3841862153798234E-2</v>
      </c>
      <c r="O519" s="172">
        <f t="shared" si="18"/>
        <v>5.2631672685446773E-2</v>
      </c>
      <c r="P519" s="172">
        <f t="shared" si="18"/>
        <v>7.2691929261110566E-3</v>
      </c>
      <c r="Q519" s="172">
        <f t="shared" si="18"/>
        <v>-3.4492402133587952E-3</v>
      </c>
      <c r="R519" s="172">
        <f t="shared" si="18"/>
        <v>-4.8196642612194918E-3</v>
      </c>
      <c r="S519" s="136">
        <f t="shared" si="18"/>
        <v>3.6809149778885386E-2</v>
      </c>
    </row>
    <row r="520" spans="1:19" x14ac:dyDescent="0.25">
      <c r="A520" s="187" t="s">
        <v>24</v>
      </c>
      <c r="B520" s="189"/>
      <c r="C520" s="172">
        <f t="shared" si="19"/>
        <v>0.28682695581015372</v>
      </c>
      <c r="D520" s="172">
        <f t="shared" si="18"/>
        <v>-1.2734659695095463E-2</v>
      </c>
      <c r="E520" s="172">
        <f t="shared" si="18"/>
        <v>-6.1541004722812542E-2</v>
      </c>
      <c r="F520" s="172">
        <f t="shared" si="18"/>
        <v>3.8681889333183284E-2</v>
      </c>
      <c r="G520" s="172">
        <f t="shared" si="18"/>
        <v>-1.3353993924953844E-2</v>
      </c>
      <c r="H520" s="172">
        <f t="shared" si="18"/>
        <v>5.1217631000338493E-2</v>
      </c>
      <c r="I520" s="172">
        <f t="shared" si="18"/>
        <v>4.1584031792336384E-2</v>
      </c>
      <c r="J520" s="172">
        <f t="shared" si="18"/>
        <v>-1.0255297431559618E-2</v>
      </c>
      <c r="K520" s="172">
        <f t="shared" si="18"/>
        <v>-0.16785078667027931</v>
      </c>
      <c r="L520" s="172">
        <f t="shared" si="18"/>
        <v>0.1300211739493029</v>
      </c>
      <c r="M520" s="172">
        <f t="shared" si="18"/>
        <v>-1.2371465059460407E-2</v>
      </c>
      <c r="N520" s="172">
        <f t="shared" si="18"/>
        <v>-4.0659628982060436E-3</v>
      </c>
      <c r="O520" s="172">
        <f t="shared" si="18"/>
        <v>3.1214078847572324E-3</v>
      </c>
      <c r="P520" s="172">
        <f t="shared" si="18"/>
        <v>-6.4294713008278825E-2</v>
      </c>
      <c r="Q520" s="172">
        <f t="shared" si="18"/>
        <v>-0.30425230435403261</v>
      </c>
      <c r="R520" s="172">
        <f t="shared" si="18"/>
        <v>-0.60881240463475095</v>
      </c>
      <c r="S520" s="136">
        <f t="shared" si="18"/>
        <v>0.37160450838967485</v>
      </c>
    </row>
    <row r="521" spans="1:19" x14ac:dyDescent="0.25">
      <c r="A521" s="189" t="s">
        <v>27</v>
      </c>
      <c r="B521" s="189"/>
      <c r="C521" s="172">
        <f t="shared" si="19"/>
        <v>0.32479232877864428</v>
      </c>
      <c r="D521" s="172">
        <f t="shared" si="18"/>
        <v>-1.3133725768794458E-2</v>
      </c>
      <c r="E521" s="172">
        <f t="shared" si="18"/>
        <v>-5.9199669421179379E-2</v>
      </c>
      <c r="F521" s="172">
        <f t="shared" si="18"/>
        <v>8.9055812880242113E-2</v>
      </c>
      <c r="G521" s="172">
        <f t="shared" si="18"/>
        <v>-3.9015912081730275E-2</v>
      </c>
      <c r="H521" s="172">
        <f t="shared" si="18"/>
        <v>3.9363098706961974E-2</v>
      </c>
      <c r="I521" s="172">
        <f t="shared" si="18"/>
        <v>5.5101800138520396E-2</v>
      </c>
      <c r="J521" s="172">
        <f t="shared" si="18"/>
        <v>-1.3548889592189806E-2</v>
      </c>
      <c r="K521" s="172">
        <f t="shared" si="18"/>
        <v>-0.17130774496478895</v>
      </c>
      <c r="L521" s="172">
        <f t="shared" si="18"/>
        <v>0.14390152589542193</v>
      </c>
      <c r="M521" s="172">
        <f t="shared" si="18"/>
        <v>-5.2734062196987064E-2</v>
      </c>
      <c r="N521" s="172">
        <f t="shared" si="18"/>
        <v>-4.29263186965545E-2</v>
      </c>
      <c r="O521" s="172">
        <f t="shared" si="18"/>
        <v>5.927682134722434E-2</v>
      </c>
      <c r="P521" s="172">
        <f t="shared" si="18"/>
        <v>-4.5725435376799406E-2</v>
      </c>
      <c r="Q521" s="172">
        <f t="shared" si="18"/>
        <v>-0.31216741245153479</v>
      </c>
      <c r="R521" s="172">
        <f t="shared" si="18"/>
        <v>-0.63438942880396787</v>
      </c>
      <c r="S521" s="136">
        <f t="shared" si="18"/>
        <v>0.46493227162108597</v>
      </c>
    </row>
    <row r="522" spans="1:19" x14ac:dyDescent="0.25">
      <c r="A522" s="189" t="s">
        <v>30</v>
      </c>
      <c r="B522" s="189"/>
      <c r="C522" s="172">
        <f t="shared" si="19"/>
        <v>0.31792461413139605</v>
      </c>
      <c r="D522" s="172">
        <f t="shared" si="19"/>
        <v>-2.4795424966282398E-2</v>
      </c>
      <c r="E522" s="172">
        <f t="shared" si="19"/>
        <v>-6.0908270993554003E-2</v>
      </c>
      <c r="F522" s="172">
        <f t="shared" si="19"/>
        <v>8.6006875912459479E-2</v>
      </c>
      <c r="G522" s="172">
        <f t="shared" si="19"/>
        <v>-4.9782943847448635E-2</v>
      </c>
      <c r="H522" s="172">
        <f t="shared" si="19"/>
        <v>4.0720772905505465E-2</v>
      </c>
      <c r="I522" s="172">
        <f t="shared" si="19"/>
        <v>6.2031224289124554E-2</v>
      </c>
      <c r="J522" s="172">
        <f t="shared" si="19"/>
        <v>-1.0799407908633651E-2</v>
      </c>
      <c r="K522" s="172">
        <f t="shared" si="19"/>
        <v>-0.17322588963595698</v>
      </c>
      <c r="L522" s="172">
        <f t="shared" si="19"/>
        <v>0.15200397725529236</v>
      </c>
      <c r="M522" s="172">
        <f t="shared" si="19"/>
        <v>-5.4607078802119458E-2</v>
      </c>
      <c r="N522" s="172">
        <f t="shared" si="19"/>
        <v>-4.5307831598455417E-2</v>
      </c>
      <c r="O522" s="172">
        <f t="shared" si="19"/>
        <v>5.8233435588834537E-2</v>
      </c>
      <c r="P522" s="172">
        <f t="shared" si="19"/>
        <v>-4.9413920300153125E-2</v>
      </c>
      <c r="Q522" s="172">
        <f t="shared" si="19"/>
        <v>-0.32410248246568696</v>
      </c>
      <c r="R522" s="172">
        <f t="shared" si="19"/>
        <v>-0.649944343457176</v>
      </c>
      <c r="S522" s="136">
        <f t="shared" ref="D522:S537" si="20">(S117/R117)^4-1</f>
        <v>0.49044546978503889</v>
      </c>
    </row>
    <row r="523" spans="1:19" x14ac:dyDescent="0.25">
      <c r="A523" s="189" t="s">
        <v>33</v>
      </c>
      <c r="B523" s="189"/>
      <c r="C523" s="172">
        <f t="shared" ref="C523:R538" si="21">(C118/B118)^4-1</f>
        <v>0.61009805934062555</v>
      </c>
      <c r="D523" s="172">
        <f t="shared" si="20"/>
        <v>0.48895378197896666</v>
      </c>
      <c r="E523" s="172">
        <f t="shared" si="20"/>
        <v>-1.744971883099744E-3</v>
      </c>
      <c r="F523" s="172">
        <f t="shared" si="20"/>
        <v>0.19084296979746185</v>
      </c>
      <c r="G523" s="172">
        <f t="shared" si="20"/>
        <v>0.35174689055570862</v>
      </c>
      <c r="H523" s="172">
        <f t="shared" si="20"/>
        <v>6.2049172104616801E-4</v>
      </c>
      <c r="I523" s="172">
        <f t="shared" si="20"/>
        <v>-0.13297884109497371</v>
      </c>
      <c r="J523" s="172">
        <f t="shared" si="20"/>
        <v>-9.5373416124720056E-2</v>
      </c>
      <c r="K523" s="172">
        <f t="shared" si="20"/>
        <v>-0.10923868149789773</v>
      </c>
      <c r="L523" s="172">
        <f t="shared" si="20"/>
        <v>-8.5955484498356549E-2</v>
      </c>
      <c r="M523" s="172">
        <f t="shared" si="20"/>
        <v>1.009873158958885E-2</v>
      </c>
      <c r="N523" s="172">
        <f t="shared" si="20"/>
        <v>3.6122472916776172E-2</v>
      </c>
      <c r="O523" s="172">
        <f t="shared" si="20"/>
        <v>9.2938490826658393E-2</v>
      </c>
      <c r="P523" s="172">
        <f t="shared" si="20"/>
        <v>7.4451650910536626E-2</v>
      </c>
      <c r="Q523" s="172">
        <f t="shared" si="20"/>
        <v>0.1315697140100458</v>
      </c>
      <c r="R523" s="172">
        <f t="shared" si="20"/>
        <v>7.367926260178681E-3</v>
      </c>
      <c r="S523" s="136">
        <f t="shared" si="20"/>
        <v>1.056455681002455E-2</v>
      </c>
    </row>
    <row r="524" spans="1:19" x14ac:dyDescent="0.25">
      <c r="A524" s="189" t="s">
        <v>36</v>
      </c>
      <c r="B524" s="189"/>
      <c r="C524" s="172">
        <f t="shared" si="21"/>
        <v>-0.11055895722229359</v>
      </c>
      <c r="D524" s="172">
        <f t="shared" si="20"/>
        <v>-7.3931775124075338E-3</v>
      </c>
      <c r="E524" s="172">
        <f t="shared" si="20"/>
        <v>-9.2350341404915604E-2</v>
      </c>
      <c r="F524" s="172">
        <f t="shared" si="20"/>
        <v>-0.48353191450796029</v>
      </c>
      <c r="G524" s="172">
        <f t="shared" si="20"/>
        <v>0.47891341986100078</v>
      </c>
      <c r="H524" s="172">
        <f t="shared" si="20"/>
        <v>0.23555686292305977</v>
      </c>
      <c r="I524" s="172">
        <f t="shared" si="20"/>
        <v>-0.13369398585374948</v>
      </c>
      <c r="J524" s="172">
        <f t="shared" si="20"/>
        <v>3.8786686340355869E-2</v>
      </c>
      <c r="K524" s="172">
        <f t="shared" si="20"/>
        <v>-0.11651848397280695</v>
      </c>
      <c r="L524" s="172">
        <f t="shared" si="20"/>
        <v>-5.4130515545272595E-2</v>
      </c>
      <c r="M524" s="172">
        <f t="shared" si="20"/>
        <v>0.75673636184434745</v>
      </c>
      <c r="N524" s="172">
        <f t="shared" si="20"/>
        <v>0.60441911064894138</v>
      </c>
      <c r="O524" s="172">
        <f t="shared" si="20"/>
        <v>-0.48641637964609363</v>
      </c>
      <c r="P524" s="172">
        <f t="shared" si="20"/>
        <v>-0.28880714888387249</v>
      </c>
      <c r="Q524" s="172">
        <f t="shared" si="20"/>
        <v>-0.18167766974706279</v>
      </c>
      <c r="R524" s="172">
        <f t="shared" si="20"/>
        <v>-9.6906103531675725E-2</v>
      </c>
      <c r="S524" s="136">
        <f t="shared" si="20"/>
        <v>-0.39097016726341138</v>
      </c>
    </row>
    <row r="525" spans="1:19" x14ac:dyDescent="0.25">
      <c r="A525" s="189" t="s">
        <v>39</v>
      </c>
      <c r="B525" s="189"/>
      <c r="C525" s="172">
        <f t="shared" si="21"/>
        <v>-8.7251155431637084E-2</v>
      </c>
      <c r="D525" s="172">
        <f t="shared" si="20"/>
        <v>1.8877622449901876E-2</v>
      </c>
      <c r="E525" s="172">
        <f t="shared" si="20"/>
        <v>-0.12115897498089878</v>
      </c>
      <c r="F525" s="172">
        <f t="shared" si="20"/>
        <v>-0.50204999510174275</v>
      </c>
      <c r="G525" s="172">
        <f t="shared" si="20"/>
        <v>0.50908218801295035</v>
      </c>
      <c r="H525" s="172">
        <f t="shared" si="20"/>
        <v>0.22853975796693282</v>
      </c>
      <c r="I525" s="172">
        <f t="shared" si="20"/>
        <v>-0.12602244668843832</v>
      </c>
      <c r="J525" s="172">
        <f t="shared" si="20"/>
        <v>2.5743798833017584E-2</v>
      </c>
      <c r="K525" s="172">
        <f t="shared" si="20"/>
        <v>-0.10824790533662121</v>
      </c>
      <c r="L525" s="172">
        <f t="shared" si="20"/>
        <v>-9.2546995444348856E-2</v>
      </c>
      <c r="M525" s="172">
        <f t="shared" si="20"/>
        <v>0.90837112567512768</v>
      </c>
      <c r="N525" s="172">
        <f t="shared" si="20"/>
        <v>0.66299953265193268</v>
      </c>
      <c r="O525" s="172">
        <f t="shared" si="20"/>
        <v>-0.50766319271270965</v>
      </c>
      <c r="P525" s="172">
        <f t="shared" si="20"/>
        <v>-0.29975928906890736</v>
      </c>
      <c r="Q525" s="172">
        <f t="shared" si="20"/>
        <v>-0.20959262503925646</v>
      </c>
      <c r="R525" s="172">
        <f t="shared" si="20"/>
        <v>-7.7488684596641488E-2</v>
      </c>
      <c r="S525" s="136">
        <f t="shared" si="20"/>
        <v>-0.4575440299343152</v>
      </c>
    </row>
    <row r="526" spans="1:19" x14ac:dyDescent="0.25">
      <c r="A526" s="189" t="s">
        <v>42</v>
      </c>
      <c r="B526" s="189"/>
      <c r="C526" s="172">
        <f t="shared" si="21"/>
        <v>-0.27956515774483726</v>
      </c>
      <c r="D526" s="172">
        <f t="shared" si="20"/>
        <v>-0.20835565599523176</v>
      </c>
      <c r="E526" s="172">
        <f t="shared" si="20"/>
        <v>0.19772201211980467</v>
      </c>
      <c r="F526" s="172">
        <f t="shared" si="20"/>
        <v>-0.30981821289655842</v>
      </c>
      <c r="G526" s="172">
        <f t="shared" si="20"/>
        <v>0.26350180172097981</v>
      </c>
      <c r="H526" s="172">
        <f t="shared" si="20"/>
        <v>0.29257001611535127</v>
      </c>
      <c r="I526" s="172">
        <f t="shared" si="20"/>
        <v>-0.19232247637830502</v>
      </c>
      <c r="J526" s="172">
        <f t="shared" si="20"/>
        <v>0.14804222081655238</v>
      </c>
      <c r="K526" s="172">
        <f t="shared" si="20"/>
        <v>-0.17798843076018211</v>
      </c>
      <c r="L526" s="172">
        <f t="shared" si="20"/>
        <v>0.29541704171950167</v>
      </c>
      <c r="M526" s="172">
        <f t="shared" si="20"/>
        <v>-9.2059467818179308E-2</v>
      </c>
      <c r="N526" s="172">
        <f t="shared" si="20"/>
        <v>0.15271229706125666</v>
      </c>
      <c r="O526" s="172">
        <f t="shared" si="20"/>
        <v>-0.24524792219891278</v>
      </c>
      <c r="P526" s="172">
        <f t="shared" si="20"/>
        <v>-0.18872866444529501</v>
      </c>
      <c r="Q526" s="172">
        <f t="shared" si="20"/>
        <v>8.0532065343877246E-2</v>
      </c>
      <c r="R526" s="172">
        <f t="shared" si="20"/>
        <v>-0.2375303029457122</v>
      </c>
      <c r="S526" s="136">
        <f t="shared" si="20"/>
        <v>0.39579861287867812</v>
      </c>
    </row>
    <row r="527" spans="1:19" x14ac:dyDescent="0.25">
      <c r="A527" s="187" t="s">
        <v>1422</v>
      </c>
      <c r="B527" s="189"/>
      <c r="C527" s="172">
        <f t="shared" si="21"/>
        <v>5.97964483176332E-2</v>
      </c>
      <c r="D527" s="172">
        <f t="shared" si="20"/>
        <v>2.5335238530792781E-2</v>
      </c>
      <c r="E527" s="172">
        <f t="shared" si="20"/>
        <v>4.2666377283098855E-2</v>
      </c>
      <c r="F527" s="172">
        <f t="shared" si="20"/>
        <v>7.5019615547158303E-2</v>
      </c>
      <c r="G527" s="172">
        <f t="shared" si="20"/>
        <v>3.2799375494425576E-3</v>
      </c>
      <c r="H527" s="172">
        <f t="shared" si="20"/>
        <v>1.5410970607974583E-2</v>
      </c>
      <c r="I527" s="172">
        <f t="shared" si="20"/>
        <v>3.1740472035678424E-2</v>
      </c>
      <c r="J527" s="172">
        <f t="shared" si="20"/>
        <v>4.5472857943676726E-2</v>
      </c>
      <c r="K527" s="172">
        <f t="shared" si="20"/>
        <v>1.8602240015533456E-2</v>
      </c>
      <c r="L527" s="172">
        <f t="shared" si="20"/>
        <v>5.2531146868857403E-2</v>
      </c>
      <c r="M527" s="172">
        <f t="shared" si="20"/>
        <v>5.0045766625359978E-2</v>
      </c>
      <c r="N527" s="172">
        <f t="shared" si="20"/>
        <v>2.8481271381022744E-2</v>
      </c>
      <c r="O527" s="172">
        <f t="shared" si="20"/>
        <v>0.10361222037581652</v>
      </c>
      <c r="P527" s="172">
        <f t="shared" si="20"/>
        <v>7.8588830005617671E-2</v>
      </c>
      <c r="Q527" s="172">
        <f t="shared" si="20"/>
        <v>5.3353858269561627E-2</v>
      </c>
      <c r="R527" s="172">
        <f t="shared" si="20"/>
        <v>1.8507090477410504E-2</v>
      </c>
      <c r="S527" s="136">
        <f t="shared" si="20"/>
        <v>7.3904414955732189E-2</v>
      </c>
    </row>
    <row r="528" spans="1:19" x14ac:dyDescent="0.25">
      <c r="A528" s="189" t="s">
        <v>1419</v>
      </c>
      <c r="B528" s="189"/>
      <c r="C528" s="172">
        <f t="shared" si="21"/>
        <v>4.0420172239357344E-2</v>
      </c>
      <c r="D528" s="172">
        <f t="shared" si="20"/>
        <v>3.8854146894655495E-2</v>
      </c>
      <c r="E528" s="172">
        <f t="shared" si="20"/>
        <v>7.55186627804183E-2</v>
      </c>
      <c r="F528" s="172">
        <f t="shared" si="20"/>
        <v>8.6608944579934954E-2</v>
      </c>
      <c r="G528" s="172">
        <f t="shared" si="20"/>
        <v>3.7190750272506623E-3</v>
      </c>
      <c r="H528" s="172">
        <f t="shared" si="20"/>
        <v>4.5644905739992137E-3</v>
      </c>
      <c r="I528" s="172">
        <f t="shared" si="20"/>
        <v>3.074587147537966E-2</v>
      </c>
      <c r="J528" s="172">
        <f t="shared" si="20"/>
        <v>6.1884414881571148E-2</v>
      </c>
      <c r="K528" s="172">
        <f t="shared" si="20"/>
        <v>5.3595704516899989E-2</v>
      </c>
      <c r="L528" s="172">
        <f t="shared" si="20"/>
        <v>0.12731609157420021</v>
      </c>
      <c r="M528" s="172">
        <f t="shared" si="20"/>
        <v>8.6027166176396719E-2</v>
      </c>
      <c r="N528" s="172">
        <f t="shared" si="20"/>
        <v>7.1250979471717546E-2</v>
      </c>
      <c r="O528" s="172">
        <f t="shared" si="20"/>
        <v>0.14482164789279039</v>
      </c>
      <c r="P528" s="172">
        <f t="shared" si="20"/>
        <v>0.11440921373447055</v>
      </c>
      <c r="Q528" s="172">
        <f t="shared" si="20"/>
        <v>0.10132223289384945</v>
      </c>
      <c r="R528" s="172">
        <f t="shared" si="20"/>
        <v>4.2866506418247852E-2</v>
      </c>
      <c r="S528" s="136">
        <f t="shared" si="20"/>
        <v>9.4280298649226157E-2</v>
      </c>
    </row>
    <row r="529" spans="1:19" x14ac:dyDescent="0.25">
      <c r="A529" s="189" t="s">
        <v>1416</v>
      </c>
      <c r="B529" s="189"/>
      <c r="C529" s="172">
        <f t="shared" si="21"/>
        <v>4.0578201322282181E-2</v>
      </c>
      <c r="D529" s="172">
        <f t="shared" si="20"/>
        <v>3.8615113285486391E-2</v>
      </c>
      <c r="E529" s="172">
        <f t="shared" si="20"/>
        <v>7.5815159080624417E-2</v>
      </c>
      <c r="F529" s="172">
        <f t="shared" si="20"/>
        <v>8.5972862681126028E-2</v>
      </c>
      <c r="G529" s="172">
        <f t="shared" si="20"/>
        <v>3.1031272082930883E-3</v>
      </c>
      <c r="H529" s="172">
        <f t="shared" si="20"/>
        <v>4.2681038424670081E-3</v>
      </c>
      <c r="I529" s="172">
        <f t="shared" si="20"/>
        <v>3.0827587771139253E-2</v>
      </c>
      <c r="J529" s="172">
        <f t="shared" si="20"/>
        <v>6.2119458744628542E-2</v>
      </c>
      <c r="K529" s="172">
        <f t="shared" si="20"/>
        <v>5.4234386458340111E-2</v>
      </c>
      <c r="L529" s="172">
        <f t="shared" si="20"/>
        <v>0.12878243909114695</v>
      </c>
      <c r="M529" s="172">
        <f t="shared" si="20"/>
        <v>8.6299568012031758E-2</v>
      </c>
      <c r="N529" s="172">
        <f t="shared" si="20"/>
        <v>7.2120825886147877E-2</v>
      </c>
      <c r="O529" s="172">
        <f t="shared" si="20"/>
        <v>0.14506970088353066</v>
      </c>
      <c r="P529" s="172">
        <f t="shared" si="20"/>
        <v>0.11531161097902709</v>
      </c>
      <c r="Q529" s="172">
        <f t="shared" si="20"/>
        <v>0.10209782522546695</v>
      </c>
      <c r="R529" s="172">
        <f t="shared" si="20"/>
        <v>4.3144180819199685E-2</v>
      </c>
      <c r="S529" s="136">
        <f t="shared" si="20"/>
        <v>9.5712849718671889E-2</v>
      </c>
    </row>
    <row r="530" spans="1:19" x14ac:dyDescent="0.25">
      <c r="A530" s="189" t="s">
        <v>1413</v>
      </c>
      <c r="B530" s="189"/>
      <c r="C530" s="172">
        <f t="shared" si="21"/>
        <v>3.9617745997124532E-2</v>
      </c>
      <c r="D530" s="172">
        <f t="shared" si="20"/>
        <v>3.7762599306100375E-2</v>
      </c>
      <c r="E530" s="172">
        <f t="shared" si="20"/>
        <v>8.1590195860426373E-2</v>
      </c>
      <c r="F530" s="172">
        <f t="shared" si="20"/>
        <v>8.9953527582312454E-2</v>
      </c>
      <c r="G530" s="172">
        <f t="shared" si="20"/>
        <v>1.0170847455430732E-3</v>
      </c>
      <c r="H530" s="172">
        <f t="shared" si="20"/>
        <v>5.7736175546074797E-4</v>
      </c>
      <c r="I530" s="172">
        <f t="shared" si="20"/>
        <v>3.0967487701721641E-2</v>
      </c>
      <c r="J530" s="172">
        <f t="shared" si="20"/>
        <v>6.2474746876409526E-2</v>
      </c>
      <c r="K530" s="172">
        <f t="shared" si="20"/>
        <v>6.2912957523934221E-2</v>
      </c>
      <c r="L530" s="172">
        <f t="shared" si="20"/>
        <v>0.14229969362066286</v>
      </c>
      <c r="M530" s="172">
        <f t="shared" si="20"/>
        <v>9.34060029346786E-2</v>
      </c>
      <c r="N530" s="172">
        <f t="shared" si="20"/>
        <v>7.963595991637118E-2</v>
      </c>
      <c r="O530" s="172">
        <f t="shared" si="20"/>
        <v>0.15308557424777325</v>
      </c>
      <c r="P530" s="172">
        <f t="shared" si="20"/>
        <v>0.12614720705275562</v>
      </c>
      <c r="Q530" s="172">
        <f t="shared" si="20"/>
        <v>0.11298114720994157</v>
      </c>
      <c r="R530" s="172">
        <f t="shared" si="20"/>
        <v>4.8750575135362739E-2</v>
      </c>
      <c r="S530" s="136">
        <f t="shared" si="20"/>
        <v>0.10520493061975311</v>
      </c>
    </row>
    <row r="531" spans="1:19" x14ac:dyDescent="0.25">
      <c r="A531" s="189" t="s">
        <v>1410</v>
      </c>
      <c r="B531" s="189"/>
      <c r="C531" s="172">
        <f t="shared" si="21"/>
        <v>4.7263468367388706E-2</v>
      </c>
      <c r="D531" s="172">
        <f t="shared" si="20"/>
        <v>4.4536366293829177E-2</v>
      </c>
      <c r="E531" s="172">
        <f t="shared" si="20"/>
        <v>3.649747288357541E-2</v>
      </c>
      <c r="F531" s="172">
        <f t="shared" si="20"/>
        <v>5.8445883393539289E-2</v>
      </c>
      <c r="G531" s="172">
        <f t="shared" si="20"/>
        <v>1.7887490240873882E-2</v>
      </c>
      <c r="H531" s="172">
        <f t="shared" si="20"/>
        <v>3.0441126090998027E-2</v>
      </c>
      <c r="I531" s="172">
        <f t="shared" si="20"/>
        <v>2.9853971380299216E-2</v>
      </c>
      <c r="J531" s="172">
        <f t="shared" si="20"/>
        <v>5.9738241726555508E-2</v>
      </c>
      <c r="K531" s="172">
        <f t="shared" si="20"/>
        <v>-4.8625905669850145E-3</v>
      </c>
      <c r="L531" s="172">
        <f t="shared" si="20"/>
        <v>3.6426163362916153E-2</v>
      </c>
      <c r="M531" s="172">
        <f t="shared" si="20"/>
        <v>3.5836219650489998E-2</v>
      </c>
      <c r="N531" s="172">
        <f t="shared" si="20"/>
        <v>1.7940947101676485E-2</v>
      </c>
      <c r="O531" s="172">
        <f t="shared" si="20"/>
        <v>8.653226459748331E-2</v>
      </c>
      <c r="P531" s="172">
        <f t="shared" si="20"/>
        <v>3.5716721504748028E-2</v>
      </c>
      <c r="Q531" s="172">
        <f t="shared" si="20"/>
        <v>2.0551830704616192E-2</v>
      </c>
      <c r="R531" s="172">
        <f t="shared" si="20"/>
        <v>-4.0415878883126588E-4</v>
      </c>
      <c r="S531" s="136">
        <f t="shared" si="20"/>
        <v>2.1927266823827507E-2</v>
      </c>
    </row>
    <row r="532" spans="1:19" x14ac:dyDescent="0.25">
      <c r="A532" s="189" t="s">
        <v>1407</v>
      </c>
      <c r="B532" s="189"/>
      <c r="C532" s="172">
        <f t="shared" si="21"/>
        <v>2.7362212817813925E-2</v>
      </c>
      <c r="D532" s="172">
        <f t="shared" si="20"/>
        <v>5.8909103933580731E-2</v>
      </c>
      <c r="E532" s="172">
        <f t="shared" si="20"/>
        <v>5.11542738952111E-2</v>
      </c>
      <c r="F532" s="172">
        <f t="shared" si="20"/>
        <v>0.14063112991144466</v>
      </c>
      <c r="G532" s="172">
        <f t="shared" si="20"/>
        <v>5.5427105465225779E-2</v>
      </c>
      <c r="H532" s="172">
        <f t="shared" si="20"/>
        <v>2.7973496573869827E-2</v>
      </c>
      <c r="I532" s="172">
        <f t="shared" si="20"/>
        <v>2.5969767396171184E-2</v>
      </c>
      <c r="J532" s="172">
        <f t="shared" si="20"/>
        <v>4.2066586463396227E-2</v>
      </c>
      <c r="K532" s="172">
        <f t="shared" si="20"/>
        <v>2.6192281080053004E-3</v>
      </c>
      <c r="L532" s="172">
        <f t="shared" si="20"/>
        <v>1.1379686374738851E-2</v>
      </c>
      <c r="M532" s="172">
        <f t="shared" si="20"/>
        <v>6.2245448946451454E-2</v>
      </c>
      <c r="N532" s="172">
        <f t="shared" si="20"/>
        <v>-8.5588954123916317E-4</v>
      </c>
      <c r="O532" s="172">
        <f t="shared" si="20"/>
        <v>0.12445178019515923</v>
      </c>
      <c r="P532" s="172">
        <f t="shared" si="20"/>
        <v>3.7950473799172046E-2</v>
      </c>
      <c r="Q532" s="172">
        <f t="shared" si="20"/>
        <v>3.4209921011282507E-2</v>
      </c>
      <c r="R532" s="172">
        <f t="shared" si="20"/>
        <v>1.8095366846041294E-2</v>
      </c>
      <c r="S532" s="136">
        <f t="shared" si="20"/>
        <v>-2.8960262567566564E-2</v>
      </c>
    </row>
    <row r="533" spans="1:19" x14ac:dyDescent="0.25">
      <c r="A533" s="189" t="s">
        <v>1404</v>
      </c>
      <c r="B533" s="189"/>
      <c r="C533" s="172">
        <f t="shared" si="21"/>
        <v>5.9471812264691559E-2</v>
      </c>
      <c r="D533" s="172">
        <f t="shared" si="20"/>
        <v>2.9125674632058951E-2</v>
      </c>
      <c r="E533" s="172">
        <f t="shared" si="20"/>
        <v>6.6087056807513367E-3</v>
      </c>
      <c r="F533" s="172">
        <f t="shared" si="20"/>
        <v>9.2443943229772341E-2</v>
      </c>
      <c r="G533" s="172">
        <f t="shared" si="20"/>
        <v>2.8285741412552579E-3</v>
      </c>
      <c r="H533" s="172">
        <f t="shared" si="20"/>
        <v>7.7766556122365715E-2</v>
      </c>
      <c r="I533" s="172">
        <f t="shared" si="20"/>
        <v>1.1707276424886226E-2</v>
      </c>
      <c r="J533" s="172">
        <f t="shared" si="20"/>
        <v>9.9999384769768662E-2</v>
      </c>
      <c r="K533" s="172">
        <f t="shared" si="20"/>
        <v>-1.3725246100590671E-2</v>
      </c>
      <c r="L533" s="172">
        <f t="shared" si="20"/>
        <v>-1.2556533497221634E-2</v>
      </c>
      <c r="M533" s="172">
        <f t="shared" si="20"/>
        <v>5.5494920302526562E-2</v>
      </c>
      <c r="N533" s="172">
        <f t="shared" si="20"/>
        <v>1.4721565836988804E-2</v>
      </c>
      <c r="O533" s="172">
        <f t="shared" si="20"/>
        <v>0.13295990677323033</v>
      </c>
      <c r="P533" s="172">
        <f t="shared" si="20"/>
        <v>0.10153354810578041</v>
      </c>
      <c r="Q533" s="172">
        <f t="shared" si="20"/>
        <v>9.7224320926343477E-3</v>
      </c>
      <c r="R533" s="172">
        <f t="shared" si="20"/>
        <v>-1.7958400592642532E-2</v>
      </c>
      <c r="S533" s="136">
        <f t="shared" si="20"/>
        <v>4.0152119963871469E-2</v>
      </c>
    </row>
    <row r="534" spans="1:19" x14ac:dyDescent="0.25">
      <c r="A534" s="189" t="s">
        <v>1401</v>
      </c>
      <c r="B534" s="189"/>
      <c r="C534" s="172">
        <f t="shared" si="21"/>
        <v>8.0883440142509366E-2</v>
      </c>
      <c r="D534" s="172">
        <f t="shared" si="20"/>
        <v>2.3493216314416143E-2</v>
      </c>
      <c r="E534" s="172">
        <f t="shared" si="20"/>
        <v>2.3502379735152568E-2</v>
      </c>
      <c r="F534" s="172">
        <f t="shared" si="20"/>
        <v>0.12125495328905722</v>
      </c>
      <c r="G534" s="172">
        <f t="shared" si="20"/>
        <v>1.095220828428789E-2</v>
      </c>
      <c r="H534" s="172">
        <f t="shared" si="20"/>
        <v>1.8487506724803371E-2</v>
      </c>
      <c r="I534" s="172">
        <f t="shared" si="20"/>
        <v>-4.8878203313686974E-3</v>
      </c>
      <c r="J534" s="172">
        <f t="shared" si="20"/>
        <v>7.3991619393027452E-2</v>
      </c>
      <c r="K534" s="172">
        <f t="shared" si="20"/>
        <v>1.8327290137245544E-3</v>
      </c>
      <c r="L534" s="172">
        <f t="shared" si="20"/>
        <v>2.9959963041103155E-2</v>
      </c>
      <c r="M534" s="172">
        <f t="shared" si="20"/>
        <v>3.0150097724596314E-2</v>
      </c>
      <c r="N534" s="172">
        <f t="shared" si="20"/>
        <v>-1.3354253137674021E-3</v>
      </c>
      <c r="O534" s="172">
        <f t="shared" si="20"/>
        <v>9.8109918661303031E-2</v>
      </c>
      <c r="P534" s="172">
        <f t="shared" si="20"/>
        <v>3.5385754691651616E-2</v>
      </c>
      <c r="Q534" s="172">
        <f t="shared" si="20"/>
        <v>2.0476372724821612E-2</v>
      </c>
      <c r="R534" s="172">
        <f t="shared" si="20"/>
        <v>7.8786813271094491E-3</v>
      </c>
      <c r="S534" s="136">
        <f t="shared" si="20"/>
        <v>5.5083705906615155E-2</v>
      </c>
    </row>
    <row r="535" spans="1:19" x14ac:dyDescent="0.25">
      <c r="A535" s="189" t="s">
        <v>1398</v>
      </c>
      <c r="B535" s="189"/>
      <c r="C535" s="172">
        <f t="shared" si="21"/>
        <v>0.11638865605462634</v>
      </c>
      <c r="D535" s="172">
        <f t="shared" si="20"/>
        <v>4.1197397249673751E-2</v>
      </c>
      <c r="E535" s="172">
        <f t="shared" si="20"/>
        <v>-6.327301873816471E-3</v>
      </c>
      <c r="F535" s="172">
        <f t="shared" si="20"/>
        <v>8.6342385085939277E-2</v>
      </c>
      <c r="G535" s="172">
        <f t="shared" si="20"/>
        <v>2.3323538958236467E-2</v>
      </c>
      <c r="H535" s="172">
        <f t="shared" si="20"/>
        <v>9.2644929695423706E-2</v>
      </c>
      <c r="I535" s="172">
        <f t="shared" si="20"/>
        <v>6.5150633206676467E-3</v>
      </c>
      <c r="J535" s="172">
        <f t="shared" si="20"/>
        <v>0.1094619547718676</v>
      </c>
      <c r="K535" s="172">
        <f t="shared" si="20"/>
        <v>-2.9534693596471095E-2</v>
      </c>
      <c r="L535" s="172">
        <f t="shared" si="20"/>
        <v>1.4798066389535069E-2</v>
      </c>
      <c r="M535" s="172">
        <f t="shared" si="20"/>
        <v>5.3035783708048845E-2</v>
      </c>
      <c r="N535" s="172">
        <f t="shared" si="20"/>
        <v>3.0589974256014729E-2</v>
      </c>
      <c r="O535" s="172">
        <f t="shared" si="20"/>
        <v>6.2224031391259649E-2</v>
      </c>
      <c r="P535" s="172">
        <f t="shared" si="20"/>
        <v>2.257632078915206E-2</v>
      </c>
      <c r="Q535" s="172">
        <f t="shared" si="20"/>
        <v>2.415913184205376E-2</v>
      </c>
      <c r="R535" s="172">
        <f t="shared" si="20"/>
        <v>-4.2384230408852863E-3</v>
      </c>
      <c r="S535" s="136">
        <f t="shared" si="20"/>
        <v>6.236631161267403E-2</v>
      </c>
    </row>
    <row r="536" spans="1:19" x14ac:dyDescent="0.25">
      <c r="A536" s="189" t="s">
        <v>1395</v>
      </c>
      <c r="B536" s="189"/>
      <c r="C536" s="172">
        <f t="shared" si="21"/>
        <v>-7.9370012047892735E-2</v>
      </c>
      <c r="D536" s="172">
        <f t="shared" si="20"/>
        <v>1.4920134287286224E-2</v>
      </c>
      <c r="E536" s="172">
        <f t="shared" si="20"/>
        <v>-2.4873676263693634E-3</v>
      </c>
      <c r="F536" s="172">
        <f t="shared" si="20"/>
        <v>4.5602066238681127E-2</v>
      </c>
      <c r="G536" s="172">
        <f t="shared" si="20"/>
        <v>-5.4880397424423522E-2</v>
      </c>
      <c r="H536" s="172">
        <f t="shared" si="20"/>
        <v>0.18902418968551182</v>
      </c>
      <c r="I536" s="172">
        <f t="shared" si="20"/>
        <v>6.6815285461116813E-2</v>
      </c>
      <c r="J536" s="172">
        <f t="shared" si="20"/>
        <v>0.13964614437547773</v>
      </c>
      <c r="K536" s="172">
        <f t="shared" si="20"/>
        <v>-1.4588732460949383E-2</v>
      </c>
      <c r="L536" s="172">
        <f t="shared" si="20"/>
        <v>-0.14236239492605285</v>
      </c>
      <c r="M536" s="172">
        <f t="shared" si="20"/>
        <v>0.11550009837200848</v>
      </c>
      <c r="N536" s="172">
        <f t="shared" si="20"/>
        <v>1.9508779801260534E-2</v>
      </c>
      <c r="O536" s="172">
        <f t="shared" si="20"/>
        <v>0.37326810323471449</v>
      </c>
      <c r="P536" s="172">
        <f t="shared" si="20"/>
        <v>0.42915264188117841</v>
      </c>
      <c r="Q536" s="172">
        <f t="shared" si="20"/>
        <v>-3.2410261226228143E-2</v>
      </c>
      <c r="R536" s="172">
        <f t="shared" si="20"/>
        <v>-8.5918669301450312E-2</v>
      </c>
      <c r="S536" s="136">
        <f t="shared" si="20"/>
        <v>-2.4213079851916675E-2</v>
      </c>
    </row>
    <row r="537" spans="1:19" x14ac:dyDescent="0.25">
      <c r="A537" s="189" t="s">
        <v>1392</v>
      </c>
      <c r="B537" s="189"/>
      <c r="C537" s="172">
        <f t="shared" si="21"/>
        <v>1.4705635707442655E-2</v>
      </c>
      <c r="D537" s="172">
        <f t="shared" si="20"/>
        <v>7.2313220697231451E-2</v>
      </c>
      <c r="E537" s="172">
        <f t="shared" si="20"/>
        <v>-1.4243096079050943E-2</v>
      </c>
      <c r="F537" s="172">
        <f t="shared" si="20"/>
        <v>5.6238388918916193E-2</v>
      </c>
      <c r="G537" s="172">
        <f t="shared" si="20"/>
        <v>7.1068716710738222E-3</v>
      </c>
      <c r="H537" s="172">
        <f t="shared" si="20"/>
        <v>6.2745309336380561E-2</v>
      </c>
      <c r="I537" s="172">
        <f t="shared" si="20"/>
        <v>-9.6204455393658517E-2</v>
      </c>
      <c r="J537" s="172">
        <f t="shared" si="20"/>
        <v>6.8393654378767543E-2</v>
      </c>
      <c r="K537" s="172">
        <f t="shared" si="20"/>
        <v>-2.0923426714439919E-2</v>
      </c>
      <c r="L537" s="172">
        <f t="shared" si="20"/>
        <v>-8.2146572207619784E-2</v>
      </c>
      <c r="M537" s="172">
        <f t="shared" si="20"/>
        <v>9.9801088560722118E-2</v>
      </c>
      <c r="N537" s="172">
        <f t="shared" si="20"/>
        <v>-9.3676169747446414E-3</v>
      </c>
      <c r="O537" s="172">
        <f t="shared" si="20"/>
        <v>0.11029607567027155</v>
      </c>
      <c r="P537" s="172">
        <f t="shared" si="20"/>
        <v>9.2112230439573839E-3</v>
      </c>
      <c r="Q537" s="172">
        <f t="shared" si="20"/>
        <v>-3.167168582508928E-2</v>
      </c>
      <c r="R537" s="172">
        <f t="shared" si="20"/>
        <v>-7.1839667732206625E-2</v>
      </c>
      <c r="S537" s="136">
        <f t="shared" si="20"/>
        <v>-9.3731046651430727E-3</v>
      </c>
    </row>
    <row r="538" spans="1:19" x14ac:dyDescent="0.25">
      <c r="A538" s="189" t="s">
        <v>1389</v>
      </c>
      <c r="B538" s="189"/>
      <c r="C538" s="172">
        <f t="shared" si="21"/>
        <v>7.2974910351885525E-2</v>
      </c>
      <c r="D538" s="172">
        <f t="shared" si="21"/>
        <v>1.8992214151368536E-2</v>
      </c>
      <c r="E538" s="172">
        <f t="shared" si="21"/>
        <v>2.2650543863556027E-2</v>
      </c>
      <c r="F538" s="172">
        <f t="shared" si="21"/>
        <v>5.2743287469038558E-2</v>
      </c>
      <c r="G538" s="172">
        <f t="shared" si="21"/>
        <v>-1.7448791321346024E-2</v>
      </c>
      <c r="H538" s="172">
        <f t="shared" si="21"/>
        <v>2.2649119435593335E-2</v>
      </c>
      <c r="I538" s="172">
        <f t="shared" si="21"/>
        <v>3.1417206387188479E-2</v>
      </c>
      <c r="J538" s="172">
        <f t="shared" si="21"/>
        <v>6.3891712970018499E-2</v>
      </c>
      <c r="K538" s="172">
        <f t="shared" si="21"/>
        <v>-2.0715511122256003E-2</v>
      </c>
      <c r="L538" s="172">
        <f t="shared" si="21"/>
        <v>1.549164446893192E-2</v>
      </c>
      <c r="M538" s="172">
        <f t="shared" si="21"/>
        <v>7.6768264070745662E-3</v>
      </c>
      <c r="N538" s="172">
        <f t="shared" si="21"/>
        <v>3.268755779479271E-3</v>
      </c>
      <c r="O538" s="172">
        <f t="shared" si="21"/>
        <v>5.4973247394345615E-2</v>
      </c>
      <c r="P538" s="172">
        <f t="shared" si="21"/>
        <v>2.559377525957518E-2</v>
      </c>
      <c r="Q538" s="172">
        <f t="shared" si="21"/>
        <v>7.1082618760340832E-3</v>
      </c>
      <c r="R538" s="172">
        <f t="shared" si="21"/>
        <v>1.6797516195938833E-3</v>
      </c>
      <c r="S538" s="136">
        <f t="shared" ref="D538:S553" si="22">(S133/R133)^4-1</f>
        <v>4.0341658649713397E-2</v>
      </c>
    </row>
    <row r="539" spans="1:19" x14ac:dyDescent="0.25">
      <c r="A539" s="189" t="s">
        <v>1386</v>
      </c>
      <c r="B539" s="189"/>
      <c r="C539" s="172">
        <f t="shared" ref="C539:R554" si="23">(C134/B134)^4-1</f>
        <v>6.3748576650896283E-2</v>
      </c>
      <c r="D539" s="172">
        <f t="shared" si="23"/>
        <v>2.6059520684120319E-2</v>
      </c>
      <c r="E539" s="172">
        <f t="shared" si="23"/>
        <v>9.1081870439291279E-3</v>
      </c>
      <c r="F539" s="172">
        <f t="shared" si="23"/>
        <v>3.9749309879907324E-2</v>
      </c>
      <c r="G539" s="172">
        <f t="shared" si="23"/>
        <v>-3.1023420397413126E-2</v>
      </c>
      <c r="H539" s="172">
        <f t="shared" si="23"/>
        <v>1.2601845620795249E-2</v>
      </c>
      <c r="I539" s="172">
        <f t="shared" si="23"/>
        <v>2.7654826737288252E-2</v>
      </c>
      <c r="J539" s="172">
        <f t="shared" si="23"/>
        <v>4.3427504930050542E-2</v>
      </c>
      <c r="K539" s="172">
        <f t="shared" si="23"/>
        <v>4.324138223148033E-3</v>
      </c>
      <c r="L539" s="172">
        <f t="shared" si="23"/>
        <v>1.8146185656759517E-2</v>
      </c>
      <c r="M539" s="172">
        <f t="shared" si="23"/>
        <v>-2.0898921791244751E-3</v>
      </c>
      <c r="N539" s="172">
        <f t="shared" si="23"/>
        <v>1.4951769700108031E-2</v>
      </c>
      <c r="O539" s="172">
        <f t="shared" si="23"/>
        <v>3.8172064147975027E-2</v>
      </c>
      <c r="P539" s="172">
        <f t="shared" si="23"/>
        <v>1.5526047215390637E-2</v>
      </c>
      <c r="Q539" s="172">
        <f t="shared" si="23"/>
        <v>9.7817384999381307E-3</v>
      </c>
      <c r="R539" s="172">
        <f t="shared" si="23"/>
        <v>4.3217545693297055E-4</v>
      </c>
      <c r="S539" s="136">
        <f t="shared" si="22"/>
        <v>1.7175854263772106E-2</v>
      </c>
    </row>
    <row r="540" spans="1:19" x14ac:dyDescent="0.25">
      <c r="A540" s="189" t="s">
        <v>1383</v>
      </c>
      <c r="B540" s="189"/>
      <c r="C540" s="172">
        <f t="shared" si="23"/>
        <v>6.6366435750650599E-2</v>
      </c>
      <c r="D540" s="172">
        <f t="shared" si="22"/>
        <v>2.7733824678222385E-2</v>
      </c>
      <c r="E540" s="172">
        <f t="shared" si="22"/>
        <v>2.1691037344060415E-3</v>
      </c>
      <c r="F540" s="172">
        <f t="shared" si="22"/>
        <v>2.9041246141128241E-2</v>
      </c>
      <c r="G540" s="172">
        <f t="shared" si="22"/>
        <v>-1.1271620795469617E-2</v>
      </c>
      <c r="H540" s="172">
        <f t="shared" si="22"/>
        <v>7.170775877683111E-3</v>
      </c>
      <c r="I540" s="172">
        <f t="shared" si="22"/>
        <v>1.1151145362432002E-2</v>
      </c>
      <c r="J540" s="172">
        <f t="shared" si="22"/>
        <v>3.2480494692680217E-2</v>
      </c>
      <c r="K540" s="172">
        <f t="shared" si="22"/>
        <v>-1.1496539035104281E-2</v>
      </c>
      <c r="L540" s="172">
        <f t="shared" si="22"/>
        <v>1.8223797421992538E-2</v>
      </c>
      <c r="M540" s="172">
        <f t="shared" si="22"/>
        <v>4.4842979035988328E-3</v>
      </c>
      <c r="N540" s="172">
        <f t="shared" si="22"/>
        <v>1.8007426307593777E-2</v>
      </c>
      <c r="O540" s="172">
        <f t="shared" si="22"/>
        <v>2.9480121360314415E-2</v>
      </c>
      <c r="P540" s="172">
        <f t="shared" si="22"/>
        <v>1.4776501394775154E-2</v>
      </c>
      <c r="Q540" s="172">
        <f t="shared" si="22"/>
        <v>7.3962344959936921E-3</v>
      </c>
      <c r="R540" s="172">
        <f t="shared" si="22"/>
        <v>-8.7617893960202364E-3</v>
      </c>
      <c r="S540" s="136">
        <f t="shared" si="22"/>
        <v>2.08650024043191E-2</v>
      </c>
    </row>
    <row r="541" spans="1:19" x14ac:dyDescent="0.25">
      <c r="A541" s="189" t="s">
        <v>1380</v>
      </c>
      <c r="B541" s="189"/>
      <c r="C541" s="172">
        <f t="shared" si="23"/>
        <v>7.3348025068552758E-2</v>
      </c>
      <c r="D541" s="172">
        <f t="shared" si="22"/>
        <v>6.3593795689171895E-3</v>
      </c>
      <c r="E541" s="172">
        <f t="shared" si="22"/>
        <v>4.1620415106247366E-2</v>
      </c>
      <c r="F541" s="172">
        <f t="shared" si="22"/>
        <v>7.9601225701528833E-2</v>
      </c>
      <c r="G541" s="172">
        <f t="shared" si="22"/>
        <v>-1.5944772084915293E-2</v>
      </c>
      <c r="H541" s="172">
        <f t="shared" si="22"/>
        <v>5.3474039565327258E-2</v>
      </c>
      <c r="I541" s="172">
        <f t="shared" si="22"/>
        <v>3.560699926938371E-2</v>
      </c>
      <c r="J541" s="172">
        <f t="shared" si="22"/>
        <v>0.11046613402385397</v>
      </c>
      <c r="K541" s="172">
        <f t="shared" si="22"/>
        <v>-5.115955431999486E-2</v>
      </c>
      <c r="L541" s="172">
        <f t="shared" si="22"/>
        <v>6.6827641870725873E-3</v>
      </c>
      <c r="M541" s="172">
        <f t="shared" si="22"/>
        <v>3.1778725762575677E-2</v>
      </c>
      <c r="N541" s="172">
        <f t="shared" si="22"/>
        <v>-1.6920725049691665E-2</v>
      </c>
      <c r="O541" s="172">
        <f t="shared" si="22"/>
        <v>8.0872457956432831E-2</v>
      </c>
      <c r="P541" s="172">
        <f t="shared" si="22"/>
        <v>3.3267928228882804E-2</v>
      </c>
      <c r="Q541" s="172">
        <f t="shared" si="22"/>
        <v>2.3786926504678618E-3</v>
      </c>
      <c r="R541" s="172">
        <f t="shared" si="22"/>
        <v>1.1928805786659114E-2</v>
      </c>
      <c r="S541" s="136">
        <f t="shared" si="22"/>
        <v>6.288965823691206E-2</v>
      </c>
    </row>
    <row r="542" spans="1:19" x14ac:dyDescent="0.25">
      <c r="A542" s="189" t="s">
        <v>1377</v>
      </c>
      <c r="B542" s="189"/>
      <c r="C542" s="172">
        <f t="shared" si="23"/>
        <v>9.8922429299245662E-2</v>
      </c>
      <c r="D542" s="172">
        <f t="shared" si="22"/>
        <v>-8.7113818825664824E-3</v>
      </c>
      <c r="E542" s="172">
        <f t="shared" si="22"/>
        <v>-4.5903310888665838E-2</v>
      </c>
      <c r="F542" s="172">
        <f t="shared" si="22"/>
        <v>0.14624613355695737</v>
      </c>
      <c r="G542" s="172">
        <f t="shared" si="22"/>
        <v>1.7240982332206167E-2</v>
      </c>
      <c r="H542" s="172">
        <f t="shared" si="22"/>
        <v>-6.1092725613256071E-2</v>
      </c>
      <c r="I542" s="172">
        <f t="shared" si="22"/>
        <v>0.10809556865324921</v>
      </c>
      <c r="J542" s="172">
        <f t="shared" si="22"/>
        <v>5.1639437093379925E-2</v>
      </c>
      <c r="K542" s="172">
        <f t="shared" si="22"/>
        <v>2.7826070147500825E-3</v>
      </c>
      <c r="L542" s="172">
        <f t="shared" si="22"/>
        <v>-1.6562789050443727E-2</v>
      </c>
      <c r="M542" s="172">
        <f t="shared" si="22"/>
        <v>-0.15469354119721235</v>
      </c>
      <c r="N542" s="172">
        <f t="shared" si="22"/>
        <v>5.83088834707568E-3</v>
      </c>
      <c r="O542" s="172">
        <f t="shared" si="22"/>
        <v>0.15982683848224633</v>
      </c>
      <c r="P542" s="172">
        <f t="shared" si="22"/>
        <v>7.7746409656395787E-2</v>
      </c>
      <c r="Q542" s="172">
        <f t="shared" si="22"/>
        <v>3.6195455516988106E-2</v>
      </c>
      <c r="R542" s="172">
        <f t="shared" si="22"/>
        <v>6.9831070610362644E-2</v>
      </c>
      <c r="S542" s="136">
        <f t="shared" si="22"/>
        <v>0.15857566641346454</v>
      </c>
    </row>
    <row r="543" spans="1:19" x14ac:dyDescent="0.25">
      <c r="A543" s="189" t="s">
        <v>1374</v>
      </c>
      <c r="B543" s="189"/>
      <c r="C543" s="172">
        <f t="shared" si="23"/>
        <v>0.12559081801927463</v>
      </c>
      <c r="D543" s="172">
        <f t="shared" si="22"/>
        <v>9.3424093002103525E-3</v>
      </c>
      <c r="E543" s="172">
        <f t="shared" si="22"/>
        <v>9.400639821264023E-2</v>
      </c>
      <c r="F543" s="172">
        <f t="shared" si="22"/>
        <v>8.385758487367645E-2</v>
      </c>
      <c r="G543" s="172">
        <f t="shared" si="22"/>
        <v>-3.8694074517076071E-4</v>
      </c>
      <c r="H543" s="172">
        <f t="shared" si="22"/>
        <v>2.3818940004962208E-2</v>
      </c>
      <c r="I543" s="172">
        <f t="shared" si="22"/>
        <v>9.1886858415494599E-2</v>
      </c>
      <c r="J543" s="172">
        <f t="shared" si="22"/>
        <v>9.5456287989829525E-2</v>
      </c>
      <c r="K543" s="172">
        <f t="shared" si="22"/>
        <v>-3.8075298319270146E-2</v>
      </c>
      <c r="L543" s="172">
        <f t="shared" si="22"/>
        <v>3.0053325156478738E-2</v>
      </c>
      <c r="M543" s="172">
        <f t="shared" si="22"/>
        <v>-1.8425532903786346E-3</v>
      </c>
      <c r="N543" s="172">
        <f t="shared" si="22"/>
        <v>-1.9047073975906326E-2</v>
      </c>
      <c r="O543" s="172">
        <f t="shared" si="22"/>
        <v>0.10431199776493316</v>
      </c>
      <c r="P543" s="172">
        <f t="shared" si="22"/>
        <v>6.4424194882413577E-2</v>
      </c>
      <c r="Q543" s="172">
        <f t="shared" si="22"/>
        <v>8.5721449448064035E-3</v>
      </c>
      <c r="R543" s="172">
        <f t="shared" si="22"/>
        <v>-1.4203282269457107E-3</v>
      </c>
      <c r="S543" s="136">
        <f t="shared" si="22"/>
        <v>9.6035516498319762E-2</v>
      </c>
    </row>
    <row r="544" spans="1:19" x14ac:dyDescent="0.25">
      <c r="A544" s="189" t="s">
        <v>1371</v>
      </c>
      <c r="B544" s="189"/>
      <c r="C544" s="172">
        <f t="shared" si="23"/>
        <v>4.9633504347569524E-2</v>
      </c>
      <c r="D544" s="172">
        <f t="shared" si="22"/>
        <v>4.2514270972304979E-2</v>
      </c>
      <c r="E544" s="172">
        <f t="shared" si="22"/>
        <v>1.546813548321091E-2</v>
      </c>
      <c r="F544" s="172">
        <f t="shared" si="22"/>
        <v>6.9668370073671548E-2</v>
      </c>
      <c r="G544" s="172">
        <f t="shared" si="22"/>
        <v>1.5649446718711824E-2</v>
      </c>
      <c r="H544" s="172">
        <f t="shared" si="22"/>
        <v>3.369827700090311E-2</v>
      </c>
      <c r="I544" s="172">
        <f t="shared" si="22"/>
        <v>2.6468356006410954E-2</v>
      </c>
      <c r="J544" s="172">
        <f t="shared" si="22"/>
        <v>5.5373524257328111E-2</v>
      </c>
      <c r="K544" s="172">
        <f t="shared" si="22"/>
        <v>5.2371814320826271E-3</v>
      </c>
      <c r="L544" s="172">
        <f t="shared" si="22"/>
        <v>3.2039733241730817E-2</v>
      </c>
      <c r="M544" s="172">
        <f t="shared" si="22"/>
        <v>3.8176318964972644E-2</v>
      </c>
      <c r="N544" s="172">
        <f t="shared" si="22"/>
        <v>1.7994223035807666E-2</v>
      </c>
      <c r="O544" s="172">
        <f t="shared" si="22"/>
        <v>8.4657404093997579E-2</v>
      </c>
      <c r="P544" s="172">
        <f t="shared" si="22"/>
        <v>3.1040854707623744E-2</v>
      </c>
      <c r="Q544" s="172">
        <f t="shared" si="22"/>
        <v>2.7120219169995075E-2</v>
      </c>
      <c r="R544" s="172">
        <f t="shared" si="22"/>
        <v>7.1460333764188366E-3</v>
      </c>
      <c r="S544" s="136">
        <f t="shared" si="22"/>
        <v>3.2195231625498089E-4</v>
      </c>
    </row>
    <row r="545" spans="1:19" x14ac:dyDescent="0.25">
      <c r="A545" s="189" t="s">
        <v>1368</v>
      </c>
      <c r="B545" s="189"/>
      <c r="C545" s="172">
        <f t="shared" si="23"/>
        <v>3.8205044029661073E-2</v>
      </c>
      <c r="D545" s="172">
        <f t="shared" si="22"/>
        <v>4.7144072232321754E-2</v>
      </c>
      <c r="E545" s="172">
        <f t="shared" si="22"/>
        <v>2.3610030555760719E-3</v>
      </c>
      <c r="F545" s="172">
        <f t="shared" si="22"/>
        <v>8.4892992849375792E-2</v>
      </c>
      <c r="G545" s="172">
        <f t="shared" si="22"/>
        <v>1.8348145640382008E-2</v>
      </c>
      <c r="H545" s="172">
        <f t="shared" si="22"/>
        <v>1.9754396643477445E-2</v>
      </c>
      <c r="I545" s="172">
        <f t="shared" si="22"/>
        <v>9.7607710886298271E-3</v>
      </c>
      <c r="J545" s="172">
        <f t="shared" si="22"/>
        <v>4.1596087585158648E-2</v>
      </c>
      <c r="K545" s="172">
        <f t="shared" si="22"/>
        <v>2.7645988981441771E-3</v>
      </c>
      <c r="L545" s="172">
        <f t="shared" si="22"/>
        <v>2.7181103248277605E-2</v>
      </c>
      <c r="M545" s="172">
        <f t="shared" si="22"/>
        <v>5.0265657761615623E-2</v>
      </c>
      <c r="N545" s="172">
        <f t="shared" si="22"/>
        <v>1.877897562418851E-2</v>
      </c>
      <c r="O545" s="172">
        <f t="shared" si="22"/>
        <v>9.2941871040397306E-2</v>
      </c>
      <c r="P545" s="172">
        <f t="shared" si="22"/>
        <v>3.0907755669499437E-2</v>
      </c>
      <c r="Q545" s="172">
        <f t="shared" si="22"/>
        <v>2.5510646000914683E-2</v>
      </c>
      <c r="R545" s="172">
        <f t="shared" si="22"/>
        <v>3.8461209621345471E-3</v>
      </c>
      <c r="S545" s="136">
        <f t="shared" si="22"/>
        <v>-1.5551232976333318E-2</v>
      </c>
    </row>
    <row r="546" spans="1:19" x14ac:dyDescent="0.25">
      <c r="A546" s="189" t="s">
        <v>1365</v>
      </c>
      <c r="B546" s="189"/>
      <c r="C546" s="172">
        <f t="shared" si="23"/>
        <v>6.2774416550219536E-2</v>
      </c>
      <c r="D546" s="172">
        <f t="shared" si="22"/>
        <v>3.7718713615010779E-2</v>
      </c>
      <c r="E546" s="172">
        <f t="shared" si="22"/>
        <v>2.9259492710441259E-2</v>
      </c>
      <c r="F546" s="172">
        <f t="shared" si="22"/>
        <v>4.8143754519007986E-2</v>
      </c>
      <c r="G546" s="172">
        <f t="shared" si="22"/>
        <v>1.2405150610200533E-2</v>
      </c>
      <c r="H546" s="172">
        <f t="shared" si="22"/>
        <v>4.8970815962089409E-2</v>
      </c>
      <c r="I546" s="172">
        <f t="shared" si="22"/>
        <v>4.8018615026276246E-2</v>
      </c>
      <c r="J546" s="172">
        <f t="shared" si="22"/>
        <v>7.1480516322799614E-2</v>
      </c>
      <c r="K546" s="172">
        <f t="shared" si="22"/>
        <v>1.3061190011198098E-2</v>
      </c>
      <c r="L546" s="172">
        <f t="shared" si="22"/>
        <v>4.021662047067065E-2</v>
      </c>
      <c r="M546" s="172">
        <f t="shared" si="22"/>
        <v>2.3953299552719853E-2</v>
      </c>
      <c r="N546" s="172">
        <f t="shared" si="22"/>
        <v>1.5827090742838834E-2</v>
      </c>
      <c r="O546" s="172">
        <f t="shared" si="22"/>
        <v>7.2412863447942843E-2</v>
      </c>
      <c r="P546" s="172">
        <f t="shared" si="22"/>
        <v>3.008141302656786E-2</v>
      </c>
      <c r="Q546" s="172">
        <f t="shared" si="22"/>
        <v>3.0021411097364448E-2</v>
      </c>
      <c r="R546" s="172">
        <f t="shared" si="22"/>
        <v>1.1550373604710895E-2</v>
      </c>
      <c r="S546" s="136">
        <f t="shared" si="22"/>
        <v>1.7151511691656296E-2</v>
      </c>
    </row>
    <row r="547" spans="1:19" x14ac:dyDescent="0.25">
      <c r="A547" s="189" t="s">
        <v>1362</v>
      </c>
      <c r="B547" s="189"/>
      <c r="C547" s="172">
        <f t="shared" si="23"/>
        <v>7.2552602524772913E-2</v>
      </c>
      <c r="D547" s="172">
        <f t="shared" si="22"/>
        <v>3.0303688264661455E-2</v>
      </c>
      <c r="E547" s="172">
        <f t="shared" si="22"/>
        <v>5.024901169709528E-2</v>
      </c>
      <c r="F547" s="172">
        <f t="shared" si="22"/>
        <v>7.9666775254529698E-2</v>
      </c>
      <c r="G547" s="172">
        <f t="shared" si="22"/>
        <v>1.1295334566603366E-2</v>
      </c>
      <c r="H547" s="172">
        <f t="shared" si="22"/>
        <v>6.6070129211544426E-2</v>
      </c>
      <c r="I547" s="172">
        <f t="shared" si="22"/>
        <v>4.061822602315579E-2</v>
      </c>
      <c r="J547" s="172">
        <f t="shared" si="22"/>
        <v>7.6558216262484713E-2</v>
      </c>
      <c r="K547" s="172">
        <f t="shared" si="22"/>
        <v>-3.0491618700002276E-2</v>
      </c>
      <c r="L547" s="172">
        <f t="shared" si="22"/>
        <v>1.9742405278782904E-2</v>
      </c>
      <c r="M547" s="172">
        <f t="shared" si="22"/>
        <v>2.3061626833873694E-2</v>
      </c>
      <c r="N547" s="172">
        <f t="shared" si="22"/>
        <v>2.7698725412740766E-2</v>
      </c>
      <c r="O547" s="172">
        <f t="shared" si="22"/>
        <v>9.3425917270714587E-2</v>
      </c>
      <c r="P547" s="172">
        <f t="shared" si="22"/>
        <v>4.0878382576599481E-2</v>
      </c>
      <c r="Q547" s="172">
        <f t="shared" si="22"/>
        <v>2.1387885021394659E-2</v>
      </c>
      <c r="R547" s="172">
        <f t="shared" si="22"/>
        <v>7.697206330138151E-3</v>
      </c>
      <c r="S547" s="136">
        <f t="shared" si="22"/>
        <v>3.885560700560764E-2</v>
      </c>
    </row>
    <row r="548" spans="1:19" x14ac:dyDescent="0.25">
      <c r="A548" s="189" t="s">
        <v>1359</v>
      </c>
      <c r="B548" s="189"/>
      <c r="C548" s="172">
        <f t="shared" si="23"/>
        <v>0.12307824200095552</v>
      </c>
      <c r="D548" s="172">
        <f t="shared" si="22"/>
        <v>-4.771042765884137E-2</v>
      </c>
      <c r="E548" s="172">
        <f t="shared" si="22"/>
        <v>-1.3755142655178187E-2</v>
      </c>
      <c r="F548" s="172">
        <f t="shared" si="22"/>
        <v>7.3694305144464511E-2</v>
      </c>
      <c r="G548" s="172">
        <f t="shared" si="22"/>
        <v>-4.7167589826710987E-3</v>
      </c>
      <c r="H548" s="172">
        <f t="shared" si="22"/>
        <v>-9.2731579938155839E-2</v>
      </c>
      <c r="I548" s="172">
        <f t="shared" si="22"/>
        <v>4.6849881447776465E-2</v>
      </c>
      <c r="J548" s="172">
        <f t="shared" si="22"/>
        <v>-8.943119451344117E-2</v>
      </c>
      <c r="K548" s="172">
        <f t="shared" si="22"/>
        <v>2.8140979366574337E-2</v>
      </c>
      <c r="L548" s="172">
        <f t="shared" si="22"/>
        <v>-3.3412551074192609E-2</v>
      </c>
      <c r="M548" s="172">
        <f t="shared" si="22"/>
        <v>6.4785092220154272E-3</v>
      </c>
      <c r="N548" s="172">
        <f t="shared" si="22"/>
        <v>-7.9117571730499492E-2</v>
      </c>
      <c r="O548" s="172">
        <f t="shared" si="22"/>
        <v>-1.7069091626056743E-2</v>
      </c>
      <c r="P548" s="172">
        <f t="shared" si="22"/>
        <v>3.1309099866608125E-2</v>
      </c>
      <c r="Q548" s="172">
        <f t="shared" si="22"/>
        <v>3.9536931487984539E-2</v>
      </c>
      <c r="R548" s="172">
        <f t="shared" si="22"/>
        <v>-3.6924894483757575E-2</v>
      </c>
      <c r="S548" s="136">
        <f t="shared" si="22"/>
        <v>0.18848127845106433</v>
      </c>
    </row>
    <row r="549" spans="1:19" x14ac:dyDescent="0.25">
      <c r="A549" s="189" t="s">
        <v>1356</v>
      </c>
      <c r="B549" s="189"/>
      <c r="C549" s="172">
        <f t="shared" si="23"/>
        <v>5.9954398856089552E-2</v>
      </c>
      <c r="D549" s="172">
        <f t="shared" si="22"/>
        <v>3.3955145421723953E-2</v>
      </c>
      <c r="E549" s="172">
        <f t="shared" si="22"/>
        <v>0.15545368004490467</v>
      </c>
      <c r="F549" s="172">
        <f t="shared" si="22"/>
        <v>3.887098851273918E-2</v>
      </c>
      <c r="G549" s="172">
        <f t="shared" si="22"/>
        <v>5.1514483350647788E-2</v>
      </c>
      <c r="H549" s="172">
        <f t="shared" si="22"/>
        <v>8.5394362499365162E-2</v>
      </c>
      <c r="I549" s="172">
        <f t="shared" si="22"/>
        <v>9.5794395280325739E-2</v>
      </c>
      <c r="J549" s="172">
        <f t="shared" si="22"/>
        <v>4.7286300270963144E-2</v>
      </c>
      <c r="K549" s="172">
        <f t="shared" si="22"/>
        <v>-9.6358339807784965E-3</v>
      </c>
      <c r="L549" s="172">
        <f t="shared" si="22"/>
        <v>3.4202063792869497E-2</v>
      </c>
      <c r="M549" s="172">
        <f t="shared" si="22"/>
        <v>-1.1289108224013633E-2</v>
      </c>
      <c r="N549" s="172">
        <f t="shared" si="22"/>
        <v>4.5175643122565612E-2</v>
      </c>
      <c r="O549" s="172">
        <f t="shared" si="22"/>
        <v>0.11322743904284693</v>
      </c>
      <c r="P549" s="172">
        <f t="shared" si="22"/>
        <v>8.1585487093456255E-2</v>
      </c>
      <c r="Q549" s="172">
        <f t="shared" si="22"/>
        <v>5.9042129693281264E-2</v>
      </c>
      <c r="R549" s="172">
        <f t="shared" si="22"/>
        <v>6.7780692318137437E-2</v>
      </c>
      <c r="S549" s="136">
        <f t="shared" si="22"/>
        <v>8.2498339865907822E-2</v>
      </c>
    </row>
    <row r="550" spans="1:19" x14ac:dyDescent="0.25">
      <c r="A550" s="189" t="s">
        <v>1353</v>
      </c>
      <c r="B550" s="189"/>
      <c r="C550" s="172">
        <f t="shared" si="23"/>
        <v>7.0075587585043397E-2</v>
      </c>
      <c r="D550" s="172">
        <f t="shared" si="22"/>
        <v>4.8507395787561691E-2</v>
      </c>
      <c r="E550" s="172">
        <f t="shared" si="22"/>
        <v>0.20314394504187994</v>
      </c>
      <c r="F550" s="172">
        <f t="shared" si="22"/>
        <v>3.7966651829714371E-2</v>
      </c>
      <c r="G550" s="172">
        <f t="shared" si="22"/>
        <v>9.0423134243216463E-2</v>
      </c>
      <c r="H550" s="172">
        <f t="shared" si="22"/>
        <v>0.13656849054281128</v>
      </c>
      <c r="I550" s="172">
        <f t="shared" si="22"/>
        <v>0.10880619786266377</v>
      </c>
      <c r="J550" s="172">
        <f t="shared" si="22"/>
        <v>6.3663364640562436E-2</v>
      </c>
      <c r="K550" s="172">
        <f t="shared" si="22"/>
        <v>-2.065191935771693E-2</v>
      </c>
      <c r="L550" s="172">
        <f t="shared" si="22"/>
        <v>3.5165244659914663E-2</v>
      </c>
      <c r="M550" s="172">
        <f t="shared" si="22"/>
        <v>1.1926412700933309E-3</v>
      </c>
      <c r="N550" s="172">
        <f t="shared" si="22"/>
        <v>4.4829370693329151E-2</v>
      </c>
      <c r="O550" s="172">
        <f t="shared" si="22"/>
        <v>0.14443005976462153</v>
      </c>
      <c r="P550" s="172">
        <f t="shared" si="22"/>
        <v>8.7201922119700681E-2</v>
      </c>
      <c r="Q550" s="172">
        <f t="shared" si="22"/>
        <v>8.2181087778206763E-2</v>
      </c>
      <c r="R550" s="172">
        <f t="shared" si="22"/>
        <v>8.0682057620440784E-2</v>
      </c>
      <c r="S550" s="136">
        <f t="shared" si="22"/>
        <v>9.4547863324557335E-2</v>
      </c>
    </row>
    <row r="551" spans="1:19" x14ac:dyDescent="0.25">
      <c r="A551" s="189" t="s">
        <v>1350</v>
      </c>
      <c r="B551" s="189"/>
      <c r="C551" s="172">
        <f t="shared" si="23"/>
        <v>4.2629329610727629E-2</v>
      </c>
      <c r="D551" s="172">
        <f t="shared" si="22"/>
        <v>9.4052136130537978E-3</v>
      </c>
      <c r="E551" s="172">
        <f t="shared" si="22"/>
        <v>7.5904880873597369E-2</v>
      </c>
      <c r="F551" s="172">
        <f t="shared" si="22"/>
        <v>4.0489853920847807E-2</v>
      </c>
      <c r="G551" s="172">
        <f t="shared" si="22"/>
        <v>-1.5425978486822811E-2</v>
      </c>
      <c r="H551" s="172">
        <f t="shared" si="22"/>
        <v>-3.9276478955184713E-3</v>
      </c>
      <c r="I551" s="172">
        <f t="shared" si="22"/>
        <v>7.1450129970410892E-2</v>
      </c>
      <c r="J551" s="172">
        <f t="shared" si="22"/>
        <v>1.6353209230173915E-2</v>
      </c>
      <c r="K551" s="172">
        <f t="shared" si="22"/>
        <v>1.2079776385940377E-2</v>
      </c>
      <c r="L551" s="172">
        <f t="shared" si="22"/>
        <v>3.235708549885663E-2</v>
      </c>
      <c r="M551" s="172">
        <f t="shared" si="22"/>
        <v>-3.4911398445518049E-2</v>
      </c>
      <c r="N551" s="172">
        <f t="shared" si="22"/>
        <v>4.600555179397281E-2</v>
      </c>
      <c r="O551" s="172">
        <f t="shared" si="22"/>
        <v>5.4477055407902375E-2</v>
      </c>
      <c r="P551" s="172">
        <f t="shared" si="22"/>
        <v>7.0709757416201224E-2</v>
      </c>
      <c r="Q551" s="172">
        <f t="shared" si="22"/>
        <v>1.4094476869731754E-2</v>
      </c>
      <c r="R551" s="172">
        <f t="shared" si="22"/>
        <v>4.2123131389103063E-2</v>
      </c>
      <c r="S551" s="136">
        <f t="shared" si="22"/>
        <v>5.8292259776864475E-2</v>
      </c>
    </row>
    <row r="552" spans="1:19" x14ac:dyDescent="0.25">
      <c r="A552" s="189" t="s">
        <v>1347</v>
      </c>
      <c r="B552" s="189"/>
      <c r="C552" s="172">
        <f t="shared" si="23"/>
        <v>3.9211065900634168E-2</v>
      </c>
      <c r="D552" s="172">
        <f t="shared" si="22"/>
        <v>0.21857181744925791</v>
      </c>
      <c r="E552" s="172">
        <f t="shared" si="22"/>
        <v>-0.24171703464082717</v>
      </c>
      <c r="F552" s="172">
        <f t="shared" si="22"/>
        <v>-9.1545671635417936E-3</v>
      </c>
      <c r="G552" s="172">
        <f t="shared" si="22"/>
        <v>-0.2033291786368121</v>
      </c>
      <c r="H552" s="172">
        <f t="shared" si="22"/>
        <v>4.9626169157835021E-2</v>
      </c>
      <c r="I552" s="172">
        <f t="shared" si="22"/>
        <v>-0.2832508412861503</v>
      </c>
      <c r="J552" s="172">
        <f t="shared" si="22"/>
        <v>-0.1906403393217232</v>
      </c>
      <c r="K552" s="172">
        <f t="shared" si="22"/>
        <v>-0.12159068084228464</v>
      </c>
      <c r="L552" s="172">
        <f t="shared" si="22"/>
        <v>-5.0304259974643717E-2</v>
      </c>
      <c r="M552" s="172">
        <f t="shared" si="22"/>
        <v>0.28964167842525201</v>
      </c>
      <c r="N552" s="172">
        <f t="shared" si="22"/>
        <v>1.8405993616253724E-2</v>
      </c>
      <c r="O552" s="172">
        <f t="shared" si="22"/>
        <v>4.6623496304308842E-2</v>
      </c>
      <c r="P552" s="172">
        <f t="shared" si="22"/>
        <v>-0.11282652686911376</v>
      </c>
      <c r="Q552" s="172">
        <f t="shared" si="22"/>
        <v>-0.45836953257993285</v>
      </c>
      <c r="R552" s="172">
        <f t="shared" si="22"/>
        <v>9.8693767000375132E-2</v>
      </c>
      <c r="S552" s="136">
        <f t="shared" si="22"/>
        <v>-0.34634699034284566</v>
      </c>
    </row>
    <row r="553" spans="1:19" x14ac:dyDescent="0.25">
      <c r="A553" s="189" t="s">
        <v>1345</v>
      </c>
      <c r="B553" s="189"/>
      <c r="C553" s="172">
        <f t="shared" si="23"/>
        <v>2.1976104018180953E-2</v>
      </c>
      <c r="D553" s="172">
        <f t="shared" si="22"/>
        <v>9.7586337209708551E-2</v>
      </c>
      <c r="E553" s="172">
        <f t="shared" si="22"/>
        <v>-9.1421189037644845E-2</v>
      </c>
      <c r="F553" s="172">
        <f t="shared" si="22"/>
        <v>-0.12573231773430327</v>
      </c>
      <c r="G553" s="172">
        <f t="shared" si="22"/>
        <v>-0.17555106101495666</v>
      </c>
      <c r="H553" s="172">
        <f t="shared" si="22"/>
        <v>2.999944323426762E-3</v>
      </c>
      <c r="I553" s="172">
        <f t="shared" si="22"/>
        <v>-0.12073134637594263</v>
      </c>
      <c r="J553" s="172">
        <f t="shared" si="22"/>
        <v>-2.4509175719860665E-2</v>
      </c>
      <c r="K553" s="172">
        <f t="shared" si="22"/>
        <v>-5.3135417061974222E-2</v>
      </c>
      <c r="L553" s="172">
        <f t="shared" si="22"/>
        <v>-9.759568448108813E-2</v>
      </c>
      <c r="M553" s="172">
        <f t="shared" si="22"/>
        <v>-6.0085325945357315E-2</v>
      </c>
      <c r="N553" s="172">
        <f t="shared" si="22"/>
        <v>1.5110109070074484E-2</v>
      </c>
      <c r="O553" s="172">
        <f t="shared" si="22"/>
        <v>7.2035208265234907E-2</v>
      </c>
      <c r="P553" s="172">
        <f t="shared" si="22"/>
        <v>-0.15023036343545682</v>
      </c>
      <c r="Q553" s="172">
        <f t="shared" si="22"/>
        <v>-2.7952074561296891E-2</v>
      </c>
      <c r="R553" s="172">
        <f t="shared" si="22"/>
        <v>-0.16346473135827144</v>
      </c>
      <c r="S553" s="136">
        <f t="shared" si="22"/>
        <v>-7.6368834371452476E-2</v>
      </c>
    </row>
    <row r="554" spans="1:19" x14ac:dyDescent="0.25">
      <c r="A554" s="189" t="s">
        <v>1342</v>
      </c>
      <c r="B554" s="189"/>
      <c r="C554" s="172">
        <f t="shared" si="23"/>
        <v>2.2181091226785909E-2</v>
      </c>
      <c r="D554" s="172">
        <f t="shared" si="23"/>
        <v>9.7178744372770298E-2</v>
      </c>
      <c r="E554" s="172">
        <f t="shared" si="23"/>
        <v>-9.1252853680682589E-2</v>
      </c>
      <c r="F554" s="172">
        <f t="shared" si="23"/>
        <v>-0.13979871056257687</v>
      </c>
      <c r="G554" s="172">
        <f t="shared" si="23"/>
        <v>-0.19614309392168372</v>
      </c>
      <c r="H554" s="172">
        <f t="shared" si="23"/>
        <v>-4.1491328855238763E-3</v>
      </c>
      <c r="I554" s="172">
        <f t="shared" si="23"/>
        <v>-0.13328095745393287</v>
      </c>
      <c r="J554" s="172">
        <f t="shared" si="23"/>
        <v>-2.27964990077415E-2</v>
      </c>
      <c r="K554" s="172">
        <f t="shared" si="23"/>
        <v>-5.5191441142756759E-2</v>
      </c>
      <c r="L554" s="172">
        <f t="shared" si="23"/>
        <v>-0.10685350705694574</v>
      </c>
      <c r="M554" s="172">
        <f t="shared" si="23"/>
        <v>-7.0447624640930906E-2</v>
      </c>
      <c r="N554" s="172">
        <f t="shared" si="23"/>
        <v>1.0278728388177782E-2</v>
      </c>
      <c r="O554" s="172">
        <f t="shared" si="23"/>
        <v>7.5048543277965507E-2</v>
      </c>
      <c r="P554" s="172">
        <f t="shared" si="23"/>
        <v>-0.16562151332321839</v>
      </c>
      <c r="Q554" s="172">
        <f t="shared" si="23"/>
        <v>-3.3162020093426281E-2</v>
      </c>
      <c r="R554" s="172">
        <f t="shared" si="23"/>
        <v>-0.16675530947275408</v>
      </c>
      <c r="S554" s="136">
        <f t="shared" ref="D554:S569" si="24">(S149/R149)^4-1</f>
        <v>-7.6359230561968361E-2</v>
      </c>
    </row>
    <row r="555" spans="1:19" x14ac:dyDescent="0.25">
      <c r="A555" s="189" t="s">
        <v>1339</v>
      </c>
      <c r="B555" s="189"/>
      <c r="C555" s="172">
        <f t="shared" ref="C555:R570" si="25">(C150/B150)^4-1</f>
        <v>2.5355319195727866E-2</v>
      </c>
      <c r="D555" s="172">
        <f t="shared" si="24"/>
        <v>9.6940924630952052E-2</v>
      </c>
      <c r="E555" s="172">
        <f t="shared" si="24"/>
        <v>-8.8373879079738482E-2</v>
      </c>
      <c r="F555" s="172">
        <f t="shared" si="24"/>
        <v>0.1036448985559606</v>
      </c>
      <c r="G555" s="172">
        <f t="shared" si="24"/>
        <v>0.15432199080287212</v>
      </c>
      <c r="H555" s="172">
        <f t="shared" si="24"/>
        <v>9.7343674977670602E-2</v>
      </c>
      <c r="I555" s="172">
        <f t="shared" si="24"/>
        <v>4.6707547077817102E-2</v>
      </c>
      <c r="J555" s="172">
        <f t="shared" si="24"/>
        <v>-4.4623302094471962E-2</v>
      </c>
      <c r="K555" s="172">
        <f t="shared" si="24"/>
        <v>-2.2758670097554168E-2</v>
      </c>
      <c r="L555" s="172">
        <f t="shared" si="24"/>
        <v>1.7428783845085283E-2</v>
      </c>
      <c r="M555" s="172">
        <f t="shared" si="24"/>
        <v>5.8721775849374769E-2</v>
      </c>
      <c r="N555" s="172">
        <f t="shared" si="24"/>
        <v>6.3794690693225631E-2</v>
      </c>
      <c r="O555" s="172">
        <f t="shared" si="24"/>
        <v>4.5382928468373551E-2</v>
      </c>
      <c r="P555" s="172">
        <f t="shared" si="24"/>
        <v>3.3516659576264818E-2</v>
      </c>
      <c r="Q555" s="172">
        <f t="shared" si="24"/>
        <v>2.7641772442504875E-2</v>
      </c>
      <c r="R555" s="172">
        <f t="shared" si="24"/>
        <v>-0.12910229605436585</v>
      </c>
      <c r="S555" s="136">
        <f t="shared" si="24"/>
        <v>-7.6466381058767352E-2</v>
      </c>
    </row>
    <row r="556" spans="1:19" x14ac:dyDescent="0.25">
      <c r="A556" s="189" t="s">
        <v>1336</v>
      </c>
      <c r="B556" s="189"/>
      <c r="C556" s="172">
        <f t="shared" si="25"/>
        <v>-1.6918440615895092E-2</v>
      </c>
      <c r="D556" s="172">
        <f t="shared" si="24"/>
        <v>-0.1487432918171866</v>
      </c>
      <c r="E556" s="172">
        <f t="shared" si="24"/>
        <v>0.39412418647516945</v>
      </c>
      <c r="F556" s="172">
        <f t="shared" si="24"/>
        <v>-0.34536870876329928</v>
      </c>
      <c r="G556" s="172">
        <f t="shared" si="24"/>
        <v>-0.10488451824157752</v>
      </c>
      <c r="H556" s="172">
        <f t="shared" si="24"/>
        <v>-0.10107547333440448</v>
      </c>
      <c r="I556" s="172">
        <f t="shared" si="24"/>
        <v>0.39563417404822632</v>
      </c>
      <c r="J556" s="172">
        <f t="shared" si="24"/>
        <v>0.40189502117161102</v>
      </c>
      <c r="K556" s="172">
        <f t="shared" si="24"/>
        <v>8.1158476404818103E-2</v>
      </c>
      <c r="L556" s="172">
        <f t="shared" si="24"/>
        <v>-0.17487291097387025</v>
      </c>
      <c r="M556" s="172">
        <f t="shared" si="24"/>
        <v>-0.50267763662321618</v>
      </c>
      <c r="N556" s="172">
        <f t="shared" si="24"/>
        <v>7.684883026178646E-3</v>
      </c>
      <c r="O556" s="172">
        <f t="shared" si="24"/>
        <v>0.13145428885671784</v>
      </c>
      <c r="P556" s="172">
        <f t="shared" si="24"/>
        <v>-0.2280583166339647</v>
      </c>
      <c r="Q556" s="172">
        <f t="shared" si="24"/>
        <v>1.8931270784695817</v>
      </c>
      <c r="R556" s="172">
        <f t="shared" si="24"/>
        <v>-0.46782457788490051</v>
      </c>
      <c r="S556" s="136">
        <f t="shared" si="24"/>
        <v>0.61601101484953524</v>
      </c>
    </row>
    <row r="557" spans="1:19" x14ac:dyDescent="0.25">
      <c r="A557" s="187" t="s">
        <v>45</v>
      </c>
      <c r="B557" s="189"/>
      <c r="C557" s="172">
        <f t="shared" si="25"/>
        <v>4.2928068317052093E-2</v>
      </c>
      <c r="D557" s="172">
        <f t="shared" si="24"/>
        <v>4.4928894653135876E-2</v>
      </c>
      <c r="E557" s="172">
        <f t="shared" si="24"/>
        <v>2.0044076972445701E-2</v>
      </c>
      <c r="F557" s="172">
        <f t="shared" si="24"/>
        <v>3.6656898478058419E-2</v>
      </c>
      <c r="G557" s="172">
        <f t="shared" si="24"/>
        <v>2.7512217743485445E-2</v>
      </c>
      <c r="H557" s="172">
        <f t="shared" si="24"/>
        <v>2.0853610664368194E-2</v>
      </c>
      <c r="I557" s="172">
        <f t="shared" si="24"/>
        <v>3.0619697271355051E-2</v>
      </c>
      <c r="J557" s="172">
        <f t="shared" si="24"/>
        <v>3.2744671972798622E-2</v>
      </c>
      <c r="K557" s="172">
        <f t="shared" si="24"/>
        <v>3.7185419393386709E-2</v>
      </c>
      <c r="L557" s="172">
        <f t="shared" si="24"/>
        <v>3.308016644001599E-2</v>
      </c>
      <c r="M557" s="172">
        <f t="shared" si="24"/>
        <v>6.4016774859623427E-2</v>
      </c>
      <c r="N557" s="172">
        <f t="shared" si="24"/>
        <v>3.8754741848066709E-2</v>
      </c>
      <c r="O557" s="172">
        <f t="shared" si="24"/>
        <v>5.0348543375598576E-2</v>
      </c>
      <c r="P557" s="172">
        <f t="shared" si="24"/>
        <v>5.1963475078754096E-2</v>
      </c>
      <c r="Q557" s="172">
        <f t="shared" si="24"/>
        <v>6.1436792110979077E-2</v>
      </c>
      <c r="R557" s="172">
        <f t="shared" si="24"/>
        <v>3.6457175409110532E-2</v>
      </c>
      <c r="S557" s="136">
        <f t="shared" si="24"/>
        <v>4.0855532206251377E-2</v>
      </c>
    </row>
    <row r="558" spans="1:19" x14ac:dyDescent="0.25">
      <c r="A558" s="187" t="s">
        <v>48</v>
      </c>
      <c r="B558" s="189"/>
      <c r="C558" s="172">
        <f t="shared" si="25"/>
        <v>4.3958082369023765E-2</v>
      </c>
      <c r="D558" s="172">
        <f t="shared" si="24"/>
        <v>4.2692349092708914E-2</v>
      </c>
      <c r="E558" s="172">
        <f t="shared" si="24"/>
        <v>2.3428762059260588E-2</v>
      </c>
      <c r="F558" s="172">
        <f t="shared" si="24"/>
        <v>3.5407567790741057E-2</v>
      </c>
      <c r="G558" s="172">
        <f t="shared" si="24"/>
        <v>2.070394157085631E-2</v>
      </c>
      <c r="H558" s="172">
        <f t="shared" si="24"/>
        <v>2.2461214074597002E-2</v>
      </c>
      <c r="I558" s="172">
        <f t="shared" si="24"/>
        <v>2.4147731639763803E-2</v>
      </c>
      <c r="J558" s="172">
        <f t="shared" si="24"/>
        <v>3.9006349650507532E-2</v>
      </c>
      <c r="K558" s="172">
        <f t="shared" si="24"/>
        <v>3.6552482555812782E-2</v>
      </c>
      <c r="L558" s="172">
        <f t="shared" si="24"/>
        <v>3.2165536139795892E-2</v>
      </c>
      <c r="M558" s="172">
        <f t="shared" si="24"/>
        <v>6.2919455040982841E-2</v>
      </c>
      <c r="N558" s="172">
        <f t="shared" si="24"/>
        <v>3.8493255374246305E-2</v>
      </c>
      <c r="O558" s="172">
        <f t="shared" si="24"/>
        <v>5.0234721089905676E-2</v>
      </c>
      <c r="P558" s="172">
        <f t="shared" si="24"/>
        <v>5.0825546790899123E-2</v>
      </c>
      <c r="Q558" s="172">
        <f t="shared" si="24"/>
        <v>6.2272235874027082E-2</v>
      </c>
      <c r="R558" s="172">
        <f t="shared" si="24"/>
        <v>3.9628280084735623E-2</v>
      </c>
      <c r="S558" s="136">
        <f t="shared" si="24"/>
        <v>4.1803331772612307E-2</v>
      </c>
    </row>
    <row r="559" spans="1:19" x14ac:dyDescent="0.25">
      <c r="A559" s="187" t="s">
        <v>51</v>
      </c>
      <c r="B559" s="189"/>
      <c r="C559" s="172">
        <f t="shared" si="25"/>
        <v>3.3023982618057168E-2</v>
      </c>
      <c r="D559" s="172">
        <f t="shared" si="24"/>
        <v>5.1411872087746779E-2</v>
      </c>
      <c r="E559" s="172">
        <f t="shared" si="24"/>
        <v>7.0862846996950779E-3</v>
      </c>
      <c r="F559" s="172">
        <f t="shared" si="24"/>
        <v>-2.2367909673747466E-2</v>
      </c>
      <c r="G559" s="172">
        <f t="shared" si="24"/>
        <v>5.2629179691384476E-2</v>
      </c>
      <c r="H559" s="172">
        <f t="shared" si="24"/>
        <v>3.3120880274772224E-2</v>
      </c>
      <c r="I559" s="172">
        <f t="shared" si="24"/>
        <v>4.95030046398659E-3</v>
      </c>
      <c r="J559" s="172">
        <f t="shared" si="24"/>
        <v>4.7719779898473424E-2</v>
      </c>
      <c r="K559" s="172">
        <f t="shared" si="24"/>
        <v>3.2380931439858651E-2</v>
      </c>
      <c r="L559" s="172">
        <f t="shared" si="24"/>
        <v>1.2570044466472474E-2</v>
      </c>
      <c r="M559" s="172">
        <f t="shared" si="24"/>
        <v>5.2836557095930381E-2</v>
      </c>
      <c r="N559" s="172">
        <f t="shared" si="24"/>
        <v>8.4427920833072934E-2</v>
      </c>
      <c r="O559" s="172">
        <f t="shared" si="24"/>
        <v>1.3538475979897324E-2</v>
      </c>
      <c r="P559" s="172">
        <f t="shared" si="24"/>
        <v>1.5917886985467256E-2</v>
      </c>
      <c r="Q559" s="172">
        <f t="shared" si="24"/>
        <v>4.2627509646575357E-2</v>
      </c>
      <c r="R559" s="172">
        <f t="shared" si="24"/>
        <v>6.0651779157696595E-2</v>
      </c>
      <c r="S559" s="136">
        <f t="shared" si="24"/>
        <v>1.1272558411945743E-2</v>
      </c>
    </row>
    <row r="560" spans="1:19" x14ac:dyDescent="0.25">
      <c r="A560" s="189" t="s">
        <v>54</v>
      </c>
      <c r="B560" s="189"/>
      <c r="C560" s="172">
        <f t="shared" si="25"/>
        <v>3.83484263651932E-2</v>
      </c>
      <c r="D560" s="172">
        <f t="shared" si="24"/>
        <v>3.9822631451631674E-2</v>
      </c>
      <c r="E560" s="172">
        <f t="shared" si="24"/>
        <v>3.3753753224600169E-2</v>
      </c>
      <c r="F560" s="172">
        <f t="shared" si="24"/>
        <v>2.1790564541056767E-2</v>
      </c>
      <c r="G560" s="172">
        <f t="shared" si="24"/>
        <v>1.8808872635171392E-2</v>
      </c>
      <c r="H560" s="172">
        <f t="shared" si="24"/>
        <v>2.0901502239910608E-2</v>
      </c>
      <c r="I560" s="172">
        <f t="shared" si="24"/>
        <v>2.5816982907126196E-2</v>
      </c>
      <c r="J560" s="172">
        <f t="shared" si="24"/>
        <v>2.5670400135537008E-2</v>
      </c>
      <c r="K560" s="172">
        <f t="shared" si="24"/>
        <v>3.1442404495190646E-2</v>
      </c>
      <c r="L560" s="172">
        <f t="shared" si="24"/>
        <v>3.589551454345008E-2</v>
      </c>
      <c r="M560" s="172">
        <f t="shared" si="24"/>
        <v>4.1640078434821204E-2</v>
      </c>
      <c r="N560" s="172">
        <f t="shared" si="24"/>
        <v>4.4690900739624562E-2</v>
      </c>
      <c r="O560" s="172">
        <f t="shared" si="24"/>
        <v>4.4036197244247122E-2</v>
      </c>
      <c r="P560" s="172">
        <f t="shared" si="24"/>
        <v>4.166146918233693E-2</v>
      </c>
      <c r="Q560" s="172">
        <f t="shared" si="24"/>
        <v>3.7703944729120975E-2</v>
      </c>
      <c r="R560" s="172">
        <f t="shared" si="24"/>
        <v>3.7027778587245264E-2</v>
      </c>
      <c r="S560" s="136">
        <f t="shared" si="24"/>
        <v>4.3296978420143573E-2</v>
      </c>
    </row>
    <row r="561" spans="1:19" x14ac:dyDescent="0.25">
      <c r="A561" s="189" t="s">
        <v>1333</v>
      </c>
      <c r="B561" s="189"/>
      <c r="C561" s="172">
        <f t="shared" si="25"/>
        <v>8.9652261498619268E-2</v>
      </c>
      <c r="D561" s="172">
        <f t="shared" si="24"/>
        <v>8.6105232333941739E-2</v>
      </c>
      <c r="E561" s="172">
        <f t="shared" si="24"/>
        <v>7.8728816736498564E-2</v>
      </c>
      <c r="F561" s="172">
        <f t="shared" si="24"/>
        <v>2.6446853386037583E-2</v>
      </c>
      <c r="G561" s="172">
        <f t="shared" si="24"/>
        <v>4.1220664810668328E-3</v>
      </c>
      <c r="H561" s="172">
        <f t="shared" si="24"/>
        <v>3.281713907422823E-3</v>
      </c>
      <c r="I561" s="172">
        <f t="shared" si="24"/>
        <v>1.028578076397646E-2</v>
      </c>
      <c r="J561" s="172">
        <f t="shared" si="24"/>
        <v>5.2828918114551371E-3</v>
      </c>
      <c r="K561" s="172">
        <f t="shared" si="24"/>
        <v>2.0289358811509173E-2</v>
      </c>
      <c r="L561" s="172">
        <f t="shared" si="24"/>
        <v>3.8498963307369127E-2</v>
      </c>
      <c r="M561" s="172">
        <f t="shared" si="24"/>
        <v>5.3944305706682849E-2</v>
      </c>
      <c r="N561" s="172">
        <f t="shared" si="24"/>
        <v>7.0045227623545925E-2</v>
      </c>
      <c r="O561" s="172">
        <f t="shared" si="24"/>
        <v>6.9991516658041153E-2</v>
      </c>
      <c r="P561" s="172">
        <f t="shared" si="24"/>
        <v>6.1114571896043746E-2</v>
      </c>
      <c r="Q561" s="172">
        <f t="shared" si="24"/>
        <v>4.8543207406893663E-2</v>
      </c>
      <c r="R561" s="172">
        <f t="shared" si="24"/>
        <v>4.0643606375986296E-2</v>
      </c>
      <c r="S561" s="136">
        <f t="shared" si="24"/>
        <v>4.3864924780868675E-2</v>
      </c>
    </row>
    <row r="562" spans="1:19" x14ac:dyDescent="0.25">
      <c r="A562" s="189" t="s">
        <v>1330</v>
      </c>
      <c r="B562" s="189"/>
      <c r="C562" s="172">
        <f t="shared" si="25"/>
        <v>-3.8156231034816468E-2</v>
      </c>
      <c r="D562" s="172">
        <f t="shared" si="24"/>
        <v>1.9954748334321204E-2</v>
      </c>
      <c r="E562" s="172">
        <f t="shared" si="24"/>
        <v>7.7903828175813761E-2</v>
      </c>
      <c r="F562" s="172">
        <f t="shared" si="24"/>
        <v>0.19448905081897938</v>
      </c>
      <c r="G562" s="172">
        <f t="shared" si="24"/>
        <v>0.17886693743710125</v>
      </c>
      <c r="H562" s="172">
        <f t="shared" si="24"/>
        <v>0.10683530863743074</v>
      </c>
      <c r="I562" s="172">
        <f t="shared" si="24"/>
        <v>5.0590722100256613E-2</v>
      </c>
      <c r="J562" s="172">
        <f t="shared" si="24"/>
        <v>-4.0438027425796497E-3</v>
      </c>
      <c r="K562" s="172">
        <f t="shared" si="24"/>
        <v>-8.08348837472328E-3</v>
      </c>
      <c r="L562" s="172">
        <f t="shared" si="24"/>
        <v>-4.512889870075254E-4</v>
      </c>
      <c r="M562" s="172">
        <f t="shared" si="24"/>
        <v>2.2589927187526282E-3</v>
      </c>
      <c r="N562" s="172">
        <f t="shared" si="24"/>
        <v>8.1456757870963514E-3</v>
      </c>
      <c r="O562" s="172">
        <f t="shared" si="24"/>
        <v>1.6307704678130142E-2</v>
      </c>
      <c r="P562" s="172">
        <f t="shared" si="24"/>
        <v>1.6695448554973735E-2</v>
      </c>
      <c r="Q562" s="172">
        <f t="shared" si="24"/>
        <v>1.4367263499000416E-2</v>
      </c>
      <c r="R562" s="172">
        <f t="shared" si="24"/>
        <v>1.4765676834424424E-2</v>
      </c>
      <c r="S562" s="136">
        <f t="shared" si="24"/>
        <v>1.7852717158324705E-2</v>
      </c>
    </row>
    <row r="563" spans="1:19" x14ac:dyDescent="0.25">
      <c r="A563" s="189" t="s">
        <v>1327</v>
      </c>
      <c r="B563" s="189"/>
      <c r="C563" s="172">
        <f t="shared" si="25"/>
        <v>9.3010003645952022E-2</v>
      </c>
      <c r="D563" s="172">
        <f t="shared" si="24"/>
        <v>8.714715164932918E-2</v>
      </c>
      <c r="E563" s="172">
        <f t="shared" si="24"/>
        <v>8.021122082248322E-2</v>
      </c>
      <c r="F563" s="172">
        <f t="shared" si="24"/>
        <v>2.224592163914485E-2</v>
      </c>
      <c r="G563" s="172">
        <f t="shared" si="24"/>
        <v>6.1850011868824772E-4</v>
      </c>
      <c r="H563" s="172">
        <f t="shared" si="24"/>
        <v>1.896017829448482E-3</v>
      </c>
      <c r="I563" s="172">
        <f t="shared" si="24"/>
        <v>9.1211495444034618E-3</v>
      </c>
      <c r="J563" s="172">
        <f t="shared" si="24"/>
        <v>6.259870998731154E-3</v>
      </c>
      <c r="K563" s="172">
        <f t="shared" si="24"/>
        <v>2.1387985560673339E-2</v>
      </c>
      <c r="L563" s="172">
        <f t="shared" si="24"/>
        <v>4.0930494913796522E-2</v>
      </c>
      <c r="M563" s="172">
        <f t="shared" si="24"/>
        <v>5.6086056288787489E-2</v>
      </c>
      <c r="N563" s="172">
        <f t="shared" si="24"/>
        <v>7.2274397193969442E-2</v>
      </c>
      <c r="O563" s="172">
        <f t="shared" si="24"/>
        <v>7.3949053088174566E-2</v>
      </c>
      <c r="P563" s="172">
        <f t="shared" si="24"/>
        <v>6.3441168556813698E-2</v>
      </c>
      <c r="Q563" s="172">
        <f t="shared" si="24"/>
        <v>5.117353478431208E-2</v>
      </c>
      <c r="R563" s="172">
        <f t="shared" si="24"/>
        <v>4.2516187656169269E-2</v>
      </c>
      <c r="S563" s="136">
        <f t="shared" si="24"/>
        <v>4.5048546555228164E-2</v>
      </c>
    </row>
    <row r="564" spans="1:19" x14ac:dyDescent="0.25">
      <c r="A564" s="189" t="s">
        <v>1324</v>
      </c>
      <c r="B564" s="189"/>
      <c r="C564" s="172">
        <f t="shared" si="25"/>
        <v>6.0099789810667215E-2</v>
      </c>
      <c r="D564" s="172">
        <f t="shared" si="24"/>
        <v>0.10148965524014719</v>
      </c>
      <c r="E564" s="172">
        <f t="shared" si="24"/>
        <v>4.8105746068349831E-3</v>
      </c>
      <c r="F564" s="172">
        <f t="shared" si="24"/>
        <v>8.5194562602504798E-2</v>
      </c>
      <c r="G564" s="172">
        <f t="shared" si="24"/>
        <v>1.1536325415286708E-2</v>
      </c>
      <c r="H564" s="172">
        <f t="shared" si="24"/>
        <v>-3.4935594243298174E-2</v>
      </c>
      <c r="I564" s="172">
        <f t="shared" si="24"/>
        <v>2.5988170839317926E-2</v>
      </c>
      <c r="J564" s="172">
        <f t="shared" si="24"/>
        <v>-3.4004345872449715E-2</v>
      </c>
      <c r="K564" s="172">
        <f t="shared" si="24"/>
        <v>-5.2541591361185969E-3</v>
      </c>
      <c r="L564" s="172">
        <f t="shared" si="24"/>
        <v>-4.2020149321946976E-2</v>
      </c>
      <c r="M564" s="172">
        <f t="shared" si="24"/>
        <v>5.3294249700397422E-4</v>
      </c>
      <c r="N564" s="172">
        <f t="shared" si="24"/>
        <v>2.2564592559240593E-2</v>
      </c>
      <c r="O564" s="172">
        <f t="shared" si="24"/>
        <v>-7.8628725248074294E-2</v>
      </c>
      <c r="P564" s="172">
        <f t="shared" si="24"/>
        <v>-1.7192346345846987E-2</v>
      </c>
      <c r="Q564" s="172">
        <f t="shared" si="24"/>
        <v>-5.9973326529239701E-2</v>
      </c>
      <c r="R564" s="172">
        <f t="shared" si="24"/>
        <v>-3.9125661098151854E-2</v>
      </c>
      <c r="S564" s="136">
        <f t="shared" si="24"/>
        <v>5.0233627581914853E-3</v>
      </c>
    </row>
    <row r="565" spans="1:19" x14ac:dyDescent="0.25">
      <c r="A565" s="189" t="s">
        <v>1321</v>
      </c>
      <c r="B565" s="189"/>
      <c r="C565" s="172">
        <f t="shared" si="25"/>
        <v>2.1804871910549251E-2</v>
      </c>
      <c r="D565" s="172">
        <f t="shared" si="24"/>
        <v>2.472249295233353E-2</v>
      </c>
      <c r="E565" s="172">
        <f t="shared" si="24"/>
        <v>1.9093642823041046E-2</v>
      </c>
      <c r="F565" s="172">
        <f t="shared" si="24"/>
        <v>2.6091847673831658E-2</v>
      </c>
      <c r="G565" s="172">
        <f t="shared" si="24"/>
        <v>2.9314086890969815E-2</v>
      </c>
      <c r="H565" s="172">
        <f t="shared" si="24"/>
        <v>2.8579145190229749E-2</v>
      </c>
      <c r="I565" s="172">
        <f t="shared" si="24"/>
        <v>2.919042347294365E-2</v>
      </c>
      <c r="J565" s="172">
        <f t="shared" si="24"/>
        <v>2.7765464371372506E-2</v>
      </c>
      <c r="K565" s="172">
        <f t="shared" si="24"/>
        <v>3.1325872242790709E-2</v>
      </c>
      <c r="L565" s="172">
        <f t="shared" si="24"/>
        <v>3.3064278375184664E-2</v>
      </c>
      <c r="M565" s="172">
        <f t="shared" si="24"/>
        <v>3.7511557753853841E-2</v>
      </c>
      <c r="N565" s="172">
        <f t="shared" si="24"/>
        <v>3.7950888234522751E-2</v>
      </c>
      <c r="O565" s="172">
        <f t="shared" si="24"/>
        <v>3.6952695877834785E-2</v>
      </c>
      <c r="P565" s="172">
        <f t="shared" si="24"/>
        <v>3.6156297837819595E-2</v>
      </c>
      <c r="Q565" s="172">
        <f t="shared" si="24"/>
        <v>3.4540799072658945E-2</v>
      </c>
      <c r="R565" s="172">
        <f t="shared" si="24"/>
        <v>3.5978638404712049E-2</v>
      </c>
      <c r="S565" s="136">
        <f t="shared" si="24"/>
        <v>4.3238491993287775E-2</v>
      </c>
    </row>
    <row r="566" spans="1:19" x14ac:dyDescent="0.25">
      <c r="A566" s="189" t="s">
        <v>1318</v>
      </c>
      <c r="B566" s="189"/>
      <c r="C566" s="172">
        <f t="shared" si="25"/>
        <v>2.9290494368333198E-2</v>
      </c>
      <c r="D566" s="172">
        <f t="shared" si="24"/>
        <v>5.5704458605505991E-2</v>
      </c>
      <c r="E566" s="172">
        <f t="shared" si="24"/>
        <v>7.0836514233744818E-2</v>
      </c>
      <c r="F566" s="172">
        <f t="shared" si="24"/>
        <v>3.2508376835610031E-2</v>
      </c>
      <c r="G566" s="172">
        <f t="shared" si="24"/>
        <v>-9.9852047151561818E-3</v>
      </c>
      <c r="H566" s="172">
        <f t="shared" si="24"/>
        <v>-3.4925939157426256E-2</v>
      </c>
      <c r="I566" s="172">
        <f t="shared" si="24"/>
        <v>-5.8296107701541144E-2</v>
      </c>
      <c r="J566" s="172">
        <f t="shared" si="24"/>
        <v>-7.6208495112881303E-2</v>
      </c>
      <c r="K566" s="172">
        <f t="shared" si="24"/>
        <v>-5.5970715577296493E-2</v>
      </c>
      <c r="L566" s="172">
        <f t="shared" si="24"/>
        <v>-2.7993386131912268E-2</v>
      </c>
      <c r="M566" s="172">
        <f t="shared" si="24"/>
        <v>4.1684981005423172E-3</v>
      </c>
      <c r="N566" s="172">
        <f t="shared" si="24"/>
        <v>2.7789588697498591E-2</v>
      </c>
      <c r="O566" s="172">
        <f t="shared" si="24"/>
        <v>2.6301724333871013E-2</v>
      </c>
      <c r="P566" s="172">
        <f t="shared" si="24"/>
        <v>2.0671151587613457E-2</v>
      </c>
      <c r="Q566" s="172">
        <f t="shared" si="24"/>
        <v>1.3569290557035485E-2</v>
      </c>
      <c r="R566" s="172">
        <f t="shared" si="24"/>
        <v>1.2259670664220401E-2</v>
      </c>
      <c r="S566" s="136">
        <f t="shared" si="24"/>
        <v>1.8691450307241952E-2</v>
      </c>
    </row>
    <row r="567" spans="1:19" x14ac:dyDescent="0.25">
      <c r="A567" s="189" t="s">
        <v>1315</v>
      </c>
      <c r="B567" s="189"/>
      <c r="C567" s="172">
        <f t="shared" si="25"/>
        <v>2.1645783638889027E-2</v>
      </c>
      <c r="D567" s="172">
        <f t="shared" si="24"/>
        <v>2.4065119479769415E-2</v>
      </c>
      <c r="E567" s="172">
        <f t="shared" si="24"/>
        <v>1.8001447181072772E-2</v>
      </c>
      <c r="F567" s="172">
        <f t="shared" si="24"/>
        <v>2.5952395018951302E-2</v>
      </c>
      <c r="G567" s="172">
        <f t="shared" si="24"/>
        <v>3.0191270459579478E-2</v>
      </c>
      <c r="H567" s="172">
        <f t="shared" si="24"/>
        <v>2.9981680025289448E-2</v>
      </c>
      <c r="I567" s="172">
        <f t="shared" si="24"/>
        <v>3.1114032852943785E-2</v>
      </c>
      <c r="J567" s="172">
        <f t="shared" si="24"/>
        <v>3.0015281087861778E-2</v>
      </c>
      <c r="K567" s="172">
        <f t="shared" si="24"/>
        <v>3.3148321220909827E-2</v>
      </c>
      <c r="L567" s="172">
        <f t="shared" si="24"/>
        <v>3.429988588327193E-2</v>
      </c>
      <c r="M567" s="172">
        <f t="shared" si="24"/>
        <v>3.8168857129502465E-2</v>
      </c>
      <c r="N567" s="172">
        <f t="shared" si="24"/>
        <v>3.8147841935142202E-2</v>
      </c>
      <c r="O567" s="172">
        <f t="shared" si="24"/>
        <v>3.7161803128694659E-2</v>
      </c>
      <c r="P567" s="172">
        <f t="shared" si="24"/>
        <v>3.6455453384665715E-2</v>
      </c>
      <c r="Q567" s="172">
        <f t="shared" si="24"/>
        <v>3.4945227451196104E-2</v>
      </c>
      <c r="R567" s="172">
        <f t="shared" si="24"/>
        <v>3.6434134296321474E-2</v>
      </c>
      <c r="S567" s="136">
        <f t="shared" si="24"/>
        <v>4.3707232220322467E-2</v>
      </c>
    </row>
    <row r="568" spans="1:19" x14ac:dyDescent="0.25">
      <c r="A568" s="189" t="s">
        <v>1312</v>
      </c>
      <c r="B568" s="189"/>
      <c r="C568" s="172">
        <f t="shared" si="25"/>
        <v>6.8345549292163854E-2</v>
      </c>
      <c r="D568" s="172">
        <f t="shared" si="24"/>
        <v>5.8010569113617461E-2</v>
      </c>
      <c r="E568" s="172">
        <f t="shared" si="24"/>
        <v>3.5435996489516119E-2</v>
      </c>
      <c r="F568" s="172">
        <f t="shared" si="24"/>
        <v>-0.26995138060846946</v>
      </c>
      <c r="G568" s="172">
        <f t="shared" si="24"/>
        <v>-0.28017858618036084</v>
      </c>
      <c r="H568" s="172">
        <f t="shared" si="24"/>
        <v>-9.6269218312001192E-2</v>
      </c>
      <c r="I568" s="172">
        <f t="shared" si="24"/>
        <v>0.14642303920289601</v>
      </c>
      <c r="J568" s="172">
        <f t="shared" si="24"/>
        <v>0.36363486531937217</v>
      </c>
      <c r="K568" s="172">
        <f t="shared" si="24"/>
        <v>0.2804928607458903</v>
      </c>
      <c r="L568" s="172">
        <f t="shared" si="24"/>
        <v>0.15413172767707017</v>
      </c>
      <c r="M568" s="172">
        <f t="shared" si="24"/>
        <v>4.8064680694509754E-2</v>
      </c>
      <c r="N568" s="172">
        <f t="shared" si="24"/>
        <v>-3.6521233836257938E-2</v>
      </c>
      <c r="O568" s="172">
        <f t="shared" si="24"/>
        <v>-3.3867370507125294E-2</v>
      </c>
      <c r="P568" s="172">
        <f t="shared" si="24"/>
        <v>-1.0972422048636354E-2</v>
      </c>
      <c r="Q568" s="172">
        <f t="shared" si="24"/>
        <v>1.1094151764063476E-2</v>
      </c>
      <c r="R568" s="172">
        <f t="shared" si="24"/>
        <v>2.6952082622887286E-2</v>
      </c>
      <c r="S568" s="136">
        <f t="shared" si="24"/>
        <v>3.4994759756740823E-2</v>
      </c>
    </row>
    <row r="569" spans="1:19" x14ac:dyDescent="0.25">
      <c r="A569" s="189" t="s">
        <v>1309</v>
      </c>
      <c r="B569" s="189"/>
      <c r="C569" s="172">
        <f t="shared" si="25"/>
        <v>0.10149050084647304</v>
      </c>
      <c r="D569" s="172">
        <f t="shared" si="24"/>
        <v>0.1511399441728134</v>
      </c>
      <c r="E569" s="172">
        <f t="shared" si="24"/>
        <v>0.19135851614127519</v>
      </c>
      <c r="F569" s="172">
        <f t="shared" si="24"/>
        <v>0.20040256482095131</v>
      </c>
      <c r="G569" s="172">
        <f t="shared" si="24"/>
        <v>0.15453638148356252</v>
      </c>
      <c r="H569" s="172">
        <f t="shared" si="24"/>
        <v>0.1017532986201255</v>
      </c>
      <c r="I569" s="172">
        <f t="shared" si="24"/>
        <v>5.9667553337095169E-2</v>
      </c>
      <c r="J569" s="172">
        <f t="shared" si="24"/>
        <v>1.6208063647348503E-2</v>
      </c>
      <c r="K569" s="172">
        <f t="shared" si="24"/>
        <v>2.545432494348554E-2</v>
      </c>
      <c r="L569" s="172">
        <f t="shared" si="24"/>
        <v>4.8700958491405988E-2</v>
      </c>
      <c r="M569" s="172">
        <f t="shared" si="24"/>
        <v>6.6893999850051067E-2</v>
      </c>
      <c r="N569" s="172">
        <f t="shared" si="24"/>
        <v>8.4501999263253857E-2</v>
      </c>
      <c r="O569" s="172">
        <f t="shared" si="24"/>
        <v>8.2754646636021389E-2</v>
      </c>
      <c r="P569" s="172">
        <f t="shared" si="24"/>
        <v>6.9843259344207098E-2</v>
      </c>
      <c r="Q569" s="172">
        <f t="shared" si="24"/>
        <v>5.5512884621206071E-2</v>
      </c>
      <c r="R569" s="172">
        <f t="shared" si="24"/>
        <v>4.6186699891489047E-2</v>
      </c>
      <c r="S569" s="136">
        <f t="shared" si="24"/>
        <v>5.2004891044875601E-2</v>
      </c>
    </row>
    <row r="570" spans="1:19" x14ac:dyDescent="0.25">
      <c r="A570" s="189" t="s">
        <v>1306</v>
      </c>
      <c r="B570" s="189"/>
      <c r="C570" s="172">
        <f t="shared" si="25"/>
        <v>4.1288150584608552E-3</v>
      </c>
      <c r="D570" s="172">
        <f t="shared" si="25"/>
        <v>0.11740035565331897</v>
      </c>
      <c r="E570" s="172">
        <f t="shared" si="25"/>
        <v>-0.12912908050368022</v>
      </c>
      <c r="F570" s="172">
        <f t="shared" si="25"/>
        <v>-0.24670361869542745</v>
      </c>
      <c r="G570" s="172">
        <f t="shared" si="25"/>
        <v>0.27873635769218108</v>
      </c>
      <c r="H570" s="172">
        <f t="shared" si="25"/>
        <v>0.10607333248349682</v>
      </c>
      <c r="I570" s="172">
        <f t="shared" si="25"/>
        <v>-0.10756556659304994</v>
      </c>
      <c r="J570" s="172">
        <f t="shared" si="25"/>
        <v>0.18463312147584632</v>
      </c>
      <c r="K570" s="172">
        <f t="shared" si="25"/>
        <v>3.7728719884292827E-2</v>
      </c>
      <c r="L570" s="172">
        <f t="shared" si="25"/>
        <v>-0.11218639583685674</v>
      </c>
      <c r="M570" s="172">
        <f t="shared" si="25"/>
        <v>0.12058000276871805</v>
      </c>
      <c r="N570" s="172">
        <f t="shared" si="25"/>
        <v>0.33669226261966001</v>
      </c>
      <c r="O570" s="172">
        <f t="shared" si="25"/>
        <v>-0.14066015693611811</v>
      </c>
      <c r="P570" s="172">
        <f t="shared" si="25"/>
        <v>-0.12191035722152543</v>
      </c>
      <c r="Q570" s="172">
        <f t="shared" si="25"/>
        <v>7.2300308946976255E-2</v>
      </c>
      <c r="R570" s="172">
        <f t="shared" si="25"/>
        <v>0.20846524375411479</v>
      </c>
      <c r="S570" s="136">
        <f t="shared" ref="D570:S585" si="26">(S165/R165)^4-1</f>
        <v>-0.15694531608739326</v>
      </c>
    </row>
    <row r="571" spans="1:19" x14ac:dyDescent="0.25">
      <c r="A571" s="189" t="s">
        <v>1304</v>
      </c>
      <c r="B571" s="189"/>
      <c r="C571" s="172">
        <f t="shared" ref="C571:R586" si="27">(C166/B166)^4-1</f>
        <v>1.3751431230397237E-2</v>
      </c>
      <c r="D571" s="172">
        <f t="shared" si="26"/>
        <v>2.2296635039467771E-2</v>
      </c>
      <c r="E571" s="172">
        <f t="shared" si="26"/>
        <v>1.3180373536332279E-2</v>
      </c>
      <c r="F571" s="172">
        <f t="shared" si="26"/>
        <v>3.4243660998003911E-2</v>
      </c>
      <c r="G571" s="172">
        <f t="shared" si="26"/>
        <v>4.031382178935039E-2</v>
      </c>
      <c r="H571" s="172">
        <f t="shared" si="26"/>
        <v>3.1785997443561032E-2</v>
      </c>
      <c r="I571" s="172">
        <f t="shared" si="26"/>
        <v>1.8706853273230184E-2</v>
      </c>
      <c r="J571" s="172">
        <f t="shared" si="26"/>
        <v>2.30241673436542E-2</v>
      </c>
      <c r="K571" s="172">
        <f t="shared" si="26"/>
        <v>2.0388383621360306E-2</v>
      </c>
      <c r="L571" s="172">
        <f t="shared" si="26"/>
        <v>1.2219962267714823E-2</v>
      </c>
      <c r="M571" s="172">
        <f t="shared" si="26"/>
        <v>1.8506304445943922E-2</v>
      </c>
      <c r="N571" s="172">
        <f t="shared" si="26"/>
        <v>2.2947182759265328E-3</v>
      </c>
      <c r="O571" s="172">
        <f t="shared" si="26"/>
        <v>1.9738532906649064E-2</v>
      </c>
      <c r="P571" s="172">
        <f t="shared" si="26"/>
        <v>3.5552524669477226E-2</v>
      </c>
      <c r="Q571" s="172">
        <f t="shared" si="26"/>
        <v>6.7956900039976897E-2</v>
      </c>
      <c r="R571" s="172">
        <f t="shared" si="26"/>
        <v>1.9241974204857959E-2</v>
      </c>
      <c r="S571" s="136">
        <f t="shared" si="26"/>
        <v>3.4768638754117731E-2</v>
      </c>
    </row>
    <row r="572" spans="1:19" x14ac:dyDescent="0.25">
      <c r="A572" s="189" t="s">
        <v>1301</v>
      </c>
      <c r="B572" s="189"/>
      <c r="C572" s="172">
        <f t="shared" si="27"/>
        <v>1.7218443257347005E-2</v>
      </c>
      <c r="D572" s="172">
        <f t="shared" si="26"/>
        <v>1.1023717504942132E-2</v>
      </c>
      <c r="E572" s="172">
        <f t="shared" si="26"/>
        <v>1.8244988216968183E-2</v>
      </c>
      <c r="F572" s="172">
        <f t="shared" si="26"/>
        <v>3.6184542294648292E-2</v>
      </c>
      <c r="G572" s="172">
        <f t="shared" si="26"/>
        <v>5.7251355557489836E-2</v>
      </c>
      <c r="H572" s="172">
        <f t="shared" si="26"/>
        <v>3.4352942216930638E-2</v>
      </c>
      <c r="I572" s="172">
        <f t="shared" si="26"/>
        <v>2.1357059141529744E-2</v>
      </c>
      <c r="J572" s="172">
        <f t="shared" si="26"/>
        <v>2.0630268936736806E-2</v>
      </c>
      <c r="K572" s="172">
        <f t="shared" si="26"/>
        <v>1.7538401940302872E-2</v>
      </c>
      <c r="L572" s="172">
        <f t="shared" si="26"/>
        <v>1.2199469886827075E-2</v>
      </c>
      <c r="M572" s="172">
        <f t="shared" si="26"/>
        <v>2.4739051639868892E-2</v>
      </c>
      <c r="N572" s="172">
        <f t="shared" si="26"/>
        <v>2.4164480756929896E-2</v>
      </c>
      <c r="O572" s="172">
        <f t="shared" si="26"/>
        <v>3.4375703161241056E-2</v>
      </c>
      <c r="P572" s="172">
        <f t="shared" si="26"/>
        <v>5.4788135971588492E-2</v>
      </c>
      <c r="Q572" s="172">
        <f t="shared" si="26"/>
        <v>7.9709551745481999E-2</v>
      </c>
      <c r="R572" s="172">
        <f t="shared" si="26"/>
        <v>5.0006311709316797E-2</v>
      </c>
      <c r="S572" s="136">
        <f t="shared" si="26"/>
        <v>4.3896213607654389E-2</v>
      </c>
    </row>
    <row r="573" spans="1:19" x14ac:dyDescent="0.25">
      <c r="A573" s="189" t="s">
        <v>1298</v>
      </c>
      <c r="B573" s="189"/>
      <c r="C573" s="172">
        <f t="shared" si="27"/>
        <v>1.3900148488219521E-3</v>
      </c>
      <c r="D573" s="172">
        <f t="shared" si="26"/>
        <v>6.421888191047942E-2</v>
      </c>
      <c r="E573" s="172">
        <f t="shared" si="26"/>
        <v>-4.5501006886826678E-3</v>
      </c>
      <c r="F573" s="172">
        <f t="shared" si="26"/>
        <v>2.6962450515291003E-2</v>
      </c>
      <c r="G573" s="172">
        <f t="shared" si="26"/>
        <v>-1.9572512259789066E-2</v>
      </c>
      <c r="H573" s="172">
        <f t="shared" si="26"/>
        <v>2.2045331186612227E-2</v>
      </c>
      <c r="I573" s="172">
        <f t="shared" si="26"/>
        <v>8.8638340110855918E-3</v>
      </c>
      <c r="J573" s="172">
        <f t="shared" si="26"/>
        <v>3.1789849692990924E-2</v>
      </c>
      <c r="K573" s="172">
        <f t="shared" si="26"/>
        <v>3.1309681419486868E-2</v>
      </c>
      <c r="L573" s="172">
        <f t="shared" si="26"/>
        <v>1.2296197477276172E-2</v>
      </c>
      <c r="M573" s="172">
        <f t="shared" si="26"/>
        <v>-4.4299173307783546E-3</v>
      </c>
      <c r="N573" s="172">
        <f t="shared" si="26"/>
        <v>-7.6757703633455465E-2</v>
      </c>
      <c r="O573" s="172">
        <f t="shared" si="26"/>
        <v>-3.4882295762955429E-2</v>
      </c>
      <c r="P573" s="172">
        <f t="shared" si="26"/>
        <v>-3.7190527990608957E-2</v>
      </c>
      <c r="Q573" s="172">
        <f t="shared" si="26"/>
        <v>2.1871101168296381E-2</v>
      </c>
      <c r="R573" s="172">
        <f t="shared" si="26"/>
        <v>-9.8724439753061222E-2</v>
      </c>
      <c r="S573" s="136">
        <f t="shared" si="26"/>
        <v>-2.8240260075885759E-3</v>
      </c>
    </row>
    <row r="574" spans="1:19" x14ac:dyDescent="0.25">
      <c r="A574" s="189" t="s">
        <v>1295</v>
      </c>
      <c r="B574" s="189"/>
      <c r="C574" s="172">
        <f t="shared" si="27"/>
        <v>5.8869248881432412E-4</v>
      </c>
      <c r="D574" s="172">
        <f t="shared" si="26"/>
        <v>0.15430955339821151</v>
      </c>
      <c r="E574" s="172">
        <f t="shared" si="26"/>
        <v>-0.17646960614167451</v>
      </c>
      <c r="F574" s="172">
        <f t="shared" si="26"/>
        <v>-0.33655951187298128</v>
      </c>
      <c r="G574" s="172">
        <f t="shared" si="26"/>
        <v>0.39116497505034409</v>
      </c>
      <c r="H574" s="172">
        <f t="shared" si="26"/>
        <v>0.13642071414900481</v>
      </c>
      <c r="I574" s="172">
        <f t="shared" si="26"/>
        <v>-0.15283249871109594</v>
      </c>
      <c r="J574" s="172">
        <f t="shared" si="26"/>
        <v>0.25480931018503883</v>
      </c>
      <c r="K574" s="172">
        <f t="shared" si="26"/>
        <v>4.4419011060856883E-2</v>
      </c>
      <c r="L574" s="172">
        <f t="shared" si="26"/>
        <v>-0.15632789782604561</v>
      </c>
      <c r="M574" s="172">
        <f t="shared" si="26"/>
        <v>0.16324337182178472</v>
      </c>
      <c r="N574" s="172">
        <f t="shared" si="26"/>
        <v>0.48547230484891046</v>
      </c>
      <c r="O574" s="172">
        <f t="shared" si="26"/>
        <v>-0.19188392129190046</v>
      </c>
      <c r="P574" s="172">
        <f t="shared" si="26"/>
        <v>-0.17533919733845671</v>
      </c>
      <c r="Q574" s="172">
        <f t="shared" si="26"/>
        <v>7.4004164111274306E-2</v>
      </c>
      <c r="R574" s="172">
        <f t="shared" si="26"/>
        <v>0.28916740183714706</v>
      </c>
      <c r="S574" s="136">
        <f t="shared" si="26"/>
        <v>-0.22040413949638282</v>
      </c>
    </row>
    <row r="575" spans="1:19" x14ac:dyDescent="0.25">
      <c r="A575" s="189" t="s">
        <v>1292</v>
      </c>
      <c r="B575" s="189"/>
      <c r="C575" s="172">
        <f t="shared" si="27"/>
        <v>2.422596748464767E-2</v>
      </c>
      <c r="D575" s="172">
        <f t="shared" si="26"/>
        <v>6.0975027320353758E-2</v>
      </c>
      <c r="E575" s="172">
        <f t="shared" si="26"/>
        <v>-0.15247795048354507</v>
      </c>
      <c r="F575" s="172">
        <f t="shared" si="26"/>
        <v>-0.15885149987401004</v>
      </c>
      <c r="G575" s="172">
        <f t="shared" si="26"/>
        <v>0.3025530094223281</v>
      </c>
      <c r="H575" s="172">
        <f t="shared" si="26"/>
        <v>-2.192583664545622E-2</v>
      </c>
      <c r="I575" s="172">
        <f t="shared" si="26"/>
        <v>-3.8610154494776006E-2</v>
      </c>
      <c r="J575" s="172">
        <f t="shared" si="26"/>
        <v>0.10107056374660628</v>
      </c>
      <c r="K575" s="172">
        <f t="shared" si="26"/>
        <v>-6.1000399693194263E-2</v>
      </c>
      <c r="L575" s="172">
        <f t="shared" si="26"/>
        <v>6.7059225991799032E-3</v>
      </c>
      <c r="M575" s="172">
        <f t="shared" si="26"/>
        <v>0.2840877615404489</v>
      </c>
      <c r="N575" s="172">
        <f t="shared" si="26"/>
        <v>0.20010927832550141</v>
      </c>
      <c r="O575" s="172">
        <f t="shared" si="26"/>
        <v>-0.28557566417376634</v>
      </c>
      <c r="P575" s="172">
        <f t="shared" si="26"/>
        <v>-2.5223115316801992E-2</v>
      </c>
      <c r="Q575" s="172">
        <f t="shared" si="26"/>
        <v>0.2321317790471995</v>
      </c>
      <c r="R575" s="172">
        <f t="shared" si="26"/>
        <v>0.17543509884580999</v>
      </c>
      <c r="S575" s="136">
        <f t="shared" si="26"/>
        <v>-0.20277516865334622</v>
      </c>
    </row>
    <row r="576" spans="1:19" x14ac:dyDescent="0.25">
      <c r="A576" s="189" t="s">
        <v>1289</v>
      </c>
      <c r="B576" s="189"/>
      <c r="C576" s="172">
        <f t="shared" si="27"/>
        <v>-7.3655682276535073E-2</v>
      </c>
      <c r="D576" s="172">
        <f t="shared" si="26"/>
        <v>0.51161974095993101</v>
      </c>
      <c r="E576" s="172">
        <f t="shared" si="26"/>
        <v>-0.24674176730037245</v>
      </c>
      <c r="F576" s="172">
        <f t="shared" si="26"/>
        <v>-0.71817677328829477</v>
      </c>
      <c r="G576" s="172">
        <f t="shared" si="26"/>
        <v>0.80748053972171396</v>
      </c>
      <c r="H576" s="172">
        <f t="shared" si="26"/>
        <v>0.92291184323659103</v>
      </c>
      <c r="I576" s="172">
        <f t="shared" si="26"/>
        <v>-0.45288009304199117</v>
      </c>
      <c r="J576" s="172">
        <f t="shared" si="26"/>
        <v>0.96966126685102116</v>
      </c>
      <c r="K576" s="172">
        <f t="shared" si="26"/>
        <v>0.44329355612102073</v>
      </c>
      <c r="L576" s="172">
        <f t="shared" si="26"/>
        <v>-0.51706849641208685</v>
      </c>
      <c r="M576" s="172">
        <f t="shared" si="26"/>
        <v>-0.19040072828882082</v>
      </c>
      <c r="N576" s="172">
        <f t="shared" si="26"/>
        <v>2.0995271763713017</v>
      </c>
      <c r="O576" s="172">
        <f t="shared" si="26"/>
        <v>0.15332072660540352</v>
      </c>
      <c r="P576" s="172">
        <f t="shared" si="26"/>
        <v>-0.49666377781245774</v>
      </c>
      <c r="Q576" s="172">
        <f t="shared" si="26"/>
        <v>-0.33252401705419787</v>
      </c>
      <c r="R576" s="172">
        <f t="shared" si="26"/>
        <v>0.78903360042348392</v>
      </c>
      <c r="S576" s="136">
        <f t="shared" si="26"/>
        <v>-0.27762350113914769</v>
      </c>
    </row>
    <row r="577" spans="1:19" x14ac:dyDescent="0.25">
      <c r="A577" s="187" t="s">
        <v>1286</v>
      </c>
      <c r="B577" s="189"/>
      <c r="C577" s="172">
        <f t="shared" si="27"/>
        <v>4.6675656179489877E-2</v>
      </c>
      <c r="D577" s="172">
        <f t="shared" si="26"/>
        <v>1.5993984029226915E-2</v>
      </c>
      <c r="E577" s="172">
        <f t="shared" si="26"/>
        <v>6.1024732795080361E-2</v>
      </c>
      <c r="F577" s="172">
        <f t="shared" si="26"/>
        <v>7.2139029564362689E-2</v>
      </c>
      <c r="G577" s="172">
        <f t="shared" si="26"/>
        <v>9.6021455694073055E-3</v>
      </c>
      <c r="H577" s="172">
        <f t="shared" si="26"/>
        <v>3.063854915543196E-2</v>
      </c>
      <c r="I577" s="172">
        <f t="shared" si="26"/>
        <v>1.0438546753121392E-2</v>
      </c>
      <c r="J577" s="172">
        <f t="shared" si="26"/>
        <v>1.311760716070931E-2</v>
      </c>
      <c r="K577" s="172">
        <f t="shared" si="26"/>
        <v>3.7936334957032747E-2</v>
      </c>
      <c r="L577" s="172">
        <f t="shared" si="26"/>
        <v>3.4288968634620831E-2</v>
      </c>
      <c r="M577" s="172">
        <f t="shared" si="26"/>
        <v>5.4525352197311916E-2</v>
      </c>
      <c r="N577" s="172">
        <f t="shared" si="26"/>
        <v>-1.4279517190673441E-2</v>
      </c>
      <c r="O577" s="172">
        <f t="shared" si="26"/>
        <v>7.2727157821479427E-2</v>
      </c>
      <c r="P577" s="172">
        <f t="shared" si="26"/>
        <v>6.3118486513661143E-2</v>
      </c>
      <c r="Q577" s="172">
        <f t="shared" si="26"/>
        <v>7.2843834518844019E-2</v>
      </c>
      <c r="R577" s="172">
        <f t="shared" si="26"/>
        <v>4.0965197136049625E-2</v>
      </c>
      <c r="S577" s="136">
        <f t="shared" si="26"/>
        <v>4.2133100231172005E-2</v>
      </c>
    </row>
    <row r="578" spans="1:19" x14ac:dyDescent="0.25">
      <c r="A578" s="189" t="s">
        <v>1284</v>
      </c>
      <c r="B578" s="189"/>
      <c r="C578" s="172">
        <f t="shared" si="27"/>
        <v>4.3207068416786676E-2</v>
      </c>
      <c r="D578" s="172">
        <f t="shared" si="26"/>
        <v>3.0605604138361109E-2</v>
      </c>
      <c r="E578" s="172">
        <f t="shared" si="26"/>
        <v>4.3723713539025377E-2</v>
      </c>
      <c r="F578" s="172">
        <f t="shared" si="26"/>
        <v>6.6245301716062466E-2</v>
      </c>
      <c r="G578" s="172">
        <f t="shared" si="26"/>
        <v>1.7439639009545704E-2</v>
      </c>
      <c r="H578" s="172">
        <f t="shared" si="26"/>
        <v>-1.3647415529420837E-3</v>
      </c>
      <c r="I578" s="172">
        <f t="shared" si="26"/>
        <v>3.6700774969469219E-2</v>
      </c>
      <c r="J578" s="172">
        <f t="shared" si="26"/>
        <v>-3.3367502784550362E-3</v>
      </c>
      <c r="K578" s="172">
        <f t="shared" si="26"/>
        <v>4.5333940039041343E-2</v>
      </c>
      <c r="L578" s="172">
        <f t="shared" si="26"/>
        <v>3.8286399034420215E-2</v>
      </c>
      <c r="M578" s="172">
        <f t="shared" si="26"/>
        <v>1.8531103517222869E-2</v>
      </c>
      <c r="N578" s="172">
        <f t="shared" si="26"/>
        <v>2.0228047845869179E-2</v>
      </c>
      <c r="O578" s="172">
        <f t="shared" si="26"/>
        <v>4.4942049019716768E-2</v>
      </c>
      <c r="P578" s="172">
        <f t="shared" si="26"/>
        <v>5.8249424392272431E-2</v>
      </c>
      <c r="Q578" s="172">
        <f t="shared" si="26"/>
        <v>6.3066044899668272E-2</v>
      </c>
      <c r="R578" s="172">
        <f t="shared" si="26"/>
        <v>3.8284421877322172E-2</v>
      </c>
      <c r="S578" s="136">
        <f t="shared" si="26"/>
        <v>3.3145454420328235E-2</v>
      </c>
    </row>
    <row r="579" spans="1:19" x14ac:dyDescent="0.25">
      <c r="A579" s="189" t="s">
        <v>1281</v>
      </c>
      <c r="B579" s="189"/>
      <c r="C579" s="172">
        <f t="shared" si="27"/>
        <v>4.9291472008294424E-2</v>
      </c>
      <c r="D579" s="172">
        <f t="shared" si="26"/>
        <v>3.1311870180482648E-2</v>
      </c>
      <c r="E579" s="172">
        <f t="shared" si="26"/>
        <v>4.1325549978494802E-2</v>
      </c>
      <c r="F579" s="172">
        <f t="shared" si="26"/>
        <v>4.4783628581656965E-2</v>
      </c>
      <c r="G579" s="172">
        <f t="shared" si="26"/>
        <v>3.0032134660694432E-2</v>
      </c>
      <c r="H579" s="172">
        <f t="shared" si="26"/>
        <v>-4.5448278643328566E-3</v>
      </c>
      <c r="I579" s="172">
        <f t="shared" si="26"/>
        <v>3.859263294230364E-2</v>
      </c>
      <c r="J579" s="172">
        <f t="shared" si="26"/>
        <v>-1.5753882940717667E-2</v>
      </c>
      <c r="K579" s="172">
        <f t="shared" si="26"/>
        <v>7.6502156578284186E-3</v>
      </c>
      <c r="L579" s="172">
        <f t="shared" si="26"/>
        <v>3.1068399451720019E-2</v>
      </c>
      <c r="M579" s="172">
        <f t="shared" si="26"/>
        <v>2.1311784543766255E-2</v>
      </c>
      <c r="N579" s="172">
        <f t="shared" si="26"/>
        <v>3.2430381011907317E-2</v>
      </c>
      <c r="O579" s="172">
        <f t="shared" si="26"/>
        <v>3.265841983839457E-2</v>
      </c>
      <c r="P579" s="172">
        <f t="shared" si="26"/>
        <v>5.2865229954385917E-2</v>
      </c>
      <c r="Q579" s="172">
        <f t="shared" si="26"/>
        <v>4.8068177366517695E-2</v>
      </c>
      <c r="R579" s="172">
        <f t="shared" si="26"/>
        <v>4.2290959613947576E-2</v>
      </c>
      <c r="S579" s="136">
        <f t="shared" si="26"/>
        <v>2.9706176769986437E-2</v>
      </c>
    </row>
    <row r="580" spans="1:19" x14ac:dyDescent="0.25">
      <c r="A580" s="189" t="s">
        <v>1278</v>
      </c>
      <c r="B580" s="189"/>
      <c r="C580" s="172">
        <f t="shared" si="27"/>
        <v>1.2914509082502246E-2</v>
      </c>
      <c r="D580" s="172">
        <f t="shared" si="26"/>
        <v>-5.5325418951150951E-3</v>
      </c>
      <c r="E580" s="172">
        <f t="shared" si="26"/>
        <v>1.4179228073820438E-2</v>
      </c>
      <c r="F580" s="172">
        <f t="shared" si="26"/>
        <v>7.9057193870277098E-2</v>
      </c>
      <c r="G580" s="172">
        <f t="shared" si="26"/>
        <v>-1.868231020058253E-2</v>
      </c>
      <c r="H580" s="172">
        <f t="shared" si="26"/>
        <v>1.2104192727975027E-2</v>
      </c>
      <c r="I580" s="172">
        <f t="shared" si="26"/>
        <v>-5.8481918502301444E-2</v>
      </c>
      <c r="J580" s="172">
        <f t="shared" si="26"/>
        <v>-2.1456859466418066E-2</v>
      </c>
      <c r="K580" s="172">
        <f t="shared" si="26"/>
        <v>0.16624361964658774</v>
      </c>
      <c r="L580" s="172">
        <f t="shared" si="26"/>
        <v>2.8776061425003219E-2</v>
      </c>
      <c r="M580" s="172">
        <f t="shared" si="26"/>
        <v>-5.327910128994251E-3</v>
      </c>
      <c r="N580" s="172">
        <f t="shared" si="26"/>
        <v>-2.3658023516867077E-3</v>
      </c>
      <c r="O580" s="172">
        <f t="shared" si="26"/>
        <v>4.9574312511176721E-2</v>
      </c>
      <c r="P580" s="172">
        <f t="shared" si="26"/>
        <v>7.8499858734670802E-2</v>
      </c>
      <c r="Q580" s="172">
        <f t="shared" si="26"/>
        <v>7.0894765931899029E-2</v>
      </c>
      <c r="R580" s="172">
        <f t="shared" si="26"/>
        <v>-5.3605222798300822E-3</v>
      </c>
      <c r="S580" s="136">
        <f t="shared" si="26"/>
        <v>2.2593879995657096E-2</v>
      </c>
    </row>
    <row r="581" spans="1:19" x14ac:dyDescent="0.25">
      <c r="A581" s="189" t="s">
        <v>1275</v>
      </c>
      <c r="B581" s="189"/>
      <c r="C581" s="172">
        <f t="shared" si="27"/>
        <v>4.6041431543927702E-2</v>
      </c>
      <c r="D581" s="172">
        <f t="shared" si="26"/>
        <v>4.400827692084297E-2</v>
      </c>
      <c r="E581" s="172">
        <f t="shared" si="26"/>
        <v>5.9106773116131661E-2</v>
      </c>
      <c r="F581" s="172">
        <f t="shared" si="26"/>
        <v>9.4627493165581056E-2</v>
      </c>
      <c r="G581" s="172">
        <f t="shared" si="26"/>
        <v>1.257712870346861E-2</v>
      </c>
      <c r="H581" s="172">
        <f t="shared" si="26"/>
        <v>-1.6395133364250913E-3</v>
      </c>
      <c r="I581" s="172">
        <f t="shared" si="26"/>
        <v>7.1943778220777244E-2</v>
      </c>
      <c r="J581" s="172">
        <f t="shared" si="26"/>
        <v>2.2394544701293428E-2</v>
      </c>
      <c r="K581" s="172">
        <f t="shared" si="26"/>
        <v>5.9837958820902148E-2</v>
      </c>
      <c r="L581" s="172">
        <f t="shared" si="26"/>
        <v>5.2595118075520864E-2</v>
      </c>
      <c r="M581" s="172">
        <f t="shared" si="26"/>
        <v>2.3427767767078E-2</v>
      </c>
      <c r="N581" s="172">
        <f t="shared" si="26"/>
        <v>1.0933353855701489E-2</v>
      </c>
      <c r="O581" s="172">
        <f t="shared" si="26"/>
        <v>6.1471091035005143E-2</v>
      </c>
      <c r="P581" s="172">
        <f t="shared" si="26"/>
        <v>5.8730882194004241E-2</v>
      </c>
      <c r="Q581" s="172">
        <f t="shared" si="26"/>
        <v>8.2263123695047513E-2</v>
      </c>
      <c r="R581" s="172">
        <f t="shared" si="26"/>
        <v>4.8870671657263332E-2</v>
      </c>
      <c r="S581" s="136">
        <f t="shared" si="26"/>
        <v>4.199007958673473E-2</v>
      </c>
    </row>
    <row r="582" spans="1:19" x14ac:dyDescent="0.25">
      <c r="A582" s="189" t="s">
        <v>1272</v>
      </c>
      <c r="B582" s="189"/>
      <c r="C582" s="172">
        <f t="shared" si="27"/>
        <v>3.8238488132858128E-2</v>
      </c>
      <c r="D582" s="172">
        <f t="shared" si="26"/>
        <v>2.6575620549378565E-2</v>
      </c>
      <c r="E582" s="172">
        <f t="shared" si="26"/>
        <v>4.4322635699313606E-2</v>
      </c>
      <c r="F582" s="172">
        <f t="shared" si="26"/>
        <v>0.12801022371208837</v>
      </c>
      <c r="G582" s="172">
        <f t="shared" si="26"/>
        <v>-5.2749331100071517E-3</v>
      </c>
      <c r="H582" s="172">
        <f t="shared" si="26"/>
        <v>3.8148827682027431E-4</v>
      </c>
      <c r="I582" s="172">
        <f t="shared" si="26"/>
        <v>0.16551649749487574</v>
      </c>
      <c r="J582" s="172">
        <f t="shared" si="26"/>
        <v>-4.881785933103544E-2</v>
      </c>
      <c r="K582" s="172">
        <f t="shared" si="26"/>
        <v>8.6438331594727025E-2</v>
      </c>
      <c r="L582" s="172">
        <f t="shared" si="26"/>
        <v>5.6971433727562193E-2</v>
      </c>
      <c r="M582" s="172">
        <f t="shared" si="26"/>
        <v>-3.0567138859214138E-2</v>
      </c>
      <c r="N582" s="172">
        <f t="shared" si="26"/>
        <v>4.1614255010262058E-2</v>
      </c>
      <c r="O582" s="172">
        <f t="shared" si="26"/>
        <v>8.5629570831556201E-2</v>
      </c>
      <c r="P582" s="172">
        <f t="shared" si="26"/>
        <v>1.7527660432515191E-2</v>
      </c>
      <c r="Q582" s="172">
        <f t="shared" si="26"/>
        <v>7.1269125159653779E-2</v>
      </c>
      <c r="R582" s="172">
        <f t="shared" si="26"/>
        <v>4.2471704994825554E-2</v>
      </c>
      <c r="S582" s="136">
        <f t="shared" si="26"/>
        <v>5.5099880746224184E-2</v>
      </c>
    </row>
    <row r="583" spans="1:19" x14ac:dyDescent="0.25">
      <c r="A583" s="189" t="s">
        <v>1269</v>
      </c>
      <c r="B583" s="189"/>
      <c r="C583" s="172">
        <f t="shared" si="27"/>
        <v>5.3078417007651701E-2</v>
      </c>
      <c r="D583" s="172">
        <f t="shared" si="26"/>
        <v>2.0306030749197568E-2</v>
      </c>
      <c r="E583" s="172">
        <f t="shared" si="26"/>
        <v>8.7058310267440486E-3</v>
      </c>
      <c r="F583" s="172">
        <f t="shared" si="26"/>
        <v>-4.2057244834573515E-3</v>
      </c>
      <c r="G583" s="172">
        <f t="shared" si="26"/>
        <v>-2.8848846074168044E-2</v>
      </c>
      <c r="H583" s="172">
        <f t="shared" si="26"/>
        <v>-1.7465549281311832E-2</v>
      </c>
      <c r="I583" s="172">
        <f t="shared" si="26"/>
        <v>-7.4455660135781532E-3</v>
      </c>
      <c r="J583" s="172">
        <f t="shared" si="26"/>
        <v>-1.299719833041979E-2</v>
      </c>
      <c r="K583" s="172">
        <f t="shared" si="26"/>
        <v>2.0266739647265553E-3</v>
      </c>
      <c r="L583" s="172">
        <f t="shared" si="26"/>
        <v>1.8100444385594772E-2</v>
      </c>
      <c r="M583" s="172">
        <f t="shared" si="26"/>
        <v>3.2754186620094439E-2</v>
      </c>
      <c r="N583" s="172">
        <f t="shared" si="26"/>
        <v>-3.4466996435595698E-2</v>
      </c>
      <c r="O583" s="172">
        <f t="shared" si="26"/>
        <v>-8.3005998642804446E-4</v>
      </c>
      <c r="P583" s="172">
        <f t="shared" si="26"/>
        <v>4.5160068442200441E-3</v>
      </c>
      <c r="Q583" s="172">
        <f t="shared" si="26"/>
        <v>3.7855847737015225E-2</v>
      </c>
      <c r="R583" s="172">
        <f t="shared" si="26"/>
        <v>8.913113087708413E-2</v>
      </c>
      <c r="S583" s="136">
        <f t="shared" si="26"/>
        <v>3.0689204781830792E-2</v>
      </c>
    </row>
    <row r="584" spans="1:19" x14ac:dyDescent="0.25">
      <c r="A584" s="189" t="s">
        <v>1266</v>
      </c>
      <c r="B584" s="189"/>
      <c r="C584" s="172">
        <f t="shared" si="27"/>
        <v>4.8528919520673286E-2</v>
      </c>
      <c r="D584" s="172">
        <f t="shared" si="26"/>
        <v>5.8191547050505887E-2</v>
      </c>
      <c r="E584" s="172">
        <f t="shared" si="26"/>
        <v>7.7739403457389944E-2</v>
      </c>
      <c r="F584" s="172">
        <f t="shared" si="26"/>
        <v>9.961894569407459E-2</v>
      </c>
      <c r="G584" s="172">
        <f t="shared" si="26"/>
        <v>3.0419600919952661E-2</v>
      </c>
      <c r="H584" s="172">
        <f t="shared" si="26"/>
        <v>5.7332256881625909E-4</v>
      </c>
      <c r="I584" s="172">
        <f t="shared" si="26"/>
        <v>4.3311799624244474E-2</v>
      </c>
      <c r="J584" s="172">
        <f t="shared" si="26"/>
        <v>6.7917482564286091E-2</v>
      </c>
      <c r="K584" s="172">
        <f t="shared" si="26"/>
        <v>5.8173256767473758E-2</v>
      </c>
      <c r="L584" s="172">
        <f t="shared" si="26"/>
        <v>5.7100620324071372E-2</v>
      </c>
      <c r="M584" s="172">
        <f t="shared" si="26"/>
        <v>4.9695525402169372E-2</v>
      </c>
      <c r="N584" s="172">
        <f t="shared" si="26"/>
        <v>4.7420579547068353E-3</v>
      </c>
      <c r="O584" s="172">
        <f t="shared" si="26"/>
        <v>6.1495902714882034E-2</v>
      </c>
      <c r="P584" s="172">
        <f t="shared" si="26"/>
        <v>9.0240512042373267E-2</v>
      </c>
      <c r="Q584" s="172">
        <f t="shared" si="26"/>
        <v>9.5969046016140425E-2</v>
      </c>
      <c r="R584" s="172">
        <f t="shared" si="26"/>
        <v>4.4911445386244253E-2</v>
      </c>
      <c r="S584" s="136">
        <f t="shared" si="26"/>
        <v>3.7686204156055281E-2</v>
      </c>
    </row>
    <row r="585" spans="1:19" x14ac:dyDescent="0.25">
      <c r="A585" s="189" t="s">
        <v>1263</v>
      </c>
      <c r="B585" s="189"/>
      <c r="C585" s="172">
        <f t="shared" si="27"/>
        <v>5.1359723152389902E-2</v>
      </c>
      <c r="D585" s="172">
        <f t="shared" si="26"/>
        <v>5.1138935870328694E-2</v>
      </c>
      <c r="E585" s="172">
        <f t="shared" si="26"/>
        <v>6.739033464732902E-2</v>
      </c>
      <c r="F585" s="172">
        <f t="shared" si="26"/>
        <v>0.11673817603714887</v>
      </c>
      <c r="G585" s="172">
        <f t="shared" si="26"/>
        <v>1.9297469271785106E-2</v>
      </c>
      <c r="H585" s="172">
        <f t="shared" si="26"/>
        <v>-1.6169111546904591E-2</v>
      </c>
      <c r="I585" s="172">
        <f t="shared" si="26"/>
        <v>3.4895968616917239E-2</v>
      </c>
      <c r="J585" s="172">
        <f t="shared" si="26"/>
        <v>7.1340999026760388E-2</v>
      </c>
      <c r="K585" s="172">
        <f t="shared" si="26"/>
        <v>5.052332946692828E-2</v>
      </c>
      <c r="L585" s="172">
        <f t="shared" si="26"/>
        <v>6.2204871034398757E-2</v>
      </c>
      <c r="M585" s="172">
        <f t="shared" si="26"/>
        <v>6.3300398037744232E-2</v>
      </c>
      <c r="N585" s="172">
        <f t="shared" si="26"/>
        <v>9.7717650539370648E-3</v>
      </c>
      <c r="O585" s="172">
        <f t="shared" si="26"/>
        <v>8.0415086943536496E-2</v>
      </c>
      <c r="P585" s="172">
        <f t="shared" si="26"/>
        <v>0.10687539529624401</v>
      </c>
      <c r="Q585" s="172">
        <f t="shared" si="26"/>
        <v>0.10187864774830135</v>
      </c>
      <c r="R585" s="172">
        <f t="shared" si="26"/>
        <v>5.0686040844865277E-2</v>
      </c>
      <c r="S585" s="136">
        <f t="shared" si="26"/>
        <v>4.4957649711219183E-2</v>
      </c>
    </row>
    <row r="586" spans="1:19" x14ac:dyDescent="0.25">
      <c r="A586" s="189" t="s">
        <v>1260</v>
      </c>
      <c r="B586" s="189"/>
      <c r="C586" s="172">
        <f t="shared" si="27"/>
        <v>4.2740271075142111E-2</v>
      </c>
      <c r="D586" s="172">
        <f t="shared" si="27"/>
        <v>7.3092557714371731E-2</v>
      </c>
      <c r="E586" s="172">
        <f t="shared" si="27"/>
        <v>9.9443342154343473E-2</v>
      </c>
      <c r="F586" s="172">
        <f t="shared" si="27"/>
        <v>6.4911975204355876E-2</v>
      </c>
      <c r="G586" s="172">
        <f t="shared" si="27"/>
        <v>5.3884614420621313E-2</v>
      </c>
      <c r="H586" s="172">
        <f t="shared" si="27"/>
        <v>3.5767095452891251E-2</v>
      </c>
      <c r="I586" s="172">
        <f t="shared" si="27"/>
        <v>6.0713946079879566E-2</v>
      </c>
      <c r="J586" s="172">
        <f t="shared" si="27"/>
        <v>6.0927560084746091E-2</v>
      </c>
      <c r="K586" s="172">
        <f t="shared" si="27"/>
        <v>7.3997918079712566E-2</v>
      </c>
      <c r="L586" s="172">
        <f t="shared" si="27"/>
        <v>4.6768398735936634E-2</v>
      </c>
      <c r="M586" s="172">
        <f t="shared" si="27"/>
        <v>2.2500500338619611E-2</v>
      </c>
      <c r="N586" s="172">
        <f t="shared" si="27"/>
        <v>-5.5019100783638697E-3</v>
      </c>
      <c r="O586" s="172">
        <f t="shared" si="27"/>
        <v>2.3445703859632738E-2</v>
      </c>
      <c r="P586" s="172">
        <f t="shared" si="27"/>
        <v>5.6171549012425492E-2</v>
      </c>
      <c r="Q586" s="172">
        <f t="shared" si="27"/>
        <v>8.3512233406997094E-2</v>
      </c>
      <c r="R586" s="172">
        <f t="shared" si="27"/>
        <v>3.2761349157139463E-2</v>
      </c>
      <c r="S586" s="136">
        <f t="shared" ref="D586:S601" si="28">(S181/R181)^4-1</f>
        <v>2.2347520096975382E-2</v>
      </c>
    </row>
    <row r="587" spans="1:19" x14ac:dyDescent="0.25">
      <c r="A587" s="189" t="s">
        <v>1257</v>
      </c>
      <c r="B587" s="189"/>
      <c r="C587" s="172">
        <f t="shared" ref="C587:R602" si="29">(C182/B182)^4-1</f>
        <v>4.9544075435143053E-2</v>
      </c>
      <c r="D587" s="172">
        <f t="shared" si="28"/>
        <v>4.0734476822890109E-3</v>
      </c>
      <c r="E587" s="172">
        <f t="shared" si="28"/>
        <v>7.5533735834100613E-2</v>
      </c>
      <c r="F587" s="172">
        <f t="shared" si="28"/>
        <v>7.7008075598194337E-2</v>
      </c>
      <c r="G587" s="172">
        <f t="shared" si="28"/>
        <v>3.205711756067986E-3</v>
      </c>
      <c r="H587" s="172">
        <f t="shared" si="28"/>
        <v>5.7573643612059522E-2</v>
      </c>
      <c r="I587" s="172">
        <f t="shared" si="28"/>
        <v>-1.0516377370495156E-2</v>
      </c>
      <c r="J587" s="172">
        <f t="shared" si="28"/>
        <v>2.678525525711728E-2</v>
      </c>
      <c r="K587" s="172">
        <f t="shared" si="28"/>
        <v>3.1932214846173812E-2</v>
      </c>
      <c r="L587" s="172">
        <f t="shared" si="28"/>
        <v>3.1026855106661033E-2</v>
      </c>
      <c r="M587" s="172">
        <f t="shared" si="28"/>
        <v>8.4732136742737607E-2</v>
      </c>
      <c r="N587" s="172">
        <f t="shared" si="28"/>
        <v>-4.1477245547243968E-2</v>
      </c>
      <c r="O587" s="172">
        <f t="shared" si="28"/>
        <v>9.590358840833435E-2</v>
      </c>
      <c r="P587" s="172">
        <f t="shared" si="28"/>
        <v>6.7077835897841442E-2</v>
      </c>
      <c r="Q587" s="172">
        <f t="shared" si="28"/>
        <v>8.0798718021374949E-2</v>
      </c>
      <c r="R587" s="172">
        <f t="shared" si="28"/>
        <v>4.3126430981740516E-2</v>
      </c>
      <c r="S587" s="136">
        <f t="shared" si="28"/>
        <v>4.939667963024208E-2</v>
      </c>
    </row>
    <row r="588" spans="1:19" x14ac:dyDescent="0.25">
      <c r="A588" s="189" t="s">
        <v>1254</v>
      </c>
      <c r="B588" s="189"/>
      <c r="C588" s="172">
        <f t="shared" si="29"/>
        <v>5.0068429411410431E-2</v>
      </c>
      <c r="D588" s="172">
        <f t="shared" si="28"/>
        <v>-6.8934757837741945E-3</v>
      </c>
      <c r="E588" s="172">
        <f t="shared" si="28"/>
        <v>0.10851765090685528</v>
      </c>
      <c r="F588" s="172">
        <f t="shared" si="28"/>
        <v>7.6751850825303336E-2</v>
      </c>
      <c r="G588" s="172">
        <f t="shared" si="28"/>
        <v>1.2749457243550477E-3</v>
      </c>
      <c r="H588" s="172">
        <f t="shared" si="28"/>
        <v>6.2361253808506989E-2</v>
      </c>
      <c r="I588" s="172">
        <f t="shared" si="28"/>
        <v>-1.0070452014263376E-2</v>
      </c>
      <c r="J588" s="172">
        <f t="shared" si="28"/>
        <v>3.1346899151034169E-2</v>
      </c>
      <c r="K588" s="172">
        <f t="shared" si="28"/>
        <v>3.8270998621682262E-2</v>
      </c>
      <c r="L588" s="172">
        <f t="shared" si="28"/>
        <v>3.0521261001227984E-2</v>
      </c>
      <c r="M588" s="172">
        <f t="shared" si="28"/>
        <v>8.1757146441180373E-2</v>
      </c>
      <c r="N588" s="172">
        <f t="shared" si="28"/>
        <v>-4.345751583249069E-2</v>
      </c>
      <c r="O588" s="172">
        <f t="shared" si="28"/>
        <v>0.10670990415736381</v>
      </c>
      <c r="P588" s="172">
        <f t="shared" si="28"/>
        <v>5.9445941715570827E-2</v>
      </c>
      <c r="Q588" s="172">
        <f t="shared" si="28"/>
        <v>8.0110444137465153E-2</v>
      </c>
      <c r="R588" s="172">
        <f t="shared" si="28"/>
        <v>6.0607146726512573E-2</v>
      </c>
      <c r="S588" s="136">
        <f t="shared" si="28"/>
        <v>6.0064080589142144E-2</v>
      </c>
    </row>
    <row r="589" spans="1:19" x14ac:dyDescent="0.25">
      <c r="A589" s="189" t="s">
        <v>1251</v>
      </c>
      <c r="B589" s="189"/>
      <c r="C589" s="172">
        <f t="shared" si="29"/>
        <v>4.5368192235879734E-2</v>
      </c>
      <c r="D589" s="172">
        <f t="shared" si="28"/>
        <v>-2.8436279526894981E-2</v>
      </c>
      <c r="E589" s="172">
        <f t="shared" si="28"/>
        <v>0.13300331535792953</v>
      </c>
      <c r="F589" s="172">
        <f t="shared" si="28"/>
        <v>8.1147001033528454E-2</v>
      </c>
      <c r="G589" s="172">
        <f t="shared" si="28"/>
        <v>-1.6269031995527761E-2</v>
      </c>
      <c r="H589" s="172">
        <f t="shared" si="28"/>
        <v>8.5287429802743064E-2</v>
      </c>
      <c r="I589" s="172">
        <f t="shared" si="28"/>
        <v>-3.1357344015613187E-2</v>
      </c>
      <c r="J589" s="172">
        <f t="shared" si="28"/>
        <v>4.5524524829383406E-2</v>
      </c>
      <c r="K589" s="172">
        <f t="shared" si="28"/>
        <v>7.0060777372815908E-2</v>
      </c>
      <c r="L589" s="172">
        <f t="shared" si="28"/>
        <v>1.4466634395402078E-2</v>
      </c>
      <c r="M589" s="172">
        <f t="shared" si="28"/>
        <v>9.4373791560982134E-2</v>
      </c>
      <c r="N589" s="172">
        <f t="shared" si="28"/>
        <v>-8.5681393409234419E-2</v>
      </c>
      <c r="O589" s="172">
        <f t="shared" si="28"/>
        <v>0.10410424797357876</v>
      </c>
      <c r="P589" s="172">
        <f t="shared" si="28"/>
        <v>6.0006597343827739E-2</v>
      </c>
      <c r="Q589" s="172">
        <f t="shared" si="28"/>
        <v>9.7303391561641028E-2</v>
      </c>
      <c r="R589" s="172">
        <f t="shared" si="28"/>
        <v>7.9125919099987563E-2</v>
      </c>
      <c r="S589" s="136">
        <f t="shared" si="28"/>
        <v>6.7642310063627864E-2</v>
      </c>
    </row>
    <row r="590" spans="1:19" x14ac:dyDescent="0.25">
      <c r="A590" s="189" t="s">
        <v>1249</v>
      </c>
      <c r="B590" s="189"/>
      <c r="C590" s="172">
        <f t="shared" si="29"/>
        <v>0.1121114615470995</v>
      </c>
      <c r="D590" s="172">
        <f t="shared" si="28"/>
        <v>5.1825415119842511E-2</v>
      </c>
      <c r="E590" s="172">
        <f t="shared" si="28"/>
        <v>9.1171718993588113E-2</v>
      </c>
      <c r="F590" s="172">
        <f t="shared" si="28"/>
        <v>0.17065345880856397</v>
      </c>
      <c r="G590" s="172">
        <f t="shared" si="28"/>
        <v>7.7274915707900682E-2</v>
      </c>
      <c r="H590" s="172">
        <f t="shared" si="28"/>
        <v>1.4407210151090588E-2</v>
      </c>
      <c r="I590" s="172">
        <f t="shared" si="28"/>
        <v>5.9637323107861073E-2</v>
      </c>
      <c r="J590" s="172">
        <f t="shared" si="28"/>
        <v>-5.7766481349945109E-2</v>
      </c>
      <c r="K590" s="172">
        <f t="shared" si="28"/>
        <v>-6.3644274447079541E-2</v>
      </c>
      <c r="L590" s="172">
        <f t="shared" si="28"/>
        <v>0.11040335398405587</v>
      </c>
      <c r="M590" s="172">
        <f t="shared" si="28"/>
        <v>6.8879021419670616E-2</v>
      </c>
      <c r="N590" s="172">
        <f t="shared" si="28"/>
        <v>8.6478967277337615E-2</v>
      </c>
      <c r="O590" s="172">
        <f t="shared" si="28"/>
        <v>0.2380468347639666</v>
      </c>
      <c r="P590" s="172">
        <f t="shared" si="28"/>
        <v>0.10876122118618814</v>
      </c>
      <c r="Q590" s="172">
        <f t="shared" si="28"/>
        <v>0.11752058342533167</v>
      </c>
      <c r="R590" s="172">
        <f t="shared" si="28"/>
        <v>2.5462555657820962E-2</v>
      </c>
      <c r="S590" s="136">
        <f t="shared" si="28"/>
        <v>5.4992989129493575E-2</v>
      </c>
    </row>
    <row r="591" spans="1:19" x14ac:dyDescent="0.25">
      <c r="A591" s="189" t="s">
        <v>1246</v>
      </c>
      <c r="B591" s="189"/>
      <c r="C591" s="172">
        <f t="shared" si="29"/>
        <v>2.6577132560875683E-2</v>
      </c>
      <c r="D591" s="172">
        <f t="shared" si="28"/>
        <v>2.8827530396946299E-2</v>
      </c>
      <c r="E591" s="172">
        <f t="shared" si="28"/>
        <v>4.0854342320756132E-2</v>
      </c>
      <c r="F591" s="172">
        <f t="shared" si="28"/>
        <v>2.4123808239637778E-3</v>
      </c>
      <c r="G591" s="172">
        <f t="shared" si="28"/>
        <v>1.0635743226975469E-2</v>
      </c>
      <c r="H591" s="172">
        <f t="shared" si="28"/>
        <v>1.9507284338174724E-2</v>
      </c>
      <c r="I591" s="172">
        <f t="shared" si="28"/>
        <v>1.6865715389062341E-2</v>
      </c>
      <c r="J591" s="172">
        <f t="shared" si="28"/>
        <v>4.9052840422168842E-2</v>
      </c>
      <c r="K591" s="172">
        <f t="shared" si="28"/>
        <v>4.4001821100325689E-3</v>
      </c>
      <c r="L591" s="172">
        <f t="shared" si="28"/>
        <v>3.3675703870407414E-2</v>
      </c>
      <c r="M591" s="172">
        <f t="shared" si="28"/>
        <v>4.7382720190552785E-2</v>
      </c>
      <c r="N591" s="172">
        <f t="shared" si="28"/>
        <v>2.2543675004996988E-2</v>
      </c>
      <c r="O591" s="172">
        <f t="shared" si="28"/>
        <v>2.7823523339806755E-2</v>
      </c>
      <c r="P591" s="172">
        <f t="shared" si="28"/>
        <v>2.1696426766611099E-2</v>
      </c>
      <c r="Q591" s="172">
        <f t="shared" si="28"/>
        <v>-5.7836781672891968E-3</v>
      </c>
      <c r="R591" s="172">
        <f t="shared" si="28"/>
        <v>2.2692379362062809E-2</v>
      </c>
      <c r="S591" s="136">
        <f t="shared" si="28"/>
        <v>3.6549565035157938E-2</v>
      </c>
    </row>
    <row r="592" spans="1:19" x14ac:dyDescent="0.25">
      <c r="A592" s="189" t="s">
        <v>1243</v>
      </c>
      <c r="B592" s="189"/>
      <c r="C592" s="172">
        <f t="shared" si="29"/>
        <v>4.6883257245782906E-2</v>
      </c>
      <c r="D592" s="172">
        <f t="shared" si="28"/>
        <v>6.1241957672651059E-2</v>
      </c>
      <c r="E592" s="172">
        <f t="shared" si="28"/>
        <v>-7.8497945165951211E-2</v>
      </c>
      <c r="F592" s="172">
        <f t="shared" si="28"/>
        <v>7.8350639098659691E-2</v>
      </c>
      <c r="G592" s="172">
        <f t="shared" si="28"/>
        <v>1.3358748771841622E-2</v>
      </c>
      <c r="H592" s="172">
        <f t="shared" si="28"/>
        <v>3.2847977972542353E-2</v>
      </c>
      <c r="I592" s="172">
        <f t="shared" si="28"/>
        <v>-1.2882121812230141E-2</v>
      </c>
      <c r="J592" s="172">
        <f t="shared" si="28"/>
        <v>3.0403097487268216E-3</v>
      </c>
      <c r="K592" s="172">
        <f t="shared" si="28"/>
        <v>-1.134387871242204E-3</v>
      </c>
      <c r="L592" s="172">
        <f t="shared" si="28"/>
        <v>3.3733977104865476E-2</v>
      </c>
      <c r="M592" s="172">
        <f t="shared" si="28"/>
        <v>0.10073442807460209</v>
      </c>
      <c r="N592" s="172">
        <f t="shared" si="28"/>
        <v>-3.0888974637726774E-2</v>
      </c>
      <c r="O592" s="172">
        <f t="shared" si="28"/>
        <v>3.990994720267893E-2</v>
      </c>
      <c r="P592" s="172">
        <f t="shared" si="28"/>
        <v>0.10887373693606706</v>
      </c>
      <c r="Q592" s="172">
        <f t="shared" si="28"/>
        <v>8.4494874543180165E-2</v>
      </c>
      <c r="R592" s="172">
        <f t="shared" si="28"/>
        <v>-4.6291235313283718E-2</v>
      </c>
      <c r="S592" s="136">
        <f t="shared" si="28"/>
        <v>-7.4225891167222224E-3</v>
      </c>
    </row>
    <row r="593" spans="1:19" x14ac:dyDescent="0.25">
      <c r="A593" s="189" t="s">
        <v>1240</v>
      </c>
      <c r="B593" s="189"/>
      <c r="C593" s="172">
        <f t="shared" si="29"/>
        <v>2.8744155668448901E-2</v>
      </c>
      <c r="D593" s="172">
        <f t="shared" si="28"/>
        <v>-1.9333159836124381E-2</v>
      </c>
      <c r="E593" s="172">
        <f t="shared" si="28"/>
        <v>-1.9352880865882827E-2</v>
      </c>
      <c r="F593" s="172">
        <f t="shared" si="28"/>
        <v>7.166363042265167E-2</v>
      </c>
      <c r="G593" s="172">
        <f t="shared" si="28"/>
        <v>-4.7883160638674704E-2</v>
      </c>
      <c r="H593" s="172">
        <f t="shared" si="28"/>
        <v>0.12357747946670528</v>
      </c>
      <c r="I593" s="172">
        <f t="shared" si="28"/>
        <v>-0.15968172520349277</v>
      </c>
      <c r="J593" s="172">
        <f t="shared" si="28"/>
        <v>8.4228693874669691E-2</v>
      </c>
      <c r="K593" s="172">
        <f t="shared" si="28"/>
        <v>1.3474312677890232E-3</v>
      </c>
      <c r="L593" s="172">
        <f t="shared" si="28"/>
        <v>4.270164368256868E-2</v>
      </c>
      <c r="M593" s="172">
        <f t="shared" si="28"/>
        <v>1.8182707681450028E-2</v>
      </c>
      <c r="N593" s="172">
        <f t="shared" si="28"/>
        <v>-8.4566682021538497E-2</v>
      </c>
      <c r="O593" s="172">
        <f t="shared" si="28"/>
        <v>5.613499923713583E-2</v>
      </c>
      <c r="P593" s="172">
        <f t="shared" si="28"/>
        <v>4.838775890853908E-3</v>
      </c>
      <c r="Q593" s="172">
        <f t="shared" si="28"/>
        <v>8.9150313382955648E-2</v>
      </c>
      <c r="R593" s="172">
        <f t="shared" si="28"/>
        <v>-1.1933580074675709E-2</v>
      </c>
      <c r="S593" s="136">
        <f t="shared" si="28"/>
        <v>-8.0131849300857372E-4</v>
      </c>
    </row>
    <row r="594" spans="1:19" x14ac:dyDescent="0.25">
      <c r="A594" s="189" t="s">
        <v>1238</v>
      </c>
      <c r="B594" s="189"/>
      <c r="C594" s="172">
        <f t="shared" si="29"/>
        <v>5.6246591713240202E-2</v>
      </c>
      <c r="D594" s="172">
        <f t="shared" si="28"/>
        <v>0.10400540258453805</v>
      </c>
      <c r="E594" s="172">
        <f t="shared" si="28"/>
        <v>-0.10668216466990754</v>
      </c>
      <c r="F594" s="172">
        <f t="shared" si="28"/>
        <v>8.1777811736824413E-2</v>
      </c>
      <c r="G594" s="172">
        <f t="shared" si="28"/>
        <v>4.5281811912114556E-2</v>
      </c>
      <c r="H594" s="172">
        <f t="shared" si="28"/>
        <v>-9.6982390197499768E-3</v>
      </c>
      <c r="I594" s="172">
        <f t="shared" si="28"/>
        <v>6.8628111625741006E-2</v>
      </c>
      <c r="J594" s="172">
        <f t="shared" si="28"/>
        <v>-3.4146383336430497E-2</v>
      </c>
      <c r="K594" s="172">
        <f t="shared" si="28"/>
        <v>-2.3536540409835327E-3</v>
      </c>
      <c r="L594" s="172">
        <f t="shared" si="28"/>
        <v>2.9339456181108226E-2</v>
      </c>
      <c r="M594" s="172">
        <f t="shared" si="28"/>
        <v>0.14331972279257243</v>
      </c>
      <c r="N594" s="172">
        <f t="shared" si="28"/>
        <v>-4.3070288627405917E-3</v>
      </c>
      <c r="O594" s="172">
        <f t="shared" si="28"/>
        <v>3.2350377398316477E-2</v>
      </c>
      <c r="P594" s="172">
        <f t="shared" si="28"/>
        <v>0.1607584034737366</v>
      </c>
      <c r="Q594" s="172">
        <f t="shared" si="28"/>
        <v>8.2377586364331679E-2</v>
      </c>
      <c r="R594" s="172">
        <f t="shared" si="28"/>
        <v>-6.1644943955162623E-2</v>
      </c>
      <c r="S594" s="136">
        <f t="shared" si="28"/>
        <v>-1.0507187199024104E-2</v>
      </c>
    </row>
    <row r="595" spans="1:19" x14ac:dyDescent="0.25">
      <c r="A595" s="187" t="s">
        <v>57</v>
      </c>
      <c r="B595" s="189"/>
      <c r="C595" s="172">
        <f t="shared" si="29"/>
        <v>7.8984436907991507E-2</v>
      </c>
      <c r="D595" s="172">
        <f t="shared" si="28"/>
        <v>5.3864549255160377E-2</v>
      </c>
      <c r="E595" s="172">
        <f t="shared" si="28"/>
        <v>4.0748147517755129E-2</v>
      </c>
      <c r="F595" s="172">
        <f t="shared" si="28"/>
        <v>-1.6562159900023854E-2</v>
      </c>
      <c r="G595" s="172">
        <f t="shared" si="28"/>
        <v>0.10607985810376452</v>
      </c>
      <c r="H595" s="172">
        <f t="shared" si="28"/>
        <v>2.3789827357822757E-2</v>
      </c>
      <c r="I595" s="172">
        <f t="shared" si="28"/>
        <v>-3.3323239262592619E-3</v>
      </c>
      <c r="J595" s="172">
        <f t="shared" si="28"/>
        <v>7.6365381299325463E-2</v>
      </c>
      <c r="K595" s="172">
        <f t="shared" si="28"/>
        <v>3.7680383527733063E-2</v>
      </c>
      <c r="L595" s="172">
        <f t="shared" si="28"/>
        <v>7.5795051802802105E-2</v>
      </c>
      <c r="M595" s="172">
        <f t="shared" si="28"/>
        <v>1.4531799667091949E-2</v>
      </c>
      <c r="N595" s="172">
        <f t="shared" si="28"/>
        <v>8.7422501393673802E-2</v>
      </c>
      <c r="O595" s="172">
        <f t="shared" si="28"/>
        <v>6.058632002852038E-2</v>
      </c>
      <c r="P595" s="172">
        <f t="shared" si="28"/>
        <v>7.6679487614946362E-2</v>
      </c>
      <c r="Q595" s="172">
        <f t="shared" si="28"/>
        <v>7.7354643235503673E-2</v>
      </c>
      <c r="R595" s="172">
        <f t="shared" si="28"/>
        <v>2.2922340667852925E-2</v>
      </c>
      <c r="S595" s="136">
        <f t="shared" si="28"/>
        <v>4.4581981294749662E-2</v>
      </c>
    </row>
    <row r="596" spans="1:19" x14ac:dyDescent="0.25">
      <c r="A596" s="189" t="s">
        <v>60</v>
      </c>
      <c r="B596" s="189"/>
      <c r="C596" s="172">
        <f t="shared" si="29"/>
        <v>5.3951673067408334E-2</v>
      </c>
      <c r="D596" s="172">
        <f t="shared" si="28"/>
        <v>5.7671305495680114E-2</v>
      </c>
      <c r="E596" s="172">
        <f t="shared" si="28"/>
        <v>3.2091090437373904E-2</v>
      </c>
      <c r="F596" s="172">
        <f t="shared" si="28"/>
        <v>-6.1371525994782572E-2</v>
      </c>
      <c r="G596" s="172">
        <f t="shared" si="28"/>
        <v>0.13957454861923368</v>
      </c>
      <c r="H596" s="172">
        <f t="shared" si="28"/>
        <v>3.8892126965582641E-2</v>
      </c>
      <c r="I596" s="172">
        <f t="shared" si="28"/>
        <v>-2.0691075176499707E-2</v>
      </c>
      <c r="J596" s="172">
        <f t="shared" si="28"/>
        <v>5.5696062001080904E-2</v>
      </c>
      <c r="K596" s="172">
        <f t="shared" si="28"/>
        <v>7.3075236561233714E-2</v>
      </c>
      <c r="L596" s="172">
        <f t="shared" si="28"/>
        <v>6.7039744282583191E-2</v>
      </c>
      <c r="M596" s="172">
        <f t="shared" si="28"/>
        <v>-8.0254502546529549E-3</v>
      </c>
      <c r="N596" s="172">
        <f t="shared" si="28"/>
        <v>0.11338213850780243</v>
      </c>
      <c r="O596" s="172">
        <f t="shared" si="28"/>
        <v>5.190789182840172E-2</v>
      </c>
      <c r="P596" s="172">
        <f t="shared" si="28"/>
        <v>7.5600839654380581E-2</v>
      </c>
      <c r="Q596" s="172">
        <f t="shared" si="28"/>
        <v>0.10109990907858224</v>
      </c>
      <c r="R596" s="172">
        <f t="shared" si="28"/>
        <v>4.7772771955744142E-2</v>
      </c>
      <c r="S596" s="136">
        <f t="shared" si="28"/>
        <v>4.2867968658667488E-2</v>
      </c>
    </row>
    <row r="597" spans="1:19" x14ac:dyDescent="0.25">
      <c r="A597" s="189" t="s">
        <v>63</v>
      </c>
      <c r="B597" s="189"/>
      <c r="C597" s="172">
        <f t="shared" si="29"/>
        <v>7.3279345412820218E-2</v>
      </c>
      <c r="D597" s="172">
        <f t="shared" si="28"/>
        <v>6.8531494762419154E-2</v>
      </c>
      <c r="E597" s="172">
        <f t="shared" si="28"/>
        <v>3.5686990831852006E-2</v>
      </c>
      <c r="F597" s="172">
        <f t="shared" si="28"/>
        <v>-0.10868708831683682</v>
      </c>
      <c r="G597" s="172">
        <f t="shared" si="28"/>
        <v>0.18337255485020276</v>
      </c>
      <c r="H597" s="172">
        <f t="shared" si="28"/>
        <v>2.5155320508732704E-2</v>
      </c>
      <c r="I597" s="172">
        <f t="shared" si="28"/>
        <v>-6.3612835088067476E-2</v>
      </c>
      <c r="J597" s="172">
        <f t="shared" si="28"/>
        <v>3.6352929055035954E-2</v>
      </c>
      <c r="K597" s="172">
        <f t="shared" si="28"/>
        <v>6.1187223349032482E-2</v>
      </c>
      <c r="L597" s="172">
        <f t="shared" si="28"/>
        <v>4.8690295959559426E-2</v>
      </c>
      <c r="M597" s="172">
        <f t="shared" si="28"/>
        <v>-5.3011194446560106E-2</v>
      </c>
      <c r="N597" s="172">
        <f t="shared" si="28"/>
        <v>0.11851504381696021</v>
      </c>
      <c r="O597" s="172">
        <f t="shared" si="28"/>
        <v>2.3181121093778678E-2</v>
      </c>
      <c r="P597" s="172">
        <f t="shared" si="28"/>
        <v>7.3564591306791716E-2</v>
      </c>
      <c r="Q597" s="172">
        <f t="shared" si="28"/>
        <v>0.11452174412391147</v>
      </c>
      <c r="R597" s="172">
        <f t="shared" si="28"/>
        <v>3.1688433604518895E-2</v>
      </c>
      <c r="S597" s="136">
        <f t="shared" si="28"/>
        <v>3.1128475866111227E-2</v>
      </c>
    </row>
    <row r="598" spans="1:19" x14ac:dyDescent="0.25">
      <c r="A598" s="189" t="s">
        <v>66</v>
      </c>
      <c r="B598" s="189"/>
      <c r="C598" s="172">
        <f t="shared" si="29"/>
        <v>4.8855274132715287E-3</v>
      </c>
      <c r="D598" s="172">
        <f t="shared" si="28"/>
        <v>2.934400883623467E-2</v>
      </c>
      <c r="E598" s="172">
        <f t="shared" si="28"/>
        <v>2.2536183252648723E-2</v>
      </c>
      <c r="F598" s="172">
        <f t="shared" si="28"/>
        <v>7.472242396188955E-2</v>
      </c>
      <c r="G598" s="172">
        <f t="shared" si="28"/>
        <v>3.3145033734544693E-2</v>
      </c>
      <c r="H598" s="172">
        <f t="shared" si="28"/>
        <v>7.5814145073185735E-2</v>
      </c>
      <c r="I598" s="172">
        <f t="shared" si="28"/>
        <v>9.8414269852129088E-2</v>
      </c>
      <c r="J598" s="172">
        <f t="shared" si="28"/>
        <v>0.10551388219896451</v>
      </c>
      <c r="K598" s="172">
        <f t="shared" si="28"/>
        <v>0.10280414473608079</v>
      </c>
      <c r="L598" s="172">
        <f t="shared" si="28"/>
        <v>0.11294767837678776</v>
      </c>
      <c r="M598" s="172">
        <f t="shared" si="28"/>
        <v>0.10693161932781026</v>
      </c>
      <c r="N598" s="172">
        <f t="shared" si="28"/>
        <v>0.1016114993629218</v>
      </c>
      <c r="O598" s="172">
        <f t="shared" si="28"/>
        <v>0.12109631801527954</v>
      </c>
      <c r="P598" s="172">
        <f t="shared" si="28"/>
        <v>8.0243055125432505E-2</v>
      </c>
      <c r="Q598" s="172">
        <f t="shared" si="28"/>
        <v>7.106980616205183E-2</v>
      </c>
      <c r="R598" s="172">
        <f t="shared" si="28"/>
        <v>8.5374740703966223E-2</v>
      </c>
      <c r="S598" s="136">
        <f t="shared" si="28"/>
        <v>6.9825439707783765E-2</v>
      </c>
    </row>
    <row r="599" spans="1:19" x14ac:dyDescent="0.25">
      <c r="A599" s="189" t="s">
        <v>69</v>
      </c>
      <c r="B599" s="189"/>
      <c r="C599" s="172">
        <f t="shared" si="29"/>
        <v>-4.59356808396576E-2</v>
      </c>
      <c r="D599" s="172">
        <f t="shared" si="28"/>
        <v>-5.593342474711438E-3</v>
      </c>
      <c r="E599" s="172">
        <f t="shared" si="28"/>
        <v>2.8920968948977555E-2</v>
      </c>
      <c r="F599" s="172">
        <f t="shared" si="28"/>
        <v>5.7048420115719312E-2</v>
      </c>
      <c r="G599" s="172">
        <f t="shared" si="28"/>
        <v>0.12153838974343412</v>
      </c>
      <c r="H599" s="172">
        <f t="shared" si="28"/>
        <v>0.10091887440556047</v>
      </c>
      <c r="I599" s="172">
        <f t="shared" si="28"/>
        <v>0.14585235905309846</v>
      </c>
      <c r="J599" s="172">
        <f t="shared" si="28"/>
        <v>0.16231647153335405</v>
      </c>
      <c r="K599" s="172">
        <f t="shared" si="28"/>
        <v>0.17351684411886481</v>
      </c>
      <c r="L599" s="172">
        <f t="shared" si="28"/>
        <v>0.16109115016053166</v>
      </c>
      <c r="M599" s="172">
        <f t="shared" si="28"/>
        <v>0.12752404085345037</v>
      </c>
      <c r="N599" s="172">
        <f t="shared" si="28"/>
        <v>0.12753889276860719</v>
      </c>
      <c r="O599" s="172">
        <f t="shared" si="28"/>
        <v>0.14743834181488968</v>
      </c>
      <c r="P599" s="172">
        <f t="shared" si="28"/>
        <v>0.13199416089729921</v>
      </c>
      <c r="Q599" s="172">
        <f t="shared" si="28"/>
        <v>9.4725387567753616E-2</v>
      </c>
      <c r="R599" s="172">
        <f t="shared" si="28"/>
        <v>0.10155043925453788</v>
      </c>
      <c r="S599" s="136">
        <f t="shared" si="28"/>
        <v>0.11446467534336668</v>
      </c>
    </row>
    <row r="600" spans="1:19" x14ac:dyDescent="0.25">
      <c r="A600" s="189" t="s">
        <v>72</v>
      </c>
      <c r="B600" s="189"/>
      <c r="C600" s="172">
        <f t="shared" si="29"/>
        <v>-3.5536861753055704E-2</v>
      </c>
      <c r="D600" s="172">
        <f t="shared" si="28"/>
        <v>4.6482272953269899E-3</v>
      </c>
      <c r="E600" s="172">
        <f t="shared" si="28"/>
        <v>3.2246816821333901E-2</v>
      </c>
      <c r="F600" s="172">
        <f t="shared" si="28"/>
        <v>7.8258032288869073E-2</v>
      </c>
      <c r="G600" s="172">
        <f t="shared" si="28"/>
        <v>0.13060227121913104</v>
      </c>
      <c r="H600" s="172">
        <f t="shared" si="28"/>
        <v>9.5501336012306037E-2</v>
      </c>
      <c r="I600" s="172">
        <f t="shared" si="28"/>
        <v>0.14169710400628288</v>
      </c>
      <c r="J600" s="172">
        <f t="shared" si="28"/>
        <v>0.14160856057244553</v>
      </c>
      <c r="K600" s="172">
        <f t="shared" si="28"/>
        <v>0.15246218381720467</v>
      </c>
      <c r="L600" s="172">
        <f t="shared" si="28"/>
        <v>0.12772518832550395</v>
      </c>
      <c r="M600" s="172">
        <f t="shared" si="28"/>
        <v>0.10631745952299587</v>
      </c>
      <c r="N600" s="172">
        <f t="shared" si="28"/>
        <v>9.3759252334418175E-2</v>
      </c>
      <c r="O600" s="172">
        <f t="shared" si="28"/>
        <v>0.11664032593514917</v>
      </c>
      <c r="P600" s="172">
        <f t="shared" si="28"/>
        <v>9.4457138628490034E-2</v>
      </c>
      <c r="Q600" s="172">
        <f t="shared" si="28"/>
        <v>6.3952335938803673E-2</v>
      </c>
      <c r="R600" s="172">
        <f t="shared" si="28"/>
        <v>5.8572434986092325E-2</v>
      </c>
      <c r="S600" s="136">
        <f t="shared" si="28"/>
        <v>6.982663939785172E-2</v>
      </c>
    </row>
    <row r="601" spans="1:19" x14ac:dyDescent="0.25">
      <c r="A601" s="189" t="s">
        <v>75</v>
      </c>
      <c r="B601" s="189"/>
      <c r="C601" s="172">
        <f t="shared" si="29"/>
        <v>-7.0468017087063739E-2</v>
      </c>
      <c r="D601" s="172">
        <f t="shared" si="28"/>
        <v>-3.0451099107101642E-2</v>
      </c>
      <c r="E601" s="172">
        <f t="shared" si="28"/>
        <v>2.1335111279673136E-2</v>
      </c>
      <c r="F601" s="172">
        <f t="shared" si="28"/>
        <v>6.0964710085840146E-3</v>
      </c>
      <c r="G601" s="172">
        <f t="shared" si="28"/>
        <v>9.9768485506609439E-2</v>
      </c>
      <c r="H601" s="172">
        <f t="shared" si="28"/>
        <v>0.1145618743115131</v>
      </c>
      <c r="I601" s="172">
        <f t="shared" si="28"/>
        <v>0.15625361652204184</v>
      </c>
      <c r="J601" s="172">
        <f t="shared" si="28"/>
        <v>0.21496111049324074</v>
      </c>
      <c r="K601" s="172">
        <f t="shared" si="28"/>
        <v>0.22621121391183996</v>
      </c>
      <c r="L601" s="172">
        <f t="shared" si="28"/>
        <v>0.24399570110197244</v>
      </c>
      <c r="M601" s="172">
        <f t="shared" si="28"/>
        <v>0.17896650193245955</v>
      </c>
      <c r="N601" s="172">
        <f t="shared" si="28"/>
        <v>0.20863098452258821</v>
      </c>
      <c r="O601" s="172">
        <f t="shared" si="28"/>
        <v>0.2192237712313958</v>
      </c>
      <c r="P601" s="172">
        <f t="shared" si="28"/>
        <v>0.21783908819377706</v>
      </c>
      <c r="Q601" s="172">
        <f t="shared" si="28"/>
        <v>0.16376443874708202</v>
      </c>
      <c r="R601" s="172">
        <f t="shared" si="28"/>
        <v>0.19538621692136848</v>
      </c>
      <c r="S601" s="136">
        <f t="shared" si="28"/>
        <v>0.21037372163668588</v>
      </c>
    </row>
    <row r="602" spans="1:19" x14ac:dyDescent="0.25">
      <c r="A602" s="189" t="s">
        <v>78</v>
      </c>
      <c r="B602" s="189"/>
      <c r="C602" s="172">
        <f t="shared" si="29"/>
        <v>0.1107700087792185</v>
      </c>
      <c r="D602" s="172">
        <f t="shared" si="29"/>
        <v>0.1084349151879842</v>
      </c>
      <c r="E602" s="172">
        <f t="shared" si="29"/>
        <v>4.5137017344843988E-2</v>
      </c>
      <c r="F602" s="172">
        <f t="shared" si="29"/>
        <v>3.6894894776634102E-2</v>
      </c>
      <c r="G602" s="172">
        <f t="shared" si="29"/>
        <v>-3.7530626303713954E-2</v>
      </c>
      <c r="H602" s="172">
        <f t="shared" si="29"/>
        <v>6.2991819249336167E-2</v>
      </c>
      <c r="I602" s="172">
        <f t="shared" si="29"/>
        <v>8.2710061053341777E-2</v>
      </c>
      <c r="J602" s="172">
        <f t="shared" si="29"/>
        <v>1.4024047986063159E-2</v>
      </c>
      <c r="K602" s="172">
        <f t="shared" si="29"/>
        <v>-1.9449165920388811E-3</v>
      </c>
      <c r="L602" s="172">
        <f t="shared" si="29"/>
        <v>1.8204903451558785E-2</v>
      </c>
      <c r="M602" s="172">
        <f t="shared" si="29"/>
        <v>0.15320144777915901</v>
      </c>
      <c r="N602" s="172">
        <f t="shared" si="29"/>
        <v>9.4861357836904192E-2</v>
      </c>
      <c r="O602" s="172">
        <f t="shared" si="29"/>
        <v>0.1597704369273556</v>
      </c>
      <c r="P602" s="172">
        <f t="shared" si="29"/>
        <v>3.6230083194759954E-2</v>
      </c>
      <c r="Q602" s="172">
        <f t="shared" si="29"/>
        <v>5.1622113963166738E-2</v>
      </c>
      <c r="R602" s="172">
        <f t="shared" si="29"/>
        <v>7.4952434878210905E-2</v>
      </c>
      <c r="S602" s="136">
        <f t="shared" ref="D602:S617" si="30">(S197/R197)^4-1</f>
        <v>1.2642682891482293E-2</v>
      </c>
    </row>
    <row r="603" spans="1:19" x14ac:dyDescent="0.25">
      <c r="A603" s="189" t="s">
        <v>81</v>
      </c>
      <c r="B603" s="189"/>
      <c r="C603" s="172">
        <f t="shared" ref="C603:R618" si="31">(C198/B198)^4-1</f>
        <v>1.6237677383295068E-2</v>
      </c>
      <c r="D603" s="172">
        <f t="shared" si="31"/>
        <v>2.9835408077564463E-2</v>
      </c>
      <c r="E603" s="172">
        <f t="shared" si="31"/>
        <v>-4.1467683911254882E-3</v>
      </c>
      <c r="F603" s="172">
        <f t="shared" si="31"/>
        <v>0.13356439530363273</v>
      </c>
      <c r="G603" s="172">
        <f t="shared" si="31"/>
        <v>-4.6254130752426126E-2</v>
      </c>
      <c r="H603" s="172">
        <f t="shared" si="31"/>
        <v>4.4722468589146747E-2</v>
      </c>
      <c r="I603" s="172">
        <f t="shared" si="31"/>
        <v>3.3743252638672727E-2</v>
      </c>
      <c r="J603" s="172">
        <f t="shared" si="31"/>
        <v>8.15299518024033E-2</v>
      </c>
      <c r="K603" s="172">
        <f t="shared" si="31"/>
        <v>6.3378851135586389E-2</v>
      </c>
      <c r="L603" s="172">
        <f t="shared" si="31"/>
        <v>0.10010716849922296</v>
      </c>
      <c r="M603" s="172">
        <f t="shared" si="31"/>
        <v>3.9065010847189274E-2</v>
      </c>
      <c r="N603" s="172">
        <f t="shared" si="31"/>
        <v>5.9472552241357057E-2</v>
      </c>
      <c r="O603" s="172">
        <f t="shared" si="31"/>
        <v>4.5718247385222233E-2</v>
      </c>
      <c r="P603" s="172">
        <f t="shared" si="31"/>
        <v>1.79398003225959E-2</v>
      </c>
      <c r="Q603" s="172">
        <f t="shared" si="31"/>
        <v>3.9880904404568263E-2</v>
      </c>
      <c r="R603" s="172">
        <f t="shared" si="31"/>
        <v>6.1638157965582252E-2</v>
      </c>
      <c r="S603" s="136">
        <f t="shared" si="30"/>
        <v>2.6500456233143233E-2</v>
      </c>
    </row>
    <row r="604" spans="1:19" x14ac:dyDescent="0.25">
      <c r="A604" s="189" t="s">
        <v>84</v>
      </c>
      <c r="B604" s="189"/>
      <c r="C604" s="172">
        <f t="shared" si="31"/>
        <v>0.14760027452715496</v>
      </c>
      <c r="D604" s="172">
        <f t="shared" si="30"/>
        <v>4.402002238345748E-2</v>
      </c>
      <c r="E604" s="172">
        <f t="shared" si="30"/>
        <v>6.3574444982186895E-2</v>
      </c>
      <c r="F604" s="172">
        <f t="shared" si="30"/>
        <v>0.10683853571255941</v>
      </c>
      <c r="G604" s="172">
        <f t="shared" si="30"/>
        <v>2.6054922323781593E-2</v>
      </c>
      <c r="H604" s="172">
        <f t="shared" si="30"/>
        <v>-1.3919572851983419E-2</v>
      </c>
      <c r="I604" s="172">
        <f t="shared" si="30"/>
        <v>4.2520894134081111E-2</v>
      </c>
      <c r="J604" s="172">
        <f t="shared" si="30"/>
        <v>0.130286249188863</v>
      </c>
      <c r="K604" s="172">
        <f t="shared" si="30"/>
        <v>-4.6919435911515261E-2</v>
      </c>
      <c r="L604" s="172">
        <f t="shared" si="30"/>
        <v>9.8585683890160425E-2</v>
      </c>
      <c r="M604" s="172">
        <f t="shared" si="30"/>
        <v>7.3938075824881322E-2</v>
      </c>
      <c r="N604" s="172">
        <f t="shared" si="30"/>
        <v>2.4323891188474223E-2</v>
      </c>
      <c r="O604" s="172">
        <f t="shared" si="30"/>
        <v>8.307978423326623E-2</v>
      </c>
      <c r="P604" s="172">
        <f t="shared" si="30"/>
        <v>7.9422887930681974E-2</v>
      </c>
      <c r="Q604" s="172">
        <f t="shared" si="30"/>
        <v>1.8819073250277762E-2</v>
      </c>
      <c r="R604" s="172">
        <f t="shared" si="30"/>
        <v>-3.932712929880644E-2</v>
      </c>
      <c r="S604" s="136">
        <f t="shared" si="30"/>
        <v>4.9124432693567588E-2</v>
      </c>
    </row>
    <row r="605" spans="1:19" x14ac:dyDescent="0.25">
      <c r="A605" s="189" t="s">
        <v>87</v>
      </c>
      <c r="B605" s="189"/>
      <c r="C605" s="172">
        <f t="shared" si="31"/>
        <v>6.9681155613502188E-2</v>
      </c>
      <c r="D605" s="172">
        <f t="shared" si="30"/>
        <v>3.9881256252344732E-2</v>
      </c>
      <c r="E605" s="172">
        <f t="shared" si="30"/>
        <v>6.7586506868743124E-2</v>
      </c>
      <c r="F605" s="172">
        <f t="shared" si="30"/>
        <v>9.3429270134602671E-2</v>
      </c>
      <c r="G605" s="172">
        <f t="shared" si="30"/>
        <v>6.6411524789773413E-3</v>
      </c>
      <c r="H605" s="172">
        <f t="shared" si="30"/>
        <v>6.6743467790254085E-2</v>
      </c>
      <c r="I605" s="172">
        <f t="shared" si="30"/>
        <v>2.0967970836642813E-2</v>
      </c>
      <c r="J605" s="172">
        <f t="shared" si="30"/>
        <v>0.10292054998269284</v>
      </c>
      <c r="K605" s="172">
        <f t="shared" si="30"/>
        <v>3.9333388804233316E-2</v>
      </c>
      <c r="L605" s="172">
        <f t="shared" si="30"/>
        <v>2.9810434288047194E-2</v>
      </c>
      <c r="M605" s="172">
        <f t="shared" si="30"/>
        <v>5.4141887141051503E-2</v>
      </c>
      <c r="N605" s="172">
        <f t="shared" si="30"/>
        <v>2.0117976374963265E-2</v>
      </c>
      <c r="O605" s="172">
        <f t="shared" si="30"/>
        <v>3.5202642750011393E-2</v>
      </c>
      <c r="P605" s="172">
        <f t="shared" si="30"/>
        <v>8.4358494015955188E-2</v>
      </c>
      <c r="Q605" s="172">
        <f t="shared" si="30"/>
        <v>2.7665590390862249E-2</v>
      </c>
      <c r="R605" s="172">
        <f t="shared" si="30"/>
        <v>-1.5072990898950867E-2</v>
      </c>
      <c r="S605" s="136">
        <f t="shared" si="30"/>
        <v>0.12701191509280174</v>
      </c>
    </row>
    <row r="606" spans="1:19" x14ac:dyDescent="0.25">
      <c r="A606" s="189" t="s">
        <v>90</v>
      </c>
      <c r="B606" s="189"/>
      <c r="C606" s="172">
        <f t="shared" si="31"/>
        <v>7.1147188876446554E-2</v>
      </c>
      <c r="D606" s="172">
        <f t="shared" si="30"/>
        <v>-0.12022934654385653</v>
      </c>
      <c r="E606" s="172">
        <f t="shared" si="30"/>
        <v>0.22428593402762109</v>
      </c>
      <c r="F606" s="172">
        <f t="shared" si="30"/>
        <v>2.7025505334171696E-2</v>
      </c>
      <c r="G606" s="172">
        <f t="shared" si="30"/>
        <v>0.21473724646533565</v>
      </c>
      <c r="H606" s="172">
        <f t="shared" si="30"/>
        <v>-4.0508917000029454E-2</v>
      </c>
      <c r="I606" s="172">
        <f t="shared" si="30"/>
        <v>-3.4710678421354446E-2</v>
      </c>
      <c r="J606" s="172">
        <f t="shared" si="30"/>
        <v>0.18590626851609193</v>
      </c>
      <c r="K606" s="172">
        <f t="shared" si="30"/>
        <v>-9.2438013816580011E-2</v>
      </c>
      <c r="L606" s="172">
        <f t="shared" si="30"/>
        <v>0.21129551969873117</v>
      </c>
      <c r="M606" s="172">
        <f t="shared" si="30"/>
        <v>1.5179994426195442E-2</v>
      </c>
      <c r="N606" s="172">
        <f t="shared" si="30"/>
        <v>-3.8528233010686974E-2</v>
      </c>
      <c r="O606" s="172">
        <f t="shared" si="30"/>
        <v>-0.20651007890522954</v>
      </c>
      <c r="P606" s="172">
        <f t="shared" si="30"/>
        <v>0.23367472747351226</v>
      </c>
      <c r="Q606" s="172">
        <f t="shared" si="30"/>
        <v>0.25304808893853648</v>
      </c>
      <c r="R606" s="172">
        <f t="shared" si="30"/>
        <v>-0.18227228026502518</v>
      </c>
      <c r="S606" s="136">
        <f t="shared" si="30"/>
        <v>-0.11321051090715439</v>
      </c>
    </row>
    <row r="607" spans="1:19" x14ac:dyDescent="0.25">
      <c r="A607" s="189" t="s">
        <v>93</v>
      </c>
      <c r="B607" s="189"/>
      <c r="C607" s="172">
        <f t="shared" si="31"/>
        <v>6.9634417101926305E-2</v>
      </c>
      <c r="D607" s="172">
        <f t="shared" si="30"/>
        <v>4.5437953421395116E-2</v>
      </c>
      <c r="E607" s="172">
        <f t="shared" si="30"/>
        <v>6.2933373801278281E-2</v>
      </c>
      <c r="F607" s="172">
        <f t="shared" si="30"/>
        <v>9.5582928917668175E-2</v>
      </c>
      <c r="G607" s="172">
        <f t="shared" si="30"/>
        <v>6.2115014433450355E-4</v>
      </c>
      <c r="H607" s="172">
        <f t="shared" si="30"/>
        <v>7.0396002798174262E-2</v>
      </c>
      <c r="I607" s="172">
        <f t="shared" si="30"/>
        <v>2.2674778148257912E-2</v>
      </c>
      <c r="J607" s="172">
        <f t="shared" si="30"/>
        <v>0.10050181307522754</v>
      </c>
      <c r="K607" s="172">
        <f t="shared" si="30"/>
        <v>4.3767590116982946E-2</v>
      </c>
      <c r="L607" s="172">
        <f t="shared" si="30"/>
        <v>2.4457067526002296E-2</v>
      </c>
      <c r="M607" s="172">
        <f t="shared" si="30"/>
        <v>5.5516376333372364E-2</v>
      </c>
      <c r="N607" s="172">
        <f t="shared" si="30"/>
        <v>2.1932346490453725E-2</v>
      </c>
      <c r="O607" s="172">
        <f t="shared" si="30"/>
        <v>4.3685119801069927E-2</v>
      </c>
      <c r="P607" s="172">
        <f t="shared" si="30"/>
        <v>8.0198241417905436E-2</v>
      </c>
      <c r="Q607" s="172">
        <f t="shared" si="30"/>
        <v>2.1445458852537236E-2</v>
      </c>
      <c r="R607" s="172">
        <f t="shared" si="30"/>
        <v>-9.4435187870531845E-3</v>
      </c>
      <c r="S607" s="136">
        <f t="shared" si="30"/>
        <v>0.13500210431693449</v>
      </c>
    </row>
    <row r="608" spans="1:19" x14ac:dyDescent="0.25">
      <c r="A608" s="189" t="s">
        <v>96</v>
      </c>
      <c r="B608" s="189"/>
      <c r="C608" s="172">
        <f t="shared" si="31"/>
        <v>-5.3108822815606582E-2</v>
      </c>
      <c r="D608" s="172">
        <f t="shared" si="30"/>
        <v>-3.2561708217285545E-2</v>
      </c>
      <c r="E608" s="172">
        <f t="shared" si="30"/>
        <v>0.11148939280163517</v>
      </c>
      <c r="F608" s="172">
        <f t="shared" si="30"/>
        <v>0.12802654980114614</v>
      </c>
      <c r="G608" s="172">
        <f t="shared" si="30"/>
        <v>3.895076042047374E-2</v>
      </c>
      <c r="H608" s="172">
        <f t="shared" si="30"/>
        <v>-6.7372058106369259E-2</v>
      </c>
      <c r="I608" s="172">
        <f t="shared" si="30"/>
        <v>3.5226738255658141E-3</v>
      </c>
      <c r="J608" s="172">
        <f t="shared" si="30"/>
        <v>5.3775703380530171E-2</v>
      </c>
      <c r="K608" s="172">
        <f t="shared" si="30"/>
        <v>8.9592067040027645E-2</v>
      </c>
      <c r="L608" s="172">
        <f t="shared" si="30"/>
        <v>4.1373888086221111E-2</v>
      </c>
      <c r="M608" s="172">
        <f t="shared" si="30"/>
        <v>-3.3192115163399039E-2</v>
      </c>
      <c r="N608" s="172">
        <f t="shared" si="30"/>
        <v>-6.6092361199769356E-2</v>
      </c>
      <c r="O608" s="172">
        <f t="shared" si="30"/>
        <v>-6.3925055643880291E-2</v>
      </c>
      <c r="P608" s="172">
        <f t="shared" si="30"/>
        <v>-1.0475684483908232E-2</v>
      </c>
      <c r="Q608" s="172">
        <f t="shared" si="30"/>
        <v>-4.1516780744049853E-2</v>
      </c>
      <c r="R608" s="172">
        <f t="shared" si="30"/>
        <v>3.6000019154140972E-2</v>
      </c>
      <c r="S608" s="136">
        <f t="shared" si="30"/>
        <v>-0.19211510597487902</v>
      </c>
    </row>
    <row r="609" spans="1:19" x14ac:dyDescent="0.25">
      <c r="A609" s="189" t="s">
        <v>99</v>
      </c>
      <c r="B609" s="189"/>
      <c r="C609" s="172">
        <f t="shared" si="31"/>
        <v>0.19680198366207668</v>
      </c>
      <c r="D609" s="172">
        <f t="shared" si="30"/>
        <v>6.721737492108848E-2</v>
      </c>
      <c r="E609" s="172">
        <f t="shared" si="30"/>
        <v>8.885399924543691E-2</v>
      </c>
      <c r="F609" s="172">
        <f t="shared" si="30"/>
        <v>1.1328122694818088E-2</v>
      </c>
      <c r="G609" s="172">
        <f t="shared" si="30"/>
        <v>9.0668280000419044E-2</v>
      </c>
      <c r="H609" s="172">
        <f t="shared" si="30"/>
        <v>9.6501705735156484E-2</v>
      </c>
      <c r="I609" s="172">
        <f t="shared" si="30"/>
        <v>5.0291773347233004E-3</v>
      </c>
      <c r="J609" s="172">
        <f t="shared" si="30"/>
        <v>1.2954131366642807E-2</v>
      </c>
      <c r="K609" s="172">
        <f t="shared" si="30"/>
        <v>8.5944000349038596E-3</v>
      </c>
      <c r="L609" s="172">
        <f t="shared" si="30"/>
        <v>-2.8464667955157008E-3</v>
      </c>
      <c r="M609" s="172">
        <f t="shared" si="30"/>
        <v>8.377939340361551E-2</v>
      </c>
      <c r="N609" s="172">
        <f t="shared" si="30"/>
        <v>8.2061479926345271E-2</v>
      </c>
      <c r="O609" s="172">
        <f t="shared" si="30"/>
        <v>0</v>
      </c>
      <c r="P609" s="172">
        <f t="shared" si="30"/>
        <v>5.4514063576372562E-2</v>
      </c>
      <c r="Q609" s="172">
        <f t="shared" si="30"/>
        <v>4.2576512013956958E-2</v>
      </c>
      <c r="R609" s="172">
        <f t="shared" si="30"/>
        <v>0.11867455145246963</v>
      </c>
      <c r="S609" s="136">
        <f t="shared" si="30"/>
        <v>7.555910465732496E-2</v>
      </c>
    </row>
    <row r="610" spans="1:19" x14ac:dyDescent="0.25">
      <c r="A610" s="189" t="s">
        <v>102</v>
      </c>
      <c r="B610" s="189"/>
      <c r="C610" s="172">
        <f t="shared" si="31"/>
        <v>6.5530083362788982E-2</v>
      </c>
      <c r="D610" s="172">
        <f t="shared" si="30"/>
        <v>4.4904424079653893E-2</v>
      </c>
      <c r="E610" s="172">
        <f t="shared" si="30"/>
        <v>7.7867755505790281E-2</v>
      </c>
      <c r="F610" s="172">
        <f t="shared" si="30"/>
        <v>0.13682756783932803</v>
      </c>
      <c r="G610" s="172">
        <f t="shared" si="30"/>
        <v>-8.7036603630619713E-2</v>
      </c>
      <c r="H610" s="172">
        <f t="shared" si="30"/>
        <v>6.6577883566962148E-2</v>
      </c>
      <c r="I610" s="172">
        <f t="shared" si="30"/>
        <v>-2.053214357306854E-2</v>
      </c>
      <c r="J610" s="172">
        <f t="shared" si="30"/>
        <v>0.14796468356683423</v>
      </c>
      <c r="K610" s="172">
        <f t="shared" si="30"/>
        <v>6.7767839343388037E-2</v>
      </c>
      <c r="L610" s="172">
        <f t="shared" si="30"/>
        <v>3.8904431558331343E-2</v>
      </c>
      <c r="M610" s="172">
        <f t="shared" si="30"/>
        <v>3.2299422844958459E-2</v>
      </c>
      <c r="N610" s="172">
        <f t="shared" si="30"/>
        <v>-4.2619198035918404E-2</v>
      </c>
      <c r="O610" s="172">
        <f t="shared" si="30"/>
        <v>6.0637835055064038E-2</v>
      </c>
      <c r="P610" s="172">
        <f t="shared" si="30"/>
        <v>8.5635092718722383E-2</v>
      </c>
      <c r="Q610" s="172">
        <f t="shared" si="30"/>
        <v>-1.7050698281356746E-3</v>
      </c>
      <c r="R610" s="172">
        <f t="shared" si="30"/>
        <v>-9.3271630837659436E-2</v>
      </c>
      <c r="S610" s="136">
        <f t="shared" si="30"/>
        <v>5.2103262561345565E-2</v>
      </c>
    </row>
    <row r="611" spans="1:19" x14ac:dyDescent="0.25">
      <c r="A611" s="189" t="s">
        <v>105</v>
      </c>
      <c r="B611" s="189"/>
      <c r="C611" s="172">
        <f t="shared" si="31"/>
        <v>3.86847974435236E-2</v>
      </c>
      <c r="D611" s="172">
        <f t="shared" si="30"/>
        <v>4.4020456414894937E-2</v>
      </c>
      <c r="E611" s="172">
        <f t="shared" si="30"/>
        <v>2.6680387076993606E-2</v>
      </c>
      <c r="F611" s="172">
        <f t="shared" si="30"/>
        <v>6.8587373839475108E-2</v>
      </c>
      <c r="G611" s="172">
        <f t="shared" si="30"/>
        <v>0.10324518971378516</v>
      </c>
      <c r="H611" s="172">
        <f t="shared" si="30"/>
        <v>7.7726629923428492E-2</v>
      </c>
      <c r="I611" s="172">
        <f t="shared" si="30"/>
        <v>9.8069999793674478E-2</v>
      </c>
      <c r="J611" s="172">
        <f t="shared" si="30"/>
        <v>7.5990117644501032E-2</v>
      </c>
      <c r="K611" s="172">
        <f t="shared" si="30"/>
        <v>2.0394128730243599E-2</v>
      </c>
      <c r="L611" s="172">
        <f t="shared" si="30"/>
        <v>1.3008899326854229E-2</v>
      </c>
      <c r="M611" s="172">
        <f t="shared" si="30"/>
        <v>8.7010151790775314E-2</v>
      </c>
      <c r="N611" s="172">
        <f t="shared" si="30"/>
        <v>0.103790208275919</v>
      </c>
      <c r="O611" s="172">
        <f t="shared" si="30"/>
        <v>4.6547686713989345E-2</v>
      </c>
      <c r="P611" s="172">
        <f t="shared" si="30"/>
        <v>9.01223536719018E-2</v>
      </c>
      <c r="Q611" s="172">
        <f t="shared" si="30"/>
        <v>5.078023995423675E-2</v>
      </c>
      <c r="R611" s="172">
        <f t="shared" si="30"/>
        <v>6.0777719651553319E-2</v>
      </c>
      <c r="S611" s="136">
        <f t="shared" si="30"/>
        <v>0.30883426165580263</v>
      </c>
    </row>
    <row r="612" spans="1:19" x14ac:dyDescent="0.25">
      <c r="A612" s="189" t="s">
        <v>108</v>
      </c>
      <c r="B612" s="189"/>
      <c r="C612" s="172">
        <f t="shared" si="31"/>
        <v>0.22383230077895644</v>
      </c>
      <c r="D612" s="172">
        <f t="shared" si="30"/>
        <v>4.3153071143150035E-2</v>
      </c>
      <c r="E612" s="172">
        <f t="shared" si="30"/>
        <v>6.1747658238883174E-2</v>
      </c>
      <c r="F612" s="172">
        <f t="shared" si="30"/>
        <v>0.11699406929547762</v>
      </c>
      <c r="G612" s="172">
        <f t="shared" si="30"/>
        <v>3.5968584280690941E-2</v>
      </c>
      <c r="H612" s="172">
        <f t="shared" si="30"/>
        <v>-7.9623328635880952E-2</v>
      </c>
      <c r="I612" s="172">
        <f t="shared" si="30"/>
        <v>5.3987914572235729E-2</v>
      </c>
      <c r="J612" s="172">
        <f t="shared" si="30"/>
        <v>0.15891214334936632</v>
      </c>
      <c r="K612" s="172">
        <f t="shared" si="30"/>
        <v>-0.11709668561227415</v>
      </c>
      <c r="L612" s="172">
        <f t="shared" si="30"/>
        <v>0.17020170389323908</v>
      </c>
      <c r="M612" s="172">
        <f t="shared" si="30"/>
        <v>9.0751703815762363E-2</v>
      </c>
      <c r="N612" s="172">
        <f t="shared" si="30"/>
        <v>2.3885786941384435E-2</v>
      </c>
      <c r="O612" s="172">
        <f t="shared" si="30"/>
        <v>0.12747487067706875</v>
      </c>
      <c r="P612" s="172">
        <f t="shared" si="30"/>
        <v>7.4920868966321219E-2</v>
      </c>
      <c r="Q612" s="172">
        <f t="shared" si="30"/>
        <v>1.2367662663335777E-2</v>
      </c>
      <c r="R612" s="172">
        <f t="shared" si="30"/>
        <v>-6.1906286568954916E-2</v>
      </c>
      <c r="S612" s="136">
        <f t="shared" si="30"/>
        <v>-5.3447234756368589E-3</v>
      </c>
    </row>
    <row r="613" spans="1:19" x14ac:dyDescent="0.25">
      <c r="A613" s="189" t="s">
        <v>111</v>
      </c>
      <c r="B613" s="189"/>
      <c r="C613" s="172">
        <f t="shared" si="31"/>
        <v>9.127757251160129E-2</v>
      </c>
      <c r="D613" s="172">
        <f t="shared" si="30"/>
        <v>0.11514377113761509</v>
      </c>
      <c r="E613" s="172">
        <f t="shared" si="30"/>
        <v>3.9156238020559009E-2</v>
      </c>
      <c r="F613" s="172">
        <f t="shared" si="30"/>
        <v>0.12864481407256423</v>
      </c>
      <c r="G613" s="172">
        <f t="shared" si="30"/>
        <v>0.13480028783198827</v>
      </c>
      <c r="H613" s="172">
        <f t="shared" si="30"/>
        <v>6.4318815140109731E-3</v>
      </c>
      <c r="I613" s="172">
        <f t="shared" si="30"/>
        <v>0.15997451012189412</v>
      </c>
      <c r="J613" s="172">
        <f t="shared" si="30"/>
        <v>6.8351929012345547E-2</v>
      </c>
      <c r="K613" s="172">
        <f t="shared" si="30"/>
        <v>-3.9474683786640541E-2</v>
      </c>
      <c r="L613" s="172">
        <f t="shared" si="30"/>
        <v>2.4554930129574437E-3</v>
      </c>
      <c r="M613" s="172">
        <f t="shared" si="30"/>
        <v>8.2093966006094643E-2</v>
      </c>
      <c r="N613" s="172">
        <f t="shared" si="30"/>
        <v>8.8106457941887317E-2</v>
      </c>
      <c r="O613" s="172">
        <f t="shared" si="30"/>
        <v>5.2794075890764791E-2</v>
      </c>
      <c r="P613" s="172">
        <f t="shared" si="30"/>
        <v>8.5072952038616645E-2</v>
      </c>
      <c r="Q613" s="172">
        <f t="shared" si="30"/>
        <v>4.5609960250216908E-3</v>
      </c>
      <c r="R613" s="172">
        <f t="shared" si="30"/>
        <v>-2.2720808775518186E-3</v>
      </c>
      <c r="S613" s="136">
        <f t="shared" si="30"/>
        <v>-8.0498112198738814E-2</v>
      </c>
    </row>
    <row r="614" spans="1:19" x14ac:dyDescent="0.25">
      <c r="A614" s="187" t="s">
        <v>114</v>
      </c>
      <c r="B614" s="189"/>
      <c r="C614" s="172">
        <f t="shared" si="31"/>
        <v>9.1269863830737874E-2</v>
      </c>
      <c r="D614" s="172">
        <f t="shared" si="30"/>
        <v>3.7307596796471776E-2</v>
      </c>
      <c r="E614" s="172">
        <f t="shared" si="30"/>
        <v>2.5088118550176342E-2</v>
      </c>
      <c r="F614" s="172">
        <f t="shared" si="30"/>
        <v>5.0541259662637339E-2</v>
      </c>
      <c r="G614" s="172">
        <f t="shared" si="30"/>
        <v>6.8759567994524096E-2</v>
      </c>
      <c r="H614" s="172">
        <f t="shared" si="30"/>
        <v>3.6759460350023865E-2</v>
      </c>
      <c r="I614" s="172">
        <f t="shared" si="30"/>
        <v>4.7044408106740709E-2</v>
      </c>
      <c r="J614" s="172">
        <f t="shared" si="30"/>
        <v>3.2295343405708721E-2</v>
      </c>
      <c r="K614" s="172">
        <f t="shared" si="30"/>
        <v>-2.6212093820478621E-2</v>
      </c>
      <c r="L614" s="172">
        <f t="shared" si="30"/>
        <v>9.0432376368218659E-2</v>
      </c>
      <c r="M614" s="172">
        <f t="shared" si="30"/>
        <v>6.2430615415872692E-2</v>
      </c>
      <c r="N614" s="172">
        <f t="shared" si="30"/>
        <v>5.7601463537135134E-2</v>
      </c>
      <c r="O614" s="172">
        <f t="shared" si="30"/>
        <v>8.2674869111845073E-3</v>
      </c>
      <c r="P614" s="172">
        <f t="shared" si="30"/>
        <v>6.055394921368995E-2</v>
      </c>
      <c r="Q614" s="172">
        <f t="shared" si="30"/>
        <v>5.6203631302489399E-2</v>
      </c>
      <c r="R614" s="172">
        <f t="shared" si="30"/>
        <v>-2.8516795253735738E-3</v>
      </c>
      <c r="S614" s="136">
        <f t="shared" si="30"/>
        <v>5.2368212548266735E-2</v>
      </c>
    </row>
    <row r="615" spans="1:19" x14ac:dyDescent="0.25">
      <c r="A615" s="189" t="s">
        <v>117</v>
      </c>
      <c r="B615" s="189"/>
      <c r="C615" s="172">
        <f t="shared" si="31"/>
        <v>0.13745008056767838</v>
      </c>
      <c r="D615" s="172">
        <f t="shared" si="30"/>
        <v>5.26060540135036E-2</v>
      </c>
      <c r="E615" s="172">
        <f t="shared" si="30"/>
        <v>-8.9734496125339902E-3</v>
      </c>
      <c r="F615" s="172">
        <f t="shared" si="30"/>
        <v>1.9088445350574634E-2</v>
      </c>
      <c r="G615" s="172">
        <f t="shared" si="30"/>
        <v>0.11744512686662567</v>
      </c>
      <c r="H615" s="172">
        <f t="shared" si="30"/>
        <v>-2.1090440247375386E-2</v>
      </c>
      <c r="I615" s="172">
        <f t="shared" si="30"/>
        <v>0.12013892192182296</v>
      </c>
      <c r="J615" s="172">
        <f t="shared" si="30"/>
        <v>-3.6464074764694931E-3</v>
      </c>
      <c r="K615" s="172">
        <f t="shared" si="30"/>
        <v>-2.9559820264266068E-2</v>
      </c>
      <c r="L615" s="172">
        <f t="shared" si="30"/>
        <v>0.13075264709725731</v>
      </c>
      <c r="M615" s="172">
        <f t="shared" si="30"/>
        <v>2.2499073488169818E-2</v>
      </c>
      <c r="N615" s="172">
        <f t="shared" si="30"/>
        <v>0.15373666526081387</v>
      </c>
      <c r="O615" s="172">
        <f t="shared" si="30"/>
        <v>-7.7130441895141399E-2</v>
      </c>
      <c r="P615" s="172">
        <f t="shared" si="30"/>
        <v>7.7470149991914372E-2</v>
      </c>
      <c r="Q615" s="172">
        <f t="shared" si="30"/>
        <v>4.903143656376785E-2</v>
      </c>
      <c r="R615" s="172">
        <f t="shared" si="30"/>
        <v>-2.4096256142641104E-2</v>
      </c>
      <c r="S615" s="136">
        <f t="shared" si="30"/>
        <v>4.5135838434319897E-2</v>
      </c>
    </row>
    <row r="616" spans="1:19" x14ac:dyDescent="0.25">
      <c r="A616" s="189" t="s">
        <v>120</v>
      </c>
      <c r="B616" s="189"/>
      <c r="C616" s="172">
        <f t="shared" si="31"/>
        <v>7.7364724830316645E-2</v>
      </c>
      <c r="D616" s="172">
        <f t="shared" si="30"/>
        <v>6.7234639367758531E-2</v>
      </c>
      <c r="E616" s="172">
        <f t="shared" si="30"/>
        <v>3.6265193537935669E-2</v>
      </c>
      <c r="F616" s="172">
        <f t="shared" si="30"/>
        <v>4.0648387025501442E-3</v>
      </c>
      <c r="G616" s="172">
        <f t="shared" si="30"/>
        <v>9.5325786859176143E-2</v>
      </c>
      <c r="H616" s="172">
        <f t="shared" si="30"/>
        <v>4.7144031765121275E-2</v>
      </c>
      <c r="I616" s="172">
        <f t="shared" si="30"/>
        <v>-1.5764151915619196E-2</v>
      </c>
      <c r="J616" s="172">
        <f t="shared" si="30"/>
        <v>9.1184781666566295E-2</v>
      </c>
      <c r="K616" s="172">
        <f t="shared" si="30"/>
        <v>-0.11097467356545754</v>
      </c>
      <c r="L616" s="172">
        <f t="shared" si="30"/>
        <v>0.30420854089165239</v>
      </c>
      <c r="M616" s="172">
        <f t="shared" si="30"/>
        <v>-1.5364237762369504E-2</v>
      </c>
      <c r="N616" s="172">
        <f t="shared" si="30"/>
        <v>-2.8414249061476382E-2</v>
      </c>
      <c r="O616" s="172">
        <f t="shared" si="30"/>
        <v>7.1204054065817424E-2</v>
      </c>
      <c r="P616" s="172">
        <f t="shared" si="30"/>
        <v>0.12356797334433556</v>
      </c>
      <c r="Q616" s="172">
        <f t="shared" si="30"/>
        <v>-4.1947456376917325E-2</v>
      </c>
      <c r="R616" s="172">
        <f t="shared" si="30"/>
        <v>-0.11118983574851582</v>
      </c>
      <c r="S616" s="136">
        <f t="shared" si="30"/>
        <v>-6.2295645254017096E-2</v>
      </c>
    </row>
    <row r="617" spans="1:19" x14ac:dyDescent="0.25">
      <c r="A617" s="189" t="s">
        <v>123</v>
      </c>
      <c r="B617" s="189"/>
      <c r="C617" s="172">
        <f t="shared" si="31"/>
        <v>0.11463831637705835</v>
      </c>
      <c r="D617" s="172">
        <f t="shared" si="30"/>
        <v>4.4645095838778959E-2</v>
      </c>
      <c r="E617" s="172">
        <f t="shared" si="30"/>
        <v>7.5572508420852946E-2</v>
      </c>
      <c r="F617" s="172">
        <f t="shared" si="30"/>
        <v>-5.7870451041128756E-2</v>
      </c>
      <c r="G617" s="172">
        <f t="shared" si="30"/>
        <v>0.28261360030467753</v>
      </c>
      <c r="H617" s="172">
        <f t="shared" si="30"/>
        <v>3.123236034042276E-2</v>
      </c>
      <c r="I617" s="172">
        <f t="shared" si="30"/>
        <v>0.24270304105776952</v>
      </c>
      <c r="J617" s="172">
        <f t="shared" si="30"/>
        <v>-1.0147776185788215E-3</v>
      </c>
      <c r="K617" s="172">
        <f t="shared" si="30"/>
        <v>-6.8966668506161399E-2</v>
      </c>
      <c r="L617" s="172">
        <f t="shared" si="30"/>
        <v>0.12720225131040941</v>
      </c>
      <c r="M617" s="172">
        <f t="shared" si="30"/>
        <v>-0.10487306528444573</v>
      </c>
      <c r="N617" s="172">
        <f t="shared" si="30"/>
        <v>0.40964359915935633</v>
      </c>
      <c r="O617" s="172">
        <f t="shared" si="30"/>
        <v>-0.10369380970144026</v>
      </c>
      <c r="P617" s="172">
        <f t="shared" si="30"/>
        <v>3.9234849307283381E-2</v>
      </c>
      <c r="Q617" s="172">
        <f t="shared" si="30"/>
        <v>0.12607834600773571</v>
      </c>
      <c r="R617" s="172">
        <f t="shared" si="30"/>
        <v>0.12955656812260363</v>
      </c>
      <c r="S617" s="136">
        <f t="shared" si="30"/>
        <v>7.107572390616701E-2</v>
      </c>
    </row>
    <row r="618" spans="1:19" x14ac:dyDescent="0.25">
      <c r="A618" s="189" t="s">
        <v>126</v>
      </c>
      <c r="B618" s="189"/>
      <c r="C618" s="172">
        <f t="shared" si="31"/>
        <v>0.20546011453055879</v>
      </c>
      <c r="D618" s="172">
        <f t="shared" si="31"/>
        <v>5.6913518224980253E-2</v>
      </c>
      <c r="E618" s="172">
        <f t="shared" si="31"/>
        <v>-9.0881099649428365E-2</v>
      </c>
      <c r="F618" s="172">
        <f t="shared" si="31"/>
        <v>8.0301079605711312E-2</v>
      </c>
      <c r="G618" s="172">
        <f t="shared" si="31"/>
        <v>5.5286379699715615E-2</v>
      </c>
      <c r="H618" s="172">
        <f t="shared" si="31"/>
        <v>-0.1120970077418183</v>
      </c>
      <c r="I618" s="172">
        <f t="shared" si="31"/>
        <v>0.14691592185164115</v>
      </c>
      <c r="J618" s="172">
        <f t="shared" si="31"/>
        <v>-7.6249331298658074E-2</v>
      </c>
      <c r="K618" s="172">
        <f t="shared" si="31"/>
        <v>4.1635199273238666E-2</v>
      </c>
      <c r="L618" s="172">
        <f t="shared" si="31"/>
        <v>3.3554913414170162E-2</v>
      </c>
      <c r="M618" s="172">
        <f t="shared" si="31"/>
        <v>0.1545273385476793</v>
      </c>
      <c r="N618" s="172">
        <f t="shared" si="31"/>
        <v>0.13585504809398308</v>
      </c>
      <c r="O618" s="172">
        <f t="shared" si="31"/>
        <v>-0.16378594101187649</v>
      </c>
      <c r="P618" s="172">
        <f t="shared" si="31"/>
        <v>8.0819330772534892E-2</v>
      </c>
      <c r="Q618" s="172">
        <f t="shared" si="31"/>
        <v>6.0386294038249355E-2</v>
      </c>
      <c r="R618" s="172">
        <f t="shared" si="31"/>
        <v>-7.2229628556349401E-2</v>
      </c>
      <c r="S618" s="136">
        <f t="shared" ref="D618:S633" si="32">(S213/R213)^4-1</f>
        <v>0.10849725364320517</v>
      </c>
    </row>
    <row r="619" spans="1:19" x14ac:dyDescent="0.25">
      <c r="A619" s="189" t="s">
        <v>129</v>
      </c>
      <c r="B619" s="189"/>
      <c r="C619" s="172">
        <f t="shared" ref="C619:R634" si="33">(C214/B214)^4-1</f>
        <v>0.57679326133343944</v>
      </c>
      <c r="D619" s="172">
        <f t="shared" si="32"/>
        <v>0.25346960669548202</v>
      </c>
      <c r="E619" s="172">
        <f t="shared" si="32"/>
        <v>-0.44533163573620571</v>
      </c>
      <c r="F619" s="172">
        <f t="shared" si="32"/>
        <v>1.1027331084599075</v>
      </c>
      <c r="G619" s="172">
        <f t="shared" si="32"/>
        <v>-0.29686265324030736</v>
      </c>
      <c r="H619" s="172">
        <f t="shared" si="32"/>
        <v>-3.8948827537617747E-2</v>
      </c>
      <c r="I619" s="172">
        <f t="shared" si="32"/>
        <v>0.42037435683992141</v>
      </c>
      <c r="J619" s="172">
        <f t="shared" si="32"/>
        <v>-0.33445022217033793</v>
      </c>
      <c r="K619" s="172">
        <f t="shared" si="32"/>
        <v>0.6203917184129748</v>
      </c>
      <c r="L619" s="172">
        <f t="shared" si="32"/>
        <v>8.849166072291581E-3</v>
      </c>
      <c r="M619" s="172">
        <f t="shared" si="32"/>
        <v>0.12073134871425095</v>
      </c>
      <c r="N619" s="172">
        <f t="shared" si="32"/>
        <v>-0.17453999633650419</v>
      </c>
      <c r="O619" s="172">
        <f t="shared" si="32"/>
        <v>5.9777358299324845E-2</v>
      </c>
      <c r="P619" s="172">
        <f t="shared" si="32"/>
        <v>-0.26749544365876088</v>
      </c>
      <c r="Q619" s="172">
        <f t="shared" si="32"/>
        <v>0.54633509916057932</v>
      </c>
      <c r="R619" s="172">
        <f t="shared" si="32"/>
        <v>-7.3699800332006626E-3</v>
      </c>
      <c r="S619" s="136">
        <f t="shared" si="32"/>
        <v>0.25355529407199806</v>
      </c>
    </row>
    <row r="620" spans="1:19" x14ac:dyDescent="0.25">
      <c r="A620" s="189" t="s">
        <v>132</v>
      </c>
      <c r="B620" s="189"/>
      <c r="C620" s="172">
        <f t="shared" si="33"/>
        <v>7.433742704449009E-2</v>
      </c>
      <c r="D620" s="172">
        <f t="shared" si="32"/>
        <v>9.5052079197940786E-2</v>
      </c>
      <c r="E620" s="172">
        <f t="shared" si="32"/>
        <v>9.1649991265152275E-2</v>
      </c>
      <c r="F620" s="172">
        <f t="shared" si="32"/>
        <v>-0.13972924242783391</v>
      </c>
      <c r="G620" s="172">
        <f t="shared" si="32"/>
        <v>0.12544351365579476</v>
      </c>
      <c r="H620" s="172">
        <f t="shared" si="32"/>
        <v>-0.15159653731448564</v>
      </c>
      <c r="I620" s="172">
        <f t="shared" si="32"/>
        <v>0.18537424022986571</v>
      </c>
      <c r="J620" s="172">
        <f t="shared" si="32"/>
        <v>-4.8741485846818589E-2</v>
      </c>
      <c r="K620" s="172">
        <f t="shared" si="32"/>
        <v>-2.9693543412069867E-2</v>
      </c>
      <c r="L620" s="172">
        <f t="shared" si="32"/>
        <v>-0.16427676792289159</v>
      </c>
      <c r="M620" s="172">
        <f t="shared" si="32"/>
        <v>5.8190370008322834E-2</v>
      </c>
      <c r="N620" s="172">
        <f t="shared" si="32"/>
        <v>0.55817019676973612</v>
      </c>
      <c r="O620" s="172">
        <f t="shared" si="32"/>
        <v>-9.5604605266587428E-2</v>
      </c>
      <c r="P620" s="172">
        <f t="shared" si="32"/>
        <v>7.5013553622548912E-2</v>
      </c>
      <c r="Q620" s="172">
        <f t="shared" si="32"/>
        <v>-0.21688635942683931</v>
      </c>
      <c r="R620" s="172">
        <f t="shared" si="32"/>
        <v>-7.2869243491209046E-2</v>
      </c>
      <c r="S620" s="136">
        <f t="shared" si="32"/>
        <v>4.6563435240835727E-2</v>
      </c>
    </row>
    <row r="621" spans="1:19" x14ac:dyDescent="0.25">
      <c r="A621" s="189" t="s">
        <v>135</v>
      </c>
      <c r="B621" s="189"/>
      <c r="C621" s="172">
        <f t="shared" si="33"/>
        <v>0.21598239821808018</v>
      </c>
      <c r="D621" s="172">
        <f t="shared" si="32"/>
        <v>-8.9484608586761327E-2</v>
      </c>
      <c r="E621" s="172">
        <f t="shared" si="32"/>
        <v>-6.893898761109063E-2</v>
      </c>
      <c r="F621" s="172">
        <f t="shared" si="32"/>
        <v>7.7873088125339773E-3</v>
      </c>
      <c r="G621" s="172">
        <f t="shared" si="32"/>
        <v>0.2336644353042554</v>
      </c>
      <c r="H621" s="172">
        <f t="shared" si="32"/>
        <v>-9.729470804351481E-2</v>
      </c>
      <c r="I621" s="172">
        <f t="shared" si="32"/>
        <v>-3.587247798043014E-2</v>
      </c>
      <c r="J621" s="172">
        <f t="shared" si="32"/>
        <v>7.7093297393758808E-2</v>
      </c>
      <c r="K621" s="172">
        <f t="shared" si="32"/>
        <v>-0.11937606022048164</v>
      </c>
      <c r="L621" s="172">
        <f t="shared" si="32"/>
        <v>0.38892592843593832</v>
      </c>
      <c r="M621" s="172">
        <f t="shared" si="32"/>
        <v>0.30506664564895458</v>
      </c>
      <c r="N621" s="172">
        <f t="shared" si="32"/>
        <v>-8.3828739081850401E-2</v>
      </c>
      <c r="O621" s="172">
        <f t="shared" si="32"/>
        <v>-0.3495217826390733</v>
      </c>
      <c r="P621" s="172">
        <f t="shared" si="32"/>
        <v>0.36899489933142715</v>
      </c>
      <c r="Q621" s="172">
        <f t="shared" si="32"/>
        <v>0.27040003927256273</v>
      </c>
      <c r="R621" s="172">
        <f t="shared" si="32"/>
        <v>-0.10693315565010819</v>
      </c>
      <c r="S621" s="136">
        <f t="shared" si="32"/>
        <v>0.10486606058923931</v>
      </c>
    </row>
    <row r="622" spans="1:19" x14ac:dyDescent="0.25">
      <c r="A622" s="189" t="s">
        <v>138</v>
      </c>
      <c r="B622" s="189"/>
      <c r="C622" s="172">
        <f t="shared" si="33"/>
        <v>5.9930486119540438E-2</v>
      </c>
      <c r="D622" s="172">
        <f t="shared" si="32"/>
        <v>-2.5231439135815825E-2</v>
      </c>
      <c r="E622" s="172">
        <f t="shared" si="32"/>
        <v>-1.430436425661441E-2</v>
      </c>
      <c r="F622" s="172">
        <f t="shared" si="32"/>
        <v>8.0781522805917438E-2</v>
      </c>
      <c r="G622" s="172">
        <f t="shared" si="32"/>
        <v>-0.12534863102661076</v>
      </c>
      <c r="H622" s="172">
        <f t="shared" si="32"/>
        <v>0.10647110401382243</v>
      </c>
      <c r="I622" s="172">
        <f t="shared" si="32"/>
        <v>4.9735682798179859E-3</v>
      </c>
      <c r="J622" s="172">
        <f t="shared" si="32"/>
        <v>9.6257087288138754E-2</v>
      </c>
      <c r="K622" s="172">
        <f t="shared" si="32"/>
        <v>0.18687465437981809</v>
      </c>
      <c r="L622" s="172">
        <f t="shared" si="32"/>
        <v>4.783924022424646E-2</v>
      </c>
      <c r="M622" s="172">
        <f t="shared" si="32"/>
        <v>6.4599941353306489E-2</v>
      </c>
      <c r="N622" s="172">
        <f t="shared" si="32"/>
        <v>4.5248796562691318E-3</v>
      </c>
      <c r="O622" s="172">
        <f t="shared" si="32"/>
        <v>8.432477999936272E-2</v>
      </c>
      <c r="P622" s="172">
        <f t="shared" si="32"/>
        <v>2.7359348392939742E-2</v>
      </c>
      <c r="Q622" s="172">
        <f t="shared" si="32"/>
        <v>4.1814993309933213E-2</v>
      </c>
      <c r="R622" s="172">
        <f t="shared" si="32"/>
        <v>-2.9022517597048214E-2</v>
      </c>
      <c r="S622" s="136">
        <f t="shared" si="32"/>
        <v>5.475326680364212E-4</v>
      </c>
    </row>
    <row r="623" spans="1:19" x14ac:dyDescent="0.25">
      <c r="A623" s="189" t="s">
        <v>141</v>
      </c>
      <c r="B623" s="189"/>
      <c r="C623" s="172">
        <f t="shared" si="33"/>
        <v>4.4083109881442928E-2</v>
      </c>
      <c r="D623" s="172">
        <f t="shared" si="32"/>
        <v>7.7539906547527071E-2</v>
      </c>
      <c r="E623" s="172">
        <f t="shared" si="32"/>
        <v>-8.8157670601244353E-3</v>
      </c>
      <c r="F623" s="172">
        <f t="shared" si="32"/>
        <v>7.5395634247514609E-2</v>
      </c>
      <c r="G623" s="172">
        <f t="shared" si="32"/>
        <v>8.968245226290783E-2</v>
      </c>
      <c r="H623" s="172">
        <f t="shared" si="32"/>
        <v>4.447500411498595E-2</v>
      </c>
      <c r="I623" s="172">
        <f t="shared" si="32"/>
        <v>9.1959973650610927E-2</v>
      </c>
      <c r="J623" s="172">
        <f t="shared" si="32"/>
        <v>-8.1084040168050153E-3</v>
      </c>
      <c r="K623" s="172">
        <f t="shared" si="32"/>
        <v>-1.2813818843736224E-2</v>
      </c>
      <c r="L623" s="172">
        <f t="shared" si="32"/>
        <v>4.5365648617915255E-2</v>
      </c>
      <c r="M623" s="172">
        <f t="shared" si="32"/>
        <v>2.3502007587118623E-2</v>
      </c>
      <c r="N623" s="172">
        <f t="shared" si="32"/>
        <v>4.7402541755982242E-2</v>
      </c>
      <c r="O623" s="172">
        <f t="shared" si="32"/>
        <v>8.7113541901540081E-4</v>
      </c>
      <c r="P623" s="172">
        <f t="shared" si="32"/>
        <v>3.6066056622301224E-2</v>
      </c>
      <c r="Q623" s="172">
        <f t="shared" si="32"/>
        <v>3.3641117437073431E-2</v>
      </c>
      <c r="R623" s="172">
        <f t="shared" si="32"/>
        <v>5.3599544127693743E-3</v>
      </c>
      <c r="S623" s="136">
        <f t="shared" si="32"/>
        <v>7.3904013226540721E-2</v>
      </c>
    </row>
    <row r="624" spans="1:19" x14ac:dyDescent="0.25">
      <c r="A624" s="189" t="s">
        <v>144</v>
      </c>
      <c r="B624" s="189"/>
      <c r="C624" s="172">
        <f t="shared" si="33"/>
        <v>7.6583431507070365E-2</v>
      </c>
      <c r="D624" s="172">
        <f t="shared" si="32"/>
        <v>0.10592044220395458</v>
      </c>
      <c r="E624" s="172">
        <f t="shared" si="32"/>
        <v>-1.1796667368297209E-2</v>
      </c>
      <c r="F624" s="172">
        <f t="shared" si="32"/>
        <v>6.6957247981155543E-2</v>
      </c>
      <c r="G624" s="172">
        <f t="shared" si="32"/>
        <v>8.9904367099323146E-2</v>
      </c>
      <c r="H624" s="172">
        <f t="shared" si="32"/>
        <v>5.1253179120798409E-2</v>
      </c>
      <c r="I624" s="172">
        <f t="shared" si="32"/>
        <v>0.10828467472043513</v>
      </c>
      <c r="J624" s="172">
        <f t="shared" si="32"/>
        <v>-3.6824983044627668E-3</v>
      </c>
      <c r="K624" s="172">
        <f t="shared" si="32"/>
        <v>-1.332459366937544E-2</v>
      </c>
      <c r="L624" s="172">
        <f t="shared" si="32"/>
        <v>5.350603882156646E-2</v>
      </c>
      <c r="M624" s="172">
        <f t="shared" si="32"/>
        <v>3.0332480881776647E-2</v>
      </c>
      <c r="N624" s="172">
        <f t="shared" si="32"/>
        <v>5.7920093201522249E-2</v>
      </c>
      <c r="O624" s="172">
        <f t="shared" si="32"/>
        <v>-4.807215871820647E-3</v>
      </c>
      <c r="P624" s="172">
        <f t="shared" si="32"/>
        <v>4.050654964062872E-2</v>
      </c>
      <c r="Q624" s="172">
        <f t="shared" si="32"/>
        <v>4.0334676406663439E-2</v>
      </c>
      <c r="R624" s="172">
        <f t="shared" si="32"/>
        <v>4.6903282863186568E-3</v>
      </c>
      <c r="S624" s="136">
        <f t="shared" si="32"/>
        <v>9.2197026356326095E-2</v>
      </c>
    </row>
    <row r="625" spans="1:19" x14ac:dyDescent="0.25">
      <c r="A625" s="189" t="s">
        <v>147</v>
      </c>
      <c r="B625" s="189"/>
      <c r="C625" s="172">
        <f t="shared" si="33"/>
        <v>5.8000446428088104E-2</v>
      </c>
      <c r="D625" s="172">
        <f t="shared" si="32"/>
        <v>5.8708519726734965E-2</v>
      </c>
      <c r="E625" s="172">
        <f t="shared" si="32"/>
        <v>0.146895097595654</v>
      </c>
      <c r="F625" s="172">
        <f t="shared" si="32"/>
        <v>0.38541058334944833</v>
      </c>
      <c r="G625" s="172">
        <f t="shared" si="32"/>
        <v>0.36806626586792968</v>
      </c>
      <c r="H625" s="172">
        <f t="shared" si="32"/>
        <v>0.17827729830620132</v>
      </c>
      <c r="I625" s="172">
        <f t="shared" si="32"/>
        <v>8.8928505359180399E-2</v>
      </c>
      <c r="J625" s="172">
        <f t="shared" si="32"/>
        <v>-6.7882681302025016E-2</v>
      </c>
      <c r="K625" s="172">
        <f t="shared" si="32"/>
        <v>-2.9409747488208127E-2</v>
      </c>
      <c r="L625" s="172">
        <f t="shared" si="32"/>
        <v>2.2076147516164379E-2</v>
      </c>
      <c r="M625" s="172">
        <f t="shared" si="32"/>
        <v>8.024450833334229E-2</v>
      </c>
      <c r="N625" s="172">
        <f t="shared" si="32"/>
        <v>0.10872427627588999</v>
      </c>
      <c r="O625" s="172">
        <f t="shared" si="32"/>
        <v>0.12726969830482493</v>
      </c>
      <c r="P625" s="172">
        <f t="shared" si="32"/>
        <v>8.3289956617662142E-2</v>
      </c>
      <c r="Q625" s="172">
        <f t="shared" si="32"/>
        <v>5.2054603186596715E-2</v>
      </c>
      <c r="R625" s="172">
        <f t="shared" si="32"/>
        <v>3.54501769842821E-2</v>
      </c>
      <c r="S625" s="136">
        <f t="shared" si="32"/>
        <v>-4.0743517207003643E-3</v>
      </c>
    </row>
    <row r="626" spans="1:19" x14ac:dyDescent="0.25">
      <c r="A626" s="189" t="s">
        <v>150</v>
      </c>
      <c r="B626" s="189"/>
      <c r="C626" s="172">
        <f t="shared" si="33"/>
        <v>6.3533915014102105E-2</v>
      </c>
      <c r="D626" s="172">
        <f t="shared" si="32"/>
        <v>-1.4205328816848217E-2</v>
      </c>
      <c r="E626" s="172">
        <f t="shared" si="32"/>
        <v>0</v>
      </c>
      <c r="F626" s="172">
        <f t="shared" si="32"/>
        <v>1.6149637512232973E-2</v>
      </c>
      <c r="G626" s="172">
        <f t="shared" si="32"/>
        <v>3.2947608324176869E-2</v>
      </c>
      <c r="H626" s="172">
        <f t="shared" si="32"/>
        <v>3.7328194818009308E-2</v>
      </c>
      <c r="I626" s="172">
        <f t="shared" si="32"/>
        <v>1.5239971089316295E-2</v>
      </c>
      <c r="J626" s="172">
        <f t="shared" si="32"/>
        <v>1.4616764113313474E-2</v>
      </c>
      <c r="K626" s="172">
        <f t="shared" si="32"/>
        <v>-3.3384308065020907E-3</v>
      </c>
      <c r="L626" s="172">
        <f t="shared" si="32"/>
        <v>-5.0086858108854271E-3</v>
      </c>
      <c r="M626" s="172">
        <f t="shared" si="32"/>
        <v>-2.8169187625741277E-2</v>
      </c>
      <c r="N626" s="172">
        <f t="shared" si="32"/>
        <v>-8.9596741823898096E-2</v>
      </c>
      <c r="O626" s="172">
        <f t="shared" si="32"/>
        <v>-6.183080602034563E-2</v>
      </c>
      <c r="P626" s="172">
        <f t="shared" si="32"/>
        <v>-1.5120402475989003E-2</v>
      </c>
      <c r="Q626" s="172">
        <f t="shared" si="32"/>
        <v>-1.0526224187121791E-2</v>
      </c>
      <c r="R626" s="172">
        <f t="shared" si="32"/>
        <v>-4.0003592908343544E-2</v>
      </c>
      <c r="S626" s="136">
        <f t="shared" si="32"/>
        <v>-1.1841195742373301E-2</v>
      </c>
    </row>
    <row r="627" spans="1:19" x14ac:dyDescent="0.25">
      <c r="A627" s="189" t="s">
        <v>153</v>
      </c>
      <c r="B627" s="189"/>
      <c r="C627" s="172">
        <f t="shared" si="33"/>
        <v>-0.10102170930625876</v>
      </c>
      <c r="D627" s="172">
        <f t="shared" si="32"/>
        <v>-2.5476398387800359E-2</v>
      </c>
      <c r="E627" s="172">
        <f t="shared" si="32"/>
        <v>-5.8875892511638828E-2</v>
      </c>
      <c r="F627" s="172">
        <f t="shared" si="32"/>
        <v>0.1481566848789071</v>
      </c>
      <c r="G627" s="172">
        <f t="shared" si="32"/>
        <v>8.7173331340790305E-2</v>
      </c>
      <c r="H627" s="172">
        <f t="shared" si="32"/>
        <v>2.164208596182382E-3</v>
      </c>
      <c r="I627" s="172">
        <f t="shared" si="32"/>
        <v>6.813429267816784E-2</v>
      </c>
      <c r="J627" s="172">
        <f t="shared" si="32"/>
        <v>-4.3389331399649289E-2</v>
      </c>
      <c r="K627" s="172">
        <f t="shared" si="32"/>
        <v>1.7308590909279387E-2</v>
      </c>
      <c r="L627" s="172">
        <f t="shared" si="32"/>
        <v>3.5238930678492375E-2</v>
      </c>
      <c r="M627" s="172">
        <f t="shared" si="32"/>
        <v>9.0491139710258128E-3</v>
      </c>
      <c r="N627" s="172">
        <f t="shared" si="32"/>
        <v>8.2353522936380763E-2</v>
      </c>
      <c r="O627" s="172">
        <f t="shared" si="32"/>
        <v>6.0484737502221497E-2</v>
      </c>
      <c r="P627" s="172">
        <f t="shared" si="32"/>
        <v>5.6383241205676837E-2</v>
      </c>
      <c r="Q627" s="172">
        <f t="shared" si="32"/>
        <v>-6.5412699669163965E-3</v>
      </c>
      <c r="R627" s="172">
        <f t="shared" si="32"/>
        <v>-2.1051894884666855E-2</v>
      </c>
      <c r="S627" s="136">
        <f t="shared" si="32"/>
        <v>2.5421023089282624E-3</v>
      </c>
    </row>
    <row r="628" spans="1:19" x14ac:dyDescent="0.25">
      <c r="A628" s="189" t="s">
        <v>156</v>
      </c>
      <c r="B628" s="189"/>
      <c r="C628" s="172">
        <f t="shared" si="33"/>
        <v>-0.20601469511781711</v>
      </c>
      <c r="D628" s="172">
        <f t="shared" si="32"/>
        <v>-5.3625950361057551E-2</v>
      </c>
      <c r="E628" s="172">
        <f t="shared" si="32"/>
        <v>1.9732190804078176E-2</v>
      </c>
      <c r="F628" s="172">
        <f t="shared" si="32"/>
        <v>3.1221980553229001E-2</v>
      </c>
      <c r="G628" s="172">
        <f t="shared" si="32"/>
        <v>1.5401479852738209E-2</v>
      </c>
      <c r="H628" s="172">
        <f t="shared" si="32"/>
        <v>-7.1844924941678601E-2</v>
      </c>
      <c r="I628" s="172">
        <f t="shared" si="32"/>
        <v>-2.4314972420469316E-2</v>
      </c>
      <c r="J628" s="172">
        <f t="shared" si="32"/>
        <v>-1.8796084698468274E-2</v>
      </c>
      <c r="K628" s="172">
        <f t="shared" si="32"/>
        <v>-5.1089375766146583E-2</v>
      </c>
      <c r="L628" s="172">
        <f t="shared" si="32"/>
        <v>1.4320083884096668E-2</v>
      </c>
      <c r="M628" s="172">
        <f t="shared" si="32"/>
        <v>-3.5420211309589611E-2</v>
      </c>
      <c r="N628" s="172">
        <f t="shared" si="32"/>
        <v>-2.420841566521692E-2</v>
      </c>
      <c r="O628" s="172">
        <f t="shared" si="32"/>
        <v>1.1919834411745045E-2</v>
      </c>
      <c r="P628" s="172">
        <f t="shared" si="32"/>
        <v>-3.8312887338437962E-2</v>
      </c>
      <c r="Q628" s="172">
        <f t="shared" si="32"/>
        <v>2.5849593985212582E-2</v>
      </c>
      <c r="R628" s="172">
        <f t="shared" si="32"/>
        <v>0.10937104279996701</v>
      </c>
      <c r="S628" s="136">
        <f t="shared" si="32"/>
        <v>4.6225511956115017E-2</v>
      </c>
    </row>
    <row r="629" spans="1:19" x14ac:dyDescent="0.25">
      <c r="A629" s="189" t="s">
        <v>159</v>
      </c>
      <c r="B629" s="189"/>
      <c r="C629" s="172">
        <f t="shared" si="33"/>
        <v>9.1502728842360215E-2</v>
      </c>
      <c r="D629" s="172">
        <f t="shared" si="32"/>
        <v>-3.2065459375248628E-2</v>
      </c>
      <c r="E629" s="172">
        <f t="shared" si="32"/>
        <v>9.5528306032718113E-2</v>
      </c>
      <c r="F629" s="172">
        <f t="shared" si="32"/>
        <v>6.4998429907511479E-2</v>
      </c>
      <c r="G629" s="172">
        <f t="shared" si="32"/>
        <v>-2.4779546765615779E-2</v>
      </c>
      <c r="H629" s="172">
        <f t="shared" si="32"/>
        <v>0.11047191603231865</v>
      </c>
      <c r="I629" s="172">
        <f t="shared" si="32"/>
        <v>-5.589790143781237E-2</v>
      </c>
      <c r="J629" s="172">
        <f t="shared" si="32"/>
        <v>0.10278469754950503</v>
      </c>
      <c r="K629" s="172">
        <f t="shared" si="32"/>
        <v>-5.5872530942245091E-2</v>
      </c>
      <c r="L629" s="172">
        <f t="shared" si="32"/>
        <v>8.0565496740971243E-2</v>
      </c>
      <c r="M629" s="172">
        <f t="shared" si="32"/>
        <v>0.15154885981351596</v>
      </c>
      <c r="N629" s="172">
        <f t="shared" si="32"/>
        <v>-7.4926389423436102E-2</v>
      </c>
      <c r="O629" s="172">
        <f t="shared" si="32"/>
        <v>0.10497822929372802</v>
      </c>
      <c r="P629" s="172">
        <f t="shared" si="32"/>
        <v>5.1754203851401837E-2</v>
      </c>
      <c r="Q629" s="172">
        <f t="shared" si="32"/>
        <v>8.0890974169430585E-2</v>
      </c>
      <c r="R629" s="172">
        <f t="shared" si="32"/>
        <v>2.6763763777212235E-2</v>
      </c>
      <c r="S629" s="136">
        <f t="shared" si="32"/>
        <v>5.3567872898253155E-2</v>
      </c>
    </row>
    <row r="630" spans="1:19" x14ac:dyDescent="0.25">
      <c r="A630" s="189" t="s">
        <v>162</v>
      </c>
      <c r="B630" s="189"/>
      <c r="C630" s="172">
        <f t="shared" si="33"/>
        <v>9.2081753714063908E-2</v>
      </c>
      <c r="D630" s="172">
        <f t="shared" si="32"/>
        <v>-6.6771640802401278E-2</v>
      </c>
      <c r="E630" s="172">
        <f t="shared" si="32"/>
        <v>0.11210013692124732</v>
      </c>
      <c r="F630" s="172">
        <f t="shared" si="32"/>
        <v>7.8427607471984517E-2</v>
      </c>
      <c r="G630" s="172">
        <f t="shared" si="32"/>
        <v>-5.5596456840613317E-2</v>
      </c>
      <c r="H630" s="172">
        <f t="shared" si="32"/>
        <v>0.11870853683430171</v>
      </c>
      <c r="I630" s="172">
        <f t="shared" si="32"/>
        <v>-8.3976958424399228E-2</v>
      </c>
      <c r="J630" s="172">
        <f t="shared" si="32"/>
        <v>0.12076124051346082</v>
      </c>
      <c r="K630" s="172">
        <f t="shared" si="32"/>
        <v>-6.8366144785788951E-2</v>
      </c>
      <c r="L630" s="172">
        <f t="shared" si="32"/>
        <v>9.6861099446104104E-2</v>
      </c>
      <c r="M630" s="172">
        <f t="shared" si="32"/>
        <v>0.18058357919940304</v>
      </c>
      <c r="N630" s="172">
        <f t="shared" si="32"/>
        <v>-0.11187689242668486</v>
      </c>
      <c r="O630" s="172">
        <f t="shared" si="32"/>
        <v>0.14117789181400964</v>
      </c>
      <c r="P630" s="172">
        <f t="shared" si="32"/>
        <v>7.2911781310798229E-2</v>
      </c>
      <c r="Q630" s="172">
        <f t="shared" si="32"/>
        <v>9.6765672916115486E-2</v>
      </c>
      <c r="R630" s="172">
        <f t="shared" si="32"/>
        <v>3.9868849815899665E-2</v>
      </c>
      <c r="S630" s="136">
        <f t="shared" si="32"/>
        <v>5.6378344132499425E-2</v>
      </c>
    </row>
    <row r="631" spans="1:19" x14ac:dyDescent="0.25">
      <c r="A631" s="189" t="s">
        <v>165</v>
      </c>
      <c r="B631" s="189"/>
      <c r="C631" s="172">
        <f t="shared" si="33"/>
        <v>8.5602845517588566E-2</v>
      </c>
      <c r="D631" s="172">
        <f t="shared" si="32"/>
        <v>6.1449310408775437E-2</v>
      </c>
      <c r="E631" s="172">
        <f t="shared" si="32"/>
        <v>4.900274029399676E-2</v>
      </c>
      <c r="F631" s="172">
        <f t="shared" si="32"/>
        <v>6.3960275533582855E-2</v>
      </c>
      <c r="G631" s="172">
        <f t="shared" si="32"/>
        <v>5.1195905495451388E-2</v>
      </c>
      <c r="H631" s="172">
        <f t="shared" si="32"/>
        <v>5.5636980112383938E-2</v>
      </c>
      <c r="I631" s="172">
        <f t="shared" si="32"/>
        <v>6.0256672002375611E-2</v>
      </c>
      <c r="J631" s="172">
        <f t="shared" si="32"/>
        <v>4.1486753749287786E-2</v>
      </c>
      <c r="K631" s="172">
        <f t="shared" si="32"/>
        <v>2.4752420703096689E-2</v>
      </c>
      <c r="L631" s="172">
        <f t="shared" si="32"/>
        <v>5.0488801380671022E-2</v>
      </c>
      <c r="M631" s="172">
        <f t="shared" si="32"/>
        <v>4.2437048369418973E-2</v>
      </c>
      <c r="N631" s="172">
        <f t="shared" si="32"/>
        <v>4.6556198399438253E-2</v>
      </c>
      <c r="O631" s="172">
        <f t="shared" si="32"/>
        <v>4.6020647469663833E-2</v>
      </c>
      <c r="P631" s="172">
        <f t="shared" si="32"/>
        <v>2.9321513617141415E-2</v>
      </c>
      <c r="Q631" s="172">
        <f t="shared" si="32"/>
        <v>4.1419722543409865E-3</v>
      </c>
      <c r="R631" s="172">
        <f t="shared" si="32"/>
        <v>-1.6876296117715794E-2</v>
      </c>
      <c r="S631" s="136">
        <f t="shared" si="32"/>
        <v>4.7060983889211316E-2</v>
      </c>
    </row>
    <row r="632" spans="1:19" x14ac:dyDescent="0.25">
      <c r="A632" s="189" t="s">
        <v>168</v>
      </c>
      <c r="B632" s="189"/>
      <c r="C632" s="172">
        <f t="shared" si="33"/>
        <v>0.1126269214178639</v>
      </c>
      <c r="D632" s="172">
        <f t="shared" si="32"/>
        <v>0.20066220038759042</v>
      </c>
      <c r="E632" s="172">
        <f t="shared" si="32"/>
        <v>3.365255742815787E-2</v>
      </c>
      <c r="F632" s="172">
        <f t="shared" si="32"/>
        <v>-0.15960314892985716</v>
      </c>
      <c r="G632" s="172">
        <f t="shared" si="32"/>
        <v>0.21663761118000591</v>
      </c>
      <c r="H632" s="172">
        <f t="shared" si="32"/>
        <v>0.25521206061149893</v>
      </c>
      <c r="I632" s="172">
        <f t="shared" si="32"/>
        <v>-9.5943559026626546E-2</v>
      </c>
      <c r="J632" s="172">
        <f t="shared" si="32"/>
        <v>0.10427514801933802</v>
      </c>
      <c r="K632" s="172">
        <f t="shared" si="32"/>
        <v>-0.21603293303558568</v>
      </c>
      <c r="L632" s="172">
        <f t="shared" si="32"/>
        <v>-5.7451000290906107E-2</v>
      </c>
      <c r="M632" s="172">
        <f t="shared" si="32"/>
        <v>0.22341898518417569</v>
      </c>
      <c r="N632" s="172">
        <f t="shared" si="32"/>
        <v>3.9206796004464417E-2</v>
      </c>
      <c r="O632" s="172">
        <f t="shared" si="32"/>
        <v>-0.20632871995834789</v>
      </c>
      <c r="P632" s="172">
        <f t="shared" si="32"/>
        <v>-0.2212399939983497</v>
      </c>
      <c r="Q632" s="172">
        <f t="shared" si="32"/>
        <v>0.22608973286904721</v>
      </c>
      <c r="R632" s="172">
        <f t="shared" si="32"/>
        <v>5.4806905303983466E-3</v>
      </c>
      <c r="S632" s="136">
        <f t="shared" si="32"/>
        <v>3.0381084896589527E-2</v>
      </c>
    </row>
    <row r="633" spans="1:19" x14ac:dyDescent="0.25">
      <c r="A633" s="189" t="s">
        <v>171</v>
      </c>
      <c r="B633" s="189"/>
      <c r="C633" s="172">
        <f t="shared" si="33"/>
        <v>4.7110354928272979E-2</v>
      </c>
      <c r="D633" s="172">
        <f t="shared" si="32"/>
        <v>7.7206998232624668E-2</v>
      </c>
      <c r="E633" s="172">
        <f t="shared" si="32"/>
        <v>5.1211190582417521E-2</v>
      </c>
      <c r="F633" s="172">
        <f t="shared" si="32"/>
        <v>6.6566849714917442E-2</v>
      </c>
      <c r="G633" s="172">
        <f t="shared" si="32"/>
        <v>0.10621862806616256</v>
      </c>
      <c r="H633" s="172">
        <f t="shared" si="32"/>
        <v>4.2358726898774401E-2</v>
      </c>
      <c r="I633" s="172">
        <f t="shared" si="32"/>
        <v>-2.128242695259297E-2</v>
      </c>
      <c r="J633" s="172">
        <f t="shared" si="32"/>
        <v>8.3857766551881596E-2</v>
      </c>
      <c r="K633" s="172">
        <f t="shared" si="32"/>
        <v>3.0568862189191304E-2</v>
      </c>
      <c r="L633" s="172">
        <f t="shared" si="32"/>
        <v>8.588795422950124E-2</v>
      </c>
      <c r="M633" s="172">
        <f t="shared" si="32"/>
        <v>7.6473807918839398E-2</v>
      </c>
      <c r="N633" s="172">
        <f t="shared" si="32"/>
        <v>0.11766848794910922</v>
      </c>
      <c r="O633" s="172">
        <f t="shared" si="32"/>
        <v>0.10171157941242859</v>
      </c>
      <c r="P633" s="172">
        <f t="shared" si="32"/>
        <v>8.0156222093304974E-2</v>
      </c>
      <c r="Q633" s="172">
        <f t="shared" si="32"/>
        <v>6.9664916457681691E-2</v>
      </c>
      <c r="R633" s="172">
        <f t="shared" si="32"/>
        <v>-2.0688257948769162E-2</v>
      </c>
      <c r="S633" s="136">
        <f t="shared" si="32"/>
        <v>2.7961646505282323E-2</v>
      </c>
    </row>
    <row r="634" spans="1:19" x14ac:dyDescent="0.25">
      <c r="A634" s="189" t="s">
        <v>174</v>
      </c>
      <c r="B634" s="189"/>
      <c r="C634" s="172">
        <f t="shared" si="33"/>
        <v>2.0897542639957134E-3</v>
      </c>
      <c r="D634" s="172">
        <f t="shared" si="33"/>
        <v>0.10430367705769106</v>
      </c>
      <c r="E634" s="172">
        <f t="shared" si="33"/>
        <v>3.6176786704935626E-2</v>
      </c>
      <c r="F634" s="172">
        <f t="shared" si="33"/>
        <v>8.3477543104141905E-2</v>
      </c>
      <c r="G634" s="172">
        <f t="shared" si="33"/>
        <v>0.14084787880751293</v>
      </c>
      <c r="H634" s="172">
        <f t="shared" si="33"/>
        <v>2.4851934184596525E-2</v>
      </c>
      <c r="I634" s="172">
        <f t="shared" si="33"/>
        <v>2.0314621577504743E-2</v>
      </c>
      <c r="J634" s="172">
        <f t="shared" si="33"/>
        <v>2.9593616153741342E-2</v>
      </c>
      <c r="K634" s="172">
        <f t="shared" si="33"/>
        <v>8.5130231682328139E-2</v>
      </c>
      <c r="L634" s="172">
        <f t="shared" si="33"/>
        <v>0.11217879007609199</v>
      </c>
      <c r="M634" s="172">
        <f t="shared" si="33"/>
        <v>9.280964364519706E-2</v>
      </c>
      <c r="N634" s="172">
        <f t="shared" si="33"/>
        <v>6.8057194301801127E-2</v>
      </c>
      <c r="O634" s="172">
        <f t="shared" si="33"/>
        <v>0.11689534322073869</v>
      </c>
      <c r="P634" s="172">
        <f t="shared" si="33"/>
        <v>6.7163510446447638E-2</v>
      </c>
      <c r="Q634" s="172">
        <f t="shared" si="33"/>
        <v>6.0294487995490531E-2</v>
      </c>
      <c r="R634" s="172">
        <f t="shared" si="33"/>
        <v>2.4842517648735241E-2</v>
      </c>
      <c r="S634" s="136">
        <f t="shared" ref="D634:S649" si="34">(S229/R229)^4-1</f>
        <v>3.7037691889607371E-2</v>
      </c>
    </row>
    <row r="635" spans="1:19" x14ac:dyDescent="0.25">
      <c r="A635" s="189" t="s">
        <v>177</v>
      </c>
      <c r="B635" s="189"/>
      <c r="C635" s="172">
        <f t="shared" ref="C635:R650" si="35">(C230/B230)^4-1</f>
        <v>0.20870721850055118</v>
      </c>
      <c r="D635" s="172">
        <f t="shared" si="34"/>
        <v>3.0852679089379498E-2</v>
      </c>
      <c r="E635" s="172">
        <f t="shared" si="34"/>
        <v>0.13222209624221026</v>
      </c>
      <c r="F635" s="172">
        <f t="shared" si="34"/>
        <v>2.4680040936438497E-2</v>
      </c>
      <c r="G635" s="172">
        <f t="shared" si="34"/>
        <v>2.2467591276238208E-2</v>
      </c>
      <c r="H635" s="172">
        <f t="shared" si="34"/>
        <v>9.4633477141205402E-2</v>
      </c>
      <c r="I635" s="172">
        <f t="shared" si="34"/>
        <v>-0.16854652967749562</v>
      </c>
      <c r="J635" s="172">
        <f t="shared" si="34"/>
        <v>0.31897021989789232</v>
      </c>
      <c r="K635" s="172">
        <f t="shared" si="34"/>
        <v>-0.13013473844086265</v>
      </c>
      <c r="L635" s="172">
        <f t="shared" si="34"/>
        <v>3.389873232553775E-2</v>
      </c>
      <c r="M635" s="172">
        <f t="shared" si="34"/>
        <v>4.174054466985333E-2</v>
      </c>
      <c r="N635" s="172">
        <f t="shared" si="34"/>
        <v>0.33504395530407605</v>
      </c>
      <c r="O635" s="172">
        <f t="shared" si="34"/>
        <v>7.7874374579187666E-2</v>
      </c>
      <c r="P635" s="172">
        <f t="shared" si="34"/>
        <v>0.16146010256333732</v>
      </c>
      <c r="Q635" s="172">
        <f t="shared" si="34"/>
        <v>0.1338859159369683</v>
      </c>
      <c r="R635" s="172">
        <f t="shared" si="34"/>
        <v>-0.15715975046626962</v>
      </c>
      <c r="S635" s="136">
        <f t="shared" si="34"/>
        <v>2.4380675704605004E-3</v>
      </c>
    </row>
    <row r="636" spans="1:19" x14ac:dyDescent="0.25">
      <c r="A636" s="189" t="s">
        <v>180</v>
      </c>
      <c r="B636" s="189"/>
      <c r="C636" s="172">
        <f t="shared" si="35"/>
        <v>3.4161917997971969E-2</v>
      </c>
      <c r="D636" s="172">
        <f t="shared" si="34"/>
        <v>7.0608728592824743E-3</v>
      </c>
      <c r="E636" s="172">
        <f t="shared" si="34"/>
        <v>-1.3985798751537826E-2</v>
      </c>
      <c r="F636" s="172">
        <f t="shared" si="34"/>
        <v>4.8476156571849893E-2</v>
      </c>
      <c r="G636" s="172">
        <f t="shared" si="34"/>
        <v>6.6064360796655563E-2</v>
      </c>
      <c r="H636" s="172">
        <f t="shared" si="34"/>
        <v>5.0678303004171976E-2</v>
      </c>
      <c r="I636" s="172">
        <f t="shared" si="34"/>
        <v>4.3906992075676943E-2</v>
      </c>
      <c r="J636" s="172">
        <f t="shared" si="34"/>
        <v>1.0939206163191217E-2</v>
      </c>
      <c r="K636" s="172">
        <f t="shared" si="34"/>
        <v>4.4173528625345959E-2</v>
      </c>
      <c r="L636" s="172">
        <f t="shared" si="34"/>
        <v>2.1670394923180236E-2</v>
      </c>
      <c r="M636" s="172">
        <f t="shared" si="34"/>
        <v>3.8368974735598416E-2</v>
      </c>
      <c r="N636" s="172">
        <f t="shared" si="34"/>
        <v>4.8094350866274116E-2</v>
      </c>
      <c r="O636" s="172">
        <f t="shared" si="34"/>
        <v>5.0026340698817062E-2</v>
      </c>
      <c r="P636" s="172">
        <f t="shared" si="34"/>
        <v>0</v>
      </c>
      <c r="Q636" s="172">
        <f t="shared" si="34"/>
        <v>-6.3479267880443002E-3</v>
      </c>
      <c r="R636" s="172">
        <f t="shared" si="34"/>
        <v>-4.7713632627793823E-3</v>
      </c>
      <c r="S636" s="136">
        <f t="shared" si="34"/>
        <v>1.9280425495732167E-2</v>
      </c>
    </row>
    <row r="637" spans="1:19" x14ac:dyDescent="0.25">
      <c r="A637" s="187" t="s">
        <v>183</v>
      </c>
      <c r="B637" s="189"/>
      <c r="C637" s="172">
        <f t="shared" si="35"/>
        <v>4.7387396888354694E-2</v>
      </c>
      <c r="D637" s="172">
        <f t="shared" si="34"/>
        <v>6.027447447998191E-2</v>
      </c>
      <c r="E637" s="172">
        <f t="shared" si="34"/>
        <v>3.4692486196213013E-2</v>
      </c>
      <c r="F637" s="172">
        <f t="shared" si="34"/>
        <v>7.993751016570938E-2</v>
      </c>
      <c r="G637" s="172">
        <f t="shared" si="34"/>
        <v>5.319088064167854E-2</v>
      </c>
      <c r="H637" s="172">
        <f t="shared" si="34"/>
        <v>4.0451962224322902E-2</v>
      </c>
      <c r="I637" s="172">
        <f t="shared" si="34"/>
        <v>4.7520072818593606E-2</v>
      </c>
      <c r="J637" s="172">
        <f t="shared" si="34"/>
        <v>4.9561315133749728E-2</v>
      </c>
      <c r="K637" s="172">
        <f t="shared" si="34"/>
        <v>-5.9535350100482498E-3</v>
      </c>
      <c r="L637" s="172">
        <f t="shared" si="34"/>
        <v>2.9472081821082519E-2</v>
      </c>
      <c r="M637" s="172">
        <f t="shared" si="34"/>
        <v>7.484507535380569E-2</v>
      </c>
      <c r="N637" s="172">
        <f t="shared" si="34"/>
        <v>1.9391130175681948E-2</v>
      </c>
      <c r="O637" s="172">
        <f t="shared" si="34"/>
        <v>0.10762590100777403</v>
      </c>
      <c r="P637" s="172">
        <f t="shared" si="34"/>
        <v>7.0233102587894836E-2</v>
      </c>
      <c r="Q637" s="172">
        <f t="shared" si="34"/>
        <v>0.10360484363961797</v>
      </c>
      <c r="R637" s="172">
        <f t="shared" si="34"/>
        <v>5.7887671606345004E-2</v>
      </c>
      <c r="S637" s="136">
        <f t="shared" si="34"/>
        <v>8.814774268514336E-2</v>
      </c>
    </row>
    <row r="638" spans="1:19" x14ac:dyDescent="0.25">
      <c r="A638" s="189" t="s">
        <v>186</v>
      </c>
      <c r="B638" s="189"/>
      <c r="C638" s="172">
        <f t="shared" si="35"/>
        <v>4.3071630119642101E-2</v>
      </c>
      <c r="D638" s="172">
        <f t="shared" si="34"/>
        <v>5.4236188309440658E-2</v>
      </c>
      <c r="E638" s="172">
        <f t="shared" si="34"/>
        <v>3.638781943505065E-2</v>
      </c>
      <c r="F638" s="172">
        <f t="shared" si="34"/>
        <v>7.7096700569309728E-2</v>
      </c>
      <c r="G638" s="172">
        <f t="shared" si="34"/>
        <v>4.1571956294535584E-2</v>
      </c>
      <c r="H638" s="172">
        <f t="shared" si="34"/>
        <v>4.1885673986157945E-2</v>
      </c>
      <c r="I638" s="172">
        <f t="shared" si="34"/>
        <v>4.4907743060244476E-2</v>
      </c>
      <c r="J638" s="172">
        <f t="shared" si="34"/>
        <v>5.0607726861404023E-2</v>
      </c>
      <c r="K638" s="172">
        <f t="shared" si="34"/>
        <v>-1.0394730214170145E-2</v>
      </c>
      <c r="L638" s="172">
        <f t="shared" si="34"/>
        <v>3.1324878757380326E-2</v>
      </c>
      <c r="M638" s="172">
        <f t="shared" si="34"/>
        <v>7.8183668218774649E-2</v>
      </c>
      <c r="N638" s="172">
        <f t="shared" si="34"/>
        <v>5.6559121962789227E-3</v>
      </c>
      <c r="O638" s="172">
        <f t="shared" si="34"/>
        <v>0.11048339221024084</v>
      </c>
      <c r="P638" s="172">
        <f t="shared" si="34"/>
        <v>7.0199701604821252E-2</v>
      </c>
      <c r="Q638" s="172">
        <f t="shared" si="34"/>
        <v>0.11216057041713023</v>
      </c>
      <c r="R638" s="172">
        <f t="shared" si="34"/>
        <v>5.2256971560840748E-2</v>
      </c>
      <c r="S638" s="136">
        <f t="shared" si="34"/>
        <v>9.5575611655050796E-2</v>
      </c>
    </row>
    <row r="639" spans="1:19" x14ac:dyDescent="0.25">
      <c r="A639" s="189" t="s">
        <v>189</v>
      </c>
      <c r="B639" s="189"/>
      <c r="C639" s="172">
        <f t="shared" si="35"/>
        <v>4.0703795744089888E-2</v>
      </c>
      <c r="D639" s="172">
        <f t="shared" si="34"/>
        <v>5.1254321801621483E-2</v>
      </c>
      <c r="E639" s="172">
        <f t="shared" si="34"/>
        <v>3.7899164459178181E-2</v>
      </c>
      <c r="F639" s="172">
        <f t="shared" si="34"/>
        <v>7.9416694787650011E-2</v>
      </c>
      <c r="G639" s="172">
        <f t="shared" si="34"/>
        <v>4.3549957501941794E-2</v>
      </c>
      <c r="H639" s="172">
        <f t="shared" si="34"/>
        <v>4.3313984157314689E-2</v>
      </c>
      <c r="I639" s="172">
        <f t="shared" si="34"/>
        <v>4.5445477979499938E-2</v>
      </c>
      <c r="J639" s="172">
        <f t="shared" si="34"/>
        <v>5.1556705024599303E-2</v>
      </c>
      <c r="K639" s="172">
        <f t="shared" si="34"/>
        <v>-1.1382117976395767E-2</v>
      </c>
      <c r="L639" s="172">
        <f t="shared" si="34"/>
        <v>3.1621894031077957E-2</v>
      </c>
      <c r="M639" s="172">
        <f t="shared" si="34"/>
        <v>8.0436943100279823E-2</v>
      </c>
      <c r="N639" s="172">
        <f t="shared" si="34"/>
        <v>5.2595284534393549E-3</v>
      </c>
      <c r="O639" s="172">
        <f t="shared" si="34"/>
        <v>0.1115993949379257</v>
      </c>
      <c r="P639" s="172">
        <f t="shared" si="34"/>
        <v>7.1621717394622086E-2</v>
      </c>
      <c r="Q639" s="172">
        <f t="shared" si="34"/>
        <v>0.11415936634020318</v>
      </c>
      <c r="R639" s="172">
        <f t="shared" si="34"/>
        <v>5.2332853191851214E-2</v>
      </c>
      <c r="S639" s="136">
        <f t="shared" si="34"/>
        <v>9.6953260262908181E-2</v>
      </c>
    </row>
    <row r="640" spans="1:19" x14ac:dyDescent="0.25">
      <c r="A640" s="189" t="s">
        <v>192</v>
      </c>
      <c r="B640" s="189"/>
      <c r="C640" s="172">
        <f t="shared" si="35"/>
        <v>4.1083643624945765E-2</v>
      </c>
      <c r="D640" s="172">
        <f t="shared" si="34"/>
        <v>5.1787973689684019E-2</v>
      </c>
      <c r="E640" s="172">
        <f t="shared" si="34"/>
        <v>3.6611904905726966E-2</v>
      </c>
      <c r="F640" s="172">
        <f t="shared" si="34"/>
        <v>7.757649899656438E-2</v>
      </c>
      <c r="G640" s="172">
        <f t="shared" si="34"/>
        <v>4.1420383443641073E-2</v>
      </c>
      <c r="H640" s="172">
        <f t="shared" si="34"/>
        <v>4.4244551608742855E-2</v>
      </c>
      <c r="I640" s="172">
        <f t="shared" si="34"/>
        <v>4.6243225631644513E-2</v>
      </c>
      <c r="J640" s="172">
        <f t="shared" si="34"/>
        <v>5.1416168476102309E-2</v>
      </c>
      <c r="K640" s="172">
        <f t="shared" si="34"/>
        <v>-1.0000778234129593E-2</v>
      </c>
      <c r="L640" s="172">
        <f t="shared" si="34"/>
        <v>3.203475209691109E-2</v>
      </c>
      <c r="M640" s="172">
        <f t="shared" si="34"/>
        <v>7.5856125370111327E-2</v>
      </c>
      <c r="N640" s="172">
        <f t="shared" si="34"/>
        <v>5.209871309172831E-3</v>
      </c>
      <c r="O640" s="172">
        <f t="shared" si="34"/>
        <v>0.11310607131302253</v>
      </c>
      <c r="P640" s="172">
        <f t="shared" si="34"/>
        <v>7.0850944844585317E-2</v>
      </c>
      <c r="Q640" s="172">
        <f t="shared" si="34"/>
        <v>0.11220332938636179</v>
      </c>
      <c r="R640" s="172">
        <f t="shared" si="34"/>
        <v>5.1573943024598501E-2</v>
      </c>
      <c r="S640" s="136">
        <f t="shared" si="34"/>
        <v>9.7932793324636114E-2</v>
      </c>
    </row>
    <row r="641" spans="1:19" x14ac:dyDescent="0.25">
      <c r="A641" s="189" t="s">
        <v>195</v>
      </c>
      <c r="B641" s="189"/>
      <c r="C641" s="172">
        <f t="shared" si="35"/>
        <v>-6.916886922691734E-2</v>
      </c>
      <c r="D641" s="172">
        <f t="shared" si="34"/>
        <v>3.0331425544232182E-2</v>
      </c>
      <c r="E641" s="172">
        <f t="shared" si="34"/>
        <v>-4.7004783521317428E-2</v>
      </c>
      <c r="F641" s="172">
        <f t="shared" si="34"/>
        <v>-6.4678534303380664E-3</v>
      </c>
      <c r="G641" s="172">
        <f t="shared" si="34"/>
        <v>-3.2636438767927434E-2</v>
      </c>
      <c r="H641" s="172">
        <f t="shared" si="34"/>
        <v>-1.1550677397711429E-3</v>
      </c>
      <c r="I641" s="172">
        <f t="shared" si="34"/>
        <v>2.9605988341437239E-2</v>
      </c>
      <c r="J641" s="172">
        <f t="shared" si="34"/>
        <v>2.8606904889034279E-2</v>
      </c>
      <c r="K641" s="172">
        <f t="shared" si="34"/>
        <v>3.0150332969392402E-2</v>
      </c>
      <c r="L641" s="172">
        <f t="shared" si="34"/>
        <v>3.0695869939175058E-2</v>
      </c>
      <c r="M641" s="172">
        <f t="shared" si="34"/>
        <v>1.9788784900004242E-2</v>
      </c>
      <c r="N641" s="172">
        <f t="shared" si="34"/>
        <v>3.4888409445060775E-2</v>
      </c>
      <c r="O641" s="172">
        <f t="shared" si="34"/>
        <v>7.3368191179487452E-2</v>
      </c>
      <c r="P641" s="172">
        <f t="shared" si="34"/>
        <v>1.6971585613690277E-2</v>
      </c>
      <c r="Q641" s="172">
        <f t="shared" si="34"/>
        <v>3.7907042806161417E-2</v>
      </c>
      <c r="R641" s="172">
        <f t="shared" si="34"/>
        <v>3.7183421501345126E-2</v>
      </c>
      <c r="S641" s="136">
        <f t="shared" si="34"/>
        <v>4.4879185872178429E-2</v>
      </c>
    </row>
    <row r="642" spans="1:19" x14ac:dyDescent="0.25">
      <c r="A642" s="189" t="s">
        <v>198</v>
      </c>
      <c r="B642" s="189"/>
      <c r="C642" s="172">
        <f t="shared" si="35"/>
        <v>-1.5967743232016773E-2</v>
      </c>
      <c r="D642" s="172">
        <f t="shared" si="34"/>
        <v>5.8952503305185866E-2</v>
      </c>
      <c r="E642" s="172">
        <f t="shared" si="34"/>
        <v>-4.9210139485229121E-2</v>
      </c>
      <c r="F642" s="172">
        <f t="shared" si="34"/>
        <v>-4.1451411475995181E-2</v>
      </c>
      <c r="G642" s="172">
        <f t="shared" si="34"/>
        <v>-7.4789226975675471E-2</v>
      </c>
      <c r="H642" s="172">
        <f t="shared" si="34"/>
        <v>-4.5778293373476386E-2</v>
      </c>
      <c r="I642" s="172">
        <f t="shared" si="34"/>
        <v>-1.604460048694345E-2</v>
      </c>
      <c r="J642" s="172">
        <f t="shared" si="34"/>
        <v>-1.8668514003983394E-2</v>
      </c>
      <c r="K642" s="172">
        <f t="shared" si="34"/>
        <v>-2.1322229364988288E-2</v>
      </c>
      <c r="L642" s="172">
        <f t="shared" si="34"/>
        <v>-2.7222514796362063E-2</v>
      </c>
      <c r="M642" s="172">
        <f t="shared" si="34"/>
        <v>-4.2816116437348284E-2</v>
      </c>
      <c r="N642" s="172">
        <f t="shared" si="34"/>
        <v>-3.031579906369164E-2</v>
      </c>
      <c r="O642" s="172">
        <f t="shared" si="34"/>
        <v>1.8943993443385043E-2</v>
      </c>
      <c r="P642" s="172">
        <f t="shared" si="34"/>
        <v>-1.7932297579052459E-2</v>
      </c>
      <c r="Q642" s="172">
        <f t="shared" si="34"/>
        <v>2.0303921134268821E-2</v>
      </c>
      <c r="R642" s="172">
        <f t="shared" si="34"/>
        <v>8.7167366797624712E-3</v>
      </c>
      <c r="S642" s="136">
        <f t="shared" si="34"/>
        <v>6.6855859579881827E-3</v>
      </c>
    </row>
    <row r="643" spans="1:19" x14ac:dyDescent="0.25">
      <c r="A643" s="189" t="s">
        <v>201</v>
      </c>
      <c r="B643" s="189"/>
      <c r="C643" s="172">
        <f t="shared" si="35"/>
        <v>-9.1482221165359867E-2</v>
      </c>
      <c r="D643" s="172">
        <f t="shared" si="34"/>
        <v>1.7897879791605842E-2</v>
      </c>
      <c r="E643" s="172">
        <f t="shared" si="34"/>
        <v>-4.602150668215188E-2</v>
      </c>
      <c r="F643" s="172">
        <f t="shared" si="34"/>
        <v>9.6787984591828469E-3</v>
      </c>
      <c r="G643" s="172">
        <f t="shared" si="34"/>
        <v>-1.3945167233054945E-2</v>
      </c>
      <c r="H643" s="172">
        <f t="shared" si="34"/>
        <v>1.8609966000419531E-2</v>
      </c>
      <c r="I643" s="172">
        <f t="shared" si="34"/>
        <v>4.9777323234351023E-2</v>
      </c>
      <c r="J643" s="172">
        <f t="shared" si="34"/>
        <v>4.8603310195462379E-2</v>
      </c>
      <c r="K643" s="172">
        <f t="shared" si="34"/>
        <v>5.2191009873332694E-2</v>
      </c>
      <c r="L643" s="172">
        <f t="shared" si="34"/>
        <v>5.4545384389786733E-2</v>
      </c>
      <c r="M643" s="172">
        <f t="shared" si="34"/>
        <v>4.541569305885651E-2</v>
      </c>
      <c r="N643" s="172">
        <f t="shared" si="34"/>
        <v>6.1015169105326006E-2</v>
      </c>
      <c r="O643" s="172">
        <f t="shared" si="34"/>
        <v>9.4272067994109587E-2</v>
      </c>
      <c r="P643" s="172">
        <f t="shared" si="34"/>
        <v>3.0196056246482028E-2</v>
      </c>
      <c r="Q643" s="172">
        <f t="shared" si="34"/>
        <v>4.4694330715697728E-2</v>
      </c>
      <c r="R643" s="172">
        <f t="shared" si="34"/>
        <v>4.7738043726690993E-2</v>
      </c>
      <c r="S643" s="136">
        <f t="shared" si="34"/>
        <v>5.8973105555857552E-2</v>
      </c>
    </row>
    <row r="644" spans="1:19" x14ac:dyDescent="0.25">
      <c r="A644" s="189" t="s">
        <v>204</v>
      </c>
      <c r="B644" s="189"/>
      <c r="C644" s="172">
        <f t="shared" si="35"/>
        <v>4.6650895373877344E-2</v>
      </c>
      <c r="D644" s="172">
        <f t="shared" si="34"/>
        <v>5.2803518628588675E-2</v>
      </c>
      <c r="E644" s="172">
        <f t="shared" si="34"/>
        <v>4.0646434487473071E-2</v>
      </c>
      <c r="F644" s="172">
        <f t="shared" si="34"/>
        <v>8.1538881149696429E-2</v>
      </c>
      <c r="G644" s="172">
        <f t="shared" si="34"/>
        <v>4.482870474954348E-2</v>
      </c>
      <c r="H644" s="172">
        <f t="shared" si="34"/>
        <v>4.6270981235089881E-2</v>
      </c>
      <c r="I644" s="172">
        <f t="shared" si="34"/>
        <v>4.6969200985328863E-2</v>
      </c>
      <c r="J644" s="172">
        <f t="shared" si="34"/>
        <v>5.2409592406907901E-2</v>
      </c>
      <c r="K644" s="172">
        <f t="shared" si="34"/>
        <v>-1.1698000044004231E-2</v>
      </c>
      <c r="L644" s="172">
        <f t="shared" si="34"/>
        <v>3.209286700383629E-2</v>
      </c>
      <c r="M644" s="172">
        <f t="shared" si="34"/>
        <v>7.833027778008872E-2</v>
      </c>
      <c r="N644" s="172">
        <f t="shared" si="34"/>
        <v>3.9709703190955459E-3</v>
      </c>
      <c r="O644" s="172">
        <f t="shared" si="34"/>
        <v>0.11483407576503679</v>
      </c>
      <c r="P644" s="172">
        <f t="shared" si="34"/>
        <v>7.3197529634924985E-2</v>
      </c>
      <c r="Q644" s="172">
        <f t="shared" si="34"/>
        <v>0.11541749289377012</v>
      </c>
      <c r="R644" s="172">
        <f t="shared" si="34"/>
        <v>5.2172413189309763E-2</v>
      </c>
      <c r="S644" s="136">
        <f t="shared" si="34"/>
        <v>0.10016196968403435</v>
      </c>
    </row>
    <row r="645" spans="1:19" x14ac:dyDescent="0.25">
      <c r="A645" s="189" t="s">
        <v>207</v>
      </c>
      <c r="B645" s="189"/>
      <c r="C645" s="172">
        <f t="shared" si="35"/>
        <v>2.1511670688923346E-2</v>
      </c>
      <c r="D645" s="172">
        <f t="shared" si="34"/>
        <v>2.9870413423472408E-2</v>
      </c>
      <c r="E645" s="172">
        <f t="shared" si="34"/>
        <v>5.4138862021162915E-2</v>
      </c>
      <c r="F645" s="172">
        <f t="shared" si="34"/>
        <v>9.4575578431556062E-2</v>
      </c>
      <c r="G645" s="172">
        <f t="shared" si="34"/>
        <v>3.2762270693091677E-2</v>
      </c>
      <c r="H645" s="172">
        <f t="shared" si="34"/>
        <v>5.114202889907693E-2</v>
      </c>
      <c r="I645" s="172">
        <f t="shared" si="34"/>
        <v>5.0799505942817014E-2</v>
      </c>
      <c r="J645" s="172">
        <f t="shared" si="34"/>
        <v>8.1060183122714902E-2</v>
      </c>
      <c r="K645" s="172">
        <f t="shared" si="34"/>
        <v>-4.015933184769227E-3</v>
      </c>
      <c r="L645" s="172">
        <f t="shared" si="34"/>
        <v>3.2373939533794749E-2</v>
      </c>
      <c r="M645" s="172">
        <f t="shared" si="34"/>
        <v>3.3424722103164495E-2</v>
      </c>
      <c r="N645" s="172">
        <f t="shared" si="34"/>
        <v>-2.3207781547744055E-2</v>
      </c>
      <c r="O645" s="172">
        <f t="shared" si="34"/>
        <v>0.17875664078150733</v>
      </c>
      <c r="P645" s="172">
        <f t="shared" si="34"/>
        <v>7.8548094057359519E-2</v>
      </c>
      <c r="Q645" s="172">
        <f t="shared" si="34"/>
        <v>8.2610440980720012E-2</v>
      </c>
      <c r="R645" s="172">
        <f t="shared" si="34"/>
        <v>4.7945536104844422E-2</v>
      </c>
      <c r="S645" s="136">
        <f t="shared" si="34"/>
        <v>0.12296996585494591</v>
      </c>
    </row>
    <row r="646" spans="1:19" x14ac:dyDescent="0.25">
      <c r="A646" s="189" t="s">
        <v>210</v>
      </c>
      <c r="B646" s="189"/>
      <c r="C646" s="172">
        <f t="shared" si="35"/>
        <v>7.5673063900991488E-2</v>
      </c>
      <c r="D646" s="172">
        <f t="shared" si="34"/>
        <v>7.9141334492711879E-2</v>
      </c>
      <c r="E646" s="172">
        <f t="shared" si="34"/>
        <v>2.6724442114936853E-2</v>
      </c>
      <c r="F646" s="172">
        <f t="shared" si="34"/>
        <v>6.7956274530742711E-2</v>
      </c>
      <c r="G646" s="172">
        <f t="shared" si="34"/>
        <v>5.6639271678776248E-2</v>
      </c>
      <c r="H646" s="172">
        <f t="shared" si="34"/>
        <v>4.0326533963934263E-2</v>
      </c>
      <c r="I646" s="172">
        <f t="shared" si="34"/>
        <v>4.5984398452481479E-2</v>
      </c>
      <c r="J646" s="172">
        <f t="shared" si="34"/>
        <v>2.0741437543316366E-2</v>
      </c>
      <c r="K646" s="172">
        <f t="shared" si="34"/>
        <v>-1.8066320730713015E-2</v>
      </c>
      <c r="L646" s="172">
        <f t="shared" si="34"/>
        <v>3.2761539281659591E-2</v>
      </c>
      <c r="M646" s="172">
        <f t="shared" si="34"/>
        <v>0.12809215236676663</v>
      </c>
      <c r="N646" s="172">
        <f t="shared" si="34"/>
        <v>3.3818648012720942E-2</v>
      </c>
      <c r="O646" s="172">
        <f t="shared" si="34"/>
        <v>5.0589868637752389E-2</v>
      </c>
      <c r="P646" s="172">
        <f t="shared" si="34"/>
        <v>6.8867101045323453E-2</v>
      </c>
      <c r="Q646" s="172">
        <f t="shared" si="34"/>
        <v>0.1517276865776056</v>
      </c>
      <c r="R646" s="172">
        <f t="shared" si="34"/>
        <v>5.7778612610124069E-2</v>
      </c>
      <c r="S646" s="136">
        <f t="shared" si="34"/>
        <v>7.6766713571637002E-2</v>
      </c>
    </row>
    <row r="647" spans="1:19" x14ac:dyDescent="0.25">
      <c r="A647" s="189" t="s">
        <v>213</v>
      </c>
      <c r="B647" s="189"/>
      <c r="C647" s="172">
        <f t="shared" si="35"/>
        <v>-1.7856693999820483E-2</v>
      </c>
      <c r="D647" s="172">
        <f t="shared" si="34"/>
        <v>-2.3016938998886016E-2</v>
      </c>
      <c r="E647" s="172">
        <f t="shared" si="34"/>
        <v>1.6973670442147482E-2</v>
      </c>
      <c r="F647" s="172">
        <f t="shared" si="34"/>
        <v>6.2120316049945501E-2</v>
      </c>
      <c r="G647" s="172">
        <f t="shared" si="34"/>
        <v>0.14188224788729409</v>
      </c>
      <c r="H647" s="172">
        <f t="shared" si="34"/>
        <v>9.822198670294191E-2</v>
      </c>
      <c r="I647" s="172">
        <f t="shared" si="34"/>
        <v>-0.15273700766353449</v>
      </c>
      <c r="J647" s="172">
        <f t="shared" si="34"/>
        <v>0.16052391835488367</v>
      </c>
      <c r="K647" s="172">
        <f t="shared" si="34"/>
        <v>-0.14585633569770673</v>
      </c>
      <c r="L647" s="172">
        <f t="shared" si="34"/>
        <v>-3.5937437825207419E-2</v>
      </c>
      <c r="M647" s="172">
        <f t="shared" si="34"/>
        <v>0.16814813656121674</v>
      </c>
      <c r="N647" s="172">
        <f t="shared" si="34"/>
        <v>2.4412561122082455E-3</v>
      </c>
      <c r="O647" s="172">
        <f t="shared" si="34"/>
        <v>7.0017849688965184E-2</v>
      </c>
      <c r="P647" s="172">
        <f t="shared" si="34"/>
        <v>-3.1964255932893204E-2</v>
      </c>
      <c r="Q647" s="172">
        <f t="shared" si="34"/>
        <v>0.14500024685070811</v>
      </c>
      <c r="R647" s="172">
        <f t="shared" si="34"/>
        <v>-2.5446931911200732E-2</v>
      </c>
      <c r="S647" s="136">
        <f t="shared" si="34"/>
        <v>4.6635997511681238E-2</v>
      </c>
    </row>
    <row r="648" spans="1:19" x14ac:dyDescent="0.25">
      <c r="A648" s="189" t="s">
        <v>216</v>
      </c>
      <c r="B648" s="189"/>
      <c r="C648" s="172">
        <f t="shared" si="35"/>
        <v>3.8048411705508212E-2</v>
      </c>
      <c r="D648" s="172">
        <f t="shared" si="34"/>
        <v>4.7668667468717452E-2</v>
      </c>
      <c r="E648" s="172">
        <f t="shared" si="34"/>
        <v>4.6749781831156856E-2</v>
      </c>
      <c r="F648" s="172">
        <f t="shared" si="34"/>
        <v>9.2055457690084053E-2</v>
      </c>
      <c r="G648" s="172">
        <f t="shared" si="34"/>
        <v>5.8141644940083115E-2</v>
      </c>
      <c r="H648" s="172">
        <f t="shared" si="34"/>
        <v>3.6960998310245019E-2</v>
      </c>
      <c r="I648" s="172">
        <f t="shared" si="34"/>
        <v>4.0092821949656798E-2</v>
      </c>
      <c r="J648" s="172">
        <f t="shared" si="34"/>
        <v>5.2457570004973197E-2</v>
      </c>
      <c r="K648" s="172">
        <f t="shared" si="34"/>
        <v>-2.0690503007512406E-2</v>
      </c>
      <c r="L648" s="172">
        <f t="shared" si="34"/>
        <v>2.880838525709839E-2</v>
      </c>
      <c r="M648" s="172">
        <f t="shared" si="34"/>
        <v>0.11210717921466351</v>
      </c>
      <c r="N648" s="172">
        <f t="shared" si="34"/>
        <v>5.5958412709580241E-3</v>
      </c>
      <c r="O648" s="172">
        <f t="shared" si="34"/>
        <v>0.10138227014080092</v>
      </c>
      <c r="P648" s="172">
        <f t="shared" si="34"/>
        <v>7.6919724955160307E-2</v>
      </c>
      <c r="Q648" s="172">
        <f t="shared" si="34"/>
        <v>0.12748831407270589</v>
      </c>
      <c r="R648" s="172">
        <f t="shared" si="34"/>
        <v>5.7471077646558344E-2</v>
      </c>
      <c r="S648" s="136">
        <f t="shared" si="34"/>
        <v>9.036156495967318E-2</v>
      </c>
    </row>
    <row r="649" spans="1:19" x14ac:dyDescent="0.25">
      <c r="A649" s="189" t="s">
        <v>219</v>
      </c>
      <c r="B649" s="189"/>
      <c r="C649" s="172">
        <f t="shared" si="35"/>
        <v>0.12365622130674114</v>
      </c>
      <c r="D649" s="172">
        <f t="shared" si="34"/>
        <v>0.15443591638201859</v>
      </c>
      <c r="E649" s="172">
        <f t="shared" si="34"/>
        <v>-1.0647437162291107E-2</v>
      </c>
      <c r="F649" s="172">
        <f t="shared" si="34"/>
        <v>4.6685261494765484E-3</v>
      </c>
      <c r="G649" s="172">
        <f t="shared" si="34"/>
        <v>-2.1699429570964823E-2</v>
      </c>
      <c r="H649" s="172">
        <f t="shared" si="34"/>
        <v>-4.4391158398812136E-3</v>
      </c>
      <c r="I649" s="172">
        <f t="shared" si="34"/>
        <v>2.6977542092382345E-2</v>
      </c>
      <c r="J649" s="172">
        <f t="shared" si="34"/>
        <v>1.8985143245367597E-2</v>
      </c>
      <c r="K649" s="172">
        <f t="shared" si="34"/>
        <v>2.3601940963502877E-2</v>
      </c>
      <c r="L649" s="172">
        <f t="shared" si="34"/>
        <v>2.1356103868848564E-2</v>
      </c>
      <c r="M649" s="172">
        <f t="shared" si="34"/>
        <v>4.1298556991640201E-3</v>
      </c>
      <c r="N649" s="172">
        <f t="shared" si="34"/>
        <v>1.9362084553123049E-2</v>
      </c>
      <c r="O649" s="172">
        <f t="shared" si="34"/>
        <v>7.2974489635259543E-2</v>
      </c>
      <c r="P649" s="172">
        <f t="shared" si="34"/>
        <v>2.1656199907920337E-2</v>
      </c>
      <c r="Q649" s="172">
        <f t="shared" si="34"/>
        <v>4.3884939827019798E-2</v>
      </c>
      <c r="R649" s="172">
        <f t="shared" si="34"/>
        <v>4.9560346720309623E-2</v>
      </c>
      <c r="S649" s="136">
        <f t="shared" si="34"/>
        <v>4.760158757780597E-2</v>
      </c>
    </row>
    <row r="650" spans="1:19" x14ac:dyDescent="0.25">
      <c r="A650" s="189" t="s">
        <v>222</v>
      </c>
      <c r="B650" s="189"/>
      <c r="C650" s="172">
        <f t="shared" si="35"/>
        <v>5.7799243042037762E-2</v>
      </c>
      <c r="D650" s="172">
        <f t="shared" si="35"/>
        <v>0.13030527434635375</v>
      </c>
      <c r="E650" s="172">
        <f t="shared" si="35"/>
        <v>1.1890307547946843E-2</v>
      </c>
      <c r="F650" s="172">
        <f t="shared" si="35"/>
        <v>6.5333192481770164E-2</v>
      </c>
      <c r="G650" s="172">
        <f t="shared" si="35"/>
        <v>3.5878436667428293E-2</v>
      </c>
      <c r="H650" s="172">
        <f t="shared" si="35"/>
        <v>4.8283395642376714E-2</v>
      </c>
      <c r="I650" s="172">
        <f t="shared" si="35"/>
        <v>8.2650715519418938E-2</v>
      </c>
      <c r="J650" s="172">
        <f t="shared" si="35"/>
        <v>7.0596152314196692E-2</v>
      </c>
      <c r="K650" s="172">
        <f t="shared" si="35"/>
        <v>5.9792867493385415E-2</v>
      </c>
      <c r="L650" s="172">
        <f t="shared" si="35"/>
        <v>4.5808672101397496E-2</v>
      </c>
      <c r="M650" s="172">
        <f t="shared" si="35"/>
        <v>1.8193582231711858E-2</v>
      </c>
      <c r="N650" s="172">
        <f t="shared" si="35"/>
        <v>2.3772728415947464E-2</v>
      </c>
      <c r="O650" s="172">
        <f t="shared" si="35"/>
        <v>7.6403658045359091E-2</v>
      </c>
      <c r="P650" s="172">
        <f t="shared" si="35"/>
        <v>2.7733621738004866E-2</v>
      </c>
      <c r="Q650" s="172">
        <f t="shared" si="35"/>
        <v>5.2584256359662573E-2</v>
      </c>
      <c r="R650" s="172">
        <f t="shared" si="35"/>
        <v>5.7201171878382251E-2</v>
      </c>
      <c r="S650" s="136">
        <f t="shared" ref="D650:S665" si="36">(S245/R245)^4-1</f>
        <v>5.1171850889431214E-2</v>
      </c>
    </row>
    <row r="651" spans="1:19" x14ac:dyDescent="0.25">
      <c r="A651" s="189" t="s">
        <v>225</v>
      </c>
      <c r="B651" s="189"/>
      <c r="C651" s="172">
        <f t="shared" ref="C651:R666" si="37">(C246/B246)^4-1</f>
        <v>0.52630573811749004</v>
      </c>
      <c r="D651" s="172">
        <f t="shared" si="36"/>
        <v>0.27516832743071595</v>
      </c>
      <c r="E651" s="172">
        <f t="shared" si="36"/>
        <v>-0.11038230685020489</v>
      </c>
      <c r="F651" s="172">
        <f t="shared" si="36"/>
        <v>-0.25497207862454374</v>
      </c>
      <c r="G651" s="172">
        <f t="shared" si="36"/>
        <v>-0.2859824522027129</v>
      </c>
      <c r="H651" s="172">
        <f t="shared" si="36"/>
        <v>-0.27320150247630182</v>
      </c>
      <c r="I651" s="172">
        <f t="shared" si="36"/>
        <v>-0.28096285430269619</v>
      </c>
      <c r="J651" s="172">
        <f t="shared" si="36"/>
        <v>-0.29477705849981828</v>
      </c>
      <c r="K651" s="172">
        <f t="shared" si="36"/>
        <v>-0.22931716193984586</v>
      </c>
      <c r="L651" s="172">
        <f t="shared" si="36"/>
        <v>-0.16961984876395231</v>
      </c>
      <c r="M651" s="172">
        <f t="shared" si="36"/>
        <v>-0.11606626351501825</v>
      </c>
      <c r="N651" s="172">
        <f t="shared" si="36"/>
        <v>-2.1107436857809136E-2</v>
      </c>
      <c r="O651" s="172">
        <f t="shared" si="36"/>
        <v>3.8573056465277533E-2</v>
      </c>
      <c r="P651" s="172">
        <f t="shared" si="36"/>
        <v>-3.2555398879984043E-2</v>
      </c>
      <c r="Q651" s="172">
        <f t="shared" si="36"/>
        <v>-3.7444619697199588E-2</v>
      </c>
      <c r="R651" s="172">
        <f t="shared" si="36"/>
        <v>-2.3751909599091903E-2</v>
      </c>
      <c r="S651" s="136">
        <f t="shared" si="36"/>
        <v>9.6793003341002493E-3</v>
      </c>
    </row>
    <row r="652" spans="1:19" x14ac:dyDescent="0.25">
      <c r="A652" s="189" t="s">
        <v>228</v>
      </c>
      <c r="B652" s="189"/>
      <c r="C652" s="172">
        <f t="shared" si="37"/>
        <v>7.4494482076476354E-2</v>
      </c>
      <c r="D652" s="172">
        <f t="shared" si="36"/>
        <v>9.807757356899871E-2</v>
      </c>
      <c r="E652" s="172">
        <f t="shared" si="36"/>
        <v>2.4391126491537296E-2</v>
      </c>
      <c r="F652" s="172">
        <f t="shared" si="36"/>
        <v>9.744778515201058E-2</v>
      </c>
      <c r="G652" s="172">
        <f t="shared" si="36"/>
        <v>0.12613431624414617</v>
      </c>
      <c r="H652" s="172">
        <f t="shared" si="36"/>
        <v>3.1874967309441615E-2</v>
      </c>
      <c r="I652" s="172">
        <f t="shared" si="36"/>
        <v>6.3309916315494652E-2</v>
      </c>
      <c r="J652" s="172">
        <f t="shared" si="36"/>
        <v>4.3296320640334285E-2</v>
      </c>
      <c r="K652" s="172">
        <f t="shared" si="36"/>
        <v>2.0886399483177165E-2</v>
      </c>
      <c r="L652" s="172">
        <f t="shared" si="36"/>
        <v>1.8542054328986035E-2</v>
      </c>
      <c r="M652" s="172">
        <f t="shared" si="36"/>
        <v>5.5155791556496636E-2</v>
      </c>
      <c r="N652" s="172">
        <f t="shared" si="36"/>
        <v>0.10445079627188036</v>
      </c>
      <c r="O652" s="172">
        <f t="shared" si="36"/>
        <v>9.1050648776625165E-2</v>
      </c>
      <c r="P652" s="172">
        <f t="shared" si="36"/>
        <v>7.0429013043486366E-2</v>
      </c>
      <c r="Q652" s="172">
        <f t="shared" si="36"/>
        <v>5.4418065701892893E-2</v>
      </c>
      <c r="R652" s="172">
        <f t="shared" si="36"/>
        <v>9.1820394920627102E-2</v>
      </c>
      <c r="S652" s="136">
        <f t="shared" si="36"/>
        <v>4.5170181294279521E-2</v>
      </c>
    </row>
    <row r="653" spans="1:19" x14ac:dyDescent="0.25">
      <c r="A653" s="189" t="s">
        <v>231</v>
      </c>
      <c r="B653" s="189"/>
      <c r="C653" s="172">
        <f t="shared" si="37"/>
        <v>8.0405470378085209E-2</v>
      </c>
      <c r="D653" s="172">
        <f t="shared" si="36"/>
        <v>0.11066899713127576</v>
      </c>
      <c r="E653" s="172">
        <f t="shared" si="36"/>
        <v>1.846326244616181E-2</v>
      </c>
      <c r="F653" s="172">
        <f t="shared" si="36"/>
        <v>0.10889321612246494</v>
      </c>
      <c r="G653" s="172">
        <f t="shared" si="36"/>
        <v>0.14582254145659435</v>
      </c>
      <c r="H653" s="172">
        <f t="shared" si="36"/>
        <v>2.5776629880492452E-2</v>
      </c>
      <c r="I653" s="172">
        <f t="shared" si="36"/>
        <v>6.8759575311277743E-2</v>
      </c>
      <c r="J653" s="172">
        <f t="shared" si="36"/>
        <v>4.7141467994528341E-2</v>
      </c>
      <c r="K653" s="172">
        <f t="shared" si="36"/>
        <v>1.7972353483574066E-2</v>
      </c>
      <c r="L653" s="172">
        <f t="shared" si="36"/>
        <v>1.3834253813874042E-2</v>
      </c>
      <c r="M653" s="172">
        <f t="shared" si="36"/>
        <v>5.5129107770028218E-2</v>
      </c>
      <c r="N653" s="172">
        <f t="shared" si="36"/>
        <v>0.11559072928640002</v>
      </c>
      <c r="O653" s="172">
        <f t="shared" si="36"/>
        <v>0.10084842853528309</v>
      </c>
      <c r="P653" s="172">
        <f t="shared" si="36"/>
        <v>7.8903212063746508E-2</v>
      </c>
      <c r="Q653" s="172">
        <f t="shared" si="36"/>
        <v>5.7602796926525368E-2</v>
      </c>
      <c r="R653" s="172">
        <f t="shared" si="36"/>
        <v>0.10260761773016847</v>
      </c>
      <c r="S653" s="136">
        <f t="shared" si="36"/>
        <v>4.5195200856477102E-2</v>
      </c>
    </row>
    <row r="654" spans="1:19" x14ac:dyDescent="0.25">
      <c r="A654" s="189" t="s">
        <v>234</v>
      </c>
      <c r="B654" s="189"/>
      <c r="C654" s="172">
        <f t="shared" si="37"/>
        <v>5.2627604758411328E-2</v>
      </c>
      <c r="D654" s="172">
        <f t="shared" si="36"/>
        <v>5.2380062752115819E-2</v>
      </c>
      <c r="E654" s="172">
        <f t="shared" si="36"/>
        <v>4.6765958362394278E-2</v>
      </c>
      <c r="F654" s="172">
        <f t="shared" si="36"/>
        <v>5.5361263148402173E-2</v>
      </c>
      <c r="G654" s="172">
        <f t="shared" si="36"/>
        <v>5.3765181890504277E-2</v>
      </c>
      <c r="H654" s="172">
        <f t="shared" si="36"/>
        <v>5.5748717936043857E-2</v>
      </c>
      <c r="I654" s="172">
        <f t="shared" si="36"/>
        <v>4.2347599785883538E-2</v>
      </c>
      <c r="J654" s="172">
        <f t="shared" si="36"/>
        <v>2.8719957589526501E-2</v>
      </c>
      <c r="K654" s="172">
        <f t="shared" si="36"/>
        <v>3.2270465408621662E-2</v>
      </c>
      <c r="L654" s="172">
        <f t="shared" si="36"/>
        <v>3.6928782649587433E-2</v>
      </c>
      <c r="M654" s="172">
        <f t="shared" si="36"/>
        <v>5.5456385760255911E-2</v>
      </c>
      <c r="N654" s="172">
        <f t="shared" si="36"/>
        <v>6.2131148159261906E-2</v>
      </c>
      <c r="O654" s="172">
        <f t="shared" si="36"/>
        <v>5.3479904544484702E-2</v>
      </c>
      <c r="P654" s="172">
        <f t="shared" si="36"/>
        <v>3.7514721356878944E-2</v>
      </c>
      <c r="Q654" s="172">
        <f t="shared" si="36"/>
        <v>4.181391984176841E-2</v>
      </c>
      <c r="R654" s="172">
        <f t="shared" si="36"/>
        <v>4.9512818561613159E-2</v>
      </c>
      <c r="S654" s="136">
        <f t="shared" si="36"/>
        <v>4.5068990860744895E-2</v>
      </c>
    </row>
    <row r="655" spans="1:19" x14ac:dyDescent="0.25">
      <c r="A655" s="187" t="s">
        <v>1235</v>
      </c>
      <c r="B655" s="189"/>
      <c r="C655" s="172">
        <f t="shared" si="37"/>
        <v>3.2998741640591245E-2</v>
      </c>
      <c r="D655" s="172">
        <f t="shared" si="36"/>
        <v>5.9543902265585702E-2</v>
      </c>
      <c r="E655" s="172">
        <f t="shared" si="36"/>
        <v>-2.8668653549674405E-2</v>
      </c>
      <c r="F655" s="172">
        <f t="shared" si="36"/>
        <v>2.2572047453134347E-2</v>
      </c>
      <c r="G655" s="172">
        <f t="shared" si="36"/>
        <v>-8.5776226103693398E-2</v>
      </c>
      <c r="H655" s="172">
        <f t="shared" si="36"/>
        <v>-3.1589607872868575E-2</v>
      </c>
      <c r="I655" s="172">
        <f t="shared" si="36"/>
        <v>5.2860434616467611E-2</v>
      </c>
      <c r="J655" s="172">
        <f t="shared" si="36"/>
        <v>0.12347460564196999</v>
      </c>
      <c r="K655" s="172">
        <f t="shared" si="36"/>
        <v>0.10570164873122412</v>
      </c>
      <c r="L655" s="172">
        <f t="shared" si="36"/>
        <v>4.0323708529023561E-2</v>
      </c>
      <c r="M655" s="172">
        <f t="shared" si="36"/>
        <v>0.10879354508354799</v>
      </c>
      <c r="N655" s="172">
        <f t="shared" si="36"/>
        <v>1.0360150351532704E-2</v>
      </c>
      <c r="O655" s="172">
        <f t="shared" si="36"/>
        <v>5.2517833261882974E-2</v>
      </c>
      <c r="P655" s="172">
        <f t="shared" si="36"/>
        <v>6.5021965110692248E-2</v>
      </c>
      <c r="Q655" s="172">
        <f t="shared" si="36"/>
        <v>2.9791076666858318E-2</v>
      </c>
      <c r="R655" s="172">
        <f t="shared" si="36"/>
        <v>3.3083262100391364E-2</v>
      </c>
      <c r="S655" s="136">
        <f t="shared" si="36"/>
        <v>7.0029618352362544E-2</v>
      </c>
    </row>
    <row r="656" spans="1:19" x14ac:dyDescent="0.25">
      <c r="A656" s="189" t="s">
        <v>1232</v>
      </c>
      <c r="B656" s="189"/>
      <c r="C656" s="172">
        <f t="shared" si="37"/>
        <v>7.000127588282723E-3</v>
      </c>
      <c r="D656" s="172">
        <f t="shared" si="36"/>
        <v>6.9256663295401699E-2</v>
      </c>
      <c r="E656" s="172">
        <f t="shared" si="36"/>
        <v>-4.2599578466101407E-2</v>
      </c>
      <c r="F656" s="172">
        <f t="shared" si="36"/>
        <v>0.12078307807926913</v>
      </c>
      <c r="G656" s="172">
        <f t="shared" si="36"/>
        <v>-6.097884962491551E-2</v>
      </c>
      <c r="H656" s="172">
        <f t="shared" si="36"/>
        <v>-1.6261573825561815E-2</v>
      </c>
      <c r="I656" s="172">
        <f t="shared" si="36"/>
        <v>7.4258360773625132E-2</v>
      </c>
      <c r="J656" s="172">
        <f t="shared" si="36"/>
        <v>0.11620589960949745</v>
      </c>
      <c r="K656" s="172">
        <f t="shared" si="36"/>
        <v>9.9813276597097822E-2</v>
      </c>
      <c r="L656" s="172">
        <f t="shared" si="36"/>
        <v>2.746579319625897E-2</v>
      </c>
      <c r="M656" s="172">
        <f t="shared" si="36"/>
        <v>0.15661295909143447</v>
      </c>
      <c r="N656" s="172">
        <f t="shared" si="36"/>
        <v>8.1621224134973414E-3</v>
      </c>
      <c r="O656" s="172">
        <f t="shared" si="36"/>
        <v>6.8050491889043219E-2</v>
      </c>
      <c r="P656" s="172">
        <f t="shared" si="36"/>
        <v>8.5261289607744484E-2</v>
      </c>
      <c r="Q656" s="172">
        <f t="shared" si="36"/>
        <v>2.0632251801133483E-2</v>
      </c>
      <c r="R656" s="172">
        <f t="shared" si="36"/>
        <v>1.3892975862150658E-2</v>
      </c>
      <c r="S656" s="136">
        <f t="shared" si="36"/>
        <v>7.093681632039428E-2</v>
      </c>
    </row>
    <row r="657" spans="1:19" x14ac:dyDescent="0.25">
      <c r="A657" s="189" t="s">
        <v>1229</v>
      </c>
      <c r="B657" s="189"/>
      <c r="C657" s="172">
        <f t="shared" si="37"/>
        <v>-2.6345985912623271E-2</v>
      </c>
      <c r="D657" s="172">
        <f t="shared" si="36"/>
        <v>4.2671397725366766E-2</v>
      </c>
      <c r="E657" s="172">
        <f t="shared" si="36"/>
        <v>-2.288937575020622E-2</v>
      </c>
      <c r="F657" s="172">
        <f t="shared" si="36"/>
        <v>-2.8957939697542567E-3</v>
      </c>
      <c r="G657" s="172">
        <f t="shared" si="36"/>
        <v>-1.8272590427903079E-2</v>
      </c>
      <c r="H657" s="172">
        <f t="shared" si="36"/>
        <v>2.1824363502280786E-2</v>
      </c>
      <c r="I657" s="172">
        <f t="shared" si="36"/>
        <v>7.2565990333881114E-2</v>
      </c>
      <c r="J657" s="172">
        <f t="shared" si="36"/>
        <v>0.11027360365889538</v>
      </c>
      <c r="K657" s="172">
        <f t="shared" si="36"/>
        <v>0.11852441812339065</v>
      </c>
      <c r="L657" s="172">
        <f t="shared" si="36"/>
        <v>6.4986463798129224E-2</v>
      </c>
      <c r="M657" s="172">
        <f t="shared" si="36"/>
        <v>0.18608860166200292</v>
      </c>
      <c r="N657" s="172">
        <f t="shared" si="36"/>
        <v>5.2845717203841902E-2</v>
      </c>
      <c r="O657" s="172">
        <f t="shared" si="36"/>
        <v>7.4768676713273141E-2</v>
      </c>
      <c r="P657" s="172">
        <f t="shared" si="36"/>
        <v>7.031112909430326E-2</v>
      </c>
      <c r="Q657" s="172">
        <f t="shared" si="36"/>
        <v>0.10346992062560756</v>
      </c>
      <c r="R657" s="172">
        <f t="shared" si="36"/>
        <v>4.6880466785906183E-2</v>
      </c>
      <c r="S657" s="136">
        <f t="shared" si="36"/>
        <v>8.2093542817276433E-2</v>
      </c>
    </row>
    <row r="658" spans="1:19" x14ac:dyDescent="0.25">
      <c r="A658" s="189" t="s">
        <v>1226</v>
      </c>
      <c r="B658" s="189"/>
      <c r="C658" s="172">
        <f t="shared" si="37"/>
        <v>-0.10664116885145158</v>
      </c>
      <c r="D658" s="172">
        <f t="shared" si="36"/>
        <v>0.22662488828618477</v>
      </c>
      <c r="E658" s="172">
        <f t="shared" si="36"/>
        <v>6.6578731171857308E-2</v>
      </c>
      <c r="F658" s="172">
        <f t="shared" si="36"/>
        <v>2.5676407905767862E-2</v>
      </c>
      <c r="G658" s="172">
        <f t="shared" si="36"/>
        <v>-1.5037136625397518E-2</v>
      </c>
      <c r="H658" s="172">
        <f t="shared" si="36"/>
        <v>2.7948568366552351E-2</v>
      </c>
      <c r="I658" s="172">
        <f t="shared" si="36"/>
        <v>3.9474965692777975E-2</v>
      </c>
      <c r="J658" s="172">
        <f t="shared" si="36"/>
        <v>-0.14159944872960151</v>
      </c>
      <c r="K658" s="172">
        <f t="shared" si="36"/>
        <v>6.2142655640357924E-2</v>
      </c>
      <c r="L658" s="172">
        <f t="shared" si="36"/>
        <v>0.10766509366656818</v>
      </c>
      <c r="M658" s="172">
        <f t="shared" si="36"/>
        <v>0.23514228447318941</v>
      </c>
      <c r="N658" s="172">
        <f t="shared" si="36"/>
        <v>-5.2232399401260565E-2</v>
      </c>
      <c r="O658" s="172">
        <f t="shared" si="36"/>
        <v>0.19794745094849064</v>
      </c>
      <c r="P658" s="172">
        <f t="shared" si="36"/>
        <v>0.19004749210018446</v>
      </c>
      <c r="Q658" s="172">
        <f t="shared" si="36"/>
        <v>0.21605356247587082</v>
      </c>
      <c r="R658" s="172">
        <f t="shared" si="36"/>
        <v>6.3297630950893025E-2</v>
      </c>
      <c r="S658" s="136">
        <f t="shared" si="36"/>
        <v>0.14834457827981162</v>
      </c>
    </row>
    <row r="659" spans="1:19" x14ac:dyDescent="0.25">
      <c r="A659" s="189" t="s">
        <v>1223</v>
      </c>
      <c r="B659" s="189"/>
      <c r="C659" s="172">
        <f t="shared" si="37"/>
        <v>7.2641558331527634E-3</v>
      </c>
      <c r="D659" s="172">
        <f t="shared" si="36"/>
        <v>-1.6922908454491514E-2</v>
      </c>
      <c r="E659" s="172">
        <f t="shared" si="36"/>
        <v>-4.1183442158678862E-2</v>
      </c>
      <c r="F659" s="172">
        <f t="shared" si="36"/>
        <v>-7.6584343681747713E-2</v>
      </c>
      <c r="G659" s="172">
        <f t="shared" si="36"/>
        <v>-3.3252743790206152E-2</v>
      </c>
      <c r="H659" s="172">
        <f t="shared" si="36"/>
        <v>2.5514947601946947E-2</v>
      </c>
      <c r="I659" s="172">
        <f t="shared" si="36"/>
        <v>8.8667069211118887E-2</v>
      </c>
      <c r="J659" s="172">
        <f t="shared" si="36"/>
        <v>0.24511469747311843</v>
      </c>
      <c r="K659" s="172">
        <f t="shared" si="36"/>
        <v>0.19983945155255367</v>
      </c>
      <c r="L659" s="172">
        <f t="shared" si="36"/>
        <v>9.8976940817228298E-2</v>
      </c>
      <c r="M659" s="172">
        <f t="shared" si="36"/>
        <v>0.16700689593538631</v>
      </c>
      <c r="N659" s="172">
        <f t="shared" si="36"/>
        <v>9.0053618014376058E-2</v>
      </c>
      <c r="O659" s="172">
        <f t="shared" si="36"/>
        <v>6.3946953185775035E-2</v>
      </c>
      <c r="P659" s="172">
        <f t="shared" si="36"/>
        <v>5.5931084342226933E-2</v>
      </c>
      <c r="Q659" s="172">
        <f t="shared" si="36"/>
        <v>3.7169702038142516E-2</v>
      </c>
      <c r="R659" s="172">
        <f t="shared" si="36"/>
        <v>3.4775978288187348E-2</v>
      </c>
      <c r="S659" s="136">
        <f t="shared" si="36"/>
        <v>5.2840267687346065E-2</v>
      </c>
    </row>
    <row r="660" spans="1:19" x14ac:dyDescent="0.25">
      <c r="A660" s="189" t="s">
        <v>1220</v>
      </c>
      <c r="B660" s="189"/>
      <c r="C660" s="172">
        <f t="shared" si="37"/>
        <v>1.1388212229096695E-2</v>
      </c>
      <c r="D660" s="172">
        <f t="shared" si="36"/>
        <v>-5.1544180431113196E-2</v>
      </c>
      <c r="E660" s="172">
        <f t="shared" si="36"/>
        <v>-0.12057460841663914</v>
      </c>
      <c r="F660" s="172">
        <f t="shared" si="36"/>
        <v>0.23643876984950118</v>
      </c>
      <c r="G660" s="172">
        <f t="shared" si="36"/>
        <v>2.7444707432974669E-2</v>
      </c>
      <c r="H660" s="172">
        <f t="shared" si="36"/>
        <v>-2.0515068164308481E-3</v>
      </c>
      <c r="I660" s="172">
        <f t="shared" si="36"/>
        <v>8.3277366965968103E-2</v>
      </c>
      <c r="J660" s="172">
        <f t="shared" si="36"/>
        <v>0.20621517331522732</v>
      </c>
      <c r="K660" s="172">
        <f t="shared" si="36"/>
        <v>-4.0982268641448605E-2</v>
      </c>
      <c r="L660" s="172">
        <f t="shared" si="36"/>
        <v>-0.11866797386957817</v>
      </c>
      <c r="M660" s="172">
        <f t="shared" si="36"/>
        <v>0.16698043387769701</v>
      </c>
      <c r="N660" s="172">
        <f t="shared" si="36"/>
        <v>0.12649926456687921</v>
      </c>
      <c r="O660" s="172">
        <f t="shared" si="36"/>
        <v>-9.2655961932596842E-2</v>
      </c>
      <c r="P660" s="172">
        <f t="shared" si="36"/>
        <v>-9.1372588975628832E-2</v>
      </c>
      <c r="Q660" s="172">
        <f t="shared" si="36"/>
        <v>0.15021544519180119</v>
      </c>
      <c r="R660" s="172">
        <f t="shared" si="36"/>
        <v>6.0095028237345804E-2</v>
      </c>
      <c r="S660" s="136">
        <f t="shared" si="36"/>
        <v>5.9205768384922974E-2</v>
      </c>
    </row>
    <row r="661" spans="1:19" x14ac:dyDescent="0.25">
      <c r="A661" s="189" t="s">
        <v>1217</v>
      </c>
      <c r="B661" s="189"/>
      <c r="C661" s="172">
        <f t="shared" si="37"/>
        <v>4.6266911379212905E-2</v>
      </c>
      <c r="D661" s="172">
        <f t="shared" si="36"/>
        <v>9.9790438483771116E-2</v>
      </c>
      <c r="E661" s="172">
        <f t="shared" si="36"/>
        <v>-6.414364280755569E-2</v>
      </c>
      <c r="F661" s="172">
        <f t="shared" si="36"/>
        <v>0.27300095222603993</v>
      </c>
      <c r="G661" s="172">
        <f t="shared" si="36"/>
        <v>-0.10456360124383279</v>
      </c>
      <c r="H661" s="172">
        <f t="shared" si="36"/>
        <v>-5.6206794200449606E-2</v>
      </c>
      <c r="I661" s="172">
        <f t="shared" si="36"/>
        <v>7.6090320756341256E-2</v>
      </c>
      <c r="J661" s="172">
        <f t="shared" si="36"/>
        <v>0.12276975356965658</v>
      </c>
      <c r="K661" s="172">
        <f t="shared" si="36"/>
        <v>7.9528162350132936E-2</v>
      </c>
      <c r="L661" s="172">
        <f t="shared" si="36"/>
        <v>-1.2940048748759869E-2</v>
      </c>
      <c r="M661" s="172">
        <f t="shared" si="36"/>
        <v>0.12397866737168117</v>
      </c>
      <c r="N661" s="172">
        <f t="shared" si="36"/>
        <v>-4.123721262597202E-2</v>
      </c>
      <c r="O661" s="172">
        <f t="shared" si="36"/>
        <v>6.0216149584139789E-2</v>
      </c>
      <c r="P661" s="172">
        <f t="shared" si="36"/>
        <v>0.10302753670421572</v>
      </c>
      <c r="Q661" s="172">
        <f t="shared" si="36"/>
        <v>-7.0049277254172093E-2</v>
      </c>
      <c r="R661" s="172">
        <f t="shared" si="36"/>
        <v>-2.5235321397923172E-2</v>
      </c>
      <c r="S661" s="136">
        <f t="shared" si="36"/>
        <v>5.7219897154907606E-2</v>
      </c>
    </row>
    <row r="662" spans="1:19" x14ac:dyDescent="0.25">
      <c r="A662" s="189" t="s">
        <v>1214</v>
      </c>
      <c r="B662" s="189"/>
      <c r="C662" s="172">
        <f t="shared" si="37"/>
        <v>0.10153962359375912</v>
      </c>
      <c r="D662" s="172">
        <f t="shared" si="36"/>
        <v>7.6047911464612872E-2</v>
      </c>
      <c r="E662" s="172">
        <f t="shared" si="36"/>
        <v>6.0970004590012339E-2</v>
      </c>
      <c r="F662" s="172">
        <f t="shared" si="36"/>
        <v>8.249506010370955E-2</v>
      </c>
      <c r="G662" s="172">
        <f t="shared" si="36"/>
        <v>-1.1571022718418478E-2</v>
      </c>
      <c r="H662" s="172">
        <f t="shared" si="36"/>
        <v>4.5929324124218684E-3</v>
      </c>
      <c r="I662" s="172">
        <f t="shared" si="36"/>
        <v>5.748353255050298E-2</v>
      </c>
      <c r="J662" s="172">
        <f t="shared" si="36"/>
        <v>4.3968521564419216E-3</v>
      </c>
      <c r="K662" s="172">
        <f t="shared" si="36"/>
        <v>4.3074262021114418E-3</v>
      </c>
      <c r="L662" s="172">
        <f t="shared" si="36"/>
        <v>4.9713646998262639E-2</v>
      </c>
      <c r="M662" s="172">
        <f t="shared" si="36"/>
        <v>2.545422775053563E-2</v>
      </c>
      <c r="N662" s="172">
        <f t="shared" si="36"/>
        <v>7.0477003734705779E-3</v>
      </c>
      <c r="O662" s="172">
        <f t="shared" si="36"/>
        <v>5.4017304493491514E-2</v>
      </c>
      <c r="P662" s="172">
        <f t="shared" si="36"/>
        <v>0.10469820024277721</v>
      </c>
      <c r="Q662" s="172">
        <f t="shared" si="36"/>
        <v>-3.435578056641897E-2</v>
      </c>
      <c r="R662" s="172">
        <f t="shared" si="36"/>
        <v>2.5084254758095614E-2</v>
      </c>
      <c r="S662" s="136">
        <f t="shared" si="36"/>
        <v>8.1450043081280787E-2</v>
      </c>
    </row>
    <row r="663" spans="1:19" x14ac:dyDescent="0.25">
      <c r="A663" s="189" t="s">
        <v>1211</v>
      </c>
      <c r="B663" s="189"/>
      <c r="C663" s="172">
        <f t="shared" si="37"/>
        <v>-0.18745448114268681</v>
      </c>
      <c r="D663" s="172">
        <f t="shared" si="36"/>
        <v>0.43107249350600374</v>
      </c>
      <c r="E663" s="172">
        <f t="shared" si="36"/>
        <v>-0.28830733305898415</v>
      </c>
      <c r="F663" s="172">
        <f t="shared" si="36"/>
        <v>7.3449596296552011E-2</v>
      </c>
      <c r="G663" s="172">
        <f t="shared" si="36"/>
        <v>6.7593342776358867E-2</v>
      </c>
      <c r="H663" s="172">
        <f t="shared" si="36"/>
        <v>-0.61377851767690261</v>
      </c>
      <c r="I663" s="172">
        <f t="shared" si="36"/>
        <v>0.17334346810698609</v>
      </c>
      <c r="J663" s="172">
        <f t="shared" si="36"/>
        <v>0.35779384124280211</v>
      </c>
      <c r="K663" s="172">
        <f t="shared" si="36"/>
        <v>9.6497733581531353E-2</v>
      </c>
      <c r="L663" s="172">
        <f t="shared" si="36"/>
        <v>-1.4856423371403582E-2</v>
      </c>
      <c r="M663" s="172">
        <f t="shared" si="36"/>
        <v>3.8892097246583157E-2</v>
      </c>
      <c r="N663" s="172">
        <f t="shared" si="36"/>
        <v>-0.10487402672073287</v>
      </c>
      <c r="O663" s="172">
        <f t="shared" si="36"/>
        <v>-0.16165243111099648</v>
      </c>
      <c r="P663" s="172">
        <f t="shared" si="36"/>
        <v>6.6836122966905886E-2</v>
      </c>
      <c r="Q663" s="172">
        <f t="shared" si="36"/>
        <v>0.12315019045453757</v>
      </c>
      <c r="R663" s="172">
        <f t="shared" si="36"/>
        <v>-0.33381522211133308</v>
      </c>
      <c r="S663" s="136">
        <f t="shared" si="36"/>
        <v>-0.13010227924338713</v>
      </c>
    </row>
    <row r="664" spans="1:19" x14ac:dyDescent="0.25">
      <c r="A664" s="189" t="s">
        <v>1208</v>
      </c>
      <c r="B664" s="189"/>
      <c r="C664" s="172">
        <f t="shared" si="37"/>
        <v>-0.20545933760219803</v>
      </c>
      <c r="D664" s="172">
        <f t="shared" si="36"/>
        <v>0.41883312277015938</v>
      </c>
      <c r="E664" s="172">
        <f t="shared" si="36"/>
        <v>-0.14092662433713687</v>
      </c>
      <c r="F664" s="172">
        <f t="shared" si="36"/>
        <v>4.7578088732316504E-2</v>
      </c>
      <c r="G664" s="172">
        <f t="shared" si="36"/>
        <v>9.542806977846241E-2</v>
      </c>
      <c r="H664" s="172">
        <f t="shared" si="36"/>
        <v>-0.8730370417957114</v>
      </c>
      <c r="I664" s="172">
        <f t="shared" si="36"/>
        <v>0.19583957051408318</v>
      </c>
      <c r="J664" s="172">
        <f t="shared" si="36"/>
        <v>0.55470167606201204</v>
      </c>
      <c r="K664" s="172">
        <f t="shared" si="36"/>
        <v>-0.1178267889668283</v>
      </c>
      <c r="L664" s="172">
        <f t="shared" si="36"/>
        <v>0.34727987429706686</v>
      </c>
      <c r="M664" s="172">
        <f t="shared" si="36"/>
        <v>-9.9432149754045129E-3</v>
      </c>
      <c r="N664" s="172">
        <f t="shared" si="36"/>
        <v>-0.26605430927599782</v>
      </c>
      <c r="O664" s="172">
        <f t="shared" si="36"/>
        <v>-0.1629474867607027</v>
      </c>
      <c r="P664" s="172">
        <f t="shared" si="36"/>
        <v>-0.16954152992529914</v>
      </c>
      <c r="Q664" s="172">
        <f t="shared" si="36"/>
        <v>4.6287414607233179E-2</v>
      </c>
      <c r="R664" s="172">
        <f t="shared" si="36"/>
        <v>-0.46934786752890478</v>
      </c>
      <c r="S664" s="136">
        <f t="shared" si="36"/>
        <v>-9.7374256926252789E-2</v>
      </c>
    </row>
    <row r="665" spans="1:19" x14ac:dyDescent="0.25">
      <c r="A665" s="189" t="s">
        <v>1205</v>
      </c>
      <c r="B665" s="189"/>
      <c r="C665" s="172">
        <f t="shared" si="37"/>
        <v>-0.43083602271405785</v>
      </c>
      <c r="D665" s="172">
        <f t="shared" si="36"/>
        <v>1.185142291619782</v>
      </c>
      <c r="E665" s="172">
        <f t="shared" si="36"/>
        <v>-0.59220824320047827</v>
      </c>
      <c r="F665" s="172">
        <f t="shared" si="36"/>
        <v>0.23298699424420954</v>
      </c>
      <c r="G665" s="172">
        <f t="shared" si="36"/>
        <v>-0.18124037856124997</v>
      </c>
      <c r="H665" s="172">
        <f t="shared" si="36"/>
        <v>-0.14303653201305511</v>
      </c>
      <c r="I665" s="172">
        <f t="shared" si="36"/>
        <v>0.49932489203797736</v>
      </c>
      <c r="J665" s="172">
        <f t="shared" si="36"/>
        <v>-9.425066078951394E-2</v>
      </c>
      <c r="K665" s="172">
        <f t="shared" si="36"/>
        <v>0.45723980163082323</v>
      </c>
      <c r="L665" s="172">
        <f t="shared" si="36"/>
        <v>-0.25795554145486377</v>
      </c>
      <c r="M665" s="172">
        <f t="shared" si="36"/>
        <v>0.197846715266909</v>
      </c>
      <c r="N665" s="172">
        <f t="shared" si="36"/>
        <v>0.33414333889156111</v>
      </c>
      <c r="O665" s="172">
        <f t="shared" si="36"/>
        <v>-0.3629991534231779</v>
      </c>
      <c r="P665" s="172">
        <f t="shared" si="36"/>
        <v>6.9962721676573025E-2</v>
      </c>
      <c r="Q665" s="172">
        <f t="shared" si="36"/>
        <v>0.90092821210230278</v>
      </c>
      <c r="R665" s="172">
        <f t="shared" si="36"/>
        <v>-0.40145440450998726</v>
      </c>
      <c r="S665" s="136">
        <f t="shared" si="36"/>
        <v>-0.24696298557017538</v>
      </c>
    </row>
    <row r="666" spans="1:19" x14ac:dyDescent="0.25">
      <c r="A666" s="189" t="s">
        <v>1202</v>
      </c>
      <c r="B666" s="189"/>
      <c r="C666" s="172">
        <f t="shared" si="37"/>
        <v>-0.18084226138017301</v>
      </c>
      <c r="D666" s="172">
        <f t="shared" si="37"/>
        <v>0.36314185516017594</v>
      </c>
      <c r="E666" s="172">
        <f t="shared" si="37"/>
        <v>-8.2056846652898474E-2</v>
      </c>
      <c r="F666" s="172">
        <f t="shared" si="37"/>
        <v>3.3403277203297055E-2</v>
      </c>
      <c r="G666" s="172">
        <f t="shared" si="37"/>
        <v>0.12173704628885074</v>
      </c>
      <c r="H666" s="172">
        <f t="shared" si="37"/>
        <v>-0.89546805839339028</v>
      </c>
      <c r="I666" s="172">
        <f t="shared" si="37"/>
        <v>0.15974968312111137</v>
      </c>
      <c r="J666" s="172">
        <f t="shared" si="37"/>
        <v>0.66756861522844591</v>
      </c>
      <c r="K666" s="172">
        <f t="shared" si="37"/>
        <v>-0.17344961578362139</v>
      </c>
      <c r="L666" s="172">
        <f t="shared" si="37"/>
        <v>0.45414552735760183</v>
      </c>
      <c r="M666" s="172">
        <f t="shared" si="37"/>
        <v>-3.2686803881772808E-2</v>
      </c>
      <c r="N666" s="172">
        <f t="shared" si="37"/>
        <v>-0.32246433113617201</v>
      </c>
      <c r="O666" s="172">
        <f t="shared" si="37"/>
        <v>-0.12982910684891857</v>
      </c>
      <c r="P666" s="172">
        <f t="shared" si="37"/>
        <v>-0.19884973850259202</v>
      </c>
      <c r="Q666" s="172">
        <f t="shared" si="37"/>
        <v>-4.8253951863434397E-2</v>
      </c>
      <c r="R666" s="172">
        <f t="shared" si="37"/>
        <v>-0.48046587047705636</v>
      </c>
      <c r="S666" s="136">
        <f t="shared" ref="D666:S681" si="38">(S261/R261)^4-1</f>
        <v>-6.8409065484146048E-2</v>
      </c>
    </row>
    <row r="667" spans="1:19" x14ac:dyDescent="0.25">
      <c r="A667" s="189" t="s">
        <v>1199</v>
      </c>
      <c r="B667" s="189"/>
      <c r="C667" s="172">
        <f t="shared" ref="C667:R682" si="39">(C262/B262)^4-1</f>
        <v>-0.30616546073759288</v>
      </c>
      <c r="D667" s="172">
        <f t="shared" si="39"/>
        <v>1.3499067616714613</v>
      </c>
      <c r="E667" s="172">
        <f t="shared" si="39"/>
        <v>-0.56293706617864969</v>
      </c>
      <c r="F667" s="172">
        <f t="shared" si="39"/>
        <v>-0.25186978412999961</v>
      </c>
      <c r="G667" s="172">
        <f t="shared" si="39"/>
        <v>0.24539534096780824</v>
      </c>
      <c r="H667" s="172">
        <f t="shared" si="39"/>
        <v>-0.15928340129167495</v>
      </c>
      <c r="I667" s="172">
        <f t="shared" si="39"/>
        <v>0.30628414549650151</v>
      </c>
      <c r="J667" s="172">
        <f t="shared" si="39"/>
        <v>0.234999585027589</v>
      </c>
      <c r="K667" s="172">
        <f t="shared" si="39"/>
        <v>0.5375158953209882</v>
      </c>
      <c r="L667" s="172">
        <f t="shared" si="39"/>
        <v>-0.33790793231859595</v>
      </c>
      <c r="M667" s="172">
        <f t="shared" si="39"/>
        <v>7.9630489946154404E-2</v>
      </c>
      <c r="N667" s="172">
        <f t="shared" si="39"/>
        <v>0.16486129811960337</v>
      </c>
      <c r="O667" s="172">
        <f t="shared" si="39"/>
        <v>-0.30378324559488634</v>
      </c>
      <c r="P667" s="172">
        <f t="shared" si="39"/>
        <v>0.48049809213582884</v>
      </c>
      <c r="Q667" s="172">
        <f t="shared" si="39"/>
        <v>0.57734396690876899</v>
      </c>
      <c r="R667" s="172">
        <f t="shared" si="39"/>
        <v>-0.38799864490941527</v>
      </c>
      <c r="S667" s="136">
        <f t="shared" si="38"/>
        <v>-0.26920834784201086</v>
      </c>
    </row>
    <row r="668" spans="1:19" x14ac:dyDescent="0.25">
      <c r="A668" s="189" t="s">
        <v>1196</v>
      </c>
      <c r="B668" s="189"/>
      <c r="C668" s="172">
        <f t="shared" si="39"/>
        <v>-0.17427174924729338</v>
      </c>
      <c r="D668" s="172">
        <f t="shared" si="38"/>
        <v>1.0470968110192143</v>
      </c>
      <c r="E668" s="172">
        <f t="shared" si="38"/>
        <v>-0.5855812282718813</v>
      </c>
      <c r="F668" s="172">
        <f t="shared" si="38"/>
        <v>-0.22601910253240776</v>
      </c>
      <c r="G668" s="172">
        <f t="shared" si="38"/>
        <v>2.3551493676369217E-2</v>
      </c>
      <c r="H668" s="172">
        <f t="shared" si="38"/>
        <v>-0.11110042981175028</v>
      </c>
      <c r="I668" s="172">
        <f t="shared" si="38"/>
        <v>0.29970350517980404</v>
      </c>
      <c r="J668" s="172">
        <f t="shared" si="38"/>
        <v>-9.354218683601323E-2</v>
      </c>
      <c r="K668" s="172">
        <f t="shared" si="38"/>
        <v>0.31445387956448845</v>
      </c>
      <c r="L668" s="172">
        <f t="shared" si="38"/>
        <v>0.20725856984435187</v>
      </c>
      <c r="M668" s="172">
        <f t="shared" si="38"/>
        <v>0.36943838283914432</v>
      </c>
      <c r="N668" s="172">
        <f t="shared" si="38"/>
        <v>0.36207669311781032</v>
      </c>
      <c r="O668" s="172">
        <f t="shared" si="38"/>
        <v>-0.26119130197217566</v>
      </c>
      <c r="P668" s="172">
        <f t="shared" si="38"/>
        <v>-9.1054302785058439E-2</v>
      </c>
      <c r="Q668" s="172">
        <f t="shared" si="38"/>
        <v>0.18558753006171358</v>
      </c>
      <c r="R668" s="172">
        <f t="shared" si="38"/>
        <v>-0.16195616705625493</v>
      </c>
      <c r="S668" s="136">
        <f t="shared" si="38"/>
        <v>3.2650385217282363E-2</v>
      </c>
    </row>
    <row r="669" spans="1:19" x14ac:dyDescent="0.25">
      <c r="A669" s="189" t="s">
        <v>1193</v>
      </c>
      <c r="B669" s="189"/>
      <c r="C669" s="172">
        <f t="shared" si="39"/>
        <v>-0.31546535712718693</v>
      </c>
      <c r="D669" s="172">
        <f t="shared" si="38"/>
        <v>1.3753008465911729</v>
      </c>
      <c r="E669" s="172">
        <f t="shared" si="38"/>
        <v>-0.56116797091387105</v>
      </c>
      <c r="F669" s="172">
        <f t="shared" si="38"/>
        <v>-0.25335011890473769</v>
      </c>
      <c r="G669" s="172">
        <f t="shared" si="38"/>
        <v>0.26288594220681194</v>
      </c>
      <c r="H669" s="172">
        <f t="shared" si="38"/>
        <v>-0.16268357110017684</v>
      </c>
      <c r="I669" s="172">
        <f t="shared" si="38"/>
        <v>0.30676724525186017</v>
      </c>
      <c r="J669" s="172">
        <f t="shared" si="38"/>
        <v>0.26146280484441276</v>
      </c>
      <c r="K669" s="172">
        <f t="shared" si="38"/>
        <v>0.5535795779293482</v>
      </c>
      <c r="L669" s="172">
        <f t="shared" si="38"/>
        <v>-0.36490412649165815</v>
      </c>
      <c r="M669" s="172">
        <f t="shared" si="38"/>
        <v>5.9705059605400956E-2</v>
      </c>
      <c r="N669" s="172">
        <f t="shared" si="38"/>
        <v>0.14990582230561844</v>
      </c>
      <c r="O669" s="172">
        <f t="shared" si="38"/>
        <v>-0.30729083501104748</v>
      </c>
      <c r="P669" s="172">
        <f t="shared" si="38"/>
        <v>0.53966999558394746</v>
      </c>
      <c r="Q669" s="172">
        <f t="shared" si="38"/>
        <v>0.61026774259089955</v>
      </c>
      <c r="R669" s="172">
        <f t="shared" si="38"/>
        <v>-0.40210678201400807</v>
      </c>
      <c r="S669" s="136">
        <f t="shared" si="38"/>
        <v>-0.28902642922641852</v>
      </c>
    </row>
    <row r="670" spans="1:19" x14ac:dyDescent="0.25">
      <c r="A670" s="189" t="s">
        <v>1190</v>
      </c>
      <c r="B670" s="189"/>
      <c r="C670" s="172">
        <f t="shared" si="39"/>
        <v>-1.7699682049530208E-2</v>
      </c>
      <c r="D670" s="172">
        <f t="shared" si="38"/>
        <v>-0.11659887192703211</v>
      </c>
      <c r="E670" s="172">
        <f t="shared" si="38"/>
        <v>-0.19980641560364232</v>
      </c>
      <c r="F670" s="172">
        <f t="shared" si="38"/>
        <v>0.55668319916341602</v>
      </c>
      <c r="G670" s="172">
        <f t="shared" si="38"/>
        <v>-0.11027816105584165</v>
      </c>
      <c r="H670" s="172">
        <f t="shared" si="38"/>
        <v>0.1149090630509495</v>
      </c>
      <c r="I670" s="172">
        <f t="shared" si="38"/>
        <v>4.7053556924876005E-2</v>
      </c>
      <c r="J670" s="172">
        <f t="shared" si="38"/>
        <v>0.24474552918533909</v>
      </c>
      <c r="K670" s="172">
        <f t="shared" si="38"/>
        <v>5.9701372874109371E-2</v>
      </c>
      <c r="L670" s="172">
        <f t="shared" si="38"/>
        <v>-5.3956441206776007E-2</v>
      </c>
      <c r="M670" s="172">
        <f t="shared" si="38"/>
        <v>7.1554925455237228E-2</v>
      </c>
      <c r="N670" s="172">
        <f t="shared" si="38"/>
        <v>-8.9685152524102252E-2</v>
      </c>
      <c r="O670" s="172">
        <f t="shared" si="38"/>
        <v>-9.2640706619324664E-3</v>
      </c>
      <c r="P670" s="172">
        <f t="shared" si="38"/>
        <v>6.7284133310348659E-2</v>
      </c>
      <c r="Q670" s="172">
        <f t="shared" si="38"/>
        <v>-0.13133427595944158</v>
      </c>
      <c r="R670" s="172">
        <f t="shared" si="38"/>
        <v>-6.6884430975390319E-2</v>
      </c>
      <c r="S670" s="136">
        <f t="shared" si="38"/>
        <v>-1.4848524932543405E-2</v>
      </c>
    </row>
    <row r="671" spans="1:19" x14ac:dyDescent="0.25">
      <c r="A671" s="189" t="s">
        <v>1187</v>
      </c>
      <c r="B671" s="189"/>
      <c r="C671" s="172">
        <f t="shared" si="39"/>
        <v>7.5133284244827347E-2</v>
      </c>
      <c r="D671" s="172">
        <f t="shared" si="38"/>
        <v>2.9498080771351187E-2</v>
      </c>
      <c r="E671" s="172">
        <f t="shared" si="38"/>
        <v>-6.2490580122333106E-2</v>
      </c>
      <c r="F671" s="172">
        <f t="shared" si="38"/>
        <v>0.56826952957796828</v>
      </c>
      <c r="G671" s="172">
        <f t="shared" si="38"/>
        <v>-0.242171024282123</v>
      </c>
      <c r="H671" s="172">
        <f t="shared" si="38"/>
        <v>0.15362591207643228</v>
      </c>
      <c r="I671" s="172">
        <f t="shared" si="38"/>
        <v>8.6873408965530752E-2</v>
      </c>
      <c r="J671" s="172">
        <f t="shared" si="38"/>
        <v>0.16834981926943349</v>
      </c>
      <c r="K671" s="172">
        <f t="shared" si="38"/>
        <v>0.13093539304682866</v>
      </c>
      <c r="L671" s="172">
        <f t="shared" si="38"/>
        <v>-5.5405980166849944E-2</v>
      </c>
      <c r="M671" s="172">
        <f t="shared" si="38"/>
        <v>0.23238857725431461</v>
      </c>
      <c r="N671" s="172">
        <f t="shared" si="38"/>
        <v>-6.4394059006367077E-2</v>
      </c>
      <c r="O671" s="172">
        <f t="shared" si="38"/>
        <v>0.13164244824690785</v>
      </c>
      <c r="P671" s="172">
        <f t="shared" si="38"/>
        <v>0.11136584987162501</v>
      </c>
      <c r="Q671" s="172">
        <f t="shared" si="38"/>
        <v>-0.14288480630561795</v>
      </c>
      <c r="R671" s="172">
        <f t="shared" si="38"/>
        <v>2.2616655181773693E-2</v>
      </c>
      <c r="S671" s="136">
        <f t="shared" si="38"/>
        <v>8.9561263764868171E-2</v>
      </c>
    </row>
    <row r="672" spans="1:19" x14ac:dyDescent="0.25">
      <c r="A672" s="189" t="s">
        <v>1184</v>
      </c>
      <c r="B672" s="189"/>
      <c r="C672" s="172">
        <f t="shared" si="39"/>
        <v>0.2112634108416267</v>
      </c>
      <c r="D672" s="172">
        <f t="shared" si="38"/>
        <v>3.2583013603023847E-2</v>
      </c>
      <c r="E672" s="172">
        <f t="shared" si="38"/>
        <v>-0.26805749924769529</v>
      </c>
      <c r="F672" s="172">
        <f t="shared" si="38"/>
        <v>0.18727127171286262</v>
      </c>
      <c r="G672" s="172">
        <f t="shared" si="38"/>
        <v>0.14242188932322941</v>
      </c>
      <c r="H672" s="172">
        <f t="shared" si="38"/>
        <v>4.2725852461777958E-3</v>
      </c>
      <c r="I672" s="172">
        <f t="shared" si="38"/>
        <v>-0.1113539280700474</v>
      </c>
      <c r="J672" s="172">
        <f t="shared" si="38"/>
        <v>0.21464277044461699</v>
      </c>
      <c r="K672" s="172">
        <f t="shared" si="38"/>
        <v>0.21289498882108848</v>
      </c>
      <c r="L672" s="172">
        <f t="shared" si="38"/>
        <v>-9.2234468040711337E-2</v>
      </c>
      <c r="M672" s="172">
        <f t="shared" si="38"/>
        <v>0.1962278377653941</v>
      </c>
      <c r="N672" s="172">
        <f t="shared" si="38"/>
        <v>-2.0907225398525187E-2</v>
      </c>
      <c r="O672" s="172">
        <f t="shared" si="38"/>
        <v>3.6584033530840943E-2</v>
      </c>
      <c r="P672" s="172">
        <f t="shared" si="38"/>
        <v>9.246829905963283E-2</v>
      </c>
      <c r="Q672" s="172">
        <f t="shared" si="38"/>
        <v>-2.4491325373878547E-2</v>
      </c>
      <c r="R672" s="172">
        <f t="shared" si="38"/>
        <v>-1.0291999964386012E-2</v>
      </c>
      <c r="S672" s="136">
        <f t="shared" si="38"/>
        <v>-1.3740253944795278E-2</v>
      </c>
    </row>
    <row r="673" spans="1:19" x14ac:dyDescent="0.25">
      <c r="A673" s="189" t="s">
        <v>1181</v>
      </c>
      <c r="B673" s="189"/>
      <c r="C673" s="172">
        <f t="shared" si="39"/>
        <v>7.5641490449334103E-2</v>
      </c>
      <c r="D673" s="172">
        <f t="shared" si="38"/>
        <v>4.4391124286602635E-2</v>
      </c>
      <c r="E673" s="172">
        <f t="shared" si="38"/>
        <v>-6.3031069555844477E-3</v>
      </c>
      <c r="F673" s="172">
        <f t="shared" si="38"/>
        <v>-0.11830688093641206</v>
      </c>
      <c r="G673" s="172">
        <f t="shared" si="38"/>
        <v>-0.1259704035740129</v>
      </c>
      <c r="H673" s="172">
        <f t="shared" si="38"/>
        <v>-5.7183271271827429E-2</v>
      </c>
      <c r="I673" s="172">
        <f t="shared" si="38"/>
        <v>1.6949458473000556E-2</v>
      </c>
      <c r="J673" s="172">
        <f t="shared" si="38"/>
        <v>0.13618754762016216</v>
      </c>
      <c r="K673" s="172">
        <f t="shared" si="38"/>
        <v>0.11594256335453479</v>
      </c>
      <c r="L673" s="172">
        <f t="shared" si="38"/>
        <v>6.2766029057496064E-2</v>
      </c>
      <c r="M673" s="172">
        <f t="shared" si="38"/>
        <v>3.0524606733445703E-2</v>
      </c>
      <c r="N673" s="172">
        <f t="shared" si="38"/>
        <v>1.4235108889470105E-2</v>
      </c>
      <c r="O673" s="172">
        <f t="shared" si="38"/>
        <v>2.5661315289327247E-2</v>
      </c>
      <c r="P673" s="172">
        <f t="shared" si="38"/>
        <v>2.9798625396650902E-2</v>
      </c>
      <c r="Q673" s="172">
        <f t="shared" si="38"/>
        <v>4.6409925280237241E-2</v>
      </c>
      <c r="R673" s="172">
        <f t="shared" si="38"/>
        <v>6.8041995472690742E-2</v>
      </c>
      <c r="S673" s="136">
        <f t="shared" si="38"/>
        <v>6.8431314276141242E-2</v>
      </c>
    </row>
    <row r="674" spans="1:19" x14ac:dyDescent="0.25">
      <c r="A674" s="189" t="s">
        <v>1178</v>
      </c>
      <c r="B674" s="189"/>
      <c r="C674" s="172">
        <f t="shared" si="39"/>
        <v>1.1700760781958808E-2</v>
      </c>
      <c r="D674" s="172">
        <f t="shared" si="38"/>
        <v>7.4371433051926727E-2</v>
      </c>
      <c r="E674" s="172">
        <f t="shared" si="38"/>
        <v>3.3186130711504447E-2</v>
      </c>
      <c r="F674" s="172">
        <f t="shared" si="38"/>
        <v>-0.19064598924262255</v>
      </c>
      <c r="G674" s="172">
        <f t="shared" si="38"/>
        <v>-0.23801630768772652</v>
      </c>
      <c r="H674" s="172">
        <f t="shared" si="38"/>
        <v>-0.10771308786260902</v>
      </c>
      <c r="I674" s="172">
        <f t="shared" si="38"/>
        <v>6.645811656475975E-2</v>
      </c>
      <c r="J674" s="172">
        <f t="shared" si="38"/>
        <v>0.33245996705530745</v>
      </c>
      <c r="K674" s="172">
        <f t="shared" si="38"/>
        <v>0.22986985979302887</v>
      </c>
      <c r="L674" s="172">
        <f t="shared" si="38"/>
        <v>5.7084856295233966E-2</v>
      </c>
      <c r="M674" s="172">
        <f t="shared" si="38"/>
        <v>-3.1082944925392431E-3</v>
      </c>
      <c r="N674" s="172">
        <f t="shared" si="38"/>
        <v>-5.5415094821277933E-2</v>
      </c>
      <c r="O674" s="172">
        <f t="shared" si="38"/>
        <v>-4.4942929205260329E-2</v>
      </c>
      <c r="P674" s="172">
        <f t="shared" si="38"/>
        <v>-1.5156852255371889E-2</v>
      </c>
      <c r="Q674" s="172">
        <f t="shared" si="38"/>
        <v>2.4232312162037362E-2</v>
      </c>
      <c r="R674" s="172">
        <f t="shared" si="38"/>
        <v>7.8843368834056404E-2</v>
      </c>
      <c r="S674" s="136">
        <f t="shared" si="38"/>
        <v>5.9061786852009579E-2</v>
      </c>
    </row>
    <row r="675" spans="1:19" x14ac:dyDescent="0.25">
      <c r="A675" s="189" t="s">
        <v>1175</v>
      </c>
      <c r="B675" s="189"/>
      <c r="C675" s="172">
        <f t="shared" si="39"/>
        <v>0.14887932233729417</v>
      </c>
      <c r="D675" s="172">
        <f t="shared" si="38"/>
        <v>6.9717740358402391E-2</v>
      </c>
      <c r="E675" s="172">
        <f t="shared" si="38"/>
        <v>2.7382742271799154E-2</v>
      </c>
      <c r="F675" s="172">
        <f t="shared" si="38"/>
        <v>-3.2100102082376236E-2</v>
      </c>
      <c r="G675" s="172">
        <f t="shared" si="38"/>
        <v>-2.9159637953018902E-2</v>
      </c>
      <c r="H675" s="172">
        <f t="shared" si="38"/>
        <v>2.1864908115671433E-2</v>
      </c>
      <c r="I675" s="172">
        <f t="shared" si="38"/>
        <v>7.6671120681654381E-2</v>
      </c>
      <c r="J675" s="172">
        <f t="shared" si="38"/>
        <v>0.12065229868594995</v>
      </c>
      <c r="K675" s="172">
        <f t="shared" si="38"/>
        <v>0.13374510279725071</v>
      </c>
      <c r="L675" s="172">
        <f t="shared" si="38"/>
        <v>0.1171221986861759</v>
      </c>
      <c r="M675" s="172">
        <f t="shared" si="38"/>
        <v>9.7874983959649997E-2</v>
      </c>
      <c r="N675" s="172">
        <f t="shared" si="38"/>
        <v>9.4215776399649842E-2</v>
      </c>
      <c r="O675" s="172">
        <f t="shared" si="38"/>
        <v>8.3467125854314039E-2</v>
      </c>
      <c r="P675" s="172">
        <f t="shared" si="38"/>
        <v>6.5933495818091936E-2</v>
      </c>
      <c r="Q675" s="172">
        <f t="shared" si="38"/>
        <v>4.6651005029798576E-2</v>
      </c>
      <c r="R675" s="172">
        <f t="shared" si="38"/>
        <v>2.9128552539917418E-2</v>
      </c>
      <c r="S675" s="136">
        <f t="shared" si="38"/>
        <v>9.5706836191442601E-3</v>
      </c>
    </row>
    <row r="676" spans="1:19" x14ac:dyDescent="0.25">
      <c r="A676" s="189" t="s">
        <v>1172</v>
      </c>
      <c r="B676" s="189"/>
      <c r="C676" s="172">
        <f t="shared" si="39"/>
        <v>9.4789869308766095E-2</v>
      </c>
      <c r="D676" s="172">
        <f t="shared" si="38"/>
        <v>6.5071897016258706E-2</v>
      </c>
      <c r="E676" s="172">
        <f t="shared" si="38"/>
        <v>6.8068821440139704E-2</v>
      </c>
      <c r="F676" s="172">
        <f t="shared" si="38"/>
        <v>3.3931860553613857E-2</v>
      </c>
      <c r="G676" s="172">
        <f t="shared" si="38"/>
        <v>2.4630555309808955E-2</v>
      </c>
      <c r="H676" s="172">
        <f t="shared" si="38"/>
        <v>5.6777741708045282E-2</v>
      </c>
      <c r="I676" s="172">
        <f t="shared" si="38"/>
        <v>9.0524892476745888E-2</v>
      </c>
      <c r="J676" s="172">
        <f t="shared" si="38"/>
        <v>0.10881550521049932</v>
      </c>
      <c r="K676" s="172">
        <f t="shared" si="38"/>
        <v>8.2279442783748324E-2</v>
      </c>
      <c r="L676" s="172">
        <f t="shared" si="38"/>
        <v>2.7290321822494468E-2</v>
      </c>
      <c r="M676" s="172">
        <f t="shared" si="38"/>
        <v>-2.9409747488208127E-2</v>
      </c>
      <c r="N676" s="172">
        <f t="shared" si="38"/>
        <v>-6.0565204171749376E-2</v>
      </c>
      <c r="O676" s="172">
        <f t="shared" si="38"/>
        <v>-4.4199597232226551E-2</v>
      </c>
      <c r="P676" s="172">
        <f t="shared" si="38"/>
        <v>-2.1233367782695911E-2</v>
      </c>
      <c r="Q676" s="172">
        <f t="shared" si="38"/>
        <v>3.0268612495152336E-3</v>
      </c>
      <c r="R676" s="172">
        <f t="shared" si="38"/>
        <v>2.2761495202050064E-2</v>
      </c>
      <c r="S676" s="136">
        <f t="shared" si="38"/>
        <v>9.3989733631547612E-3</v>
      </c>
    </row>
    <row r="677" spans="1:19" x14ac:dyDescent="0.25">
      <c r="A677" s="189" t="s">
        <v>1169</v>
      </c>
      <c r="B677" s="189"/>
      <c r="C677" s="172">
        <f t="shared" si="39"/>
        <v>5.8871340157041763E-2</v>
      </c>
      <c r="D677" s="172">
        <f t="shared" si="38"/>
        <v>6.183424058968523E-2</v>
      </c>
      <c r="E677" s="172">
        <f t="shared" si="38"/>
        <v>9.7264861454201323E-2</v>
      </c>
      <c r="F677" s="172">
        <f t="shared" si="38"/>
        <v>8.1333373301087031E-2</v>
      </c>
      <c r="G677" s="172">
        <f t="shared" si="38"/>
        <v>6.1893086326368918E-2</v>
      </c>
      <c r="H677" s="172">
        <f t="shared" si="38"/>
        <v>8.0126744708985065E-2</v>
      </c>
      <c r="I677" s="172">
        <f t="shared" si="38"/>
        <v>9.9545457051403163E-2</v>
      </c>
      <c r="J677" s="172">
        <f t="shared" si="38"/>
        <v>0.10094048516688847</v>
      </c>
      <c r="K677" s="172">
        <f t="shared" si="38"/>
        <v>5.0308459965299646E-2</v>
      </c>
      <c r="L677" s="172">
        <f t="shared" si="38"/>
        <v>-2.8783209067491322E-2</v>
      </c>
      <c r="M677" s="172">
        <f t="shared" si="38"/>
        <v>-0.10929972367167984</v>
      </c>
      <c r="N677" s="172">
        <f t="shared" si="38"/>
        <v>-0.16136423641708786</v>
      </c>
      <c r="O677" s="172">
        <f t="shared" si="38"/>
        <v>-0.13451324220438055</v>
      </c>
      <c r="P677" s="172">
        <f t="shared" si="38"/>
        <v>-8.7360224913300311E-2</v>
      </c>
      <c r="Q677" s="172">
        <f t="shared" si="38"/>
        <v>-3.3028225570289838E-2</v>
      </c>
      <c r="R677" s="172">
        <f t="shared" si="38"/>
        <v>1.6970629216725985E-2</v>
      </c>
      <c r="S677" s="136">
        <f t="shared" si="38"/>
        <v>9.5831444251488485E-3</v>
      </c>
    </row>
    <row r="678" spans="1:19" x14ac:dyDescent="0.25">
      <c r="A678" s="189" t="s">
        <v>1166</v>
      </c>
      <c r="B678" s="189"/>
      <c r="C678" s="172">
        <f t="shared" si="39"/>
        <v>0.11865421979745872</v>
      </c>
      <c r="D678" s="172">
        <f t="shared" si="38"/>
        <v>3.9800004677001066E-2</v>
      </c>
      <c r="E678" s="172">
        <f t="shared" si="38"/>
        <v>-3.3671112906690004E-2</v>
      </c>
      <c r="F678" s="172">
        <f t="shared" si="38"/>
        <v>-0.1119929812677023</v>
      </c>
      <c r="G678" s="172">
        <f t="shared" si="38"/>
        <v>-0.10366115843151158</v>
      </c>
      <c r="H678" s="172">
        <f t="shared" si="38"/>
        <v>-5.931940880762876E-2</v>
      </c>
      <c r="I678" s="172">
        <f t="shared" si="38"/>
        <v>-1.3289912378278923E-2</v>
      </c>
      <c r="J678" s="172">
        <f t="shared" si="38"/>
        <v>7.4688847735497221E-2</v>
      </c>
      <c r="K678" s="172">
        <f t="shared" si="38"/>
        <v>9.0177275108462851E-2</v>
      </c>
      <c r="L678" s="172">
        <f t="shared" si="38"/>
        <v>7.0470108007494092E-2</v>
      </c>
      <c r="M678" s="172">
        <f t="shared" si="38"/>
        <v>5.0620705984727232E-2</v>
      </c>
      <c r="N678" s="172">
        <f t="shared" si="38"/>
        <v>4.2106850154445929E-2</v>
      </c>
      <c r="O678" s="172">
        <f t="shared" si="38"/>
        <v>5.2187411649268212E-2</v>
      </c>
      <c r="P678" s="172">
        <f t="shared" si="38"/>
        <v>5.793194070923291E-2</v>
      </c>
      <c r="Q678" s="172">
        <f t="shared" si="38"/>
        <v>6.2657902458339354E-2</v>
      </c>
      <c r="R678" s="172">
        <f t="shared" si="38"/>
        <v>8.0136718468960089E-2</v>
      </c>
      <c r="S678" s="136">
        <f t="shared" si="38"/>
        <v>8.9773836252518002E-2</v>
      </c>
    </row>
    <row r="679" spans="1:19" x14ac:dyDescent="0.25">
      <c r="A679" s="189" t="s">
        <v>1163</v>
      </c>
      <c r="B679" s="189"/>
      <c r="C679" s="172">
        <f t="shared" si="39"/>
        <v>8.7710183687719434E-2</v>
      </c>
      <c r="D679" s="172">
        <f t="shared" si="38"/>
        <v>2.3350643217417977E-2</v>
      </c>
      <c r="E679" s="172">
        <f t="shared" si="38"/>
        <v>-3.9505910505348685E-2</v>
      </c>
      <c r="F679" s="172">
        <f t="shared" si="38"/>
        <v>-0.12290064891012209</v>
      </c>
      <c r="G679" s="172">
        <f t="shared" si="38"/>
        <v>-0.11594949101893515</v>
      </c>
      <c r="H679" s="172">
        <f t="shared" si="38"/>
        <v>-7.231179624585804E-2</v>
      </c>
      <c r="I679" s="172">
        <f t="shared" si="38"/>
        <v>-2.4466591273019422E-2</v>
      </c>
      <c r="J679" s="172">
        <f t="shared" si="38"/>
        <v>7.0120423493032824E-2</v>
      </c>
      <c r="K679" s="172">
        <f t="shared" si="38"/>
        <v>8.6656476284080464E-2</v>
      </c>
      <c r="L679" s="172">
        <f t="shared" si="38"/>
        <v>6.3476747500163633E-2</v>
      </c>
      <c r="M679" s="172">
        <f t="shared" si="38"/>
        <v>4.0405213207670432E-2</v>
      </c>
      <c r="N679" s="172">
        <f t="shared" si="38"/>
        <v>3.2691993516983375E-2</v>
      </c>
      <c r="O679" s="172">
        <f t="shared" si="38"/>
        <v>4.4696531364829095E-2</v>
      </c>
      <c r="P679" s="172">
        <f t="shared" si="38"/>
        <v>5.737231105512075E-2</v>
      </c>
      <c r="Q679" s="172">
        <f t="shared" si="38"/>
        <v>7.0754291021587701E-2</v>
      </c>
      <c r="R679" s="172">
        <f t="shared" si="38"/>
        <v>8.8964990648053854E-2</v>
      </c>
      <c r="S679" s="136">
        <f t="shared" si="38"/>
        <v>9.4263683064181647E-2</v>
      </c>
    </row>
    <row r="680" spans="1:19" x14ac:dyDescent="0.25">
      <c r="A680" s="189" t="s">
        <v>1160</v>
      </c>
      <c r="B680" s="189"/>
      <c r="C680" s="172">
        <f t="shared" si="39"/>
        <v>4.2823819550285913E-2</v>
      </c>
      <c r="D680" s="172">
        <f t="shared" si="38"/>
        <v>2.2534327192620163E-2</v>
      </c>
      <c r="E680" s="172">
        <f t="shared" si="38"/>
        <v>1.6396155536381407E-2</v>
      </c>
      <c r="F680" s="172">
        <f t="shared" si="38"/>
        <v>4.0436800437966935E-2</v>
      </c>
      <c r="G680" s="172">
        <f t="shared" si="38"/>
        <v>3.4026934231784045E-2</v>
      </c>
      <c r="H680" s="172">
        <f t="shared" si="38"/>
        <v>4.118626525807878E-2</v>
      </c>
      <c r="I680" s="172">
        <f t="shared" si="38"/>
        <v>4.81754428014185E-2</v>
      </c>
      <c r="J680" s="172">
        <f t="shared" si="38"/>
        <v>3.155011201568092E-2</v>
      </c>
      <c r="K680" s="172">
        <f t="shared" si="38"/>
        <v>1.4139052545060649E-2</v>
      </c>
      <c r="L680" s="172">
        <f t="shared" si="38"/>
        <v>3.4063677289441152E-2</v>
      </c>
      <c r="M680" s="172">
        <f t="shared" si="38"/>
        <v>2.3837692093308327E-2</v>
      </c>
      <c r="N680" s="172">
        <f t="shared" si="38"/>
        <v>2.5103381812669356E-2</v>
      </c>
      <c r="O680" s="172">
        <f t="shared" si="38"/>
        <v>2.7747226390372859E-2</v>
      </c>
      <c r="P680" s="172">
        <f t="shared" si="38"/>
        <v>1.784750896742282E-2</v>
      </c>
      <c r="Q680" s="172">
        <f t="shared" si="38"/>
        <v>-1.3570820777225601E-3</v>
      </c>
      <c r="R680" s="172">
        <f t="shared" si="38"/>
        <v>-2.5557784175995968E-2</v>
      </c>
      <c r="S680" s="136">
        <f t="shared" si="38"/>
        <v>3.4616858803858896E-2</v>
      </c>
    </row>
    <row r="681" spans="1:19" x14ac:dyDescent="0.25">
      <c r="A681" s="189" t="s">
        <v>1157</v>
      </c>
      <c r="B681" s="189"/>
      <c r="C681" s="172">
        <f t="shared" si="39"/>
        <v>0.39054952040737168</v>
      </c>
      <c r="D681" s="172">
        <f t="shared" si="38"/>
        <v>0.16598166270533099</v>
      </c>
      <c r="E681" s="172">
        <f t="shared" si="38"/>
        <v>0</v>
      </c>
      <c r="F681" s="172">
        <f t="shared" si="38"/>
        <v>-5.6840171977914133E-2</v>
      </c>
      <c r="G681" s="172">
        <f t="shared" si="38"/>
        <v>-3.8582026924376067E-2</v>
      </c>
      <c r="H681" s="172">
        <f t="shared" si="38"/>
        <v>1.3843715099422393E-2</v>
      </c>
      <c r="I681" s="172">
        <f t="shared" si="38"/>
        <v>5.09769319288782E-2</v>
      </c>
      <c r="J681" s="172">
        <f t="shared" si="38"/>
        <v>0.11104123795558118</v>
      </c>
      <c r="K681" s="172">
        <f t="shared" si="38"/>
        <v>0.12446432584467493</v>
      </c>
      <c r="L681" s="172">
        <f t="shared" si="38"/>
        <v>0.12026171001531094</v>
      </c>
      <c r="M681" s="172">
        <f t="shared" si="38"/>
        <v>0.11894018487449043</v>
      </c>
      <c r="N681" s="172">
        <f t="shared" si="38"/>
        <v>0.10262419242241538</v>
      </c>
      <c r="O681" s="172">
        <f t="shared" si="38"/>
        <v>0.10087865900500326</v>
      </c>
      <c r="P681" s="172">
        <f t="shared" si="38"/>
        <v>6.6780925354484877E-2</v>
      </c>
      <c r="Q681" s="172">
        <f t="shared" si="38"/>
        <v>2.4778077958910183E-2</v>
      </c>
      <c r="R681" s="172">
        <f t="shared" si="38"/>
        <v>4.3673066973216823E-2</v>
      </c>
      <c r="S681" s="136">
        <f t="shared" si="38"/>
        <v>7.0619297937827286E-2</v>
      </c>
    </row>
    <row r="682" spans="1:19" x14ac:dyDescent="0.25">
      <c r="A682" s="189" t="s">
        <v>1154</v>
      </c>
      <c r="B682" s="189"/>
      <c r="C682" s="172">
        <f t="shared" si="39"/>
        <v>6.5034455146735892E-2</v>
      </c>
      <c r="D682" s="172">
        <f t="shared" si="39"/>
        <v>7.1349104189162293E-3</v>
      </c>
      <c r="E682" s="172">
        <f t="shared" si="39"/>
        <v>-3.4475867950870542E-3</v>
      </c>
      <c r="F682" s="172">
        <f t="shared" si="39"/>
        <v>-2.4553851519141356E-2</v>
      </c>
      <c r="G682" s="172">
        <f t="shared" si="39"/>
        <v>-9.8582119020520498E-3</v>
      </c>
      <c r="H682" s="172">
        <f t="shared" si="39"/>
        <v>1.1307498444494968E-2</v>
      </c>
      <c r="I682" s="172">
        <f t="shared" si="39"/>
        <v>1.2489356884393565E-2</v>
      </c>
      <c r="J682" s="172">
        <f t="shared" si="39"/>
        <v>3.0048782297342091E-2</v>
      </c>
      <c r="K682" s="172">
        <f t="shared" si="39"/>
        <v>1.5231486557750085E-2</v>
      </c>
      <c r="L682" s="172">
        <f t="shared" si="39"/>
        <v>4.5493421294839687E-2</v>
      </c>
      <c r="M682" s="172">
        <f t="shared" si="39"/>
        <v>2.6186271417606211E-2</v>
      </c>
      <c r="N682" s="172">
        <f t="shared" si="39"/>
        <v>4.7030729036492858E-2</v>
      </c>
      <c r="O682" s="172">
        <f t="shared" si="39"/>
        <v>6.3539193421422002E-2</v>
      </c>
      <c r="P682" s="172">
        <f t="shared" si="39"/>
        <v>2.5126601811997107E-2</v>
      </c>
      <c r="Q682" s="172">
        <f t="shared" si="39"/>
        <v>4.0303337817225726E-2</v>
      </c>
      <c r="R682" s="172">
        <f t="shared" si="39"/>
        <v>3.0545325495371145E-2</v>
      </c>
      <c r="S682" s="136">
        <f t="shared" ref="D682:S697" si="40">(S277/R277)^4-1</f>
        <v>4.0802515720222754E-2</v>
      </c>
    </row>
    <row r="683" spans="1:19" x14ac:dyDescent="0.25">
      <c r="A683" s="187" t="s">
        <v>1151</v>
      </c>
      <c r="B683" s="189"/>
      <c r="C683" s="172">
        <f t="shared" ref="C683:R698" si="41">(C278/B278)^4-1</f>
        <v>3.7875608223122637E-2</v>
      </c>
      <c r="D683" s="172">
        <f t="shared" si="40"/>
        <v>4.7696655192926762E-2</v>
      </c>
      <c r="E683" s="172">
        <f t="shared" si="40"/>
        <v>1.9558656644494965E-2</v>
      </c>
      <c r="F683" s="172">
        <f t="shared" si="40"/>
        <v>8.2126772407456583E-2</v>
      </c>
      <c r="G683" s="172">
        <f t="shared" si="40"/>
        <v>6.3978501177675007E-4</v>
      </c>
      <c r="H683" s="172">
        <f t="shared" si="40"/>
        <v>1.084153064261284E-2</v>
      </c>
      <c r="I683" s="172">
        <f t="shared" si="40"/>
        <v>5.0633578903223508E-2</v>
      </c>
      <c r="J683" s="172">
        <f t="shared" si="40"/>
        <v>-1.1114184997525367E-2</v>
      </c>
      <c r="K683" s="172">
        <f t="shared" si="40"/>
        <v>4.5580129008861547E-2</v>
      </c>
      <c r="L683" s="172">
        <f t="shared" si="40"/>
        <v>2.513451304955594E-2</v>
      </c>
      <c r="M683" s="172">
        <f t="shared" si="40"/>
        <v>7.0061438398798304E-2</v>
      </c>
      <c r="N683" s="172">
        <f t="shared" si="40"/>
        <v>6.0731365111643898E-2</v>
      </c>
      <c r="O683" s="172">
        <f t="shared" si="40"/>
        <v>5.9389646782944672E-2</v>
      </c>
      <c r="P683" s="172">
        <f t="shared" si="40"/>
        <v>6.1994223495629441E-2</v>
      </c>
      <c r="Q683" s="172">
        <f t="shared" si="40"/>
        <v>7.8854981971184568E-2</v>
      </c>
      <c r="R683" s="172">
        <f t="shared" si="40"/>
        <v>1.2245852590444972E-2</v>
      </c>
      <c r="S683" s="136">
        <f t="shared" si="40"/>
        <v>4.1908547006655139E-2</v>
      </c>
    </row>
    <row r="684" spans="1:19" x14ac:dyDescent="0.25">
      <c r="A684" s="187" t="s">
        <v>1148</v>
      </c>
      <c r="B684" s="189"/>
      <c r="C684" s="172">
        <f t="shared" si="41"/>
        <v>7.4131281971699048E-2</v>
      </c>
      <c r="D684" s="172">
        <f t="shared" si="40"/>
        <v>7.4122418573632887E-2</v>
      </c>
      <c r="E684" s="172">
        <f t="shared" si="40"/>
        <v>-2.5364356079203287E-2</v>
      </c>
      <c r="F684" s="172">
        <f t="shared" si="40"/>
        <v>6.7188578018276823E-2</v>
      </c>
      <c r="G684" s="172">
        <f t="shared" si="40"/>
        <v>5.7136510660843465E-2</v>
      </c>
      <c r="H684" s="172">
        <f t="shared" si="40"/>
        <v>5.0433362797317471E-3</v>
      </c>
      <c r="I684" s="172">
        <f t="shared" si="40"/>
        <v>8.6847763342297712E-2</v>
      </c>
      <c r="J684" s="172">
        <f t="shared" si="40"/>
        <v>-3.9574087810977931E-2</v>
      </c>
      <c r="K684" s="172">
        <f t="shared" si="40"/>
        <v>1.1517814445408669E-2</v>
      </c>
      <c r="L684" s="172">
        <f t="shared" si="40"/>
        <v>6.1336133441770357E-2</v>
      </c>
      <c r="M684" s="172">
        <f t="shared" si="40"/>
        <v>4.4338199407092604E-2</v>
      </c>
      <c r="N684" s="172">
        <f t="shared" si="40"/>
        <v>0.10518780668534533</v>
      </c>
      <c r="O684" s="172">
        <f t="shared" si="40"/>
        <v>1.9326035172039902E-2</v>
      </c>
      <c r="P684" s="172">
        <f t="shared" si="40"/>
        <v>6.4922372473771528E-2</v>
      </c>
      <c r="Q684" s="172">
        <f t="shared" si="40"/>
        <v>7.558229464986721E-2</v>
      </c>
      <c r="R684" s="172">
        <f t="shared" si="40"/>
        <v>-3.2850543659185827E-2</v>
      </c>
      <c r="S684" s="136">
        <f t="shared" si="40"/>
        <v>7.682974808742582E-3</v>
      </c>
    </row>
    <row r="685" spans="1:19" x14ac:dyDescent="0.25">
      <c r="A685" s="189" t="s">
        <v>1146</v>
      </c>
      <c r="B685" s="189"/>
      <c r="C685" s="172">
        <f t="shared" si="41"/>
        <v>3.6522146050413706E-2</v>
      </c>
      <c r="D685" s="172">
        <f t="shared" si="40"/>
        <v>1.9391700591655292E-2</v>
      </c>
      <c r="E685" s="172">
        <f t="shared" si="40"/>
        <v>-4.5582912556180633E-2</v>
      </c>
      <c r="F685" s="172">
        <f t="shared" si="40"/>
        <v>3.1540613584199795E-2</v>
      </c>
      <c r="G685" s="172">
        <f t="shared" si="40"/>
        <v>4.9574863338988084E-3</v>
      </c>
      <c r="H685" s="172">
        <f t="shared" si="40"/>
        <v>-1.2561961042593772E-2</v>
      </c>
      <c r="I685" s="172">
        <f t="shared" si="40"/>
        <v>5.1589734518397989E-2</v>
      </c>
      <c r="J685" s="172">
        <f t="shared" si="40"/>
        <v>-9.2700919317779906E-2</v>
      </c>
      <c r="K685" s="172">
        <f t="shared" si="40"/>
        <v>2.4461276981000424E-3</v>
      </c>
      <c r="L685" s="172">
        <f t="shared" si="40"/>
        <v>4.855068317693445E-2</v>
      </c>
      <c r="M685" s="172">
        <f t="shared" si="40"/>
        <v>1.5768203163740502E-2</v>
      </c>
      <c r="N685" s="172">
        <f t="shared" si="40"/>
        <v>9.9012589259718231E-2</v>
      </c>
      <c r="O685" s="172">
        <f t="shared" si="40"/>
        <v>4.2085139657652704E-3</v>
      </c>
      <c r="P685" s="172">
        <f t="shared" si="40"/>
        <v>5.2585885425468382E-2</v>
      </c>
      <c r="Q685" s="172">
        <f t="shared" si="40"/>
        <v>0.11257322631416655</v>
      </c>
      <c r="R685" s="172">
        <f t="shared" si="40"/>
        <v>-5.102127776551213E-2</v>
      </c>
      <c r="S685" s="136">
        <f t="shared" si="40"/>
        <v>8.6612219288513259E-3</v>
      </c>
    </row>
    <row r="686" spans="1:19" x14ac:dyDescent="0.25">
      <c r="A686" s="189" t="s">
        <v>1143</v>
      </c>
      <c r="B686" s="189"/>
      <c r="C686" s="172">
        <f t="shared" si="41"/>
        <v>-8.9843975334862547E-2</v>
      </c>
      <c r="D686" s="172">
        <f t="shared" si="40"/>
        <v>1.1920151565035342E-2</v>
      </c>
      <c r="E686" s="172">
        <f t="shared" si="40"/>
        <v>-0.20228656227535724</v>
      </c>
      <c r="F686" s="172">
        <f t="shared" si="40"/>
        <v>5.044794882721737E-2</v>
      </c>
      <c r="G686" s="172">
        <f t="shared" si="40"/>
        <v>1.677764489731981E-2</v>
      </c>
      <c r="H686" s="172">
        <f t="shared" si="40"/>
        <v>-7.2078325019318989E-2</v>
      </c>
      <c r="I686" s="172">
        <f t="shared" si="40"/>
        <v>-3.1002811711293599E-2</v>
      </c>
      <c r="J686" s="172">
        <f t="shared" si="40"/>
        <v>-0.15783174779640807</v>
      </c>
      <c r="K686" s="172">
        <f t="shared" si="40"/>
        <v>-0.16037703931840253</v>
      </c>
      <c r="L686" s="172">
        <f t="shared" si="40"/>
        <v>-3.0792662053836906E-2</v>
      </c>
      <c r="M686" s="172">
        <f t="shared" si="40"/>
        <v>-1.3582145863420658E-2</v>
      </c>
      <c r="N686" s="172">
        <f t="shared" si="40"/>
        <v>0.10864871825680211</v>
      </c>
      <c r="O686" s="172">
        <f t="shared" si="40"/>
        <v>-3.3077758560857928E-2</v>
      </c>
      <c r="P686" s="172">
        <f t="shared" si="40"/>
        <v>3.0073559546459627E-2</v>
      </c>
      <c r="Q686" s="172">
        <f t="shared" si="40"/>
        <v>-1.6899667984466293E-2</v>
      </c>
      <c r="R686" s="172">
        <f t="shared" si="40"/>
        <v>3.9114007349316138E-2</v>
      </c>
      <c r="S686" s="136">
        <f t="shared" si="40"/>
        <v>1.7514635871112461E-2</v>
      </c>
    </row>
    <row r="687" spans="1:19" x14ac:dyDescent="0.25">
      <c r="A687" s="189" t="s">
        <v>1140</v>
      </c>
      <c r="B687" s="189"/>
      <c r="C687" s="172">
        <f t="shared" si="41"/>
        <v>7.9030811489201547E-2</v>
      </c>
      <c r="D687" s="172">
        <f t="shared" si="40"/>
        <v>5.1874658803545026E-2</v>
      </c>
      <c r="E687" s="172">
        <f t="shared" si="40"/>
        <v>-0.15598511267275106</v>
      </c>
      <c r="F687" s="172">
        <f t="shared" si="40"/>
        <v>-0.15756325002282945</v>
      </c>
      <c r="G687" s="172">
        <f t="shared" si="40"/>
        <v>-0.13862748105487377</v>
      </c>
      <c r="H687" s="172">
        <f t="shared" si="40"/>
        <v>-0.17320043925398965</v>
      </c>
      <c r="I687" s="172">
        <f t="shared" si="40"/>
        <v>-9.2129705957434194E-2</v>
      </c>
      <c r="J687" s="172">
        <f t="shared" si="40"/>
        <v>-0.16673715293872893</v>
      </c>
      <c r="K687" s="172">
        <f t="shared" si="40"/>
        <v>-0.16825676360350172</v>
      </c>
      <c r="L687" s="172">
        <f t="shared" si="40"/>
        <v>-3.8452347539194798E-2</v>
      </c>
      <c r="M687" s="172">
        <f t="shared" si="40"/>
        <v>-1.9393762357283406E-2</v>
      </c>
      <c r="N687" s="172">
        <f t="shared" si="40"/>
        <v>0.10470004060117777</v>
      </c>
      <c r="O687" s="172">
        <f t="shared" si="40"/>
        <v>-3.5543443521227847E-2</v>
      </c>
      <c r="P687" s="172">
        <f t="shared" si="40"/>
        <v>2.8131171233662711E-2</v>
      </c>
      <c r="Q687" s="172">
        <f t="shared" si="40"/>
        <v>-1.7769437763544782E-2</v>
      </c>
      <c r="R687" s="172">
        <f t="shared" si="40"/>
        <v>-3.9267666950591584E-2</v>
      </c>
      <c r="S687" s="136">
        <f t="shared" si="40"/>
        <v>-6.6581126144849234E-2</v>
      </c>
    </row>
    <row r="688" spans="1:19" x14ac:dyDescent="0.25">
      <c r="A688" s="189" t="s">
        <v>1137</v>
      </c>
      <c r="B688" s="189"/>
      <c r="C688" s="172">
        <f t="shared" si="41"/>
        <v>8.1096316675425273E-2</v>
      </c>
      <c r="D688" s="172">
        <f t="shared" si="40"/>
        <v>1.7157993804038041E-2</v>
      </c>
      <c r="E688" s="172">
        <f t="shared" si="40"/>
        <v>3.5806333399297063E-2</v>
      </c>
      <c r="F688" s="172">
        <f t="shared" si="40"/>
        <v>5.5484809216503228E-2</v>
      </c>
      <c r="G688" s="172">
        <f t="shared" si="40"/>
        <v>2.2384119195596019E-2</v>
      </c>
      <c r="H688" s="172">
        <f t="shared" si="40"/>
        <v>3.1863094424687155E-2</v>
      </c>
      <c r="I688" s="172">
        <f t="shared" si="40"/>
        <v>9.9820151960963166E-2</v>
      </c>
      <c r="J688" s="172">
        <f t="shared" si="40"/>
        <v>-6.1604184290440567E-2</v>
      </c>
      <c r="K688" s="172">
        <f t="shared" si="40"/>
        <v>8.0262638752044868E-2</v>
      </c>
      <c r="L688" s="172">
        <f t="shared" si="40"/>
        <v>8.2775149430414974E-2</v>
      </c>
      <c r="M688" s="172">
        <f t="shared" si="40"/>
        <v>2.8154461522288621E-2</v>
      </c>
      <c r="N688" s="172">
        <f t="shared" si="40"/>
        <v>9.5670702608875446E-2</v>
      </c>
      <c r="O688" s="172">
        <f t="shared" si="40"/>
        <v>1.9253899385827777E-2</v>
      </c>
      <c r="P688" s="172">
        <f t="shared" si="40"/>
        <v>6.1485351957357492E-2</v>
      </c>
      <c r="Q688" s="172">
        <f t="shared" si="40"/>
        <v>0.16514767033497302</v>
      </c>
      <c r="R688" s="172">
        <f t="shared" si="40"/>
        <v>-7.5009783497638871E-2</v>
      </c>
      <c r="S688" s="136">
        <f t="shared" si="40"/>
        <v>1.3943781291417379E-2</v>
      </c>
    </row>
    <row r="689" spans="1:19" x14ac:dyDescent="0.25">
      <c r="A689" s="189" t="s">
        <v>1134</v>
      </c>
      <c r="B689" s="189"/>
      <c r="C689" s="172">
        <f t="shared" si="41"/>
        <v>-3.8632379222564683E-2</v>
      </c>
      <c r="D689" s="172">
        <f t="shared" si="40"/>
        <v>-4.2207500341919668E-2</v>
      </c>
      <c r="E689" s="172">
        <f t="shared" si="40"/>
        <v>-0.10560135232270784</v>
      </c>
      <c r="F689" s="172">
        <f t="shared" si="40"/>
        <v>-1.5155546736794756E-2</v>
      </c>
      <c r="G689" s="172">
        <f t="shared" si="40"/>
        <v>-6.6006128518437013E-2</v>
      </c>
      <c r="H689" s="172">
        <f t="shared" si="40"/>
        <v>-1.2007804651563814E-2</v>
      </c>
      <c r="I689" s="172">
        <f t="shared" si="40"/>
        <v>5.2521053233689274E-2</v>
      </c>
      <c r="J689" s="172">
        <f t="shared" si="40"/>
        <v>9.667837124461176E-3</v>
      </c>
      <c r="K689" s="172">
        <f t="shared" si="40"/>
        <v>-4.9877606523689444E-3</v>
      </c>
      <c r="L689" s="172">
        <f t="shared" si="40"/>
        <v>-4.1295948440279173E-2</v>
      </c>
      <c r="M689" s="172">
        <f t="shared" si="40"/>
        <v>1.9461873291057863E-3</v>
      </c>
      <c r="N689" s="172">
        <f t="shared" si="40"/>
        <v>7.7580377290675351E-2</v>
      </c>
      <c r="O689" s="172">
        <f t="shared" si="40"/>
        <v>7.97378759892724E-2</v>
      </c>
      <c r="P689" s="172">
        <f t="shared" si="40"/>
        <v>-1.0811215339783464E-2</v>
      </c>
      <c r="Q689" s="172">
        <f t="shared" si="40"/>
        <v>3.6136945800942843E-2</v>
      </c>
      <c r="R689" s="172">
        <f t="shared" si="40"/>
        <v>-6.8832885659175447E-2</v>
      </c>
      <c r="S689" s="136">
        <f t="shared" si="40"/>
        <v>-2.6247748028437323E-2</v>
      </c>
    </row>
    <row r="690" spans="1:19" x14ac:dyDescent="0.25">
      <c r="A690" s="189" t="s">
        <v>1131</v>
      </c>
      <c r="B690" s="189"/>
      <c r="C690" s="172">
        <f t="shared" si="41"/>
        <v>-6.9039975387402475E-2</v>
      </c>
      <c r="D690" s="172">
        <f t="shared" si="40"/>
        <v>-6.9392049623182017E-2</v>
      </c>
      <c r="E690" s="172">
        <f t="shared" si="40"/>
        <v>-0.14608049493809394</v>
      </c>
      <c r="F690" s="172">
        <f t="shared" si="40"/>
        <v>-3.2766573124917264E-2</v>
      </c>
      <c r="G690" s="172">
        <f t="shared" si="40"/>
        <v>-8.8535222702956329E-2</v>
      </c>
      <c r="H690" s="172">
        <f t="shared" si="40"/>
        <v>-1.676491474504771E-2</v>
      </c>
      <c r="I690" s="172">
        <f t="shared" si="40"/>
        <v>5.6471267442984807E-2</v>
      </c>
      <c r="J690" s="172">
        <f t="shared" si="40"/>
        <v>-1.2718439193473707E-2</v>
      </c>
      <c r="K690" s="172">
        <f t="shared" si="40"/>
        <v>-4.9218560491000041E-3</v>
      </c>
      <c r="L690" s="172">
        <f t="shared" si="40"/>
        <v>-5.2263470634950293E-2</v>
      </c>
      <c r="M690" s="172">
        <f t="shared" si="40"/>
        <v>5.004691800742922E-4</v>
      </c>
      <c r="N690" s="172">
        <f t="shared" si="40"/>
        <v>8.6206730303070023E-2</v>
      </c>
      <c r="O690" s="172">
        <f t="shared" si="40"/>
        <v>8.803899861823461E-2</v>
      </c>
      <c r="P690" s="172">
        <f t="shared" si="40"/>
        <v>-3.5972627352819586E-2</v>
      </c>
      <c r="Q690" s="172">
        <f t="shared" si="40"/>
        <v>1.4117715133175945E-2</v>
      </c>
      <c r="R690" s="172">
        <f t="shared" si="40"/>
        <v>-6.9072555969681426E-2</v>
      </c>
      <c r="S690" s="136">
        <f t="shared" si="40"/>
        <v>-2.7710255805534989E-2</v>
      </c>
    </row>
    <row r="691" spans="1:19" x14ac:dyDescent="0.25">
      <c r="A691" s="189" t="s">
        <v>1128</v>
      </c>
      <c r="B691" s="189"/>
      <c r="C691" s="172">
        <f t="shared" si="41"/>
        <v>0.10333995464365553</v>
      </c>
      <c r="D691" s="172">
        <f t="shared" si="40"/>
        <v>7.8395121374324139E-2</v>
      </c>
      <c r="E691" s="172">
        <f t="shared" si="40"/>
        <v>7.2942401038434745E-2</v>
      </c>
      <c r="F691" s="172">
        <f t="shared" si="40"/>
        <v>5.433307544334709E-2</v>
      </c>
      <c r="G691" s="172">
        <f t="shared" si="40"/>
        <v>2.1927006177026032E-2</v>
      </c>
      <c r="H691" s="172">
        <f t="shared" si="40"/>
        <v>7.2299750991682288E-3</v>
      </c>
      <c r="I691" s="172">
        <f t="shared" si="40"/>
        <v>3.6475983879143969E-2</v>
      </c>
      <c r="J691" s="172">
        <f t="shared" si="40"/>
        <v>9.2192335638851208E-2</v>
      </c>
      <c r="K691" s="172">
        <f t="shared" si="40"/>
        <v>-3.4843172469338768E-3</v>
      </c>
      <c r="L691" s="172">
        <f t="shared" si="40"/>
        <v>-3.4873550068391657E-3</v>
      </c>
      <c r="M691" s="172">
        <f t="shared" si="40"/>
        <v>8.7661102141365355E-3</v>
      </c>
      <c r="N691" s="172">
        <f t="shared" si="40"/>
        <v>4.7917052449589326E-2</v>
      </c>
      <c r="O691" s="172">
        <f t="shared" si="40"/>
        <v>5.0922976672323816E-2</v>
      </c>
      <c r="P691" s="172">
        <f t="shared" si="40"/>
        <v>8.2432159999999977E-2</v>
      </c>
      <c r="Q691" s="172">
        <f t="shared" si="40"/>
        <v>0.11296128713490128</v>
      </c>
      <c r="R691" s="172">
        <f t="shared" si="40"/>
        <v>-6.4966946728116093E-2</v>
      </c>
      <c r="S691" s="136">
        <f t="shared" si="40"/>
        <v>-2.4553770706737477E-2</v>
      </c>
    </row>
    <row r="692" spans="1:19" x14ac:dyDescent="0.25">
      <c r="A692" s="189" t="s">
        <v>1125</v>
      </c>
      <c r="B692" s="189"/>
      <c r="C692" s="172">
        <f t="shared" si="41"/>
        <v>0.18467539612780115</v>
      </c>
      <c r="D692" s="172">
        <f t="shared" si="40"/>
        <v>0.22392802891431973</v>
      </c>
      <c r="E692" s="172">
        <f t="shared" si="40"/>
        <v>3.101554504120152E-2</v>
      </c>
      <c r="F692" s="172">
        <f t="shared" si="40"/>
        <v>0.156823231429571</v>
      </c>
      <c r="G692" s="172">
        <f t="shared" si="40"/>
        <v>0.18753726883824262</v>
      </c>
      <c r="H692" s="172">
        <f t="shared" si="40"/>
        <v>4.2018678171379165E-2</v>
      </c>
      <c r="I692" s="172">
        <f t="shared" si="40"/>
        <v>0.16140443472540533</v>
      </c>
      <c r="J692" s="172">
        <f t="shared" si="40"/>
        <v>5.9368245122609187E-2</v>
      </c>
      <c r="K692" s="172">
        <f t="shared" si="40"/>
        <v>2.9976563097982245E-2</v>
      </c>
      <c r="L692" s="172">
        <f t="shared" si="40"/>
        <v>9.7427099748692125E-2</v>
      </c>
      <c r="M692" s="172">
        <f t="shared" si="40"/>
        <v>0.10126147170374988</v>
      </c>
      <c r="N692" s="172">
        <f t="shared" si="40"/>
        <v>0.11907648611453614</v>
      </c>
      <c r="O692" s="172">
        <f t="shared" si="40"/>
        <v>3.9024883917134323E-2</v>
      </c>
      <c r="P692" s="172">
        <f t="shared" si="40"/>
        <v>9.5119331697460119E-2</v>
      </c>
      <c r="Q692" s="172">
        <f t="shared" si="40"/>
        <v>1.948311017622073E-2</v>
      </c>
      <c r="R692" s="172">
        <f t="shared" si="40"/>
        <v>3.1573365641823781E-3</v>
      </c>
      <c r="S692" s="136">
        <f t="shared" si="40"/>
        <v>9.8166837400086582E-3</v>
      </c>
    </row>
    <row r="693" spans="1:19" x14ac:dyDescent="0.25">
      <c r="A693" s="187" t="s">
        <v>1122</v>
      </c>
      <c r="B693" s="189"/>
      <c r="C693" s="172">
        <f t="shared" si="41"/>
        <v>3.5699254001061664E-2</v>
      </c>
      <c r="D693" s="172">
        <f t="shared" si="40"/>
        <v>4.8572336185848553E-2</v>
      </c>
      <c r="E693" s="172">
        <f t="shared" si="40"/>
        <v>4.7188504692585065E-2</v>
      </c>
      <c r="F693" s="172">
        <f t="shared" si="40"/>
        <v>3.7156671116338025E-2</v>
      </c>
      <c r="G693" s="172">
        <f t="shared" si="40"/>
        <v>-1.9389697218487045E-2</v>
      </c>
      <c r="H693" s="172">
        <f t="shared" si="40"/>
        <v>8.8515816587921847E-3</v>
      </c>
      <c r="I693" s="172">
        <f t="shared" si="40"/>
        <v>2.2559870699491391E-2</v>
      </c>
      <c r="J693" s="172">
        <f t="shared" si="40"/>
        <v>5.888233730250203E-2</v>
      </c>
      <c r="K693" s="172">
        <f t="shared" si="40"/>
        <v>2.6663689656957201E-2</v>
      </c>
      <c r="L693" s="172">
        <f t="shared" si="40"/>
        <v>-4.6792006676412701E-3</v>
      </c>
      <c r="M693" s="172">
        <f t="shared" si="40"/>
        <v>3.8122976621751459E-2</v>
      </c>
      <c r="N693" s="172">
        <f t="shared" si="40"/>
        <v>4.5600377147275273E-2</v>
      </c>
      <c r="O693" s="172">
        <f t="shared" si="40"/>
        <v>2.5481925215969925E-2</v>
      </c>
      <c r="P693" s="172">
        <f t="shared" si="40"/>
        <v>7.5055623765063473E-3</v>
      </c>
      <c r="Q693" s="172">
        <f t="shared" si="40"/>
        <v>8.7232786180317712E-2</v>
      </c>
      <c r="R693" s="172">
        <f t="shared" si="40"/>
        <v>4.7328300013786073E-2</v>
      </c>
      <c r="S693" s="136">
        <f t="shared" si="40"/>
        <v>4.6113854988637959E-2</v>
      </c>
    </row>
    <row r="694" spans="1:19" x14ac:dyDescent="0.25">
      <c r="A694" s="189" t="s">
        <v>1120</v>
      </c>
      <c r="B694" s="189"/>
      <c r="C694" s="172">
        <f t="shared" si="41"/>
        <v>2.0177895329040352E-2</v>
      </c>
      <c r="D694" s="172">
        <f t="shared" si="40"/>
        <v>4.8815824932997964E-2</v>
      </c>
      <c r="E694" s="172">
        <f t="shared" si="40"/>
        <v>4.4674464191647445E-2</v>
      </c>
      <c r="F694" s="172">
        <f t="shared" si="40"/>
        <v>5.1339249396083586E-2</v>
      </c>
      <c r="G694" s="172">
        <f t="shared" si="40"/>
        <v>-1.7222543087269226E-2</v>
      </c>
      <c r="H694" s="172">
        <f t="shared" si="40"/>
        <v>9.5045466399814593E-3</v>
      </c>
      <c r="I694" s="172">
        <f t="shared" si="40"/>
        <v>3.1267433384301491E-2</v>
      </c>
      <c r="J694" s="172">
        <f t="shared" si="40"/>
        <v>8.5578473665214982E-2</v>
      </c>
      <c r="K694" s="172">
        <f t="shared" si="40"/>
        <v>6.895479509087199E-3</v>
      </c>
      <c r="L694" s="172">
        <f t="shared" si="40"/>
        <v>-3.2533527394325801E-2</v>
      </c>
      <c r="M694" s="172">
        <f t="shared" si="40"/>
        <v>4.7465691306226354E-2</v>
      </c>
      <c r="N694" s="172">
        <f t="shared" si="40"/>
        <v>6.0528291042203142E-2</v>
      </c>
      <c r="O694" s="172">
        <f t="shared" si="40"/>
        <v>1.2107435032210123E-2</v>
      </c>
      <c r="P694" s="172">
        <f t="shared" si="40"/>
        <v>-2.3817547121464E-2</v>
      </c>
      <c r="Q694" s="172">
        <f t="shared" si="40"/>
        <v>9.0054842168919347E-2</v>
      </c>
      <c r="R694" s="172">
        <f t="shared" si="40"/>
        <v>2.9571144130837501E-2</v>
      </c>
      <c r="S694" s="136">
        <f t="shared" si="40"/>
        <v>4.3887883147483819E-2</v>
      </c>
    </row>
    <row r="695" spans="1:19" x14ac:dyDescent="0.25">
      <c r="A695" s="189" t="s">
        <v>1117</v>
      </c>
      <c r="B695" s="189"/>
      <c r="C695" s="172">
        <f t="shared" si="41"/>
        <v>7.4691862161571088E-3</v>
      </c>
      <c r="D695" s="172">
        <f t="shared" si="40"/>
        <v>4.0363864592029453E-2</v>
      </c>
      <c r="E695" s="172">
        <f t="shared" si="40"/>
        <v>3.700255615470871E-2</v>
      </c>
      <c r="F695" s="172">
        <f t="shared" si="40"/>
        <v>6.5014781784286324E-2</v>
      </c>
      <c r="G695" s="172">
        <f t="shared" si="40"/>
        <v>-5.3675411926309868E-2</v>
      </c>
      <c r="H695" s="172">
        <f t="shared" si="40"/>
        <v>-1.4256659985614539E-2</v>
      </c>
      <c r="I695" s="172">
        <f t="shared" si="40"/>
        <v>2.624650995574096E-2</v>
      </c>
      <c r="J695" s="172">
        <f t="shared" si="40"/>
        <v>0.1225881324857041</v>
      </c>
      <c r="K695" s="172">
        <f t="shared" si="40"/>
        <v>-1.5411296060377389E-2</v>
      </c>
      <c r="L695" s="172">
        <f t="shared" si="40"/>
        <v>-5.657915980542616E-2</v>
      </c>
      <c r="M695" s="172">
        <f t="shared" si="40"/>
        <v>6.8558366468049803E-2</v>
      </c>
      <c r="N695" s="172">
        <f t="shared" si="40"/>
        <v>8.8739802022400394E-2</v>
      </c>
      <c r="O695" s="172">
        <f t="shared" si="40"/>
        <v>2.1618115902244384E-4</v>
      </c>
      <c r="P695" s="172">
        <f t="shared" si="40"/>
        <v>-4.1906789962892987E-2</v>
      </c>
      <c r="Q695" s="172">
        <f t="shared" si="40"/>
        <v>0.12119667308451354</v>
      </c>
      <c r="R695" s="172">
        <f t="shared" si="40"/>
        <v>4.786433030843229E-2</v>
      </c>
      <c r="S695" s="136">
        <f t="shared" si="40"/>
        <v>5.1831867962360612E-2</v>
      </c>
    </row>
    <row r="696" spans="1:19" x14ac:dyDescent="0.25">
      <c r="A696" s="189" t="s">
        <v>1114</v>
      </c>
      <c r="B696" s="189"/>
      <c r="C696" s="172">
        <f t="shared" si="41"/>
        <v>4.2120341035636333E-2</v>
      </c>
      <c r="D696" s="172">
        <f t="shared" si="40"/>
        <v>6.3106681230520767E-2</v>
      </c>
      <c r="E696" s="172">
        <f t="shared" si="40"/>
        <v>5.7629158432553007E-2</v>
      </c>
      <c r="F696" s="172">
        <f t="shared" si="40"/>
        <v>2.882306035244242E-2</v>
      </c>
      <c r="G696" s="172">
        <f t="shared" si="40"/>
        <v>4.646972149004247E-2</v>
      </c>
      <c r="H696" s="172">
        <f t="shared" si="40"/>
        <v>4.9414974007738754E-2</v>
      </c>
      <c r="I696" s="172">
        <f t="shared" si="40"/>
        <v>3.9479125609716004E-2</v>
      </c>
      <c r="J696" s="172">
        <f t="shared" si="40"/>
        <v>2.7862181736541869E-2</v>
      </c>
      <c r="K696" s="172">
        <f t="shared" si="40"/>
        <v>4.4431933661247758E-2</v>
      </c>
      <c r="L696" s="172">
        <f t="shared" si="40"/>
        <v>7.4362498521700626E-3</v>
      </c>
      <c r="M696" s="172">
        <f t="shared" si="40"/>
        <v>1.4463706724451741E-2</v>
      </c>
      <c r="N696" s="172">
        <f t="shared" si="40"/>
        <v>1.6156212073801912E-2</v>
      </c>
      <c r="O696" s="172">
        <f t="shared" si="40"/>
        <v>3.1829905126692148E-2</v>
      </c>
      <c r="P696" s="172">
        <f t="shared" si="40"/>
        <v>6.2451020296672155E-3</v>
      </c>
      <c r="Q696" s="172">
        <f t="shared" si="40"/>
        <v>4.1173711442982874E-2</v>
      </c>
      <c r="R696" s="172">
        <f t="shared" si="40"/>
        <v>1.1620137686407794E-4</v>
      </c>
      <c r="S696" s="136">
        <f t="shared" si="40"/>
        <v>3.0791847311936404E-2</v>
      </c>
    </row>
    <row r="697" spans="1:19" x14ac:dyDescent="0.25">
      <c r="A697" s="189" t="s">
        <v>1111</v>
      </c>
      <c r="B697" s="189"/>
      <c r="C697" s="172">
        <f t="shared" si="41"/>
        <v>6.5016164953130895E-2</v>
      </c>
      <c r="D697" s="172">
        <f t="shared" si="40"/>
        <v>3.0782209380312509E-2</v>
      </c>
      <c r="E697" s="172">
        <f t="shared" si="40"/>
        <v>4.5299718557445301E-2</v>
      </c>
      <c r="F697" s="172">
        <f t="shared" si="40"/>
        <v>1.2755590360460811E-2</v>
      </c>
      <c r="G697" s="172">
        <f t="shared" si="40"/>
        <v>-1.1692641686286143E-3</v>
      </c>
      <c r="H697" s="172">
        <f t="shared" si="40"/>
        <v>-4.2543007720785564E-4</v>
      </c>
      <c r="I697" s="172">
        <f t="shared" si="40"/>
        <v>2.8926366391081038E-2</v>
      </c>
      <c r="J697" s="172">
        <f t="shared" si="40"/>
        <v>1.4443266716492209E-2</v>
      </c>
      <c r="K697" s="172">
        <f t="shared" si="40"/>
        <v>2.3892857929601163E-2</v>
      </c>
      <c r="L697" s="172">
        <f t="shared" si="40"/>
        <v>7.0205823990005634E-2</v>
      </c>
      <c r="M697" s="172">
        <f t="shared" si="40"/>
        <v>-9.8392672069848031E-3</v>
      </c>
      <c r="N697" s="172">
        <f t="shared" si="40"/>
        <v>9.2846912392730019E-4</v>
      </c>
      <c r="O697" s="172">
        <f t="shared" si="40"/>
        <v>2.7708858693709981E-2</v>
      </c>
      <c r="P697" s="172">
        <f t="shared" si="40"/>
        <v>3.5904394060945366E-2</v>
      </c>
      <c r="Q697" s="172">
        <f t="shared" si="40"/>
        <v>4.4680153853288829E-2</v>
      </c>
      <c r="R697" s="172">
        <f t="shared" si="40"/>
        <v>5.4387226578485492E-2</v>
      </c>
      <c r="S697" s="136">
        <f t="shared" si="40"/>
        <v>6.8053495782811835E-2</v>
      </c>
    </row>
    <row r="698" spans="1:19" x14ac:dyDescent="0.25">
      <c r="A698" s="189" t="s">
        <v>1108</v>
      </c>
      <c r="B698" s="189"/>
      <c r="C698" s="172">
        <f t="shared" si="41"/>
        <v>1.5873965688470326E-2</v>
      </c>
      <c r="D698" s="172">
        <f t="shared" si="41"/>
        <v>1.9793149229772711E-2</v>
      </c>
      <c r="E698" s="172">
        <f t="shared" si="41"/>
        <v>4.8891034985394155E-2</v>
      </c>
      <c r="F698" s="172">
        <f t="shared" si="41"/>
        <v>2.9217399950963507E-2</v>
      </c>
      <c r="G698" s="172">
        <f t="shared" si="41"/>
        <v>2.303748397966654E-3</v>
      </c>
      <c r="H698" s="172">
        <f t="shared" si="41"/>
        <v>-1.0540092487695718E-2</v>
      </c>
      <c r="I698" s="172">
        <f t="shared" si="41"/>
        <v>1.9672176991949009E-2</v>
      </c>
      <c r="J698" s="172">
        <f t="shared" si="41"/>
        <v>1.1680503284200672E-2</v>
      </c>
      <c r="K698" s="172">
        <f t="shared" si="41"/>
        <v>2.7281146225310193E-2</v>
      </c>
      <c r="L698" s="172">
        <f t="shared" si="41"/>
        <v>7.0282938030932218E-2</v>
      </c>
      <c r="M698" s="172">
        <f t="shared" si="41"/>
        <v>-1.2457673078156262E-2</v>
      </c>
      <c r="N698" s="172">
        <f t="shared" si="41"/>
        <v>-1.5159122356433352E-2</v>
      </c>
      <c r="O698" s="172">
        <f t="shared" si="41"/>
        <v>2.6517229451676672E-2</v>
      </c>
      <c r="P698" s="172">
        <f t="shared" si="41"/>
        <v>4.1473553217437509E-2</v>
      </c>
      <c r="Q698" s="172">
        <f t="shared" si="41"/>
        <v>4.9590519334268501E-2</v>
      </c>
      <c r="R698" s="172">
        <f t="shared" si="41"/>
        <v>5.0646514326041281E-2</v>
      </c>
      <c r="S698" s="136">
        <f t="shared" ref="D698:S713" si="42">(S293/R293)^4-1</f>
        <v>4.7476533938786813E-2</v>
      </c>
    </row>
    <row r="699" spans="1:19" x14ac:dyDescent="0.25">
      <c r="A699" s="189" t="s">
        <v>1105</v>
      </c>
      <c r="B699" s="189"/>
      <c r="C699" s="172">
        <f t="shared" ref="C699:R714" si="43">(C294/B294)^4-1</f>
        <v>0.18642326007073873</v>
      </c>
      <c r="D699" s="172">
        <f t="shared" si="42"/>
        <v>5.5734710865224191E-2</v>
      </c>
      <c r="E699" s="172">
        <f t="shared" si="42"/>
        <v>3.7352830503650569E-2</v>
      </c>
      <c r="F699" s="172">
        <f t="shared" si="42"/>
        <v>-2.3213144538191566E-2</v>
      </c>
      <c r="G699" s="172">
        <f t="shared" si="42"/>
        <v>-8.9762940084980869E-3</v>
      </c>
      <c r="H699" s="172">
        <f t="shared" si="42"/>
        <v>2.2759189088684684E-2</v>
      </c>
      <c r="I699" s="172">
        <f t="shared" si="42"/>
        <v>5.029149450879089E-2</v>
      </c>
      <c r="J699" s="172">
        <f t="shared" si="42"/>
        <v>2.0273398723176461E-2</v>
      </c>
      <c r="K699" s="172">
        <f t="shared" si="42"/>
        <v>1.6387504644449269E-2</v>
      </c>
      <c r="L699" s="172">
        <f t="shared" si="42"/>
        <v>7.0033883024478882E-2</v>
      </c>
      <c r="M699" s="172">
        <f t="shared" si="42"/>
        <v>-3.981415099338026E-3</v>
      </c>
      <c r="N699" s="172">
        <f t="shared" si="42"/>
        <v>3.7434316817857916E-2</v>
      </c>
      <c r="O699" s="172">
        <f t="shared" si="42"/>
        <v>3.0329922045011948E-2</v>
      </c>
      <c r="P699" s="172">
        <f t="shared" si="42"/>
        <v>2.3761340360635153E-2</v>
      </c>
      <c r="Q699" s="172">
        <f t="shared" si="42"/>
        <v>3.3919030354387258E-2</v>
      </c>
      <c r="R699" s="172">
        <f t="shared" si="42"/>
        <v>6.2697939815172132E-2</v>
      </c>
      <c r="S699" s="136">
        <f t="shared" si="42"/>
        <v>0.11451530820468681</v>
      </c>
    </row>
    <row r="700" spans="1:19" x14ac:dyDescent="0.25">
      <c r="A700" s="189" t="s">
        <v>1102</v>
      </c>
      <c r="B700" s="189"/>
      <c r="C700" s="172">
        <f t="shared" si="43"/>
        <v>7.0995541238128235E-2</v>
      </c>
      <c r="D700" s="172">
        <f t="shared" si="42"/>
        <v>6.27659278807704E-2</v>
      </c>
      <c r="E700" s="172">
        <f t="shared" si="42"/>
        <v>5.8227622346071595E-2</v>
      </c>
      <c r="F700" s="172">
        <f t="shared" si="42"/>
        <v>5.2399501555802086E-3</v>
      </c>
      <c r="G700" s="172">
        <f t="shared" si="42"/>
        <v>-4.2418742569169665E-2</v>
      </c>
      <c r="H700" s="172">
        <f t="shared" si="42"/>
        <v>1.4304605322163377E-2</v>
      </c>
      <c r="I700" s="172">
        <f t="shared" si="42"/>
        <v>-1.5161148252107903E-2</v>
      </c>
      <c r="J700" s="172">
        <f t="shared" si="42"/>
        <v>-2.9506087889247246E-3</v>
      </c>
      <c r="K700" s="172">
        <f t="shared" si="42"/>
        <v>0.10938463223340067</v>
      </c>
      <c r="L700" s="172">
        <f t="shared" si="42"/>
        <v>4.3189136701910602E-2</v>
      </c>
      <c r="M700" s="172">
        <f t="shared" si="42"/>
        <v>4.4065271906471359E-2</v>
      </c>
      <c r="N700" s="172">
        <f t="shared" si="42"/>
        <v>2.7622088994819549E-2</v>
      </c>
      <c r="O700" s="172">
        <f t="shared" si="42"/>
        <v>7.5448394501508975E-2</v>
      </c>
      <c r="P700" s="172">
        <f t="shared" si="42"/>
        <v>0.10632318186947498</v>
      </c>
      <c r="Q700" s="172">
        <f t="shared" si="42"/>
        <v>0.11181883323650266</v>
      </c>
      <c r="R700" s="172">
        <f t="shared" si="42"/>
        <v>0.10732775364046621</v>
      </c>
      <c r="S700" s="136">
        <f t="shared" si="42"/>
        <v>3.698717316692357E-2</v>
      </c>
    </row>
    <row r="701" spans="1:19" x14ac:dyDescent="0.25">
      <c r="A701" s="187" t="s">
        <v>1099</v>
      </c>
      <c r="B701" s="189"/>
      <c r="C701" s="172">
        <f t="shared" si="43"/>
        <v>4.0656959459346886E-2</v>
      </c>
      <c r="D701" s="172">
        <f t="shared" si="42"/>
        <v>2.7389973676059665E-2</v>
      </c>
      <c r="E701" s="172">
        <f t="shared" si="42"/>
        <v>1.9237744004203972E-2</v>
      </c>
      <c r="F701" s="172">
        <f t="shared" si="42"/>
        <v>2.1423093038072105E-2</v>
      </c>
      <c r="G701" s="172">
        <f t="shared" si="42"/>
        <v>8.6959340251617778E-3</v>
      </c>
      <c r="H701" s="172">
        <f t="shared" si="42"/>
        <v>7.8280503422176739E-3</v>
      </c>
      <c r="I701" s="172">
        <f t="shared" si="42"/>
        <v>-1.7129727183710974E-2</v>
      </c>
      <c r="J701" s="172">
        <f t="shared" si="42"/>
        <v>-2.1116783879029488E-2</v>
      </c>
      <c r="K701" s="172">
        <f t="shared" si="42"/>
        <v>7.2442512902820999E-2</v>
      </c>
      <c r="L701" s="172">
        <f t="shared" si="42"/>
        <v>3.6107555083164433E-2</v>
      </c>
      <c r="M701" s="172">
        <f t="shared" si="42"/>
        <v>9.6579122613385859E-2</v>
      </c>
      <c r="N701" s="172">
        <f t="shared" si="42"/>
        <v>2.0235120798006712E-4</v>
      </c>
      <c r="O701" s="172">
        <f t="shared" si="42"/>
        <v>2.4752863258959978E-2</v>
      </c>
      <c r="P701" s="172">
        <f t="shared" si="42"/>
        <v>9.4398991608326543E-3</v>
      </c>
      <c r="Q701" s="172">
        <f t="shared" si="42"/>
        <v>5.3445558972362139E-2</v>
      </c>
      <c r="R701" s="172">
        <f t="shared" si="42"/>
        <v>3.6237019526787817E-2</v>
      </c>
      <c r="S701" s="136">
        <f t="shared" si="42"/>
        <v>4.7785799290228637E-2</v>
      </c>
    </row>
    <row r="702" spans="1:19" x14ac:dyDescent="0.25">
      <c r="A702" s="189" t="s">
        <v>1096</v>
      </c>
      <c r="B702" s="189"/>
      <c r="C702" s="172">
        <f t="shared" si="43"/>
        <v>3.6548900879655122E-2</v>
      </c>
      <c r="D702" s="172">
        <f t="shared" si="42"/>
        <v>2.8793019429922184E-2</v>
      </c>
      <c r="E702" s="172">
        <f t="shared" si="42"/>
        <v>1.6091144373918453E-2</v>
      </c>
      <c r="F702" s="172">
        <f t="shared" si="42"/>
        <v>2.7701715582230335E-2</v>
      </c>
      <c r="G702" s="172">
        <f t="shared" si="42"/>
        <v>4.2539377591099825E-3</v>
      </c>
      <c r="H702" s="172">
        <f t="shared" si="42"/>
        <v>-9.5738205058379933E-3</v>
      </c>
      <c r="I702" s="172">
        <f t="shared" si="42"/>
        <v>-4.4678737478685449E-2</v>
      </c>
      <c r="J702" s="172">
        <f t="shared" si="42"/>
        <v>-5.944209345741569E-2</v>
      </c>
      <c r="K702" s="172">
        <f t="shared" si="42"/>
        <v>6.9400118501055097E-2</v>
      </c>
      <c r="L702" s="172">
        <f t="shared" si="42"/>
        <v>3.7577472525412325E-2</v>
      </c>
      <c r="M702" s="172">
        <f t="shared" si="42"/>
        <v>0.12898308734203567</v>
      </c>
      <c r="N702" s="172">
        <f t="shared" si="42"/>
        <v>-3.4321259971556883E-2</v>
      </c>
      <c r="O702" s="172">
        <f t="shared" si="42"/>
        <v>-1.7846554423989303E-2</v>
      </c>
      <c r="P702" s="172">
        <f t="shared" si="42"/>
        <v>1.8461909154923628E-2</v>
      </c>
      <c r="Q702" s="172">
        <f t="shared" si="42"/>
        <v>4.2724643466492296E-2</v>
      </c>
      <c r="R702" s="172">
        <f t="shared" si="42"/>
        <v>2.0480104405440347E-2</v>
      </c>
      <c r="S702" s="136">
        <f t="shared" si="42"/>
        <v>2.9960172051719969E-2</v>
      </c>
    </row>
    <row r="703" spans="1:19" x14ac:dyDescent="0.25">
      <c r="A703" s="189" t="s">
        <v>1093</v>
      </c>
      <c r="B703" s="189"/>
      <c r="C703" s="172">
        <f t="shared" si="43"/>
        <v>9.4946494907137691E-2</v>
      </c>
      <c r="D703" s="172">
        <f t="shared" si="42"/>
        <v>5.1939306106083105E-2</v>
      </c>
      <c r="E703" s="172">
        <f t="shared" si="42"/>
        <v>2.3786037557440576E-2</v>
      </c>
      <c r="F703" s="172">
        <f t="shared" si="42"/>
        <v>8.6027176969629693E-3</v>
      </c>
      <c r="G703" s="172">
        <f t="shared" si="42"/>
        <v>1.0307717309876008E-2</v>
      </c>
      <c r="H703" s="172">
        <f t="shared" si="42"/>
        <v>-9.9536083011952936E-4</v>
      </c>
      <c r="I703" s="172">
        <f t="shared" si="42"/>
        <v>-1.4152556207563949E-2</v>
      </c>
      <c r="J703" s="172">
        <f t="shared" si="42"/>
        <v>7.5590154542245713E-2</v>
      </c>
      <c r="K703" s="172">
        <f t="shared" si="42"/>
        <v>0.14620529479108701</v>
      </c>
      <c r="L703" s="172">
        <f t="shared" si="42"/>
        <v>4.0578879232270548E-2</v>
      </c>
      <c r="M703" s="172">
        <f t="shared" si="42"/>
        <v>3.8238062096184189E-2</v>
      </c>
      <c r="N703" s="172">
        <f t="shared" si="42"/>
        <v>8.7960688719278757E-2</v>
      </c>
      <c r="O703" s="172">
        <f t="shared" si="42"/>
        <v>0.16629060548749641</v>
      </c>
      <c r="P703" s="172">
        <f t="shared" si="42"/>
        <v>-0.1114795707606111</v>
      </c>
      <c r="Q703" s="172">
        <f t="shared" si="42"/>
        <v>0.2054582602830981</v>
      </c>
      <c r="R703" s="172">
        <f t="shared" si="42"/>
        <v>0.11695237994296348</v>
      </c>
      <c r="S703" s="136">
        <f t="shared" si="42"/>
        <v>2.5018810585204276E-2</v>
      </c>
    </row>
    <row r="704" spans="1:19" x14ac:dyDescent="0.25">
      <c r="A704" s="189" t="s">
        <v>1090</v>
      </c>
      <c r="B704" s="189"/>
      <c r="C704" s="172">
        <f t="shared" si="43"/>
        <v>0.12235452356602128</v>
      </c>
      <c r="D704" s="172">
        <f t="shared" si="42"/>
        <v>6.4634081198441162E-2</v>
      </c>
      <c r="E704" s="172">
        <f t="shared" si="42"/>
        <v>2.1460434241002302E-2</v>
      </c>
      <c r="F704" s="172">
        <f t="shared" si="42"/>
        <v>3.8162476310610316E-4</v>
      </c>
      <c r="G704" s="172">
        <f t="shared" si="42"/>
        <v>-1.7157968549914582E-3</v>
      </c>
      <c r="H704" s="172">
        <f t="shared" si="42"/>
        <v>-1.4425806556018106E-2</v>
      </c>
      <c r="I704" s="172">
        <f t="shared" si="42"/>
        <v>-2.4104997143527207E-2</v>
      </c>
      <c r="J704" s="172">
        <f t="shared" si="42"/>
        <v>9.7827386363014357E-2</v>
      </c>
      <c r="K704" s="172">
        <f t="shared" si="42"/>
        <v>0.18971301349218228</v>
      </c>
      <c r="L704" s="172">
        <f t="shared" si="42"/>
        <v>4.4344107885036621E-2</v>
      </c>
      <c r="M704" s="172">
        <f t="shared" si="42"/>
        <v>3.6144764813050845E-2</v>
      </c>
      <c r="N704" s="172">
        <f t="shared" si="42"/>
        <v>9.3612946515942985E-2</v>
      </c>
      <c r="O704" s="172">
        <f t="shared" si="42"/>
        <v>0.20530431869045396</v>
      </c>
      <c r="P704" s="172">
        <f t="shared" si="42"/>
        <v>-0.16097378745850399</v>
      </c>
      <c r="Q704" s="172">
        <f t="shared" si="42"/>
        <v>0.25705000055395111</v>
      </c>
      <c r="R704" s="172">
        <f t="shared" si="42"/>
        <v>0.14336161778193057</v>
      </c>
      <c r="S704" s="136">
        <f t="shared" si="42"/>
        <v>2.206047378184639E-2</v>
      </c>
    </row>
    <row r="705" spans="1:19" x14ac:dyDescent="0.25">
      <c r="A705" s="189" t="s">
        <v>1087</v>
      </c>
      <c r="B705" s="189"/>
      <c r="C705" s="172">
        <f t="shared" si="43"/>
        <v>7.7467696354093452E-2</v>
      </c>
      <c r="D705" s="172">
        <f t="shared" si="42"/>
        <v>-6.0193160790157907E-2</v>
      </c>
      <c r="E705" s="172">
        <f t="shared" si="42"/>
        <v>-8.4755927622198968E-2</v>
      </c>
      <c r="F705" s="172">
        <f t="shared" si="42"/>
        <v>-0.11804956377889564</v>
      </c>
      <c r="G705" s="172">
        <f t="shared" si="42"/>
        <v>-6.4390673652964692E-2</v>
      </c>
      <c r="H705" s="172">
        <f t="shared" si="42"/>
        <v>-3.5316584466723588E-2</v>
      </c>
      <c r="I705" s="172">
        <f t="shared" si="42"/>
        <v>9.0599648122586807E-3</v>
      </c>
      <c r="J705" s="172">
        <f t="shared" si="42"/>
        <v>6.9298944514580629E-2</v>
      </c>
      <c r="K705" s="172">
        <f t="shared" si="42"/>
        <v>0.12507323455657748</v>
      </c>
      <c r="L705" s="172">
        <f t="shared" si="42"/>
        <v>7.0613588827867169E-2</v>
      </c>
      <c r="M705" s="172">
        <f t="shared" si="42"/>
        <v>3.8601488613284163E-2</v>
      </c>
      <c r="N705" s="172">
        <f t="shared" si="42"/>
        <v>7.3128115553855011E-2</v>
      </c>
      <c r="O705" s="172">
        <f t="shared" si="42"/>
        <v>0.11136599783775969</v>
      </c>
      <c r="P705" s="172">
        <f t="shared" si="42"/>
        <v>0.16571627646636489</v>
      </c>
      <c r="Q705" s="172">
        <f t="shared" si="42"/>
        <v>0.18520648067985124</v>
      </c>
      <c r="R705" s="172">
        <f t="shared" si="42"/>
        <v>1.8612809373572459E-2</v>
      </c>
      <c r="S705" s="136">
        <f t="shared" si="42"/>
        <v>6.019041473018194E-2</v>
      </c>
    </row>
    <row r="706" spans="1:19" x14ac:dyDescent="0.25">
      <c r="A706" s="189" t="s">
        <v>1084</v>
      </c>
      <c r="B706" s="189"/>
      <c r="C706" s="172">
        <f t="shared" si="43"/>
        <v>9.4370765414641955E-3</v>
      </c>
      <c r="D706" s="172">
        <f t="shared" si="42"/>
        <v>2.7759671837514377E-2</v>
      </c>
      <c r="E706" s="172">
        <f t="shared" si="42"/>
        <v>5.0858985938959878E-2</v>
      </c>
      <c r="F706" s="172">
        <f t="shared" si="42"/>
        <v>5.7056803673714684E-2</v>
      </c>
      <c r="G706" s="172">
        <f t="shared" si="42"/>
        <v>6.4383473380638767E-2</v>
      </c>
      <c r="H706" s="172">
        <f t="shared" si="42"/>
        <v>5.0059524287278112E-2</v>
      </c>
      <c r="I706" s="172">
        <f t="shared" si="42"/>
        <v>1.5856346812150646E-2</v>
      </c>
      <c r="J706" s="172">
        <f t="shared" si="42"/>
        <v>6.2952276589332001E-3</v>
      </c>
      <c r="K706" s="172">
        <f t="shared" si="42"/>
        <v>1.2600254199438332E-2</v>
      </c>
      <c r="L706" s="172">
        <f t="shared" si="42"/>
        <v>2.3329988021465464E-2</v>
      </c>
      <c r="M706" s="172">
        <f t="shared" si="42"/>
        <v>4.5504810377546612E-2</v>
      </c>
      <c r="N706" s="172">
        <f t="shared" si="42"/>
        <v>7.0635847918939287E-2</v>
      </c>
      <c r="O706" s="172">
        <f t="shared" si="42"/>
        <v>4.484373325338864E-2</v>
      </c>
      <c r="P706" s="172">
        <f t="shared" si="42"/>
        <v>4.3112370166548342E-2</v>
      </c>
      <c r="Q706" s="172">
        <f t="shared" si="42"/>
        <v>4.3873623223768865E-2</v>
      </c>
      <c r="R706" s="172">
        <f t="shared" si="42"/>
        <v>4.0983813108573131E-2</v>
      </c>
      <c r="S706" s="136">
        <f t="shared" si="42"/>
        <v>3.1053141733234257E-2</v>
      </c>
    </row>
    <row r="707" spans="1:19" x14ac:dyDescent="0.25">
      <c r="A707" s="189" t="s">
        <v>1081</v>
      </c>
      <c r="B707" s="189"/>
      <c r="C707" s="172">
        <f t="shared" si="43"/>
        <v>9.4991758680020855E-3</v>
      </c>
      <c r="D707" s="172">
        <f t="shared" si="42"/>
        <v>1.374662766325363E-2</v>
      </c>
      <c r="E707" s="172">
        <f t="shared" si="42"/>
        <v>2.8201928437241675E-2</v>
      </c>
      <c r="F707" s="172">
        <f t="shared" si="42"/>
        <v>4.1960805826799508E-3</v>
      </c>
      <c r="G707" s="172">
        <f t="shared" si="42"/>
        <v>-1.9301908482936003E-3</v>
      </c>
      <c r="H707" s="172">
        <f t="shared" si="42"/>
        <v>-2.2527043635403032E-3</v>
      </c>
      <c r="I707" s="172">
        <f t="shared" si="42"/>
        <v>6.4609707590470578E-3</v>
      </c>
      <c r="J707" s="172">
        <f t="shared" si="42"/>
        <v>1.3257165270171178E-2</v>
      </c>
      <c r="K707" s="172">
        <f t="shared" si="42"/>
        <v>5.1409645908111479E-3</v>
      </c>
      <c r="L707" s="172">
        <f t="shared" si="42"/>
        <v>2.5647177668195464E-3</v>
      </c>
      <c r="M707" s="172">
        <f t="shared" si="42"/>
        <v>9.6369365169086674E-3</v>
      </c>
      <c r="N707" s="172">
        <f t="shared" si="42"/>
        <v>3.8871338233962494E-2</v>
      </c>
      <c r="O707" s="172">
        <f t="shared" si="42"/>
        <v>3.2329041216198506E-2</v>
      </c>
      <c r="P707" s="172">
        <f t="shared" si="42"/>
        <v>3.6253002189464034E-2</v>
      </c>
      <c r="Q707" s="172">
        <f t="shared" si="42"/>
        <v>-3.1649616808204661E-2</v>
      </c>
      <c r="R707" s="172">
        <f t="shared" si="42"/>
        <v>-4.2566724629293229E-2</v>
      </c>
      <c r="S707" s="136">
        <f t="shared" si="42"/>
        <v>-6.6389812121382397E-3</v>
      </c>
    </row>
    <row r="708" spans="1:19" x14ac:dyDescent="0.25">
      <c r="A708" s="189" t="s">
        <v>1078</v>
      </c>
      <c r="B708" s="189"/>
      <c r="C708" s="172">
        <f t="shared" si="43"/>
        <v>0.13214403656671414</v>
      </c>
      <c r="D708" s="172">
        <f t="shared" si="42"/>
        <v>-5.5328429571278148E-2</v>
      </c>
      <c r="E708" s="172">
        <f t="shared" si="42"/>
        <v>1.3294579742417323E-2</v>
      </c>
      <c r="F708" s="172">
        <f t="shared" si="42"/>
        <v>0.2016870628616243</v>
      </c>
      <c r="G708" s="172">
        <f t="shared" si="42"/>
        <v>-6.9916673400859164E-2</v>
      </c>
      <c r="H708" s="172">
        <f t="shared" si="42"/>
        <v>0.13088473738406803</v>
      </c>
      <c r="I708" s="172">
        <f t="shared" si="42"/>
        <v>0.12573529900645242</v>
      </c>
      <c r="J708" s="172">
        <f t="shared" si="42"/>
        <v>-8.0607727193006351E-2</v>
      </c>
      <c r="K708" s="172">
        <f t="shared" si="42"/>
        <v>0.11665353200764805</v>
      </c>
      <c r="L708" s="172">
        <f t="shared" si="42"/>
        <v>-8.218042477946963E-2</v>
      </c>
      <c r="M708" s="172">
        <f t="shared" si="42"/>
        <v>9.4872196871333081E-2</v>
      </c>
      <c r="N708" s="172">
        <f t="shared" si="42"/>
        <v>-3.8904537350176738E-2</v>
      </c>
      <c r="O708" s="172">
        <f t="shared" si="42"/>
        <v>0.10856140803497838</v>
      </c>
      <c r="P708" s="172">
        <f t="shared" si="42"/>
        <v>0.18694713936837482</v>
      </c>
      <c r="Q708" s="172">
        <f t="shared" si="42"/>
        <v>6.512427369316609E-2</v>
      </c>
      <c r="R708" s="172">
        <f t="shared" si="42"/>
        <v>4.0124636382227408E-2</v>
      </c>
      <c r="S708" s="136">
        <f t="shared" si="42"/>
        <v>0.13074482883687022</v>
      </c>
    </row>
    <row r="709" spans="1:19" x14ac:dyDescent="0.25">
      <c r="A709" s="189" t="s">
        <v>1075</v>
      </c>
      <c r="B709" s="189"/>
      <c r="C709" s="172">
        <f t="shared" si="43"/>
        <v>-1.2830246756866837E-2</v>
      </c>
      <c r="D709" s="172">
        <f t="shared" si="42"/>
        <v>3.0359603374035427E-2</v>
      </c>
      <c r="E709" s="172">
        <f t="shared" si="42"/>
        <v>2.3663831267978885E-2</v>
      </c>
      <c r="F709" s="172">
        <f t="shared" si="42"/>
        <v>-3.298812212858826E-2</v>
      </c>
      <c r="G709" s="172">
        <f t="shared" si="42"/>
        <v>5.7611834541351215E-2</v>
      </c>
      <c r="H709" s="172">
        <f t="shared" si="42"/>
        <v>5.0276664283865902E-2</v>
      </c>
      <c r="I709" s="172">
        <f t="shared" si="42"/>
        <v>2.7046101333332073E-2</v>
      </c>
      <c r="J709" s="172">
        <f t="shared" si="42"/>
        <v>2.5767075234651937E-2</v>
      </c>
      <c r="K709" s="172">
        <f t="shared" si="42"/>
        <v>2.4046096029855635E-2</v>
      </c>
      <c r="L709" s="172">
        <f t="shared" si="42"/>
        <v>8.488712279092292E-2</v>
      </c>
      <c r="M709" s="172">
        <f t="shared" si="42"/>
        <v>9.0568512153254899E-2</v>
      </c>
      <c r="N709" s="172">
        <f t="shared" si="42"/>
        <v>2.8995896061971838E-2</v>
      </c>
      <c r="O709" s="172">
        <f t="shared" si="42"/>
        <v>-1.3005543700338462E-3</v>
      </c>
      <c r="P709" s="172">
        <f t="shared" si="42"/>
        <v>5.7607460791867959E-2</v>
      </c>
      <c r="Q709" s="172">
        <f t="shared" si="42"/>
        <v>-2.9892825861044803E-2</v>
      </c>
      <c r="R709" s="172">
        <f t="shared" si="42"/>
        <v>3.6854462412222455E-2</v>
      </c>
      <c r="S709" s="136">
        <f t="shared" si="42"/>
        <v>0.13806105738753049</v>
      </c>
    </row>
    <row r="710" spans="1:19" x14ac:dyDescent="0.25">
      <c r="A710" s="187" t="s">
        <v>1072</v>
      </c>
      <c r="B710" s="189"/>
      <c r="C710" s="172">
        <f t="shared" si="43"/>
        <v>3.0206004484731208E-2</v>
      </c>
      <c r="D710" s="172">
        <f t="shared" si="42"/>
        <v>4.8922389368048158E-2</v>
      </c>
      <c r="E710" s="172">
        <f t="shared" si="42"/>
        <v>3.0426704536817839E-2</v>
      </c>
      <c r="F710" s="172">
        <f t="shared" si="42"/>
        <v>4.3071499330865626E-2</v>
      </c>
      <c r="G710" s="172">
        <f t="shared" si="42"/>
        <v>6.9321085538226468E-2</v>
      </c>
      <c r="H710" s="172">
        <f t="shared" si="42"/>
        <v>2.4483300038096623E-2</v>
      </c>
      <c r="I710" s="172">
        <f t="shared" si="42"/>
        <v>7.0108775265116607E-2</v>
      </c>
      <c r="J710" s="172">
        <f t="shared" si="42"/>
        <v>3.9488856566156638E-2</v>
      </c>
      <c r="K710" s="172">
        <f t="shared" si="42"/>
        <v>1.8600338276226758E-2</v>
      </c>
      <c r="L710" s="172">
        <f t="shared" si="42"/>
        <v>7.3632058635241915E-2</v>
      </c>
      <c r="M710" s="172">
        <f t="shared" si="42"/>
        <v>7.2364987926363034E-2</v>
      </c>
      <c r="N710" s="172">
        <f t="shared" si="42"/>
        <v>9.8010211545908943E-2</v>
      </c>
      <c r="O710" s="172">
        <f t="shared" si="42"/>
        <v>7.2980636269670773E-2</v>
      </c>
      <c r="P710" s="172">
        <f t="shared" si="42"/>
        <v>6.4465635375462016E-2</v>
      </c>
      <c r="Q710" s="172">
        <f t="shared" si="42"/>
        <v>6.3063554618991269E-2</v>
      </c>
      <c r="R710" s="172">
        <f t="shared" si="42"/>
        <v>3.8078259798423719E-2</v>
      </c>
      <c r="S710" s="136">
        <f t="shared" si="42"/>
        <v>3.8279290686923151E-2</v>
      </c>
    </row>
    <row r="711" spans="1:19" x14ac:dyDescent="0.25">
      <c r="A711" s="189" t="s">
        <v>1070</v>
      </c>
      <c r="B711" s="189"/>
      <c r="C711" s="172">
        <f t="shared" si="43"/>
        <v>3.1352132016324141E-2</v>
      </c>
      <c r="D711" s="172">
        <f t="shared" si="42"/>
        <v>5.4911601156560463E-2</v>
      </c>
      <c r="E711" s="172">
        <f t="shared" si="42"/>
        <v>3.4169614102004697E-2</v>
      </c>
      <c r="F711" s="172">
        <f t="shared" si="42"/>
        <v>3.518549175164587E-2</v>
      </c>
      <c r="G711" s="172">
        <f t="shared" si="42"/>
        <v>9.6034146362894424E-2</v>
      </c>
      <c r="H711" s="172">
        <f t="shared" si="42"/>
        <v>2.8808099021107703E-2</v>
      </c>
      <c r="I711" s="172">
        <f t="shared" si="42"/>
        <v>7.2650261791414206E-2</v>
      </c>
      <c r="J711" s="172">
        <f t="shared" si="42"/>
        <v>4.1968342095892508E-2</v>
      </c>
      <c r="K711" s="172">
        <f t="shared" si="42"/>
        <v>1.0017540560049998E-2</v>
      </c>
      <c r="L711" s="172">
        <f t="shared" si="42"/>
        <v>8.316482703717365E-2</v>
      </c>
      <c r="M711" s="172">
        <f t="shared" si="42"/>
        <v>9.2260150522493145E-2</v>
      </c>
      <c r="N711" s="172">
        <f t="shared" si="42"/>
        <v>9.3257699611975831E-2</v>
      </c>
      <c r="O711" s="172">
        <f t="shared" si="42"/>
        <v>7.8669144240095967E-2</v>
      </c>
      <c r="P711" s="172">
        <f t="shared" si="42"/>
        <v>5.9891927596698924E-2</v>
      </c>
      <c r="Q711" s="172">
        <f t="shared" si="42"/>
        <v>6.7732375326093219E-2</v>
      </c>
      <c r="R711" s="172">
        <f t="shared" si="42"/>
        <v>4.1001216282889219E-2</v>
      </c>
      <c r="S711" s="136">
        <f t="shared" si="42"/>
        <v>3.8901700165551834E-2</v>
      </c>
    </row>
    <row r="712" spans="1:19" x14ac:dyDescent="0.25">
      <c r="A712" s="189" t="s">
        <v>1067</v>
      </c>
      <c r="B712" s="189"/>
      <c r="C712" s="172">
        <f t="shared" si="43"/>
        <v>5.4911925908649462E-3</v>
      </c>
      <c r="D712" s="172">
        <f t="shared" si="42"/>
        <v>2.6946150967957605E-2</v>
      </c>
      <c r="E712" s="172">
        <f t="shared" si="42"/>
        <v>1.1396382471280386E-2</v>
      </c>
      <c r="F712" s="172">
        <f t="shared" si="42"/>
        <v>1.2594624868070392E-2</v>
      </c>
      <c r="G712" s="172">
        <f t="shared" si="42"/>
        <v>0.10684024754386678</v>
      </c>
      <c r="H712" s="172">
        <f t="shared" si="42"/>
        <v>8.2168013462498024E-2</v>
      </c>
      <c r="I712" s="172">
        <f t="shared" si="42"/>
        <v>4.2168220967361059E-2</v>
      </c>
      <c r="J712" s="172">
        <f t="shared" si="42"/>
        <v>5.76999998178509E-2</v>
      </c>
      <c r="K712" s="172">
        <f t="shared" si="42"/>
        <v>-5.2199915315864764E-3</v>
      </c>
      <c r="L712" s="172">
        <f t="shared" si="42"/>
        <v>1.9576105500122454E-2</v>
      </c>
      <c r="M712" s="172">
        <f t="shared" si="42"/>
        <v>9.1855748670744086E-2</v>
      </c>
      <c r="N712" s="172">
        <f t="shared" si="42"/>
        <v>4.3888169841246549E-2</v>
      </c>
      <c r="O712" s="172">
        <f t="shared" si="42"/>
        <v>1.5710066288438629E-2</v>
      </c>
      <c r="P712" s="172">
        <f t="shared" si="42"/>
        <v>2.616198720796814E-2</v>
      </c>
      <c r="Q712" s="172">
        <f t="shared" si="42"/>
        <v>1.6521198936775949E-2</v>
      </c>
      <c r="R712" s="172">
        <f t="shared" si="42"/>
        <v>1.8212875639950887E-2</v>
      </c>
      <c r="S712" s="136">
        <f t="shared" si="42"/>
        <v>4.980075648878457E-2</v>
      </c>
    </row>
    <row r="713" spans="1:19" x14ac:dyDescent="0.25">
      <c r="A713" s="189" t="s">
        <v>1064</v>
      </c>
      <c r="B713" s="189"/>
      <c r="C713" s="172">
        <f t="shared" si="43"/>
        <v>6.5360179959481624E-2</v>
      </c>
      <c r="D713" s="172">
        <f t="shared" si="42"/>
        <v>9.1198015623503048E-2</v>
      </c>
      <c r="E713" s="172">
        <f t="shared" si="42"/>
        <v>6.3245295010454283E-2</v>
      </c>
      <c r="F713" s="172">
        <f t="shared" si="42"/>
        <v>6.3486262301253982E-2</v>
      </c>
      <c r="G713" s="172">
        <f t="shared" si="42"/>
        <v>8.2972135894262111E-2</v>
      </c>
      <c r="H713" s="172">
        <f t="shared" si="42"/>
        <v>-3.3857072752692008E-2</v>
      </c>
      <c r="I713" s="172">
        <f t="shared" si="42"/>
        <v>0.11202237095010381</v>
      </c>
      <c r="J713" s="172">
        <f t="shared" si="42"/>
        <v>2.2700934773115744E-2</v>
      </c>
      <c r="K713" s="172">
        <f t="shared" si="42"/>
        <v>2.9321936114443448E-2</v>
      </c>
      <c r="L713" s="172">
        <f t="shared" si="42"/>
        <v>0.1661028341343207</v>
      </c>
      <c r="M713" s="172">
        <f t="shared" si="42"/>
        <v>9.2745261120949163E-2</v>
      </c>
      <c r="N713" s="172">
        <f t="shared" si="42"/>
        <v>0.1547351401764876</v>
      </c>
      <c r="O713" s="172">
        <f t="shared" si="42"/>
        <v>0.15585605808607839</v>
      </c>
      <c r="P713" s="172">
        <f t="shared" si="42"/>
        <v>9.9142037609630362E-2</v>
      </c>
      <c r="Q713" s="172">
        <f t="shared" si="42"/>
        <v>0.12696033818642261</v>
      </c>
      <c r="R713" s="172">
        <f t="shared" si="42"/>
        <v>6.6141116772459929E-2</v>
      </c>
      <c r="S713" s="136">
        <f t="shared" si="42"/>
        <v>2.7313203119015306E-2</v>
      </c>
    </row>
    <row r="714" spans="1:19" x14ac:dyDescent="0.25">
      <c r="A714" s="189" t="s">
        <v>1061</v>
      </c>
      <c r="B714" s="189"/>
      <c r="C714" s="172">
        <f t="shared" si="43"/>
        <v>2.2315067435132674E-2</v>
      </c>
      <c r="D714" s="172">
        <f t="shared" si="43"/>
        <v>9.5026460454126216E-3</v>
      </c>
      <c r="E714" s="172">
        <f t="shared" si="43"/>
        <v>5.3723776724312611E-3</v>
      </c>
      <c r="F714" s="172">
        <f t="shared" si="43"/>
        <v>9.8003361701124447E-2</v>
      </c>
      <c r="G714" s="172">
        <f t="shared" si="43"/>
        <v>-9.7586955430734035E-2</v>
      </c>
      <c r="H714" s="172">
        <f t="shared" si="43"/>
        <v>-5.610442013770478E-3</v>
      </c>
      <c r="I714" s="172">
        <f t="shared" si="43"/>
        <v>5.1908596496192061E-2</v>
      </c>
      <c r="J714" s="172">
        <f t="shared" si="43"/>
        <v>2.2166881350853762E-2</v>
      </c>
      <c r="K714" s="172">
        <f t="shared" si="43"/>
        <v>8.1813543550208978E-2</v>
      </c>
      <c r="L714" s="172">
        <f t="shared" si="43"/>
        <v>7.9090074726497761E-3</v>
      </c>
      <c r="M714" s="172">
        <f t="shared" si="43"/>
        <v>-6.2427828647157457E-2</v>
      </c>
      <c r="N714" s="172">
        <f t="shared" si="43"/>
        <v>0.13424095842282724</v>
      </c>
      <c r="O714" s="172">
        <f t="shared" si="43"/>
        <v>3.1610374840500555E-2</v>
      </c>
      <c r="P714" s="172">
        <f t="shared" si="43"/>
        <v>9.8613946229621163E-2</v>
      </c>
      <c r="Q714" s="172">
        <f t="shared" si="43"/>
        <v>2.9185639251276374E-2</v>
      </c>
      <c r="R714" s="172">
        <f t="shared" si="43"/>
        <v>1.6413280663224672E-2</v>
      </c>
      <c r="S714" s="136">
        <f t="shared" ref="D714:S729" si="44">(S309/R309)^4-1</f>
        <v>3.3605591423130132E-2</v>
      </c>
    </row>
    <row r="715" spans="1:19" x14ac:dyDescent="0.25">
      <c r="A715" s="189" t="s">
        <v>1058</v>
      </c>
      <c r="B715" s="189"/>
      <c r="C715" s="172">
        <f t="shared" ref="C715:R730" si="45">(C310/B310)^4-1</f>
        <v>1.9439625973071362E-2</v>
      </c>
      <c r="D715" s="172">
        <f t="shared" si="44"/>
        <v>5.7030687789252354E-3</v>
      </c>
      <c r="E715" s="172">
        <f t="shared" si="44"/>
        <v>2.8444426490290553E-3</v>
      </c>
      <c r="F715" s="172">
        <f t="shared" si="44"/>
        <v>8.9833378597132363E-2</v>
      </c>
      <c r="G715" s="172">
        <f t="shared" si="44"/>
        <v>-0.1075682007353308</v>
      </c>
      <c r="H715" s="172">
        <f t="shared" si="44"/>
        <v>-1.3158300491412755E-2</v>
      </c>
      <c r="I715" s="172">
        <f t="shared" si="44"/>
        <v>4.7065888874991968E-2</v>
      </c>
      <c r="J715" s="172">
        <f t="shared" si="44"/>
        <v>1.4971667394852561E-2</v>
      </c>
      <c r="K715" s="172">
        <f t="shared" si="44"/>
        <v>8.1488006981821792E-2</v>
      </c>
      <c r="L715" s="172">
        <f t="shared" si="44"/>
        <v>7.989192224863606E-3</v>
      </c>
      <c r="M715" s="172">
        <f t="shared" si="44"/>
        <v>-6.2424993871257661E-2</v>
      </c>
      <c r="N715" s="172">
        <f t="shared" si="44"/>
        <v>0.14418530579059441</v>
      </c>
      <c r="O715" s="172">
        <f t="shared" si="44"/>
        <v>3.6488224823883808E-2</v>
      </c>
      <c r="P715" s="172">
        <f t="shared" si="44"/>
        <v>0.10486442150342556</v>
      </c>
      <c r="Q715" s="172">
        <f t="shared" si="44"/>
        <v>3.0883199872128397E-2</v>
      </c>
      <c r="R715" s="172">
        <f t="shared" si="44"/>
        <v>1.6060645030328224E-2</v>
      </c>
      <c r="S715" s="136">
        <f t="shared" si="44"/>
        <v>3.8846440773750546E-2</v>
      </c>
    </row>
    <row r="716" spans="1:19" x14ac:dyDescent="0.25">
      <c r="A716" s="189" t="s">
        <v>1055</v>
      </c>
      <c r="B716" s="189"/>
      <c r="C716" s="172">
        <f t="shared" si="45"/>
        <v>2.9021180490586218E-2</v>
      </c>
      <c r="D716" s="172">
        <f t="shared" si="44"/>
        <v>9.194167625686589E-3</v>
      </c>
      <c r="E716" s="172">
        <f t="shared" si="44"/>
        <v>1.0161309989842326E-3</v>
      </c>
      <c r="F716" s="172">
        <f t="shared" si="44"/>
        <v>0.12421108198497177</v>
      </c>
      <c r="G716" s="172">
        <f t="shared" si="44"/>
        <v>-8.4924312937755708E-2</v>
      </c>
      <c r="H716" s="172">
        <f t="shared" si="44"/>
        <v>9.1057968523400312E-3</v>
      </c>
      <c r="I716" s="172">
        <f t="shared" si="44"/>
        <v>6.5957666751972344E-2</v>
      </c>
      <c r="J716" s="172">
        <f t="shared" si="44"/>
        <v>2.9023514291417252E-2</v>
      </c>
      <c r="K716" s="172">
        <f t="shared" si="44"/>
        <v>8.7259855591713231E-2</v>
      </c>
      <c r="L716" s="172">
        <f t="shared" si="44"/>
        <v>4.8221732981243992E-3</v>
      </c>
      <c r="M716" s="172">
        <f t="shared" si="44"/>
        <v>-7.2008075000479899E-2</v>
      </c>
      <c r="N716" s="172">
        <f t="shared" si="44"/>
        <v>0.12284559697664799</v>
      </c>
      <c r="O716" s="172">
        <f t="shared" si="44"/>
        <v>2.1102390975101804E-2</v>
      </c>
      <c r="P716" s="172">
        <f t="shared" si="44"/>
        <v>9.4032471017630348E-2</v>
      </c>
      <c r="Q716" s="172">
        <f t="shared" si="44"/>
        <v>2.5229458242076896E-2</v>
      </c>
      <c r="R716" s="172">
        <f t="shared" si="44"/>
        <v>1.5731334998057234E-2</v>
      </c>
      <c r="S716" s="136">
        <f t="shared" si="44"/>
        <v>2.2175179553820978E-2</v>
      </c>
    </row>
    <row r="717" spans="1:19" x14ac:dyDescent="0.25">
      <c r="A717" s="189" t="s">
        <v>1052</v>
      </c>
      <c r="B717" s="189"/>
      <c r="C717" s="172">
        <f t="shared" si="45"/>
        <v>5.4409513086420169E-2</v>
      </c>
      <c r="D717" s="172">
        <f t="shared" si="44"/>
        <v>9.0647218478498548E-2</v>
      </c>
      <c r="E717" s="172">
        <f t="shared" si="44"/>
        <v>0.11634488520722064</v>
      </c>
      <c r="F717" s="172">
        <f t="shared" si="44"/>
        <v>7.7301425108236899E-2</v>
      </c>
      <c r="G717" s="172">
        <f t="shared" si="44"/>
        <v>3.3192210028989422E-2</v>
      </c>
      <c r="H717" s="172">
        <f t="shared" si="44"/>
        <v>4.968009060214218E-2</v>
      </c>
      <c r="I717" s="172">
        <f t="shared" si="44"/>
        <v>6.5822039022200629E-2</v>
      </c>
      <c r="J717" s="172">
        <f t="shared" si="44"/>
        <v>0.13260883395555867</v>
      </c>
      <c r="K717" s="172">
        <f t="shared" si="44"/>
        <v>4.6775810427975406E-2</v>
      </c>
      <c r="L717" s="172">
        <f t="shared" si="44"/>
        <v>2.2921705822435801E-2</v>
      </c>
      <c r="M717" s="172">
        <f t="shared" si="44"/>
        <v>7.5542629530440664E-3</v>
      </c>
      <c r="N717" s="172">
        <f t="shared" si="44"/>
        <v>2.2747905809096469E-2</v>
      </c>
      <c r="O717" s="172">
        <f t="shared" si="44"/>
        <v>7.4976241772357621E-3</v>
      </c>
      <c r="P717" s="172">
        <f t="shared" si="44"/>
        <v>7.4835969389317469E-3</v>
      </c>
      <c r="Q717" s="172">
        <f t="shared" si="44"/>
        <v>2.2534327192620163E-2</v>
      </c>
      <c r="R717" s="172">
        <f t="shared" si="44"/>
        <v>2.240809423106227E-2</v>
      </c>
      <c r="S717" s="136">
        <f t="shared" si="44"/>
        <v>7.3868568992068173E-3</v>
      </c>
    </row>
    <row r="718" spans="1:19" x14ac:dyDescent="0.25">
      <c r="A718" s="187" t="s">
        <v>1049</v>
      </c>
      <c r="B718" s="189"/>
      <c r="C718" s="172">
        <f t="shared" si="45"/>
        <v>5.1618055888497105E-2</v>
      </c>
      <c r="D718" s="172">
        <f t="shared" si="44"/>
        <v>5.4035581231046681E-3</v>
      </c>
      <c r="E718" s="172">
        <f t="shared" si="44"/>
        <v>4.0359377217045855E-2</v>
      </c>
      <c r="F718" s="172">
        <f t="shared" si="44"/>
        <v>3.3965720707155533E-2</v>
      </c>
      <c r="G718" s="172">
        <f t="shared" si="44"/>
        <v>-8.2194877160768343E-5</v>
      </c>
      <c r="H718" s="172">
        <f t="shared" si="44"/>
        <v>3.7674863315726892E-2</v>
      </c>
      <c r="I718" s="172">
        <f t="shared" si="44"/>
        <v>5.3602605669123005E-2</v>
      </c>
      <c r="J718" s="172">
        <f t="shared" si="44"/>
        <v>5.6742723265911232E-2</v>
      </c>
      <c r="K718" s="172">
        <f t="shared" si="44"/>
        <v>4.4133841101196225E-2</v>
      </c>
      <c r="L718" s="172">
        <f t="shared" si="44"/>
        <v>3.7134602119768045E-2</v>
      </c>
      <c r="M718" s="172">
        <f t="shared" si="44"/>
        <v>2.6556287864649031E-2</v>
      </c>
      <c r="N718" s="172">
        <f t="shared" si="44"/>
        <v>4.953948059212876E-2</v>
      </c>
      <c r="O718" s="172">
        <f t="shared" si="44"/>
        <v>5.3844450327288129E-2</v>
      </c>
      <c r="P718" s="172">
        <f t="shared" si="44"/>
        <v>8.2710243018006224E-2</v>
      </c>
      <c r="Q718" s="172">
        <f t="shared" si="44"/>
        <v>6.9940291680901545E-2</v>
      </c>
      <c r="R718" s="172">
        <f t="shared" si="44"/>
        <v>6.3408864133788878E-2</v>
      </c>
      <c r="S718" s="136">
        <f t="shared" si="44"/>
        <v>4.1436806447099572E-2</v>
      </c>
    </row>
    <row r="719" spans="1:19" x14ac:dyDescent="0.25">
      <c r="A719" s="189" t="s">
        <v>1046</v>
      </c>
      <c r="B719" s="189"/>
      <c r="C719" s="172">
        <f t="shared" si="45"/>
        <v>8.9677390709246074E-2</v>
      </c>
      <c r="D719" s="172">
        <f t="shared" si="44"/>
        <v>1.4385739562626565E-2</v>
      </c>
      <c r="E719" s="172">
        <f t="shared" si="44"/>
        <v>3.8912465106615501E-2</v>
      </c>
      <c r="F719" s="172">
        <f t="shared" si="44"/>
        <v>1.6256855008249804E-3</v>
      </c>
      <c r="G719" s="172">
        <f t="shared" si="44"/>
        <v>6.7630794273032535E-3</v>
      </c>
      <c r="H719" s="172">
        <f t="shared" si="44"/>
        <v>3.0779602376895143E-2</v>
      </c>
      <c r="I719" s="172">
        <f t="shared" si="44"/>
        <v>5.0051124616755427E-2</v>
      </c>
      <c r="J719" s="172">
        <f t="shared" si="44"/>
        <v>1.1419860054733055E-2</v>
      </c>
      <c r="K719" s="172">
        <f t="shared" si="44"/>
        <v>1.2248379835216205E-2</v>
      </c>
      <c r="L719" s="172">
        <f t="shared" si="44"/>
        <v>6.5104799214886322E-2</v>
      </c>
      <c r="M719" s="172">
        <f t="shared" si="44"/>
        <v>-6.0883532276626573E-3</v>
      </c>
      <c r="N719" s="172">
        <f t="shared" si="44"/>
        <v>3.668454325743653E-2</v>
      </c>
      <c r="O719" s="172">
        <f t="shared" si="44"/>
        <v>2.9415543520619591E-2</v>
      </c>
      <c r="P719" s="172">
        <f t="shared" si="44"/>
        <v>2.499061376773315E-2</v>
      </c>
      <c r="Q719" s="172">
        <f t="shared" si="44"/>
        <v>3.5499348246511575E-2</v>
      </c>
      <c r="R719" s="172">
        <f t="shared" si="44"/>
        <v>6.4948319612422312E-2</v>
      </c>
      <c r="S719" s="136">
        <f t="shared" si="44"/>
        <v>8.37355453969435E-3</v>
      </c>
    </row>
    <row r="720" spans="1:19" x14ac:dyDescent="0.25">
      <c r="A720" s="189" t="s">
        <v>1044</v>
      </c>
      <c r="B720" s="189"/>
      <c r="C720" s="172">
        <f t="shared" si="45"/>
        <v>3.2439529675814427E-2</v>
      </c>
      <c r="D720" s="172">
        <f t="shared" si="44"/>
        <v>2.1772958609951543E-2</v>
      </c>
      <c r="E720" s="172">
        <f t="shared" si="44"/>
        <v>6.227503470503315E-2</v>
      </c>
      <c r="F720" s="172">
        <f t="shared" si="44"/>
        <v>2.4465578702544732E-2</v>
      </c>
      <c r="G720" s="172">
        <f t="shared" si="44"/>
        <v>6.4937662855522049E-3</v>
      </c>
      <c r="H720" s="172">
        <f t="shared" si="44"/>
        <v>2.3443343728922983E-2</v>
      </c>
      <c r="I720" s="172">
        <f t="shared" si="44"/>
        <v>3.6366068306964872E-2</v>
      </c>
      <c r="J720" s="172">
        <f t="shared" si="44"/>
        <v>8.7946014750193147E-2</v>
      </c>
      <c r="K720" s="172">
        <f t="shared" si="44"/>
        <v>3.5447968828324017E-2</v>
      </c>
      <c r="L720" s="172">
        <f t="shared" si="44"/>
        <v>4.8105365595090266E-2</v>
      </c>
      <c r="M720" s="172">
        <f t="shared" si="44"/>
        <v>2.6341730421468146E-2</v>
      </c>
      <c r="N720" s="172">
        <f t="shared" si="44"/>
        <v>7.5932994424011468E-2</v>
      </c>
      <c r="O720" s="172">
        <f t="shared" si="44"/>
        <v>5.9035317334992454E-2</v>
      </c>
      <c r="P720" s="172">
        <f t="shared" si="44"/>
        <v>9.1062639308960192E-2</v>
      </c>
      <c r="Q720" s="172">
        <f t="shared" si="44"/>
        <v>8.6749199521171327E-2</v>
      </c>
      <c r="R720" s="172">
        <f t="shared" si="44"/>
        <v>6.9381140871384916E-2</v>
      </c>
      <c r="S720" s="136">
        <f t="shared" si="44"/>
        <v>6.5174737656998438E-2</v>
      </c>
    </row>
    <row r="721" spans="1:19" x14ac:dyDescent="0.25">
      <c r="A721" s="189" t="s">
        <v>1041</v>
      </c>
      <c r="B721" s="189"/>
      <c r="C721" s="172">
        <f t="shared" si="45"/>
        <v>4.4900136294644399E-2</v>
      </c>
      <c r="D721" s="172">
        <f t="shared" si="44"/>
        <v>5.4872481032504972E-2</v>
      </c>
      <c r="E721" s="172">
        <f t="shared" si="44"/>
        <v>6.2265245576109463E-2</v>
      </c>
      <c r="F721" s="172">
        <f t="shared" si="44"/>
        <v>5.3746650945795116E-2</v>
      </c>
      <c r="G721" s="172">
        <f t="shared" si="44"/>
        <v>6.932587455934347E-2</v>
      </c>
      <c r="H721" s="172">
        <f t="shared" si="44"/>
        <v>7.7531378843850751E-2</v>
      </c>
      <c r="I721" s="172">
        <f t="shared" si="44"/>
        <v>8.1436054371063937E-2</v>
      </c>
      <c r="J721" s="172">
        <f t="shared" si="44"/>
        <v>9.6800626048235916E-2</v>
      </c>
      <c r="K721" s="172">
        <f t="shared" si="44"/>
        <v>5.4236599274789299E-2</v>
      </c>
      <c r="L721" s="172">
        <f t="shared" si="44"/>
        <v>2.6984191556731929E-2</v>
      </c>
      <c r="M721" s="172">
        <f t="shared" si="44"/>
        <v>3.912752824349397E-2</v>
      </c>
      <c r="N721" s="172">
        <f t="shared" si="44"/>
        <v>3.9137727977387904E-2</v>
      </c>
      <c r="O721" s="172">
        <f t="shared" si="44"/>
        <v>5.7577997442643358E-2</v>
      </c>
      <c r="P721" s="172">
        <f t="shared" si="44"/>
        <v>4.7360311353017215E-2</v>
      </c>
      <c r="Q721" s="172">
        <f t="shared" si="44"/>
        <v>6.467961859658633E-2</v>
      </c>
      <c r="R721" s="172">
        <f t="shared" si="44"/>
        <v>0.12008250809098375</v>
      </c>
      <c r="S721" s="136">
        <f t="shared" si="44"/>
        <v>0.11317406238474903</v>
      </c>
    </row>
    <row r="722" spans="1:19" x14ac:dyDescent="0.25">
      <c r="A722" s="189" t="s">
        <v>1038</v>
      </c>
      <c r="B722" s="189"/>
      <c r="C722" s="172">
        <f t="shared" si="45"/>
        <v>5.8740914139663314E-3</v>
      </c>
      <c r="D722" s="172">
        <f t="shared" si="44"/>
        <v>1.0683665919573038E-2</v>
      </c>
      <c r="E722" s="172">
        <f t="shared" si="44"/>
        <v>4.9170152827026747E-2</v>
      </c>
      <c r="F722" s="172">
        <f t="shared" si="44"/>
        <v>7.8879523419852493E-3</v>
      </c>
      <c r="G722" s="172">
        <f t="shared" si="44"/>
        <v>3.1768780931124452E-2</v>
      </c>
      <c r="H722" s="172">
        <f t="shared" si="44"/>
        <v>3.7376712024341563E-2</v>
      </c>
      <c r="I722" s="172">
        <f t="shared" si="44"/>
        <v>3.3862207073397155E-2</v>
      </c>
      <c r="J722" s="172">
        <f t="shared" si="44"/>
        <v>5.6251121336476695E-2</v>
      </c>
      <c r="K722" s="172">
        <f t="shared" si="44"/>
        <v>4.7111094809901832E-2</v>
      </c>
      <c r="L722" s="172">
        <f t="shared" si="44"/>
        <v>5.6378071735147417E-2</v>
      </c>
      <c r="M722" s="172">
        <f t="shared" si="44"/>
        <v>0.10129160681875549</v>
      </c>
      <c r="N722" s="172">
        <f t="shared" si="44"/>
        <v>0.12943991366745422</v>
      </c>
      <c r="O722" s="172">
        <f t="shared" si="44"/>
        <v>0.11023213995569514</v>
      </c>
      <c r="P722" s="172">
        <f t="shared" si="44"/>
        <v>9.8023047338974489E-2</v>
      </c>
      <c r="Q722" s="172">
        <f t="shared" si="44"/>
        <v>7.732583200312515E-2</v>
      </c>
      <c r="R722" s="172">
        <f t="shared" si="44"/>
        <v>9.2462798595468243E-2</v>
      </c>
      <c r="S722" s="136">
        <f t="shared" si="44"/>
        <v>9.9920164753019014E-2</v>
      </c>
    </row>
    <row r="723" spans="1:19" x14ac:dyDescent="0.25">
      <c r="A723" s="189" t="s">
        <v>1035</v>
      </c>
      <c r="B723" s="189"/>
      <c r="C723" s="172">
        <f t="shared" si="45"/>
        <v>2.9543919672319729E-2</v>
      </c>
      <c r="D723" s="172">
        <f t="shared" si="44"/>
        <v>2.8034651112919473E-2</v>
      </c>
      <c r="E723" s="172">
        <f t="shared" si="44"/>
        <v>7.9206030844418018E-2</v>
      </c>
      <c r="F723" s="172">
        <f t="shared" si="44"/>
        <v>6.9166185190174811E-2</v>
      </c>
      <c r="G723" s="172">
        <f t="shared" si="44"/>
        <v>-2.2108560097612528E-2</v>
      </c>
      <c r="H723" s="172">
        <f t="shared" si="44"/>
        <v>-5.5229738954143404E-3</v>
      </c>
      <c r="I723" s="172">
        <f t="shared" si="44"/>
        <v>2.726875790837413E-3</v>
      </c>
      <c r="J723" s="172">
        <f t="shared" si="44"/>
        <v>0.1314328658731041</v>
      </c>
      <c r="K723" s="172">
        <f t="shared" si="44"/>
        <v>4.1403199245836797E-2</v>
      </c>
      <c r="L723" s="172">
        <f t="shared" si="44"/>
        <v>8.4449088531744598E-2</v>
      </c>
      <c r="M723" s="172">
        <f t="shared" si="44"/>
        <v>1.5004787808862607E-2</v>
      </c>
      <c r="N723" s="172">
        <f t="shared" si="44"/>
        <v>0.10098803956752334</v>
      </c>
      <c r="O723" s="172">
        <f t="shared" si="44"/>
        <v>5.1813533845787241E-2</v>
      </c>
      <c r="P723" s="172">
        <f t="shared" si="44"/>
        <v>0.11514957104153378</v>
      </c>
      <c r="Q723" s="172">
        <f t="shared" si="44"/>
        <v>0.1607851716629527</v>
      </c>
      <c r="R723" s="172">
        <f t="shared" si="44"/>
        <v>3.4227121605701072E-3</v>
      </c>
      <c r="S723" s="136">
        <f t="shared" si="44"/>
        <v>5.8094915436648797E-2</v>
      </c>
    </row>
    <row r="724" spans="1:19" x14ac:dyDescent="0.25">
      <c r="A724" s="189" t="s">
        <v>1032</v>
      </c>
      <c r="B724" s="189"/>
      <c r="C724" s="172">
        <f t="shared" si="45"/>
        <v>4.0901159999387815E-2</v>
      </c>
      <c r="D724" s="172">
        <f t="shared" si="44"/>
        <v>-4.6606657350966696E-2</v>
      </c>
      <c r="E724" s="172">
        <f t="shared" si="44"/>
        <v>-3.2318007581183084E-2</v>
      </c>
      <c r="F724" s="172">
        <f t="shared" si="44"/>
        <v>-4.2771538396620956E-3</v>
      </c>
      <c r="G724" s="172">
        <f t="shared" si="44"/>
        <v>-8.5060527182520995E-2</v>
      </c>
      <c r="H724" s="172">
        <f t="shared" si="44"/>
        <v>-4.8147858093657847E-3</v>
      </c>
      <c r="I724" s="172">
        <f t="shared" si="44"/>
        <v>1.0135984717443147E-2</v>
      </c>
      <c r="J724" s="172">
        <f t="shared" si="44"/>
        <v>-1.7402238549267479E-2</v>
      </c>
      <c r="K724" s="172">
        <f t="shared" si="44"/>
        <v>-9.6416519984758864E-3</v>
      </c>
      <c r="L724" s="172">
        <f t="shared" si="44"/>
        <v>4.2094839939889717E-2</v>
      </c>
      <c r="M724" s="172">
        <f t="shared" si="44"/>
        <v>1.9782881819367049E-2</v>
      </c>
      <c r="N724" s="172">
        <f t="shared" si="44"/>
        <v>-2.1964169661264576E-2</v>
      </c>
      <c r="O724" s="172">
        <f t="shared" si="44"/>
        <v>3.8086783309393191E-2</v>
      </c>
      <c r="P724" s="172">
        <f t="shared" si="44"/>
        <v>2.2246818117026779E-2</v>
      </c>
      <c r="Q724" s="172">
        <f t="shared" si="44"/>
        <v>4.6392023913450764E-2</v>
      </c>
      <c r="R724" s="172">
        <f t="shared" si="44"/>
        <v>9.7379171399726294E-2</v>
      </c>
      <c r="S724" s="136">
        <f t="shared" si="44"/>
        <v>-1.3645326577798156E-2</v>
      </c>
    </row>
    <row r="725" spans="1:19" x14ac:dyDescent="0.25">
      <c r="A725" s="189" t="s">
        <v>1029</v>
      </c>
      <c r="B725" s="189"/>
      <c r="C725" s="172">
        <f t="shared" si="45"/>
        <v>4.1640961868378401E-2</v>
      </c>
      <c r="D725" s="172">
        <f t="shared" si="44"/>
        <v>8.04777292202985E-3</v>
      </c>
      <c r="E725" s="172">
        <f t="shared" si="44"/>
        <v>0.11435046992833264</v>
      </c>
      <c r="F725" s="172">
        <f t="shared" si="44"/>
        <v>-0.1885357410164622</v>
      </c>
      <c r="G725" s="172">
        <f t="shared" si="44"/>
        <v>7.5467430522358603E-2</v>
      </c>
      <c r="H725" s="172">
        <f t="shared" si="44"/>
        <v>6.4096630286629708E-2</v>
      </c>
      <c r="I725" s="172">
        <f t="shared" si="44"/>
        <v>0.14350247650893588</v>
      </c>
      <c r="J725" s="172">
        <f t="shared" si="44"/>
        <v>3.3841065127042436E-2</v>
      </c>
      <c r="K725" s="172">
        <f t="shared" si="44"/>
        <v>4.4795340582415299E-4</v>
      </c>
      <c r="L725" s="172">
        <f t="shared" si="44"/>
        <v>-5.4814331910710723E-2</v>
      </c>
      <c r="M725" s="172">
        <f t="shared" si="44"/>
        <v>-7.6988037250738106E-3</v>
      </c>
      <c r="N725" s="172">
        <f t="shared" si="44"/>
        <v>0.11130518853620286</v>
      </c>
      <c r="O725" s="172">
        <f t="shared" si="44"/>
        <v>7.0488195240043572E-2</v>
      </c>
      <c r="P725" s="172">
        <f t="shared" si="44"/>
        <v>0.16584461309738741</v>
      </c>
      <c r="Q725" s="172">
        <f t="shared" si="44"/>
        <v>-0.12493078431212834</v>
      </c>
      <c r="R725" s="172">
        <f t="shared" si="44"/>
        <v>0.35172798550055395</v>
      </c>
      <c r="S725" s="136">
        <f t="shared" si="44"/>
        <v>8.9292706890357065E-2</v>
      </c>
    </row>
    <row r="726" spans="1:19" x14ac:dyDescent="0.25">
      <c r="A726" s="189" t="s">
        <v>1026</v>
      </c>
      <c r="B726" s="189"/>
      <c r="C726" s="172">
        <f t="shared" si="45"/>
        <v>1.9629463884497156E-2</v>
      </c>
      <c r="D726" s="172">
        <f t="shared" si="44"/>
        <v>2.6361453307848004E-2</v>
      </c>
      <c r="E726" s="172">
        <f t="shared" si="44"/>
        <v>4.2147074068762391E-2</v>
      </c>
      <c r="F726" s="172">
        <f t="shared" si="44"/>
        <v>2.7413434824684169E-2</v>
      </c>
      <c r="G726" s="172">
        <f t="shared" si="44"/>
        <v>4.6689160925789341E-2</v>
      </c>
      <c r="H726" s="172">
        <f t="shared" si="44"/>
        <v>2.9856849502372551E-2</v>
      </c>
      <c r="I726" s="172">
        <f t="shared" si="44"/>
        <v>2.8174922633157795E-2</v>
      </c>
      <c r="J726" s="172">
        <f t="shared" si="44"/>
        <v>4.1818811707351022E-2</v>
      </c>
      <c r="K726" s="172">
        <f t="shared" si="44"/>
        <v>3.4881496297878511E-2</v>
      </c>
      <c r="L726" s="172">
        <f t="shared" si="44"/>
        <v>1.2600474709492993E-2</v>
      </c>
      <c r="M726" s="172">
        <f t="shared" si="44"/>
        <v>2.9492406798243165E-2</v>
      </c>
      <c r="N726" s="172">
        <f t="shared" si="44"/>
        <v>5.057857920729214E-2</v>
      </c>
      <c r="O726" s="172">
        <f t="shared" si="44"/>
        <v>6.272093008880697E-2</v>
      </c>
      <c r="P726" s="172">
        <f t="shared" si="44"/>
        <v>5.057113952724035E-2</v>
      </c>
      <c r="Q726" s="172">
        <f t="shared" si="44"/>
        <v>2.8120148122591004E-2</v>
      </c>
      <c r="R726" s="172">
        <f t="shared" si="44"/>
        <v>-2.0242590764488422E-2</v>
      </c>
      <c r="S726" s="136">
        <f t="shared" si="44"/>
        <v>-1.5778783340716029E-2</v>
      </c>
    </row>
    <row r="727" spans="1:19" x14ac:dyDescent="0.25">
      <c r="A727" s="189" t="s">
        <v>1023</v>
      </c>
      <c r="B727" s="189"/>
      <c r="C727" s="172">
        <f t="shared" si="45"/>
        <v>0.10775894844169098</v>
      </c>
      <c r="D727" s="172">
        <f t="shared" si="44"/>
        <v>-9.3156277211331462E-2</v>
      </c>
      <c r="E727" s="172">
        <f t="shared" si="44"/>
        <v>-4.4191998178707226E-2</v>
      </c>
      <c r="F727" s="172">
        <f t="shared" si="44"/>
        <v>0.15691647354304927</v>
      </c>
      <c r="G727" s="172">
        <f t="shared" si="44"/>
        <v>-8.5076079892269174E-2</v>
      </c>
      <c r="H727" s="172">
        <f t="shared" si="44"/>
        <v>0.13387216410435632</v>
      </c>
      <c r="I727" s="172">
        <f t="shared" si="44"/>
        <v>0.15199242123427736</v>
      </c>
      <c r="J727" s="172">
        <f t="shared" si="44"/>
        <v>-3.6112452306729437E-2</v>
      </c>
      <c r="K727" s="172">
        <f t="shared" si="44"/>
        <v>0.15321407282819544</v>
      </c>
      <c r="L727" s="172">
        <f t="shared" si="44"/>
        <v>-6.8694060181579975E-2</v>
      </c>
      <c r="M727" s="172">
        <f t="shared" si="44"/>
        <v>8.9662619973022162E-2</v>
      </c>
      <c r="N727" s="172">
        <f t="shared" si="44"/>
        <v>-6.1349588320237625E-2</v>
      </c>
      <c r="O727" s="172">
        <f t="shared" si="44"/>
        <v>8.91421802547121E-2</v>
      </c>
      <c r="P727" s="172">
        <f t="shared" si="44"/>
        <v>0.17246410523780953</v>
      </c>
      <c r="Q727" s="172">
        <f t="shared" si="44"/>
        <v>5.9083395241632974E-2</v>
      </c>
      <c r="R727" s="172">
        <f t="shared" si="44"/>
        <v>3.9872066617210766E-2</v>
      </c>
      <c r="S727" s="136">
        <f t="shared" si="44"/>
        <v>-3.9741846012379622E-2</v>
      </c>
    </row>
    <row r="728" spans="1:19" x14ac:dyDescent="0.25">
      <c r="A728" s="189" t="s">
        <v>1020</v>
      </c>
      <c r="B728" s="189"/>
      <c r="C728" s="172">
        <f t="shared" si="45"/>
        <v>-2.0915025524568254E-3</v>
      </c>
      <c r="D728" s="172">
        <f t="shared" si="44"/>
        <v>-1.8715365506181469E-2</v>
      </c>
      <c r="E728" s="172">
        <f t="shared" si="44"/>
        <v>-5.0901016413764433E-2</v>
      </c>
      <c r="F728" s="172">
        <f t="shared" si="44"/>
        <v>7.9735003942771998E-2</v>
      </c>
      <c r="G728" s="172">
        <f t="shared" si="44"/>
        <v>0.10648031786735479</v>
      </c>
      <c r="H728" s="172">
        <f t="shared" si="44"/>
        <v>5.9747537313264765E-2</v>
      </c>
      <c r="I728" s="172">
        <f t="shared" si="44"/>
        <v>8.284454557573695E-2</v>
      </c>
      <c r="J728" s="172">
        <f t="shared" si="44"/>
        <v>6.4550004387066151E-2</v>
      </c>
      <c r="K728" s="172">
        <f t="shared" si="44"/>
        <v>5.9468504097093033E-2</v>
      </c>
      <c r="L728" s="172">
        <f t="shared" si="44"/>
        <v>8.3099833192619155E-3</v>
      </c>
      <c r="M728" s="172">
        <f t="shared" si="44"/>
        <v>3.9359689567002976E-2</v>
      </c>
      <c r="N728" s="172">
        <f t="shared" si="44"/>
        <v>2.1586524079987068E-2</v>
      </c>
      <c r="O728" s="172">
        <f t="shared" si="44"/>
        <v>1.3220879900785576E-2</v>
      </c>
      <c r="P728" s="172">
        <f t="shared" si="44"/>
        <v>3.2867055731627959E-2</v>
      </c>
      <c r="Q728" s="172">
        <f t="shared" si="44"/>
        <v>1.6201571017849137E-2</v>
      </c>
      <c r="R728" s="172">
        <f t="shared" si="44"/>
        <v>2.3649204274519553E-2</v>
      </c>
      <c r="S728" s="136">
        <f t="shared" si="44"/>
        <v>3.3532267828185303E-2</v>
      </c>
    </row>
    <row r="729" spans="1:19" x14ac:dyDescent="0.25">
      <c r="A729" s="189" t="s">
        <v>1018</v>
      </c>
      <c r="B729" s="189"/>
      <c r="C729" s="172">
        <f t="shared" si="45"/>
        <v>0.1448465632783722</v>
      </c>
      <c r="D729" s="172">
        <f t="shared" si="44"/>
        <v>-9.9839973586422937E-2</v>
      </c>
      <c r="E729" s="172">
        <f t="shared" si="44"/>
        <v>-8.6937811973646917E-2</v>
      </c>
      <c r="F729" s="172">
        <f t="shared" si="44"/>
        <v>6.275372036720106E-2</v>
      </c>
      <c r="G729" s="172">
        <f t="shared" si="44"/>
        <v>-0.11849878488084808</v>
      </c>
      <c r="H729" s="172">
        <f t="shared" si="44"/>
        <v>0.1344283851779271</v>
      </c>
      <c r="I729" s="172">
        <f t="shared" si="44"/>
        <v>0.20930272198633948</v>
      </c>
      <c r="J729" s="172">
        <f t="shared" si="44"/>
        <v>5.885614693416974E-2</v>
      </c>
      <c r="K729" s="172">
        <f t="shared" si="44"/>
        <v>0.23978803162160012</v>
      </c>
      <c r="L729" s="172">
        <f t="shared" si="44"/>
        <v>-2.3702650786593282E-2</v>
      </c>
      <c r="M729" s="172">
        <f t="shared" si="44"/>
        <v>0.10949165905725122</v>
      </c>
      <c r="N729" s="172">
        <f t="shared" si="44"/>
        <v>-7.404111661293411E-2</v>
      </c>
      <c r="O729" s="172">
        <f t="shared" si="44"/>
        <v>7.9961559785569181E-2</v>
      </c>
      <c r="P729" s="172">
        <f t="shared" si="44"/>
        <v>0.16788203066714136</v>
      </c>
      <c r="Q729" s="172">
        <f t="shared" si="44"/>
        <v>5.4644184836929011E-2</v>
      </c>
      <c r="R729" s="172">
        <f t="shared" si="44"/>
        <v>4.2382023267211855E-2</v>
      </c>
      <c r="S729" s="136">
        <f t="shared" si="44"/>
        <v>8.8110864355539942E-2</v>
      </c>
    </row>
    <row r="730" spans="1:19" x14ac:dyDescent="0.25">
      <c r="A730" s="187" t="s">
        <v>1016</v>
      </c>
      <c r="B730" s="189"/>
      <c r="C730" s="172">
        <f t="shared" si="45"/>
        <v>6.1925577502780493E-2</v>
      </c>
      <c r="D730" s="172">
        <f t="shared" si="45"/>
        <v>6.0501228400025253E-2</v>
      </c>
      <c r="E730" s="172">
        <f t="shared" si="45"/>
        <v>5.460706684457084E-2</v>
      </c>
      <c r="F730" s="172">
        <f t="shared" si="45"/>
        <v>7.2393310936735622E-2</v>
      </c>
      <c r="G730" s="172">
        <f t="shared" si="45"/>
        <v>3.1750626101338941E-2</v>
      </c>
      <c r="H730" s="172">
        <f t="shared" si="45"/>
        <v>4.5529739782609324E-2</v>
      </c>
      <c r="I730" s="172">
        <f t="shared" si="45"/>
        <v>0.10800505197770982</v>
      </c>
      <c r="J730" s="172">
        <f t="shared" si="45"/>
        <v>4.027556653375397E-3</v>
      </c>
      <c r="K730" s="172">
        <f t="shared" si="45"/>
        <v>6.5090686925710628E-2</v>
      </c>
      <c r="L730" s="172">
        <f t="shared" si="45"/>
        <v>5.3391185121952178E-2</v>
      </c>
      <c r="M730" s="172">
        <f t="shared" si="45"/>
        <v>5.8330415843258487E-2</v>
      </c>
      <c r="N730" s="172">
        <f t="shared" si="45"/>
        <v>7.0913567934407506E-2</v>
      </c>
      <c r="O730" s="172">
        <f t="shared" si="45"/>
        <v>0.10265951516523097</v>
      </c>
      <c r="P730" s="172">
        <f t="shared" si="45"/>
        <v>6.8997711484851898E-2</v>
      </c>
      <c r="Q730" s="172">
        <f t="shared" si="45"/>
        <v>6.2543851968018149E-2</v>
      </c>
      <c r="R730" s="172">
        <f t="shared" si="45"/>
        <v>-6.9739474422242376E-3</v>
      </c>
      <c r="S730" s="136">
        <f t="shared" ref="D730:S745" si="46">(S325/R325)^4-1</f>
        <v>4.7557709405036785E-2</v>
      </c>
    </row>
    <row r="731" spans="1:19" x14ac:dyDescent="0.25">
      <c r="A731" s="189" t="s">
        <v>1013</v>
      </c>
      <c r="B731" s="189"/>
      <c r="C731" s="172">
        <f t="shared" ref="C731:R746" si="47">(C326/B326)^4-1</f>
        <v>0.12072709270575177</v>
      </c>
      <c r="D731" s="172">
        <f t="shared" si="47"/>
        <v>9.1516154122486482E-2</v>
      </c>
      <c r="E731" s="172">
        <f t="shared" si="47"/>
        <v>6.3941990764528223E-2</v>
      </c>
      <c r="F731" s="172">
        <f t="shared" si="47"/>
        <v>5.2672166122216479E-2</v>
      </c>
      <c r="G731" s="172">
        <f t="shared" si="47"/>
        <v>4.3937801752583105E-2</v>
      </c>
      <c r="H731" s="172">
        <f t="shared" si="47"/>
        <v>2.9801566279030522E-2</v>
      </c>
      <c r="I731" s="172">
        <f t="shared" si="47"/>
        <v>1.2781942937617696E-2</v>
      </c>
      <c r="J731" s="172">
        <f t="shared" si="47"/>
        <v>5.8777815963273472E-3</v>
      </c>
      <c r="K731" s="172">
        <f t="shared" si="47"/>
        <v>3.7717347958354352E-2</v>
      </c>
      <c r="L731" s="172">
        <f t="shared" si="47"/>
        <v>8.3241179670332732E-2</v>
      </c>
      <c r="M731" s="172">
        <f t="shared" si="47"/>
        <v>0.13179391813342001</v>
      </c>
      <c r="N731" s="172">
        <f t="shared" si="47"/>
        <v>0.16607449605014812</v>
      </c>
      <c r="O731" s="172">
        <f t="shared" si="47"/>
        <v>0.13798303526114841</v>
      </c>
      <c r="P731" s="172">
        <f t="shared" si="47"/>
        <v>0.10199346668335485</v>
      </c>
      <c r="Q731" s="172">
        <f t="shared" si="47"/>
        <v>7.0216398966749693E-2</v>
      </c>
      <c r="R731" s="172">
        <f t="shared" si="47"/>
        <v>3.8655975408094401E-2</v>
      </c>
      <c r="S731" s="136">
        <f t="shared" si="46"/>
        <v>3.4896199950587237E-2</v>
      </c>
    </row>
    <row r="732" spans="1:19" x14ac:dyDescent="0.25">
      <c r="A732" s="189" t="s">
        <v>1010</v>
      </c>
      <c r="B732" s="189"/>
      <c r="C732" s="172">
        <f t="shared" si="47"/>
        <v>4.6603930637586055E-2</v>
      </c>
      <c r="D732" s="172">
        <f t="shared" si="46"/>
        <v>4.2299376722730431E-2</v>
      </c>
      <c r="E732" s="172">
        <f t="shared" si="46"/>
        <v>6.9743609232874038E-2</v>
      </c>
      <c r="F732" s="172">
        <f t="shared" si="46"/>
        <v>7.6342436954826454E-2</v>
      </c>
      <c r="G732" s="172">
        <f t="shared" si="46"/>
        <v>1.8422588665841344E-2</v>
      </c>
      <c r="H732" s="172">
        <f t="shared" si="46"/>
        <v>3.9603558129106542E-2</v>
      </c>
      <c r="I732" s="172">
        <f t="shared" si="46"/>
        <v>0.14752776214357533</v>
      </c>
      <c r="J732" s="172">
        <f t="shared" si="46"/>
        <v>0.1078399717312617</v>
      </c>
      <c r="K732" s="172">
        <f t="shared" si="46"/>
        <v>7.8232081735745806E-2</v>
      </c>
      <c r="L732" s="172">
        <f t="shared" si="46"/>
        <v>4.9034391253033327E-2</v>
      </c>
      <c r="M732" s="172">
        <f t="shared" si="46"/>
        <v>-3.1262714662953939E-2</v>
      </c>
      <c r="N732" s="172">
        <f t="shared" si="46"/>
        <v>1.5821738618282399E-3</v>
      </c>
      <c r="O732" s="172">
        <f t="shared" si="46"/>
        <v>1.0313623367663505E-2</v>
      </c>
      <c r="P732" s="172">
        <f t="shared" si="46"/>
        <v>6.044476760114148E-2</v>
      </c>
      <c r="Q732" s="172">
        <f t="shared" si="46"/>
        <v>8.2717961551282526E-2</v>
      </c>
      <c r="R732" s="172">
        <f t="shared" si="46"/>
        <v>-0.13247094120271108</v>
      </c>
      <c r="S732" s="136">
        <f t="shared" si="46"/>
        <v>4.5740606850549259E-2</v>
      </c>
    </row>
    <row r="733" spans="1:19" x14ac:dyDescent="0.25">
      <c r="A733" s="189" t="s">
        <v>1007</v>
      </c>
      <c r="B733" s="189"/>
      <c r="C733" s="172">
        <f t="shared" si="47"/>
        <v>-7.3394185403314882E-3</v>
      </c>
      <c r="D733" s="172">
        <f t="shared" si="46"/>
        <v>9.5400569564108251E-2</v>
      </c>
      <c r="E733" s="172">
        <f t="shared" si="46"/>
        <v>3.2829017410990646E-2</v>
      </c>
      <c r="F733" s="172">
        <f t="shared" si="46"/>
        <v>2.525811617852014E-2</v>
      </c>
      <c r="G733" s="172">
        <f t="shared" si="46"/>
        <v>-0.25246218869904202</v>
      </c>
      <c r="H733" s="172">
        <f t="shared" si="46"/>
        <v>0.13636029041947251</v>
      </c>
      <c r="I733" s="172">
        <f t="shared" si="46"/>
        <v>1.2232737943875769</v>
      </c>
      <c r="J733" s="172">
        <f t="shared" si="46"/>
        <v>-0.36786457851080234</v>
      </c>
      <c r="K733" s="172">
        <f t="shared" si="46"/>
        <v>0.48364758131044394</v>
      </c>
      <c r="L733" s="172">
        <f t="shared" si="46"/>
        <v>-8.9227552223470563E-2</v>
      </c>
      <c r="M733" s="172">
        <f t="shared" si="46"/>
        <v>1.904708425989754E-2</v>
      </c>
      <c r="N733" s="172">
        <f t="shared" si="46"/>
        <v>1.5778788183824721E-2</v>
      </c>
      <c r="O733" s="172">
        <f t="shared" si="46"/>
        <v>0.39466095125712419</v>
      </c>
      <c r="P733" s="172">
        <f t="shared" si="46"/>
        <v>-6.4517064950769476E-2</v>
      </c>
      <c r="Q733" s="172">
        <f t="shared" si="46"/>
        <v>5.6723716909102606E-2</v>
      </c>
      <c r="R733" s="172">
        <f t="shared" si="46"/>
        <v>-1.1485882368384437E-2</v>
      </c>
      <c r="S733" s="136">
        <f t="shared" si="46"/>
        <v>1.161934074943094E-2</v>
      </c>
    </row>
    <row r="734" spans="1:19" x14ac:dyDescent="0.25">
      <c r="A734" s="189" t="s">
        <v>1004</v>
      </c>
      <c r="B734" s="189"/>
      <c r="C734" s="172">
        <f t="shared" si="47"/>
        <v>1.8977258416697618E-2</v>
      </c>
      <c r="D734" s="172">
        <f t="shared" si="46"/>
        <v>9.8955181808605852E-2</v>
      </c>
      <c r="E734" s="172">
        <f t="shared" si="46"/>
        <v>3.0313645460140037E-2</v>
      </c>
      <c r="F734" s="172">
        <f t="shared" si="46"/>
        <v>7.2120234686854801E-2</v>
      </c>
      <c r="G734" s="172">
        <f t="shared" si="46"/>
        <v>-0.140548726908993</v>
      </c>
      <c r="H734" s="172">
        <f t="shared" si="46"/>
        <v>5.684582820917794E-2</v>
      </c>
      <c r="I734" s="172">
        <f t="shared" si="46"/>
        <v>0.64367000602770008</v>
      </c>
      <c r="J734" s="172">
        <f t="shared" si="46"/>
        <v>-0.30816178854037146</v>
      </c>
      <c r="K734" s="172">
        <f t="shared" si="46"/>
        <v>0.22838071347302558</v>
      </c>
      <c r="L734" s="172">
        <f t="shared" si="46"/>
        <v>-8.4426591959599562E-2</v>
      </c>
      <c r="M734" s="172">
        <f t="shared" si="46"/>
        <v>-1.6327774522370553E-2</v>
      </c>
      <c r="N734" s="172">
        <f t="shared" si="46"/>
        <v>1.6598795919486875E-2</v>
      </c>
      <c r="O734" s="172">
        <f t="shared" si="46"/>
        <v>0.24138502279444607</v>
      </c>
      <c r="P734" s="172">
        <f t="shared" si="46"/>
        <v>-3.5103526118107409E-2</v>
      </c>
      <c r="Q734" s="172">
        <f t="shared" si="46"/>
        <v>2.8720775261263487E-2</v>
      </c>
      <c r="R734" s="172">
        <f t="shared" si="46"/>
        <v>-1.476806844027545E-2</v>
      </c>
      <c r="S734" s="136">
        <f t="shared" si="46"/>
        <v>1.4235984860135664E-2</v>
      </c>
    </row>
    <row r="735" spans="1:19" x14ac:dyDescent="0.25">
      <c r="A735" s="189" t="s">
        <v>1001</v>
      </c>
      <c r="B735" s="189"/>
      <c r="C735" s="172">
        <f t="shared" si="47"/>
        <v>1.7510802269815384E-2</v>
      </c>
      <c r="D735" s="172">
        <f t="shared" si="46"/>
        <v>2.3369751743577138E-2</v>
      </c>
      <c r="E735" s="172">
        <f t="shared" si="46"/>
        <v>3.9315969623183289E-2</v>
      </c>
      <c r="F735" s="172">
        <f t="shared" si="46"/>
        <v>9.8764588654013608E-2</v>
      </c>
      <c r="G735" s="172">
        <f t="shared" si="46"/>
        <v>9.3043247406307206E-2</v>
      </c>
      <c r="H735" s="172">
        <f t="shared" si="46"/>
        <v>6.2727209515546667E-2</v>
      </c>
      <c r="I735" s="172">
        <f t="shared" si="46"/>
        <v>4.9434039405959362E-2</v>
      </c>
      <c r="J735" s="172">
        <f t="shared" si="46"/>
        <v>5.6244694867265466E-2</v>
      </c>
      <c r="K735" s="172">
        <f t="shared" si="46"/>
        <v>3.1447724995839366E-2</v>
      </c>
      <c r="L735" s="172">
        <f t="shared" si="46"/>
        <v>6.6179206174652006E-2</v>
      </c>
      <c r="M735" s="172">
        <f t="shared" si="46"/>
        <v>5.8114420510435583E-2</v>
      </c>
      <c r="N735" s="172">
        <f t="shared" si="46"/>
        <v>2.2779211239169816E-2</v>
      </c>
      <c r="O735" s="172">
        <f t="shared" si="46"/>
        <v>7.7589862514606311E-2</v>
      </c>
      <c r="P735" s="172">
        <f t="shared" si="46"/>
        <v>6.7792209840631612E-2</v>
      </c>
      <c r="Q735" s="172">
        <f t="shared" si="46"/>
        <v>4.6885447726206397E-2</v>
      </c>
      <c r="R735" s="172">
        <f t="shared" si="46"/>
        <v>2.8345910472624913E-2</v>
      </c>
      <c r="S735" s="136">
        <f t="shared" si="46"/>
        <v>7.6434945625283079E-2</v>
      </c>
    </row>
    <row r="736" spans="1:19" x14ac:dyDescent="0.25">
      <c r="A736" s="187" t="s">
        <v>237</v>
      </c>
      <c r="B736" s="189"/>
      <c r="C736" s="172">
        <f t="shared" si="47"/>
        <v>0.3480697942630655</v>
      </c>
      <c r="D736" s="172">
        <f t="shared" si="46"/>
        <v>-3.6611470129220836E-3</v>
      </c>
      <c r="E736" s="172">
        <f t="shared" si="46"/>
        <v>6.91267421710271E-2</v>
      </c>
      <c r="F736" s="172">
        <f t="shared" si="46"/>
        <v>-0.57711315935601992</v>
      </c>
      <c r="G736" s="172">
        <f t="shared" si="46"/>
        <v>0.73349383792899925</v>
      </c>
      <c r="H736" s="172">
        <f t="shared" si="46"/>
        <v>0.15446969519050691</v>
      </c>
      <c r="I736" s="172">
        <f t="shared" si="46"/>
        <v>-3.4785209789233607E-2</v>
      </c>
      <c r="J736" s="172">
        <f t="shared" si="46"/>
        <v>0.79899212378150986</v>
      </c>
      <c r="K736" s="172">
        <f t="shared" si="46"/>
        <v>-0.18269849138637306</v>
      </c>
      <c r="L736" s="172">
        <f t="shared" si="46"/>
        <v>0.35518066511199953</v>
      </c>
      <c r="M736" s="172">
        <f t="shared" si="46"/>
        <v>-0.25773030060987634</v>
      </c>
      <c r="N736" s="172">
        <f t="shared" si="46"/>
        <v>6.8353515459122383E-2</v>
      </c>
      <c r="O736" s="172">
        <f t="shared" si="46"/>
        <v>-0.35400601381197283</v>
      </c>
      <c r="P736" s="172">
        <f t="shared" si="46"/>
        <v>-0.34513800102084125</v>
      </c>
      <c r="Q736" s="172">
        <f t="shared" si="46"/>
        <v>-0.13050999760751558</v>
      </c>
      <c r="R736" s="172">
        <f t="shared" si="46"/>
        <v>0.38807317094733773</v>
      </c>
      <c r="S736" s="136">
        <f t="shared" si="46"/>
        <v>-0.14166572392808063</v>
      </c>
    </row>
    <row r="737" spans="1:19" x14ac:dyDescent="0.25">
      <c r="A737" s="189" t="s">
        <v>240</v>
      </c>
      <c r="B737" s="189"/>
      <c r="C737" s="172">
        <f t="shared" si="47"/>
        <v>0.25299159246137037</v>
      </c>
      <c r="D737" s="172">
        <f t="shared" si="46"/>
        <v>-5.9826520996536958E-2</v>
      </c>
      <c r="E737" s="172">
        <f t="shared" si="46"/>
        <v>-6.1182330767252102E-3</v>
      </c>
      <c r="F737" s="172">
        <f t="shared" si="46"/>
        <v>0.4547591668827502</v>
      </c>
      <c r="G737" s="172">
        <f t="shared" si="46"/>
        <v>2.1446958603697386E-2</v>
      </c>
      <c r="H737" s="172">
        <f t="shared" si="46"/>
        <v>3.8195660798864051E-2</v>
      </c>
      <c r="I737" s="172">
        <f t="shared" si="46"/>
        <v>2.5514510088564535E-2</v>
      </c>
      <c r="J737" s="172">
        <f t="shared" si="46"/>
        <v>2.4423107581376113E-2</v>
      </c>
      <c r="K737" s="172">
        <f t="shared" si="46"/>
        <v>1.434176159604883E-2</v>
      </c>
      <c r="L737" s="172">
        <f t="shared" si="46"/>
        <v>4.8779568593876554E-2</v>
      </c>
      <c r="M737" s="172">
        <f t="shared" si="46"/>
        <v>0.12340050550150528</v>
      </c>
      <c r="N737" s="172">
        <f t="shared" si="46"/>
        <v>3.0349364687617841E-2</v>
      </c>
      <c r="O737" s="172">
        <f t="shared" si="46"/>
        <v>0.24623195162261191</v>
      </c>
      <c r="P737" s="172">
        <f t="shared" si="46"/>
        <v>-3.702580999010241E-2</v>
      </c>
      <c r="Q737" s="172">
        <f t="shared" si="46"/>
        <v>0.12608932882762347</v>
      </c>
      <c r="R737" s="172">
        <f t="shared" si="46"/>
        <v>4.2443003396998025E-2</v>
      </c>
      <c r="S737" s="136">
        <f t="shared" si="46"/>
        <v>0.10682410618888727</v>
      </c>
    </row>
    <row r="738" spans="1:19" x14ac:dyDescent="0.25">
      <c r="A738" s="189" t="s">
        <v>243</v>
      </c>
      <c r="B738" s="189"/>
      <c r="C738" s="172">
        <f t="shared" si="47"/>
        <v>2.5479481561371697E-2</v>
      </c>
      <c r="D738" s="172">
        <f t="shared" si="46"/>
        <v>-9.3376463950195832E-2</v>
      </c>
      <c r="E738" s="172">
        <f t="shared" si="46"/>
        <v>-0.17602880284238132</v>
      </c>
      <c r="F738" s="172">
        <f t="shared" si="46"/>
        <v>0.5032429967934664</v>
      </c>
      <c r="G738" s="172">
        <f t="shared" si="46"/>
        <v>-4.4220848979442118E-2</v>
      </c>
      <c r="H738" s="172">
        <f t="shared" si="46"/>
        <v>3.5289362863675233E-2</v>
      </c>
      <c r="I738" s="172">
        <f t="shared" si="46"/>
        <v>-0.10843357487280214</v>
      </c>
      <c r="J738" s="172">
        <f t="shared" si="46"/>
        <v>0.23962777908570776</v>
      </c>
      <c r="K738" s="172">
        <f t="shared" si="46"/>
        <v>-0.10248525734362368</v>
      </c>
      <c r="L738" s="172">
        <f t="shared" si="46"/>
        <v>9.0625250221785247E-2</v>
      </c>
      <c r="M738" s="172">
        <f t="shared" si="46"/>
        <v>6.3785605636951459E-2</v>
      </c>
      <c r="N738" s="172">
        <f t="shared" si="46"/>
        <v>-3.5462564481525405E-4</v>
      </c>
      <c r="O738" s="172">
        <f t="shared" si="46"/>
        <v>0.14057995087209063</v>
      </c>
      <c r="P738" s="172">
        <f t="shared" si="46"/>
        <v>-0.11066868782491945</v>
      </c>
      <c r="Q738" s="172">
        <f t="shared" si="46"/>
        <v>4.2818912042312141E-2</v>
      </c>
      <c r="R738" s="172">
        <f t="shared" si="46"/>
        <v>5.1051983351883878E-2</v>
      </c>
      <c r="S738" s="136">
        <f t="shared" si="46"/>
        <v>3.216035421804686E-2</v>
      </c>
    </row>
    <row r="739" spans="1:19" x14ac:dyDescent="0.25">
      <c r="A739" s="189" t="s">
        <v>246</v>
      </c>
      <c r="B739" s="189"/>
      <c r="C739" s="172">
        <f t="shared" si="47"/>
        <v>0.45838721048424791</v>
      </c>
      <c r="D739" s="172">
        <f t="shared" si="46"/>
        <v>-4.6393955876014803E-2</v>
      </c>
      <c r="E739" s="172">
        <f t="shared" si="46"/>
        <v>0.11082600532481157</v>
      </c>
      <c r="F739" s="172">
        <f t="shared" si="46"/>
        <v>0.46083283251375406</v>
      </c>
      <c r="G739" s="172">
        <f t="shared" si="46"/>
        <v>5.7548906261164934E-2</v>
      </c>
      <c r="H739" s="172">
        <f t="shared" si="46"/>
        <v>4.2356230543446172E-2</v>
      </c>
      <c r="I739" s="172">
        <f t="shared" si="46"/>
        <v>0.10225878217781559</v>
      </c>
      <c r="J739" s="172">
        <f t="shared" si="46"/>
        <v>-8.2361506386367966E-2</v>
      </c>
      <c r="K739" s="172">
        <f t="shared" si="46"/>
        <v>8.0461426209044173E-2</v>
      </c>
      <c r="L739" s="172">
        <f t="shared" si="46"/>
        <v>2.4615501116573846E-2</v>
      </c>
      <c r="M739" s="172">
        <f t="shared" si="46"/>
        <v>0.16714297405155198</v>
      </c>
      <c r="N739" s="172">
        <f t="shared" si="46"/>
        <v>4.7320372905463204E-2</v>
      </c>
      <c r="O739" s="172">
        <f t="shared" si="46"/>
        <v>0.32242696514065261</v>
      </c>
      <c r="P739" s="172">
        <f t="shared" si="46"/>
        <v>-6.1929044015279766E-3</v>
      </c>
      <c r="Q739" s="172">
        <f t="shared" si="46"/>
        <v>0.17923325017182812</v>
      </c>
      <c r="R739" s="172">
        <f t="shared" si="46"/>
        <v>3.7700718445936143E-2</v>
      </c>
      <c r="S739" s="136">
        <f t="shared" si="46"/>
        <v>0.14916347819017628</v>
      </c>
    </row>
    <row r="740" spans="1:19" x14ac:dyDescent="0.25">
      <c r="A740" s="189" t="s">
        <v>249</v>
      </c>
      <c r="B740" s="189"/>
      <c r="C740" s="172">
        <f t="shared" si="47"/>
        <v>9.0900560853390822E-3</v>
      </c>
      <c r="D740" s="172">
        <f t="shared" si="46"/>
        <v>3.9508416035035188E-2</v>
      </c>
      <c r="E740" s="172">
        <f t="shared" si="46"/>
        <v>1.1757459997723263E-2</v>
      </c>
      <c r="F740" s="172">
        <f t="shared" si="46"/>
        <v>9.8167578977095937E-2</v>
      </c>
      <c r="G740" s="172">
        <f t="shared" si="46"/>
        <v>6.8774864203808184E-2</v>
      </c>
      <c r="H740" s="172">
        <f t="shared" si="46"/>
        <v>6.6126407345001859E-3</v>
      </c>
      <c r="I740" s="172">
        <f t="shared" si="46"/>
        <v>9.6138373068646477E-2</v>
      </c>
      <c r="J740" s="172">
        <f t="shared" si="46"/>
        <v>6.7957461478950876E-2</v>
      </c>
      <c r="K740" s="172">
        <f t="shared" si="46"/>
        <v>9.6366180889587927E-2</v>
      </c>
      <c r="L740" s="172">
        <f t="shared" si="46"/>
        <v>6.6565082120971786E-2</v>
      </c>
      <c r="M740" s="172">
        <f t="shared" si="46"/>
        <v>2.0861393408412754E-2</v>
      </c>
      <c r="N740" s="172">
        <f t="shared" si="46"/>
        <v>3.249027429816076E-2</v>
      </c>
      <c r="O740" s="172">
        <f t="shared" si="46"/>
        <v>6.8383500278923481E-2</v>
      </c>
      <c r="P740" s="172">
        <f t="shared" si="46"/>
        <v>9.1643493476704974E-2</v>
      </c>
      <c r="Q740" s="172">
        <f t="shared" si="46"/>
        <v>1.9804262929487448E-2</v>
      </c>
      <c r="R740" s="172">
        <f t="shared" si="46"/>
        <v>5.0407940779609417E-2</v>
      </c>
      <c r="S740" s="136">
        <f t="shared" si="46"/>
        <v>5.7464354834753095E-2</v>
      </c>
    </row>
    <row r="741" spans="1:19" x14ac:dyDescent="0.25">
      <c r="A741" s="189" t="s">
        <v>252</v>
      </c>
      <c r="B741" s="189"/>
      <c r="C741" s="172">
        <f t="shared" si="47"/>
        <v>0.27730594333055025</v>
      </c>
      <c r="D741" s="172">
        <f t="shared" si="46"/>
        <v>-4.5205379755281827E-2</v>
      </c>
      <c r="E741" s="172">
        <f t="shared" si="46"/>
        <v>1.3598450194536538E-2</v>
      </c>
      <c r="F741" s="172">
        <f t="shared" si="46"/>
        <v>7.8890302013665092E-2</v>
      </c>
      <c r="G741" s="172">
        <f t="shared" si="46"/>
        <v>0.15106077076577362</v>
      </c>
      <c r="H741" s="172">
        <f t="shared" si="46"/>
        <v>6.4952098423860294E-2</v>
      </c>
      <c r="I741" s="172">
        <f t="shared" si="46"/>
        <v>1.0648455845205573E-2</v>
      </c>
      <c r="J741" s="172">
        <f t="shared" si="46"/>
        <v>0.18108485084486681</v>
      </c>
      <c r="K741" s="172">
        <f t="shared" si="46"/>
        <v>-4.1220806362000872E-2</v>
      </c>
      <c r="L741" s="172">
        <f t="shared" si="46"/>
        <v>0.12157389031500854</v>
      </c>
      <c r="M741" s="172">
        <f t="shared" si="46"/>
        <v>9.4340303692501681E-3</v>
      </c>
      <c r="N741" s="172">
        <f t="shared" si="46"/>
        <v>3.9689456558416492E-2</v>
      </c>
      <c r="O741" s="172">
        <f t="shared" si="46"/>
        <v>6.7881163008602696E-2</v>
      </c>
      <c r="P741" s="172">
        <f t="shared" si="46"/>
        <v>-0.11270977995972353</v>
      </c>
      <c r="Q741" s="172">
        <f t="shared" si="46"/>
        <v>6.9537396974378884E-2</v>
      </c>
      <c r="R741" s="172">
        <f t="shared" si="46"/>
        <v>0.10382125781868079</v>
      </c>
      <c r="S741" s="136">
        <f t="shared" si="46"/>
        <v>5.1852986091973419E-2</v>
      </c>
    </row>
    <row r="742" spans="1:19" x14ac:dyDescent="0.25">
      <c r="A742" s="189" t="s">
        <v>255</v>
      </c>
      <c r="B742" s="189"/>
      <c r="C742" s="172">
        <f t="shared" si="47"/>
        <v>0.32492153738863783</v>
      </c>
      <c r="D742" s="172">
        <f t="shared" si="46"/>
        <v>-7.0021811428729874E-2</v>
      </c>
      <c r="E742" s="172">
        <f t="shared" si="46"/>
        <v>1.3981720647404661E-3</v>
      </c>
      <c r="F742" s="172">
        <f t="shared" si="46"/>
        <v>8.0159534337219007E-2</v>
      </c>
      <c r="G742" s="172">
        <f t="shared" si="46"/>
        <v>0.1629070717823371</v>
      </c>
      <c r="H742" s="172">
        <f t="shared" si="46"/>
        <v>5.924436172049119E-2</v>
      </c>
      <c r="I742" s="172">
        <f t="shared" si="46"/>
        <v>-9.7052060181036515E-3</v>
      </c>
      <c r="J742" s="172">
        <f t="shared" si="46"/>
        <v>0.20189377127683783</v>
      </c>
      <c r="K742" s="172">
        <f t="shared" si="46"/>
        <v>-6.5305210711923745E-2</v>
      </c>
      <c r="L742" s="172">
        <f t="shared" si="46"/>
        <v>0.12631539009085979</v>
      </c>
      <c r="M742" s="172">
        <f t="shared" si="46"/>
        <v>-1.2534896054778977E-2</v>
      </c>
      <c r="N742" s="172">
        <f t="shared" si="46"/>
        <v>2.3527023741369835E-2</v>
      </c>
      <c r="O742" s="172">
        <f t="shared" si="46"/>
        <v>5.7292579918123643E-2</v>
      </c>
      <c r="P742" s="172">
        <f t="shared" si="46"/>
        <v>-0.16460218836779805</v>
      </c>
      <c r="Q742" s="172">
        <f t="shared" si="46"/>
        <v>6.1898540602338903E-2</v>
      </c>
      <c r="R742" s="172">
        <f t="shared" si="46"/>
        <v>0.10363922446512319</v>
      </c>
      <c r="S742" s="136">
        <f t="shared" si="46"/>
        <v>3.8913187612518163E-2</v>
      </c>
    </row>
    <row r="743" spans="1:19" x14ac:dyDescent="0.25">
      <c r="A743" s="189" t="s">
        <v>258</v>
      </c>
      <c r="B743" s="189"/>
      <c r="C743" s="172">
        <f t="shared" si="47"/>
        <v>6.2061546484604824E-2</v>
      </c>
      <c r="D743" s="172">
        <f t="shared" si="46"/>
        <v>5.5570749321119939E-2</v>
      </c>
      <c r="E743" s="172">
        <f t="shared" si="46"/>
        <v>5.7539483515474554E-2</v>
      </c>
      <c r="F743" s="172">
        <f t="shared" si="46"/>
        <v>2.7409083468329154E-2</v>
      </c>
      <c r="G743" s="172">
        <f t="shared" si="46"/>
        <v>5.9010468678749151E-2</v>
      </c>
      <c r="H743" s="172">
        <f t="shared" si="46"/>
        <v>4.7633790955228239E-2</v>
      </c>
      <c r="I743" s="172">
        <f t="shared" si="46"/>
        <v>3.547329123347831E-2</v>
      </c>
      <c r="J743" s="172">
        <f t="shared" si="46"/>
        <v>5.3085955198647783E-2</v>
      </c>
      <c r="K743" s="172">
        <f t="shared" si="46"/>
        <v>3.6759036163200864E-3</v>
      </c>
      <c r="L743" s="172">
        <f t="shared" si="46"/>
        <v>8.7058015170109471E-2</v>
      </c>
      <c r="M743" s="172">
        <f t="shared" si="46"/>
        <v>3.0268790220300712E-2</v>
      </c>
      <c r="N743" s="172">
        <f t="shared" si="46"/>
        <v>5.8272767430796346E-2</v>
      </c>
      <c r="O743" s="172">
        <f t="shared" si="46"/>
        <v>5.865852499589308E-2</v>
      </c>
      <c r="P743" s="172">
        <f t="shared" si="46"/>
        <v>2.447795871695746E-2</v>
      </c>
      <c r="Q743" s="172">
        <f t="shared" si="46"/>
        <v>3.136106553901552E-2</v>
      </c>
      <c r="R743" s="172">
        <f t="shared" si="46"/>
        <v>2.7624274660196235E-2</v>
      </c>
      <c r="S743" s="136">
        <f t="shared" si="46"/>
        <v>3.5541916351822245E-2</v>
      </c>
    </row>
    <row r="744" spans="1:19" x14ac:dyDescent="0.25">
      <c r="A744" s="189" t="s">
        <v>261</v>
      </c>
      <c r="B744" s="189"/>
      <c r="C744" s="172">
        <f t="shared" si="47"/>
        <v>6.4396176000753647E-2</v>
      </c>
      <c r="D744" s="172">
        <f t="shared" si="46"/>
        <v>9.4555970285060686E-2</v>
      </c>
      <c r="E744" s="172">
        <f t="shared" si="46"/>
        <v>7.7620837136284981E-2</v>
      </c>
      <c r="F744" s="172">
        <f t="shared" si="46"/>
        <v>7.9025002117526499E-2</v>
      </c>
      <c r="G744" s="172">
        <f t="shared" si="46"/>
        <v>9.9569026666798122E-2</v>
      </c>
      <c r="H744" s="172">
        <f t="shared" si="46"/>
        <v>9.9427552523727813E-2</v>
      </c>
      <c r="I744" s="172">
        <f t="shared" si="46"/>
        <v>0.12511891188276492</v>
      </c>
      <c r="J744" s="172">
        <f t="shared" si="46"/>
        <v>9.0138290934974385E-2</v>
      </c>
      <c r="K744" s="172">
        <f t="shared" si="46"/>
        <v>9.2837757487585826E-2</v>
      </c>
      <c r="L744" s="172">
        <f t="shared" si="46"/>
        <v>0.10088202789750089</v>
      </c>
      <c r="M744" s="172">
        <f t="shared" si="46"/>
        <v>0.12927427797657964</v>
      </c>
      <c r="N744" s="172">
        <f t="shared" si="46"/>
        <v>0.12308835564848009</v>
      </c>
      <c r="O744" s="172">
        <f t="shared" si="46"/>
        <v>0.12327642294485242</v>
      </c>
      <c r="P744" s="172">
        <f t="shared" si="46"/>
        <v>0.16031540556338419</v>
      </c>
      <c r="Q744" s="172">
        <f t="shared" si="46"/>
        <v>0.10925232584572631</v>
      </c>
      <c r="R744" s="172">
        <f t="shared" si="46"/>
        <v>0.11333429896217573</v>
      </c>
      <c r="S744" s="136">
        <f t="shared" si="46"/>
        <v>0.11283239165237835</v>
      </c>
    </row>
    <row r="745" spans="1:19" x14ac:dyDescent="0.25">
      <c r="A745" s="187" t="s">
        <v>996</v>
      </c>
      <c r="B745" s="189"/>
      <c r="C745" s="172">
        <f t="shared" si="47"/>
        <v>1.7715266580735634E-2</v>
      </c>
      <c r="D745" s="172">
        <f t="shared" si="46"/>
        <v>0.10171884048946067</v>
      </c>
      <c r="E745" s="172">
        <f t="shared" si="46"/>
        <v>-6.0385663700821213E-2</v>
      </c>
      <c r="F745" s="172">
        <f t="shared" si="46"/>
        <v>6.8335649111953112E-2</v>
      </c>
      <c r="G745" s="172">
        <f t="shared" si="46"/>
        <v>0.20800471141918653</v>
      </c>
      <c r="H745" s="172">
        <f t="shared" si="46"/>
        <v>-1.6884713725442868E-2</v>
      </c>
      <c r="I745" s="172">
        <f t="shared" si="46"/>
        <v>0.19589393317794701</v>
      </c>
      <c r="J745" s="172">
        <f t="shared" si="46"/>
        <v>-0.10452581403840133</v>
      </c>
      <c r="K745" s="172">
        <f t="shared" si="46"/>
        <v>5.2471850820589694E-2</v>
      </c>
      <c r="L745" s="172">
        <f t="shared" si="46"/>
        <v>5.5176279258227323E-2</v>
      </c>
      <c r="M745" s="172">
        <f t="shared" si="46"/>
        <v>9.0398684979606347E-2</v>
      </c>
      <c r="N745" s="172">
        <f t="shared" si="46"/>
        <v>4.4956216699367335E-2</v>
      </c>
      <c r="O745" s="172">
        <f t="shared" si="46"/>
        <v>5.302703578275092E-2</v>
      </c>
      <c r="P745" s="172">
        <f t="shared" si="46"/>
        <v>7.9111448931457495E-2</v>
      </c>
      <c r="Q745" s="172">
        <f t="shared" si="46"/>
        <v>4.1984468407621156E-2</v>
      </c>
      <c r="R745" s="172">
        <f t="shared" si="46"/>
        <v>-3.6195104336549599E-2</v>
      </c>
      <c r="S745" s="136">
        <f t="shared" si="46"/>
        <v>1.8286596498783725E-2</v>
      </c>
    </row>
    <row r="746" spans="1:19" x14ac:dyDescent="0.25">
      <c r="A746" s="187" t="s">
        <v>993</v>
      </c>
      <c r="B746" s="189"/>
      <c r="C746" s="172">
        <f t="shared" si="47"/>
        <v>3.655216953970486E-2</v>
      </c>
      <c r="D746" s="172">
        <f t="shared" si="47"/>
        <v>1.3168497550348546E-2</v>
      </c>
      <c r="E746" s="172">
        <f t="shared" si="47"/>
        <v>5.4262383375065282E-2</v>
      </c>
      <c r="F746" s="172">
        <f t="shared" si="47"/>
        <v>7.3839490093834392E-2</v>
      </c>
      <c r="G746" s="172">
        <f t="shared" si="47"/>
        <v>3.3522905942706016E-2</v>
      </c>
      <c r="H746" s="172">
        <f t="shared" si="47"/>
        <v>5.0028705025361164E-2</v>
      </c>
      <c r="I746" s="172">
        <f t="shared" si="47"/>
        <v>3.1270035364441284E-2</v>
      </c>
      <c r="J746" s="172">
        <f t="shared" si="47"/>
        <v>2.5717765549440053E-3</v>
      </c>
      <c r="K746" s="172">
        <f t="shared" si="47"/>
        <v>6.0135043150241207E-2</v>
      </c>
      <c r="L746" s="172">
        <f t="shared" si="47"/>
        <v>2.838609166358208E-2</v>
      </c>
      <c r="M746" s="172">
        <f t="shared" si="47"/>
        <v>6.7708025837036168E-2</v>
      </c>
      <c r="N746" s="172">
        <f t="shared" si="47"/>
        <v>-3.279652330867E-2</v>
      </c>
      <c r="O746" s="172">
        <f t="shared" si="47"/>
        <v>7.4301028319203821E-2</v>
      </c>
      <c r="P746" s="172">
        <f t="shared" si="47"/>
        <v>5.734603202508004E-2</v>
      </c>
      <c r="Q746" s="172">
        <f t="shared" si="47"/>
        <v>7.2362090902063692E-2</v>
      </c>
      <c r="R746" s="172">
        <f t="shared" si="47"/>
        <v>2.8197776800497065E-2</v>
      </c>
      <c r="S746" s="136">
        <f t="shared" ref="D746:S761" si="48">(S341/R341)^4-1</f>
        <v>4.2869861457710545E-2</v>
      </c>
    </row>
    <row r="747" spans="1:19" x14ac:dyDescent="0.25">
      <c r="A747" s="189" t="s">
        <v>990</v>
      </c>
      <c r="B747" s="189"/>
      <c r="C747" s="172">
        <f t="shared" ref="C747:R762" si="49">(C342/B342)^4-1</f>
        <v>5.4362421453030274E-2</v>
      </c>
      <c r="D747" s="172">
        <f t="shared" si="48"/>
        <v>8.986843205161632E-3</v>
      </c>
      <c r="E747" s="172">
        <f t="shared" si="48"/>
        <v>6.5106425861046313E-2</v>
      </c>
      <c r="F747" s="172">
        <f t="shared" si="48"/>
        <v>7.5443370900773354E-2</v>
      </c>
      <c r="G747" s="172">
        <f t="shared" si="48"/>
        <v>3.3332353417913518E-2</v>
      </c>
      <c r="H747" s="172">
        <f t="shared" si="48"/>
        <v>7.0063648583016391E-2</v>
      </c>
      <c r="I747" s="172">
        <f t="shared" si="48"/>
        <v>-9.4462229143804644E-3</v>
      </c>
      <c r="J747" s="172">
        <f t="shared" si="48"/>
        <v>4.2541089221099337E-2</v>
      </c>
      <c r="K747" s="172">
        <f t="shared" si="48"/>
        <v>8.6844103188211896E-2</v>
      </c>
      <c r="L747" s="172">
        <f t="shared" si="48"/>
        <v>3.1548747758673112E-2</v>
      </c>
      <c r="M747" s="172">
        <f t="shared" si="48"/>
        <v>0.10229043639284163</v>
      </c>
      <c r="N747" s="172">
        <f t="shared" si="48"/>
        <v>-8.1345576335436376E-2</v>
      </c>
      <c r="O747" s="172">
        <f t="shared" si="48"/>
        <v>8.4160106897451792E-2</v>
      </c>
      <c r="P747" s="172">
        <f t="shared" si="48"/>
        <v>5.6592006136066297E-2</v>
      </c>
      <c r="Q747" s="172">
        <f t="shared" si="48"/>
        <v>9.8042611182297401E-2</v>
      </c>
      <c r="R747" s="172">
        <f t="shared" si="48"/>
        <v>6.1257547474182772E-2</v>
      </c>
      <c r="S747" s="136">
        <f t="shared" si="48"/>
        <v>5.8251198686537498E-2</v>
      </c>
    </row>
    <row r="748" spans="1:19" x14ac:dyDescent="0.25">
      <c r="A748" s="189" t="s">
        <v>987</v>
      </c>
      <c r="B748" s="189"/>
      <c r="C748" s="172">
        <f t="shared" si="49"/>
        <v>5.0650807611187121E-2</v>
      </c>
      <c r="D748" s="172">
        <f t="shared" si="48"/>
        <v>4.3672271719201516E-2</v>
      </c>
      <c r="E748" s="172">
        <f t="shared" si="48"/>
        <v>4.9418006376183987E-2</v>
      </c>
      <c r="F748" s="172">
        <f t="shared" si="48"/>
        <v>6.8681442818135929E-2</v>
      </c>
      <c r="G748" s="172">
        <f t="shared" si="48"/>
        <v>1.4155964346076466E-2</v>
      </c>
      <c r="H748" s="172">
        <f t="shared" si="48"/>
        <v>5.3752440576326777E-2</v>
      </c>
      <c r="I748" s="172">
        <f t="shared" si="48"/>
        <v>8.1617774052779257E-2</v>
      </c>
      <c r="J748" s="172">
        <f t="shared" si="48"/>
        <v>0.11697839776902907</v>
      </c>
      <c r="K748" s="172">
        <f t="shared" si="48"/>
        <v>6.1158504260651059E-2</v>
      </c>
      <c r="L748" s="172">
        <f t="shared" si="48"/>
        <v>3.3661813561359555E-2</v>
      </c>
      <c r="M748" s="172">
        <f t="shared" si="48"/>
        <v>-4.6448537745837903E-3</v>
      </c>
      <c r="N748" s="172">
        <f t="shared" si="48"/>
        <v>-1.2265358224026857E-2</v>
      </c>
      <c r="O748" s="172">
        <f t="shared" si="48"/>
        <v>4.3293341336066327E-2</v>
      </c>
      <c r="P748" s="172">
        <f t="shared" si="48"/>
        <v>4.108660331024927E-2</v>
      </c>
      <c r="Q748" s="172">
        <f t="shared" si="48"/>
        <v>3.0060373248540051E-2</v>
      </c>
      <c r="R748" s="172">
        <f t="shared" si="48"/>
        <v>2.8887567160100991E-2</v>
      </c>
      <c r="S748" s="136">
        <f t="shared" si="48"/>
        <v>4.5078706446823658E-2</v>
      </c>
    </row>
    <row r="749" spans="1:19" x14ac:dyDescent="0.25">
      <c r="A749" s="189" t="s">
        <v>984</v>
      </c>
      <c r="B749" s="189"/>
      <c r="C749" s="172">
        <f t="shared" si="49"/>
        <v>5.392006128207294E-2</v>
      </c>
      <c r="D749" s="172">
        <f t="shared" si="48"/>
        <v>5.2380943278746983E-3</v>
      </c>
      <c r="E749" s="172">
        <f t="shared" si="48"/>
        <v>7.2033193542453189E-2</v>
      </c>
      <c r="F749" s="172">
        <f t="shared" si="48"/>
        <v>8.0353596015443118E-2</v>
      </c>
      <c r="G749" s="172">
        <f t="shared" si="48"/>
        <v>4.3533491338719088E-2</v>
      </c>
      <c r="H749" s="172">
        <f t="shared" si="48"/>
        <v>6.8264721110474325E-2</v>
      </c>
      <c r="I749" s="172">
        <f t="shared" si="48"/>
        <v>-6.9947201007285464E-3</v>
      </c>
      <c r="J749" s="172">
        <f t="shared" si="48"/>
        <v>2.863662897124275E-2</v>
      </c>
      <c r="K749" s="172">
        <f t="shared" si="48"/>
        <v>0.10081924527351704</v>
      </c>
      <c r="L749" s="172">
        <f t="shared" si="48"/>
        <v>3.2447447144746455E-2</v>
      </c>
      <c r="M749" s="172">
        <f t="shared" si="48"/>
        <v>0.12524621601254782</v>
      </c>
      <c r="N749" s="172">
        <f t="shared" si="48"/>
        <v>-9.555337326810931E-2</v>
      </c>
      <c r="O749" s="172">
        <f t="shared" si="48"/>
        <v>9.4563740761700599E-2</v>
      </c>
      <c r="P749" s="172">
        <f t="shared" si="48"/>
        <v>6.0212342964029775E-2</v>
      </c>
      <c r="Q749" s="172">
        <f t="shared" si="48"/>
        <v>0.11189364768299392</v>
      </c>
      <c r="R749" s="172">
        <f t="shared" si="48"/>
        <v>6.9005788145060976E-2</v>
      </c>
      <c r="S749" s="136">
        <f t="shared" si="48"/>
        <v>6.4755529505824194E-2</v>
      </c>
    </row>
    <row r="750" spans="1:19" x14ac:dyDescent="0.25">
      <c r="A750" s="189" t="s">
        <v>981</v>
      </c>
      <c r="B750" s="189"/>
      <c r="C750" s="172">
        <f t="shared" si="49"/>
        <v>6.2849001378675551E-2</v>
      </c>
      <c r="D750" s="172">
        <f t="shared" si="48"/>
        <v>2.0360026667785025E-3</v>
      </c>
      <c r="E750" s="172">
        <f t="shared" si="48"/>
        <v>2.2280221853540061E-2</v>
      </c>
      <c r="F750" s="172">
        <f t="shared" si="48"/>
        <v>3.9326705650250426E-2</v>
      </c>
      <c r="G750" s="172">
        <f t="shared" si="48"/>
        <v>-3.5306698569400385E-2</v>
      </c>
      <c r="H750" s="172">
        <f t="shared" si="48"/>
        <v>0.10784638571300942</v>
      </c>
      <c r="I750" s="172">
        <f t="shared" si="48"/>
        <v>-0.13375396685592822</v>
      </c>
      <c r="J750" s="172">
        <f t="shared" si="48"/>
        <v>8.4497874124720429E-2</v>
      </c>
      <c r="K750" s="172">
        <f t="shared" si="48"/>
        <v>-8.7746466017677438E-3</v>
      </c>
      <c r="L750" s="172">
        <f t="shared" si="48"/>
        <v>2.0068066328325029E-2</v>
      </c>
      <c r="M750" s="172">
        <f t="shared" si="48"/>
        <v>2.8024616519912282E-2</v>
      </c>
      <c r="N750" s="172">
        <f t="shared" si="48"/>
        <v>-2.5059074706596185E-2</v>
      </c>
      <c r="O750" s="172">
        <f t="shared" si="48"/>
        <v>3.7474266793559696E-2</v>
      </c>
      <c r="P750" s="172">
        <f t="shared" si="48"/>
        <v>4.1193838492085577E-2</v>
      </c>
      <c r="Q750" s="172">
        <f t="shared" si="48"/>
        <v>5.2581577004185087E-2</v>
      </c>
      <c r="R750" s="172">
        <f t="shared" si="48"/>
        <v>2.6195725795066904E-2</v>
      </c>
      <c r="S750" s="136">
        <f t="shared" si="48"/>
        <v>9.8215483559449535E-3</v>
      </c>
    </row>
    <row r="751" spans="1:19" x14ac:dyDescent="0.25">
      <c r="A751" s="189" t="s">
        <v>978</v>
      </c>
      <c r="B751" s="189"/>
      <c r="C751" s="172">
        <f t="shared" si="49"/>
        <v>3.9776276952815381E-2</v>
      </c>
      <c r="D751" s="172">
        <f t="shared" si="48"/>
        <v>4.9676194605281054E-2</v>
      </c>
      <c r="E751" s="172">
        <f t="shared" si="48"/>
        <v>3.838150442389332E-2</v>
      </c>
      <c r="F751" s="172">
        <f t="shared" si="48"/>
        <v>9.1416573851491156E-2</v>
      </c>
      <c r="G751" s="172">
        <f t="shared" si="48"/>
        <v>4.3462748902182158E-2</v>
      </c>
      <c r="H751" s="172">
        <f t="shared" si="48"/>
        <v>2.044566018695626E-3</v>
      </c>
      <c r="I751" s="172">
        <f t="shared" si="48"/>
        <v>1.8701835148128287E-2</v>
      </c>
      <c r="J751" s="172">
        <f t="shared" si="48"/>
        <v>4.7573885916708303E-2</v>
      </c>
      <c r="K751" s="172">
        <f t="shared" si="48"/>
        <v>-2.7081760117498077E-2</v>
      </c>
      <c r="L751" s="172">
        <f t="shared" si="48"/>
        <v>0.1458818309954284</v>
      </c>
      <c r="M751" s="172">
        <f t="shared" si="48"/>
        <v>7.7671844386461242E-2</v>
      </c>
      <c r="N751" s="172">
        <f t="shared" si="48"/>
        <v>-8.033972061212924E-2</v>
      </c>
      <c r="O751" s="172">
        <f t="shared" si="48"/>
        <v>6.44888825531722E-2</v>
      </c>
      <c r="P751" s="172">
        <f t="shared" si="48"/>
        <v>6.261491009779574E-3</v>
      </c>
      <c r="Q751" s="172">
        <f t="shared" si="48"/>
        <v>6.7982500917264987E-2</v>
      </c>
      <c r="R751" s="172">
        <f t="shared" si="48"/>
        <v>3.3433999661131697E-2</v>
      </c>
      <c r="S751" s="136">
        <f t="shared" si="48"/>
        <v>-1.1628295784430476E-3</v>
      </c>
    </row>
    <row r="752" spans="1:19" x14ac:dyDescent="0.25">
      <c r="A752" s="189" t="s">
        <v>975</v>
      </c>
      <c r="B752" s="189"/>
      <c r="C752" s="172">
        <f t="shared" si="49"/>
        <v>4.2183839612188745E-2</v>
      </c>
      <c r="D752" s="172">
        <f t="shared" si="48"/>
        <v>5.7639676353170355E-2</v>
      </c>
      <c r="E752" s="172">
        <f t="shared" si="48"/>
        <v>7.4098782181721612E-2</v>
      </c>
      <c r="F752" s="172">
        <f t="shared" si="48"/>
        <v>1.2305520578281159E-2</v>
      </c>
      <c r="G752" s="172">
        <f t="shared" si="48"/>
        <v>1.0859303140819954E-3</v>
      </c>
      <c r="H752" s="172">
        <f t="shared" si="48"/>
        <v>1.4930297460819419E-2</v>
      </c>
      <c r="I752" s="172">
        <f t="shared" si="48"/>
        <v>3.881147002625096E-2</v>
      </c>
      <c r="J752" s="172">
        <f t="shared" si="48"/>
        <v>2.7341454170825674E-2</v>
      </c>
      <c r="K752" s="172">
        <f t="shared" si="48"/>
        <v>5.5314074378179923E-2</v>
      </c>
      <c r="L752" s="172">
        <f t="shared" si="48"/>
        <v>3.9204898571285396E-2</v>
      </c>
      <c r="M752" s="172">
        <f t="shared" si="48"/>
        <v>3.0849786588932115E-2</v>
      </c>
      <c r="N752" s="172">
        <f t="shared" si="48"/>
        <v>3.7658403771446247E-2</v>
      </c>
      <c r="O752" s="172">
        <f t="shared" si="48"/>
        <v>4.8575017259415487E-2</v>
      </c>
      <c r="P752" s="172">
        <f t="shared" si="48"/>
        <v>1.7119348422977909E-2</v>
      </c>
      <c r="Q752" s="172">
        <f t="shared" si="48"/>
        <v>3.1499304476458656E-2</v>
      </c>
      <c r="R752" s="172">
        <f t="shared" si="48"/>
        <v>1.4939966249428949E-2</v>
      </c>
      <c r="S752" s="136">
        <f t="shared" si="48"/>
        <v>4.1604851757700123E-2</v>
      </c>
    </row>
    <row r="753" spans="1:19" x14ac:dyDescent="0.25">
      <c r="A753" s="189" t="s">
        <v>972</v>
      </c>
      <c r="B753" s="189"/>
      <c r="C753" s="172">
        <f t="shared" si="49"/>
        <v>-1.557154591346821E-2</v>
      </c>
      <c r="D753" s="172">
        <f t="shared" si="48"/>
        <v>-1.6903876157834063E-2</v>
      </c>
      <c r="E753" s="172">
        <f t="shared" si="48"/>
        <v>3.1817070513656454E-2</v>
      </c>
      <c r="F753" s="172">
        <f t="shared" si="48"/>
        <v>-1.7459986773698088E-2</v>
      </c>
      <c r="G753" s="172">
        <f t="shared" si="48"/>
        <v>8.5929365299499683E-3</v>
      </c>
      <c r="H753" s="172">
        <f t="shared" si="48"/>
        <v>-3.2092252550375289E-2</v>
      </c>
      <c r="I753" s="172">
        <f t="shared" si="48"/>
        <v>8.7539789129555068E-2</v>
      </c>
      <c r="J753" s="172">
        <f t="shared" si="48"/>
        <v>8.395869549617796E-3</v>
      </c>
      <c r="K753" s="172">
        <f t="shared" si="48"/>
        <v>-7.6114389463842747E-3</v>
      </c>
      <c r="L753" s="172">
        <f t="shared" si="48"/>
        <v>-2.2140022866101061E-2</v>
      </c>
      <c r="M753" s="172">
        <f t="shared" si="48"/>
        <v>-3.9141944068087797E-2</v>
      </c>
      <c r="N753" s="172">
        <f t="shared" si="48"/>
        <v>3.5255717939830955E-2</v>
      </c>
      <c r="O753" s="172">
        <f t="shared" si="48"/>
        <v>2.4639538331628907E-2</v>
      </c>
      <c r="P753" s="172">
        <f t="shared" si="48"/>
        <v>8.3753526178293347E-2</v>
      </c>
      <c r="Q753" s="172">
        <f t="shared" si="48"/>
        <v>2.9865196523439774E-2</v>
      </c>
      <c r="R753" s="172">
        <f t="shared" si="48"/>
        <v>3.3746043083631383E-2</v>
      </c>
      <c r="S753" s="136">
        <f t="shared" si="48"/>
        <v>4.0235545910366488E-2</v>
      </c>
    </row>
    <row r="754" spans="1:19" x14ac:dyDescent="0.25">
      <c r="A754" s="189" t="s">
        <v>969</v>
      </c>
      <c r="B754" s="189"/>
      <c r="C754" s="172">
        <f t="shared" si="49"/>
        <v>-2.1170763344383614E-3</v>
      </c>
      <c r="D754" s="172">
        <f t="shared" si="48"/>
        <v>-1.8942869754261293E-2</v>
      </c>
      <c r="E754" s="172">
        <f t="shared" si="48"/>
        <v>-5.0412035160359192E-2</v>
      </c>
      <c r="F754" s="172">
        <f t="shared" si="48"/>
        <v>7.9737367262963987E-2</v>
      </c>
      <c r="G754" s="172">
        <f t="shared" si="48"/>
        <v>0.10577664576618351</v>
      </c>
      <c r="H754" s="172">
        <f t="shared" si="48"/>
        <v>5.9947661604297542E-2</v>
      </c>
      <c r="I754" s="172">
        <f t="shared" si="48"/>
        <v>8.261927887191578E-2</v>
      </c>
      <c r="J754" s="172">
        <f t="shared" si="48"/>
        <v>6.50436680415718E-2</v>
      </c>
      <c r="K754" s="172">
        <f t="shared" si="48"/>
        <v>5.9317365407175249E-2</v>
      </c>
      <c r="L754" s="172">
        <f t="shared" si="48"/>
        <v>8.2623621674213776E-3</v>
      </c>
      <c r="M754" s="172">
        <f t="shared" si="48"/>
        <v>3.9594725938483011E-2</v>
      </c>
      <c r="N754" s="172">
        <f t="shared" si="48"/>
        <v>2.1503411746110368E-2</v>
      </c>
      <c r="O754" s="172">
        <f t="shared" si="48"/>
        <v>1.3087820697702535E-2</v>
      </c>
      <c r="P754" s="172">
        <f t="shared" si="48"/>
        <v>3.2776916403496781E-2</v>
      </c>
      <c r="Q754" s="172">
        <f t="shared" si="48"/>
        <v>1.6401851498665021E-2</v>
      </c>
      <c r="R754" s="172">
        <f t="shared" si="48"/>
        <v>2.3647832138045111E-2</v>
      </c>
      <c r="S754" s="136">
        <f t="shared" si="48"/>
        <v>3.3556090531916327E-2</v>
      </c>
    </row>
    <row r="755" spans="1:19" x14ac:dyDescent="0.25">
      <c r="A755" s="189" t="s">
        <v>966</v>
      </c>
      <c r="B755" s="189"/>
      <c r="C755" s="172">
        <f t="shared" si="49"/>
        <v>0.12968272768092426</v>
      </c>
      <c r="D755" s="172">
        <f t="shared" si="48"/>
        <v>5.2938009642907513E-2</v>
      </c>
      <c r="E755" s="172">
        <f t="shared" si="48"/>
        <v>1.6433742638544357E-2</v>
      </c>
      <c r="F755" s="172">
        <f t="shared" si="48"/>
        <v>3.9323033833307264E-3</v>
      </c>
      <c r="G755" s="172">
        <f t="shared" si="48"/>
        <v>-4.7869046377157165E-2</v>
      </c>
      <c r="H755" s="172">
        <f t="shared" si="48"/>
        <v>-1.8869387357183465E-2</v>
      </c>
      <c r="I755" s="172">
        <f t="shared" si="48"/>
        <v>0.16540874472871803</v>
      </c>
      <c r="J755" s="172">
        <f t="shared" si="48"/>
        <v>2.7993597568330308E-2</v>
      </c>
      <c r="K755" s="172">
        <f t="shared" si="48"/>
        <v>0.17697162600302407</v>
      </c>
      <c r="L755" s="172">
        <f t="shared" si="48"/>
        <v>8.1910462492809533E-2</v>
      </c>
      <c r="M755" s="172">
        <f t="shared" si="48"/>
        <v>6.2310461609355716E-2</v>
      </c>
      <c r="N755" s="172">
        <f t="shared" si="48"/>
        <v>3.8951100657151683E-2</v>
      </c>
      <c r="O755" s="172">
        <f t="shared" si="48"/>
        <v>1.3705535580298633E-2</v>
      </c>
      <c r="P755" s="172">
        <f t="shared" si="48"/>
        <v>4.0753020514384453E-2</v>
      </c>
      <c r="Q755" s="172">
        <f t="shared" si="48"/>
        <v>3.8309145975248926E-2</v>
      </c>
      <c r="R755" s="172">
        <f t="shared" si="48"/>
        <v>5.9360050274488207E-2</v>
      </c>
      <c r="S755" s="136">
        <f t="shared" si="48"/>
        <v>9.4281142496213111E-2</v>
      </c>
    </row>
    <row r="756" spans="1:19" x14ac:dyDescent="0.25">
      <c r="A756" s="189" t="s">
        <v>963</v>
      </c>
      <c r="B756" s="189"/>
      <c r="C756" s="172">
        <f t="shared" si="49"/>
        <v>0.10564126813146979</v>
      </c>
      <c r="D756" s="172">
        <f t="shared" si="48"/>
        <v>6.0443267783799381E-2</v>
      </c>
      <c r="E756" s="172">
        <f t="shared" si="48"/>
        <v>5.3384908662001518E-2</v>
      </c>
      <c r="F756" s="172">
        <f t="shared" si="48"/>
        <v>3.8463272799941883E-2</v>
      </c>
      <c r="G756" s="172">
        <f t="shared" si="48"/>
        <v>-3.8843116523536003E-2</v>
      </c>
      <c r="H756" s="172">
        <f t="shared" si="48"/>
        <v>-3.3547312186689049E-2</v>
      </c>
      <c r="I756" s="172">
        <f t="shared" si="48"/>
        <v>0.12005568513823617</v>
      </c>
      <c r="J756" s="172">
        <f t="shared" si="48"/>
        <v>-3.5684566875360368E-2</v>
      </c>
      <c r="K756" s="172">
        <f t="shared" si="48"/>
        <v>0.12531051422231143</v>
      </c>
      <c r="L756" s="172">
        <f t="shared" si="48"/>
        <v>5.4751243263887028E-2</v>
      </c>
      <c r="M756" s="172">
        <f t="shared" si="48"/>
        <v>5.5451548350332835E-2</v>
      </c>
      <c r="N756" s="172">
        <f t="shared" si="48"/>
        <v>5.2261121782452902E-2</v>
      </c>
      <c r="O756" s="172">
        <f t="shared" si="48"/>
        <v>2.3492433708309113E-2</v>
      </c>
      <c r="P756" s="172">
        <f t="shared" si="48"/>
        <v>4.7315363133568322E-2</v>
      </c>
      <c r="Q756" s="172">
        <f t="shared" si="48"/>
        <v>4.1682135063231929E-2</v>
      </c>
      <c r="R756" s="172">
        <f t="shared" si="48"/>
        <v>5.9317139054192003E-2</v>
      </c>
      <c r="S756" s="136">
        <f t="shared" si="48"/>
        <v>7.2170140635545721E-3</v>
      </c>
    </row>
    <row r="757" spans="1:19" x14ac:dyDescent="0.25">
      <c r="A757" s="189" t="s">
        <v>960</v>
      </c>
      <c r="B757" s="189"/>
      <c r="C757" s="172">
        <f t="shared" si="49"/>
        <v>7.2742339688084634E-2</v>
      </c>
      <c r="D757" s="172">
        <f t="shared" si="48"/>
        <v>2.0831527174017594E-2</v>
      </c>
      <c r="E757" s="172">
        <f t="shared" si="48"/>
        <v>5.0457168892965587E-3</v>
      </c>
      <c r="F757" s="172">
        <f t="shared" si="48"/>
        <v>4.9515770713204565E-2</v>
      </c>
      <c r="G757" s="172">
        <f t="shared" si="48"/>
        <v>-3.4335054768695139E-2</v>
      </c>
      <c r="H757" s="172">
        <f t="shared" si="48"/>
        <v>-3.4225381305848845E-2</v>
      </c>
      <c r="I757" s="172">
        <f t="shared" si="48"/>
        <v>0.11323677525331899</v>
      </c>
      <c r="J757" s="172">
        <f t="shared" si="48"/>
        <v>-4.7142891263999953E-2</v>
      </c>
      <c r="K757" s="172">
        <f t="shared" si="48"/>
        <v>0.10747302567655925</v>
      </c>
      <c r="L757" s="172">
        <f t="shared" si="48"/>
        <v>3.3607084173252089E-2</v>
      </c>
      <c r="M757" s="172">
        <f t="shared" si="48"/>
        <v>3.0450042457057291E-2</v>
      </c>
      <c r="N757" s="172">
        <f t="shared" si="48"/>
        <v>2.3310918813133963E-2</v>
      </c>
      <c r="O757" s="172">
        <f t="shared" si="48"/>
        <v>1.9822581759725288E-3</v>
      </c>
      <c r="P757" s="172">
        <f t="shared" si="48"/>
        <v>3.2460673569034482E-2</v>
      </c>
      <c r="Q757" s="172">
        <f t="shared" si="48"/>
        <v>3.4212161360165361E-2</v>
      </c>
      <c r="R757" s="172">
        <f t="shared" si="48"/>
        <v>5.9314207222483928E-2</v>
      </c>
      <c r="S757" s="136">
        <f t="shared" si="48"/>
        <v>-2.9988844343246002E-2</v>
      </c>
    </row>
    <row r="758" spans="1:19" x14ac:dyDescent="0.25">
      <c r="A758" s="189" t="s">
        <v>957</v>
      </c>
      <c r="B758" s="189"/>
      <c r="C758" s="172">
        <f t="shared" si="49"/>
        <v>-0.16347961576885262</v>
      </c>
      <c r="D758" s="172">
        <f t="shared" si="48"/>
        <v>-3.473099237289301E-2</v>
      </c>
      <c r="E758" s="172">
        <f t="shared" si="48"/>
        <v>0.13110657121648028</v>
      </c>
      <c r="F758" s="172">
        <f t="shared" si="48"/>
        <v>0.86922897902765617</v>
      </c>
      <c r="G758" s="172">
        <f t="shared" si="48"/>
        <v>0.22749176521840475</v>
      </c>
      <c r="H758" s="172">
        <f t="shared" si="48"/>
        <v>0.23958456288666574</v>
      </c>
      <c r="I758" s="172">
        <f t="shared" si="48"/>
        <v>0.33693443185115091</v>
      </c>
      <c r="J758" s="172">
        <f t="shared" si="48"/>
        <v>-0.59182361298583508</v>
      </c>
      <c r="K758" s="172">
        <f t="shared" si="48"/>
        <v>-0.20091766127747401</v>
      </c>
      <c r="L758" s="172">
        <f t="shared" si="48"/>
        <v>-6.0813834451547422E-2</v>
      </c>
      <c r="M758" s="172">
        <f t="shared" si="48"/>
        <v>-1.7246284995374839E-2</v>
      </c>
      <c r="N758" s="172">
        <f t="shared" si="48"/>
        <v>0.32077672996534057</v>
      </c>
      <c r="O758" s="172">
        <f t="shared" si="48"/>
        <v>0.44358846266825469</v>
      </c>
      <c r="P758" s="172">
        <f t="shared" si="48"/>
        <v>0.31762408515401863</v>
      </c>
      <c r="Q758" s="172">
        <f t="shared" si="48"/>
        <v>7.618184065916922E-2</v>
      </c>
      <c r="R758" s="172">
        <f t="shared" si="48"/>
        <v>-0.4294371342383595</v>
      </c>
      <c r="S758" s="136">
        <f t="shared" si="48"/>
        <v>-0.16431760356769087</v>
      </c>
    </row>
    <row r="759" spans="1:19" x14ac:dyDescent="0.25">
      <c r="A759" s="187" t="s">
        <v>954</v>
      </c>
      <c r="B759" s="189"/>
      <c r="C759" s="172">
        <f t="shared" si="49"/>
        <v>4.2599391371682227E-2</v>
      </c>
      <c r="D759" s="172">
        <f t="shared" si="48"/>
        <v>-1.3688452782332883E-2</v>
      </c>
      <c r="E759" s="172">
        <f t="shared" si="48"/>
        <v>9.3699399822767759E-2</v>
      </c>
      <c r="F759" s="172">
        <f t="shared" si="48"/>
        <v>7.5566463593969901E-2</v>
      </c>
      <c r="G759" s="172">
        <f t="shared" si="48"/>
        <v>-1.6898816711728659E-2</v>
      </c>
      <c r="H759" s="172">
        <f t="shared" si="48"/>
        <v>7.2774853294235164E-2</v>
      </c>
      <c r="I759" s="172">
        <f t="shared" si="48"/>
        <v>-1.7907288312031922E-2</v>
      </c>
      <c r="J759" s="172">
        <f t="shared" si="48"/>
        <v>4.0858916400958956E-2</v>
      </c>
      <c r="K759" s="172">
        <f t="shared" si="48"/>
        <v>6.2644108046732372E-2</v>
      </c>
      <c r="L759" s="172">
        <f t="shared" si="48"/>
        <v>1.9794021043626708E-2</v>
      </c>
      <c r="M759" s="172">
        <f t="shared" si="48"/>
        <v>6.0351384860348745E-2</v>
      </c>
      <c r="N759" s="172">
        <f t="shared" si="48"/>
        <v>-5.7471013090759415E-2</v>
      </c>
      <c r="O759" s="172">
        <f t="shared" si="48"/>
        <v>8.1571327014018591E-2</v>
      </c>
      <c r="P759" s="172">
        <f t="shared" si="48"/>
        <v>5.0105379489893798E-2</v>
      </c>
      <c r="Q759" s="172">
        <f t="shared" si="48"/>
        <v>8.2792319148011551E-2</v>
      </c>
      <c r="R759" s="172">
        <f t="shared" si="48"/>
        <v>5.0502309072705254E-2</v>
      </c>
      <c r="S759" s="136">
        <f t="shared" si="48"/>
        <v>5.1030418034672786E-2</v>
      </c>
    </row>
    <row r="760" spans="1:19" x14ac:dyDescent="0.25">
      <c r="A760" s="189" t="s">
        <v>951</v>
      </c>
      <c r="B760" s="189"/>
      <c r="C760" s="172">
        <f t="shared" si="49"/>
        <v>4.3690262146438563E-2</v>
      </c>
      <c r="D760" s="172">
        <f t="shared" si="48"/>
        <v>-2.0932527118311284E-2</v>
      </c>
      <c r="E760" s="172">
        <f t="shared" si="48"/>
        <v>0.11548283310563323</v>
      </c>
      <c r="F760" s="172">
        <f t="shared" si="48"/>
        <v>8.2280678197030443E-2</v>
      </c>
      <c r="G760" s="172">
        <f t="shared" si="48"/>
        <v>-1.7693676883781539E-2</v>
      </c>
      <c r="H760" s="172">
        <f t="shared" si="48"/>
        <v>8.6974508226890901E-2</v>
      </c>
      <c r="I760" s="172">
        <f t="shared" si="48"/>
        <v>-3.3747929504945873E-2</v>
      </c>
      <c r="J760" s="172">
        <f t="shared" si="48"/>
        <v>5.0169344627271517E-2</v>
      </c>
      <c r="K760" s="172">
        <f t="shared" si="48"/>
        <v>6.3090730717068944E-2</v>
      </c>
      <c r="L760" s="172">
        <f t="shared" si="48"/>
        <v>2.0644104484565995E-2</v>
      </c>
      <c r="M760" s="172">
        <f t="shared" si="48"/>
        <v>7.7618229655157078E-2</v>
      </c>
      <c r="N760" s="172">
        <f t="shared" si="48"/>
        <v>-7.6547277526724744E-2</v>
      </c>
      <c r="O760" s="172">
        <f t="shared" si="48"/>
        <v>9.4789908340856766E-2</v>
      </c>
      <c r="P760" s="172">
        <f t="shared" si="48"/>
        <v>5.1351768716091595E-2</v>
      </c>
      <c r="Q760" s="172">
        <f t="shared" si="48"/>
        <v>9.5855511674264093E-2</v>
      </c>
      <c r="R760" s="172">
        <f t="shared" si="48"/>
        <v>5.9376697486622554E-2</v>
      </c>
      <c r="S760" s="136">
        <f t="shared" si="48"/>
        <v>5.7762202953854036E-2</v>
      </c>
    </row>
    <row r="761" spans="1:19" x14ac:dyDescent="0.25">
      <c r="A761" s="189" t="s">
        <v>948</v>
      </c>
      <c r="B761" s="189"/>
      <c r="C761" s="172">
        <f t="shared" si="49"/>
        <v>4.2058380356273517E-2</v>
      </c>
      <c r="D761" s="172">
        <f t="shared" si="48"/>
        <v>4.8517308182046692E-2</v>
      </c>
      <c r="E761" s="172">
        <f t="shared" si="48"/>
        <v>8.5074967293790493E-2</v>
      </c>
      <c r="F761" s="172">
        <f t="shared" si="48"/>
        <v>0.10204448628498053</v>
      </c>
      <c r="G761" s="172">
        <f t="shared" si="48"/>
        <v>-4.1114536452609984E-3</v>
      </c>
      <c r="H761" s="172">
        <f t="shared" si="48"/>
        <v>7.1395196274470774E-2</v>
      </c>
      <c r="I761" s="172">
        <f t="shared" si="48"/>
        <v>6.2901831910314066E-2</v>
      </c>
      <c r="J761" s="172">
        <f t="shared" si="48"/>
        <v>6.3886272791623178E-2</v>
      </c>
      <c r="K761" s="172">
        <f t="shared" si="48"/>
        <v>5.3658500547254739E-2</v>
      </c>
      <c r="L761" s="172">
        <f t="shared" si="48"/>
        <v>5.8312211654308443E-2</v>
      </c>
      <c r="M761" s="172">
        <f t="shared" si="48"/>
        <v>-1.6268754006684261E-2</v>
      </c>
      <c r="N761" s="172">
        <f t="shared" si="48"/>
        <v>1.5809254882877433E-2</v>
      </c>
      <c r="O761" s="172">
        <f t="shared" si="48"/>
        <v>4.5263435163101384E-2</v>
      </c>
      <c r="P761" s="172">
        <f t="shared" si="48"/>
        <v>1.2825487528314472E-2</v>
      </c>
      <c r="Q761" s="172">
        <f t="shared" si="48"/>
        <v>8.8062879481379586E-2</v>
      </c>
      <c r="R761" s="172">
        <f t="shared" si="48"/>
        <v>-5.4395769242372216E-2</v>
      </c>
      <c r="S761" s="136">
        <f t="shared" si="48"/>
        <v>1.4702392640975503E-2</v>
      </c>
    </row>
    <row r="762" spans="1:19" x14ac:dyDescent="0.25">
      <c r="A762" s="189" t="s">
        <v>945</v>
      </c>
      <c r="B762" s="189"/>
      <c r="C762" s="172">
        <f t="shared" si="49"/>
        <v>4.5368192235879734E-2</v>
      </c>
      <c r="D762" s="172">
        <f t="shared" si="49"/>
        <v>-2.8436279526894981E-2</v>
      </c>
      <c r="E762" s="172">
        <f t="shared" si="49"/>
        <v>0.13300331535792953</v>
      </c>
      <c r="F762" s="172">
        <f t="shared" si="49"/>
        <v>8.1147001033528454E-2</v>
      </c>
      <c r="G762" s="172">
        <f t="shared" si="49"/>
        <v>-1.6269031995527761E-2</v>
      </c>
      <c r="H762" s="172">
        <f t="shared" si="49"/>
        <v>8.5287429802743064E-2</v>
      </c>
      <c r="I762" s="172">
        <f t="shared" si="49"/>
        <v>-3.1357344015613187E-2</v>
      </c>
      <c r="J762" s="172">
        <f t="shared" si="49"/>
        <v>4.5524524829383406E-2</v>
      </c>
      <c r="K762" s="172">
        <f t="shared" si="49"/>
        <v>7.0060777372815908E-2</v>
      </c>
      <c r="L762" s="172">
        <f t="shared" si="49"/>
        <v>1.4466634395402078E-2</v>
      </c>
      <c r="M762" s="172">
        <f t="shared" si="49"/>
        <v>9.4373791560982134E-2</v>
      </c>
      <c r="N762" s="172">
        <f t="shared" si="49"/>
        <v>-8.5681393409234419E-2</v>
      </c>
      <c r="O762" s="172">
        <f t="shared" si="49"/>
        <v>0.10410424797357876</v>
      </c>
      <c r="P762" s="172">
        <f t="shared" si="49"/>
        <v>6.0006597343827739E-2</v>
      </c>
      <c r="Q762" s="172">
        <f t="shared" si="49"/>
        <v>9.7303391561641028E-2</v>
      </c>
      <c r="R762" s="172">
        <f t="shared" si="49"/>
        <v>7.9125919099987563E-2</v>
      </c>
      <c r="S762" s="136">
        <f t="shared" ref="D762:S771" si="50">(S357/R357)^4-1</f>
        <v>6.7642310063627864E-2</v>
      </c>
    </row>
    <row r="763" spans="1:19" x14ac:dyDescent="0.25">
      <c r="A763" s="189" t="s">
        <v>942</v>
      </c>
      <c r="B763" s="189"/>
      <c r="C763" s="172">
        <f t="shared" ref="C763:C771" si="51">(C358/B358)^4-1</f>
        <v>2.8744155668448901E-2</v>
      </c>
      <c r="D763" s="172">
        <f t="shared" si="50"/>
        <v>-1.9333159836124381E-2</v>
      </c>
      <c r="E763" s="172">
        <f t="shared" si="50"/>
        <v>-1.9352880865882827E-2</v>
      </c>
      <c r="F763" s="172">
        <f t="shared" si="50"/>
        <v>7.166363042265167E-2</v>
      </c>
      <c r="G763" s="172">
        <f t="shared" si="50"/>
        <v>-4.7883160638674704E-2</v>
      </c>
      <c r="H763" s="172">
        <f t="shared" si="50"/>
        <v>0.12357747946670528</v>
      </c>
      <c r="I763" s="172">
        <f t="shared" si="50"/>
        <v>-0.15968172520349277</v>
      </c>
      <c r="J763" s="172">
        <f t="shared" si="50"/>
        <v>8.4228693874669691E-2</v>
      </c>
      <c r="K763" s="172">
        <f t="shared" si="50"/>
        <v>1.3474312677890232E-3</v>
      </c>
      <c r="L763" s="172">
        <f t="shared" si="50"/>
        <v>4.270164368256868E-2</v>
      </c>
      <c r="M763" s="172">
        <f t="shared" si="50"/>
        <v>1.8182707681450028E-2</v>
      </c>
      <c r="N763" s="172">
        <f t="shared" si="50"/>
        <v>-8.4566682021538497E-2</v>
      </c>
      <c r="O763" s="172">
        <f t="shared" si="50"/>
        <v>5.613499923713583E-2</v>
      </c>
      <c r="P763" s="172">
        <f t="shared" si="50"/>
        <v>4.838775890853908E-3</v>
      </c>
      <c r="Q763" s="172">
        <f t="shared" si="50"/>
        <v>8.9150313382955648E-2</v>
      </c>
      <c r="R763" s="172">
        <f t="shared" si="50"/>
        <v>-1.1933580074675709E-2</v>
      </c>
      <c r="S763" s="136">
        <f t="shared" si="50"/>
        <v>-8.0131849300857372E-4</v>
      </c>
    </row>
    <row r="764" spans="1:19" x14ac:dyDescent="0.25">
      <c r="A764" s="189" t="s">
        <v>939</v>
      </c>
      <c r="B764" s="189"/>
      <c r="C764" s="172">
        <f t="shared" si="51"/>
        <v>6.5448311404650905E-2</v>
      </c>
      <c r="D764" s="172">
        <f t="shared" si="50"/>
        <v>1.6618408789958572E-2</v>
      </c>
      <c r="E764" s="172">
        <f t="shared" si="50"/>
        <v>-1.3896460396455645E-2</v>
      </c>
      <c r="F764" s="172">
        <f t="shared" si="50"/>
        <v>0.29772431878112182</v>
      </c>
      <c r="G764" s="172">
        <f t="shared" si="50"/>
        <v>-0.12078947720596445</v>
      </c>
      <c r="H764" s="172">
        <f t="shared" si="50"/>
        <v>3.4567464460990793E-2</v>
      </c>
      <c r="I764" s="172">
        <f t="shared" si="50"/>
        <v>-6.102449145773492E-2</v>
      </c>
      <c r="J764" s="172">
        <f t="shared" si="50"/>
        <v>-3.4150470809602207E-2</v>
      </c>
      <c r="K764" s="172">
        <f t="shared" si="50"/>
        <v>0.18700467675790611</v>
      </c>
      <c r="L764" s="172">
        <f t="shared" si="50"/>
        <v>0.16547618511043116</v>
      </c>
      <c r="M764" s="172">
        <f t="shared" si="50"/>
        <v>3.1519781115848522E-2</v>
      </c>
      <c r="N764" s="172">
        <f t="shared" si="50"/>
        <v>-0.13110443701668206</v>
      </c>
      <c r="O764" s="172">
        <f t="shared" si="50"/>
        <v>0.23378760680704347</v>
      </c>
      <c r="P764" s="172">
        <f t="shared" si="50"/>
        <v>9.4270377762053492E-3</v>
      </c>
      <c r="Q764" s="172">
        <f t="shared" si="50"/>
        <v>1.1213346606702368E-2</v>
      </c>
      <c r="R764" s="172">
        <f t="shared" si="50"/>
        <v>-1.522350693380381E-2</v>
      </c>
      <c r="S764" s="136">
        <f t="shared" si="50"/>
        <v>-1.3504597495447079E-2</v>
      </c>
    </row>
    <row r="765" spans="1:19" x14ac:dyDescent="0.25">
      <c r="A765" s="189" t="s">
        <v>936</v>
      </c>
      <c r="B765" s="189"/>
      <c r="C765" s="172">
        <f t="shared" si="51"/>
        <v>3.7047964946163248E-2</v>
      </c>
      <c r="D765" s="172">
        <f t="shared" si="50"/>
        <v>4.9852913811982313E-2</v>
      </c>
      <c r="E765" s="172">
        <f t="shared" si="50"/>
        <v>5.7103703737999334E-2</v>
      </c>
      <c r="F765" s="172">
        <f t="shared" si="50"/>
        <v>3.2328303565769323E-2</v>
      </c>
      <c r="G765" s="172">
        <f t="shared" si="50"/>
        <v>3.0729930704489483E-2</v>
      </c>
      <c r="H765" s="172">
        <f t="shared" si="50"/>
        <v>2.5771954660065211E-2</v>
      </c>
      <c r="I765" s="172">
        <f t="shared" si="50"/>
        <v>3.5050724597685878E-2</v>
      </c>
      <c r="J765" s="172">
        <f t="shared" si="50"/>
        <v>1.8436775824576257E-2</v>
      </c>
      <c r="K765" s="172">
        <f t="shared" si="50"/>
        <v>4.7423568596071997E-2</v>
      </c>
      <c r="L765" s="172">
        <f t="shared" si="50"/>
        <v>2.2692557001237512E-2</v>
      </c>
      <c r="M765" s="172">
        <f t="shared" si="50"/>
        <v>7.1780251917934468E-3</v>
      </c>
      <c r="N765" s="172">
        <f t="shared" si="50"/>
        <v>8.8936662978620351E-3</v>
      </c>
      <c r="O765" s="172">
        <f t="shared" si="50"/>
        <v>3.2454052608256401E-2</v>
      </c>
      <c r="P765" s="172">
        <f t="shared" si="50"/>
        <v>1.5942137589067595E-2</v>
      </c>
      <c r="Q765" s="172">
        <f t="shared" si="50"/>
        <v>4.306753200252933E-2</v>
      </c>
      <c r="R765" s="172">
        <f t="shared" si="50"/>
        <v>1.9571332363418792E-2</v>
      </c>
      <c r="S765" s="136">
        <f t="shared" si="50"/>
        <v>3.712956728783201E-2</v>
      </c>
    </row>
    <row r="766" spans="1:19" x14ac:dyDescent="0.25">
      <c r="A766" s="189" t="s">
        <v>933</v>
      </c>
      <c r="B766" s="189"/>
      <c r="C766" s="172">
        <f t="shared" si="51"/>
        <v>1.3633017485370713E-2</v>
      </c>
      <c r="D766" s="172">
        <f t="shared" si="50"/>
        <v>-2.1366357452218709E-2</v>
      </c>
      <c r="E766" s="172">
        <f t="shared" si="50"/>
        <v>2.906211645083201E-2</v>
      </c>
      <c r="F766" s="172">
        <f t="shared" si="50"/>
        <v>-1.0781174642833347E-2</v>
      </c>
      <c r="G766" s="172">
        <f t="shared" si="50"/>
        <v>-4.1492099421754913E-2</v>
      </c>
      <c r="H766" s="172">
        <f t="shared" si="50"/>
        <v>-7.4178514612932567E-3</v>
      </c>
      <c r="I766" s="172">
        <f t="shared" si="50"/>
        <v>1.8036680938607219E-2</v>
      </c>
      <c r="J766" s="172">
        <f t="shared" si="50"/>
        <v>3.6691018069677783E-2</v>
      </c>
      <c r="K766" s="172">
        <f t="shared" si="50"/>
        <v>1.8471117652143265E-2</v>
      </c>
      <c r="L766" s="172">
        <f t="shared" si="50"/>
        <v>2.6641490491789988E-3</v>
      </c>
      <c r="M766" s="172">
        <f t="shared" si="50"/>
        <v>-5.1006622577795757E-2</v>
      </c>
      <c r="N766" s="172">
        <f t="shared" si="50"/>
        <v>8.2135099204068585E-2</v>
      </c>
      <c r="O766" s="172">
        <f t="shared" si="50"/>
        <v>-2.0102789525966558E-2</v>
      </c>
      <c r="P766" s="172">
        <f t="shared" si="50"/>
        <v>6.4886045902269984E-2</v>
      </c>
      <c r="Q766" s="172">
        <f t="shared" si="50"/>
        <v>6.2634083054723177E-2</v>
      </c>
      <c r="R766" s="172">
        <f t="shared" si="50"/>
        <v>4.7008935260976825E-2</v>
      </c>
      <c r="S766" s="136">
        <f t="shared" si="50"/>
        <v>3.9821861780775958E-2</v>
      </c>
    </row>
    <row r="767" spans="1:19" x14ac:dyDescent="0.25">
      <c r="A767" s="189" t="s">
        <v>930</v>
      </c>
      <c r="B767" s="189"/>
      <c r="C767" s="172">
        <f t="shared" si="51"/>
        <v>-2.0915025524568254E-3</v>
      </c>
      <c r="D767" s="172">
        <f t="shared" si="50"/>
        <v>-1.8715365506181469E-2</v>
      </c>
      <c r="E767" s="172">
        <f t="shared" si="50"/>
        <v>-5.0901016413764433E-2</v>
      </c>
      <c r="F767" s="172">
        <f t="shared" si="50"/>
        <v>7.9735003942771998E-2</v>
      </c>
      <c r="G767" s="172">
        <f t="shared" si="50"/>
        <v>0.10648031786735479</v>
      </c>
      <c r="H767" s="172">
        <f t="shared" si="50"/>
        <v>5.9747537313264765E-2</v>
      </c>
      <c r="I767" s="172">
        <f t="shared" si="50"/>
        <v>8.284454557573695E-2</v>
      </c>
      <c r="J767" s="172">
        <f t="shared" si="50"/>
        <v>6.4550004387066151E-2</v>
      </c>
      <c r="K767" s="172">
        <f t="shared" si="50"/>
        <v>5.9468504097093033E-2</v>
      </c>
      <c r="L767" s="172">
        <f t="shared" si="50"/>
        <v>8.3099833192619155E-3</v>
      </c>
      <c r="M767" s="172">
        <f t="shared" si="50"/>
        <v>3.9359689567002976E-2</v>
      </c>
      <c r="N767" s="172">
        <f t="shared" si="50"/>
        <v>2.1586524079987068E-2</v>
      </c>
      <c r="O767" s="172">
        <f t="shared" si="50"/>
        <v>1.3220879900785576E-2</v>
      </c>
      <c r="P767" s="172">
        <f t="shared" si="50"/>
        <v>3.2867055731627959E-2</v>
      </c>
      <c r="Q767" s="172">
        <f t="shared" si="50"/>
        <v>1.6201571017849137E-2</v>
      </c>
      <c r="R767" s="172">
        <f t="shared" si="50"/>
        <v>2.3649204274519553E-2</v>
      </c>
      <c r="S767" s="136">
        <f t="shared" si="50"/>
        <v>3.3532267828185303E-2</v>
      </c>
    </row>
    <row r="768" spans="1:19" x14ac:dyDescent="0.25">
      <c r="A768" s="189" t="s">
        <v>927</v>
      </c>
      <c r="B768" s="189"/>
      <c r="C768" s="172">
        <f t="shared" si="51"/>
        <v>0.1448465632783722</v>
      </c>
      <c r="D768" s="172">
        <f t="shared" si="50"/>
        <v>-9.9839973586422937E-2</v>
      </c>
      <c r="E768" s="172">
        <f t="shared" si="50"/>
        <v>-8.6937811973646917E-2</v>
      </c>
      <c r="F768" s="172">
        <f t="shared" si="50"/>
        <v>6.275372036720106E-2</v>
      </c>
      <c r="G768" s="172">
        <f t="shared" si="50"/>
        <v>-0.11849878488084808</v>
      </c>
      <c r="H768" s="172">
        <f t="shared" si="50"/>
        <v>0.1344283851779271</v>
      </c>
      <c r="I768" s="172">
        <f t="shared" si="50"/>
        <v>0.20930272198633948</v>
      </c>
      <c r="J768" s="172">
        <f t="shared" si="50"/>
        <v>5.885614693416974E-2</v>
      </c>
      <c r="K768" s="172">
        <f t="shared" si="50"/>
        <v>0.23978803162160012</v>
      </c>
      <c r="L768" s="172">
        <f t="shared" si="50"/>
        <v>-2.3702650786593282E-2</v>
      </c>
      <c r="M768" s="172">
        <f t="shared" si="50"/>
        <v>0.10949165905725122</v>
      </c>
      <c r="N768" s="172">
        <f t="shared" si="50"/>
        <v>-7.404111661293411E-2</v>
      </c>
      <c r="O768" s="172">
        <f t="shared" si="50"/>
        <v>7.9961559785569181E-2</v>
      </c>
      <c r="P768" s="172">
        <f t="shared" si="50"/>
        <v>0.16788203066714136</v>
      </c>
      <c r="Q768" s="172">
        <f t="shared" si="50"/>
        <v>5.4644184836929011E-2</v>
      </c>
      <c r="R768" s="172">
        <f t="shared" si="50"/>
        <v>4.2382023267211855E-2</v>
      </c>
      <c r="S768" s="136">
        <f t="shared" si="50"/>
        <v>8.8110864355539942E-2</v>
      </c>
    </row>
    <row r="769" spans="1:19" x14ac:dyDescent="0.25">
      <c r="A769" s="189" t="s">
        <v>924</v>
      </c>
      <c r="B769" s="189"/>
      <c r="C769" s="172">
        <f t="shared" si="51"/>
        <v>0.16311889076409591</v>
      </c>
      <c r="D769" s="172">
        <f t="shared" si="50"/>
        <v>-7.3873069811635328E-2</v>
      </c>
      <c r="E769" s="172">
        <f t="shared" si="50"/>
        <v>-4.9849840426391956E-2</v>
      </c>
      <c r="F769" s="172">
        <f t="shared" si="50"/>
        <v>9.3148651783339309E-2</v>
      </c>
      <c r="G769" s="172">
        <f t="shared" si="50"/>
        <v>-0.12685146560286431</v>
      </c>
      <c r="H769" s="172">
        <f t="shared" si="50"/>
        <v>8.8717043667542406E-2</v>
      </c>
      <c r="I769" s="172">
        <f t="shared" si="50"/>
        <v>0.11279424184372266</v>
      </c>
      <c r="J769" s="172">
        <f t="shared" si="50"/>
        <v>-6.2971970859352244E-2</v>
      </c>
      <c r="K769" s="172">
        <f t="shared" si="50"/>
        <v>0.15169510721699497</v>
      </c>
      <c r="L769" s="172">
        <f t="shared" si="50"/>
        <v>-4.4284545252681773E-2</v>
      </c>
      <c r="M769" s="172">
        <f t="shared" si="50"/>
        <v>0.1520135868290684</v>
      </c>
      <c r="N769" s="172">
        <f t="shared" si="50"/>
        <v>1.7944819482390573E-2</v>
      </c>
      <c r="O769" s="172">
        <f t="shared" si="50"/>
        <v>0.15761029503870971</v>
      </c>
      <c r="P769" s="172">
        <f t="shared" si="50"/>
        <v>0.22033273157292532</v>
      </c>
      <c r="Q769" s="172">
        <f t="shared" si="50"/>
        <v>7.9303180191964806E-2</v>
      </c>
      <c r="R769" s="172">
        <f t="shared" si="50"/>
        <v>3.9978895006056225E-2</v>
      </c>
      <c r="S769" s="136">
        <f t="shared" si="50"/>
        <v>3.1666421992238014E-3</v>
      </c>
    </row>
    <row r="770" spans="1:19" x14ac:dyDescent="0.25">
      <c r="A770" s="189" t="s">
        <v>921</v>
      </c>
      <c r="B770" s="189"/>
      <c r="C770" s="172">
        <f t="shared" si="51"/>
        <v>9.7208407237563632E-2</v>
      </c>
      <c r="D770" s="172">
        <f t="shared" si="50"/>
        <v>-9.8196076788554798E-2</v>
      </c>
      <c r="E770" s="172">
        <f t="shared" si="50"/>
        <v>-4.7505858883064467E-2</v>
      </c>
      <c r="F770" s="172">
        <f t="shared" si="50"/>
        <v>0.16344292416177852</v>
      </c>
      <c r="G770" s="172">
        <f t="shared" si="50"/>
        <v>-8.0752514754458327E-2</v>
      </c>
      <c r="H770" s="172">
        <f t="shared" si="50"/>
        <v>0.13932474735715372</v>
      </c>
      <c r="I770" s="172">
        <f t="shared" si="50"/>
        <v>0.15798210105498378</v>
      </c>
      <c r="J770" s="172">
        <f t="shared" si="50"/>
        <v>-3.1622850500318322E-2</v>
      </c>
      <c r="K770" s="172">
        <f t="shared" si="50"/>
        <v>0.1519008347934514</v>
      </c>
      <c r="L770" s="172">
        <f t="shared" si="50"/>
        <v>-7.7868559624937994E-2</v>
      </c>
      <c r="M770" s="172">
        <f t="shared" si="50"/>
        <v>7.0869525553007851E-2</v>
      </c>
      <c r="N770" s="172">
        <f t="shared" si="50"/>
        <v>-8.4870818596763375E-2</v>
      </c>
      <c r="O770" s="172">
        <f t="shared" si="50"/>
        <v>6.9298944514580629E-2</v>
      </c>
      <c r="P770" s="172">
        <f t="shared" si="50"/>
        <v>0.157756851640388</v>
      </c>
      <c r="Q770" s="172">
        <f t="shared" si="50"/>
        <v>5.2237918314264276E-2</v>
      </c>
      <c r="R770" s="172">
        <f t="shared" si="50"/>
        <v>3.9674281375057463E-2</v>
      </c>
      <c r="S770" s="136">
        <f t="shared" si="50"/>
        <v>-3.3728503473120619E-2</v>
      </c>
    </row>
    <row r="771" spans="1:19" ht="13.8" thickBot="1" x14ac:dyDescent="0.3">
      <c r="A771" s="190" t="s">
        <v>918</v>
      </c>
      <c r="B771" s="190"/>
      <c r="C771" s="196">
        <f t="shared" si="51"/>
        <v>5.868987309500473E-2</v>
      </c>
      <c r="D771" s="196">
        <f t="shared" si="50"/>
        <v>-2.6439554741515936E-2</v>
      </c>
      <c r="E771" s="196">
        <f t="shared" si="50"/>
        <v>8.8974648543140855E-3</v>
      </c>
      <c r="F771" s="196">
        <f t="shared" si="50"/>
        <v>8.8615870563633292E-2</v>
      </c>
      <c r="G771" s="196">
        <f t="shared" si="50"/>
        <v>-3.1654552835389427E-2</v>
      </c>
      <c r="H771" s="196">
        <f t="shared" si="50"/>
        <v>6.5882768641149836E-2</v>
      </c>
      <c r="I771" s="196">
        <f t="shared" si="50"/>
        <v>7.1695936256177761E-2</v>
      </c>
      <c r="J771" s="196">
        <f t="shared" si="50"/>
        <v>-1.8638818322219031E-2</v>
      </c>
      <c r="K771" s="196">
        <f t="shared" si="50"/>
        <v>7.8879881440404587E-2</v>
      </c>
      <c r="L771" s="196">
        <f t="shared" si="50"/>
        <v>-3.0055347588413217E-2</v>
      </c>
      <c r="M771" s="196">
        <f t="shared" si="50"/>
        <v>5.8373094261124914E-2</v>
      </c>
      <c r="N771" s="196">
        <f t="shared" si="50"/>
        <v>-1.9551663696191213E-2</v>
      </c>
      <c r="O771" s="196">
        <f t="shared" si="50"/>
        <v>5.2192332849438472E-2</v>
      </c>
      <c r="P771" s="196">
        <f t="shared" si="50"/>
        <v>9.7023500373053517E-2</v>
      </c>
      <c r="Q771" s="196">
        <f t="shared" si="50"/>
        <v>1.9233917537525347E-2</v>
      </c>
      <c r="R771" s="196">
        <f t="shared" si="50"/>
        <v>3.933693405988814E-3</v>
      </c>
      <c r="S771" s="166">
        <f t="shared" si="50"/>
        <v>2.5428822619249614E-2</v>
      </c>
    </row>
  </sheetData>
  <mergeCells count="16">
    <mergeCell ref="A406:S406"/>
    <mergeCell ref="A407:S407"/>
    <mergeCell ref="A408:A409"/>
    <mergeCell ref="B408:E408"/>
    <mergeCell ref="F408:I408"/>
    <mergeCell ref="J408:M408"/>
    <mergeCell ref="N408:Q408"/>
    <mergeCell ref="R408:S408"/>
    <mergeCell ref="U2:V2"/>
    <mergeCell ref="A3:A4"/>
    <mergeCell ref="B3:E3"/>
    <mergeCell ref="F3:I3"/>
    <mergeCell ref="J3:M3"/>
    <mergeCell ref="N3:Q3"/>
    <mergeCell ref="R3:S3"/>
    <mergeCell ref="U3:V3"/>
  </mergeCells>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N20"/>
  <sheetViews>
    <sheetView workbookViewId="0">
      <selection activeCell="CO16" sqref="CN16:CO16"/>
    </sheetView>
  </sheetViews>
  <sheetFormatPr defaultColWidth="8.6640625" defaultRowHeight="13.2" x14ac:dyDescent="0.25"/>
  <cols>
    <col min="1" max="1" width="33.44140625" style="12" customWidth="1"/>
    <col min="2" max="3" width="8.6640625" style="12" hidden="1" customWidth="1"/>
    <col min="4" max="4" width="9" style="12" hidden="1" customWidth="1"/>
    <col min="5" max="11" width="8.6640625" style="12" hidden="1" customWidth="1"/>
    <col min="12" max="12" width="9" style="12" hidden="1" customWidth="1"/>
    <col min="13" max="21" width="8.6640625" style="12" hidden="1" customWidth="1"/>
    <col min="22" max="22" width="9" style="12" hidden="1" customWidth="1"/>
    <col min="23" max="24" width="8.6640625" style="12" hidden="1" customWidth="1"/>
    <col min="25" max="25" width="9" style="12" hidden="1" customWidth="1"/>
    <col min="26" max="27" width="8.6640625" style="12" hidden="1" customWidth="1"/>
    <col min="28" max="32" width="9" style="12" hidden="1" customWidth="1"/>
    <col min="33" max="37" width="8.6640625" style="12" hidden="1" customWidth="1"/>
    <col min="38" max="38" width="9" style="12" hidden="1" customWidth="1"/>
    <col min="39" max="47" width="8.6640625" style="12" hidden="1" customWidth="1"/>
    <col min="48" max="48" width="9" style="12" hidden="1" customWidth="1"/>
    <col min="49" max="57" width="8.6640625" style="12" hidden="1" customWidth="1"/>
    <col min="58" max="63" width="9" style="12" hidden="1" customWidth="1"/>
    <col min="64" max="71" width="8.6640625" style="12" hidden="1" customWidth="1"/>
    <col min="72" max="73" width="9" style="12" hidden="1" customWidth="1"/>
    <col min="74" max="84" width="8.6640625" style="12" hidden="1" customWidth="1"/>
    <col min="85" max="86" width="8" style="12" customWidth="1"/>
    <col min="87" max="87" width="25.5546875" style="12" customWidth="1"/>
    <col min="88" max="89" width="8" style="12" customWidth="1"/>
    <col min="90" max="16384" width="8.6640625" style="12"/>
  </cols>
  <sheetData>
    <row r="1" spans="1:92" x14ac:dyDescent="0.25">
      <c r="A1" s="22" t="s">
        <v>2495</v>
      </c>
    </row>
    <row r="2" spans="1:92" ht="13.8" thickBot="1" x14ac:dyDescent="0.3"/>
    <row r="3" spans="1:92" ht="14.4" thickBot="1" x14ac:dyDescent="0.35">
      <c r="A3" s="803" t="s">
        <v>2479</v>
      </c>
      <c r="B3" s="300"/>
      <c r="C3" s="300"/>
      <c r="D3" s="300"/>
      <c r="E3" s="300"/>
      <c r="F3" s="300"/>
      <c r="G3" s="300"/>
      <c r="H3" s="300"/>
      <c r="I3" s="300"/>
      <c r="J3" s="300"/>
      <c r="K3" s="300"/>
      <c r="L3" s="300"/>
      <c r="M3" s="300"/>
      <c r="N3" s="300"/>
      <c r="O3" s="300"/>
      <c r="P3" s="300"/>
      <c r="Q3" s="300"/>
      <c r="R3" s="300" t="s">
        <v>2408</v>
      </c>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c r="BM3" s="300"/>
      <c r="BN3" s="300"/>
      <c r="BO3" s="300"/>
      <c r="BP3" s="300"/>
      <c r="BQ3" s="300"/>
      <c r="BR3" s="300"/>
      <c r="BS3" s="300"/>
      <c r="BT3" s="300"/>
      <c r="BU3" s="300"/>
      <c r="BV3" s="300"/>
      <c r="BW3" s="300"/>
      <c r="BX3" s="300"/>
      <c r="BY3" s="300"/>
      <c r="BZ3" s="300"/>
      <c r="CA3" s="300"/>
      <c r="CB3" s="300"/>
      <c r="CC3" s="300"/>
      <c r="CD3" s="300"/>
      <c r="CE3" s="300"/>
      <c r="CF3" s="300"/>
      <c r="CG3" s="800" t="s">
        <v>2493</v>
      </c>
      <c r="CH3" s="801"/>
      <c r="CI3" s="805" t="s">
        <v>2480</v>
      </c>
      <c r="CJ3" s="800" t="s">
        <v>2493</v>
      </c>
      <c r="CK3" s="802"/>
    </row>
    <row r="4" spans="1:92" ht="14.4" thickBot="1" x14ac:dyDescent="0.35">
      <c r="A4" s="804"/>
      <c r="B4" s="318">
        <v>1999</v>
      </c>
      <c r="C4" s="318">
        <v>2000</v>
      </c>
      <c r="D4" s="318">
        <v>2001</v>
      </c>
      <c r="E4" s="318">
        <v>2002</v>
      </c>
      <c r="F4" s="318">
        <v>2003</v>
      </c>
      <c r="G4" s="318">
        <v>2004</v>
      </c>
      <c r="H4" s="318">
        <v>2005</v>
      </c>
      <c r="I4" s="318">
        <v>2006</v>
      </c>
      <c r="J4" s="318">
        <v>2007</v>
      </c>
      <c r="K4" s="318">
        <v>2008</v>
      </c>
      <c r="L4" s="318">
        <v>2009</v>
      </c>
      <c r="M4" s="318">
        <v>2010</v>
      </c>
      <c r="N4" s="318">
        <v>2011</v>
      </c>
      <c r="O4" s="318">
        <v>2012</v>
      </c>
      <c r="P4" s="318">
        <v>2013</v>
      </c>
      <c r="Q4" s="318">
        <v>2014</v>
      </c>
      <c r="R4" s="318" t="s">
        <v>2409</v>
      </c>
      <c r="S4" s="318" t="s">
        <v>2410</v>
      </c>
      <c r="T4" s="318" t="s">
        <v>2411</v>
      </c>
      <c r="U4" s="318" t="s">
        <v>2412</v>
      </c>
      <c r="V4" s="318" t="s">
        <v>2413</v>
      </c>
      <c r="W4" s="318" t="s">
        <v>2414</v>
      </c>
      <c r="X4" s="318" t="s">
        <v>2415</v>
      </c>
      <c r="Y4" s="318" t="s">
        <v>2416</v>
      </c>
      <c r="Z4" s="318" t="s">
        <v>2417</v>
      </c>
      <c r="AA4" s="318" t="s">
        <v>2418</v>
      </c>
      <c r="AB4" s="318" t="s">
        <v>2419</v>
      </c>
      <c r="AC4" s="318" t="s">
        <v>2420</v>
      </c>
      <c r="AD4" s="318" t="s">
        <v>2421</v>
      </c>
      <c r="AE4" s="318" t="s">
        <v>2422</v>
      </c>
      <c r="AF4" s="318" t="s">
        <v>2423</v>
      </c>
      <c r="AG4" s="318" t="s">
        <v>2424</v>
      </c>
      <c r="AH4" s="318" t="s">
        <v>2425</v>
      </c>
      <c r="AI4" s="318" t="s">
        <v>2426</v>
      </c>
      <c r="AJ4" s="318" t="s">
        <v>2427</v>
      </c>
      <c r="AK4" s="318" t="s">
        <v>2428</v>
      </c>
      <c r="AL4" s="318" t="s">
        <v>2429</v>
      </c>
      <c r="AM4" s="318" t="s">
        <v>2430</v>
      </c>
      <c r="AN4" s="318" t="s">
        <v>2431</v>
      </c>
      <c r="AO4" s="318" t="s">
        <v>2432</v>
      </c>
      <c r="AP4" s="318" t="s">
        <v>2433</v>
      </c>
      <c r="AQ4" s="318" t="s">
        <v>2434</v>
      </c>
      <c r="AR4" s="318" t="s">
        <v>2435</v>
      </c>
      <c r="AS4" s="318" t="s">
        <v>2436</v>
      </c>
      <c r="AT4" s="318" t="s">
        <v>2437</v>
      </c>
      <c r="AU4" s="318" t="s">
        <v>2438</v>
      </c>
      <c r="AV4" s="318" t="s">
        <v>2439</v>
      </c>
      <c r="AW4" s="318" t="s">
        <v>2440</v>
      </c>
      <c r="AX4" s="318" t="s">
        <v>2441</v>
      </c>
      <c r="AY4" s="318" t="s">
        <v>2442</v>
      </c>
      <c r="AZ4" s="318" t="s">
        <v>2443</v>
      </c>
      <c r="BA4" s="318" t="s">
        <v>2444</v>
      </c>
      <c r="BB4" s="318" t="s">
        <v>2445</v>
      </c>
      <c r="BC4" s="318" t="s">
        <v>2446</v>
      </c>
      <c r="BD4" s="318" t="s">
        <v>2447</v>
      </c>
      <c r="BE4" s="318" t="s">
        <v>2448</v>
      </c>
      <c r="BF4" s="318" t="s">
        <v>2449</v>
      </c>
      <c r="BG4" s="318" t="s">
        <v>2450</v>
      </c>
      <c r="BH4" s="318" t="s">
        <v>2451</v>
      </c>
      <c r="BI4" s="318" t="s">
        <v>2452</v>
      </c>
      <c r="BJ4" s="318" t="s">
        <v>2453</v>
      </c>
      <c r="BK4" s="318" t="s">
        <v>2454</v>
      </c>
      <c r="BL4" s="318" t="s">
        <v>2455</v>
      </c>
      <c r="BM4" s="318" t="s">
        <v>2456</v>
      </c>
      <c r="BN4" s="318" t="s">
        <v>2457</v>
      </c>
      <c r="BO4" s="318" t="s">
        <v>2458</v>
      </c>
      <c r="BP4" s="318" t="s">
        <v>2459</v>
      </c>
      <c r="BQ4" s="318" t="s">
        <v>2460</v>
      </c>
      <c r="BR4" s="318" t="s">
        <v>2461</v>
      </c>
      <c r="BS4" s="318" t="s">
        <v>2462</v>
      </c>
      <c r="BT4" s="318" t="s">
        <v>2463</v>
      </c>
      <c r="BU4" s="318" t="s">
        <v>2464</v>
      </c>
      <c r="BV4" s="318" t="s">
        <v>2465</v>
      </c>
      <c r="BW4" s="318" t="s">
        <v>2466</v>
      </c>
      <c r="BX4" s="318" t="s">
        <v>2467</v>
      </c>
      <c r="BY4" s="318" t="s">
        <v>2468</v>
      </c>
      <c r="BZ4" s="318" t="s">
        <v>2469</v>
      </c>
      <c r="CA4" s="318" t="s">
        <v>2470</v>
      </c>
      <c r="CB4" s="318" t="s">
        <v>2471</v>
      </c>
      <c r="CC4" s="318" t="s">
        <v>2472</v>
      </c>
      <c r="CD4" s="318" t="s">
        <v>2473</v>
      </c>
      <c r="CE4" s="318" t="s">
        <v>2474</v>
      </c>
      <c r="CF4" s="318" t="s">
        <v>2475</v>
      </c>
      <c r="CG4" s="319" t="s">
        <v>2476</v>
      </c>
      <c r="CH4" s="320" t="s">
        <v>2477</v>
      </c>
      <c r="CI4" s="806"/>
      <c r="CJ4" s="319" t="s">
        <v>2573</v>
      </c>
      <c r="CK4" s="321" t="s">
        <v>2574</v>
      </c>
    </row>
    <row r="5" spans="1:92" ht="14.4" thickBot="1" x14ac:dyDescent="0.35">
      <c r="A5" s="322" t="s">
        <v>531</v>
      </c>
      <c r="B5" s="315">
        <v>3.1229877656149485</v>
      </c>
      <c r="C5" s="315">
        <v>4.3396815485482243</v>
      </c>
      <c r="D5" s="315">
        <v>0.32914422501495455</v>
      </c>
      <c r="E5" s="315">
        <v>0.53683268714583843</v>
      </c>
      <c r="F5" s="315">
        <v>2.4918421833284077</v>
      </c>
      <c r="G5" s="315">
        <v>6.0202604920405189</v>
      </c>
      <c r="H5" s="315">
        <v>3.6855036855037104</v>
      </c>
      <c r="I5" s="315">
        <v>4.8446550816218847</v>
      </c>
      <c r="J5" s="315">
        <v>3.3651431441486634</v>
      </c>
      <c r="K5" s="315">
        <v>-2.818270165208947</v>
      </c>
      <c r="L5" s="315">
        <v>-0.85000000000000631</v>
      </c>
      <c r="M5" s="315">
        <v>1.7397881996974229</v>
      </c>
      <c r="N5" s="315">
        <v>2.9987608426270018</v>
      </c>
      <c r="O5" s="315">
        <v>2.0211742059672799</v>
      </c>
      <c r="P5" s="315">
        <v>4.7624354830888782</v>
      </c>
      <c r="Q5" s="315">
        <v>7.9282632261193253</v>
      </c>
      <c r="R5" s="315">
        <v>1.6292943839811391</v>
      </c>
      <c r="S5" s="315">
        <v>14.133626551239598</v>
      </c>
      <c r="T5" s="315">
        <v>-3.5916775159530401</v>
      </c>
      <c r="U5" s="315">
        <v>7.5541072258553887</v>
      </c>
      <c r="V5" s="315">
        <v>4.1879194749137039</v>
      </c>
      <c r="W5" s="315">
        <v>0</v>
      </c>
      <c r="X5" s="315">
        <v>2.5755282258582479</v>
      </c>
      <c r="Y5" s="315">
        <v>3.0766989609815276</v>
      </c>
      <c r="Z5" s="315">
        <v>5.1271780813575196</v>
      </c>
      <c r="AA5" s="315">
        <v>4.5476073430589681</v>
      </c>
      <c r="AB5" s="315">
        <v>9.1429493851518107</v>
      </c>
      <c r="AC5" s="315">
        <v>4.3976392447874657</v>
      </c>
      <c r="AD5" s="315">
        <v>0.95464717312683245</v>
      </c>
      <c r="AE5" s="315">
        <v>-7.8256909463377262</v>
      </c>
      <c r="AF5" s="315">
        <v>5.9390039267295247</v>
      </c>
      <c r="AG5" s="315">
        <v>-0.47647324460522444</v>
      </c>
      <c r="AH5" s="315">
        <v>0</v>
      </c>
      <c r="AI5" s="315">
        <v>1.9253358655119568</v>
      </c>
      <c r="AJ5" s="315">
        <v>-2.3569972396621952</v>
      </c>
      <c r="AK5" s="315">
        <v>0.47932808116226688</v>
      </c>
      <c r="AL5" s="315">
        <v>4.3709460790032351</v>
      </c>
      <c r="AM5" s="315">
        <v>2.8672019470530552</v>
      </c>
      <c r="AN5" s="315">
        <v>-5.9650139975213401</v>
      </c>
      <c r="AO5" s="315">
        <v>11.942587074088973</v>
      </c>
      <c r="AP5" s="315">
        <v>2.3377154813723822</v>
      </c>
      <c r="AQ5" s="315">
        <v>8.0672704092567002</v>
      </c>
      <c r="AR5" s="315">
        <v>10.807794616315647</v>
      </c>
      <c r="AS5" s="315">
        <v>5.3920653279813324</v>
      </c>
      <c r="AT5" s="315">
        <v>-5.9494193108766353</v>
      </c>
      <c r="AU5" s="315">
        <v>10.547790101948816</v>
      </c>
      <c r="AV5" s="315">
        <v>6.1656235760585432</v>
      </c>
      <c r="AW5" s="315">
        <v>3.436852489942277</v>
      </c>
      <c r="AX5" s="315">
        <v>-1.671854510030979</v>
      </c>
      <c r="AY5" s="315">
        <v>4.2912409460077461</v>
      </c>
      <c r="AZ5" s="315">
        <v>5.5453698206127999</v>
      </c>
      <c r="BA5" s="315">
        <v>8.9450947377512691</v>
      </c>
      <c r="BB5" s="315">
        <v>7.4657433297370623</v>
      </c>
      <c r="BC5" s="315">
        <v>1.1946109510178493</v>
      </c>
      <c r="BD5" s="315">
        <v>8.9833378597132363</v>
      </c>
      <c r="BE5" s="315">
        <v>-4.561978357208762</v>
      </c>
      <c r="BF5" s="315">
        <v>3.5693088176107279</v>
      </c>
      <c r="BG5" s="315">
        <v>-0.77369075843554125</v>
      </c>
      <c r="BH5" s="315">
        <v>-2.6934479365419595</v>
      </c>
      <c r="BI5" s="315">
        <v>-8.3365040410006923</v>
      </c>
      <c r="BJ5" s="315">
        <v>-7.0079223023999271</v>
      </c>
      <c r="BK5" s="315">
        <v>5.8257615725255452</v>
      </c>
      <c r="BL5" s="315">
        <v>-3.5657611466991757</v>
      </c>
      <c r="BM5" s="315">
        <v>4.5330337090203621</v>
      </c>
      <c r="BN5" s="315">
        <v>-1.5935936257282624</v>
      </c>
      <c r="BO5" s="315">
        <v>-2.7872848612415679</v>
      </c>
      <c r="BP5" s="315">
        <v>2.0417922585490134</v>
      </c>
      <c r="BQ5" s="315">
        <v>4.50980645705783</v>
      </c>
      <c r="BR5" s="315">
        <v>8.6415853655129595</v>
      </c>
      <c r="BS5" s="315">
        <v>-3.0885692685843402</v>
      </c>
      <c r="BT5" s="315">
        <v>6.4495812542993081</v>
      </c>
      <c r="BU5" s="315">
        <v>5.5377786537638807</v>
      </c>
      <c r="BV5" s="315">
        <v>-4.1406099978957611</v>
      </c>
      <c r="BW5" s="315">
        <v>3.1278193253163833</v>
      </c>
      <c r="BX5" s="315">
        <v>5.4782013683569719</v>
      </c>
      <c r="BY5" s="315">
        <v>4.228157733986615</v>
      </c>
      <c r="BZ5" s="315">
        <v>-0.74696218460420516</v>
      </c>
      <c r="CA5" s="315">
        <v>-6.228009688255332</v>
      </c>
      <c r="CB5" s="315">
        <v>13.277627265468904</v>
      </c>
      <c r="CC5" s="315">
        <v>11.076358351234795</v>
      </c>
      <c r="CD5" s="315">
        <v>1.0128921026560267</v>
      </c>
      <c r="CE5" s="315">
        <v>7.7917953917603588</v>
      </c>
      <c r="CF5" s="315">
        <v>6.5490288143266406</v>
      </c>
      <c r="CG5" s="316">
        <v>-7.6936602915149361</v>
      </c>
      <c r="CH5" s="317">
        <v>2.6349086743234107</v>
      </c>
      <c r="CI5" s="310" t="s">
        <v>2481</v>
      </c>
      <c r="CJ5" s="309">
        <f>('CTPIs Q3 '!H80)*100</f>
        <v>-7.6917757904676476</v>
      </c>
      <c r="CK5" s="323">
        <f>('CTPIs Q3 '!K80)*100</f>
        <v>2.6347459742252832</v>
      </c>
      <c r="CL5" s="34"/>
      <c r="CM5" s="34"/>
      <c r="CN5" s="25"/>
    </row>
    <row r="6" spans="1:92" ht="14.4" thickBot="1" x14ac:dyDescent="0.35">
      <c r="A6" s="324" t="s">
        <v>532</v>
      </c>
      <c r="B6" s="302">
        <v>13.251118441945021</v>
      </c>
      <c r="C6" s="302">
        <v>3.2344569608180995</v>
      </c>
      <c r="D6" s="302">
        <v>-0.81333359457125276</v>
      </c>
      <c r="E6" s="302">
        <v>4.1543744790850212</v>
      </c>
      <c r="F6" s="302">
        <v>3.2790392352751274</v>
      </c>
      <c r="G6" s="302">
        <v>7.0309021659612947</v>
      </c>
      <c r="H6" s="302">
        <v>6.7288098034354649</v>
      </c>
      <c r="I6" s="302">
        <v>3.2459736526302185</v>
      </c>
      <c r="J6" s="302">
        <v>8.735310978598898</v>
      </c>
      <c r="K6" s="302">
        <v>-8.8550133825049837</v>
      </c>
      <c r="L6" s="302">
        <v>7.5181685726338765</v>
      </c>
      <c r="M6" s="302">
        <v>9.1524935670566965</v>
      </c>
      <c r="N6" s="302">
        <v>2.877645718885935</v>
      </c>
      <c r="O6" s="302">
        <v>-0.44331672007852374</v>
      </c>
      <c r="P6" s="302">
        <v>0.51565720327404474</v>
      </c>
      <c r="Q6" s="302">
        <v>-3.5980413225437657</v>
      </c>
      <c r="R6" s="302">
        <v>5.7160452056713495</v>
      </c>
      <c r="S6" s="302">
        <v>-5.1853129031071976</v>
      </c>
      <c r="T6" s="302">
        <v>-1.1338776659711058</v>
      </c>
      <c r="U6" s="302">
        <v>14.999319905008424</v>
      </c>
      <c r="V6" s="302">
        <v>11.107028082842074</v>
      </c>
      <c r="W6" s="302">
        <v>6.7544443762817652</v>
      </c>
      <c r="X6" s="302">
        <v>19.10771589608251</v>
      </c>
      <c r="Y6" s="302">
        <v>16.422481298888904</v>
      </c>
      <c r="Z6" s="302">
        <v>9.0863878339714219</v>
      </c>
      <c r="AA6" s="302">
        <v>12.02673083545147</v>
      </c>
      <c r="AB6" s="302">
        <v>1.0073405468696173</v>
      </c>
      <c r="AC6" s="302">
        <v>4.5451870469439548</v>
      </c>
      <c r="AD6" s="302">
        <v>-8.8002032832583446</v>
      </c>
      <c r="AE6" s="302">
        <v>-13.251912957215939</v>
      </c>
      <c r="AF6" s="302">
        <v>-0.37103797326255572</v>
      </c>
      <c r="AG6" s="302">
        <v>14.823710910636789</v>
      </c>
      <c r="AH6" s="302">
        <v>0.54261020784629466</v>
      </c>
      <c r="AI6" s="302">
        <v>2.6986591156520578</v>
      </c>
      <c r="AJ6" s="302">
        <v>11.629907896279112</v>
      </c>
      <c r="AK6" s="302">
        <v>-7.569197033202002</v>
      </c>
      <c r="AL6" s="302">
        <v>10.508359562524294</v>
      </c>
      <c r="AM6" s="302">
        <v>1.9896453059732311</v>
      </c>
      <c r="AN6" s="302">
        <v>4.6383099257656379</v>
      </c>
      <c r="AO6" s="302">
        <v>-2.4217283149923774</v>
      </c>
      <c r="AP6" s="302">
        <v>6.0492543979417057</v>
      </c>
      <c r="AQ6" s="302">
        <v>11.589936968561654</v>
      </c>
      <c r="AR6" s="302">
        <v>1.3892623635455736</v>
      </c>
      <c r="AS6" s="302">
        <v>4.6680904717134153</v>
      </c>
      <c r="AT6" s="302">
        <v>21.965648589690389</v>
      </c>
      <c r="AU6" s="302">
        <v>7.1941792188127796</v>
      </c>
      <c r="AV6" s="302">
        <v>5.2802112163171877</v>
      </c>
      <c r="AW6" s="302">
        <v>10.300563253702165</v>
      </c>
      <c r="AX6" s="302">
        <v>3.0253591739941132</v>
      </c>
      <c r="AY6" s="302">
        <v>-14.990281912815007</v>
      </c>
      <c r="AZ6" s="302">
        <v>6.8624581697169562</v>
      </c>
      <c r="BA6" s="302">
        <v>11.915162502521003</v>
      </c>
      <c r="BB6" s="302">
        <v>5.5772604567850825</v>
      </c>
      <c r="BC6" s="302">
        <v>13.386447036125615</v>
      </c>
      <c r="BD6" s="302">
        <v>9.5535722002433765</v>
      </c>
      <c r="BE6" s="302">
        <v>16.342516801525186</v>
      </c>
      <c r="BF6" s="302">
        <v>18.23083483377772</v>
      </c>
      <c r="BG6" s="302">
        <v>-34.238569004636879</v>
      </c>
      <c r="BH6" s="302">
        <v>-23.267921032787019</v>
      </c>
      <c r="BI6" s="302">
        <v>-4.0193954014202227</v>
      </c>
      <c r="BJ6" s="302">
        <v>18.61157897440102</v>
      </c>
      <c r="BK6" s="302">
        <v>14.355870500814216</v>
      </c>
      <c r="BL6" s="302">
        <v>7.9707163847176021</v>
      </c>
      <c r="BM6" s="302">
        <v>0.87440790507709032</v>
      </c>
      <c r="BN6" s="302">
        <v>0.43095190924422599</v>
      </c>
      <c r="BO6" s="302">
        <v>12.885429937004634</v>
      </c>
      <c r="BP6" s="302">
        <v>16.039664436644465</v>
      </c>
      <c r="BQ6" s="302">
        <v>12.835258804948047</v>
      </c>
      <c r="BR6" s="302">
        <v>3.5923501973746941</v>
      </c>
      <c r="BS6" s="302">
        <v>-0.80071019369649665</v>
      </c>
      <c r="BT6" s="302">
        <v>5.9134579177492874</v>
      </c>
      <c r="BU6" s="302">
        <v>-0.3694538048463647</v>
      </c>
      <c r="BV6" s="302">
        <v>0.32645836386377969</v>
      </c>
      <c r="BW6" s="302">
        <v>6.5071626733899768</v>
      </c>
      <c r="BX6" s="302">
        <v>-3.5862918087038786</v>
      </c>
      <c r="BY6" s="302">
        <v>-8.9629577230897155</v>
      </c>
      <c r="BZ6" s="302">
        <v>7.2820714438849077</v>
      </c>
      <c r="CA6" s="302">
        <v>2.411621090100402</v>
      </c>
      <c r="CB6" s="302">
        <v>-2.113989576609121</v>
      </c>
      <c r="CC6" s="302">
        <v>7.943024492769446</v>
      </c>
      <c r="CD6" s="302">
        <v>-1.032119081565086</v>
      </c>
      <c r="CE6" s="302">
        <v>-14.830900605951014</v>
      </c>
      <c r="CF6" s="302">
        <v>-23.261226458288508</v>
      </c>
      <c r="CG6" s="311">
        <v>3.4138343506462165</v>
      </c>
      <c r="CH6" s="312">
        <v>-3.4471913441944335</v>
      </c>
      <c r="CI6" s="303" t="s">
        <v>2482</v>
      </c>
      <c r="CJ6" s="307">
        <f>('CTPIs Q3 '!H23)*100</f>
        <v>0.96744497550167452</v>
      </c>
      <c r="CK6" s="325">
        <f>('CTPIs Q3 '!K23)*100</f>
        <v>0.22094783858737088</v>
      </c>
      <c r="CL6" s="34"/>
      <c r="CM6" s="34"/>
      <c r="CN6" s="25"/>
    </row>
    <row r="7" spans="1:92" ht="14.4" thickBot="1" x14ac:dyDescent="0.35">
      <c r="A7" s="324" t="s">
        <v>533</v>
      </c>
      <c r="B7" s="302">
        <v>18.605878400972585</v>
      </c>
      <c r="C7" s="302">
        <v>8.2185835556271023</v>
      </c>
      <c r="D7" s="302">
        <v>-0.41436143912825241</v>
      </c>
      <c r="E7" s="302">
        <v>2.6958787358238645</v>
      </c>
      <c r="F7" s="302">
        <v>0.10872701606314816</v>
      </c>
      <c r="G7" s="302">
        <v>5.9826479130896448</v>
      </c>
      <c r="H7" s="302">
        <v>6.441787968181889</v>
      </c>
      <c r="I7" s="302">
        <v>1.6071401858776202</v>
      </c>
      <c r="J7" s="302">
        <v>9.2590525273245525</v>
      </c>
      <c r="K7" s="302">
        <v>-9.1687116675099656</v>
      </c>
      <c r="L7" s="302">
        <v>8.6249593908092272</v>
      </c>
      <c r="M7" s="302">
        <v>7.3228106627929668</v>
      </c>
      <c r="N7" s="302">
        <v>4.6993460617255289</v>
      </c>
      <c r="O7" s="302">
        <v>-0.43871984630696748</v>
      </c>
      <c r="P7" s="302">
        <v>2.5358455917490197</v>
      </c>
      <c r="Q7" s="302">
        <v>-4.1546499607785776</v>
      </c>
      <c r="R7" s="302">
        <v>4.5144855045181842</v>
      </c>
      <c r="S7" s="302">
        <v>-1.9149763987130197</v>
      </c>
      <c r="T7" s="302">
        <v>4.3770684031870566</v>
      </c>
      <c r="U7" s="302">
        <v>12.793622431194196</v>
      </c>
      <c r="V7" s="302">
        <v>10.064710151193346</v>
      </c>
      <c r="W7" s="302">
        <v>14.300095276120084</v>
      </c>
      <c r="X7" s="302">
        <v>22.591730587790515</v>
      </c>
      <c r="Y7" s="302">
        <v>23.819782795525523</v>
      </c>
      <c r="Z7" s="302">
        <v>17.103290642867975</v>
      </c>
      <c r="AA7" s="302">
        <v>25.80840169643286</v>
      </c>
      <c r="AB7" s="302">
        <v>3.0494724829091213</v>
      </c>
      <c r="AC7" s="302">
        <v>2.0623564112021819</v>
      </c>
      <c r="AD7" s="302">
        <v>-4.9054846854899248</v>
      </c>
      <c r="AE7" s="302">
        <v>-1.1339284295990404</v>
      </c>
      <c r="AF7" s="302">
        <v>-5.2396124211605226</v>
      </c>
      <c r="AG7" s="302">
        <v>11.477215449114887</v>
      </c>
      <c r="AH7" s="302">
        <v>-3.239394268492779</v>
      </c>
      <c r="AI7" s="302">
        <v>0.26451260017010814</v>
      </c>
      <c r="AJ7" s="302">
        <v>3.1099600808089267</v>
      </c>
      <c r="AK7" s="302">
        <v>2.4581455673002184</v>
      </c>
      <c r="AL7" s="302">
        <v>8.9520841465242853</v>
      </c>
      <c r="AM7" s="302">
        <v>0.7580061890756884</v>
      </c>
      <c r="AN7" s="302">
        <v>-3.2950292587896723</v>
      </c>
      <c r="AO7" s="302">
        <v>-8.5331804627525205</v>
      </c>
      <c r="AP7" s="302">
        <v>6.9643504329179429</v>
      </c>
      <c r="AQ7" s="302">
        <v>6.8332201394649683</v>
      </c>
      <c r="AR7" s="302">
        <v>8.7232587854176646</v>
      </c>
      <c r="AS7" s="302">
        <v>4.6243171620893531</v>
      </c>
      <c r="AT7" s="302">
        <v>2.7473359550549636</v>
      </c>
      <c r="AU7" s="302">
        <v>17.222998617012596</v>
      </c>
      <c r="AV7" s="302">
        <v>10.783408044815324</v>
      </c>
      <c r="AW7" s="302">
        <v>4.6617375101110081</v>
      </c>
      <c r="AX7" s="302">
        <v>-1.7290895830659347</v>
      </c>
      <c r="AY7" s="302">
        <v>-8.2100612816913827</v>
      </c>
      <c r="AZ7" s="302">
        <v>5.6400122653809559</v>
      </c>
      <c r="BA7" s="302">
        <v>2.6515847581781493</v>
      </c>
      <c r="BB7" s="302">
        <v>6.5786408252282547</v>
      </c>
      <c r="BC7" s="302">
        <v>7.7617879499938258</v>
      </c>
      <c r="BD7" s="302">
        <v>9.4234657486343298</v>
      </c>
      <c r="BE7" s="302">
        <v>20.799828892551918</v>
      </c>
      <c r="BF7" s="302">
        <v>10.454675216976185</v>
      </c>
      <c r="BG7" s="302">
        <v>-8.6493169430895573</v>
      </c>
      <c r="BH7" s="302">
        <v>-26.488387068004748</v>
      </c>
      <c r="BI7" s="302">
        <v>-23.895531817550577</v>
      </c>
      <c r="BJ7" s="302">
        <v>8.4361933942159304</v>
      </c>
      <c r="BK7" s="302">
        <v>25.870582460293857</v>
      </c>
      <c r="BL7" s="302">
        <v>12.962093794794205</v>
      </c>
      <c r="BM7" s="302">
        <v>10.155890907228017</v>
      </c>
      <c r="BN7" s="302">
        <v>-3.2322462895901238</v>
      </c>
      <c r="BO7" s="302">
        <v>4.0902511919836071</v>
      </c>
      <c r="BP7" s="302">
        <v>16.208840524642621</v>
      </c>
      <c r="BQ7" s="302">
        <v>7.5220914394844129</v>
      </c>
      <c r="BR7" s="302">
        <v>4.5250112022774847</v>
      </c>
      <c r="BS7" s="302">
        <v>7.3589158799779231</v>
      </c>
      <c r="BT7" s="302">
        <v>9.7452787443672797</v>
      </c>
      <c r="BU7" s="302">
        <v>4.5242885219918705</v>
      </c>
      <c r="BV7" s="302">
        <v>-7.6589383394277899</v>
      </c>
      <c r="BW7" s="302">
        <v>1.7384278887668358</v>
      </c>
      <c r="BX7" s="302">
        <v>0.14674838113715172</v>
      </c>
      <c r="BY7" s="302">
        <v>-6.6559965987925684</v>
      </c>
      <c r="BZ7" s="302">
        <v>6.0472141810926416</v>
      </c>
      <c r="CA7" s="302">
        <v>7.86430799467841</v>
      </c>
      <c r="CB7" s="302">
        <v>-4.3160628892784825</v>
      </c>
      <c r="CC7" s="302">
        <v>7.5848743293797538</v>
      </c>
      <c r="CD7" s="302">
        <v>4.0606788632364887</v>
      </c>
      <c r="CE7" s="302">
        <v>0.26120342901885252</v>
      </c>
      <c r="CF7" s="302">
        <v>-4.8936254360371301</v>
      </c>
      <c r="CG7" s="311">
        <v>-10.10104134014952</v>
      </c>
      <c r="CH7" s="312">
        <v>-7.8524759427431974</v>
      </c>
      <c r="CI7" s="304" t="s">
        <v>2483</v>
      </c>
      <c r="CJ7" s="307">
        <f>('CTPIs Q3 '!H39)*100</f>
        <v>-3.811684632505119</v>
      </c>
      <c r="CK7" s="325">
        <f>('CTPIs Q3 '!K39)*100</f>
        <v>-6.6803187250621843</v>
      </c>
      <c r="CL7" s="34"/>
      <c r="CM7" s="34"/>
      <c r="CN7" s="25"/>
    </row>
    <row r="8" spans="1:92" ht="14.4" thickBot="1" x14ac:dyDescent="0.35">
      <c r="A8" s="324"/>
      <c r="B8" s="302"/>
      <c r="C8" s="302"/>
      <c r="D8" s="302"/>
      <c r="E8" s="302"/>
      <c r="F8" s="302"/>
      <c r="G8" s="302"/>
      <c r="H8" s="302"/>
      <c r="I8" s="302"/>
      <c r="J8" s="302"/>
      <c r="K8" s="302"/>
      <c r="L8" s="302"/>
      <c r="M8" s="302"/>
      <c r="N8" s="302"/>
      <c r="O8" s="302"/>
      <c r="P8" s="302"/>
      <c r="Q8" s="302"/>
      <c r="R8" s="302"/>
      <c r="S8" s="302"/>
      <c r="T8" s="302"/>
      <c r="U8" s="302"/>
      <c r="V8" s="302"/>
      <c r="W8" s="302"/>
      <c r="X8" s="302"/>
      <c r="Y8" s="302"/>
      <c r="Z8" s="302"/>
      <c r="AA8" s="302"/>
      <c r="AB8" s="302"/>
      <c r="AC8" s="302"/>
      <c r="AD8" s="302"/>
      <c r="AE8" s="302"/>
      <c r="AF8" s="302"/>
      <c r="AG8" s="302"/>
      <c r="AH8" s="302"/>
      <c r="AI8" s="302"/>
      <c r="AJ8" s="302"/>
      <c r="AK8" s="302"/>
      <c r="AL8" s="302"/>
      <c r="AM8" s="302"/>
      <c r="AN8" s="302"/>
      <c r="AO8" s="302"/>
      <c r="AP8" s="302"/>
      <c r="AQ8" s="302"/>
      <c r="AR8" s="302"/>
      <c r="AS8" s="302"/>
      <c r="AT8" s="302"/>
      <c r="AU8" s="302"/>
      <c r="AV8" s="302"/>
      <c r="AW8" s="302"/>
      <c r="AX8" s="302"/>
      <c r="AY8" s="302"/>
      <c r="AZ8" s="302"/>
      <c r="BA8" s="302"/>
      <c r="BB8" s="302"/>
      <c r="BC8" s="302"/>
      <c r="BD8" s="302"/>
      <c r="BE8" s="302"/>
      <c r="BF8" s="302"/>
      <c r="BG8" s="302"/>
      <c r="BH8" s="302"/>
      <c r="BI8" s="302"/>
      <c r="BJ8" s="302"/>
      <c r="BK8" s="302"/>
      <c r="BL8" s="302"/>
      <c r="BM8" s="302"/>
      <c r="BN8" s="302"/>
      <c r="BO8" s="302"/>
      <c r="BP8" s="302"/>
      <c r="BQ8" s="302"/>
      <c r="BR8" s="302"/>
      <c r="BS8" s="302"/>
      <c r="BT8" s="302"/>
      <c r="BU8" s="302"/>
      <c r="BV8" s="302"/>
      <c r="BW8" s="302"/>
      <c r="BX8" s="302"/>
      <c r="BY8" s="302"/>
      <c r="BZ8" s="302"/>
      <c r="CA8" s="302"/>
      <c r="CB8" s="302"/>
      <c r="CC8" s="302"/>
      <c r="CD8" s="302"/>
      <c r="CE8" s="302"/>
      <c r="CF8" s="302"/>
      <c r="CG8" s="311"/>
      <c r="CH8" s="312"/>
      <c r="CI8" s="301" t="s">
        <v>2484</v>
      </c>
      <c r="CJ8" s="307">
        <f>('CTPIs Q3 '!H84)*100</f>
        <v>-20.951604651752731</v>
      </c>
      <c r="CK8" s="325">
        <f>('CTPIs Q3 '!K84)*100</f>
        <v>-9.9855419136268821</v>
      </c>
      <c r="CL8" s="34"/>
      <c r="CM8" s="34"/>
      <c r="CN8" s="25"/>
    </row>
    <row r="9" spans="1:92" ht="14.4" thickBot="1" x14ac:dyDescent="0.35">
      <c r="A9" s="324" t="s">
        <v>2575</v>
      </c>
      <c r="B9" s="302">
        <v>9.3817986667644959</v>
      </c>
      <c r="C9" s="302">
        <v>-0.3755609996941911</v>
      </c>
      <c r="D9" s="302">
        <v>-1.0391310228334172</v>
      </c>
      <c r="E9" s="302">
        <v>5.2129048094952779</v>
      </c>
      <c r="F9" s="302">
        <v>5.7065396422055548</v>
      </c>
      <c r="G9" s="302">
        <v>7.8171648954733053</v>
      </c>
      <c r="H9" s="302">
        <v>6.9863731534549389</v>
      </c>
      <c r="I9" s="302">
        <v>4.4025238163476921</v>
      </c>
      <c r="J9" s="302">
        <v>8.3537694110548131</v>
      </c>
      <c r="K9" s="302">
        <v>-8.6225484100318717</v>
      </c>
      <c r="L9" s="302">
        <v>6.6987062928105523</v>
      </c>
      <c r="M9" s="302">
        <v>10.508702432941819</v>
      </c>
      <c r="N9" s="302">
        <v>1.677499877376154</v>
      </c>
      <c r="O9" s="302">
        <v>-0.45229015899378444</v>
      </c>
      <c r="P9" s="302">
        <v>-0.76272317702940073</v>
      </c>
      <c r="Q9" s="302">
        <v>-3.1887218296882569</v>
      </c>
      <c r="R9" s="302">
        <v>6.6181761782919901</v>
      </c>
      <c r="S9" s="302">
        <v>-7.5475793645193967</v>
      </c>
      <c r="T9" s="302">
        <v>-5.0731015316072163</v>
      </c>
      <c r="U9" s="302">
        <v>16.660884234113162</v>
      </c>
      <c r="V9" s="302">
        <v>11.873456988793073</v>
      </c>
      <c r="W9" s="302">
        <v>1.5230687813460708</v>
      </c>
      <c r="X9" s="302">
        <v>16.567793699176093</v>
      </c>
      <c r="Y9" s="302">
        <v>11.065184934065586</v>
      </c>
      <c r="Z9" s="302">
        <v>3.2499588814193014</v>
      </c>
      <c r="AA9" s="302">
        <v>2.3634569741639355</v>
      </c>
      <c r="AB9" s="302">
        <v>-0.5290499208086219</v>
      </c>
      <c r="AC9" s="302">
        <v>6.4299307849005505</v>
      </c>
      <c r="AD9" s="302">
        <v>-11.466770144415971</v>
      </c>
      <c r="AE9" s="302">
        <v>-20.397667428125821</v>
      </c>
      <c r="AF9" s="302">
        <v>2.99825499875499</v>
      </c>
      <c r="AG9" s="302">
        <v>17.236128243167936</v>
      </c>
      <c r="AH9" s="302">
        <v>3.2703889173415046</v>
      </c>
      <c r="AI9" s="302">
        <v>4.4648461428695052</v>
      </c>
      <c r="AJ9" s="302">
        <v>18.203419036199996</v>
      </c>
      <c r="AK9" s="302">
        <v>-14.140124913260699</v>
      </c>
      <c r="AL9" s="302">
        <v>11.652583640828883</v>
      </c>
      <c r="AM9" s="302">
        <v>2.9132057190035754</v>
      </c>
      <c r="AN9" s="302">
        <v>10.974182680970856</v>
      </c>
      <c r="AO9" s="302">
        <v>2.3561851690776958</v>
      </c>
      <c r="AP9" s="302">
        <v>5.3923412346125632</v>
      </c>
      <c r="AQ9" s="302">
        <v>15.099874758012998</v>
      </c>
      <c r="AR9" s="302">
        <v>-3.526845365488851</v>
      </c>
      <c r="AS9" s="302">
        <v>4.6997828407427722</v>
      </c>
      <c r="AT9" s="302">
        <v>37.683520179550058</v>
      </c>
      <c r="AU9" s="302">
        <v>0.87178239684677639</v>
      </c>
      <c r="AV9" s="302">
        <v>1.6853207179725382</v>
      </c>
      <c r="AW9" s="302">
        <v>14.402907702375201</v>
      </c>
      <c r="AX9" s="302">
        <v>6.4241430377165676</v>
      </c>
      <c r="AY9" s="302">
        <v>-19.344748479566732</v>
      </c>
      <c r="AZ9" s="302">
        <v>7.7254197624842424</v>
      </c>
      <c r="BA9" s="302">
        <v>18.794206496371068</v>
      </c>
      <c r="BB9" s="302">
        <v>4.9001440661313955</v>
      </c>
      <c r="BC9" s="302">
        <v>17.365421183361175</v>
      </c>
      <c r="BD9" s="302">
        <v>9.6418951607656567</v>
      </c>
      <c r="BE9" s="302">
        <v>13.377677020291557</v>
      </c>
      <c r="BF9" s="302">
        <v>23.812042875328764</v>
      </c>
      <c r="BG9" s="302">
        <v>-48.07811197120936</v>
      </c>
      <c r="BH9" s="302">
        <v>-20.734607491340117</v>
      </c>
      <c r="BI9" s="302">
        <v>13.531765804347362</v>
      </c>
      <c r="BJ9" s="302">
        <v>26.193063858138153</v>
      </c>
      <c r="BK9" s="302">
        <v>6.9713491934281446</v>
      </c>
      <c r="BL9" s="302">
        <v>4.533069616366725</v>
      </c>
      <c r="BM9" s="302">
        <v>-5.4016736131607406</v>
      </c>
      <c r="BN9" s="302">
        <v>3.2329085152788206</v>
      </c>
      <c r="BO9" s="302">
        <v>19.742737903854966</v>
      </c>
      <c r="BP9" s="302">
        <v>15.919132406556447</v>
      </c>
      <c r="BQ9" s="302">
        <v>16.647066167239476</v>
      </c>
      <c r="BR9" s="302">
        <v>2.9666850492837904</v>
      </c>
      <c r="BS9" s="302">
        <v>-5.8446700270871288</v>
      </c>
      <c r="BT9" s="302">
        <v>3.4672105754367522</v>
      </c>
      <c r="BU9" s="302">
        <v>-3.4701410682955069</v>
      </c>
      <c r="BV9" s="302">
        <v>5.8309508236878083</v>
      </c>
      <c r="BW9" s="302">
        <v>9.5902063547729668</v>
      </c>
      <c r="BX9" s="302">
        <v>-5.8438480853859387</v>
      </c>
      <c r="BY9" s="302">
        <v>-10.398484756318583</v>
      </c>
      <c r="BZ9" s="302">
        <v>8.0791051848099862</v>
      </c>
      <c r="CA9" s="302">
        <v>-0.96672495423808513</v>
      </c>
      <c r="CB9" s="302">
        <v>-0.665756655577876</v>
      </c>
      <c r="CC9" s="302">
        <v>8.1753424280432299</v>
      </c>
      <c r="CD9" s="302">
        <v>-4.2181535621943151</v>
      </c>
      <c r="CE9" s="302">
        <v>-23.522533181370541</v>
      </c>
      <c r="CF9" s="302">
        <v>-33.974750512284778</v>
      </c>
      <c r="CG9" s="311">
        <v>14.384915624447036</v>
      </c>
      <c r="CH9" s="312">
        <v>-0.21549474412237979</v>
      </c>
      <c r="CI9" s="301"/>
      <c r="CJ9" s="307"/>
      <c r="CK9" s="325"/>
      <c r="CL9" s="34"/>
      <c r="CM9" s="34"/>
      <c r="CN9" s="25"/>
    </row>
    <row r="10" spans="1:92" ht="14.4" thickBot="1" x14ac:dyDescent="0.35">
      <c r="A10" s="324" t="s">
        <v>535</v>
      </c>
      <c r="B10" s="302">
        <v>2.5728987993139052</v>
      </c>
      <c r="C10" s="302">
        <v>3.0769230769230438</v>
      </c>
      <c r="D10" s="302">
        <v>2.8552887735236787</v>
      </c>
      <c r="E10" s="302">
        <v>2.1451104100946417</v>
      </c>
      <c r="F10" s="302">
        <v>3.1192093885114458</v>
      </c>
      <c r="G10" s="302">
        <v>3.1746031746031633</v>
      </c>
      <c r="H10" s="302">
        <v>3.1349782293178308</v>
      </c>
      <c r="I10" s="302">
        <v>3.6870250492541334</v>
      </c>
      <c r="J10" s="302">
        <v>4.6145494028230205</v>
      </c>
      <c r="K10" s="302">
        <v>3.7882719252724684</v>
      </c>
      <c r="L10" s="302">
        <v>1.1749999999999927</v>
      </c>
      <c r="M10" s="302">
        <v>2.4215468248084848</v>
      </c>
      <c r="N10" s="302">
        <v>3.0880579010856612</v>
      </c>
      <c r="O10" s="302">
        <v>2.0828457758015562</v>
      </c>
      <c r="P10" s="302">
        <v>2.4146250709522477</v>
      </c>
      <c r="Q10" s="302">
        <v>1.7105813257897839</v>
      </c>
      <c r="R10" s="302">
        <v>2.2758691060933645</v>
      </c>
      <c r="S10" s="302">
        <v>2.8346934002061008</v>
      </c>
      <c r="T10" s="302">
        <v>2.8147472457516809</v>
      </c>
      <c r="U10" s="302">
        <v>1.6701100441239625</v>
      </c>
      <c r="V10" s="302">
        <v>2.7834107208488668</v>
      </c>
      <c r="W10" s="302">
        <v>2.2068134995397504</v>
      </c>
      <c r="X10" s="302">
        <v>2.7489807819028655</v>
      </c>
      <c r="Y10" s="302">
        <v>2.7302185567969151</v>
      </c>
      <c r="Z10" s="302">
        <v>2.7117106917733835</v>
      </c>
      <c r="AA10" s="302">
        <v>2.6934520493826941</v>
      </c>
      <c r="AB10" s="302">
        <v>3.2169021787543661</v>
      </c>
      <c r="AC10" s="302">
        <v>3.191239410434199</v>
      </c>
      <c r="AD10" s="302">
        <v>3.7008668985501147</v>
      </c>
      <c r="AE10" s="302">
        <v>3.1370174138841689</v>
      </c>
      <c r="AF10" s="302">
        <v>3.1126084520850306</v>
      </c>
      <c r="AG10" s="302">
        <v>2.0512153063667382</v>
      </c>
      <c r="AH10" s="302">
        <v>2.5557817517761983</v>
      </c>
      <c r="AI10" s="302">
        <v>2.0278189023576365</v>
      </c>
      <c r="AJ10" s="302">
        <v>2.0175909501242151</v>
      </c>
      <c r="AK10" s="302">
        <v>2.0074656528522583</v>
      </c>
      <c r="AL10" s="302">
        <v>1.9974414728281431</v>
      </c>
      <c r="AM10" s="302">
        <v>2.9923124427924552</v>
      </c>
      <c r="AN10" s="302">
        <v>3.4714703780329703</v>
      </c>
      <c r="AO10" s="302">
        <v>3.4416045021842478</v>
      </c>
      <c r="AP10" s="302">
        <v>3.9067468959312013</v>
      </c>
      <c r="AQ10" s="302">
        <v>2.8913800893130892</v>
      </c>
      <c r="AR10" s="302">
        <v>3.3550123638901752</v>
      </c>
      <c r="AS10" s="302">
        <v>2.8467973547281478</v>
      </c>
      <c r="AT10" s="302">
        <v>2.8266811136492986</v>
      </c>
      <c r="AU10" s="302">
        <v>3.2803378958926155</v>
      </c>
      <c r="AV10" s="302">
        <v>3.2536573116649814</v>
      </c>
      <c r="AW10" s="302">
        <v>3.2274072048422253</v>
      </c>
      <c r="AX10" s="302">
        <v>3.2015772412800736</v>
      </c>
      <c r="AY10" s="302">
        <v>2.7178520378819959</v>
      </c>
      <c r="AZ10" s="302">
        <v>4.0695799316665449</v>
      </c>
      <c r="BA10" s="302">
        <v>3.5750682213704366</v>
      </c>
      <c r="BB10" s="302">
        <v>5.3500049408338635</v>
      </c>
      <c r="BC10" s="302">
        <v>3.4969393612629407</v>
      </c>
      <c r="BD10" s="302">
        <v>4.3471977481277735</v>
      </c>
      <c r="BE10" s="302">
        <v>4.7380140821669858</v>
      </c>
      <c r="BF10" s="302">
        <v>5.9876756364916517</v>
      </c>
      <c r="BG10" s="302">
        <v>5.4695600115627352</v>
      </c>
      <c r="BH10" s="302">
        <v>4.1316914013160622</v>
      </c>
      <c r="BI10" s="302">
        <v>2.4389124074939872</v>
      </c>
      <c r="BJ10" s="302">
        <v>1.2066228580202232</v>
      </c>
      <c r="BK10" s="302">
        <v>1.6063935745276536</v>
      </c>
      <c r="BL10" s="302">
        <v>0.39820757138400165</v>
      </c>
      <c r="BM10" s="302">
        <v>0.79680881232906398</v>
      </c>
      <c r="BN10" s="302">
        <v>1.5951828948781888</v>
      </c>
      <c r="BO10" s="302">
        <v>1.988999296653593</v>
      </c>
      <c r="BP10" s="302">
        <v>1.9791582325824786</v>
      </c>
      <c r="BQ10" s="302">
        <v>3.9677753434279595</v>
      </c>
      <c r="BR10" s="302">
        <v>3.1339453797672778</v>
      </c>
      <c r="BS10" s="302">
        <v>2.7169730002735593</v>
      </c>
      <c r="BT10" s="302">
        <v>3.4796184313727663</v>
      </c>
      <c r="BU10" s="302">
        <v>3.4496128100041545</v>
      </c>
      <c r="BV10" s="302">
        <v>2.6526272723778943</v>
      </c>
      <c r="BW10" s="302">
        <v>1.4995052505202278</v>
      </c>
      <c r="BX10" s="302">
        <v>1.4939050509134466</v>
      </c>
      <c r="BY10" s="302">
        <v>2.6154622009338491</v>
      </c>
      <c r="BZ10" s="302">
        <v>2.2241967192634382</v>
      </c>
      <c r="CA10" s="302">
        <v>1.8407248412147803</v>
      </c>
      <c r="CB10" s="302">
        <v>1.8807709304399234</v>
      </c>
      <c r="CC10" s="302">
        <v>2.9430578169812538</v>
      </c>
      <c r="CD10" s="302">
        <v>3.0458850448296548</v>
      </c>
      <c r="CE10" s="302">
        <v>3.5979562583160707</v>
      </c>
      <c r="CF10" s="302">
        <v>2.5749417728955892</v>
      </c>
      <c r="CG10" s="311">
        <v>2.5007299333527522</v>
      </c>
      <c r="CH10" s="312">
        <v>2.2804696493969434</v>
      </c>
      <c r="CI10" s="301" t="s">
        <v>2487</v>
      </c>
      <c r="CJ10" s="307">
        <f>('CTPIs Q3 '!H66)*100</f>
        <v>2.5012430223421367</v>
      </c>
      <c r="CK10" s="325">
        <f>('CTPIs Q3 '!K66)*100</f>
        <v>1.9352688726063549</v>
      </c>
      <c r="CL10" s="34"/>
      <c r="CM10" s="34"/>
      <c r="CN10" s="25"/>
    </row>
    <row r="11" spans="1:92" ht="14.4" thickBot="1" x14ac:dyDescent="0.35">
      <c r="A11" s="324" t="s">
        <v>536</v>
      </c>
      <c r="B11" s="302">
        <v>2.6991007292429536</v>
      </c>
      <c r="C11" s="302">
        <v>2.3078642802681903</v>
      </c>
      <c r="D11" s="302">
        <v>1.2627777994723699</v>
      </c>
      <c r="E11" s="302">
        <v>1.3621688671801913</v>
      </c>
      <c r="F11" s="302">
        <v>2.1228809504057145</v>
      </c>
      <c r="G11" s="302">
        <v>2.3603196166250173</v>
      </c>
      <c r="H11" s="302">
        <v>2.4707244899127234</v>
      </c>
      <c r="I11" s="302">
        <v>2.5603190440614876</v>
      </c>
      <c r="J11" s="302">
        <v>3.746845314778513</v>
      </c>
      <c r="K11" s="302">
        <v>1.2950304419307335</v>
      </c>
      <c r="L11" s="302">
        <v>1.1316368217863637</v>
      </c>
      <c r="M11" s="302">
        <v>2.4615572512952877</v>
      </c>
      <c r="N11" s="302">
        <v>2.2829271972528931</v>
      </c>
      <c r="O11" s="302">
        <v>1.1273153798311952</v>
      </c>
      <c r="P11" s="302">
        <v>-0.8547562344315307</v>
      </c>
      <c r="Q11" s="302">
        <v>1.3651772370393722</v>
      </c>
      <c r="R11" s="302">
        <v>1.6192467479980932</v>
      </c>
      <c r="S11" s="302">
        <v>1.8958765295817859</v>
      </c>
      <c r="T11" s="302">
        <v>2.816007224385042</v>
      </c>
      <c r="U11" s="302">
        <v>3.4783634752817205</v>
      </c>
      <c r="V11" s="302">
        <v>2.1277164931519987</v>
      </c>
      <c r="W11" s="302">
        <v>2.8083636198950934</v>
      </c>
      <c r="X11" s="302">
        <v>2.6672048616241506</v>
      </c>
      <c r="Y11" s="302">
        <v>2.5365597620973457</v>
      </c>
      <c r="Z11" s="302">
        <v>3.4632237268279908</v>
      </c>
      <c r="AA11" s="302">
        <v>1.8389444577360248</v>
      </c>
      <c r="AB11" s="302">
        <v>2.9806916748914336</v>
      </c>
      <c r="AC11" s="302">
        <v>1.8919408406267157</v>
      </c>
      <c r="AD11" s="302">
        <v>1.8463034485653562</v>
      </c>
      <c r="AE11" s="302">
        <v>0.72767980724086634</v>
      </c>
      <c r="AF11" s="302">
        <v>0.49991718872870461</v>
      </c>
      <c r="AG11" s="302">
        <v>2.3449339836927763</v>
      </c>
      <c r="AH11" s="302">
        <v>1.3384020628577353</v>
      </c>
      <c r="AI11" s="302">
        <v>0.76594957654210205</v>
      </c>
      <c r="AJ11" s="302">
        <v>1.861397080577909</v>
      </c>
      <c r="AK11" s="302">
        <v>0.24671534703775144</v>
      </c>
      <c r="AL11" s="302">
        <v>2.4061152366338545</v>
      </c>
      <c r="AM11" s="302">
        <v>1.5207059543914658</v>
      </c>
      <c r="AN11" s="302">
        <v>2.6432960189154642</v>
      </c>
      <c r="AO11" s="302">
        <v>2.7359410717357591</v>
      </c>
      <c r="AP11" s="302">
        <v>1.3892540290335598</v>
      </c>
      <c r="AQ11" s="302">
        <v>2.8113336239449005</v>
      </c>
      <c r="AR11" s="302">
        <v>1.6519718017375506</v>
      </c>
      <c r="AS11" s="302">
        <v>2.8066709010504676</v>
      </c>
      <c r="AT11" s="302">
        <v>3.0667738042680304</v>
      </c>
      <c r="AU11" s="302">
        <v>2.6662725576089841</v>
      </c>
      <c r="AV11" s="302">
        <v>2.0718070121482857</v>
      </c>
      <c r="AW11" s="302">
        <v>2.8402073265612504</v>
      </c>
      <c r="AX11" s="302">
        <v>2.4909347646045132</v>
      </c>
      <c r="AY11" s="302">
        <v>0.84780053590278737</v>
      </c>
      <c r="AZ11" s="302">
        <v>3.6186759822994574</v>
      </c>
      <c r="BA11" s="302">
        <v>3.0205054472437487</v>
      </c>
      <c r="BB11" s="302">
        <v>1.3534390558977982</v>
      </c>
      <c r="BC11" s="302">
        <v>4.4354722821593029</v>
      </c>
      <c r="BD11" s="302">
        <v>4.1237437688635969</v>
      </c>
      <c r="BE11" s="302">
        <v>4.9586530129178241</v>
      </c>
      <c r="BF11" s="302">
        <v>5.5617235245753127</v>
      </c>
      <c r="BG11" s="302">
        <v>-1.3601217837541091</v>
      </c>
      <c r="BH11" s="302">
        <v>0.17388041634736062</v>
      </c>
      <c r="BI11" s="302">
        <v>0.77471728509717064</v>
      </c>
      <c r="BJ11" s="302">
        <v>2.6471842528029033</v>
      </c>
      <c r="BK11" s="302">
        <v>0.86318375583109841</v>
      </c>
      <c r="BL11" s="302">
        <v>0.6401011026144543</v>
      </c>
      <c r="BM11" s="302">
        <v>1.1198397572371954</v>
      </c>
      <c r="BN11" s="302">
        <v>1.2841634564555671</v>
      </c>
      <c r="BO11" s="302">
        <v>0.99605200126007265</v>
      </c>
      <c r="BP11" s="302">
        <v>3.538715774492518</v>
      </c>
      <c r="BQ11" s="302">
        <v>3.8259068191274448</v>
      </c>
      <c r="BR11" s="302">
        <v>2.713708318888286</v>
      </c>
      <c r="BS11" s="302">
        <v>1.7157946923363143</v>
      </c>
      <c r="BT11" s="302">
        <v>2.9465513858767167</v>
      </c>
      <c r="BU11" s="302">
        <v>1.6616642603167531</v>
      </c>
      <c r="BV11" s="302">
        <v>1.8848753493388104</v>
      </c>
      <c r="BW11" s="302">
        <v>1.6499956588594156</v>
      </c>
      <c r="BX11" s="302">
        <v>0.72227987892643508</v>
      </c>
      <c r="BY11" s="302">
        <v>-7.2593976328549914E-2</v>
      </c>
      <c r="BZ11" s="302">
        <v>2.1461713697668028</v>
      </c>
      <c r="CA11" s="302">
        <v>0.74970747047942154</v>
      </c>
      <c r="CB11" s="302">
        <v>-1.70140299024788</v>
      </c>
      <c r="CC11" s="302">
        <v>5.9403907780168463</v>
      </c>
      <c r="CD11" s="302">
        <v>-1.8603357277403032</v>
      </c>
      <c r="CE11" s="302">
        <v>-24.061356398806399</v>
      </c>
      <c r="CF11" s="302">
        <v>0.19775579296417156</v>
      </c>
      <c r="CG11" s="311">
        <v>1.5183046818541213</v>
      </c>
      <c r="CH11" s="312">
        <v>1.0162240942871881</v>
      </c>
      <c r="CI11" s="301"/>
      <c r="CJ11" s="307"/>
      <c r="CK11" s="325"/>
      <c r="CL11" s="34"/>
      <c r="CM11" s="34"/>
      <c r="CN11" s="25"/>
    </row>
    <row r="12" spans="1:92" ht="14.4" thickBot="1" x14ac:dyDescent="0.35">
      <c r="A12" s="324" t="s">
        <v>537</v>
      </c>
      <c r="B12" s="302">
        <v>4.2525969816213038</v>
      </c>
      <c r="C12" s="302">
        <v>3.3638566785309632</v>
      </c>
      <c r="D12" s="302">
        <v>2.0921295833046694</v>
      </c>
      <c r="E12" s="302">
        <v>2.56141440222033</v>
      </c>
      <c r="F12" s="302">
        <v>2.5515182231201861</v>
      </c>
      <c r="G12" s="302">
        <v>3.4193385683789712</v>
      </c>
      <c r="H12" s="302">
        <v>3.3874421887999162</v>
      </c>
      <c r="I12" s="302">
        <v>3.0997192917577632</v>
      </c>
      <c r="J12" s="302">
        <v>3.5594491226540015</v>
      </c>
      <c r="K12" s="302">
        <v>0.53583205575962189</v>
      </c>
      <c r="L12" s="302">
        <v>1.1765639396951633</v>
      </c>
      <c r="M12" s="302">
        <v>1.7724659090326167</v>
      </c>
      <c r="N12" s="302">
        <v>2.1851539243894935</v>
      </c>
      <c r="O12" s="302">
        <v>1.5909896735307072</v>
      </c>
      <c r="P12" s="302">
        <v>1.6458813750207302</v>
      </c>
      <c r="Q12" s="302">
        <v>2.0590233285227466</v>
      </c>
      <c r="R12" s="302">
        <v>1.0444917072763182</v>
      </c>
      <c r="S12" s="302">
        <v>3.0897836286822633</v>
      </c>
      <c r="T12" s="302">
        <v>4.0501916964526208</v>
      </c>
      <c r="U12" s="302">
        <v>5.493573360159365</v>
      </c>
      <c r="V12" s="302">
        <v>3.5710385956436053</v>
      </c>
      <c r="W12" s="302">
        <v>4.761788206055062</v>
      </c>
      <c r="X12" s="302">
        <v>4.3902123785120706</v>
      </c>
      <c r="Y12" s="302">
        <v>3.4204741739474631</v>
      </c>
      <c r="Z12" s="302">
        <v>5.1280358873164511</v>
      </c>
      <c r="AA12" s="302">
        <v>3.1074207099785589</v>
      </c>
      <c r="AB12" s="302">
        <v>3.691932974947143</v>
      </c>
      <c r="AC12" s="302">
        <v>3.8425256543032749</v>
      </c>
      <c r="AD12" s="302">
        <v>1.3926289370542744</v>
      </c>
      <c r="AE12" s="302">
        <v>1.8933152018071331</v>
      </c>
      <c r="AF12" s="302">
        <v>0.62785353947985012</v>
      </c>
      <c r="AG12" s="302">
        <v>3.4330518779183583</v>
      </c>
      <c r="AH12" s="302">
        <v>2.9063163964328842</v>
      </c>
      <c r="AI12" s="302">
        <v>2.6185312951982898</v>
      </c>
      <c r="AJ12" s="302">
        <v>3.3986083756008645</v>
      </c>
      <c r="AK12" s="302">
        <v>0.89336301834435083</v>
      </c>
      <c r="AL12" s="302">
        <v>3.0954423541236675</v>
      </c>
      <c r="AM12" s="302">
        <v>1.5140291203530554</v>
      </c>
      <c r="AN12" s="302">
        <v>3.650662608793076</v>
      </c>
      <c r="AO12" s="302">
        <v>2.3967980927621646</v>
      </c>
      <c r="AP12" s="302">
        <v>2.1409973928473658</v>
      </c>
      <c r="AQ12" s="302">
        <v>3.1673389519550676</v>
      </c>
      <c r="AR12" s="302">
        <v>3.3169939251151526</v>
      </c>
      <c r="AS12" s="302">
        <v>3.8455647915840663</v>
      </c>
      <c r="AT12" s="302">
        <v>5.21297946828716</v>
      </c>
      <c r="AU12" s="302">
        <v>3.2829149189354423</v>
      </c>
      <c r="AV12" s="302">
        <v>2.6102758464891185</v>
      </c>
      <c r="AW12" s="302">
        <v>3.6182148155332605</v>
      </c>
      <c r="AX12" s="302">
        <v>3.7274840065657067</v>
      </c>
      <c r="AY12" s="302">
        <v>1.4459464084927376</v>
      </c>
      <c r="AZ12" s="302">
        <v>4.0807313378592003</v>
      </c>
      <c r="BA12" s="302">
        <v>4.2164704738169245</v>
      </c>
      <c r="BB12" s="302">
        <v>0.33043137548491863</v>
      </c>
      <c r="BC12" s="302">
        <v>4.726591636859534</v>
      </c>
      <c r="BD12" s="302">
        <v>4.3858758430550315</v>
      </c>
      <c r="BE12" s="302">
        <v>4.4103197123239735</v>
      </c>
      <c r="BF12" s="302">
        <v>5.1952257932561308</v>
      </c>
      <c r="BG12" s="302">
        <v>-2.8943179095386684</v>
      </c>
      <c r="BH12" s="302">
        <v>-0.54156575164157061</v>
      </c>
      <c r="BI12" s="302">
        <v>-1.6144638143742007</v>
      </c>
      <c r="BJ12" s="302">
        <v>4.7987891299649421</v>
      </c>
      <c r="BK12" s="302">
        <v>0.63333300180106189</v>
      </c>
      <c r="BL12" s="302">
        <v>-0.53520150414188006</v>
      </c>
      <c r="BM12" s="302">
        <v>2.3946934919515606</v>
      </c>
      <c r="BN12" s="302">
        <v>1.7842145998397507</v>
      </c>
      <c r="BO12" s="302">
        <v>0.59323710500367444</v>
      </c>
      <c r="BP12" s="302">
        <v>2.647409870331785</v>
      </c>
      <c r="BQ12" s="302">
        <v>2.4115107721162321</v>
      </c>
      <c r="BR12" s="302">
        <v>1.1650404980784401</v>
      </c>
      <c r="BS12" s="302">
        <v>0.52200404061699679</v>
      </c>
      <c r="BT12" s="302">
        <v>3.6954601451684388</v>
      </c>
      <c r="BU12" s="302">
        <v>2.1742678784407943</v>
      </c>
      <c r="BV12" s="302">
        <v>2.8212081459096927</v>
      </c>
      <c r="BW12" s="302">
        <v>1.7870815465155232</v>
      </c>
      <c r="BX12" s="302">
        <v>1.2063349021781189</v>
      </c>
      <c r="BY12" s="302">
        <v>7.4369190827172638E-2</v>
      </c>
      <c r="BZ12" s="302">
        <v>3.0437972525261037</v>
      </c>
      <c r="CA12" s="302">
        <v>1.2329453255009559</v>
      </c>
      <c r="CB12" s="302">
        <v>2.4651121549143395</v>
      </c>
      <c r="CC12" s="302">
        <v>2.0359317904241614</v>
      </c>
      <c r="CD12" s="302">
        <v>1.1999183205108732</v>
      </c>
      <c r="CE12" s="302">
        <v>-1.7736573204162887</v>
      </c>
      <c r="CF12" s="302">
        <v>0.93084260903415483</v>
      </c>
      <c r="CG12" s="311">
        <v>3.3730120606725089</v>
      </c>
      <c r="CH12" s="312">
        <v>1.3016105760893293</v>
      </c>
      <c r="CI12" s="301" t="s">
        <v>2489</v>
      </c>
      <c r="CJ12" s="307">
        <f>('CTPIs Q3 '!H41)*100</f>
        <v>3.5724748075217416</v>
      </c>
      <c r="CK12" s="325">
        <f>('CTPIs Q3 '!K41)*100</f>
        <v>1.9212443539943447</v>
      </c>
      <c r="CL12" s="34"/>
      <c r="CM12" s="34"/>
      <c r="CN12" s="25"/>
    </row>
    <row r="13" spans="1:92" ht="14.4" thickBot="1" x14ac:dyDescent="0.35">
      <c r="A13" s="324" t="s">
        <v>538</v>
      </c>
      <c r="B13" s="302">
        <v>1.6528974651814687</v>
      </c>
      <c r="C13" s="302">
        <v>1.5769952462522774</v>
      </c>
      <c r="D13" s="302">
        <v>0.6369207167297386</v>
      </c>
      <c r="E13" s="302">
        <v>0.41678799193827221</v>
      </c>
      <c r="F13" s="302">
        <v>1.7796325883135511</v>
      </c>
      <c r="G13" s="302">
        <v>1.5205604187498833</v>
      </c>
      <c r="H13" s="302">
        <v>1.734501015622314</v>
      </c>
      <c r="I13" s="302">
        <v>2.1246429466106109</v>
      </c>
      <c r="J13" s="302">
        <v>3.9041546111917347</v>
      </c>
      <c r="K13" s="302">
        <v>1.9458040759465778</v>
      </c>
      <c r="L13" s="302">
        <v>1.0905851090585061</v>
      </c>
      <c r="M13" s="302">
        <v>3.0434093386054961</v>
      </c>
      <c r="N13" s="302">
        <v>2.3471645458370105</v>
      </c>
      <c r="O13" s="302">
        <v>0.73699386045584792</v>
      </c>
      <c r="P13" s="302">
        <v>-2.7710523586858438</v>
      </c>
      <c r="Q13" s="302">
        <v>0.92451182824697664</v>
      </c>
      <c r="R13" s="302">
        <v>1.9885339939606173</v>
      </c>
      <c r="S13" s="302">
        <v>1.1312843032657671</v>
      </c>
      <c r="T13" s="302">
        <v>2.0218237335849709</v>
      </c>
      <c r="U13" s="302">
        <v>2.1668990260354182</v>
      </c>
      <c r="V13" s="302">
        <v>1.1547472457003494</v>
      </c>
      <c r="W13" s="302">
        <v>1.48153565977589</v>
      </c>
      <c r="X13" s="302">
        <v>1.5047055365778439</v>
      </c>
      <c r="Y13" s="302">
        <v>1.9420358116659209</v>
      </c>
      <c r="Z13" s="302">
        <v>2.3510911709316851</v>
      </c>
      <c r="AA13" s="302">
        <v>0.98538102540821626</v>
      </c>
      <c r="AB13" s="302">
        <v>2.4875104149761462</v>
      </c>
      <c r="AC13" s="302">
        <v>0.5084050075005786</v>
      </c>
      <c r="AD13" s="302">
        <v>2.1783644241910372</v>
      </c>
      <c r="AE13" s="302">
        <v>-0.12366953559516114</v>
      </c>
      <c r="AF13" s="302">
        <v>0.40399351781792436</v>
      </c>
      <c r="AG13" s="302">
        <v>1.5197471201388479</v>
      </c>
      <c r="AH13" s="302">
        <v>0.1323649211601774</v>
      </c>
      <c r="AI13" s="302">
        <v>-0.6823274389422429</v>
      </c>
      <c r="AJ13" s="302">
        <v>0.6456946894253246</v>
      </c>
      <c r="AK13" s="302">
        <v>-0.27337949615842128</v>
      </c>
      <c r="AL13" s="302">
        <v>1.8474413355119346</v>
      </c>
      <c r="AM13" s="302">
        <v>1.526114477242313</v>
      </c>
      <c r="AN13" s="302">
        <v>1.8411274852932813</v>
      </c>
      <c r="AO13" s="302">
        <v>3.006966925102561</v>
      </c>
      <c r="AP13" s="302">
        <v>0.79844399977693215</v>
      </c>
      <c r="AQ13" s="302">
        <v>2.5321191766166429</v>
      </c>
      <c r="AR13" s="302">
        <v>0.35002603911031827</v>
      </c>
      <c r="AS13" s="302">
        <v>1.97441637990321</v>
      </c>
      <c r="AT13" s="302">
        <v>1.3522786254204666</v>
      </c>
      <c r="AU13" s="302">
        <v>2.1697276477264493</v>
      </c>
      <c r="AV13" s="302">
        <v>1.6383727662459213</v>
      </c>
      <c r="AW13" s="302">
        <v>2.2176157289019782</v>
      </c>
      <c r="AX13" s="302">
        <v>1.5090696152929794</v>
      </c>
      <c r="AY13" s="302">
        <v>0.36438815007191483</v>
      </c>
      <c r="AZ13" s="302">
        <v>3.2417182909441955</v>
      </c>
      <c r="BA13" s="302">
        <v>2.046358749174515</v>
      </c>
      <c r="BB13" s="302">
        <v>2.2132283223923688</v>
      </c>
      <c r="BC13" s="302">
        <v>4.1921397913276426</v>
      </c>
      <c r="BD13" s="302">
        <v>3.9051995110031656</v>
      </c>
      <c r="BE13" s="302">
        <v>5.4165013389911865</v>
      </c>
      <c r="BF13" s="302">
        <v>5.8667679306304121</v>
      </c>
      <c r="BG13" s="302">
        <v>-5.2251796667268646E-2</v>
      </c>
      <c r="BH13" s="302">
        <v>0.79543585642134484</v>
      </c>
      <c r="BI13" s="302">
        <v>2.9358846044425624</v>
      </c>
      <c r="BJ13" s="302">
        <v>0.74431713686926582</v>
      </c>
      <c r="BK13" s="302">
        <v>1.0744980065273246</v>
      </c>
      <c r="BL13" s="302">
        <v>1.7378258144897574</v>
      </c>
      <c r="BM13" s="302">
        <v>-3.6860240339720018E-2</v>
      </c>
      <c r="BN13" s="302">
        <v>0.82913885830568912</v>
      </c>
      <c r="BO13" s="302">
        <v>1.3599025473497228</v>
      </c>
      <c r="BP13" s="302">
        <v>4.3149773685724035</v>
      </c>
      <c r="BQ13" s="302">
        <v>5.0306609693818949</v>
      </c>
      <c r="BR13" s="302">
        <v>4.0261822634625188</v>
      </c>
      <c r="BS13" s="302">
        <v>2.7304079897826128</v>
      </c>
      <c r="BT13" s="302">
        <v>2.3018115794325222</v>
      </c>
      <c r="BU13" s="302">
        <v>1.2073320608953164</v>
      </c>
      <c r="BV13" s="302">
        <v>1.0555332122571315</v>
      </c>
      <c r="BW13" s="302">
        <v>1.5299174062320731</v>
      </c>
      <c r="BX13" s="302">
        <v>0.31548546849997638</v>
      </c>
      <c r="BY13" s="302">
        <v>-0.1923614049424982</v>
      </c>
      <c r="BZ13" s="302">
        <v>1.4345585614037093</v>
      </c>
      <c r="CA13" s="302">
        <v>0.36982391574238438</v>
      </c>
      <c r="CB13" s="302">
        <v>-4.8572954070170145</v>
      </c>
      <c r="CC13" s="302">
        <v>9.0934801120541309</v>
      </c>
      <c r="CD13" s="302">
        <v>-4.1694662431605467</v>
      </c>
      <c r="CE13" s="302">
        <v>-38.499678632361736</v>
      </c>
      <c r="CF13" s="302">
        <v>-0.43225866319267503</v>
      </c>
      <c r="CG13" s="311">
        <v>-6.8055646736386866E-2</v>
      </c>
      <c r="CH13" s="312">
        <v>0.77097182650542884</v>
      </c>
      <c r="CI13" s="301" t="s">
        <v>2490</v>
      </c>
      <c r="CJ13" s="307">
        <f>('CTPIs Q3 '!H13)*100</f>
        <v>44.933432968099709</v>
      </c>
      <c r="CK13" s="325">
        <f>('CTPIs Q3 '!K13)*100</f>
        <v>1.3608394183162176</v>
      </c>
      <c r="CL13" s="34"/>
      <c r="CM13" s="34"/>
      <c r="CN13" s="25"/>
    </row>
    <row r="14" spans="1:92" ht="14.4" thickBot="1" x14ac:dyDescent="0.35">
      <c r="A14" s="324"/>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c r="AF14" s="302"/>
      <c r="AG14" s="302"/>
      <c r="AH14" s="302"/>
      <c r="AI14" s="302"/>
      <c r="AJ14" s="302"/>
      <c r="AK14" s="302"/>
      <c r="AL14" s="302"/>
      <c r="AM14" s="302"/>
      <c r="AN14" s="302"/>
      <c r="AO14" s="302"/>
      <c r="AP14" s="302"/>
      <c r="AQ14" s="302"/>
      <c r="AR14" s="302"/>
      <c r="AS14" s="302"/>
      <c r="AT14" s="302"/>
      <c r="AU14" s="302"/>
      <c r="AV14" s="302"/>
      <c r="AW14" s="302"/>
      <c r="AX14" s="302"/>
      <c r="AY14" s="302"/>
      <c r="AZ14" s="302"/>
      <c r="BA14" s="302"/>
      <c r="BB14" s="302"/>
      <c r="BC14" s="302"/>
      <c r="BD14" s="302"/>
      <c r="BE14" s="302"/>
      <c r="BF14" s="302"/>
      <c r="BG14" s="302"/>
      <c r="BH14" s="302"/>
      <c r="BI14" s="302"/>
      <c r="BJ14" s="302"/>
      <c r="BK14" s="302"/>
      <c r="BL14" s="302"/>
      <c r="BM14" s="302"/>
      <c r="BN14" s="302"/>
      <c r="BO14" s="302"/>
      <c r="BP14" s="302"/>
      <c r="BQ14" s="302"/>
      <c r="BR14" s="302"/>
      <c r="BS14" s="302"/>
      <c r="BT14" s="302"/>
      <c r="BU14" s="302"/>
      <c r="BV14" s="302"/>
      <c r="BW14" s="302"/>
      <c r="BX14" s="302"/>
      <c r="BY14" s="302"/>
      <c r="BZ14" s="302"/>
      <c r="CA14" s="302"/>
      <c r="CB14" s="302"/>
      <c r="CC14" s="302"/>
      <c r="CD14" s="302"/>
      <c r="CE14" s="302"/>
      <c r="CF14" s="302"/>
      <c r="CG14" s="311"/>
      <c r="CH14" s="312"/>
      <c r="CI14" s="301" t="s">
        <v>2491</v>
      </c>
      <c r="CJ14" s="307">
        <f>('CTPIs Q3 '!H10)*100</f>
        <v>3.8318680845357944</v>
      </c>
      <c r="CK14" s="325">
        <f>('CTPIs Q3 '!K10)*100</f>
        <v>0.8322556788072033</v>
      </c>
      <c r="CL14" s="26"/>
      <c r="CM14" s="26"/>
      <c r="CN14" s="25"/>
    </row>
    <row r="15" spans="1:92" ht="14.4" thickBot="1" x14ac:dyDescent="0.35">
      <c r="A15" s="326" t="s">
        <v>539</v>
      </c>
      <c r="B15" s="306">
        <v>6.818446260067379</v>
      </c>
      <c r="C15" s="306">
        <v>3.1871075708614693</v>
      </c>
      <c r="D15" s="306">
        <v>0.52081357805655593</v>
      </c>
      <c r="E15" s="306">
        <v>2.3892606558647556</v>
      </c>
      <c r="F15" s="306">
        <v>2.7750506578967382</v>
      </c>
      <c r="G15" s="306">
        <v>4.919939036159815</v>
      </c>
      <c r="H15" s="306">
        <v>4.4461569077151042</v>
      </c>
      <c r="I15" s="306">
        <v>3.4135306133285859</v>
      </c>
      <c r="J15" s="306">
        <v>5.818668313128561</v>
      </c>
      <c r="K15" s="306">
        <v>-3.303664620631297</v>
      </c>
      <c r="L15" s="306">
        <v>3.3231868274946841</v>
      </c>
      <c r="M15" s="306">
        <v>5.1100200171077637</v>
      </c>
      <c r="N15" s="306">
        <v>2.7821181532877048</v>
      </c>
      <c r="O15" s="306">
        <v>0.75000588283069547</v>
      </c>
      <c r="P15" s="306">
        <v>1.2017915408225832</v>
      </c>
      <c r="Q15" s="306">
        <v>0.55476380930084002</v>
      </c>
      <c r="R15" s="306">
        <v>3.3363345550299739</v>
      </c>
      <c r="S15" s="306">
        <v>1.2033119278249904</v>
      </c>
      <c r="T15" s="306">
        <v>6.5404457411633032E-2</v>
      </c>
      <c r="U15" s="306">
        <v>8.333912346989214</v>
      </c>
      <c r="V15" s="306">
        <v>6.0803968724117752</v>
      </c>
      <c r="W15" s="306">
        <v>3.7448767563614149</v>
      </c>
      <c r="X15" s="306">
        <v>8.880893893665931</v>
      </c>
      <c r="Y15" s="306">
        <v>7.9644288200117153</v>
      </c>
      <c r="Z15" s="306">
        <v>5.8573099502934101</v>
      </c>
      <c r="AA15" s="306">
        <v>6.4484083559493977</v>
      </c>
      <c r="AB15" s="306">
        <v>3.3284967816958</v>
      </c>
      <c r="AC15" s="306">
        <v>3.6133572612170761</v>
      </c>
      <c r="AD15" s="306">
        <v>-2.4313191837252113</v>
      </c>
      <c r="AE15" s="306">
        <v>-6.0200912959679664</v>
      </c>
      <c r="AF15" s="306">
        <v>1.5485765202653656</v>
      </c>
      <c r="AG15" s="306">
        <v>6.2945477271814987</v>
      </c>
      <c r="AH15" s="306">
        <v>0.98279790290878299</v>
      </c>
      <c r="AI15" s="306">
        <v>1.9067732088115186</v>
      </c>
      <c r="AJ15" s="306">
        <v>4.7114813878084583</v>
      </c>
      <c r="AK15" s="306">
        <v>-2.4776030306782215</v>
      </c>
      <c r="AL15" s="306">
        <v>5.6696555577273156</v>
      </c>
      <c r="AM15" s="306">
        <v>2.1704381744525714</v>
      </c>
      <c r="AN15" s="306">
        <v>1.913124414187628</v>
      </c>
      <c r="AO15" s="306">
        <v>2.3945132920120571</v>
      </c>
      <c r="AP15" s="306">
        <v>3.6999689099887823</v>
      </c>
      <c r="AQ15" s="306">
        <v>7.0506534020030598</v>
      </c>
      <c r="AR15" s="306">
        <v>3.383013492204956</v>
      </c>
      <c r="AS15" s="306">
        <v>3.9889317566670801</v>
      </c>
      <c r="AT15" s="306">
        <v>8.2529961017313358</v>
      </c>
      <c r="AU15" s="306">
        <v>5.9209305626990227</v>
      </c>
      <c r="AV15" s="306">
        <v>4.2351949456139293</v>
      </c>
      <c r="AW15" s="306">
        <v>5.9057360682262416</v>
      </c>
      <c r="AX15" s="306">
        <v>2.054858467245424</v>
      </c>
      <c r="AY15" s="306">
        <v>-4.9811273655699146</v>
      </c>
      <c r="AZ15" s="306">
        <v>5.3065412995450201</v>
      </c>
      <c r="BA15" s="306">
        <v>7.6648602305612989</v>
      </c>
      <c r="BB15" s="306">
        <v>4.6973163211637692</v>
      </c>
      <c r="BC15" s="306">
        <v>7.2657586179765143</v>
      </c>
      <c r="BD15" s="306">
        <v>7.2421606549263995</v>
      </c>
      <c r="BE15" s="306">
        <v>7.6553023525179897</v>
      </c>
      <c r="BF15" s="306">
        <v>10.397520213367596</v>
      </c>
      <c r="BG15" s="306">
        <v>-15.639258821886571</v>
      </c>
      <c r="BH15" s="306">
        <v>-9.7842738920203782</v>
      </c>
      <c r="BI15" s="306">
        <v>-2.6572235169525449</v>
      </c>
      <c r="BJ15" s="306">
        <v>6.4446223786727153</v>
      </c>
      <c r="BK15" s="306">
        <v>7.2596947121735367</v>
      </c>
      <c r="BL15" s="306">
        <v>2.7469099033425204</v>
      </c>
      <c r="BM15" s="306">
        <v>1.5996522787841805</v>
      </c>
      <c r="BN15" s="306">
        <v>0.43490461535269365</v>
      </c>
      <c r="BO15" s="306">
        <v>5.2361343365406432</v>
      </c>
      <c r="BP15" s="306">
        <v>8.151281809216071</v>
      </c>
      <c r="BQ15" s="306">
        <v>7.7780366656641231</v>
      </c>
      <c r="BR15" s="306">
        <v>4.1785190687122276</v>
      </c>
      <c r="BS15" s="306">
        <v>-0.10328995298282129</v>
      </c>
      <c r="BT15" s="306">
        <v>4.9321774947806096</v>
      </c>
      <c r="BU15" s="306">
        <v>1.7034854785773712</v>
      </c>
      <c r="BV15" s="306">
        <v>0.20509170832472279</v>
      </c>
      <c r="BW15" s="306">
        <v>3.9683943722875092</v>
      </c>
      <c r="BX15" s="306">
        <v>-0.21359760528616434</v>
      </c>
      <c r="BY15" s="306">
        <v>-2.8453049323028612</v>
      </c>
      <c r="BZ15" s="306">
        <v>3.7627120774260669</v>
      </c>
      <c r="CA15" s="306">
        <v>0.31958242049803243</v>
      </c>
      <c r="CB15" s="306">
        <v>1.1770941950767222</v>
      </c>
      <c r="CC15" s="306">
        <v>7.2669836858271442</v>
      </c>
      <c r="CD15" s="306">
        <v>-0.2986585208382242</v>
      </c>
      <c r="CE15" s="306">
        <v>-10.936483878504898</v>
      </c>
      <c r="CF15" s="306">
        <v>-8.6833630368783883</v>
      </c>
      <c r="CG15" s="313">
        <v>0.50516883318385553</v>
      </c>
      <c r="CH15" s="314">
        <v>-0.29738108697618948</v>
      </c>
      <c r="CI15" s="305" t="s">
        <v>2492</v>
      </c>
      <c r="CJ15" s="308">
        <f>('CTPIs Q3 '!H8)*100</f>
        <v>2.2093493829435706</v>
      </c>
      <c r="CK15" s="327">
        <f>('CTPIs Q3 '!K8)*100</f>
        <v>1.2564367764960283</v>
      </c>
      <c r="CL15" s="34"/>
      <c r="CM15" s="34"/>
      <c r="CN15" s="25"/>
    </row>
    <row r="16" spans="1:92" x14ac:dyDescent="0.25">
      <c r="A16" s="31"/>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32"/>
      <c r="CI16" s="32"/>
      <c r="CJ16" s="33"/>
      <c r="CK16" s="33"/>
      <c r="CL16" s="34"/>
      <c r="CM16" s="34"/>
      <c r="CN16" s="25"/>
    </row>
    <row r="17" spans="1:92" x14ac:dyDescent="0.25">
      <c r="A17" s="31"/>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32"/>
      <c r="CJ17" s="33"/>
      <c r="CK17" s="33"/>
      <c r="CL17" s="34"/>
      <c r="CM17" s="34"/>
      <c r="CN17" s="25"/>
    </row>
    <row r="18" spans="1:92" x14ac:dyDescent="0.25">
      <c r="A18" s="22"/>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32"/>
      <c r="CI18" s="32"/>
      <c r="CJ18" s="33"/>
      <c r="CK18" s="33"/>
      <c r="CL18" s="34"/>
      <c r="CM18" s="34"/>
      <c r="CN18" s="25"/>
    </row>
    <row r="19" spans="1:92" x14ac:dyDescent="0.25">
      <c r="CH19" s="30"/>
      <c r="CI19" s="30"/>
      <c r="CJ19" s="34"/>
      <c r="CK19" s="34"/>
      <c r="CL19" s="34"/>
      <c r="CM19" s="34"/>
      <c r="CN19" s="25"/>
    </row>
    <row r="20" spans="1:92" x14ac:dyDescent="0.25">
      <c r="CH20" s="30"/>
      <c r="CI20" s="30"/>
      <c r="CJ20" s="30"/>
      <c r="CK20" s="30"/>
      <c r="CL20" s="30"/>
      <c r="CM20" s="30"/>
    </row>
  </sheetData>
  <mergeCells count="4">
    <mergeCell ref="CG3:CH3"/>
    <mergeCell ref="CJ3:CK3"/>
    <mergeCell ref="A3:A4"/>
    <mergeCell ref="CI3:CI4"/>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V811"/>
  <sheetViews>
    <sheetView topLeftCell="A142" workbookViewId="0">
      <selection activeCell="CE22" sqref="CE22"/>
    </sheetView>
  </sheetViews>
  <sheetFormatPr defaultColWidth="8.6640625" defaultRowHeight="13.2" x14ac:dyDescent="0.25"/>
  <cols>
    <col min="1" max="1" width="34.5546875" style="17" customWidth="1"/>
    <col min="2" max="13" width="0" style="17" hidden="1" customWidth="1"/>
    <col min="14" max="16384" width="8.6640625" style="17"/>
  </cols>
  <sheetData>
    <row r="1" spans="1:22" s="197" customFormat="1" x14ac:dyDescent="0.25">
      <c r="A1" s="116" t="s">
        <v>265</v>
      </c>
      <c r="B1" s="117"/>
      <c r="C1" s="117"/>
      <c r="D1" s="117"/>
      <c r="E1" s="117"/>
      <c r="F1" s="117"/>
      <c r="G1" s="117"/>
      <c r="H1" s="117"/>
      <c r="I1" s="117"/>
      <c r="J1" s="117"/>
      <c r="K1" s="117"/>
      <c r="L1" s="117"/>
      <c r="M1" s="117"/>
      <c r="N1" s="117"/>
      <c r="O1" s="117"/>
      <c r="P1" s="117"/>
      <c r="Q1" s="117"/>
      <c r="R1" s="117"/>
      <c r="S1" s="117"/>
      <c r="U1" s="17"/>
      <c r="V1" s="17"/>
    </row>
    <row r="2" spans="1:22" ht="13.8" thickBot="1" x14ac:dyDescent="0.3">
      <c r="U2" s="907" t="s">
        <v>2537</v>
      </c>
      <c r="V2" s="907"/>
    </row>
    <row r="3" spans="1:22" s="118" customFormat="1" ht="13.8" thickBot="1" x14ac:dyDescent="0.3">
      <c r="A3" s="908" t="s">
        <v>2538</v>
      </c>
      <c r="B3" s="910" t="s">
        <v>2539</v>
      </c>
      <c r="C3" s="905"/>
      <c r="D3" s="905"/>
      <c r="E3" s="905"/>
      <c r="F3" s="905" t="s">
        <v>1745</v>
      </c>
      <c r="G3" s="905"/>
      <c r="H3" s="905"/>
      <c r="I3" s="905"/>
      <c r="J3" s="905" t="s">
        <v>1744</v>
      </c>
      <c r="K3" s="905"/>
      <c r="L3" s="905"/>
      <c r="M3" s="905"/>
      <c r="N3" s="905" t="s">
        <v>1743</v>
      </c>
      <c r="O3" s="905"/>
      <c r="P3" s="905"/>
      <c r="Q3" s="905"/>
      <c r="R3" s="905" t="s">
        <v>7</v>
      </c>
      <c r="S3" s="906"/>
      <c r="U3" s="911">
        <v>2015</v>
      </c>
      <c r="V3" s="912"/>
    </row>
    <row r="4" spans="1:22" s="122" customFormat="1" ht="13.8" thickBot="1" x14ac:dyDescent="0.3">
      <c r="A4" s="915"/>
      <c r="B4" s="198" t="s">
        <v>8</v>
      </c>
      <c r="C4" s="199" t="s">
        <v>9</v>
      </c>
      <c r="D4" s="199" t="s">
        <v>436</v>
      </c>
      <c r="E4" s="199" t="s">
        <v>10</v>
      </c>
      <c r="F4" s="199" t="s">
        <v>8</v>
      </c>
      <c r="G4" s="199" t="s">
        <v>9</v>
      </c>
      <c r="H4" s="199" t="s">
        <v>436</v>
      </c>
      <c r="I4" s="199" t="s">
        <v>10</v>
      </c>
      <c r="J4" s="199" t="s">
        <v>8</v>
      </c>
      <c r="K4" s="199" t="s">
        <v>9</v>
      </c>
      <c r="L4" s="199" t="s">
        <v>436</v>
      </c>
      <c r="M4" s="199" t="s">
        <v>10</v>
      </c>
      <c r="N4" s="199" t="s">
        <v>8</v>
      </c>
      <c r="O4" s="199" t="s">
        <v>9</v>
      </c>
      <c r="P4" s="199" t="s">
        <v>436</v>
      </c>
      <c r="Q4" s="199" t="s">
        <v>10</v>
      </c>
      <c r="R4" s="199" t="s">
        <v>8</v>
      </c>
      <c r="S4" s="200" t="s">
        <v>9</v>
      </c>
      <c r="U4" s="123" t="s">
        <v>8</v>
      </c>
      <c r="V4" s="124" t="s">
        <v>9</v>
      </c>
    </row>
    <row r="5" spans="1:22" x14ac:dyDescent="0.25">
      <c r="A5" s="183" t="s">
        <v>12</v>
      </c>
      <c r="B5" s="184">
        <v>10217123</v>
      </c>
      <c r="C5" s="185">
        <v>10237676</v>
      </c>
      <c r="D5" s="185">
        <v>10282234</v>
      </c>
      <c r="E5" s="185">
        <v>10316777</v>
      </c>
      <c r="F5" s="185">
        <v>10379022</v>
      </c>
      <c r="G5" s="185">
        <v>10396630</v>
      </c>
      <c r="H5" s="185">
        <v>10424119</v>
      </c>
      <c r="I5" s="185">
        <v>10453204</v>
      </c>
      <c r="J5" s="185">
        <v>10518176</v>
      </c>
      <c r="K5" s="185">
        <v>10554284</v>
      </c>
      <c r="L5" s="185">
        <v>10598856</v>
      </c>
      <c r="M5" s="185">
        <v>10690356</v>
      </c>
      <c r="N5" s="185">
        <v>10724716</v>
      </c>
      <c r="O5" s="185">
        <v>10826334</v>
      </c>
      <c r="P5" s="185">
        <v>10918612</v>
      </c>
      <c r="Q5" s="185">
        <v>11033272</v>
      </c>
      <c r="R5" s="185">
        <v>11081237</v>
      </c>
      <c r="S5" s="186">
        <v>11166431</v>
      </c>
      <c r="U5" s="129">
        <f>(R5/Q5)^4-1</f>
        <v>1.7502943900872703E-2</v>
      </c>
      <c r="V5" s="130">
        <f>(S5/R5)^4-1</f>
        <v>3.1108988716581409E-2</v>
      </c>
    </row>
    <row r="6" spans="1:22" x14ac:dyDescent="0.25">
      <c r="A6" s="187" t="s">
        <v>1741</v>
      </c>
      <c r="B6" s="132">
        <v>3404859</v>
      </c>
      <c r="C6" s="133">
        <v>3398248</v>
      </c>
      <c r="D6" s="133">
        <v>3405495</v>
      </c>
      <c r="E6" s="133">
        <v>3438505</v>
      </c>
      <c r="F6" s="133">
        <v>3480121</v>
      </c>
      <c r="G6" s="133">
        <v>3489812</v>
      </c>
      <c r="H6" s="133">
        <v>3513519</v>
      </c>
      <c r="I6" s="133">
        <v>3533602</v>
      </c>
      <c r="J6" s="133">
        <v>3586030</v>
      </c>
      <c r="K6" s="133">
        <v>3596786</v>
      </c>
      <c r="L6" s="133">
        <v>3620230</v>
      </c>
      <c r="M6" s="133">
        <v>3648052</v>
      </c>
      <c r="N6" s="133">
        <v>3658342</v>
      </c>
      <c r="O6" s="133">
        <v>3717994</v>
      </c>
      <c r="P6" s="133">
        <v>3755156</v>
      </c>
      <c r="Q6" s="133">
        <v>3793188</v>
      </c>
      <c r="R6" s="133">
        <v>3803713</v>
      </c>
      <c r="S6" s="188">
        <v>3854545</v>
      </c>
      <c r="U6" s="135">
        <f t="shared" ref="U6:V69" si="0">(R6/Q6)^4-1</f>
        <v>1.1145123137964674E-2</v>
      </c>
      <c r="V6" s="136">
        <f t="shared" si="0"/>
        <v>5.4536259993755776E-2</v>
      </c>
    </row>
    <row r="7" spans="1:22" x14ac:dyDescent="0.25">
      <c r="A7" s="187" t="s">
        <v>1738</v>
      </c>
      <c r="B7" s="132">
        <v>1141775</v>
      </c>
      <c r="C7" s="133">
        <v>1134221</v>
      </c>
      <c r="D7" s="133">
        <v>1148617</v>
      </c>
      <c r="E7" s="133">
        <v>1181511</v>
      </c>
      <c r="F7" s="133">
        <v>1213833</v>
      </c>
      <c r="G7" s="133">
        <v>1222104</v>
      </c>
      <c r="H7" s="133">
        <v>1242239</v>
      </c>
      <c r="I7" s="133">
        <v>1266651</v>
      </c>
      <c r="J7" s="133">
        <v>1293630</v>
      </c>
      <c r="K7" s="133">
        <v>1300798</v>
      </c>
      <c r="L7" s="133">
        <v>1311227</v>
      </c>
      <c r="M7" s="133">
        <v>1324593</v>
      </c>
      <c r="N7" s="133">
        <v>1333224</v>
      </c>
      <c r="O7" s="133">
        <v>1377238</v>
      </c>
      <c r="P7" s="133">
        <v>1402462</v>
      </c>
      <c r="Q7" s="133">
        <v>1423477</v>
      </c>
      <c r="R7" s="133">
        <v>1430442</v>
      </c>
      <c r="S7" s="188">
        <v>1458858</v>
      </c>
      <c r="U7" s="135">
        <f t="shared" si="0"/>
        <v>1.9715909803053266E-2</v>
      </c>
      <c r="V7" s="136">
        <f t="shared" si="0"/>
        <v>8.1860021365072422E-2</v>
      </c>
    </row>
    <row r="8" spans="1:22" x14ac:dyDescent="0.25">
      <c r="A8" s="187" t="s">
        <v>1735</v>
      </c>
      <c r="B8" s="132">
        <v>342720</v>
      </c>
      <c r="C8" s="133">
        <v>324192</v>
      </c>
      <c r="D8" s="133">
        <v>325170</v>
      </c>
      <c r="E8" s="133">
        <v>343011</v>
      </c>
      <c r="F8" s="133">
        <v>353032</v>
      </c>
      <c r="G8" s="133">
        <v>354854</v>
      </c>
      <c r="H8" s="133">
        <v>360300</v>
      </c>
      <c r="I8" s="133">
        <v>368266</v>
      </c>
      <c r="J8" s="133">
        <v>376761</v>
      </c>
      <c r="K8" s="133">
        <v>375847</v>
      </c>
      <c r="L8" s="133">
        <v>374206</v>
      </c>
      <c r="M8" s="133">
        <v>376307</v>
      </c>
      <c r="N8" s="133">
        <v>380123</v>
      </c>
      <c r="O8" s="133">
        <v>395932</v>
      </c>
      <c r="P8" s="133">
        <v>403172</v>
      </c>
      <c r="Q8" s="133">
        <v>407687</v>
      </c>
      <c r="R8" s="133">
        <v>404113</v>
      </c>
      <c r="S8" s="188">
        <v>414337</v>
      </c>
      <c r="U8" s="135">
        <f t="shared" si="0"/>
        <v>-3.460769368682115E-2</v>
      </c>
      <c r="V8" s="136">
        <f t="shared" si="0"/>
        <v>0.10510509843902671</v>
      </c>
    </row>
    <row r="9" spans="1:22" x14ac:dyDescent="0.25">
      <c r="A9" s="189" t="s">
        <v>1732</v>
      </c>
      <c r="B9" s="132">
        <v>198842</v>
      </c>
      <c r="C9" s="133">
        <v>190200</v>
      </c>
      <c r="D9" s="133">
        <v>192629</v>
      </c>
      <c r="E9" s="133">
        <v>212306</v>
      </c>
      <c r="F9" s="133">
        <v>220083</v>
      </c>
      <c r="G9" s="133">
        <v>220945</v>
      </c>
      <c r="H9" s="133">
        <v>221763</v>
      </c>
      <c r="I9" s="133">
        <v>227400</v>
      </c>
      <c r="J9" s="133">
        <v>231190</v>
      </c>
      <c r="K9" s="133">
        <v>231603</v>
      </c>
      <c r="L9" s="133">
        <v>232053</v>
      </c>
      <c r="M9" s="133">
        <v>233394</v>
      </c>
      <c r="N9" s="133">
        <v>235647</v>
      </c>
      <c r="O9" s="133">
        <v>245491</v>
      </c>
      <c r="P9" s="133">
        <v>248926</v>
      </c>
      <c r="Q9" s="133">
        <v>249438</v>
      </c>
      <c r="R9" s="133">
        <v>247833</v>
      </c>
      <c r="S9" s="188">
        <v>254530</v>
      </c>
      <c r="U9" s="135">
        <f t="shared" si="0"/>
        <v>-2.5490508585638505E-2</v>
      </c>
      <c r="V9" s="136">
        <f t="shared" si="0"/>
        <v>0.11254957957903011</v>
      </c>
    </row>
    <row r="10" spans="1:22" x14ac:dyDescent="0.25">
      <c r="A10" s="189" t="s">
        <v>1729</v>
      </c>
      <c r="B10" s="132">
        <v>79108</v>
      </c>
      <c r="C10" s="133">
        <v>76718</v>
      </c>
      <c r="D10" s="133">
        <v>72089</v>
      </c>
      <c r="E10" s="133">
        <v>80233</v>
      </c>
      <c r="F10" s="133">
        <v>91624</v>
      </c>
      <c r="G10" s="133">
        <v>88814</v>
      </c>
      <c r="H10" s="133">
        <v>89190</v>
      </c>
      <c r="I10" s="133">
        <v>90441</v>
      </c>
      <c r="J10" s="133">
        <v>91725</v>
      </c>
      <c r="K10" s="133">
        <v>88704</v>
      </c>
      <c r="L10" s="133">
        <v>89851</v>
      </c>
      <c r="M10" s="133">
        <v>91499</v>
      </c>
      <c r="N10" s="133">
        <v>87457</v>
      </c>
      <c r="O10" s="133">
        <v>89133</v>
      </c>
      <c r="P10" s="133">
        <v>89856</v>
      </c>
      <c r="Q10" s="133">
        <v>89257</v>
      </c>
      <c r="R10" s="133">
        <v>83440</v>
      </c>
      <c r="S10" s="188">
        <v>81789</v>
      </c>
      <c r="U10" s="135">
        <f t="shared" si="0"/>
        <v>-0.2362907713697705</v>
      </c>
      <c r="V10" s="136">
        <f t="shared" si="0"/>
        <v>-7.6828451281477195E-2</v>
      </c>
    </row>
    <row r="11" spans="1:22" x14ac:dyDescent="0.25">
      <c r="A11" s="189" t="s">
        <v>1726</v>
      </c>
      <c r="B11" s="132">
        <v>52398</v>
      </c>
      <c r="C11" s="133">
        <v>50576</v>
      </c>
      <c r="D11" s="133">
        <v>46840</v>
      </c>
      <c r="E11" s="133">
        <v>54178</v>
      </c>
      <c r="F11" s="133">
        <v>60364</v>
      </c>
      <c r="G11" s="133">
        <v>59312</v>
      </c>
      <c r="H11" s="133">
        <v>59880</v>
      </c>
      <c r="I11" s="133">
        <v>59213</v>
      </c>
      <c r="J11" s="133">
        <v>63891</v>
      </c>
      <c r="K11" s="133">
        <v>61144</v>
      </c>
      <c r="L11" s="133">
        <v>60975</v>
      </c>
      <c r="M11" s="133">
        <v>61659</v>
      </c>
      <c r="N11" s="133">
        <v>61027</v>
      </c>
      <c r="O11" s="133">
        <v>62197</v>
      </c>
      <c r="P11" s="133">
        <v>63945</v>
      </c>
      <c r="Q11" s="133">
        <v>64583</v>
      </c>
      <c r="R11" s="133">
        <v>59157</v>
      </c>
      <c r="S11" s="188">
        <v>58333</v>
      </c>
      <c r="U11" s="135">
        <f t="shared" si="0"/>
        <v>-0.2960339627822185</v>
      </c>
      <c r="V11" s="136">
        <f t="shared" si="0"/>
        <v>-5.4562809155611958E-2</v>
      </c>
    </row>
    <row r="12" spans="1:22" x14ac:dyDescent="0.25">
      <c r="A12" s="189" t="s">
        <v>1723</v>
      </c>
      <c r="B12" s="132">
        <v>26709</v>
      </c>
      <c r="C12" s="133">
        <v>26143</v>
      </c>
      <c r="D12" s="133">
        <v>25249</v>
      </c>
      <c r="E12" s="133">
        <v>26055</v>
      </c>
      <c r="F12" s="133">
        <v>31260</v>
      </c>
      <c r="G12" s="133">
        <v>29502</v>
      </c>
      <c r="H12" s="133">
        <v>29309</v>
      </c>
      <c r="I12" s="133">
        <v>31228</v>
      </c>
      <c r="J12" s="133">
        <v>27833</v>
      </c>
      <c r="K12" s="133">
        <v>27560</v>
      </c>
      <c r="L12" s="133">
        <v>28875</v>
      </c>
      <c r="M12" s="133">
        <v>29840</v>
      </c>
      <c r="N12" s="133">
        <v>26430</v>
      </c>
      <c r="O12" s="133">
        <v>26936</v>
      </c>
      <c r="P12" s="133">
        <v>25910</v>
      </c>
      <c r="Q12" s="133">
        <v>24673</v>
      </c>
      <c r="R12" s="133">
        <v>24283</v>
      </c>
      <c r="S12" s="188">
        <v>23455</v>
      </c>
      <c r="U12" s="135">
        <f t="shared" si="0"/>
        <v>-6.1743623825605387E-2</v>
      </c>
      <c r="V12" s="136">
        <f t="shared" si="0"/>
        <v>-0.12957292854580094</v>
      </c>
    </row>
    <row r="13" spans="1:22" x14ac:dyDescent="0.25">
      <c r="A13" s="189" t="s">
        <v>1720</v>
      </c>
      <c r="B13" s="132">
        <v>119696</v>
      </c>
      <c r="C13" s="133">
        <v>113454</v>
      </c>
      <c r="D13" s="133">
        <v>120433</v>
      </c>
      <c r="E13" s="133">
        <v>131968</v>
      </c>
      <c r="F13" s="133">
        <v>128489</v>
      </c>
      <c r="G13" s="133">
        <v>132114</v>
      </c>
      <c r="H13" s="133">
        <v>132561</v>
      </c>
      <c r="I13" s="133">
        <v>136918</v>
      </c>
      <c r="J13" s="133">
        <v>139407</v>
      </c>
      <c r="K13" s="133">
        <v>142752</v>
      </c>
      <c r="L13" s="133">
        <v>142082</v>
      </c>
      <c r="M13" s="133">
        <v>141817</v>
      </c>
      <c r="N13" s="133">
        <v>147922</v>
      </c>
      <c r="O13" s="133">
        <v>156000</v>
      </c>
      <c r="P13" s="133">
        <v>158686</v>
      </c>
      <c r="Q13" s="133">
        <v>159757</v>
      </c>
      <c r="R13" s="133">
        <v>163704</v>
      </c>
      <c r="S13" s="188">
        <v>171828</v>
      </c>
      <c r="U13" s="135">
        <f t="shared" si="0"/>
        <v>0.10254818547066202</v>
      </c>
      <c r="V13" s="136">
        <f t="shared" si="0"/>
        <v>0.21377608281370297</v>
      </c>
    </row>
    <row r="14" spans="1:22" x14ac:dyDescent="0.25">
      <c r="A14" s="189" t="s">
        <v>1717</v>
      </c>
      <c r="B14" s="132">
        <v>89430</v>
      </c>
      <c r="C14" s="133">
        <v>80035</v>
      </c>
      <c r="D14" s="133">
        <v>78155</v>
      </c>
      <c r="E14" s="133">
        <v>76754</v>
      </c>
      <c r="F14" s="133">
        <v>78903</v>
      </c>
      <c r="G14" s="133">
        <v>80026</v>
      </c>
      <c r="H14" s="133">
        <v>84116</v>
      </c>
      <c r="I14" s="133">
        <v>86363</v>
      </c>
      <c r="J14" s="133">
        <v>90413</v>
      </c>
      <c r="K14" s="133">
        <v>89014</v>
      </c>
      <c r="L14" s="133">
        <v>86481</v>
      </c>
      <c r="M14" s="133">
        <v>86014</v>
      </c>
      <c r="N14" s="133">
        <v>87383</v>
      </c>
      <c r="O14" s="133">
        <v>93018</v>
      </c>
      <c r="P14" s="133">
        <v>97053</v>
      </c>
      <c r="Q14" s="133">
        <v>100274</v>
      </c>
      <c r="R14" s="133">
        <v>98704</v>
      </c>
      <c r="S14" s="188">
        <v>101229</v>
      </c>
      <c r="U14" s="135">
        <f t="shared" si="0"/>
        <v>-6.1172822519646397E-2</v>
      </c>
      <c r="V14" s="136">
        <f t="shared" si="0"/>
        <v>0.10632002901435267</v>
      </c>
    </row>
    <row r="15" spans="1:22" x14ac:dyDescent="0.25">
      <c r="A15" s="189" t="s">
        <v>1714</v>
      </c>
      <c r="B15" s="132">
        <v>40758</v>
      </c>
      <c r="C15" s="133">
        <v>36700</v>
      </c>
      <c r="D15" s="133">
        <v>35215</v>
      </c>
      <c r="E15" s="133">
        <v>34789</v>
      </c>
      <c r="F15" s="133">
        <v>35788</v>
      </c>
      <c r="G15" s="133">
        <v>35515</v>
      </c>
      <c r="H15" s="133">
        <v>36711</v>
      </c>
      <c r="I15" s="133">
        <v>37915</v>
      </c>
      <c r="J15" s="133">
        <v>39918</v>
      </c>
      <c r="K15" s="133">
        <v>39500</v>
      </c>
      <c r="L15" s="133">
        <v>38844</v>
      </c>
      <c r="M15" s="133">
        <v>38819</v>
      </c>
      <c r="N15" s="133">
        <v>39410</v>
      </c>
      <c r="O15" s="133">
        <v>42128</v>
      </c>
      <c r="P15" s="133">
        <v>44199</v>
      </c>
      <c r="Q15" s="133">
        <v>45660</v>
      </c>
      <c r="R15" s="133">
        <v>44656</v>
      </c>
      <c r="S15" s="188">
        <v>45949</v>
      </c>
      <c r="U15" s="135">
        <f t="shared" si="0"/>
        <v>-8.5095743814994185E-2</v>
      </c>
      <c r="V15" s="136">
        <f t="shared" si="0"/>
        <v>0.12094674463012289</v>
      </c>
    </row>
    <row r="16" spans="1:22" x14ac:dyDescent="0.25">
      <c r="A16" s="189" t="s">
        <v>1711</v>
      </c>
      <c r="B16" s="132">
        <v>22500</v>
      </c>
      <c r="C16" s="133">
        <v>18812</v>
      </c>
      <c r="D16" s="133">
        <v>16785</v>
      </c>
      <c r="E16" s="133">
        <v>16046</v>
      </c>
      <c r="F16" s="133">
        <v>16288</v>
      </c>
      <c r="G16" s="133">
        <v>16025</v>
      </c>
      <c r="H16" s="133">
        <v>16595</v>
      </c>
      <c r="I16" s="133">
        <v>17592</v>
      </c>
      <c r="J16" s="133">
        <v>18646</v>
      </c>
      <c r="K16" s="133">
        <v>18714</v>
      </c>
      <c r="L16" s="133">
        <v>18892</v>
      </c>
      <c r="M16" s="133">
        <v>19072</v>
      </c>
      <c r="N16" s="133">
        <v>19786</v>
      </c>
      <c r="O16" s="133">
        <v>21704</v>
      </c>
      <c r="P16" s="133">
        <v>22772</v>
      </c>
      <c r="Q16" s="133">
        <v>23635</v>
      </c>
      <c r="R16" s="133">
        <v>23225</v>
      </c>
      <c r="S16" s="188">
        <v>23609</v>
      </c>
      <c r="U16" s="135">
        <f t="shared" si="0"/>
        <v>-6.7603866058659534E-2</v>
      </c>
      <c r="V16" s="136">
        <f t="shared" si="0"/>
        <v>6.7794004512833128E-2</v>
      </c>
    </row>
    <row r="17" spans="1:22" x14ac:dyDescent="0.25">
      <c r="A17" s="189" t="s">
        <v>1708</v>
      </c>
      <c r="B17" s="132">
        <v>20006</v>
      </c>
      <c r="C17" s="133">
        <v>19550</v>
      </c>
      <c r="D17" s="133">
        <v>20070</v>
      </c>
      <c r="E17" s="133">
        <v>20379</v>
      </c>
      <c r="F17" s="133">
        <v>21192</v>
      </c>
      <c r="G17" s="133">
        <v>21147</v>
      </c>
      <c r="H17" s="133">
        <v>21776</v>
      </c>
      <c r="I17" s="133">
        <v>21996</v>
      </c>
      <c r="J17" s="133">
        <v>22897</v>
      </c>
      <c r="K17" s="133">
        <v>22440</v>
      </c>
      <c r="L17" s="133">
        <v>21601</v>
      </c>
      <c r="M17" s="133">
        <v>21391</v>
      </c>
      <c r="N17" s="133">
        <v>21190</v>
      </c>
      <c r="O17" s="133">
        <v>22006</v>
      </c>
      <c r="P17" s="133">
        <v>23060</v>
      </c>
      <c r="Q17" s="133">
        <v>23635</v>
      </c>
      <c r="R17" s="133">
        <v>23013</v>
      </c>
      <c r="S17" s="188">
        <v>23930</v>
      </c>
      <c r="U17" s="135">
        <f t="shared" si="0"/>
        <v>-0.10118456183482505</v>
      </c>
      <c r="V17" s="136">
        <f t="shared" si="0"/>
        <v>0.16917048841414384</v>
      </c>
    </row>
    <row r="18" spans="1:22" x14ac:dyDescent="0.25">
      <c r="A18" s="189" t="s">
        <v>1705</v>
      </c>
      <c r="B18" s="132">
        <v>-1805</v>
      </c>
      <c r="C18" s="133">
        <v>-1784</v>
      </c>
      <c r="D18" s="133">
        <v>-1786</v>
      </c>
      <c r="E18" s="133">
        <v>-1773</v>
      </c>
      <c r="F18" s="133">
        <v>-1829</v>
      </c>
      <c r="G18" s="133">
        <v>-1782</v>
      </c>
      <c r="H18" s="133">
        <v>-1779</v>
      </c>
      <c r="I18" s="133">
        <v>-1792</v>
      </c>
      <c r="J18" s="133">
        <v>-1731</v>
      </c>
      <c r="K18" s="133">
        <v>-1772</v>
      </c>
      <c r="L18" s="133">
        <v>-1777</v>
      </c>
      <c r="M18" s="133">
        <v>-1775</v>
      </c>
      <c r="N18" s="133">
        <v>-1697</v>
      </c>
      <c r="O18" s="133">
        <v>-1722</v>
      </c>
      <c r="P18" s="133">
        <v>-1774</v>
      </c>
      <c r="Q18" s="133">
        <v>-1749</v>
      </c>
      <c r="R18" s="133">
        <v>-1721</v>
      </c>
      <c r="S18" s="188">
        <v>-1720</v>
      </c>
      <c r="U18" s="135">
        <f t="shared" si="0"/>
        <v>-6.2515181837083489E-2</v>
      </c>
      <c r="V18" s="136">
        <f t="shared" si="0"/>
        <v>-2.32220511630854E-3</v>
      </c>
    </row>
    <row r="19" spans="1:22" x14ac:dyDescent="0.25">
      <c r="A19" s="189" t="s">
        <v>1702</v>
      </c>
      <c r="B19" s="132">
        <v>48652</v>
      </c>
      <c r="C19" s="133">
        <v>43317</v>
      </c>
      <c r="D19" s="133">
        <v>42925</v>
      </c>
      <c r="E19" s="133">
        <v>41951</v>
      </c>
      <c r="F19" s="133">
        <v>43102</v>
      </c>
      <c r="G19" s="133">
        <v>44495</v>
      </c>
      <c r="H19" s="133">
        <v>47384</v>
      </c>
      <c r="I19" s="133">
        <v>48427</v>
      </c>
      <c r="J19" s="133">
        <v>50474</v>
      </c>
      <c r="K19" s="133">
        <v>49495</v>
      </c>
      <c r="L19" s="133">
        <v>47621</v>
      </c>
      <c r="M19" s="133">
        <v>47181</v>
      </c>
      <c r="N19" s="133">
        <v>47959</v>
      </c>
      <c r="O19" s="133">
        <v>50877</v>
      </c>
      <c r="P19" s="133">
        <v>52843</v>
      </c>
      <c r="Q19" s="133">
        <v>54602</v>
      </c>
      <c r="R19" s="133">
        <v>54033</v>
      </c>
      <c r="S19" s="188">
        <v>55267</v>
      </c>
      <c r="U19" s="135">
        <f t="shared" si="0"/>
        <v>-4.1036403213439376E-2</v>
      </c>
      <c r="V19" s="136">
        <f t="shared" si="0"/>
        <v>9.4528916458001877E-2</v>
      </c>
    </row>
    <row r="20" spans="1:22" x14ac:dyDescent="0.25">
      <c r="A20" s="189" t="s">
        <v>1699</v>
      </c>
      <c r="B20" s="132">
        <v>36552</v>
      </c>
      <c r="C20" s="133">
        <v>32222</v>
      </c>
      <c r="D20" s="133">
        <v>31356</v>
      </c>
      <c r="E20" s="133">
        <v>30360</v>
      </c>
      <c r="F20" s="133">
        <v>31114</v>
      </c>
      <c r="G20" s="133">
        <v>32080</v>
      </c>
      <c r="H20" s="133">
        <v>34165</v>
      </c>
      <c r="I20" s="133">
        <v>35177</v>
      </c>
      <c r="J20" s="133">
        <v>36482</v>
      </c>
      <c r="K20" s="133">
        <v>35561</v>
      </c>
      <c r="L20" s="133">
        <v>34167</v>
      </c>
      <c r="M20" s="133">
        <v>33458</v>
      </c>
      <c r="N20" s="133">
        <v>33827</v>
      </c>
      <c r="O20" s="133">
        <v>35933</v>
      </c>
      <c r="P20" s="133">
        <v>36959</v>
      </c>
      <c r="Q20" s="133">
        <v>38139</v>
      </c>
      <c r="R20" s="133">
        <v>37817</v>
      </c>
      <c r="S20" s="188">
        <v>38419</v>
      </c>
      <c r="U20" s="135">
        <f t="shared" si="0"/>
        <v>-3.3345922122645755E-2</v>
      </c>
      <c r="V20" s="136">
        <f t="shared" si="0"/>
        <v>6.5211709498212089E-2</v>
      </c>
    </row>
    <row r="21" spans="1:22" x14ac:dyDescent="0.25">
      <c r="A21" s="189" t="s">
        <v>1696</v>
      </c>
      <c r="B21" s="132">
        <v>12073</v>
      </c>
      <c r="C21" s="133">
        <v>11060</v>
      </c>
      <c r="D21" s="133">
        <v>11515</v>
      </c>
      <c r="E21" s="133">
        <v>11533</v>
      </c>
      <c r="F21" s="133">
        <v>11927</v>
      </c>
      <c r="G21" s="133">
        <v>12353</v>
      </c>
      <c r="H21" s="133">
        <v>13153</v>
      </c>
      <c r="I21" s="133">
        <v>13186</v>
      </c>
      <c r="J21" s="133">
        <v>13922</v>
      </c>
      <c r="K21" s="133">
        <v>13863</v>
      </c>
      <c r="L21" s="133">
        <v>13385</v>
      </c>
      <c r="M21" s="133">
        <v>13653</v>
      </c>
      <c r="N21" s="133">
        <v>14063</v>
      </c>
      <c r="O21" s="133">
        <v>14871</v>
      </c>
      <c r="P21" s="133">
        <v>15806</v>
      </c>
      <c r="Q21" s="133">
        <v>16382</v>
      </c>
      <c r="R21" s="133">
        <v>16137</v>
      </c>
      <c r="S21" s="188">
        <v>16770</v>
      </c>
      <c r="U21" s="135">
        <f t="shared" si="0"/>
        <v>-5.8493094685894254E-2</v>
      </c>
      <c r="V21" s="136">
        <f t="shared" si="0"/>
        <v>0.16638265952994802</v>
      </c>
    </row>
    <row r="22" spans="1:22" x14ac:dyDescent="0.25">
      <c r="A22" s="189" t="s">
        <v>1693</v>
      </c>
      <c r="B22" s="132">
        <v>56010</v>
      </c>
      <c r="C22" s="133">
        <v>55994</v>
      </c>
      <c r="D22" s="133">
        <v>56693</v>
      </c>
      <c r="E22" s="133">
        <v>57135</v>
      </c>
      <c r="F22" s="133">
        <v>57296</v>
      </c>
      <c r="G22" s="133">
        <v>57040</v>
      </c>
      <c r="H22" s="133">
        <v>57317</v>
      </c>
      <c r="I22" s="133">
        <v>57450</v>
      </c>
      <c r="J22" s="133">
        <v>58019</v>
      </c>
      <c r="K22" s="133">
        <v>58201</v>
      </c>
      <c r="L22" s="133">
        <v>58806</v>
      </c>
      <c r="M22" s="133">
        <v>60126</v>
      </c>
      <c r="N22" s="133">
        <v>60302</v>
      </c>
      <c r="O22" s="133">
        <v>60597</v>
      </c>
      <c r="P22" s="133">
        <v>60251</v>
      </c>
      <c r="Q22" s="133">
        <v>60951</v>
      </c>
      <c r="R22" s="133">
        <v>60557</v>
      </c>
      <c r="S22" s="188">
        <v>61633</v>
      </c>
      <c r="U22" s="135">
        <f t="shared" si="0"/>
        <v>-2.5607198542078602E-2</v>
      </c>
      <c r="V22" s="136">
        <f t="shared" si="0"/>
        <v>7.2990365429584703E-2</v>
      </c>
    </row>
    <row r="23" spans="1:22" x14ac:dyDescent="0.25">
      <c r="A23" s="189" t="s">
        <v>1690</v>
      </c>
      <c r="B23" s="132">
        <v>22680</v>
      </c>
      <c r="C23" s="133">
        <v>22496</v>
      </c>
      <c r="D23" s="133">
        <v>22739</v>
      </c>
      <c r="E23" s="133">
        <v>22769</v>
      </c>
      <c r="F23" s="133">
        <v>22534</v>
      </c>
      <c r="G23" s="133">
        <v>22723</v>
      </c>
      <c r="H23" s="133">
        <v>22813</v>
      </c>
      <c r="I23" s="133">
        <v>22765</v>
      </c>
      <c r="J23" s="133">
        <v>23148</v>
      </c>
      <c r="K23" s="133">
        <v>23347</v>
      </c>
      <c r="L23" s="133">
        <v>23916</v>
      </c>
      <c r="M23" s="133">
        <v>24655</v>
      </c>
      <c r="N23" s="133">
        <v>24720</v>
      </c>
      <c r="O23" s="133">
        <v>24751</v>
      </c>
      <c r="P23" s="133">
        <v>24627</v>
      </c>
      <c r="Q23" s="133">
        <v>24922</v>
      </c>
      <c r="R23" s="133">
        <v>24410</v>
      </c>
      <c r="S23" s="188">
        <v>24801</v>
      </c>
      <c r="U23" s="135">
        <f t="shared" si="0"/>
        <v>-7.9678535892728886E-2</v>
      </c>
      <c r="V23" s="136">
        <f t="shared" si="0"/>
        <v>6.5628069692147628E-2</v>
      </c>
    </row>
    <row r="24" spans="1:22" x14ac:dyDescent="0.25">
      <c r="A24" s="189" t="s">
        <v>1687</v>
      </c>
      <c r="B24" s="132">
        <v>33335</v>
      </c>
      <c r="C24" s="133">
        <v>33509</v>
      </c>
      <c r="D24" s="133">
        <v>33966</v>
      </c>
      <c r="E24" s="133">
        <v>34386</v>
      </c>
      <c r="F24" s="133">
        <v>34801</v>
      </c>
      <c r="G24" s="133">
        <v>34337</v>
      </c>
      <c r="H24" s="133">
        <v>34524</v>
      </c>
      <c r="I24" s="133">
        <v>34708</v>
      </c>
      <c r="J24" s="133">
        <v>34887</v>
      </c>
      <c r="K24" s="133">
        <v>34866</v>
      </c>
      <c r="L24" s="133">
        <v>34902</v>
      </c>
      <c r="M24" s="133">
        <v>35489</v>
      </c>
      <c r="N24" s="133">
        <v>35601</v>
      </c>
      <c r="O24" s="133">
        <v>35866</v>
      </c>
      <c r="P24" s="133">
        <v>35645</v>
      </c>
      <c r="Q24" s="133">
        <v>36050</v>
      </c>
      <c r="R24" s="133">
        <v>36151</v>
      </c>
      <c r="S24" s="188">
        <v>36833</v>
      </c>
      <c r="U24" s="135">
        <f t="shared" si="0"/>
        <v>1.125384138548724E-2</v>
      </c>
      <c r="V24" s="136">
        <f t="shared" si="0"/>
        <v>7.7623643695745148E-2</v>
      </c>
    </row>
    <row r="25" spans="1:22" x14ac:dyDescent="0.25">
      <c r="A25" s="187" t="s">
        <v>1684</v>
      </c>
      <c r="B25" s="132">
        <v>270744</v>
      </c>
      <c r="C25" s="133">
        <v>274637</v>
      </c>
      <c r="D25" s="133">
        <v>277582</v>
      </c>
      <c r="E25" s="133">
        <v>283437</v>
      </c>
      <c r="F25" s="133">
        <v>289052</v>
      </c>
      <c r="G25" s="133">
        <v>286103</v>
      </c>
      <c r="H25" s="133">
        <v>287999</v>
      </c>
      <c r="I25" s="133">
        <v>291820</v>
      </c>
      <c r="J25" s="133">
        <v>297422</v>
      </c>
      <c r="K25" s="133">
        <v>300601</v>
      </c>
      <c r="L25" s="133">
        <v>307847</v>
      </c>
      <c r="M25" s="133">
        <v>311171</v>
      </c>
      <c r="N25" s="133">
        <v>312743</v>
      </c>
      <c r="O25" s="133">
        <v>322904</v>
      </c>
      <c r="P25" s="133">
        <v>327606</v>
      </c>
      <c r="Q25" s="133">
        <v>332506</v>
      </c>
      <c r="R25" s="133">
        <v>336726</v>
      </c>
      <c r="S25" s="188">
        <v>340485</v>
      </c>
      <c r="U25" s="135">
        <f t="shared" si="0"/>
        <v>5.1740649331684319E-2</v>
      </c>
      <c r="V25" s="136">
        <f t="shared" si="0"/>
        <v>4.5406823007983821E-2</v>
      </c>
    </row>
    <row r="26" spans="1:22" x14ac:dyDescent="0.25">
      <c r="A26" s="189" t="s">
        <v>1681</v>
      </c>
      <c r="B26" s="132">
        <v>161928</v>
      </c>
      <c r="C26" s="133">
        <v>163584</v>
      </c>
      <c r="D26" s="133">
        <v>165701</v>
      </c>
      <c r="E26" s="133">
        <v>168849</v>
      </c>
      <c r="F26" s="133">
        <v>173949</v>
      </c>
      <c r="G26" s="133">
        <v>171637</v>
      </c>
      <c r="H26" s="133">
        <v>172232</v>
      </c>
      <c r="I26" s="133">
        <v>174269</v>
      </c>
      <c r="J26" s="133">
        <v>177667</v>
      </c>
      <c r="K26" s="133">
        <v>180552</v>
      </c>
      <c r="L26" s="133">
        <v>184932</v>
      </c>
      <c r="M26" s="133">
        <v>187555</v>
      </c>
      <c r="N26" s="133">
        <v>188060</v>
      </c>
      <c r="O26" s="133">
        <v>193136</v>
      </c>
      <c r="P26" s="133">
        <v>196616</v>
      </c>
      <c r="Q26" s="133">
        <v>199572</v>
      </c>
      <c r="R26" s="133">
        <v>201684</v>
      </c>
      <c r="S26" s="188">
        <v>204434</v>
      </c>
      <c r="U26" s="135">
        <f t="shared" si="0"/>
        <v>4.300729519208768E-2</v>
      </c>
      <c r="V26" s="136">
        <f t="shared" si="0"/>
        <v>5.5666452158511515E-2</v>
      </c>
    </row>
    <row r="27" spans="1:22" x14ac:dyDescent="0.25">
      <c r="A27" s="189" t="s">
        <v>1678</v>
      </c>
      <c r="B27" s="132">
        <v>93189</v>
      </c>
      <c r="C27" s="133">
        <v>92974</v>
      </c>
      <c r="D27" s="133">
        <v>93817</v>
      </c>
      <c r="E27" s="133">
        <v>94887</v>
      </c>
      <c r="F27" s="133">
        <v>97951</v>
      </c>
      <c r="G27" s="133">
        <v>96181</v>
      </c>
      <c r="H27" s="133">
        <v>96436</v>
      </c>
      <c r="I27" s="133">
        <v>95802</v>
      </c>
      <c r="J27" s="133">
        <v>97086</v>
      </c>
      <c r="K27" s="133">
        <v>98148</v>
      </c>
      <c r="L27" s="133">
        <v>100777</v>
      </c>
      <c r="M27" s="133">
        <v>102366</v>
      </c>
      <c r="N27" s="133">
        <v>102068</v>
      </c>
      <c r="O27" s="133">
        <v>104918</v>
      </c>
      <c r="P27" s="133">
        <v>107628</v>
      </c>
      <c r="Q27" s="133">
        <v>109465</v>
      </c>
      <c r="R27" s="133">
        <v>109443</v>
      </c>
      <c r="S27" s="188">
        <v>110635</v>
      </c>
      <c r="U27" s="135">
        <f t="shared" si="0"/>
        <v>-8.0366760632855083E-4</v>
      </c>
      <c r="V27" s="136">
        <f t="shared" si="0"/>
        <v>4.4282989819136809E-2</v>
      </c>
    </row>
    <row r="28" spans="1:22" x14ac:dyDescent="0.25">
      <c r="A28" s="189" t="s">
        <v>1675</v>
      </c>
      <c r="B28" s="132">
        <v>36264</v>
      </c>
      <c r="C28" s="133">
        <v>37390</v>
      </c>
      <c r="D28" s="133">
        <v>38159</v>
      </c>
      <c r="E28" s="133">
        <v>39755</v>
      </c>
      <c r="F28" s="133">
        <v>41077</v>
      </c>
      <c r="G28" s="133">
        <v>41149</v>
      </c>
      <c r="H28" s="133">
        <v>41129</v>
      </c>
      <c r="I28" s="133">
        <v>42822</v>
      </c>
      <c r="J28" s="133">
        <v>43891</v>
      </c>
      <c r="K28" s="133">
        <v>44959</v>
      </c>
      <c r="L28" s="133">
        <v>46189</v>
      </c>
      <c r="M28" s="133">
        <v>46901</v>
      </c>
      <c r="N28" s="133">
        <v>48260</v>
      </c>
      <c r="O28" s="133">
        <v>49313</v>
      </c>
      <c r="P28" s="133">
        <v>50439</v>
      </c>
      <c r="Q28" s="133">
        <v>51439</v>
      </c>
      <c r="R28" s="133">
        <v>52554</v>
      </c>
      <c r="S28" s="188">
        <v>53876</v>
      </c>
      <c r="U28" s="135">
        <f t="shared" si="0"/>
        <v>8.9564735404055629E-2</v>
      </c>
      <c r="V28" s="136">
        <f t="shared" si="0"/>
        <v>0.10448105294239141</v>
      </c>
    </row>
    <row r="29" spans="1:22" x14ac:dyDescent="0.25">
      <c r="A29" s="189" t="s">
        <v>1672</v>
      </c>
      <c r="B29" s="132">
        <v>19005</v>
      </c>
      <c r="C29" s="133">
        <v>19604</v>
      </c>
      <c r="D29" s="133">
        <v>19915</v>
      </c>
      <c r="E29" s="133">
        <v>20242</v>
      </c>
      <c r="F29" s="133">
        <v>20899</v>
      </c>
      <c r="G29" s="133">
        <v>20409</v>
      </c>
      <c r="H29" s="133">
        <v>20502</v>
      </c>
      <c r="I29" s="133">
        <v>21518</v>
      </c>
      <c r="J29" s="133">
        <v>22358</v>
      </c>
      <c r="K29" s="133">
        <v>22930</v>
      </c>
      <c r="L29" s="133">
        <v>23364</v>
      </c>
      <c r="M29" s="133">
        <v>23510</v>
      </c>
      <c r="N29" s="133">
        <v>23137</v>
      </c>
      <c r="O29" s="133">
        <v>23582</v>
      </c>
      <c r="P29" s="133">
        <v>22953</v>
      </c>
      <c r="Q29" s="133">
        <v>23265</v>
      </c>
      <c r="R29" s="133">
        <v>23421</v>
      </c>
      <c r="S29" s="188">
        <v>23377</v>
      </c>
      <c r="U29" s="135">
        <f t="shared" si="0"/>
        <v>2.7092383926630381E-2</v>
      </c>
      <c r="V29" s="136">
        <f t="shared" si="0"/>
        <v>-7.4934740495297136E-3</v>
      </c>
    </row>
    <row r="30" spans="1:22" x14ac:dyDescent="0.25">
      <c r="A30" s="189" t="s">
        <v>1669</v>
      </c>
      <c r="B30" s="132">
        <v>13527</v>
      </c>
      <c r="C30" s="133">
        <v>13707</v>
      </c>
      <c r="D30" s="133">
        <v>13920</v>
      </c>
      <c r="E30" s="133">
        <v>14155</v>
      </c>
      <c r="F30" s="133">
        <v>14207</v>
      </c>
      <c r="G30" s="133">
        <v>14165</v>
      </c>
      <c r="H30" s="133">
        <v>14427</v>
      </c>
      <c r="I30" s="133">
        <v>14584</v>
      </c>
      <c r="J30" s="133">
        <v>14850</v>
      </c>
      <c r="K30" s="133">
        <v>15112</v>
      </c>
      <c r="L30" s="133">
        <v>15220</v>
      </c>
      <c r="M30" s="133">
        <v>15405</v>
      </c>
      <c r="N30" s="133">
        <v>15447</v>
      </c>
      <c r="O30" s="133">
        <v>16150</v>
      </c>
      <c r="P30" s="133">
        <v>16471</v>
      </c>
      <c r="Q30" s="133">
        <v>16326</v>
      </c>
      <c r="R30" s="133">
        <v>17368</v>
      </c>
      <c r="S30" s="188">
        <v>17815</v>
      </c>
      <c r="U30" s="135">
        <f t="shared" si="0"/>
        <v>0.28079632601373961</v>
      </c>
      <c r="V30" s="136">
        <f t="shared" si="0"/>
        <v>0.10699093614331967</v>
      </c>
    </row>
    <row r="31" spans="1:22" x14ac:dyDescent="0.25">
      <c r="A31" s="189" t="s">
        <v>1666</v>
      </c>
      <c r="B31" s="132">
        <v>44856</v>
      </c>
      <c r="C31" s="133">
        <v>45525</v>
      </c>
      <c r="D31" s="133">
        <v>45734</v>
      </c>
      <c r="E31" s="133">
        <v>46201</v>
      </c>
      <c r="F31" s="133">
        <v>45181</v>
      </c>
      <c r="G31" s="133">
        <v>44660</v>
      </c>
      <c r="H31" s="133">
        <v>45165</v>
      </c>
      <c r="I31" s="133">
        <v>45444</v>
      </c>
      <c r="J31" s="133">
        <v>46992</v>
      </c>
      <c r="K31" s="133">
        <v>47152</v>
      </c>
      <c r="L31" s="133">
        <v>47918</v>
      </c>
      <c r="M31" s="133">
        <v>48244</v>
      </c>
      <c r="N31" s="133">
        <v>48720</v>
      </c>
      <c r="O31" s="133">
        <v>50534</v>
      </c>
      <c r="P31" s="133">
        <v>51246</v>
      </c>
      <c r="Q31" s="133">
        <v>52185</v>
      </c>
      <c r="R31" s="133">
        <v>53094</v>
      </c>
      <c r="S31" s="188">
        <v>53842</v>
      </c>
      <c r="U31" s="135">
        <f t="shared" si="0"/>
        <v>7.1516913796906278E-2</v>
      </c>
      <c r="V31" s="136">
        <f t="shared" si="0"/>
        <v>5.7554975571599165E-2</v>
      </c>
    </row>
    <row r="32" spans="1:22" x14ac:dyDescent="0.25">
      <c r="A32" s="189" t="s">
        <v>1663</v>
      </c>
      <c r="B32" s="132">
        <v>39154</v>
      </c>
      <c r="C32" s="133">
        <v>39719</v>
      </c>
      <c r="D32" s="133">
        <v>39888</v>
      </c>
      <c r="E32" s="133">
        <v>40169</v>
      </c>
      <c r="F32" s="133">
        <v>39098</v>
      </c>
      <c r="G32" s="133">
        <v>38511</v>
      </c>
      <c r="H32" s="133">
        <v>38902</v>
      </c>
      <c r="I32" s="133">
        <v>39064</v>
      </c>
      <c r="J32" s="133">
        <v>40527</v>
      </c>
      <c r="K32" s="133">
        <v>40651</v>
      </c>
      <c r="L32" s="133">
        <v>41377</v>
      </c>
      <c r="M32" s="133">
        <v>41636</v>
      </c>
      <c r="N32" s="133">
        <v>42025</v>
      </c>
      <c r="O32" s="133">
        <v>43615</v>
      </c>
      <c r="P32" s="133">
        <v>44264</v>
      </c>
      <c r="Q32" s="133">
        <v>45143</v>
      </c>
      <c r="R32" s="133">
        <v>45996</v>
      </c>
      <c r="S32" s="188">
        <v>46667</v>
      </c>
      <c r="U32" s="135">
        <f t="shared" si="0"/>
        <v>7.77513943575876E-2</v>
      </c>
      <c r="V32" s="136">
        <f t="shared" si="0"/>
        <v>5.9642261854856882E-2</v>
      </c>
    </row>
    <row r="33" spans="1:22" x14ac:dyDescent="0.25">
      <c r="A33" s="189" t="s">
        <v>1660</v>
      </c>
      <c r="B33" s="132">
        <v>5704</v>
      </c>
      <c r="C33" s="133">
        <v>5807</v>
      </c>
      <c r="D33" s="133">
        <v>5845</v>
      </c>
      <c r="E33" s="133">
        <v>6034</v>
      </c>
      <c r="F33" s="133">
        <v>6091</v>
      </c>
      <c r="G33" s="133">
        <v>6164</v>
      </c>
      <c r="H33" s="133">
        <v>6282</v>
      </c>
      <c r="I33" s="133">
        <v>6404</v>
      </c>
      <c r="J33" s="133">
        <v>6481</v>
      </c>
      <c r="K33" s="133">
        <v>6519</v>
      </c>
      <c r="L33" s="133">
        <v>6554</v>
      </c>
      <c r="M33" s="133">
        <v>6623</v>
      </c>
      <c r="N33" s="133">
        <v>6711</v>
      </c>
      <c r="O33" s="133">
        <v>6934</v>
      </c>
      <c r="P33" s="133">
        <v>6996</v>
      </c>
      <c r="Q33" s="133">
        <v>7056</v>
      </c>
      <c r="R33" s="133">
        <v>7113</v>
      </c>
      <c r="S33" s="188">
        <v>7190</v>
      </c>
      <c r="U33" s="135">
        <f t="shared" si="0"/>
        <v>3.270658502462398E-2</v>
      </c>
      <c r="V33" s="136">
        <f t="shared" si="0"/>
        <v>4.4009202342916165E-2</v>
      </c>
    </row>
    <row r="34" spans="1:22" x14ac:dyDescent="0.25">
      <c r="A34" s="189" t="s">
        <v>1657</v>
      </c>
      <c r="B34" s="132">
        <v>45873</v>
      </c>
      <c r="C34" s="133">
        <v>46817</v>
      </c>
      <c r="D34" s="133">
        <v>47080</v>
      </c>
      <c r="E34" s="133">
        <v>49167</v>
      </c>
      <c r="F34" s="133">
        <v>50593</v>
      </c>
      <c r="G34" s="133">
        <v>50776</v>
      </c>
      <c r="H34" s="133">
        <v>51729</v>
      </c>
      <c r="I34" s="133">
        <v>52728</v>
      </c>
      <c r="J34" s="133">
        <v>53113</v>
      </c>
      <c r="K34" s="133">
        <v>53199</v>
      </c>
      <c r="L34" s="133">
        <v>55127</v>
      </c>
      <c r="M34" s="133">
        <v>55387</v>
      </c>
      <c r="N34" s="133">
        <v>55485</v>
      </c>
      <c r="O34" s="133">
        <v>58435</v>
      </c>
      <c r="P34" s="133">
        <v>58520</v>
      </c>
      <c r="Q34" s="133">
        <v>59608</v>
      </c>
      <c r="R34" s="133">
        <v>60456</v>
      </c>
      <c r="S34" s="188">
        <v>60996</v>
      </c>
      <c r="U34" s="135">
        <f t="shared" si="0"/>
        <v>5.8130993197512026E-2</v>
      </c>
      <c r="V34" s="136">
        <f t="shared" si="0"/>
        <v>3.6210016723197347E-2</v>
      </c>
    </row>
    <row r="35" spans="1:22" x14ac:dyDescent="0.25">
      <c r="A35" s="189" t="s">
        <v>1654</v>
      </c>
      <c r="B35" s="132">
        <v>22489</v>
      </c>
      <c r="C35" s="133">
        <v>22925</v>
      </c>
      <c r="D35" s="133">
        <v>23226</v>
      </c>
      <c r="E35" s="133">
        <v>24956</v>
      </c>
      <c r="F35" s="133">
        <v>25688</v>
      </c>
      <c r="G35" s="133">
        <v>26261</v>
      </c>
      <c r="H35" s="133">
        <v>27005</v>
      </c>
      <c r="I35" s="133">
        <v>27641</v>
      </c>
      <c r="J35" s="133">
        <v>27346</v>
      </c>
      <c r="K35" s="133">
        <v>27470</v>
      </c>
      <c r="L35" s="133">
        <v>29247</v>
      </c>
      <c r="M35" s="133">
        <v>29175</v>
      </c>
      <c r="N35" s="133">
        <v>28735</v>
      </c>
      <c r="O35" s="133">
        <v>30838</v>
      </c>
      <c r="P35" s="133">
        <v>30097</v>
      </c>
      <c r="Q35" s="133">
        <v>31443</v>
      </c>
      <c r="R35" s="133">
        <v>31441</v>
      </c>
      <c r="S35" s="188">
        <v>31493</v>
      </c>
      <c r="U35" s="135">
        <f t="shared" si="0"/>
        <v>-2.5440437446877517E-4</v>
      </c>
      <c r="V35" s="136">
        <f t="shared" si="0"/>
        <v>6.6319959069733869E-3</v>
      </c>
    </row>
    <row r="36" spans="1:22" x14ac:dyDescent="0.25">
      <c r="A36" s="189" t="s">
        <v>1651</v>
      </c>
      <c r="B36" s="132">
        <v>23432</v>
      </c>
      <c r="C36" s="133">
        <v>23938</v>
      </c>
      <c r="D36" s="133">
        <v>23916</v>
      </c>
      <c r="E36" s="133">
        <v>24364</v>
      </c>
      <c r="F36" s="133">
        <v>25064</v>
      </c>
      <c r="G36" s="133">
        <v>24754</v>
      </c>
      <c r="H36" s="133">
        <v>25015</v>
      </c>
      <c r="I36" s="133">
        <v>25406</v>
      </c>
      <c r="J36" s="133">
        <v>25995</v>
      </c>
      <c r="K36" s="133">
        <v>25971</v>
      </c>
      <c r="L36" s="133">
        <v>26286</v>
      </c>
      <c r="M36" s="133">
        <v>26575</v>
      </c>
      <c r="N36" s="133">
        <v>27018</v>
      </c>
      <c r="O36" s="133">
        <v>27992</v>
      </c>
      <c r="P36" s="133">
        <v>28668</v>
      </c>
      <c r="Q36" s="133">
        <v>28566</v>
      </c>
      <c r="R36" s="133">
        <v>29332</v>
      </c>
      <c r="S36" s="188">
        <v>29780</v>
      </c>
      <c r="U36" s="135">
        <f t="shared" si="0"/>
        <v>0.11165231788284924</v>
      </c>
      <c r="V36" s="136">
        <f t="shared" si="0"/>
        <v>6.2507656700942604E-2</v>
      </c>
    </row>
    <row r="37" spans="1:22" x14ac:dyDescent="0.25">
      <c r="A37" s="189" t="s">
        <v>1648</v>
      </c>
      <c r="B37" s="132">
        <v>18114</v>
      </c>
      <c r="C37" s="133">
        <v>18713</v>
      </c>
      <c r="D37" s="133">
        <v>19067</v>
      </c>
      <c r="E37" s="133">
        <v>19221</v>
      </c>
      <c r="F37" s="133">
        <v>19422</v>
      </c>
      <c r="G37" s="133">
        <v>19132</v>
      </c>
      <c r="H37" s="133">
        <v>18988</v>
      </c>
      <c r="I37" s="133">
        <v>19498</v>
      </c>
      <c r="J37" s="133">
        <v>19731</v>
      </c>
      <c r="K37" s="133">
        <v>19818</v>
      </c>
      <c r="L37" s="133">
        <v>20044</v>
      </c>
      <c r="M37" s="133">
        <v>20181</v>
      </c>
      <c r="N37" s="133">
        <v>20615</v>
      </c>
      <c r="O37" s="133">
        <v>20978</v>
      </c>
      <c r="P37" s="133">
        <v>21384</v>
      </c>
      <c r="Q37" s="133">
        <v>21351</v>
      </c>
      <c r="R37" s="133">
        <v>21691</v>
      </c>
      <c r="S37" s="188">
        <v>21483</v>
      </c>
      <c r="U37" s="135">
        <f t="shared" si="0"/>
        <v>6.5234970011370574E-2</v>
      </c>
      <c r="V37" s="136">
        <f t="shared" si="0"/>
        <v>-3.7808720761615122E-2</v>
      </c>
    </row>
    <row r="38" spans="1:22" x14ac:dyDescent="0.25">
      <c r="A38" s="189" t="s">
        <v>1645</v>
      </c>
      <c r="B38" s="132">
        <v>14717</v>
      </c>
      <c r="C38" s="133">
        <v>15196</v>
      </c>
      <c r="D38" s="133">
        <v>15468</v>
      </c>
      <c r="E38" s="133">
        <v>15565</v>
      </c>
      <c r="F38" s="133">
        <v>15692</v>
      </c>
      <c r="G38" s="133">
        <v>15498</v>
      </c>
      <c r="H38" s="133">
        <v>15307</v>
      </c>
      <c r="I38" s="133">
        <v>15734</v>
      </c>
      <c r="J38" s="133">
        <v>15889</v>
      </c>
      <c r="K38" s="133">
        <v>15945</v>
      </c>
      <c r="L38" s="133">
        <v>16139</v>
      </c>
      <c r="M38" s="133">
        <v>16253</v>
      </c>
      <c r="N38" s="133">
        <v>16637</v>
      </c>
      <c r="O38" s="133">
        <v>16873</v>
      </c>
      <c r="P38" s="133">
        <v>17233</v>
      </c>
      <c r="Q38" s="133">
        <v>17203</v>
      </c>
      <c r="R38" s="133">
        <v>17481</v>
      </c>
      <c r="S38" s="188">
        <v>17301</v>
      </c>
      <c r="U38" s="135">
        <f t="shared" si="0"/>
        <v>6.6223705141486899E-2</v>
      </c>
      <c r="V38" s="136">
        <f t="shared" si="0"/>
        <v>-4.0555774666802491E-2</v>
      </c>
    </row>
    <row r="39" spans="1:22" x14ac:dyDescent="0.25">
      <c r="A39" s="189" t="s">
        <v>1642</v>
      </c>
      <c r="B39" s="132">
        <v>3398</v>
      </c>
      <c r="C39" s="133">
        <v>3518</v>
      </c>
      <c r="D39" s="133">
        <v>3600</v>
      </c>
      <c r="E39" s="133">
        <v>3658</v>
      </c>
      <c r="F39" s="133">
        <v>3733</v>
      </c>
      <c r="G39" s="133">
        <v>3635</v>
      </c>
      <c r="H39" s="133">
        <v>3685</v>
      </c>
      <c r="I39" s="133">
        <v>3768</v>
      </c>
      <c r="J39" s="133">
        <v>3847</v>
      </c>
      <c r="K39" s="133">
        <v>3879</v>
      </c>
      <c r="L39" s="133">
        <v>3911</v>
      </c>
      <c r="M39" s="133">
        <v>3934</v>
      </c>
      <c r="N39" s="133">
        <v>3982</v>
      </c>
      <c r="O39" s="133">
        <v>4112</v>
      </c>
      <c r="P39" s="133">
        <v>4156</v>
      </c>
      <c r="Q39" s="133">
        <v>4153</v>
      </c>
      <c r="R39" s="133">
        <v>4214</v>
      </c>
      <c r="S39" s="188">
        <v>4188</v>
      </c>
      <c r="U39" s="135">
        <f t="shared" si="0"/>
        <v>6.0059886189734346E-2</v>
      </c>
      <c r="V39" s="136">
        <f t="shared" si="0"/>
        <v>-2.4452170624234215E-2</v>
      </c>
    </row>
    <row r="40" spans="1:22" x14ac:dyDescent="0.25">
      <c r="A40" s="187" t="s">
        <v>15</v>
      </c>
      <c r="B40" s="132">
        <v>357850</v>
      </c>
      <c r="C40" s="133">
        <v>364947</v>
      </c>
      <c r="D40" s="133">
        <v>373747</v>
      </c>
      <c r="E40" s="133">
        <v>384102</v>
      </c>
      <c r="F40" s="133">
        <v>399151</v>
      </c>
      <c r="G40" s="133">
        <v>407996</v>
      </c>
      <c r="H40" s="133">
        <v>418091</v>
      </c>
      <c r="I40" s="133">
        <v>427797</v>
      </c>
      <c r="J40" s="133">
        <v>440558</v>
      </c>
      <c r="K40" s="133">
        <v>446924</v>
      </c>
      <c r="L40" s="133">
        <v>453547</v>
      </c>
      <c r="M40" s="133">
        <v>458012</v>
      </c>
      <c r="N40" s="133">
        <v>460548</v>
      </c>
      <c r="O40" s="133">
        <v>475439</v>
      </c>
      <c r="P40" s="133">
        <v>490103</v>
      </c>
      <c r="Q40" s="133">
        <v>500426</v>
      </c>
      <c r="R40" s="133">
        <v>508154</v>
      </c>
      <c r="S40" s="188">
        <v>518365</v>
      </c>
      <c r="U40" s="135">
        <f t="shared" si="0"/>
        <v>6.3217047331439291E-2</v>
      </c>
      <c r="V40" s="136">
        <f t="shared" si="0"/>
        <v>8.2832512177331452E-2</v>
      </c>
    </row>
    <row r="41" spans="1:22" x14ac:dyDescent="0.25">
      <c r="A41" s="189" t="s">
        <v>1639</v>
      </c>
      <c r="B41" s="132">
        <v>233669</v>
      </c>
      <c r="C41" s="133">
        <v>239753</v>
      </c>
      <c r="D41" s="133">
        <v>246522</v>
      </c>
      <c r="E41" s="133">
        <v>257314</v>
      </c>
      <c r="F41" s="133">
        <v>265049</v>
      </c>
      <c r="G41" s="133">
        <v>275676</v>
      </c>
      <c r="H41" s="133">
        <v>286663</v>
      </c>
      <c r="I41" s="133">
        <v>294351</v>
      </c>
      <c r="J41" s="133">
        <v>302833</v>
      </c>
      <c r="K41" s="133">
        <v>307118</v>
      </c>
      <c r="L41" s="133">
        <v>311766</v>
      </c>
      <c r="M41" s="133">
        <v>315957</v>
      </c>
      <c r="N41" s="133">
        <v>320904</v>
      </c>
      <c r="O41" s="133">
        <v>329765</v>
      </c>
      <c r="P41" s="133">
        <v>338550</v>
      </c>
      <c r="Q41" s="133">
        <v>349087</v>
      </c>
      <c r="R41" s="133">
        <v>353666</v>
      </c>
      <c r="S41" s="188">
        <v>359364</v>
      </c>
      <c r="U41" s="135">
        <f t="shared" si="0"/>
        <v>5.3509698820146889E-2</v>
      </c>
      <c r="V41" s="136">
        <f t="shared" si="0"/>
        <v>6.6019213849405345E-2</v>
      </c>
    </row>
    <row r="42" spans="1:22" x14ac:dyDescent="0.25">
      <c r="A42" s="189" t="s">
        <v>1636</v>
      </c>
      <c r="B42" s="132">
        <v>125102</v>
      </c>
      <c r="C42" s="133">
        <v>128903</v>
      </c>
      <c r="D42" s="133">
        <v>133092</v>
      </c>
      <c r="E42" s="133">
        <v>138030</v>
      </c>
      <c r="F42" s="133">
        <v>143054</v>
      </c>
      <c r="G42" s="133">
        <v>147760</v>
      </c>
      <c r="H42" s="133">
        <v>152256</v>
      </c>
      <c r="I42" s="133">
        <v>155402</v>
      </c>
      <c r="J42" s="133">
        <v>161171</v>
      </c>
      <c r="K42" s="133">
        <v>163567</v>
      </c>
      <c r="L42" s="133">
        <v>165428</v>
      </c>
      <c r="M42" s="133">
        <v>168367</v>
      </c>
      <c r="N42" s="133">
        <v>170608</v>
      </c>
      <c r="O42" s="133">
        <v>175025</v>
      </c>
      <c r="P42" s="133">
        <v>181430</v>
      </c>
      <c r="Q42" s="133">
        <v>187792</v>
      </c>
      <c r="R42" s="133">
        <v>188753</v>
      </c>
      <c r="S42" s="188">
        <v>192326</v>
      </c>
      <c r="U42" s="135">
        <f t="shared" si="0"/>
        <v>2.0627116774950327E-2</v>
      </c>
      <c r="V42" s="136">
        <f t="shared" si="0"/>
        <v>7.7895217883980461E-2</v>
      </c>
    </row>
    <row r="43" spans="1:22" x14ac:dyDescent="0.25">
      <c r="A43" s="189" t="s">
        <v>1633</v>
      </c>
      <c r="B43" s="132">
        <v>53405</v>
      </c>
      <c r="C43" s="133">
        <v>56765</v>
      </c>
      <c r="D43" s="133">
        <v>59921</v>
      </c>
      <c r="E43" s="133">
        <v>62923</v>
      </c>
      <c r="F43" s="133">
        <v>66133</v>
      </c>
      <c r="G43" s="133">
        <v>69733</v>
      </c>
      <c r="H43" s="133">
        <v>73156</v>
      </c>
      <c r="I43" s="133">
        <v>76277</v>
      </c>
      <c r="J43" s="133">
        <v>80595</v>
      </c>
      <c r="K43" s="133">
        <v>83558</v>
      </c>
      <c r="L43" s="133">
        <v>85686</v>
      </c>
      <c r="M43" s="133">
        <v>87326</v>
      </c>
      <c r="N43" s="133">
        <v>90612</v>
      </c>
      <c r="O43" s="133">
        <v>96482</v>
      </c>
      <c r="P43" s="133">
        <v>100867</v>
      </c>
      <c r="Q43" s="133">
        <v>105518</v>
      </c>
      <c r="R43" s="133">
        <v>107319</v>
      </c>
      <c r="S43" s="188">
        <v>110826</v>
      </c>
      <c r="U43" s="135">
        <f t="shared" si="0"/>
        <v>7.0040622213734416E-2</v>
      </c>
      <c r="V43" s="136">
        <f t="shared" si="0"/>
        <v>0.1372610512665835</v>
      </c>
    </row>
    <row r="44" spans="1:22" x14ac:dyDescent="0.25">
      <c r="A44" s="189" t="s">
        <v>1630</v>
      </c>
      <c r="B44" s="132">
        <v>23315</v>
      </c>
      <c r="C44" s="133">
        <v>24147</v>
      </c>
      <c r="D44" s="133">
        <v>24908</v>
      </c>
      <c r="E44" s="133">
        <v>26017</v>
      </c>
      <c r="F44" s="133">
        <v>26955</v>
      </c>
      <c r="G44" s="133">
        <v>27903</v>
      </c>
      <c r="H44" s="133">
        <v>28647</v>
      </c>
      <c r="I44" s="133">
        <v>29785</v>
      </c>
      <c r="J44" s="133">
        <v>30747</v>
      </c>
      <c r="K44" s="133">
        <v>30310</v>
      </c>
      <c r="L44" s="133">
        <v>31595</v>
      </c>
      <c r="M44" s="133">
        <v>32563</v>
      </c>
      <c r="N44" s="133">
        <v>32729</v>
      </c>
      <c r="O44" s="133">
        <v>31608</v>
      </c>
      <c r="P44" s="133">
        <v>31795</v>
      </c>
      <c r="Q44" s="133">
        <v>32869</v>
      </c>
      <c r="R44" s="133">
        <v>33458</v>
      </c>
      <c r="S44" s="188">
        <v>33799</v>
      </c>
      <c r="U44" s="135">
        <f t="shared" si="0"/>
        <v>7.3628277986922841E-2</v>
      </c>
      <c r="V44" s="136">
        <f t="shared" si="0"/>
        <v>4.1395021731388537E-2</v>
      </c>
    </row>
    <row r="45" spans="1:22" x14ac:dyDescent="0.25">
      <c r="A45" s="189" t="s">
        <v>1627</v>
      </c>
      <c r="B45" s="132">
        <v>20105</v>
      </c>
      <c r="C45" s="133">
        <v>20413</v>
      </c>
      <c r="D45" s="133">
        <v>20736</v>
      </c>
      <c r="E45" s="133">
        <v>21447</v>
      </c>
      <c r="F45" s="133">
        <v>21877</v>
      </c>
      <c r="G45" s="133">
        <v>22362</v>
      </c>
      <c r="H45" s="133">
        <v>22500</v>
      </c>
      <c r="I45" s="133">
        <v>22870</v>
      </c>
      <c r="J45" s="133">
        <v>23198</v>
      </c>
      <c r="K45" s="133">
        <v>23596</v>
      </c>
      <c r="L45" s="133">
        <v>23447</v>
      </c>
      <c r="M45" s="133">
        <v>23214</v>
      </c>
      <c r="N45" s="133">
        <v>23201</v>
      </c>
      <c r="O45" s="133">
        <v>23630</v>
      </c>
      <c r="P45" s="133">
        <v>24553</v>
      </c>
      <c r="Q45" s="133">
        <v>25156</v>
      </c>
      <c r="R45" s="133">
        <v>25241</v>
      </c>
      <c r="S45" s="188">
        <v>25466</v>
      </c>
      <c r="U45" s="135">
        <f t="shared" si="0"/>
        <v>1.3584319129516631E-2</v>
      </c>
      <c r="V45" s="136">
        <f t="shared" si="0"/>
        <v>3.613587679723862E-2</v>
      </c>
    </row>
    <row r="46" spans="1:22" x14ac:dyDescent="0.25">
      <c r="A46" s="189" t="s">
        <v>1624</v>
      </c>
      <c r="B46" s="132">
        <v>29353</v>
      </c>
      <c r="C46" s="133">
        <v>29187</v>
      </c>
      <c r="D46" s="133">
        <v>29596</v>
      </c>
      <c r="E46" s="133">
        <v>30093</v>
      </c>
      <c r="F46" s="133">
        <v>30963</v>
      </c>
      <c r="G46" s="133">
        <v>31301</v>
      </c>
      <c r="H46" s="133">
        <v>32109</v>
      </c>
      <c r="I46" s="133">
        <v>31553</v>
      </c>
      <c r="J46" s="133">
        <v>32533</v>
      </c>
      <c r="K46" s="133">
        <v>32707</v>
      </c>
      <c r="L46" s="133">
        <v>32200</v>
      </c>
      <c r="M46" s="133">
        <v>33035</v>
      </c>
      <c r="N46" s="133">
        <v>32939</v>
      </c>
      <c r="O46" s="133">
        <v>33734</v>
      </c>
      <c r="P46" s="133">
        <v>35251</v>
      </c>
      <c r="Q46" s="133">
        <v>36266</v>
      </c>
      <c r="R46" s="133">
        <v>35646</v>
      </c>
      <c r="S46" s="188">
        <v>36160</v>
      </c>
      <c r="U46" s="135">
        <f t="shared" si="0"/>
        <v>-6.6649891747416423E-2</v>
      </c>
      <c r="V46" s="136">
        <f t="shared" si="0"/>
        <v>5.893786083627317E-2</v>
      </c>
    </row>
    <row r="47" spans="1:22" x14ac:dyDescent="0.25">
      <c r="A47" s="189" t="s">
        <v>1621</v>
      </c>
      <c r="B47" s="132">
        <v>15415</v>
      </c>
      <c r="C47" s="133">
        <v>15539</v>
      </c>
      <c r="D47" s="133">
        <v>15861</v>
      </c>
      <c r="E47" s="133">
        <v>16467</v>
      </c>
      <c r="F47" s="133">
        <v>16664</v>
      </c>
      <c r="G47" s="133">
        <v>17112</v>
      </c>
      <c r="H47" s="133">
        <v>17616</v>
      </c>
      <c r="I47" s="133">
        <v>17464</v>
      </c>
      <c r="J47" s="133">
        <v>17918</v>
      </c>
      <c r="K47" s="133">
        <v>17809</v>
      </c>
      <c r="L47" s="133">
        <v>17523</v>
      </c>
      <c r="M47" s="133">
        <v>17543</v>
      </c>
      <c r="N47" s="133">
        <v>17527</v>
      </c>
      <c r="O47" s="133">
        <v>17953</v>
      </c>
      <c r="P47" s="133">
        <v>18643</v>
      </c>
      <c r="Q47" s="133">
        <v>19269</v>
      </c>
      <c r="R47" s="133">
        <v>19145</v>
      </c>
      <c r="S47" s="188">
        <v>19517</v>
      </c>
      <c r="U47" s="135">
        <f t="shared" si="0"/>
        <v>-2.549342017669487E-2</v>
      </c>
      <c r="V47" s="136">
        <f t="shared" si="0"/>
        <v>8.0017433223247725E-2</v>
      </c>
    </row>
    <row r="48" spans="1:22" x14ac:dyDescent="0.25">
      <c r="A48" s="189" t="s">
        <v>1618</v>
      </c>
      <c r="B48" s="132">
        <v>13933</v>
      </c>
      <c r="C48" s="133">
        <v>13639</v>
      </c>
      <c r="D48" s="133">
        <v>13725</v>
      </c>
      <c r="E48" s="133">
        <v>13612</v>
      </c>
      <c r="F48" s="133">
        <v>14291</v>
      </c>
      <c r="G48" s="133">
        <v>14172</v>
      </c>
      <c r="H48" s="133">
        <v>14470</v>
      </c>
      <c r="I48" s="133">
        <v>14054</v>
      </c>
      <c r="J48" s="133">
        <v>14578</v>
      </c>
      <c r="K48" s="133">
        <v>14873</v>
      </c>
      <c r="L48" s="133">
        <v>14653</v>
      </c>
      <c r="M48" s="133">
        <v>15533</v>
      </c>
      <c r="N48" s="133">
        <v>15450</v>
      </c>
      <c r="O48" s="133">
        <v>15824</v>
      </c>
      <c r="P48" s="133">
        <v>16680</v>
      </c>
      <c r="Q48" s="133">
        <v>17054</v>
      </c>
      <c r="R48" s="133">
        <v>16507</v>
      </c>
      <c r="S48" s="188">
        <v>16625</v>
      </c>
      <c r="U48" s="135">
        <f t="shared" si="0"/>
        <v>-0.12225660406453021</v>
      </c>
      <c r="V48" s="136">
        <f t="shared" si="0"/>
        <v>2.8901998441024812E-2</v>
      </c>
    </row>
    <row r="49" spans="1:22" x14ac:dyDescent="0.25">
      <c r="A49" s="189" t="s">
        <v>1615</v>
      </c>
      <c r="B49" s="132">
        <v>5038</v>
      </c>
      <c r="C49" s="133">
        <v>4959</v>
      </c>
      <c r="D49" s="133">
        <v>5176</v>
      </c>
      <c r="E49" s="133">
        <v>5181</v>
      </c>
      <c r="F49" s="133">
        <v>5365</v>
      </c>
      <c r="G49" s="133">
        <v>5491</v>
      </c>
      <c r="H49" s="133">
        <v>5599</v>
      </c>
      <c r="I49" s="133">
        <v>5640</v>
      </c>
      <c r="J49" s="133">
        <v>5767</v>
      </c>
      <c r="K49" s="133">
        <v>5862</v>
      </c>
      <c r="L49" s="133">
        <v>5926</v>
      </c>
      <c r="M49" s="133">
        <v>6131</v>
      </c>
      <c r="N49" s="133">
        <v>6246</v>
      </c>
      <c r="O49" s="133">
        <v>6430</v>
      </c>
      <c r="P49" s="133">
        <v>6535</v>
      </c>
      <c r="Q49" s="133">
        <v>6562</v>
      </c>
      <c r="R49" s="133">
        <v>6686</v>
      </c>
      <c r="S49" s="188">
        <v>6946</v>
      </c>
      <c r="U49" s="135">
        <f t="shared" si="0"/>
        <v>7.7756336316598063E-2</v>
      </c>
      <c r="V49" s="136">
        <f t="shared" si="0"/>
        <v>0.16485971714086833</v>
      </c>
    </row>
    <row r="50" spans="1:22" x14ac:dyDescent="0.25">
      <c r="A50" s="189" t="s">
        <v>1612</v>
      </c>
      <c r="B50" s="132">
        <v>103553</v>
      </c>
      <c r="C50" s="133">
        <v>105955</v>
      </c>
      <c r="D50" s="133">
        <v>108362</v>
      </c>
      <c r="E50" s="133">
        <v>114137</v>
      </c>
      <c r="F50" s="133">
        <v>116781</v>
      </c>
      <c r="G50" s="133">
        <v>122470</v>
      </c>
      <c r="H50" s="133">
        <v>128682</v>
      </c>
      <c r="I50" s="133">
        <v>133058</v>
      </c>
      <c r="J50" s="133">
        <v>135806</v>
      </c>
      <c r="K50" s="133">
        <v>137607</v>
      </c>
      <c r="L50" s="133">
        <v>140239</v>
      </c>
      <c r="M50" s="133">
        <v>141379</v>
      </c>
      <c r="N50" s="133">
        <v>143909</v>
      </c>
      <c r="O50" s="133">
        <v>148122</v>
      </c>
      <c r="P50" s="133">
        <v>150659</v>
      </c>
      <c r="Q50" s="133">
        <v>154934</v>
      </c>
      <c r="R50" s="133">
        <v>158173</v>
      </c>
      <c r="S50" s="188">
        <v>160128</v>
      </c>
      <c r="U50" s="135">
        <f t="shared" si="0"/>
        <v>8.628172567261605E-2</v>
      </c>
      <c r="V50" s="136">
        <f t="shared" si="0"/>
        <v>5.0363714234981316E-2</v>
      </c>
    </row>
    <row r="51" spans="1:22" x14ac:dyDescent="0.25">
      <c r="A51" s="189" t="s">
        <v>1609</v>
      </c>
      <c r="B51" s="132">
        <v>53802</v>
      </c>
      <c r="C51" s="133">
        <v>56315</v>
      </c>
      <c r="D51" s="133">
        <v>58995</v>
      </c>
      <c r="E51" s="133">
        <v>62465</v>
      </c>
      <c r="F51" s="133">
        <v>63942</v>
      </c>
      <c r="G51" s="133">
        <v>66074</v>
      </c>
      <c r="H51" s="133">
        <v>68502</v>
      </c>
      <c r="I51" s="133">
        <v>72137</v>
      </c>
      <c r="J51" s="133">
        <v>74595</v>
      </c>
      <c r="K51" s="133">
        <v>75875</v>
      </c>
      <c r="L51" s="133">
        <v>77248</v>
      </c>
      <c r="M51" s="133">
        <v>77269</v>
      </c>
      <c r="N51" s="133">
        <v>78186</v>
      </c>
      <c r="O51" s="133">
        <v>80639</v>
      </c>
      <c r="P51" s="133">
        <v>83461</v>
      </c>
      <c r="Q51" s="133">
        <v>87328</v>
      </c>
      <c r="R51" s="133">
        <v>90611</v>
      </c>
      <c r="S51" s="188">
        <v>92881</v>
      </c>
      <c r="U51" s="135">
        <f t="shared" si="0"/>
        <v>0.15906992628167771</v>
      </c>
      <c r="V51" s="136">
        <f t="shared" si="0"/>
        <v>0.10403752986355608</v>
      </c>
    </row>
    <row r="52" spans="1:22" x14ac:dyDescent="0.25">
      <c r="A52" s="189" t="s">
        <v>1606</v>
      </c>
      <c r="B52" s="132">
        <v>48240</v>
      </c>
      <c r="C52" s="133">
        <v>48117</v>
      </c>
      <c r="D52" s="133">
        <v>47854</v>
      </c>
      <c r="E52" s="133">
        <v>50117</v>
      </c>
      <c r="F52" s="133">
        <v>51292</v>
      </c>
      <c r="G52" s="133">
        <v>54757</v>
      </c>
      <c r="H52" s="133">
        <v>58438</v>
      </c>
      <c r="I52" s="133">
        <v>59239</v>
      </c>
      <c r="J52" s="133">
        <v>59621</v>
      </c>
      <c r="K52" s="133">
        <v>60150</v>
      </c>
      <c r="L52" s="133">
        <v>61357</v>
      </c>
      <c r="M52" s="133">
        <v>62369</v>
      </c>
      <c r="N52" s="133">
        <v>63919</v>
      </c>
      <c r="O52" s="133">
        <v>65621</v>
      </c>
      <c r="P52" s="133">
        <v>65460</v>
      </c>
      <c r="Q52" s="133">
        <v>66015</v>
      </c>
      <c r="R52" s="133">
        <v>66205</v>
      </c>
      <c r="S52" s="188">
        <v>66001</v>
      </c>
      <c r="U52" s="135">
        <f t="shared" si="0"/>
        <v>1.156233238794746E-2</v>
      </c>
      <c r="V52" s="136">
        <f t="shared" si="0"/>
        <v>-1.2268502131607129E-2</v>
      </c>
    </row>
    <row r="53" spans="1:22" ht="13.8" thickBot="1" x14ac:dyDescent="0.3">
      <c r="A53" s="189" t="s">
        <v>1603</v>
      </c>
      <c r="B53" s="132">
        <v>1520</v>
      </c>
      <c r="C53" s="133">
        <v>1556</v>
      </c>
      <c r="D53" s="133">
        <v>1595</v>
      </c>
      <c r="E53" s="133">
        <v>1670</v>
      </c>
      <c r="F53" s="133">
        <v>1688</v>
      </c>
      <c r="G53" s="133">
        <v>1725</v>
      </c>
      <c r="H53" s="133">
        <v>1783</v>
      </c>
      <c r="I53" s="133">
        <v>1824</v>
      </c>
      <c r="J53" s="133">
        <v>1827</v>
      </c>
      <c r="K53" s="133">
        <v>1849</v>
      </c>
      <c r="L53" s="133">
        <v>1892</v>
      </c>
      <c r="M53" s="133">
        <v>1923</v>
      </c>
      <c r="N53" s="133">
        <v>1929</v>
      </c>
      <c r="O53" s="133">
        <v>1999</v>
      </c>
      <c r="P53" s="133">
        <v>2062</v>
      </c>
      <c r="Q53" s="133">
        <v>2161</v>
      </c>
      <c r="R53" s="133">
        <v>2205</v>
      </c>
      <c r="S53" s="188">
        <v>2340</v>
      </c>
      <c r="U53" s="135">
        <f t="shared" si="0"/>
        <v>8.3965120128182136E-2</v>
      </c>
      <c r="V53" s="136">
        <f t="shared" si="0"/>
        <v>0.26832062373011678</v>
      </c>
    </row>
    <row r="54" spans="1:22" ht="13.8" thickBot="1" x14ac:dyDescent="0.3">
      <c r="A54" s="137" t="s">
        <v>1600</v>
      </c>
      <c r="B54" s="138">
        <v>56669</v>
      </c>
      <c r="C54" s="139">
        <v>57843</v>
      </c>
      <c r="D54" s="139">
        <v>59181</v>
      </c>
      <c r="E54" s="139">
        <v>60304</v>
      </c>
      <c r="F54" s="139">
        <v>63342</v>
      </c>
      <c r="G54" s="139">
        <v>63123</v>
      </c>
      <c r="H54" s="139">
        <v>63832</v>
      </c>
      <c r="I54" s="139">
        <v>65091</v>
      </c>
      <c r="J54" s="139">
        <v>68419</v>
      </c>
      <c r="K54" s="139">
        <v>68785</v>
      </c>
      <c r="L54" s="139">
        <v>69309</v>
      </c>
      <c r="M54" s="139">
        <v>69654</v>
      </c>
      <c r="N54" s="139">
        <v>68537</v>
      </c>
      <c r="O54" s="139">
        <v>71828</v>
      </c>
      <c r="P54" s="139">
        <v>75168</v>
      </c>
      <c r="Q54" s="139">
        <v>75930</v>
      </c>
      <c r="R54" s="139">
        <v>76407</v>
      </c>
      <c r="S54" s="140">
        <v>79797</v>
      </c>
      <c r="U54" s="141">
        <f t="shared" si="0"/>
        <v>2.5366189817555895E-2</v>
      </c>
      <c r="V54" s="142">
        <f t="shared" si="0"/>
        <v>0.18963481158945328</v>
      </c>
    </row>
    <row r="55" spans="1:22" x14ac:dyDescent="0.25">
      <c r="A55" s="189" t="s">
        <v>1597</v>
      </c>
      <c r="B55" s="132">
        <v>35865</v>
      </c>
      <c r="C55" s="133">
        <v>35900</v>
      </c>
      <c r="D55" s="133">
        <v>36145</v>
      </c>
      <c r="E55" s="133">
        <v>36274</v>
      </c>
      <c r="F55" s="133">
        <v>39281</v>
      </c>
      <c r="G55" s="133">
        <v>38237</v>
      </c>
      <c r="H55" s="133">
        <v>37996</v>
      </c>
      <c r="I55" s="133">
        <v>38856</v>
      </c>
      <c r="J55" s="133">
        <v>39855</v>
      </c>
      <c r="K55" s="133">
        <v>41782</v>
      </c>
      <c r="L55" s="133">
        <v>43220</v>
      </c>
      <c r="M55" s="133">
        <v>43428</v>
      </c>
      <c r="N55" s="133">
        <v>43155</v>
      </c>
      <c r="O55" s="133">
        <v>44922</v>
      </c>
      <c r="P55" s="133">
        <v>46473</v>
      </c>
      <c r="Q55" s="133">
        <v>46601</v>
      </c>
      <c r="R55" s="133">
        <v>48752</v>
      </c>
      <c r="S55" s="188">
        <v>49066</v>
      </c>
      <c r="U55" s="135">
        <f t="shared" si="0"/>
        <v>0.19781239443126442</v>
      </c>
      <c r="V55" s="136">
        <f t="shared" si="0"/>
        <v>2.601301652326371E-2</v>
      </c>
    </row>
    <row r="56" spans="1:22" x14ac:dyDescent="0.25">
      <c r="A56" s="189" t="s">
        <v>1594</v>
      </c>
      <c r="B56" s="132">
        <v>8939</v>
      </c>
      <c r="C56" s="133">
        <v>9030</v>
      </c>
      <c r="D56" s="133">
        <v>9180</v>
      </c>
      <c r="E56" s="133">
        <v>8850</v>
      </c>
      <c r="F56" s="133">
        <v>9645</v>
      </c>
      <c r="G56" s="133">
        <v>9348</v>
      </c>
      <c r="H56" s="133">
        <v>9209</v>
      </c>
      <c r="I56" s="133">
        <v>9823</v>
      </c>
      <c r="J56" s="133">
        <v>9931</v>
      </c>
      <c r="K56" s="133">
        <v>10106</v>
      </c>
      <c r="L56" s="133">
        <v>10506</v>
      </c>
      <c r="M56" s="133">
        <v>11169</v>
      </c>
      <c r="N56" s="133">
        <v>10769</v>
      </c>
      <c r="O56" s="133">
        <v>10930</v>
      </c>
      <c r="P56" s="133">
        <v>10946</v>
      </c>
      <c r="Q56" s="133">
        <v>11202</v>
      </c>
      <c r="R56" s="133">
        <v>12163</v>
      </c>
      <c r="S56" s="188">
        <v>12219</v>
      </c>
      <c r="U56" s="135">
        <f t="shared" si="0"/>
        <v>0.38989039483188392</v>
      </c>
      <c r="V56" s="136">
        <f t="shared" si="0"/>
        <v>1.8544087854799995E-2</v>
      </c>
    </row>
    <row r="57" spans="1:22" x14ac:dyDescent="0.25">
      <c r="A57" s="189" t="s">
        <v>1591</v>
      </c>
      <c r="B57" s="132">
        <v>4269</v>
      </c>
      <c r="C57" s="133">
        <v>4282</v>
      </c>
      <c r="D57" s="133">
        <v>4292</v>
      </c>
      <c r="E57" s="133">
        <v>4300</v>
      </c>
      <c r="F57" s="133">
        <v>4439</v>
      </c>
      <c r="G57" s="133">
        <v>4552</v>
      </c>
      <c r="H57" s="133">
        <v>4524</v>
      </c>
      <c r="I57" s="133">
        <v>4492</v>
      </c>
      <c r="J57" s="133">
        <v>4775</v>
      </c>
      <c r="K57" s="133">
        <v>4574</v>
      </c>
      <c r="L57" s="133">
        <v>4562</v>
      </c>
      <c r="M57" s="133">
        <v>4604</v>
      </c>
      <c r="N57" s="133">
        <v>4399</v>
      </c>
      <c r="O57" s="133">
        <v>4533</v>
      </c>
      <c r="P57" s="133">
        <v>4700</v>
      </c>
      <c r="Q57" s="133">
        <v>4801</v>
      </c>
      <c r="R57" s="133">
        <v>4681</v>
      </c>
      <c r="S57" s="188">
        <v>4749</v>
      </c>
      <c r="U57" s="135">
        <f t="shared" si="0"/>
        <v>-9.6292803672016425E-2</v>
      </c>
      <c r="V57" s="136">
        <f t="shared" si="0"/>
        <v>5.9385718184937764E-2</v>
      </c>
    </row>
    <row r="58" spans="1:22" x14ac:dyDescent="0.25">
      <c r="A58" s="189" t="s">
        <v>1588</v>
      </c>
      <c r="B58" s="132">
        <v>22670</v>
      </c>
      <c r="C58" s="133">
        <v>22605</v>
      </c>
      <c r="D58" s="133">
        <v>22694</v>
      </c>
      <c r="E58" s="133">
        <v>23118</v>
      </c>
      <c r="F58" s="133">
        <v>25196</v>
      </c>
      <c r="G58" s="133">
        <v>24335</v>
      </c>
      <c r="H58" s="133">
        <v>24258</v>
      </c>
      <c r="I58" s="133">
        <v>24563</v>
      </c>
      <c r="J58" s="133">
        <v>25162</v>
      </c>
      <c r="K58" s="133">
        <v>27089</v>
      </c>
      <c r="L58" s="133">
        <v>28144</v>
      </c>
      <c r="M58" s="133">
        <v>27698</v>
      </c>
      <c r="N58" s="133">
        <v>28003</v>
      </c>
      <c r="O58" s="133">
        <v>29451</v>
      </c>
      <c r="P58" s="133">
        <v>30790</v>
      </c>
      <c r="Q58" s="133">
        <v>30578</v>
      </c>
      <c r="R58" s="133">
        <v>31919</v>
      </c>
      <c r="S58" s="188">
        <v>32106</v>
      </c>
      <c r="U58" s="135">
        <f t="shared" si="0"/>
        <v>0.18730091284047123</v>
      </c>
      <c r="V58" s="136">
        <f t="shared" si="0"/>
        <v>2.3641061355442083E-2</v>
      </c>
    </row>
    <row r="59" spans="1:22" x14ac:dyDescent="0.25">
      <c r="A59" s="189" t="s">
        <v>1585</v>
      </c>
      <c r="B59" s="132">
        <v>10923</v>
      </c>
      <c r="C59" s="133">
        <v>10838</v>
      </c>
      <c r="D59" s="133">
        <v>10859</v>
      </c>
      <c r="E59" s="133">
        <v>10727</v>
      </c>
      <c r="F59" s="133">
        <v>12231</v>
      </c>
      <c r="G59" s="133">
        <v>11692</v>
      </c>
      <c r="H59" s="133">
        <v>11315</v>
      </c>
      <c r="I59" s="133">
        <v>11638</v>
      </c>
      <c r="J59" s="133">
        <v>11466</v>
      </c>
      <c r="K59" s="133">
        <v>12647</v>
      </c>
      <c r="L59" s="133">
        <v>12998</v>
      </c>
      <c r="M59" s="133">
        <v>12942</v>
      </c>
      <c r="N59" s="133">
        <v>12737</v>
      </c>
      <c r="O59" s="133">
        <v>13909</v>
      </c>
      <c r="P59" s="133">
        <v>14980</v>
      </c>
      <c r="Q59" s="133">
        <v>14584</v>
      </c>
      <c r="R59" s="133">
        <v>14746</v>
      </c>
      <c r="S59" s="188">
        <v>14559</v>
      </c>
      <c r="U59" s="135">
        <f t="shared" si="0"/>
        <v>4.5178086671107787E-2</v>
      </c>
      <c r="V59" s="136">
        <f t="shared" si="0"/>
        <v>-4.9768844023537429E-2</v>
      </c>
    </row>
    <row r="60" spans="1:22" x14ac:dyDescent="0.25">
      <c r="A60" s="189" t="s">
        <v>1582</v>
      </c>
      <c r="B60" s="132">
        <v>1386</v>
      </c>
      <c r="C60" s="133">
        <v>1374</v>
      </c>
      <c r="D60" s="133">
        <v>1460</v>
      </c>
      <c r="E60" s="133">
        <v>1564</v>
      </c>
      <c r="F60" s="133">
        <v>1503</v>
      </c>
      <c r="G60" s="133">
        <v>1459</v>
      </c>
      <c r="H60" s="133">
        <v>1441</v>
      </c>
      <c r="I60" s="133">
        <v>1364</v>
      </c>
      <c r="J60" s="133">
        <v>1551</v>
      </c>
      <c r="K60" s="133">
        <v>1624</v>
      </c>
      <c r="L60" s="133">
        <v>1557</v>
      </c>
      <c r="M60" s="133">
        <v>1484</v>
      </c>
      <c r="N60" s="133">
        <v>1670</v>
      </c>
      <c r="O60" s="133">
        <v>1453</v>
      </c>
      <c r="P60" s="133">
        <v>1379</v>
      </c>
      <c r="Q60" s="133">
        <v>1218</v>
      </c>
      <c r="R60" s="133">
        <v>1114</v>
      </c>
      <c r="S60" s="188">
        <v>1083</v>
      </c>
      <c r="U60" s="135">
        <f t="shared" si="0"/>
        <v>-0.30023597725007478</v>
      </c>
      <c r="V60" s="136">
        <f t="shared" si="0"/>
        <v>-0.10674992127460192</v>
      </c>
    </row>
    <row r="61" spans="1:22" ht="13.8" thickBot="1" x14ac:dyDescent="0.3">
      <c r="A61" s="189" t="s">
        <v>1579</v>
      </c>
      <c r="B61" s="132">
        <v>10361</v>
      </c>
      <c r="C61" s="133">
        <v>10394</v>
      </c>
      <c r="D61" s="133">
        <v>10374</v>
      </c>
      <c r="E61" s="133">
        <v>10827</v>
      </c>
      <c r="F61" s="133">
        <v>11463</v>
      </c>
      <c r="G61" s="133">
        <v>11184</v>
      </c>
      <c r="H61" s="133">
        <v>11502</v>
      </c>
      <c r="I61" s="133">
        <v>11561</v>
      </c>
      <c r="J61" s="133">
        <v>12144</v>
      </c>
      <c r="K61" s="133">
        <v>12817</v>
      </c>
      <c r="L61" s="133">
        <v>13589</v>
      </c>
      <c r="M61" s="133">
        <v>13272</v>
      </c>
      <c r="N61" s="133">
        <v>13596</v>
      </c>
      <c r="O61" s="133">
        <v>14089</v>
      </c>
      <c r="P61" s="133">
        <v>14430</v>
      </c>
      <c r="Q61" s="133">
        <v>14776</v>
      </c>
      <c r="R61" s="133">
        <v>16058</v>
      </c>
      <c r="S61" s="188">
        <v>16464</v>
      </c>
      <c r="U61" s="135">
        <f t="shared" si="0"/>
        <v>0.39488461621559123</v>
      </c>
      <c r="V61" s="136">
        <f t="shared" si="0"/>
        <v>0.10503393545461681</v>
      </c>
    </row>
    <row r="62" spans="1:22" ht="13.8" thickBot="1" x14ac:dyDescent="0.3">
      <c r="A62" s="137" t="s">
        <v>1576</v>
      </c>
      <c r="B62" s="138">
        <v>27934</v>
      </c>
      <c r="C62" s="139">
        <v>27939</v>
      </c>
      <c r="D62" s="139">
        <v>28650</v>
      </c>
      <c r="E62" s="139">
        <v>27643</v>
      </c>
      <c r="F62" s="139">
        <v>28122</v>
      </c>
      <c r="G62" s="139">
        <v>28779</v>
      </c>
      <c r="H62" s="139">
        <v>28774</v>
      </c>
      <c r="I62" s="139">
        <v>28943</v>
      </c>
      <c r="J62" s="139">
        <v>29163</v>
      </c>
      <c r="K62" s="139">
        <v>28865</v>
      </c>
      <c r="L62" s="139">
        <v>28750</v>
      </c>
      <c r="M62" s="139">
        <v>28881</v>
      </c>
      <c r="N62" s="139">
        <v>28739</v>
      </c>
      <c r="O62" s="139">
        <v>29381</v>
      </c>
      <c r="P62" s="139">
        <v>30111</v>
      </c>
      <c r="Q62" s="139">
        <v>30298</v>
      </c>
      <c r="R62" s="139">
        <v>30272</v>
      </c>
      <c r="S62" s="140">
        <v>30821</v>
      </c>
      <c r="U62" s="141">
        <f t="shared" si="0"/>
        <v>-3.4281538830150948E-3</v>
      </c>
      <c r="V62" s="142">
        <f t="shared" si="0"/>
        <v>7.4539644126684124E-2</v>
      </c>
    </row>
    <row r="63" spans="1:22" x14ac:dyDescent="0.25">
      <c r="A63" s="189" t="s">
        <v>1573</v>
      </c>
      <c r="B63" s="132">
        <v>4723</v>
      </c>
      <c r="C63" s="133">
        <v>4789</v>
      </c>
      <c r="D63" s="133">
        <v>4747</v>
      </c>
      <c r="E63" s="133">
        <v>4824</v>
      </c>
      <c r="F63" s="133">
        <v>5104</v>
      </c>
      <c r="G63" s="133">
        <v>5066</v>
      </c>
      <c r="H63" s="133">
        <v>4838</v>
      </c>
      <c r="I63" s="133">
        <v>4942</v>
      </c>
      <c r="J63" s="133">
        <v>4878</v>
      </c>
      <c r="K63" s="133">
        <v>4876</v>
      </c>
      <c r="L63" s="133">
        <v>5001</v>
      </c>
      <c r="M63" s="133">
        <v>4978</v>
      </c>
      <c r="N63" s="133">
        <v>5054</v>
      </c>
      <c r="O63" s="133">
        <v>5113</v>
      </c>
      <c r="P63" s="133">
        <v>5150</v>
      </c>
      <c r="Q63" s="133">
        <v>5161</v>
      </c>
      <c r="R63" s="133">
        <v>5297</v>
      </c>
      <c r="S63" s="188">
        <v>5430</v>
      </c>
      <c r="U63" s="135">
        <f t="shared" si="0"/>
        <v>0.10964600892524623</v>
      </c>
      <c r="V63" s="136">
        <f t="shared" si="0"/>
        <v>0.10428055948076853</v>
      </c>
    </row>
    <row r="64" spans="1:22" x14ac:dyDescent="0.25">
      <c r="A64" s="187" t="s">
        <v>1570</v>
      </c>
      <c r="B64" s="132">
        <v>171255</v>
      </c>
      <c r="C64" s="133">
        <v>173761</v>
      </c>
      <c r="D64" s="133">
        <v>176247</v>
      </c>
      <c r="E64" s="133">
        <v>174505</v>
      </c>
      <c r="F64" s="133">
        <v>176953</v>
      </c>
      <c r="G64" s="133">
        <v>178395</v>
      </c>
      <c r="H64" s="133">
        <v>181678</v>
      </c>
      <c r="I64" s="133">
        <v>184803</v>
      </c>
      <c r="J64" s="133">
        <v>185781</v>
      </c>
      <c r="K64" s="133">
        <v>185670</v>
      </c>
      <c r="L64" s="133">
        <v>185580</v>
      </c>
      <c r="M64" s="133">
        <v>189274</v>
      </c>
      <c r="N64" s="133">
        <v>189802</v>
      </c>
      <c r="O64" s="133">
        <v>192943</v>
      </c>
      <c r="P64" s="133">
        <v>193271</v>
      </c>
      <c r="Q64" s="133">
        <v>195721</v>
      </c>
      <c r="R64" s="133">
        <v>196792</v>
      </c>
      <c r="S64" s="188">
        <v>200740</v>
      </c>
      <c r="U64" s="135">
        <f t="shared" si="0"/>
        <v>2.2068618125471007E-2</v>
      </c>
      <c r="V64" s="136">
        <f t="shared" si="0"/>
        <v>8.2694476800097449E-2</v>
      </c>
    </row>
    <row r="65" spans="1:22" x14ac:dyDescent="0.25">
      <c r="A65" s="189" t="s">
        <v>1567</v>
      </c>
      <c r="B65" s="132">
        <v>61817</v>
      </c>
      <c r="C65" s="133">
        <v>63314</v>
      </c>
      <c r="D65" s="133">
        <v>63488</v>
      </c>
      <c r="E65" s="133">
        <v>61482</v>
      </c>
      <c r="F65" s="133">
        <v>62171</v>
      </c>
      <c r="G65" s="133">
        <v>63654</v>
      </c>
      <c r="H65" s="133">
        <v>65528</v>
      </c>
      <c r="I65" s="133">
        <v>66323</v>
      </c>
      <c r="J65" s="133">
        <v>66408</v>
      </c>
      <c r="K65" s="133">
        <v>65287</v>
      </c>
      <c r="L65" s="133">
        <v>64216</v>
      </c>
      <c r="M65" s="133">
        <v>67080</v>
      </c>
      <c r="N65" s="133">
        <v>68059</v>
      </c>
      <c r="O65" s="133">
        <v>69029</v>
      </c>
      <c r="P65" s="133">
        <v>68883</v>
      </c>
      <c r="Q65" s="133">
        <v>69460</v>
      </c>
      <c r="R65" s="133">
        <v>69204</v>
      </c>
      <c r="S65" s="188">
        <v>72126</v>
      </c>
      <c r="U65" s="135">
        <f t="shared" si="0"/>
        <v>-1.4660997038861034E-2</v>
      </c>
      <c r="V65" s="136">
        <f t="shared" si="0"/>
        <v>0.17989293406240026</v>
      </c>
    </row>
    <row r="66" spans="1:22" x14ac:dyDescent="0.25">
      <c r="A66" s="189" t="s">
        <v>1564</v>
      </c>
      <c r="B66" s="132">
        <v>54059</v>
      </c>
      <c r="C66" s="133">
        <v>55088</v>
      </c>
      <c r="D66" s="133">
        <v>55312</v>
      </c>
      <c r="E66" s="133">
        <v>53414</v>
      </c>
      <c r="F66" s="133">
        <v>53976</v>
      </c>
      <c r="G66" s="133">
        <v>55441</v>
      </c>
      <c r="H66" s="133">
        <v>57257</v>
      </c>
      <c r="I66" s="133">
        <v>57812</v>
      </c>
      <c r="J66" s="133">
        <v>58056</v>
      </c>
      <c r="K66" s="133">
        <v>57063</v>
      </c>
      <c r="L66" s="133">
        <v>56075</v>
      </c>
      <c r="M66" s="133">
        <v>58623</v>
      </c>
      <c r="N66" s="133">
        <v>59597</v>
      </c>
      <c r="O66" s="133">
        <v>60582</v>
      </c>
      <c r="P66" s="133">
        <v>60614</v>
      </c>
      <c r="Q66" s="133">
        <v>61224</v>
      </c>
      <c r="R66" s="133">
        <v>61106</v>
      </c>
      <c r="S66" s="188">
        <v>63696</v>
      </c>
      <c r="U66" s="135">
        <f t="shared" si="0"/>
        <v>-7.6871355933035845E-3</v>
      </c>
      <c r="V66" s="136">
        <f t="shared" si="0"/>
        <v>0.18062837853142577</v>
      </c>
    </row>
    <row r="67" spans="1:22" x14ac:dyDescent="0.25">
      <c r="A67" s="189" t="s">
        <v>1561</v>
      </c>
      <c r="B67" s="132">
        <v>7783</v>
      </c>
      <c r="C67" s="133">
        <v>8283</v>
      </c>
      <c r="D67" s="133">
        <v>8224</v>
      </c>
      <c r="E67" s="133">
        <v>8134</v>
      </c>
      <c r="F67" s="133">
        <v>8268</v>
      </c>
      <c r="G67" s="133">
        <v>8262</v>
      </c>
      <c r="H67" s="133">
        <v>8301</v>
      </c>
      <c r="I67" s="133">
        <v>8557</v>
      </c>
      <c r="J67" s="133">
        <v>8382</v>
      </c>
      <c r="K67" s="133">
        <v>8256</v>
      </c>
      <c r="L67" s="133">
        <v>8177</v>
      </c>
      <c r="M67" s="133">
        <v>8489</v>
      </c>
      <c r="N67" s="133">
        <v>8484</v>
      </c>
      <c r="O67" s="133">
        <v>8462</v>
      </c>
      <c r="P67" s="133">
        <v>8277</v>
      </c>
      <c r="Q67" s="133">
        <v>8241</v>
      </c>
      <c r="R67" s="133">
        <v>8102</v>
      </c>
      <c r="S67" s="188">
        <v>8434</v>
      </c>
      <c r="U67" s="135">
        <f t="shared" si="0"/>
        <v>-6.5779702499113912E-2</v>
      </c>
      <c r="V67" s="136">
        <f t="shared" si="0"/>
        <v>0.17426314727076075</v>
      </c>
    </row>
    <row r="68" spans="1:22" x14ac:dyDescent="0.25">
      <c r="A68" s="189" t="s">
        <v>1558</v>
      </c>
      <c r="B68" s="132">
        <v>57939</v>
      </c>
      <c r="C68" s="133">
        <v>58533</v>
      </c>
      <c r="D68" s="133">
        <v>59608</v>
      </c>
      <c r="E68" s="133">
        <v>59430</v>
      </c>
      <c r="F68" s="133">
        <v>60579</v>
      </c>
      <c r="G68" s="133">
        <v>59815</v>
      </c>
      <c r="H68" s="133">
        <v>60185</v>
      </c>
      <c r="I68" s="133">
        <v>60288</v>
      </c>
      <c r="J68" s="133">
        <v>60987</v>
      </c>
      <c r="K68" s="133">
        <v>61393</v>
      </c>
      <c r="L68" s="133">
        <v>61581</v>
      </c>
      <c r="M68" s="133">
        <v>62491</v>
      </c>
      <c r="N68" s="133">
        <v>61964</v>
      </c>
      <c r="O68" s="133">
        <v>63251</v>
      </c>
      <c r="P68" s="133">
        <v>63612</v>
      </c>
      <c r="Q68" s="133">
        <v>63941</v>
      </c>
      <c r="R68" s="133">
        <v>64792</v>
      </c>
      <c r="S68" s="188">
        <v>63845</v>
      </c>
      <c r="U68" s="135">
        <f t="shared" si="0"/>
        <v>5.4308838760748435E-2</v>
      </c>
      <c r="V68" s="136">
        <f t="shared" si="0"/>
        <v>-5.7194686703651576E-2</v>
      </c>
    </row>
    <row r="69" spans="1:22" x14ac:dyDescent="0.25">
      <c r="A69" s="189" t="s">
        <v>1555</v>
      </c>
      <c r="B69" s="132">
        <v>27280</v>
      </c>
      <c r="C69" s="133">
        <v>27538</v>
      </c>
      <c r="D69" s="133">
        <v>28305</v>
      </c>
      <c r="E69" s="133">
        <v>28094</v>
      </c>
      <c r="F69" s="133">
        <v>28919</v>
      </c>
      <c r="G69" s="133">
        <v>29051</v>
      </c>
      <c r="H69" s="133">
        <v>29373</v>
      </c>
      <c r="I69" s="133">
        <v>29268</v>
      </c>
      <c r="J69" s="133">
        <v>29460</v>
      </c>
      <c r="K69" s="133">
        <v>29460</v>
      </c>
      <c r="L69" s="133">
        <v>29844</v>
      </c>
      <c r="M69" s="133">
        <v>30258</v>
      </c>
      <c r="N69" s="133">
        <v>30422</v>
      </c>
      <c r="O69" s="133">
        <v>31178</v>
      </c>
      <c r="P69" s="133">
        <v>31449</v>
      </c>
      <c r="Q69" s="133">
        <v>31585</v>
      </c>
      <c r="R69" s="133">
        <v>32134</v>
      </c>
      <c r="S69" s="188">
        <v>31765</v>
      </c>
      <c r="U69" s="135">
        <f t="shared" si="0"/>
        <v>7.1360505299621568E-2</v>
      </c>
      <c r="V69" s="136">
        <f t="shared" si="0"/>
        <v>-4.5147518064596825E-2</v>
      </c>
    </row>
    <row r="70" spans="1:22" x14ac:dyDescent="0.25">
      <c r="A70" s="189" t="s">
        <v>1552</v>
      </c>
      <c r="B70" s="132">
        <v>30659</v>
      </c>
      <c r="C70" s="133">
        <v>30995</v>
      </c>
      <c r="D70" s="133">
        <v>31313</v>
      </c>
      <c r="E70" s="133">
        <v>31341</v>
      </c>
      <c r="F70" s="133">
        <v>31673</v>
      </c>
      <c r="G70" s="133">
        <v>30794</v>
      </c>
      <c r="H70" s="133">
        <v>30847</v>
      </c>
      <c r="I70" s="133">
        <v>31049</v>
      </c>
      <c r="J70" s="133">
        <v>31552</v>
      </c>
      <c r="K70" s="133">
        <v>31952</v>
      </c>
      <c r="L70" s="133">
        <v>31765</v>
      </c>
      <c r="M70" s="133">
        <v>32260</v>
      </c>
      <c r="N70" s="133">
        <v>31587</v>
      </c>
      <c r="O70" s="133">
        <v>32125</v>
      </c>
      <c r="P70" s="133">
        <v>32220</v>
      </c>
      <c r="Q70" s="133">
        <v>32412</v>
      </c>
      <c r="R70" s="133">
        <v>32722</v>
      </c>
      <c r="S70" s="188">
        <v>32149</v>
      </c>
      <c r="U70" s="135">
        <f t="shared" ref="U70:V133" si="1">(R70/Q70)^4-1</f>
        <v>3.8809805324319102E-2</v>
      </c>
      <c r="V70" s="136">
        <f t="shared" si="1"/>
        <v>-6.8226159583117729E-2</v>
      </c>
    </row>
    <row r="71" spans="1:22" x14ac:dyDescent="0.25">
      <c r="A71" s="189" t="s">
        <v>1549</v>
      </c>
      <c r="B71" s="132">
        <v>8866</v>
      </c>
      <c r="C71" s="133">
        <v>8597</v>
      </c>
      <c r="D71" s="133">
        <v>8628</v>
      </c>
      <c r="E71" s="133">
        <v>8200</v>
      </c>
      <c r="F71" s="133">
        <v>8198</v>
      </c>
      <c r="G71" s="133">
        <v>8233</v>
      </c>
      <c r="H71" s="133">
        <v>8009</v>
      </c>
      <c r="I71" s="133">
        <v>7859</v>
      </c>
      <c r="J71" s="133">
        <v>7875</v>
      </c>
      <c r="K71" s="133">
        <v>7724</v>
      </c>
      <c r="L71" s="133">
        <v>7624</v>
      </c>
      <c r="M71" s="133">
        <v>7507</v>
      </c>
      <c r="N71" s="133">
        <v>7515</v>
      </c>
      <c r="O71" s="133">
        <v>7580</v>
      </c>
      <c r="P71" s="133">
        <v>7540</v>
      </c>
      <c r="Q71" s="133">
        <v>7495</v>
      </c>
      <c r="R71" s="133">
        <v>7383</v>
      </c>
      <c r="S71" s="188">
        <v>7495</v>
      </c>
      <c r="U71" s="135">
        <f t="shared" si="1"/>
        <v>-5.8446667245723893E-2</v>
      </c>
      <c r="V71" s="136">
        <f t="shared" si="1"/>
        <v>6.2074728231010567E-2</v>
      </c>
    </row>
    <row r="72" spans="1:22" x14ac:dyDescent="0.25">
      <c r="A72" s="189" t="s">
        <v>1546</v>
      </c>
      <c r="B72" s="132">
        <v>29011</v>
      </c>
      <c r="C72" s="133">
        <v>29318</v>
      </c>
      <c r="D72" s="133">
        <v>29973</v>
      </c>
      <c r="E72" s="133">
        <v>30127</v>
      </c>
      <c r="F72" s="133">
        <v>30593</v>
      </c>
      <c r="G72" s="133">
        <v>31149</v>
      </c>
      <c r="H72" s="133">
        <v>31859</v>
      </c>
      <c r="I72" s="133">
        <v>34112</v>
      </c>
      <c r="J72" s="133">
        <v>33792</v>
      </c>
      <c r="K72" s="133">
        <v>34169</v>
      </c>
      <c r="L72" s="133">
        <v>34958</v>
      </c>
      <c r="M72" s="133">
        <v>34481</v>
      </c>
      <c r="N72" s="133">
        <v>33886</v>
      </c>
      <c r="O72" s="133">
        <v>33587</v>
      </c>
      <c r="P72" s="133">
        <v>33288</v>
      </c>
      <c r="Q72" s="133">
        <v>34442</v>
      </c>
      <c r="R72" s="133">
        <v>35624</v>
      </c>
      <c r="S72" s="188">
        <v>36945</v>
      </c>
      <c r="U72" s="135">
        <f t="shared" si="1"/>
        <v>0.14450390519664635</v>
      </c>
      <c r="V72" s="136">
        <f t="shared" si="1"/>
        <v>0.15678315302246748</v>
      </c>
    </row>
    <row r="73" spans="1:22" ht="13.8" thickBot="1" x14ac:dyDescent="0.3">
      <c r="A73" s="189" t="s">
        <v>1543</v>
      </c>
      <c r="B73" s="132">
        <v>13816</v>
      </c>
      <c r="C73" s="133">
        <v>14185</v>
      </c>
      <c r="D73" s="133">
        <v>14869</v>
      </c>
      <c r="E73" s="133">
        <v>15897</v>
      </c>
      <c r="F73" s="133">
        <v>16090</v>
      </c>
      <c r="G73" s="133">
        <v>16115</v>
      </c>
      <c r="H73" s="133">
        <v>16712</v>
      </c>
      <c r="I73" s="133">
        <v>17004</v>
      </c>
      <c r="J73" s="133">
        <v>17593</v>
      </c>
      <c r="K73" s="133">
        <v>18243</v>
      </c>
      <c r="L73" s="133">
        <v>18603</v>
      </c>
      <c r="M73" s="133">
        <v>18966</v>
      </c>
      <c r="N73" s="133">
        <v>19655</v>
      </c>
      <c r="O73" s="133">
        <v>20980</v>
      </c>
      <c r="P73" s="133">
        <v>21577</v>
      </c>
      <c r="Q73" s="133">
        <v>22241</v>
      </c>
      <c r="R73" s="133">
        <v>21588</v>
      </c>
      <c r="S73" s="188">
        <v>22228</v>
      </c>
      <c r="U73" s="135">
        <f t="shared" si="1"/>
        <v>-0.11236913108909952</v>
      </c>
      <c r="V73" s="136">
        <f t="shared" si="1"/>
        <v>0.12396274133668617</v>
      </c>
    </row>
    <row r="74" spans="1:22" ht="13.8" thickBot="1" x14ac:dyDescent="0.3">
      <c r="A74" s="143" t="s">
        <v>18</v>
      </c>
      <c r="B74" s="138">
        <v>2265077</v>
      </c>
      <c r="C74" s="139">
        <v>2265580</v>
      </c>
      <c r="D74" s="139">
        <v>2259731</v>
      </c>
      <c r="E74" s="139">
        <v>2262357</v>
      </c>
      <c r="F74" s="139">
        <v>2273860</v>
      </c>
      <c r="G74" s="139">
        <v>2275881</v>
      </c>
      <c r="H74" s="139">
        <v>2281098</v>
      </c>
      <c r="I74" s="139">
        <v>2279352</v>
      </c>
      <c r="J74" s="139">
        <v>2306270</v>
      </c>
      <c r="K74" s="139">
        <v>2310411</v>
      </c>
      <c r="L74" s="139">
        <v>2323804</v>
      </c>
      <c r="M74" s="139">
        <v>2338853</v>
      </c>
      <c r="N74" s="139">
        <v>2341286</v>
      </c>
      <c r="O74" s="139">
        <v>2361019</v>
      </c>
      <c r="P74" s="139">
        <v>2375204</v>
      </c>
      <c r="Q74" s="139">
        <v>2393674</v>
      </c>
      <c r="R74" s="139">
        <v>2397815</v>
      </c>
      <c r="S74" s="140">
        <v>2422090</v>
      </c>
      <c r="U74" s="141">
        <f t="shared" si="1"/>
        <v>6.9378840197187319E-3</v>
      </c>
      <c r="V74" s="142">
        <f t="shared" si="1"/>
        <v>4.1114309734715304E-2</v>
      </c>
    </row>
    <row r="75" spans="1:22" x14ac:dyDescent="0.25">
      <c r="A75" s="187" t="s">
        <v>21</v>
      </c>
      <c r="B75" s="132">
        <v>797522</v>
      </c>
      <c r="C75" s="133">
        <v>797115</v>
      </c>
      <c r="D75" s="133">
        <v>793899</v>
      </c>
      <c r="E75" s="133">
        <v>792043</v>
      </c>
      <c r="F75" s="133">
        <v>794564</v>
      </c>
      <c r="G75" s="133">
        <v>795181</v>
      </c>
      <c r="H75" s="133">
        <v>795896</v>
      </c>
      <c r="I75" s="133">
        <v>797005</v>
      </c>
      <c r="J75" s="133">
        <v>802818</v>
      </c>
      <c r="K75" s="133">
        <v>799369</v>
      </c>
      <c r="L75" s="133">
        <v>803806</v>
      </c>
      <c r="M75" s="133">
        <v>807764</v>
      </c>
      <c r="N75" s="133">
        <v>808832</v>
      </c>
      <c r="O75" s="133">
        <v>808497</v>
      </c>
      <c r="P75" s="133">
        <v>807123</v>
      </c>
      <c r="Q75" s="133">
        <v>805680</v>
      </c>
      <c r="R75" s="133">
        <v>804078</v>
      </c>
      <c r="S75" s="188">
        <v>809274</v>
      </c>
      <c r="U75" s="135">
        <f t="shared" si="1"/>
        <v>-7.9298393779801968E-3</v>
      </c>
      <c r="V75" s="136">
        <f t="shared" si="1"/>
        <v>2.6099869013362698E-2</v>
      </c>
    </row>
    <row r="76" spans="1:22" x14ac:dyDescent="0.25">
      <c r="A76" s="189" t="s">
        <v>1539</v>
      </c>
      <c r="B76" s="132">
        <v>682608</v>
      </c>
      <c r="C76" s="133">
        <v>681739</v>
      </c>
      <c r="D76" s="133">
        <v>677055</v>
      </c>
      <c r="E76" s="133">
        <v>674796</v>
      </c>
      <c r="F76" s="133">
        <v>675539</v>
      </c>
      <c r="G76" s="133">
        <v>674812</v>
      </c>
      <c r="H76" s="133">
        <v>676400</v>
      </c>
      <c r="I76" s="133">
        <v>676570</v>
      </c>
      <c r="J76" s="133">
        <v>682561</v>
      </c>
      <c r="K76" s="133">
        <v>680523</v>
      </c>
      <c r="L76" s="133">
        <v>684192</v>
      </c>
      <c r="M76" s="133">
        <v>687672</v>
      </c>
      <c r="N76" s="133">
        <v>688484</v>
      </c>
      <c r="O76" s="133">
        <v>686811</v>
      </c>
      <c r="P76" s="133">
        <v>685163</v>
      </c>
      <c r="Q76" s="133">
        <v>684028</v>
      </c>
      <c r="R76" s="133">
        <v>681002</v>
      </c>
      <c r="S76" s="188">
        <v>685351</v>
      </c>
      <c r="U76" s="135">
        <f t="shared" si="1"/>
        <v>-1.7578108179046814E-2</v>
      </c>
      <c r="V76" s="136">
        <f t="shared" si="1"/>
        <v>2.5790455134571344E-2</v>
      </c>
    </row>
    <row r="77" spans="1:22" x14ac:dyDescent="0.25">
      <c r="A77" s="189" t="s">
        <v>1536</v>
      </c>
      <c r="B77" s="132">
        <v>599374</v>
      </c>
      <c r="C77" s="133">
        <v>598609</v>
      </c>
      <c r="D77" s="133">
        <v>594271</v>
      </c>
      <c r="E77" s="133">
        <v>592078</v>
      </c>
      <c r="F77" s="133">
        <v>592325</v>
      </c>
      <c r="G77" s="133">
        <v>591496</v>
      </c>
      <c r="H77" s="133">
        <v>593158</v>
      </c>
      <c r="I77" s="133">
        <v>594051</v>
      </c>
      <c r="J77" s="133">
        <v>599684</v>
      </c>
      <c r="K77" s="133">
        <v>598610</v>
      </c>
      <c r="L77" s="133">
        <v>601689</v>
      </c>
      <c r="M77" s="133">
        <v>604997</v>
      </c>
      <c r="N77" s="133">
        <v>605456</v>
      </c>
      <c r="O77" s="133">
        <v>603231</v>
      </c>
      <c r="P77" s="133">
        <v>601592</v>
      </c>
      <c r="Q77" s="133">
        <v>600576</v>
      </c>
      <c r="R77" s="133">
        <v>597596</v>
      </c>
      <c r="S77" s="188">
        <v>601629</v>
      </c>
      <c r="U77" s="135">
        <f t="shared" si="1"/>
        <v>-1.9700378107338712E-2</v>
      </c>
      <c r="V77" s="136">
        <f t="shared" si="1"/>
        <v>2.726932772591395E-2</v>
      </c>
    </row>
    <row r="78" spans="1:22" x14ac:dyDescent="0.25">
      <c r="A78" s="189" t="s">
        <v>1533</v>
      </c>
      <c r="B78" s="132">
        <v>123009</v>
      </c>
      <c r="C78" s="133">
        <v>123023</v>
      </c>
      <c r="D78" s="133">
        <v>122080</v>
      </c>
      <c r="E78" s="133">
        <v>120243</v>
      </c>
      <c r="F78" s="133">
        <v>120785</v>
      </c>
      <c r="G78" s="133">
        <v>120975</v>
      </c>
      <c r="H78" s="133">
        <v>121872</v>
      </c>
      <c r="I78" s="133">
        <v>121502</v>
      </c>
      <c r="J78" s="133">
        <v>122933</v>
      </c>
      <c r="K78" s="133">
        <v>121991</v>
      </c>
      <c r="L78" s="133">
        <v>122396</v>
      </c>
      <c r="M78" s="133">
        <v>122590</v>
      </c>
      <c r="N78" s="133">
        <v>122798</v>
      </c>
      <c r="O78" s="133">
        <v>123101</v>
      </c>
      <c r="P78" s="133">
        <v>123126</v>
      </c>
      <c r="Q78" s="133">
        <v>124644</v>
      </c>
      <c r="R78" s="133">
        <v>121609</v>
      </c>
      <c r="S78" s="188">
        <v>121942</v>
      </c>
      <c r="U78" s="135">
        <f t="shared" si="1"/>
        <v>-9.3897438067569339E-2</v>
      </c>
      <c r="V78" s="136">
        <f t="shared" si="1"/>
        <v>1.0998208078494276E-2</v>
      </c>
    </row>
    <row r="79" spans="1:22" x14ac:dyDescent="0.25">
      <c r="A79" s="189" t="s">
        <v>1530</v>
      </c>
      <c r="B79" s="132">
        <v>40722</v>
      </c>
      <c r="C79" s="133">
        <v>40762</v>
      </c>
      <c r="D79" s="133">
        <v>40518</v>
      </c>
      <c r="E79" s="133">
        <v>39798</v>
      </c>
      <c r="F79" s="133">
        <v>39855</v>
      </c>
      <c r="G79" s="133">
        <v>39986</v>
      </c>
      <c r="H79" s="133">
        <v>40570</v>
      </c>
      <c r="I79" s="133">
        <v>40863</v>
      </c>
      <c r="J79" s="133">
        <v>41377</v>
      </c>
      <c r="K79" s="133">
        <v>41290</v>
      </c>
      <c r="L79" s="133">
        <v>41589</v>
      </c>
      <c r="M79" s="133">
        <v>41444</v>
      </c>
      <c r="N79" s="133">
        <v>41372</v>
      </c>
      <c r="O79" s="133">
        <v>41485</v>
      </c>
      <c r="P79" s="133">
        <v>41500</v>
      </c>
      <c r="Q79" s="133">
        <v>41796</v>
      </c>
      <c r="R79" s="133">
        <v>41436</v>
      </c>
      <c r="S79" s="188">
        <v>41448</v>
      </c>
      <c r="U79" s="135">
        <f t="shared" si="1"/>
        <v>-3.4010478275016243E-2</v>
      </c>
      <c r="V79" s="136">
        <f t="shared" si="1"/>
        <v>1.1589162916210149E-3</v>
      </c>
    </row>
    <row r="80" spans="1:22" x14ac:dyDescent="0.25">
      <c r="A80" s="189" t="s">
        <v>1527</v>
      </c>
      <c r="B80" s="132">
        <v>82276</v>
      </c>
      <c r="C80" s="133">
        <v>82250</v>
      </c>
      <c r="D80" s="133">
        <v>81554</v>
      </c>
      <c r="E80" s="133">
        <v>80435</v>
      </c>
      <c r="F80" s="133">
        <v>80918</v>
      </c>
      <c r="G80" s="133">
        <v>80977</v>
      </c>
      <c r="H80" s="133">
        <v>81293</v>
      </c>
      <c r="I80" s="133">
        <v>80640</v>
      </c>
      <c r="J80" s="133">
        <v>81558</v>
      </c>
      <c r="K80" s="133">
        <v>80711</v>
      </c>
      <c r="L80" s="133">
        <v>80824</v>
      </c>
      <c r="M80" s="133">
        <v>81155</v>
      </c>
      <c r="N80" s="133">
        <v>81430</v>
      </c>
      <c r="O80" s="133">
        <v>81621</v>
      </c>
      <c r="P80" s="133">
        <v>81631</v>
      </c>
      <c r="Q80" s="133">
        <v>82844</v>
      </c>
      <c r="R80" s="133">
        <v>80196</v>
      </c>
      <c r="S80" s="188">
        <v>80514</v>
      </c>
      <c r="U80" s="135">
        <f t="shared" si="1"/>
        <v>-0.12185428050846414</v>
      </c>
      <c r="V80" s="136">
        <f t="shared" si="1"/>
        <v>1.5955730759374287E-2</v>
      </c>
    </row>
    <row r="81" spans="1:22" x14ac:dyDescent="0.25">
      <c r="A81" s="189" t="s">
        <v>1524</v>
      </c>
      <c r="B81" s="132">
        <v>131748</v>
      </c>
      <c r="C81" s="133">
        <v>129847</v>
      </c>
      <c r="D81" s="133">
        <v>129146</v>
      </c>
      <c r="E81" s="133">
        <v>128325</v>
      </c>
      <c r="F81" s="133">
        <v>126858</v>
      </c>
      <c r="G81" s="133">
        <v>126924</v>
      </c>
      <c r="H81" s="133">
        <v>127370</v>
      </c>
      <c r="I81" s="133">
        <v>127088</v>
      </c>
      <c r="J81" s="133">
        <v>127200</v>
      </c>
      <c r="K81" s="133">
        <v>126730</v>
      </c>
      <c r="L81" s="133">
        <v>127341</v>
      </c>
      <c r="M81" s="133">
        <v>128393</v>
      </c>
      <c r="N81" s="133">
        <v>129004</v>
      </c>
      <c r="O81" s="133">
        <v>127231</v>
      </c>
      <c r="P81" s="133">
        <v>125620</v>
      </c>
      <c r="Q81" s="133">
        <v>124254</v>
      </c>
      <c r="R81" s="133">
        <v>123085</v>
      </c>
      <c r="S81" s="188">
        <v>124290</v>
      </c>
      <c r="U81" s="135">
        <f t="shared" si="1"/>
        <v>-3.7104834979985846E-2</v>
      </c>
      <c r="V81" s="136">
        <f t="shared" si="1"/>
        <v>3.9738755098385203E-2</v>
      </c>
    </row>
    <row r="82" spans="1:22" x14ac:dyDescent="0.25">
      <c r="A82" s="189" t="s">
        <v>1521</v>
      </c>
      <c r="B82" s="132">
        <v>33326</v>
      </c>
      <c r="C82" s="133">
        <v>32415</v>
      </c>
      <c r="D82" s="133">
        <v>32248</v>
      </c>
      <c r="E82" s="133">
        <v>32049</v>
      </c>
      <c r="F82" s="133">
        <v>31401</v>
      </c>
      <c r="G82" s="133">
        <v>30993</v>
      </c>
      <c r="H82" s="133">
        <v>30899</v>
      </c>
      <c r="I82" s="133">
        <v>30940</v>
      </c>
      <c r="J82" s="133">
        <v>31099</v>
      </c>
      <c r="K82" s="133">
        <v>31029</v>
      </c>
      <c r="L82" s="133">
        <v>31194</v>
      </c>
      <c r="M82" s="133">
        <v>31544</v>
      </c>
      <c r="N82" s="133">
        <v>31061</v>
      </c>
      <c r="O82" s="133">
        <v>29857</v>
      </c>
      <c r="P82" s="133">
        <v>28966</v>
      </c>
      <c r="Q82" s="133">
        <v>27959</v>
      </c>
      <c r="R82" s="133">
        <v>27483</v>
      </c>
      <c r="S82" s="188">
        <v>27144</v>
      </c>
      <c r="U82" s="135">
        <f t="shared" si="1"/>
        <v>-6.638028269482299E-2</v>
      </c>
      <c r="V82" s="136">
        <f t="shared" si="1"/>
        <v>-4.8434177359842678E-2</v>
      </c>
    </row>
    <row r="83" spans="1:22" x14ac:dyDescent="0.25">
      <c r="A83" s="189" t="s">
        <v>1518</v>
      </c>
      <c r="B83" s="132">
        <v>24940</v>
      </c>
      <c r="C83" s="133">
        <v>24488</v>
      </c>
      <c r="D83" s="133">
        <v>24355</v>
      </c>
      <c r="E83" s="133">
        <v>24160</v>
      </c>
      <c r="F83" s="133">
        <v>24314</v>
      </c>
      <c r="G83" s="133">
        <v>24787</v>
      </c>
      <c r="H83" s="133">
        <v>25196</v>
      </c>
      <c r="I83" s="133">
        <v>25251</v>
      </c>
      <c r="J83" s="133">
        <v>25275</v>
      </c>
      <c r="K83" s="133">
        <v>25340</v>
      </c>
      <c r="L83" s="133">
        <v>25275</v>
      </c>
      <c r="M83" s="133">
        <v>25211</v>
      </c>
      <c r="N83" s="133">
        <v>25266</v>
      </c>
      <c r="O83" s="133">
        <v>24298</v>
      </c>
      <c r="P83" s="133">
        <v>24120</v>
      </c>
      <c r="Q83" s="133">
        <v>24149</v>
      </c>
      <c r="R83" s="133">
        <v>24615</v>
      </c>
      <c r="S83" s="188">
        <v>25910</v>
      </c>
      <c r="U83" s="135">
        <f t="shared" si="1"/>
        <v>7.9450556116910098E-2</v>
      </c>
      <c r="V83" s="136">
        <f t="shared" si="1"/>
        <v>0.22763791095044228</v>
      </c>
    </row>
    <row r="84" spans="1:22" x14ac:dyDescent="0.25">
      <c r="A84" s="189" t="s">
        <v>1515</v>
      </c>
      <c r="B84" s="132">
        <v>28033</v>
      </c>
      <c r="C84" s="133">
        <v>27556</v>
      </c>
      <c r="D84" s="133">
        <v>27292</v>
      </c>
      <c r="E84" s="133">
        <v>27290</v>
      </c>
      <c r="F84" s="133">
        <v>27107</v>
      </c>
      <c r="G84" s="133">
        <v>27317</v>
      </c>
      <c r="H84" s="133">
        <v>27709</v>
      </c>
      <c r="I84" s="133">
        <v>27873</v>
      </c>
      <c r="J84" s="133">
        <v>27936</v>
      </c>
      <c r="K84" s="133">
        <v>27921</v>
      </c>
      <c r="L84" s="133">
        <v>28309</v>
      </c>
      <c r="M84" s="133">
        <v>28694</v>
      </c>
      <c r="N84" s="133">
        <v>29067</v>
      </c>
      <c r="O84" s="133">
        <v>28896</v>
      </c>
      <c r="P84" s="133">
        <v>28501</v>
      </c>
      <c r="Q84" s="133">
        <v>28186</v>
      </c>
      <c r="R84" s="133">
        <v>27663</v>
      </c>
      <c r="S84" s="188">
        <v>27830</v>
      </c>
      <c r="U84" s="135">
        <f t="shared" si="1"/>
        <v>-7.2180882959390291E-2</v>
      </c>
      <c r="V84" s="136">
        <f t="shared" si="1"/>
        <v>2.4367328212672845E-2</v>
      </c>
    </row>
    <row r="85" spans="1:22" x14ac:dyDescent="0.25">
      <c r="A85" s="189" t="s">
        <v>1512</v>
      </c>
      <c r="B85" s="132">
        <v>45536</v>
      </c>
      <c r="C85" s="133">
        <v>45527</v>
      </c>
      <c r="D85" s="133">
        <v>45394</v>
      </c>
      <c r="E85" s="133">
        <v>44962</v>
      </c>
      <c r="F85" s="133">
        <v>44153</v>
      </c>
      <c r="G85" s="133">
        <v>43956</v>
      </c>
      <c r="H85" s="133">
        <v>43704</v>
      </c>
      <c r="I85" s="133">
        <v>43155</v>
      </c>
      <c r="J85" s="133">
        <v>43013</v>
      </c>
      <c r="K85" s="133">
        <v>42561</v>
      </c>
      <c r="L85" s="133">
        <v>42695</v>
      </c>
      <c r="M85" s="133">
        <v>43077</v>
      </c>
      <c r="N85" s="133">
        <v>43812</v>
      </c>
      <c r="O85" s="133">
        <v>44534</v>
      </c>
      <c r="P85" s="133">
        <v>44467</v>
      </c>
      <c r="Q85" s="133">
        <v>44519</v>
      </c>
      <c r="R85" s="133">
        <v>43877</v>
      </c>
      <c r="S85" s="188">
        <v>44089</v>
      </c>
      <c r="U85" s="135">
        <f t="shared" si="1"/>
        <v>-5.6447430504942941E-2</v>
      </c>
      <c r="V85" s="136">
        <f t="shared" si="1"/>
        <v>1.9467277355646795E-2</v>
      </c>
    </row>
    <row r="86" spans="1:22" x14ac:dyDescent="0.25">
      <c r="A86" s="189" t="s">
        <v>1509</v>
      </c>
      <c r="B86" s="132">
        <v>11178</v>
      </c>
      <c r="C86" s="133">
        <v>11063</v>
      </c>
      <c r="D86" s="133">
        <v>10962</v>
      </c>
      <c r="E86" s="133">
        <v>10952</v>
      </c>
      <c r="F86" s="133">
        <v>10922</v>
      </c>
      <c r="G86" s="133">
        <v>10932</v>
      </c>
      <c r="H86" s="133">
        <v>10983</v>
      </c>
      <c r="I86" s="133">
        <v>11016</v>
      </c>
      <c r="J86" s="133">
        <v>11099</v>
      </c>
      <c r="K86" s="133">
        <v>10928</v>
      </c>
      <c r="L86" s="133">
        <v>10955</v>
      </c>
      <c r="M86" s="133">
        <v>10898</v>
      </c>
      <c r="N86" s="133">
        <v>10922</v>
      </c>
      <c r="O86" s="133">
        <v>10972</v>
      </c>
      <c r="P86" s="133">
        <v>10932</v>
      </c>
      <c r="Q86" s="133">
        <v>10957</v>
      </c>
      <c r="R86" s="133">
        <v>10968</v>
      </c>
      <c r="S86" s="188">
        <v>11042</v>
      </c>
      <c r="U86" s="135">
        <f t="shared" si="1"/>
        <v>4.021748961363647E-3</v>
      </c>
      <c r="V86" s="136">
        <f t="shared" si="1"/>
        <v>2.7261954820846812E-2</v>
      </c>
    </row>
    <row r="87" spans="1:22" x14ac:dyDescent="0.25">
      <c r="A87" s="189" t="s">
        <v>1506</v>
      </c>
      <c r="B87" s="132">
        <v>70690</v>
      </c>
      <c r="C87" s="133">
        <v>69830</v>
      </c>
      <c r="D87" s="133">
        <v>68542</v>
      </c>
      <c r="E87" s="133">
        <v>68091</v>
      </c>
      <c r="F87" s="133">
        <v>68264</v>
      </c>
      <c r="G87" s="133">
        <v>68896</v>
      </c>
      <c r="H87" s="133">
        <v>68890</v>
      </c>
      <c r="I87" s="133">
        <v>68221</v>
      </c>
      <c r="J87" s="133">
        <v>68819</v>
      </c>
      <c r="K87" s="133">
        <v>68685</v>
      </c>
      <c r="L87" s="133">
        <v>69083</v>
      </c>
      <c r="M87" s="133">
        <v>69578</v>
      </c>
      <c r="N87" s="133">
        <v>69256</v>
      </c>
      <c r="O87" s="133">
        <v>68111</v>
      </c>
      <c r="P87" s="133">
        <v>68024</v>
      </c>
      <c r="Q87" s="133">
        <v>67850</v>
      </c>
      <c r="R87" s="133">
        <v>68766</v>
      </c>
      <c r="S87" s="188">
        <v>69459</v>
      </c>
      <c r="U87" s="135">
        <f t="shared" si="1"/>
        <v>5.5104909055192275E-2</v>
      </c>
      <c r="V87" s="136">
        <f t="shared" si="1"/>
        <v>4.0924077585072993E-2</v>
      </c>
    </row>
    <row r="88" spans="1:22" x14ac:dyDescent="0.25">
      <c r="A88" s="189" t="s">
        <v>1503</v>
      </c>
      <c r="B88" s="132">
        <v>21726</v>
      </c>
      <c r="C88" s="133">
        <v>21102</v>
      </c>
      <c r="D88" s="133">
        <v>20832</v>
      </c>
      <c r="E88" s="133">
        <v>20884</v>
      </c>
      <c r="F88" s="133">
        <v>20950</v>
      </c>
      <c r="G88" s="133">
        <v>21280</v>
      </c>
      <c r="H88" s="133">
        <v>21296</v>
      </c>
      <c r="I88" s="133">
        <v>20780</v>
      </c>
      <c r="J88" s="133">
        <v>20910</v>
      </c>
      <c r="K88" s="133">
        <v>21104</v>
      </c>
      <c r="L88" s="133">
        <v>21223</v>
      </c>
      <c r="M88" s="133">
        <v>21144</v>
      </c>
      <c r="N88" s="133">
        <v>20812</v>
      </c>
      <c r="O88" s="133">
        <v>20692</v>
      </c>
      <c r="P88" s="133">
        <v>20786</v>
      </c>
      <c r="Q88" s="133">
        <v>20827</v>
      </c>
      <c r="R88" s="133">
        <v>21653</v>
      </c>
      <c r="S88" s="188">
        <v>22376</v>
      </c>
      <c r="U88" s="135">
        <f t="shared" si="1"/>
        <v>0.16832974967103276</v>
      </c>
      <c r="V88" s="136">
        <f t="shared" si="1"/>
        <v>0.14040079101552005</v>
      </c>
    </row>
    <row r="89" spans="1:22" x14ac:dyDescent="0.25">
      <c r="A89" s="189" t="s">
        <v>1500</v>
      </c>
      <c r="B89" s="132">
        <v>38988</v>
      </c>
      <c r="C89" s="133">
        <v>38997</v>
      </c>
      <c r="D89" s="133">
        <v>38255</v>
      </c>
      <c r="E89" s="133">
        <v>37803</v>
      </c>
      <c r="F89" s="133">
        <v>37708</v>
      </c>
      <c r="G89" s="133">
        <v>38030</v>
      </c>
      <c r="H89" s="133">
        <v>38318</v>
      </c>
      <c r="I89" s="133">
        <v>38151</v>
      </c>
      <c r="J89" s="133">
        <v>38503</v>
      </c>
      <c r="K89" s="133">
        <v>38401</v>
      </c>
      <c r="L89" s="133">
        <v>38653</v>
      </c>
      <c r="M89" s="133">
        <v>39326</v>
      </c>
      <c r="N89" s="133">
        <v>39559</v>
      </c>
      <c r="O89" s="133">
        <v>38712</v>
      </c>
      <c r="P89" s="133">
        <v>38505</v>
      </c>
      <c r="Q89" s="133">
        <v>38326</v>
      </c>
      <c r="R89" s="133">
        <v>38671</v>
      </c>
      <c r="S89" s="188">
        <v>39056</v>
      </c>
      <c r="U89" s="135">
        <f t="shared" si="1"/>
        <v>3.649599851567098E-2</v>
      </c>
      <c r="V89" s="136">
        <f t="shared" si="1"/>
        <v>4.042178569637267E-2</v>
      </c>
    </row>
    <row r="90" spans="1:22" x14ac:dyDescent="0.25">
      <c r="A90" s="189" t="s">
        <v>1497</v>
      </c>
      <c r="B90" s="132">
        <v>9996</v>
      </c>
      <c r="C90" s="133">
        <v>9781</v>
      </c>
      <c r="D90" s="133">
        <v>9496</v>
      </c>
      <c r="E90" s="133">
        <v>9434</v>
      </c>
      <c r="F90" s="133">
        <v>9629</v>
      </c>
      <c r="G90" s="133">
        <v>9605</v>
      </c>
      <c r="H90" s="133">
        <v>9309</v>
      </c>
      <c r="I90" s="133">
        <v>9334</v>
      </c>
      <c r="J90" s="133">
        <v>9453</v>
      </c>
      <c r="K90" s="133">
        <v>9226</v>
      </c>
      <c r="L90" s="133">
        <v>9257</v>
      </c>
      <c r="M90" s="133">
        <v>9188</v>
      </c>
      <c r="N90" s="133">
        <v>9005</v>
      </c>
      <c r="O90" s="133">
        <v>8810</v>
      </c>
      <c r="P90" s="133">
        <v>8821</v>
      </c>
      <c r="Q90" s="133">
        <v>8781</v>
      </c>
      <c r="R90" s="133">
        <v>8551</v>
      </c>
      <c r="S90" s="188">
        <v>8212</v>
      </c>
      <c r="U90" s="135">
        <f t="shared" si="1"/>
        <v>-0.10072666272965591</v>
      </c>
      <c r="V90" s="136">
        <f t="shared" si="1"/>
        <v>-0.14939459689161549</v>
      </c>
    </row>
    <row r="91" spans="1:22" x14ac:dyDescent="0.25">
      <c r="A91" s="189" t="s">
        <v>1494</v>
      </c>
      <c r="B91" s="132">
        <v>15156</v>
      </c>
      <c r="C91" s="133">
        <v>14890</v>
      </c>
      <c r="D91" s="133">
        <v>14600</v>
      </c>
      <c r="E91" s="133">
        <v>14342</v>
      </c>
      <c r="F91" s="133">
        <v>14064</v>
      </c>
      <c r="G91" s="133">
        <v>14095</v>
      </c>
      <c r="H91" s="133">
        <v>14261</v>
      </c>
      <c r="I91" s="133">
        <v>14302</v>
      </c>
      <c r="J91" s="133">
        <v>14594</v>
      </c>
      <c r="K91" s="133">
        <v>14692</v>
      </c>
      <c r="L91" s="133">
        <v>14896</v>
      </c>
      <c r="M91" s="133">
        <v>14877</v>
      </c>
      <c r="N91" s="133">
        <v>14892</v>
      </c>
      <c r="O91" s="133">
        <v>14822</v>
      </c>
      <c r="P91" s="133">
        <v>14693</v>
      </c>
      <c r="Q91" s="133">
        <v>14763</v>
      </c>
      <c r="R91" s="133">
        <v>14973</v>
      </c>
      <c r="S91" s="188">
        <v>15089</v>
      </c>
      <c r="U91" s="135">
        <f t="shared" si="1"/>
        <v>5.8124619613930228E-2</v>
      </c>
      <c r="V91" s="136">
        <f t="shared" si="1"/>
        <v>3.1351099255972903E-2</v>
      </c>
    </row>
    <row r="92" spans="1:22" x14ac:dyDescent="0.25">
      <c r="A92" s="189" t="s">
        <v>1491</v>
      </c>
      <c r="B92" s="132">
        <v>66189</v>
      </c>
      <c r="C92" s="133">
        <v>68073</v>
      </c>
      <c r="D92" s="133">
        <v>68752</v>
      </c>
      <c r="E92" s="133">
        <v>70462</v>
      </c>
      <c r="F92" s="133">
        <v>72083</v>
      </c>
      <c r="G92" s="133">
        <v>71726</v>
      </c>
      <c r="H92" s="133">
        <v>71871</v>
      </c>
      <c r="I92" s="133">
        <v>72434</v>
      </c>
      <c r="J92" s="133">
        <v>72178</v>
      </c>
      <c r="K92" s="133">
        <v>73853</v>
      </c>
      <c r="L92" s="133">
        <v>73147</v>
      </c>
      <c r="M92" s="133">
        <v>74183</v>
      </c>
      <c r="N92" s="133">
        <v>75716</v>
      </c>
      <c r="O92" s="133">
        <v>74205</v>
      </c>
      <c r="P92" s="133">
        <v>74764</v>
      </c>
      <c r="Q92" s="133">
        <v>74648</v>
      </c>
      <c r="R92" s="133">
        <v>76569</v>
      </c>
      <c r="S92" s="188">
        <v>77675</v>
      </c>
      <c r="U92" s="135">
        <f t="shared" si="1"/>
        <v>0.10697852321833956</v>
      </c>
      <c r="V92" s="136">
        <f t="shared" si="1"/>
        <v>5.9041909821041072E-2</v>
      </c>
    </row>
    <row r="93" spans="1:22" x14ac:dyDescent="0.25">
      <c r="A93" s="189" t="s">
        <v>1488</v>
      </c>
      <c r="B93" s="132">
        <v>29147</v>
      </c>
      <c r="C93" s="133">
        <v>30317</v>
      </c>
      <c r="D93" s="133">
        <v>29638</v>
      </c>
      <c r="E93" s="133">
        <v>30622</v>
      </c>
      <c r="F93" s="133">
        <v>30871</v>
      </c>
      <c r="G93" s="133">
        <v>30458</v>
      </c>
      <c r="H93" s="133">
        <v>30592</v>
      </c>
      <c r="I93" s="133">
        <v>30486</v>
      </c>
      <c r="J93" s="133">
        <v>30961</v>
      </c>
      <c r="K93" s="133">
        <v>31694</v>
      </c>
      <c r="L93" s="133">
        <v>31894</v>
      </c>
      <c r="M93" s="133">
        <v>31979</v>
      </c>
      <c r="N93" s="133">
        <v>31493</v>
      </c>
      <c r="O93" s="133">
        <v>30665</v>
      </c>
      <c r="P93" s="133">
        <v>31085</v>
      </c>
      <c r="Q93" s="133">
        <v>31482</v>
      </c>
      <c r="R93" s="133">
        <v>32608</v>
      </c>
      <c r="S93" s="188">
        <v>33226</v>
      </c>
      <c r="U93" s="135">
        <f t="shared" si="1"/>
        <v>0.15092597315796197</v>
      </c>
      <c r="V93" s="136">
        <f t="shared" si="1"/>
        <v>7.7992138400060362E-2</v>
      </c>
    </row>
    <row r="94" spans="1:22" x14ac:dyDescent="0.25">
      <c r="A94" s="189" t="s">
        <v>1485</v>
      </c>
      <c r="B94" s="132">
        <v>37062</v>
      </c>
      <c r="C94" s="133">
        <v>37799</v>
      </c>
      <c r="D94" s="133">
        <v>39113</v>
      </c>
      <c r="E94" s="133">
        <v>39845</v>
      </c>
      <c r="F94" s="133">
        <v>41210</v>
      </c>
      <c r="G94" s="133">
        <v>41268</v>
      </c>
      <c r="H94" s="133">
        <v>41279</v>
      </c>
      <c r="I94" s="133">
        <v>41952</v>
      </c>
      <c r="J94" s="133">
        <v>41217</v>
      </c>
      <c r="K94" s="133">
        <v>42158</v>
      </c>
      <c r="L94" s="133">
        <v>41265</v>
      </c>
      <c r="M94" s="133">
        <v>42206</v>
      </c>
      <c r="N94" s="133">
        <v>44239</v>
      </c>
      <c r="O94" s="133">
        <v>43567</v>
      </c>
      <c r="P94" s="133">
        <v>43696</v>
      </c>
      <c r="Q94" s="133">
        <v>43168</v>
      </c>
      <c r="R94" s="133">
        <v>43959</v>
      </c>
      <c r="S94" s="188">
        <v>44448</v>
      </c>
      <c r="U94" s="135">
        <f t="shared" si="1"/>
        <v>7.5334316360182507E-2</v>
      </c>
      <c r="V94" s="136">
        <f t="shared" si="1"/>
        <v>4.5243989555094455E-2</v>
      </c>
    </row>
    <row r="95" spans="1:22" x14ac:dyDescent="0.25">
      <c r="A95" s="189" t="s">
        <v>1482</v>
      </c>
      <c r="B95" s="132">
        <v>25334</v>
      </c>
      <c r="C95" s="133">
        <v>25539</v>
      </c>
      <c r="D95" s="133">
        <v>25316</v>
      </c>
      <c r="E95" s="133">
        <v>24743</v>
      </c>
      <c r="F95" s="133">
        <v>24750</v>
      </c>
      <c r="G95" s="133">
        <v>24667</v>
      </c>
      <c r="H95" s="133">
        <v>25036</v>
      </c>
      <c r="I95" s="133">
        <v>25132</v>
      </c>
      <c r="J95" s="133">
        <v>25533</v>
      </c>
      <c r="K95" s="133">
        <v>25565</v>
      </c>
      <c r="L95" s="133">
        <v>25713</v>
      </c>
      <c r="M95" s="133">
        <v>25886</v>
      </c>
      <c r="N95" s="133">
        <v>25789</v>
      </c>
      <c r="O95" s="133">
        <v>25891</v>
      </c>
      <c r="P95" s="133">
        <v>26032</v>
      </c>
      <c r="Q95" s="133">
        <v>26117</v>
      </c>
      <c r="R95" s="133">
        <v>26076</v>
      </c>
      <c r="S95" s="188">
        <v>26003</v>
      </c>
      <c r="U95" s="135">
        <f t="shared" si="1"/>
        <v>-6.264663581915908E-3</v>
      </c>
      <c r="V95" s="136">
        <f t="shared" si="1"/>
        <v>-1.115110070095271E-2</v>
      </c>
    </row>
    <row r="96" spans="1:22" x14ac:dyDescent="0.25">
      <c r="A96" s="189" t="s">
        <v>1479</v>
      </c>
      <c r="B96" s="132">
        <v>36102</v>
      </c>
      <c r="C96" s="133">
        <v>36410</v>
      </c>
      <c r="D96" s="133">
        <v>35775</v>
      </c>
      <c r="E96" s="133">
        <v>36346</v>
      </c>
      <c r="F96" s="133">
        <v>36599</v>
      </c>
      <c r="G96" s="133">
        <v>36111</v>
      </c>
      <c r="H96" s="133">
        <v>35796</v>
      </c>
      <c r="I96" s="133">
        <v>36804</v>
      </c>
      <c r="J96" s="133">
        <v>37813</v>
      </c>
      <c r="K96" s="133">
        <v>37659</v>
      </c>
      <c r="L96" s="133">
        <v>38404</v>
      </c>
      <c r="M96" s="133">
        <v>38704</v>
      </c>
      <c r="N96" s="133">
        <v>37872</v>
      </c>
      <c r="O96" s="133">
        <v>39287</v>
      </c>
      <c r="P96" s="133">
        <v>39481</v>
      </c>
      <c r="Q96" s="133">
        <v>38932</v>
      </c>
      <c r="R96" s="133">
        <v>37608</v>
      </c>
      <c r="S96" s="188">
        <v>38164</v>
      </c>
      <c r="U96" s="135">
        <f t="shared" si="1"/>
        <v>-0.12924877540563495</v>
      </c>
      <c r="V96" s="136">
        <f t="shared" si="1"/>
        <v>6.0460742764836706E-2</v>
      </c>
    </row>
    <row r="97" spans="1:22" x14ac:dyDescent="0.25">
      <c r="A97" s="189" t="s">
        <v>1476</v>
      </c>
      <c r="B97" s="132">
        <v>120036</v>
      </c>
      <c r="C97" s="133">
        <v>120049</v>
      </c>
      <c r="D97" s="133">
        <v>119238</v>
      </c>
      <c r="E97" s="133">
        <v>118737</v>
      </c>
      <c r="F97" s="133">
        <v>118304</v>
      </c>
      <c r="G97" s="133">
        <v>117425</v>
      </c>
      <c r="H97" s="133">
        <v>117347</v>
      </c>
      <c r="I97" s="133">
        <v>117875</v>
      </c>
      <c r="J97" s="133">
        <v>119890</v>
      </c>
      <c r="K97" s="133">
        <v>118918</v>
      </c>
      <c r="L97" s="133">
        <v>120145</v>
      </c>
      <c r="M97" s="133">
        <v>120245</v>
      </c>
      <c r="N97" s="133">
        <v>119513</v>
      </c>
      <c r="O97" s="133">
        <v>120120</v>
      </c>
      <c r="P97" s="133">
        <v>119596</v>
      </c>
      <c r="Q97" s="133">
        <v>119255</v>
      </c>
      <c r="R97" s="133">
        <v>118733</v>
      </c>
      <c r="S97" s="188">
        <v>118689</v>
      </c>
      <c r="U97" s="135">
        <f t="shared" si="1"/>
        <v>-1.7394076974678319E-2</v>
      </c>
      <c r="V97" s="136">
        <f t="shared" si="1"/>
        <v>-1.4814936977480819E-3</v>
      </c>
    </row>
    <row r="98" spans="1:22" x14ac:dyDescent="0.25">
      <c r="A98" s="189" t="s">
        <v>1473</v>
      </c>
      <c r="B98" s="132">
        <v>83236</v>
      </c>
      <c r="C98" s="133">
        <v>83132</v>
      </c>
      <c r="D98" s="133">
        <v>82796</v>
      </c>
      <c r="E98" s="133">
        <v>82741</v>
      </c>
      <c r="F98" s="133">
        <v>83257</v>
      </c>
      <c r="G98" s="133">
        <v>83370</v>
      </c>
      <c r="H98" s="133">
        <v>83281</v>
      </c>
      <c r="I98" s="133">
        <v>82516</v>
      </c>
      <c r="J98" s="133">
        <v>82850</v>
      </c>
      <c r="K98" s="133">
        <v>81836</v>
      </c>
      <c r="L98" s="133">
        <v>82435</v>
      </c>
      <c r="M98" s="133">
        <v>82583</v>
      </c>
      <c r="N98" s="133">
        <v>82954</v>
      </c>
      <c r="O98" s="133">
        <v>83579</v>
      </c>
      <c r="P98" s="133">
        <v>83589</v>
      </c>
      <c r="Q98" s="133">
        <v>83471</v>
      </c>
      <c r="R98" s="133">
        <v>83461</v>
      </c>
      <c r="S98" s="188">
        <v>83754</v>
      </c>
      <c r="U98" s="135">
        <f t="shared" si="1"/>
        <v>-4.7912223944701626E-4</v>
      </c>
      <c r="V98" s="136">
        <f t="shared" si="1"/>
        <v>1.4116606917565333E-2</v>
      </c>
    </row>
    <row r="99" spans="1:22" x14ac:dyDescent="0.25">
      <c r="A99" s="189" t="s">
        <v>1470</v>
      </c>
      <c r="B99" s="132">
        <v>9647</v>
      </c>
      <c r="C99" s="133">
        <v>9356</v>
      </c>
      <c r="D99" s="133">
        <v>9214</v>
      </c>
      <c r="E99" s="133">
        <v>9202</v>
      </c>
      <c r="F99" s="133">
        <v>9285</v>
      </c>
      <c r="G99" s="133">
        <v>9375</v>
      </c>
      <c r="H99" s="133">
        <v>9518</v>
      </c>
      <c r="I99" s="133">
        <v>9651</v>
      </c>
      <c r="J99" s="133">
        <v>9809</v>
      </c>
      <c r="K99" s="133">
        <v>9960</v>
      </c>
      <c r="L99" s="133">
        <v>10132</v>
      </c>
      <c r="M99" s="133">
        <v>10184</v>
      </c>
      <c r="N99" s="133">
        <v>10271</v>
      </c>
      <c r="O99" s="133">
        <v>10171</v>
      </c>
      <c r="P99" s="133">
        <v>10048</v>
      </c>
      <c r="Q99" s="133">
        <v>10045</v>
      </c>
      <c r="R99" s="133">
        <v>9980</v>
      </c>
      <c r="S99" s="188">
        <v>10057</v>
      </c>
      <c r="U99" s="135">
        <f t="shared" si="1"/>
        <v>-2.5633372382556585E-2</v>
      </c>
      <c r="V99" s="136">
        <f t="shared" si="1"/>
        <v>3.1220731363519549E-2</v>
      </c>
    </row>
    <row r="100" spans="1:22" x14ac:dyDescent="0.25">
      <c r="A100" s="189" t="s">
        <v>1467</v>
      </c>
      <c r="B100" s="132">
        <v>73595</v>
      </c>
      <c r="C100" s="133">
        <v>73799</v>
      </c>
      <c r="D100" s="133">
        <v>73615</v>
      </c>
      <c r="E100" s="133">
        <v>73572</v>
      </c>
      <c r="F100" s="133">
        <v>74004</v>
      </c>
      <c r="G100" s="133">
        <v>74019</v>
      </c>
      <c r="H100" s="133">
        <v>73777</v>
      </c>
      <c r="I100" s="133">
        <v>72864</v>
      </c>
      <c r="J100" s="133">
        <v>73033</v>
      </c>
      <c r="K100" s="133">
        <v>71853</v>
      </c>
      <c r="L100" s="133">
        <v>72276</v>
      </c>
      <c r="M100" s="133">
        <v>72371</v>
      </c>
      <c r="N100" s="133">
        <v>72654</v>
      </c>
      <c r="O100" s="133">
        <v>73385</v>
      </c>
      <c r="P100" s="133">
        <v>73524</v>
      </c>
      <c r="Q100" s="133">
        <v>73409</v>
      </c>
      <c r="R100" s="133">
        <v>73467</v>
      </c>
      <c r="S100" s="188">
        <v>73680</v>
      </c>
      <c r="U100" s="135">
        <f t="shared" si="1"/>
        <v>3.1641228938783517E-3</v>
      </c>
      <c r="V100" s="136">
        <f t="shared" si="1"/>
        <v>1.1647575405008714E-2</v>
      </c>
    </row>
    <row r="101" spans="1:22" x14ac:dyDescent="0.25">
      <c r="A101" s="189" t="s">
        <v>1464</v>
      </c>
      <c r="B101" s="132">
        <v>114632</v>
      </c>
      <c r="C101" s="133">
        <v>115103</v>
      </c>
      <c r="D101" s="133">
        <v>116646</v>
      </c>
      <c r="E101" s="133">
        <v>117075</v>
      </c>
      <c r="F101" s="133">
        <v>118956</v>
      </c>
      <c r="G101" s="133">
        <v>120374</v>
      </c>
      <c r="H101" s="133">
        <v>119424</v>
      </c>
      <c r="I101" s="133">
        <v>120333</v>
      </c>
      <c r="J101" s="133">
        <v>119975</v>
      </c>
      <c r="K101" s="133">
        <v>118408</v>
      </c>
      <c r="L101" s="133">
        <v>119115</v>
      </c>
      <c r="M101" s="133">
        <v>119575</v>
      </c>
      <c r="N101" s="133">
        <v>119900</v>
      </c>
      <c r="O101" s="133">
        <v>121364</v>
      </c>
      <c r="P101" s="133">
        <v>121673</v>
      </c>
      <c r="Q101" s="133">
        <v>121348</v>
      </c>
      <c r="R101" s="133">
        <v>122842</v>
      </c>
      <c r="S101" s="188">
        <v>123709</v>
      </c>
      <c r="U101" s="135">
        <f t="shared" si="1"/>
        <v>5.0163749578581163E-2</v>
      </c>
      <c r="V101" s="136">
        <f t="shared" si="1"/>
        <v>2.85316746336024E-2</v>
      </c>
    </row>
    <row r="102" spans="1:22" x14ac:dyDescent="0.25">
      <c r="A102" s="189" t="s">
        <v>1461</v>
      </c>
      <c r="B102" s="132">
        <v>26013</v>
      </c>
      <c r="C102" s="133">
        <v>26063</v>
      </c>
      <c r="D102" s="133">
        <v>26411</v>
      </c>
      <c r="E102" s="133">
        <v>26592</v>
      </c>
      <c r="F102" s="133">
        <v>27296</v>
      </c>
      <c r="G102" s="133">
        <v>27803</v>
      </c>
      <c r="H102" s="133">
        <v>27523</v>
      </c>
      <c r="I102" s="133">
        <v>27971</v>
      </c>
      <c r="J102" s="133">
        <v>27907</v>
      </c>
      <c r="K102" s="133">
        <v>27680</v>
      </c>
      <c r="L102" s="133">
        <v>27932</v>
      </c>
      <c r="M102" s="133">
        <v>27936</v>
      </c>
      <c r="N102" s="133">
        <v>28065</v>
      </c>
      <c r="O102" s="133">
        <v>28407</v>
      </c>
      <c r="P102" s="133">
        <v>28481</v>
      </c>
      <c r="Q102" s="133">
        <v>28367</v>
      </c>
      <c r="R102" s="133">
        <v>28701</v>
      </c>
      <c r="S102" s="188">
        <v>29001</v>
      </c>
      <c r="U102" s="135">
        <f t="shared" si="1"/>
        <v>4.7935324323354456E-2</v>
      </c>
      <c r="V102" s="136">
        <f t="shared" si="1"/>
        <v>4.2470510651360316E-2</v>
      </c>
    </row>
    <row r="103" spans="1:22" x14ac:dyDescent="0.25">
      <c r="A103" s="189" t="s">
        <v>1458</v>
      </c>
      <c r="B103" s="132">
        <v>33756</v>
      </c>
      <c r="C103" s="133">
        <v>34266</v>
      </c>
      <c r="D103" s="133">
        <v>34985</v>
      </c>
      <c r="E103" s="133">
        <v>35252</v>
      </c>
      <c r="F103" s="133">
        <v>35862</v>
      </c>
      <c r="G103" s="133">
        <v>36235</v>
      </c>
      <c r="H103" s="133">
        <v>35980</v>
      </c>
      <c r="I103" s="133">
        <v>36422</v>
      </c>
      <c r="J103" s="133">
        <v>36444</v>
      </c>
      <c r="K103" s="133">
        <v>36040</v>
      </c>
      <c r="L103" s="133">
        <v>36315</v>
      </c>
      <c r="M103" s="133">
        <v>36826</v>
      </c>
      <c r="N103" s="133">
        <v>37001</v>
      </c>
      <c r="O103" s="133">
        <v>37526</v>
      </c>
      <c r="P103" s="133">
        <v>37526</v>
      </c>
      <c r="Q103" s="133">
        <v>37437</v>
      </c>
      <c r="R103" s="133">
        <v>37823</v>
      </c>
      <c r="S103" s="188">
        <v>38322</v>
      </c>
      <c r="U103" s="135">
        <f t="shared" si="1"/>
        <v>4.1884874393385729E-2</v>
      </c>
      <c r="V103" s="136">
        <f t="shared" si="1"/>
        <v>5.3825674739270246E-2</v>
      </c>
    </row>
    <row r="104" spans="1:22" x14ac:dyDescent="0.25">
      <c r="A104" s="189" t="s">
        <v>1455</v>
      </c>
      <c r="B104" s="132">
        <v>54878</v>
      </c>
      <c r="C104" s="133">
        <v>54803</v>
      </c>
      <c r="D104" s="133">
        <v>55293</v>
      </c>
      <c r="E104" s="133">
        <v>55287</v>
      </c>
      <c r="F104" s="133">
        <v>55871</v>
      </c>
      <c r="G104" s="133">
        <v>56415</v>
      </c>
      <c r="H104" s="133">
        <v>55998</v>
      </c>
      <c r="I104" s="133">
        <v>56043</v>
      </c>
      <c r="J104" s="133">
        <v>55738</v>
      </c>
      <c r="K104" s="133">
        <v>54813</v>
      </c>
      <c r="L104" s="133">
        <v>55004</v>
      </c>
      <c r="M104" s="133">
        <v>54975</v>
      </c>
      <c r="N104" s="133">
        <v>55007</v>
      </c>
      <c r="O104" s="133">
        <v>55613</v>
      </c>
      <c r="P104" s="133">
        <v>55840</v>
      </c>
      <c r="Q104" s="133">
        <v>55716</v>
      </c>
      <c r="R104" s="133">
        <v>56485</v>
      </c>
      <c r="S104" s="188">
        <v>56582</v>
      </c>
      <c r="U104" s="135">
        <f t="shared" si="1"/>
        <v>5.6362105468867441E-2</v>
      </c>
      <c r="V104" s="136">
        <f t="shared" si="1"/>
        <v>6.8867946515249745E-3</v>
      </c>
    </row>
    <row r="105" spans="1:22" x14ac:dyDescent="0.25">
      <c r="A105" s="189" t="s">
        <v>1452</v>
      </c>
      <c r="B105" s="132">
        <v>291</v>
      </c>
      <c r="C105" s="133">
        <v>287</v>
      </c>
      <c r="D105" s="133">
        <v>286</v>
      </c>
      <c r="E105" s="133">
        <v>290</v>
      </c>
      <c r="F105" s="133">
        <v>266</v>
      </c>
      <c r="G105" s="133">
        <v>260</v>
      </c>
      <c r="H105" s="133">
        <v>280</v>
      </c>
      <c r="I105" s="133">
        <v>337</v>
      </c>
      <c r="J105" s="133">
        <v>428</v>
      </c>
      <c r="K105" s="133">
        <v>508</v>
      </c>
      <c r="L105" s="133">
        <v>558</v>
      </c>
      <c r="M105" s="133">
        <v>568</v>
      </c>
      <c r="N105" s="133">
        <v>520</v>
      </c>
      <c r="O105" s="133">
        <v>489</v>
      </c>
      <c r="P105" s="133">
        <v>485</v>
      </c>
      <c r="Q105" s="133">
        <v>491</v>
      </c>
      <c r="R105" s="133">
        <v>530</v>
      </c>
      <c r="S105" s="188">
        <v>519</v>
      </c>
      <c r="U105" s="135">
        <f t="shared" si="1"/>
        <v>0.35761775761741377</v>
      </c>
      <c r="V105" s="136">
        <f t="shared" si="1"/>
        <v>-8.0469893774536616E-2</v>
      </c>
    </row>
    <row r="106" spans="1:22" x14ac:dyDescent="0.25">
      <c r="A106" s="187" t="s">
        <v>1449</v>
      </c>
      <c r="B106" s="132">
        <v>334840</v>
      </c>
      <c r="C106" s="133">
        <v>338048</v>
      </c>
      <c r="D106" s="133">
        <v>332855</v>
      </c>
      <c r="E106" s="133">
        <v>335431</v>
      </c>
      <c r="F106" s="133">
        <v>340970</v>
      </c>
      <c r="G106" s="133">
        <v>335564</v>
      </c>
      <c r="H106" s="133">
        <v>341030</v>
      </c>
      <c r="I106" s="133">
        <v>337903</v>
      </c>
      <c r="J106" s="133">
        <v>342563</v>
      </c>
      <c r="K106" s="133">
        <v>344787</v>
      </c>
      <c r="L106" s="133">
        <v>342696</v>
      </c>
      <c r="M106" s="133">
        <v>343800</v>
      </c>
      <c r="N106" s="133">
        <v>341273</v>
      </c>
      <c r="O106" s="133">
        <v>347153</v>
      </c>
      <c r="P106" s="133">
        <v>349463</v>
      </c>
      <c r="Q106" s="133">
        <v>355753</v>
      </c>
      <c r="R106" s="133">
        <v>354812</v>
      </c>
      <c r="S106" s="188">
        <v>360215</v>
      </c>
      <c r="U106" s="135">
        <f t="shared" si="1"/>
        <v>-1.053846944020298E-2</v>
      </c>
      <c r="V106" s="136">
        <f t="shared" si="1"/>
        <v>6.231662074939659E-2</v>
      </c>
    </row>
    <row r="107" spans="1:22" x14ac:dyDescent="0.25">
      <c r="A107" s="189" t="s">
        <v>1446</v>
      </c>
      <c r="B107" s="132">
        <v>268162</v>
      </c>
      <c r="C107" s="133">
        <v>269992</v>
      </c>
      <c r="D107" s="133">
        <v>264623</v>
      </c>
      <c r="E107" s="133">
        <v>266153</v>
      </c>
      <c r="F107" s="133">
        <v>270020</v>
      </c>
      <c r="G107" s="133">
        <v>266546</v>
      </c>
      <c r="H107" s="133">
        <v>270983</v>
      </c>
      <c r="I107" s="133">
        <v>268639</v>
      </c>
      <c r="J107" s="133">
        <v>272581</v>
      </c>
      <c r="K107" s="133">
        <v>274109</v>
      </c>
      <c r="L107" s="133">
        <v>271830</v>
      </c>
      <c r="M107" s="133">
        <v>271545</v>
      </c>
      <c r="N107" s="133">
        <v>269079</v>
      </c>
      <c r="O107" s="133">
        <v>274486</v>
      </c>
      <c r="P107" s="133">
        <v>277808</v>
      </c>
      <c r="Q107" s="133">
        <v>284225</v>
      </c>
      <c r="R107" s="133">
        <v>283024</v>
      </c>
      <c r="S107" s="188">
        <v>287719</v>
      </c>
      <c r="U107" s="135">
        <f t="shared" si="1"/>
        <v>-1.6795273279967438E-2</v>
      </c>
      <c r="V107" s="136">
        <f t="shared" si="1"/>
        <v>6.8024241979142364E-2</v>
      </c>
    </row>
    <row r="108" spans="1:22" x14ac:dyDescent="0.25">
      <c r="A108" s="189" t="s">
        <v>1443</v>
      </c>
      <c r="B108" s="132">
        <v>160014</v>
      </c>
      <c r="C108" s="133">
        <v>160939</v>
      </c>
      <c r="D108" s="133">
        <v>157903</v>
      </c>
      <c r="E108" s="133">
        <v>159665</v>
      </c>
      <c r="F108" s="133">
        <v>162980</v>
      </c>
      <c r="G108" s="133">
        <v>159868</v>
      </c>
      <c r="H108" s="133">
        <v>163896</v>
      </c>
      <c r="I108" s="133">
        <v>161781</v>
      </c>
      <c r="J108" s="133">
        <v>163719</v>
      </c>
      <c r="K108" s="133">
        <v>166168</v>
      </c>
      <c r="L108" s="133">
        <v>163585</v>
      </c>
      <c r="M108" s="133">
        <v>163097</v>
      </c>
      <c r="N108" s="133">
        <v>161661</v>
      </c>
      <c r="O108" s="133">
        <v>164601</v>
      </c>
      <c r="P108" s="133">
        <v>166872</v>
      </c>
      <c r="Q108" s="133">
        <v>171424</v>
      </c>
      <c r="R108" s="133">
        <v>171346</v>
      </c>
      <c r="S108" s="188">
        <v>173789</v>
      </c>
      <c r="U108" s="135">
        <f t="shared" si="1"/>
        <v>-1.8188066951499993E-3</v>
      </c>
      <c r="V108" s="136">
        <f t="shared" si="1"/>
        <v>5.8262130022665781E-2</v>
      </c>
    </row>
    <row r="109" spans="1:22" x14ac:dyDescent="0.25">
      <c r="A109" s="189" t="s">
        <v>1440</v>
      </c>
      <c r="B109" s="132">
        <v>89381</v>
      </c>
      <c r="C109" s="133">
        <v>90047</v>
      </c>
      <c r="D109" s="133">
        <v>88397</v>
      </c>
      <c r="E109" s="133">
        <v>88250</v>
      </c>
      <c r="F109" s="133">
        <v>89053</v>
      </c>
      <c r="G109" s="133">
        <v>88712</v>
      </c>
      <c r="H109" s="133">
        <v>89053</v>
      </c>
      <c r="I109" s="133">
        <v>88743</v>
      </c>
      <c r="J109" s="133">
        <v>90402</v>
      </c>
      <c r="K109" s="133">
        <v>89437</v>
      </c>
      <c r="L109" s="133">
        <v>89613</v>
      </c>
      <c r="M109" s="133">
        <v>89950</v>
      </c>
      <c r="N109" s="133">
        <v>89215</v>
      </c>
      <c r="O109" s="133">
        <v>91404</v>
      </c>
      <c r="P109" s="133">
        <v>92298</v>
      </c>
      <c r="Q109" s="133">
        <v>94112</v>
      </c>
      <c r="R109" s="133">
        <v>93072</v>
      </c>
      <c r="S109" s="188">
        <v>95308</v>
      </c>
      <c r="U109" s="135">
        <f t="shared" si="1"/>
        <v>-4.3475332226881713E-2</v>
      </c>
      <c r="V109" s="136">
        <f t="shared" si="1"/>
        <v>9.9616476867461223E-2</v>
      </c>
    </row>
    <row r="110" spans="1:22" x14ac:dyDescent="0.25">
      <c r="A110" s="189" t="s">
        <v>1437</v>
      </c>
      <c r="B110" s="132">
        <v>18770</v>
      </c>
      <c r="C110" s="133">
        <v>19012</v>
      </c>
      <c r="D110" s="133">
        <v>18323</v>
      </c>
      <c r="E110" s="133">
        <v>18234</v>
      </c>
      <c r="F110" s="133">
        <v>17985</v>
      </c>
      <c r="G110" s="133">
        <v>17962</v>
      </c>
      <c r="H110" s="133">
        <v>18040</v>
      </c>
      <c r="I110" s="133">
        <v>18110</v>
      </c>
      <c r="J110" s="133">
        <v>18449</v>
      </c>
      <c r="K110" s="133">
        <v>18529</v>
      </c>
      <c r="L110" s="133">
        <v>18639</v>
      </c>
      <c r="M110" s="133">
        <v>18494</v>
      </c>
      <c r="N110" s="133">
        <v>18195</v>
      </c>
      <c r="O110" s="133">
        <v>18471</v>
      </c>
      <c r="P110" s="133">
        <v>18628</v>
      </c>
      <c r="Q110" s="133">
        <v>18674</v>
      </c>
      <c r="R110" s="133">
        <v>18602</v>
      </c>
      <c r="S110" s="188">
        <v>18601</v>
      </c>
      <c r="U110" s="135">
        <f t="shared" si="1"/>
        <v>-1.5333546421984701E-2</v>
      </c>
      <c r="V110" s="136">
        <f t="shared" si="1"/>
        <v>-2.1501330317164058E-4</v>
      </c>
    </row>
    <row r="111" spans="1:22" x14ac:dyDescent="0.25">
      <c r="A111" s="189" t="s">
        <v>1434</v>
      </c>
      <c r="B111" s="132">
        <v>66689</v>
      </c>
      <c r="C111" s="133">
        <v>68050</v>
      </c>
      <c r="D111" s="133">
        <v>68220</v>
      </c>
      <c r="E111" s="133">
        <v>69273</v>
      </c>
      <c r="F111" s="133">
        <v>70952</v>
      </c>
      <c r="G111" s="133">
        <v>69010</v>
      </c>
      <c r="H111" s="133">
        <v>70042</v>
      </c>
      <c r="I111" s="133">
        <v>69262</v>
      </c>
      <c r="J111" s="133">
        <v>69987</v>
      </c>
      <c r="K111" s="133">
        <v>70680</v>
      </c>
      <c r="L111" s="133">
        <v>70857</v>
      </c>
      <c r="M111" s="133">
        <v>72239</v>
      </c>
      <c r="N111" s="133">
        <v>72177</v>
      </c>
      <c r="O111" s="133">
        <v>72645</v>
      </c>
      <c r="P111" s="133">
        <v>71645</v>
      </c>
      <c r="Q111" s="133">
        <v>71557</v>
      </c>
      <c r="R111" s="133">
        <v>71803</v>
      </c>
      <c r="S111" s="188">
        <v>72524</v>
      </c>
      <c r="U111" s="135">
        <f t="shared" si="1"/>
        <v>1.3822349456335425E-2</v>
      </c>
      <c r="V111" s="136">
        <f t="shared" si="1"/>
        <v>4.0774486551228062E-2</v>
      </c>
    </row>
    <row r="112" spans="1:22" x14ac:dyDescent="0.25">
      <c r="A112" s="189" t="s">
        <v>1431</v>
      </c>
      <c r="B112" s="132">
        <v>3596</v>
      </c>
      <c r="C112" s="133">
        <v>3687</v>
      </c>
      <c r="D112" s="133">
        <v>3674</v>
      </c>
      <c r="E112" s="133">
        <v>3586</v>
      </c>
      <c r="F112" s="133">
        <v>3663</v>
      </c>
      <c r="G112" s="133">
        <v>3653</v>
      </c>
      <c r="H112" s="133">
        <v>3518</v>
      </c>
      <c r="I112" s="133">
        <v>3727</v>
      </c>
      <c r="J112" s="133">
        <v>3799</v>
      </c>
      <c r="K112" s="133">
        <v>3692</v>
      </c>
      <c r="L112" s="133">
        <v>3662</v>
      </c>
      <c r="M112" s="133">
        <v>3520</v>
      </c>
      <c r="N112" s="133">
        <v>3517</v>
      </c>
      <c r="O112" s="133">
        <v>3596</v>
      </c>
      <c r="P112" s="133">
        <v>3723</v>
      </c>
      <c r="Q112" s="133">
        <v>3832</v>
      </c>
      <c r="R112" s="133">
        <v>3940</v>
      </c>
      <c r="S112" s="188">
        <v>4079</v>
      </c>
      <c r="U112" s="135">
        <f t="shared" si="1"/>
        <v>0.11759097412483488</v>
      </c>
      <c r="V112" s="136">
        <f t="shared" si="1"/>
        <v>0.14876166379418509</v>
      </c>
    </row>
    <row r="113" spans="1:22" x14ac:dyDescent="0.25">
      <c r="A113" s="189" t="s">
        <v>1428</v>
      </c>
      <c r="B113" s="132">
        <v>371</v>
      </c>
      <c r="C113" s="133">
        <v>358</v>
      </c>
      <c r="D113" s="133">
        <v>347</v>
      </c>
      <c r="E113" s="133">
        <v>338</v>
      </c>
      <c r="F113" s="133">
        <v>330</v>
      </c>
      <c r="G113" s="133">
        <v>328</v>
      </c>
      <c r="H113" s="133">
        <v>333</v>
      </c>
      <c r="I113" s="133">
        <v>342</v>
      </c>
      <c r="J113" s="133">
        <v>356</v>
      </c>
      <c r="K113" s="133">
        <v>363</v>
      </c>
      <c r="L113" s="133">
        <v>357</v>
      </c>
      <c r="M113" s="133">
        <v>338</v>
      </c>
      <c r="N113" s="133">
        <v>312</v>
      </c>
      <c r="O113" s="133">
        <v>299</v>
      </c>
      <c r="P113" s="133">
        <v>302</v>
      </c>
      <c r="Q113" s="133">
        <v>325</v>
      </c>
      <c r="R113" s="133">
        <v>355</v>
      </c>
      <c r="S113" s="188">
        <v>381</v>
      </c>
      <c r="U113" s="135">
        <f t="shared" si="1"/>
        <v>0.42357374041525087</v>
      </c>
      <c r="V113" s="136">
        <f t="shared" si="1"/>
        <v>0.32674203936370771</v>
      </c>
    </row>
    <row r="114" spans="1:22" x14ac:dyDescent="0.25">
      <c r="A114" s="189" t="s">
        <v>1425</v>
      </c>
      <c r="B114" s="132">
        <v>62729</v>
      </c>
      <c r="C114" s="133">
        <v>64010</v>
      </c>
      <c r="D114" s="133">
        <v>64206</v>
      </c>
      <c r="E114" s="133">
        <v>65363</v>
      </c>
      <c r="F114" s="133">
        <v>66974</v>
      </c>
      <c r="G114" s="133">
        <v>65039</v>
      </c>
      <c r="H114" s="133">
        <v>66211</v>
      </c>
      <c r="I114" s="133">
        <v>65201</v>
      </c>
      <c r="J114" s="133">
        <v>65840</v>
      </c>
      <c r="K114" s="133">
        <v>66638</v>
      </c>
      <c r="L114" s="133">
        <v>66853</v>
      </c>
      <c r="M114" s="133">
        <v>68402</v>
      </c>
      <c r="N114" s="133">
        <v>68369</v>
      </c>
      <c r="O114" s="133">
        <v>68768</v>
      </c>
      <c r="P114" s="133">
        <v>67632</v>
      </c>
      <c r="Q114" s="133">
        <v>67413</v>
      </c>
      <c r="R114" s="133">
        <v>67521</v>
      </c>
      <c r="S114" s="188">
        <v>68079</v>
      </c>
      <c r="U114" s="135">
        <f t="shared" si="1"/>
        <v>6.4236756599616029E-3</v>
      </c>
      <c r="V114" s="136">
        <f t="shared" si="1"/>
        <v>3.3468416375782573E-2</v>
      </c>
    </row>
    <row r="115" spans="1:22" x14ac:dyDescent="0.25">
      <c r="A115" s="187" t="s">
        <v>24</v>
      </c>
      <c r="B115" s="132">
        <v>280155</v>
      </c>
      <c r="C115" s="133">
        <v>273070</v>
      </c>
      <c r="D115" s="133">
        <v>272692</v>
      </c>
      <c r="E115" s="133">
        <v>271463</v>
      </c>
      <c r="F115" s="133">
        <v>267052</v>
      </c>
      <c r="G115" s="133">
        <v>272860</v>
      </c>
      <c r="H115" s="133">
        <v>272371</v>
      </c>
      <c r="I115" s="133">
        <v>267766</v>
      </c>
      <c r="J115" s="133">
        <v>272194</v>
      </c>
      <c r="K115" s="133">
        <v>274348</v>
      </c>
      <c r="L115" s="133">
        <v>275749</v>
      </c>
      <c r="M115" s="133">
        <v>276615</v>
      </c>
      <c r="N115" s="133">
        <v>276274</v>
      </c>
      <c r="O115" s="133">
        <v>274896</v>
      </c>
      <c r="P115" s="133">
        <v>275127</v>
      </c>
      <c r="Q115" s="133">
        <v>280766</v>
      </c>
      <c r="R115" s="133">
        <v>284807</v>
      </c>
      <c r="S115" s="188">
        <v>284703</v>
      </c>
      <c r="U115" s="135">
        <f t="shared" si="1"/>
        <v>5.8825952968369233E-2</v>
      </c>
      <c r="V115" s="136">
        <f t="shared" si="1"/>
        <v>-1.4598384024866462E-3</v>
      </c>
    </row>
    <row r="116" spans="1:22" ht="13.8" thickBot="1" x14ac:dyDescent="0.3">
      <c r="A116" s="189" t="s">
        <v>27</v>
      </c>
      <c r="B116" s="132">
        <v>259136</v>
      </c>
      <c r="C116" s="133">
        <v>254149</v>
      </c>
      <c r="D116" s="133">
        <v>253180</v>
      </c>
      <c r="E116" s="133">
        <v>252442</v>
      </c>
      <c r="F116" s="133">
        <v>251436</v>
      </c>
      <c r="G116" s="133">
        <v>255141</v>
      </c>
      <c r="H116" s="133">
        <v>253218</v>
      </c>
      <c r="I116" s="133">
        <v>250029</v>
      </c>
      <c r="J116" s="133">
        <v>254445</v>
      </c>
      <c r="K116" s="133">
        <v>256144</v>
      </c>
      <c r="L116" s="133">
        <v>257979</v>
      </c>
      <c r="M116" s="133">
        <v>256530</v>
      </c>
      <c r="N116" s="133">
        <v>255205</v>
      </c>
      <c r="O116" s="133">
        <v>256103</v>
      </c>
      <c r="P116" s="133">
        <v>257295</v>
      </c>
      <c r="Q116" s="133">
        <v>262011</v>
      </c>
      <c r="R116" s="133">
        <v>263724</v>
      </c>
      <c r="S116" s="188">
        <v>265479</v>
      </c>
      <c r="U116" s="135">
        <f t="shared" si="1"/>
        <v>2.64091577445007E-2</v>
      </c>
      <c r="V116" s="136">
        <f t="shared" si="1"/>
        <v>2.6885627488798303E-2</v>
      </c>
    </row>
    <row r="117" spans="1:22" ht="13.8" thickBot="1" x14ac:dyDescent="0.3">
      <c r="A117" s="137" t="s">
        <v>30</v>
      </c>
      <c r="B117" s="138">
        <v>250751</v>
      </c>
      <c r="C117" s="139">
        <v>245316</v>
      </c>
      <c r="D117" s="139">
        <v>244097</v>
      </c>
      <c r="E117" s="139">
        <v>243438</v>
      </c>
      <c r="F117" s="139">
        <v>242191</v>
      </c>
      <c r="G117" s="139">
        <v>245409</v>
      </c>
      <c r="H117" s="139">
        <v>243470</v>
      </c>
      <c r="I117" s="139">
        <v>240585</v>
      </c>
      <c r="J117" s="139">
        <v>245198</v>
      </c>
      <c r="K117" s="139">
        <v>247114</v>
      </c>
      <c r="L117" s="139">
        <v>249054</v>
      </c>
      <c r="M117" s="139">
        <v>247668</v>
      </c>
      <c r="N117" s="139">
        <v>246308</v>
      </c>
      <c r="O117" s="139">
        <v>247093</v>
      </c>
      <c r="P117" s="139">
        <v>248170</v>
      </c>
      <c r="Q117" s="139">
        <v>252673</v>
      </c>
      <c r="R117" s="139">
        <v>254355</v>
      </c>
      <c r="S117" s="140">
        <v>256127</v>
      </c>
      <c r="U117" s="141">
        <f t="shared" si="1"/>
        <v>2.6894362739054101E-2</v>
      </c>
      <c r="V117" s="142">
        <f t="shared" si="1"/>
        <v>2.8159123811473563E-2</v>
      </c>
    </row>
    <row r="118" spans="1:22" x14ac:dyDescent="0.25">
      <c r="A118" s="189" t="s">
        <v>33</v>
      </c>
      <c r="B118" s="132">
        <v>8709</v>
      </c>
      <c r="C118" s="133">
        <v>9351</v>
      </c>
      <c r="D118" s="133">
        <v>9682</v>
      </c>
      <c r="E118" s="133">
        <v>9576</v>
      </c>
      <c r="F118" s="133">
        <v>9901</v>
      </c>
      <c r="G118" s="133">
        <v>10499</v>
      </c>
      <c r="H118" s="133">
        <v>10536</v>
      </c>
      <c r="I118" s="133">
        <v>10173</v>
      </c>
      <c r="J118" s="133">
        <v>9885</v>
      </c>
      <c r="K118" s="133">
        <v>9608</v>
      </c>
      <c r="L118" s="133">
        <v>9471</v>
      </c>
      <c r="M118" s="133">
        <v>9402</v>
      </c>
      <c r="N118" s="133">
        <v>9454</v>
      </c>
      <c r="O118" s="133">
        <v>9587</v>
      </c>
      <c r="P118" s="133">
        <v>9720</v>
      </c>
      <c r="Q118" s="133">
        <v>9948</v>
      </c>
      <c r="R118" s="133">
        <v>9986</v>
      </c>
      <c r="S118" s="188">
        <v>9986</v>
      </c>
      <c r="U118" s="135">
        <f t="shared" si="1"/>
        <v>1.5367224450539174E-2</v>
      </c>
      <c r="V118" s="136">
        <f t="shared" si="1"/>
        <v>0</v>
      </c>
    </row>
    <row r="119" spans="1:22" x14ac:dyDescent="0.25">
      <c r="A119" s="189" t="s">
        <v>36</v>
      </c>
      <c r="B119" s="132">
        <v>20983</v>
      </c>
      <c r="C119" s="133">
        <v>18906</v>
      </c>
      <c r="D119" s="133">
        <v>19498</v>
      </c>
      <c r="E119" s="133">
        <v>18990</v>
      </c>
      <c r="F119" s="133">
        <v>15551</v>
      </c>
      <c r="G119" s="133">
        <v>17657</v>
      </c>
      <c r="H119" s="133">
        <v>19138</v>
      </c>
      <c r="I119" s="133">
        <v>17683</v>
      </c>
      <c r="J119" s="133">
        <v>17707</v>
      </c>
      <c r="K119" s="133">
        <v>18170</v>
      </c>
      <c r="L119" s="133">
        <v>17724</v>
      </c>
      <c r="M119" s="133">
        <v>20051</v>
      </c>
      <c r="N119" s="133">
        <v>20969</v>
      </c>
      <c r="O119" s="133">
        <v>18775</v>
      </c>
      <c r="P119" s="133">
        <v>17806</v>
      </c>
      <c r="Q119" s="133">
        <v>18721</v>
      </c>
      <c r="R119" s="133">
        <v>20907</v>
      </c>
      <c r="S119" s="188">
        <v>19172</v>
      </c>
      <c r="U119" s="135">
        <f t="shared" si="1"/>
        <v>0.55543083380043479</v>
      </c>
      <c r="V119" s="136">
        <f t="shared" si="1"/>
        <v>-0.2928642332254352</v>
      </c>
    </row>
    <row r="120" spans="1:22" x14ac:dyDescent="0.25">
      <c r="A120" s="189" t="s">
        <v>39</v>
      </c>
      <c r="B120" s="132">
        <v>18092</v>
      </c>
      <c r="C120" s="133">
        <v>16345</v>
      </c>
      <c r="D120" s="133">
        <v>17097</v>
      </c>
      <c r="E120" s="133">
        <v>16503</v>
      </c>
      <c r="F120" s="133">
        <v>13272</v>
      </c>
      <c r="G120" s="133">
        <v>15184</v>
      </c>
      <c r="H120" s="133">
        <v>16380</v>
      </c>
      <c r="I120" s="133">
        <v>15042</v>
      </c>
      <c r="J120" s="133">
        <v>14968</v>
      </c>
      <c r="K120" s="133">
        <v>15595</v>
      </c>
      <c r="L120" s="133">
        <v>15102</v>
      </c>
      <c r="M120" s="133">
        <v>17476</v>
      </c>
      <c r="N120" s="133">
        <v>18516</v>
      </c>
      <c r="O120" s="133">
        <v>16313</v>
      </c>
      <c r="P120" s="133">
        <v>15506</v>
      </c>
      <c r="Q120" s="133">
        <v>16313</v>
      </c>
      <c r="R120" s="133">
        <v>18384</v>
      </c>
      <c r="S120" s="188">
        <v>16477</v>
      </c>
      <c r="U120" s="135">
        <f t="shared" si="1"/>
        <v>0.61296409738401159</v>
      </c>
      <c r="V120" s="136">
        <f t="shared" si="1"/>
        <v>-0.35471358605743464</v>
      </c>
    </row>
    <row r="121" spans="1:22" x14ac:dyDescent="0.25">
      <c r="A121" s="189" t="s">
        <v>42</v>
      </c>
      <c r="B121" s="132">
        <v>2980</v>
      </c>
      <c r="C121" s="133">
        <v>2635</v>
      </c>
      <c r="D121" s="133">
        <v>2408</v>
      </c>
      <c r="E121" s="133">
        <v>2537</v>
      </c>
      <c r="F121" s="133">
        <v>2399</v>
      </c>
      <c r="G121" s="133">
        <v>2570</v>
      </c>
      <c r="H121" s="133">
        <v>2891</v>
      </c>
      <c r="I121" s="133">
        <v>2802</v>
      </c>
      <c r="J121" s="133">
        <v>2944</v>
      </c>
      <c r="K121" s="133">
        <v>2676</v>
      </c>
      <c r="L121" s="133">
        <v>2758</v>
      </c>
      <c r="M121" s="133">
        <v>2605</v>
      </c>
      <c r="N121" s="133">
        <v>2420</v>
      </c>
      <c r="O121" s="133">
        <v>2511</v>
      </c>
      <c r="P121" s="133">
        <v>2337</v>
      </c>
      <c r="Q121" s="133">
        <v>2446</v>
      </c>
      <c r="R121" s="133">
        <v>2543</v>
      </c>
      <c r="S121" s="188">
        <v>2748</v>
      </c>
      <c r="U121" s="135">
        <f t="shared" si="1"/>
        <v>0.16831413179441745</v>
      </c>
      <c r="V121" s="136">
        <f t="shared" si="1"/>
        <v>0.36358266929803218</v>
      </c>
    </row>
    <row r="122" spans="1:22" x14ac:dyDescent="0.25">
      <c r="A122" s="187" t="s">
        <v>1422</v>
      </c>
      <c r="B122" s="132">
        <v>855110</v>
      </c>
      <c r="C122" s="133">
        <v>862872</v>
      </c>
      <c r="D122" s="133">
        <v>865468</v>
      </c>
      <c r="E122" s="133">
        <v>869382</v>
      </c>
      <c r="F122" s="133">
        <v>880066</v>
      </c>
      <c r="G122" s="133">
        <v>878501</v>
      </c>
      <c r="H122" s="133">
        <v>878596</v>
      </c>
      <c r="I122" s="133">
        <v>885512</v>
      </c>
      <c r="J122" s="133">
        <v>897071</v>
      </c>
      <c r="K122" s="133">
        <v>899656</v>
      </c>
      <c r="L122" s="133">
        <v>909379</v>
      </c>
      <c r="M122" s="133">
        <v>918904</v>
      </c>
      <c r="N122" s="133">
        <v>923324</v>
      </c>
      <c r="O122" s="133">
        <v>940600</v>
      </c>
      <c r="P122" s="133">
        <v>954372</v>
      </c>
      <c r="Q122" s="133">
        <v>961651</v>
      </c>
      <c r="R122" s="133">
        <v>964055</v>
      </c>
      <c r="S122" s="188">
        <v>978029</v>
      </c>
      <c r="U122" s="135">
        <f t="shared" si="1"/>
        <v>1.0037028213752519E-2</v>
      </c>
      <c r="V122" s="136">
        <f t="shared" si="1"/>
        <v>5.925295484919646E-2</v>
      </c>
    </row>
    <row r="123" spans="1:22" x14ac:dyDescent="0.25">
      <c r="A123" s="189" t="s">
        <v>1419</v>
      </c>
      <c r="B123" s="132">
        <v>328606</v>
      </c>
      <c r="C123" s="133">
        <v>327558</v>
      </c>
      <c r="D123" s="133">
        <v>329024</v>
      </c>
      <c r="E123" s="133">
        <v>332403</v>
      </c>
      <c r="F123" s="133">
        <v>336011</v>
      </c>
      <c r="G123" s="133">
        <v>333850</v>
      </c>
      <c r="H123" s="133">
        <v>330998</v>
      </c>
      <c r="I123" s="133">
        <v>334204</v>
      </c>
      <c r="J123" s="133">
        <v>341131</v>
      </c>
      <c r="K123" s="133">
        <v>345464</v>
      </c>
      <c r="L123" s="133">
        <v>353233</v>
      </c>
      <c r="M123" s="133">
        <v>359101</v>
      </c>
      <c r="N123" s="133">
        <v>363957</v>
      </c>
      <c r="O123" s="133">
        <v>371995</v>
      </c>
      <c r="P123" s="133">
        <v>377399</v>
      </c>
      <c r="Q123" s="133">
        <v>381614</v>
      </c>
      <c r="R123" s="133">
        <v>382254</v>
      </c>
      <c r="S123" s="188">
        <v>387407</v>
      </c>
      <c r="U123" s="135">
        <f t="shared" si="1"/>
        <v>6.7252438816036708E-3</v>
      </c>
      <c r="V123" s="136">
        <f t="shared" si="1"/>
        <v>5.5022447037350153E-2</v>
      </c>
    </row>
    <row r="124" spans="1:22" x14ac:dyDescent="0.25">
      <c r="A124" s="189" t="s">
        <v>1416</v>
      </c>
      <c r="B124" s="132">
        <v>324420</v>
      </c>
      <c r="C124" s="133">
        <v>323338</v>
      </c>
      <c r="D124" s="133">
        <v>324692</v>
      </c>
      <c r="E124" s="133">
        <v>328096</v>
      </c>
      <c r="F124" s="133">
        <v>331568</v>
      </c>
      <c r="G124" s="133">
        <v>329383</v>
      </c>
      <c r="H124" s="133">
        <v>326488</v>
      </c>
      <c r="I124" s="133">
        <v>329702</v>
      </c>
      <c r="J124" s="133">
        <v>336592</v>
      </c>
      <c r="K124" s="133">
        <v>340912</v>
      </c>
      <c r="L124" s="133">
        <v>348620</v>
      </c>
      <c r="M124" s="133">
        <v>354418</v>
      </c>
      <c r="N124" s="133">
        <v>359249</v>
      </c>
      <c r="O124" s="133">
        <v>367165</v>
      </c>
      <c r="P124" s="133">
        <v>372524</v>
      </c>
      <c r="Q124" s="133">
        <v>376713</v>
      </c>
      <c r="R124" s="133">
        <v>377280</v>
      </c>
      <c r="S124" s="188">
        <v>382481</v>
      </c>
      <c r="U124" s="135">
        <f t="shared" si="1"/>
        <v>6.0341044076486217E-3</v>
      </c>
      <c r="V124" s="136">
        <f t="shared" si="1"/>
        <v>5.6292827829617309E-2</v>
      </c>
    </row>
    <row r="125" spans="1:22" x14ac:dyDescent="0.25">
      <c r="A125" s="189" t="s">
        <v>1413</v>
      </c>
      <c r="B125" s="132">
        <v>280575</v>
      </c>
      <c r="C125" s="133">
        <v>279252</v>
      </c>
      <c r="D125" s="133">
        <v>279735</v>
      </c>
      <c r="E125" s="133">
        <v>283004</v>
      </c>
      <c r="F125" s="133">
        <v>285810</v>
      </c>
      <c r="G125" s="133">
        <v>283724</v>
      </c>
      <c r="H125" s="133">
        <v>280780</v>
      </c>
      <c r="I125" s="133">
        <v>283616</v>
      </c>
      <c r="J125" s="133">
        <v>289550</v>
      </c>
      <c r="K125" s="133">
        <v>294134</v>
      </c>
      <c r="L125" s="133">
        <v>301175</v>
      </c>
      <c r="M125" s="133">
        <v>306429</v>
      </c>
      <c r="N125" s="133">
        <v>310566</v>
      </c>
      <c r="O125" s="133">
        <v>317720</v>
      </c>
      <c r="P125" s="133">
        <v>322722</v>
      </c>
      <c r="Q125" s="133">
        <v>326110</v>
      </c>
      <c r="R125" s="133">
        <v>326609</v>
      </c>
      <c r="S125" s="188">
        <v>331475</v>
      </c>
      <c r="U125" s="135">
        <f t="shared" si="1"/>
        <v>6.1346967889595039E-3</v>
      </c>
      <c r="V125" s="136">
        <f t="shared" si="1"/>
        <v>6.0939271336946099E-2</v>
      </c>
    </row>
    <row r="126" spans="1:22" x14ac:dyDescent="0.25">
      <c r="A126" s="189" t="s">
        <v>1410</v>
      </c>
      <c r="B126" s="132">
        <v>43970</v>
      </c>
      <c r="C126" s="133">
        <v>44249</v>
      </c>
      <c r="D126" s="133">
        <v>45194</v>
      </c>
      <c r="E126" s="133">
        <v>45293</v>
      </c>
      <c r="F126" s="133">
        <v>45984</v>
      </c>
      <c r="G126" s="133">
        <v>45910</v>
      </c>
      <c r="H126" s="133">
        <v>46020</v>
      </c>
      <c r="I126" s="133">
        <v>46390</v>
      </c>
      <c r="J126" s="133">
        <v>47352</v>
      </c>
      <c r="K126" s="133">
        <v>46973</v>
      </c>
      <c r="L126" s="133">
        <v>47589</v>
      </c>
      <c r="M126" s="133">
        <v>48096</v>
      </c>
      <c r="N126" s="133">
        <v>48792</v>
      </c>
      <c r="O126" s="133">
        <v>49498</v>
      </c>
      <c r="P126" s="133">
        <v>49785</v>
      </c>
      <c r="Q126" s="133">
        <v>50634</v>
      </c>
      <c r="R126" s="133">
        <v>50702</v>
      </c>
      <c r="S126" s="188">
        <v>50946</v>
      </c>
      <c r="U126" s="135">
        <f t="shared" si="1"/>
        <v>5.3827156249870445E-3</v>
      </c>
      <c r="V126" s="136">
        <f t="shared" si="1"/>
        <v>1.9389137182558525E-2</v>
      </c>
    </row>
    <row r="127" spans="1:22" x14ac:dyDescent="0.25">
      <c r="A127" s="189" t="s">
        <v>1407</v>
      </c>
      <c r="B127" s="132">
        <v>4197</v>
      </c>
      <c r="C127" s="133">
        <v>4234</v>
      </c>
      <c r="D127" s="133">
        <v>4357</v>
      </c>
      <c r="E127" s="133">
        <v>4324</v>
      </c>
      <c r="F127" s="133">
        <v>4470</v>
      </c>
      <c r="G127" s="133">
        <v>4499</v>
      </c>
      <c r="H127" s="133">
        <v>4551</v>
      </c>
      <c r="I127" s="133">
        <v>4537</v>
      </c>
      <c r="J127" s="133">
        <v>4569</v>
      </c>
      <c r="K127" s="133">
        <v>4577</v>
      </c>
      <c r="L127" s="133">
        <v>4633</v>
      </c>
      <c r="M127" s="133">
        <v>4703</v>
      </c>
      <c r="N127" s="133">
        <v>4723</v>
      </c>
      <c r="O127" s="133">
        <v>4848</v>
      </c>
      <c r="P127" s="133">
        <v>4889</v>
      </c>
      <c r="Q127" s="133">
        <v>4911</v>
      </c>
      <c r="R127" s="133">
        <v>4995</v>
      </c>
      <c r="S127" s="188">
        <v>4925</v>
      </c>
      <c r="U127" s="135">
        <f t="shared" si="1"/>
        <v>7.0193314779605886E-2</v>
      </c>
      <c r="V127" s="136">
        <f t="shared" si="1"/>
        <v>-5.488867094726313E-2</v>
      </c>
    </row>
    <row r="128" spans="1:22" x14ac:dyDescent="0.25">
      <c r="A128" s="189" t="s">
        <v>1404</v>
      </c>
      <c r="B128" s="132">
        <v>138188</v>
      </c>
      <c r="C128" s="133">
        <v>139938</v>
      </c>
      <c r="D128" s="133">
        <v>141029</v>
      </c>
      <c r="E128" s="133">
        <v>142227</v>
      </c>
      <c r="F128" s="133">
        <v>145382</v>
      </c>
      <c r="G128" s="133">
        <v>146472</v>
      </c>
      <c r="H128" s="133">
        <v>150214</v>
      </c>
      <c r="I128" s="133">
        <v>150947</v>
      </c>
      <c r="J128" s="133">
        <v>155455</v>
      </c>
      <c r="K128" s="133">
        <v>155102</v>
      </c>
      <c r="L128" s="133">
        <v>155989</v>
      </c>
      <c r="M128" s="133">
        <v>159314</v>
      </c>
      <c r="N128" s="133">
        <v>161230</v>
      </c>
      <c r="O128" s="133">
        <v>167655</v>
      </c>
      <c r="P128" s="133">
        <v>172506</v>
      </c>
      <c r="Q128" s="133">
        <v>173016</v>
      </c>
      <c r="R128" s="133">
        <v>174038</v>
      </c>
      <c r="S128" s="188">
        <v>176892</v>
      </c>
      <c r="U128" s="135">
        <f t="shared" si="1"/>
        <v>2.3838051850101571E-2</v>
      </c>
      <c r="V128" s="136">
        <f t="shared" si="1"/>
        <v>6.7226089657890231E-2</v>
      </c>
    </row>
    <row r="129" spans="1:22" x14ac:dyDescent="0.25">
      <c r="A129" s="189" t="s">
        <v>1401</v>
      </c>
      <c r="B129" s="132">
        <v>60861</v>
      </c>
      <c r="C129" s="133">
        <v>62491</v>
      </c>
      <c r="D129" s="133">
        <v>63356</v>
      </c>
      <c r="E129" s="133">
        <v>64931</v>
      </c>
      <c r="F129" s="133">
        <v>67175</v>
      </c>
      <c r="G129" s="133">
        <v>68766</v>
      </c>
      <c r="H129" s="133">
        <v>70134</v>
      </c>
      <c r="I129" s="133">
        <v>70783</v>
      </c>
      <c r="J129" s="133">
        <v>73189</v>
      </c>
      <c r="K129" s="133">
        <v>73820</v>
      </c>
      <c r="L129" s="133">
        <v>75631</v>
      </c>
      <c r="M129" s="133">
        <v>77615</v>
      </c>
      <c r="N129" s="133">
        <v>78733</v>
      </c>
      <c r="O129" s="133">
        <v>82584</v>
      </c>
      <c r="P129" s="133">
        <v>84031</v>
      </c>
      <c r="Q129" s="133">
        <v>85533</v>
      </c>
      <c r="R129" s="133">
        <v>87576</v>
      </c>
      <c r="S129" s="188">
        <v>90038</v>
      </c>
      <c r="U129" s="135">
        <f t="shared" si="1"/>
        <v>9.9020013223614312E-2</v>
      </c>
      <c r="V129" s="136">
        <f t="shared" si="1"/>
        <v>0.11728234901937507</v>
      </c>
    </row>
    <row r="130" spans="1:22" x14ac:dyDescent="0.25">
      <c r="A130" s="189" t="s">
        <v>1398</v>
      </c>
      <c r="B130" s="132">
        <v>49453</v>
      </c>
      <c r="C130" s="133">
        <v>50532</v>
      </c>
      <c r="D130" s="133">
        <v>50470</v>
      </c>
      <c r="E130" s="133">
        <v>50307</v>
      </c>
      <c r="F130" s="133">
        <v>51075</v>
      </c>
      <c r="G130" s="133">
        <v>51083</v>
      </c>
      <c r="H130" s="133">
        <v>52322</v>
      </c>
      <c r="I130" s="133">
        <v>52195</v>
      </c>
      <c r="J130" s="133">
        <v>53458</v>
      </c>
      <c r="K130" s="133">
        <v>52808</v>
      </c>
      <c r="L130" s="133">
        <v>53279</v>
      </c>
      <c r="M130" s="133">
        <v>53906</v>
      </c>
      <c r="N130" s="133">
        <v>54874</v>
      </c>
      <c r="O130" s="133">
        <v>55539</v>
      </c>
      <c r="P130" s="133">
        <v>56025</v>
      </c>
      <c r="Q130" s="133">
        <v>55897</v>
      </c>
      <c r="R130" s="133">
        <v>56174</v>
      </c>
      <c r="S130" s="188">
        <v>57128</v>
      </c>
      <c r="U130" s="135">
        <f t="shared" si="1"/>
        <v>1.9970004761773685E-2</v>
      </c>
      <c r="V130" s="136">
        <f t="shared" si="1"/>
        <v>6.9681982187016267E-2</v>
      </c>
    </row>
    <row r="131" spans="1:22" x14ac:dyDescent="0.25">
      <c r="A131" s="189" t="s">
        <v>1395</v>
      </c>
      <c r="B131" s="132">
        <v>26472</v>
      </c>
      <c r="C131" s="133">
        <v>25613</v>
      </c>
      <c r="D131" s="133">
        <v>25951</v>
      </c>
      <c r="E131" s="133">
        <v>25960</v>
      </c>
      <c r="F131" s="133">
        <v>26238</v>
      </c>
      <c r="G131" s="133">
        <v>25962</v>
      </c>
      <c r="H131" s="133">
        <v>27093</v>
      </c>
      <c r="I131" s="133">
        <v>27424</v>
      </c>
      <c r="J131" s="133">
        <v>28330</v>
      </c>
      <c r="K131" s="133">
        <v>28168</v>
      </c>
      <c r="L131" s="133">
        <v>27081</v>
      </c>
      <c r="M131" s="133">
        <v>27928</v>
      </c>
      <c r="N131" s="133">
        <v>28041</v>
      </c>
      <c r="O131" s="133">
        <v>30299</v>
      </c>
      <c r="P131" s="133">
        <v>33138</v>
      </c>
      <c r="Q131" s="133">
        <v>32657</v>
      </c>
      <c r="R131" s="133">
        <v>31836</v>
      </c>
      <c r="S131" s="188">
        <v>31608</v>
      </c>
      <c r="U131" s="135">
        <f t="shared" si="1"/>
        <v>-9.6831381544753903E-2</v>
      </c>
      <c r="V131" s="136">
        <f t="shared" si="1"/>
        <v>-2.8340541588944279E-2</v>
      </c>
    </row>
    <row r="132" spans="1:22" x14ac:dyDescent="0.25">
      <c r="A132" s="189" t="s">
        <v>1392</v>
      </c>
      <c r="B132" s="132">
        <v>1636</v>
      </c>
      <c r="C132" s="133">
        <v>1624</v>
      </c>
      <c r="D132" s="133">
        <v>1626</v>
      </c>
      <c r="E132" s="133">
        <v>1554</v>
      </c>
      <c r="F132" s="133">
        <v>1559</v>
      </c>
      <c r="G132" s="133">
        <v>1510</v>
      </c>
      <c r="H132" s="133">
        <v>1487</v>
      </c>
      <c r="I132" s="133">
        <v>1440</v>
      </c>
      <c r="J132" s="133">
        <v>1456</v>
      </c>
      <c r="K132" s="133">
        <v>1450</v>
      </c>
      <c r="L132" s="133">
        <v>1429</v>
      </c>
      <c r="M132" s="133">
        <v>1437</v>
      </c>
      <c r="N132" s="133">
        <v>1269</v>
      </c>
      <c r="O132" s="133">
        <v>1245</v>
      </c>
      <c r="P132" s="133">
        <v>1211</v>
      </c>
      <c r="Q132" s="133">
        <v>1190</v>
      </c>
      <c r="R132" s="133">
        <v>1173</v>
      </c>
      <c r="S132" s="188">
        <v>1189</v>
      </c>
      <c r="U132" s="135">
        <f t="shared" si="1"/>
        <v>-5.5929987505205947E-2</v>
      </c>
      <c r="V132" s="136">
        <f t="shared" si="1"/>
        <v>5.5687477504143157E-2</v>
      </c>
    </row>
    <row r="133" spans="1:22" x14ac:dyDescent="0.25">
      <c r="A133" s="189" t="s">
        <v>1389</v>
      </c>
      <c r="B133" s="132">
        <v>113131</v>
      </c>
      <c r="C133" s="133">
        <v>114937</v>
      </c>
      <c r="D133" s="133">
        <v>115047</v>
      </c>
      <c r="E133" s="133">
        <v>114324</v>
      </c>
      <c r="F133" s="133">
        <v>115728</v>
      </c>
      <c r="G133" s="133">
        <v>116020</v>
      </c>
      <c r="H133" s="133">
        <v>117247</v>
      </c>
      <c r="I133" s="133">
        <v>118202</v>
      </c>
      <c r="J133" s="133">
        <v>120883</v>
      </c>
      <c r="K133" s="133">
        <v>119976</v>
      </c>
      <c r="L133" s="133">
        <v>121661</v>
      </c>
      <c r="M133" s="133">
        <v>122650</v>
      </c>
      <c r="N133" s="133">
        <v>122714</v>
      </c>
      <c r="O133" s="133">
        <v>124625</v>
      </c>
      <c r="P133" s="133">
        <v>126026</v>
      </c>
      <c r="Q133" s="133">
        <v>127478</v>
      </c>
      <c r="R133" s="133">
        <v>128174</v>
      </c>
      <c r="S133" s="188">
        <v>129023</v>
      </c>
      <c r="U133" s="135">
        <f t="shared" si="1"/>
        <v>2.2018568559407425E-2</v>
      </c>
      <c r="V133" s="136">
        <f t="shared" si="1"/>
        <v>2.6759646456828268E-2</v>
      </c>
    </row>
    <row r="134" spans="1:22" x14ac:dyDescent="0.25">
      <c r="A134" s="189" t="s">
        <v>1386</v>
      </c>
      <c r="B134" s="132">
        <v>34701</v>
      </c>
      <c r="C134" s="133">
        <v>35614</v>
      </c>
      <c r="D134" s="133">
        <v>35338</v>
      </c>
      <c r="E134" s="133">
        <v>34574</v>
      </c>
      <c r="F134" s="133">
        <v>34926</v>
      </c>
      <c r="G134" s="133">
        <v>34785</v>
      </c>
      <c r="H134" s="133">
        <v>34880</v>
      </c>
      <c r="I134" s="133">
        <v>35224</v>
      </c>
      <c r="J134" s="133">
        <v>35774</v>
      </c>
      <c r="K134" s="133">
        <v>35802</v>
      </c>
      <c r="L134" s="133">
        <v>36203</v>
      </c>
      <c r="M134" s="133">
        <v>36611</v>
      </c>
      <c r="N134" s="133">
        <v>36701</v>
      </c>
      <c r="O134" s="133">
        <v>37267</v>
      </c>
      <c r="P134" s="133">
        <v>37769</v>
      </c>
      <c r="Q134" s="133">
        <v>37713</v>
      </c>
      <c r="R134" s="133">
        <v>37811</v>
      </c>
      <c r="S134" s="188">
        <v>37604</v>
      </c>
      <c r="U134" s="135">
        <f t="shared" ref="U134:V197" si="2">(R134/Q134)^4-1</f>
        <v>1.0434879482221326E-2</v>
      </c>
      <c r="V134" s="136">
        <f t="shared" si="2"/>
        <v>-2.1719217484507447E-2</v>
      </c>
    </row>
    <row r="135" spans="1:22" x14ac:dyDescent="0.25">
      <c r="A135" s="189" t="s">
        <v>1383</v>
      </c>
      <c r="B135" s="132">
        <v>33441</v>
      </c>
      <c r="C135" s="133">
        <v>33928</v>
      </c>
      <c r="D135" s="133">
        <v>33779</v>
      </c>
      <c r="E135" s="133">
        <v>33236</v>
      </c>
      <c r="F135" s="133">
        <v>33059</v>
      </c>
      <c r="G135" s="133">
        <v>32880</v>
      </c>
      <c r="H135" s="133">
        <v>32776</v>
      </c>
      <c r="I135" s="133">
        <v>32652</v>
      </c>
      <c r="J135" s="133">
        <v>32838</v>
      </c>
      <c r="K135" s="133">
        <v>32480</v>
      </c>
      <c r="L135" s="133">
        <v>32841</v>
      </c>
      <c r="M135" s="133">
        <v>32712</v>
      </c>
      <c r="N135" s="133">
        <v>33003</v>
      </c>
      <c r="O135" s="133">
        <v>32951</v>
      </c>
      <c r="P135" s="133">
        <v>33328</v>
      </c>
      <c r="Q135" s="133">
        <v>33511</v>
      </c>
      <c r="R135" s="133">
        <v>33569</v>
      </c>
      <c r="S135" s="188">
        <v>33632</v>
      </c>
      <c r="U135" s="135">
        <f t="shared" si="2"/>
        <v>6.9410941173075891E-3</v>
      </c>
      <c r="V135" s="136">
        <f t="shared" si="2"/>
        <v>7.5280852125798603E-3</v>
      </c>
    </row>
    <row r="136" spans="1:22" x14ac:dyDescent="0.25">
      <c r="A136" s="189" t="s">
        <v>1380</v>
      </c>
      <c r="B136" s="132">
        <v>34178</v>
      </c>
      <c r="C136" s="133">
        <v>34295</v>
      </c>
      <c r="D136" s="133">
        <v>35063</v>
      </c>
      <c r="E136" s="133">
        <v>35613</v>
      </c>
      <c r="F136" s="133">
        <v>36785</v>
      </c>
      <c r="G136" s="133">
        <v>37493</v>
      </c>
      <c r="H136" s="133">
        <v>38900</v>
      </c>
      <c r="I136" s="133">
        <v>39369</v>
      </c>
      <c r="J136" s="133">
        <v>41256</v>
      </c>
      <c r="K136" s="133">
        <v>40810</v>
      </c>
      <c r="L136" s="133">
        <v>41681</v>
      </c>
      <c r="M136" s="133">
        <v>42543</v>
      </c>
      <c r="N136" s="133">
        <v>42208</v>
      </c>
      <c r="O136" s="133">
        <v>43542</v>
      </c>
      <c r="P136" s="133">
        <v>43797</v>
      </c>
      <c r="Q136" s="133">
        <v>45217</v>
      </c>
      <c r="R136" s="133">
        <v>45843</v>
      </c>
      <c r="S136" s="188">
        <v>46663</v>
      </c>
      <c r="U136" s="135">
        <f t="shared" si="2"/>
        <v>5.6538049265124846E-2</v>
      </c>
      <c r="V136" s="136">
        <f t="shared" si="2"/>
        <v>7.3491238344839394E-2</v>
      </c>
    </row>
    <row r="137" spans="1:22" x14ac:dyDescent="0.25">
      <c r="A137" s="189" t="s">
        <v>1377</v>
      </c>
      <c r="B137" s="132">
        <v>1273</v>
      </c>
      <c r="C137" s="133">
        <v>1305</v>
      </c>
      <c r="D137" s="133">
        <v>1298</v>
      </c>
      <c r="E137" s="133">
        <v>1266</v>
      </c>
      <c r="F137" s="133">
        <v>1307</v>
      </c>
      <c r="G137" s="133">
        <v>1299</v>
      </c>
      <c r="H137" s="133">
        <v>1250</v>
      </c>
      <c r="I137" s="133">
        <v>1300</v>
      </c>
      <c r="J137" s="133">
        <v>1334</v>
      </c>
      <c r="K137" s="133">
        <v>1301</v>
      </c>
      <c r="L137" s="133">
        <v>1298</v>
      </c>
      <c r="M137" s="133">
        <v>1277</v>
      </c>
      <c r="N137" s="133">
        <v>1264</v>
      </c>
      <c r="O137" s="133">
        <v>1290</v>
      </c>
      <c r="P137" s="133">
        <v>1332</v>
      </c>
      <c r="Q137" s="133">
        <v>1370</v>
      </c>
      <c r="R137" s="133">
        <v>1409</v>
      </c>
      <c r="S137" s="188">
        <v>1449</v>
      </c>
      <c r="U137" s="135">
        <f t="shared" si="2"/>
        <v>0.11882381946121989</v>
      </c>
      <c r="V137" s="136">
        <f t="shared" si="2"/>
        <v>0.1184834684013174</v>
      </c>
    </row>
    <row r="138" spans="1:22" x14ac:dyDescent="0.25">
      <c r="A138" s="189" t="s">
        <v>1374</v>
      </c>
      <c r="B138" s="132">
        <v>9654</v>
      </c>
      <c r="C138" s="133">
        <v>9890</v>
      </c>
      <c r="D138" s="133">
        <v>9723</v>
      </c>
      <c r="E138" s="133">
        <v>9868</v>
      </c>
      <c r="F138" s="133">
        <v>9987</v>
      </c>
      <c r="G138" s="133">
        <v>9987</v>
      </c>
      <c r="H138" s="133">
        <v>10047</v>
      </c>
      <c r="I138" s="133">
        <v>10310</v>
      </c>
      <c r="J138" s="133">
        <v>10556</v>
      </c>
      <c r="K138" s="133">
        <v>10442</v>
      </c>
      <c r="L138" s="133">
        <v>10573</v>
      </c>
      <c r="M138" s="133">
        <v>10586</v>
      </c>
      <c r="N138" s="133">
        <v>10527</v>
      </c>
      <c r="O138" s="133">
        <v>10758</v>
      </c>
      <c r="P138" s="133">
        <v>10946</v>
      </c>
      <c r="Q138" s="133">
        <v>11020</v>
      </c>
      <c r="R138" s="133">
        <v>10996</v>
      </c>
      <c r="S138" s="188">
        <v>11256</v>
      </c>
      <c r="U138" s="135">
        <f t="shared" si="2"/>
        <v>-8.6830166489393346E-3</v>
      </c>
      <c r="V138" s="136">
        <f t="shared" si="2"/>
        <v>9.7987543204680616E-2</v>
      </c>
    </row>
    <row r="139" spans="1:22" x14ac:dyDescent="0.25">
      <c r="A139" s="189" t="s">
        <v>1371</v>
      </c>
      <c r="B139" s="132">
        <v>109780</v>
      </c>
      <c r="C139" s="133">
        <v>111754</v>
      </c>
      <c r="D139" s="133">
        <v>113526</v>
      </c>
      <c r="E139" s="133">
        <v>113038</v>
      </c>
      <c r="F139" s="133">
        <v>114582</v>
      </c>
      <c r="G139" s="133">
        <v>114514</v>
      </c>
      <c r="H139" s="133">
        <v>115001</v>
      </c>
      <c r="I139" s="133">
        <v>116336</v>
      </c>
      <c r="J139" s="133">
        <v>118477</v>
      </c>
      <c r="K139" s="133">
        <v>118416</v>
      </c>
      <c r="L139" s="133">
        <v>119022</v>
      </c>
      <c r="M139" s="133">
        <v>120030</v>
      </c>
      <c r="N139" s="133">
        <v>119959</v>
      </c>
      <c r="O139" s="133">
        <v>122566</v>
      </c>
      <c r="P139" s="133">
        <v>122606</v>
      </c>
      <c r="Q139" s="133">
        <v>123923</v>
      </c>
      <c r="R139" s="133">
        <v>123283</v>
      </c>
      <c r="S139" s="188">
        <v>124312</v>
      </c>
      <c r="U139" s="135">
        <f t="shared" si="2"/>
        <v>-2.0498507319696491E-2</v>
      </c>
      <c r="V139" s="136">
        <f t="shared" si="2"/>
        <v>3.3806928452432938E-2</v>
      </c>
    </row>
    <row r="140" spans="1:22" x14ac:dyDescent="0.25">
      <c r="A140" s="189" t="s">
        <v>1368</v>
      </c>
      <c r="B140" s="132">
        <v>60853</v>
      </c>
      <c r="C140" s="133">
        <v>62081</v>
      </c>
      <c r="D140" s="133">
        <v>63368</v>
      </c>
      <c r="E140" s="133">
        <v>63011</v>
      </c>
      <c r="F140" s="133">
        <v>63932</v>
      </c>
      <c r="G140" s="133">
        <v>64031</v>
      </c>
      <c r="H140" s="133">
        <v>64005</v>
      </c>
      <c r="I140" s="133">
        <v>64495</v>
      </c>
      <c r="J140" s="133">
        <v>65617</v>
      </c>
      <c r="K140" s="133">
        <v>65619</v>
      </c>
      <c r="L140" s="133">
        <v>65750</v>
      </c>
      <c r="M140" s="133">
        <v>66065</v>
      </c>
      <c r="N140" s="133">
        <v>66332</v>
      </c>
      <c r="O140" s="133">
        <v>68473</v>
      </c>
      <c r="P140" s="133">
        <v>68312</v>
      </c>
      <c r="Q140" s="133">
        <v>69095</v>
      </c>
      <c r="R140" s="133">
        <v>68279</v>
      </c>
      <c r="S140" s="188">
        <v>68410</v>
      </c>
      <c r="U140" s="135">
        <f t="shared" si="2"/>
        <v>-4.6409045218247624E-2</v>
      </c>
      <c r="V140" s="136">
        <f t="shared" si="2"/>
        <v>7.6965091514376027E-3</v>
      </c>
    </row>
    <row r="141" spans="1:22" x14ac:dyDescent="0.25">
      <c r="A141" s="189" t="s">
        <v>1365</v>
      </c>
      <c r="B141" s="132">
        <v>43451</v>
      </c>
      <c r="C141" s="133">
        <v>44048</v>
      </c>
      <c r="D141" s="133">
        <v>44449</v>
      </c>
      <c r="E141" s="133">
        <v>44282</v>
      </c>
      <c r="F141" s="133">
        <v>44831</v>
      </c>
      <c r="G141" s="133">
        <v>44670</v>
      </c>
      <c r="H141" s="133">
        <v>45111</v>
      </c>
      <c r="I141" s="133">
        <v>45857</v>
      </c>
      <c r="J141" s="133">
        <v>46721</v>
      </c>
      <c r="K141" s="133">
        <v>46709</v>
      </c>
      <c r="L141" s="133">
        <v>47174</v>
      </c>
      <c r="M141" s="133">
        <v>47868</v>
      </c>
      <c r="N141" s="133">
        <v>47503</v>
      </c>
      <c r="O141" s="133">
        <v>47805</v>
      </c>
      <c r="P141" s="133">
        <v>47997</v>
      </c>
      <c r="Q141" s="133">
        <v>48468</v>
      </c>
      <c r="R141" s="133">
        <v>48690</v>
      </c>
      <c r="S141" s="188">
        <v>49477</v>
      </c>
      <c r="U141" s="135">
        <f t="shared" si="2"/>
        <v>1.844762866753169E-2</v>
      </c>
      <c r="V141" s="136">
        <f t="shared" si="2"/>
        <v>6.6238441818099014E-2</v>
      </c>
    </row>
    <row r="142" spans="1:22" x14ac:dyDescent="0.25">
      <c r="A142" s="189" t="s">
        <v>1362</v>
      </c>
      <c r="B142" s="132">
        <v>5475</v>
      </c>
      <c r="C142" s="133">
        <v>5630</v>
      </c>
      <c r="D142" s="133">
        <v>5724</v>
      </c>
      <c r="E142" s="133">
        <v>5758</v>
      </c>
      <c r="F142" s="133">
        <v>5835</v>
      </c>
      <c r="G142" s="133">
        <v>5834</v>
      </c>
      <c r="H142" s="133">
        <v>5897</v>
      </c>
      <c r="I142" s="133">
        <v>5987</v>
      </c>
      <c r="J142" s="133">
        <v>6142</v>
      </c>
      <c r="K142" s="133">
        <v>6091</v>
      </c>
      <c r="L142" s="133">
        <v>6091</v>
      </c>
      <c r="M142" s="133">
        <v>6081</v>
      </c>
      <c r="N142" s="133">
        <v>6118</v>
      </c>
      <c r="O142" s="133">
        <v>6317</v>
      </c>
      <c r="P142" s="133">
        <v>6317</v>
      </c>
      <c r="Q142" s="133">
        <v>6383</v>
      </c>
      <c r="R142" s="133">
        <v>6314</v>
      </c>
      <c r="S142" s="188">
        <v>6412</v>
      </c>
      <c r="U142" s="135">
        <f t="shared" si="2"/>
        <v>-4.2543763093437437E-2</v>
      </c>
      <c r="V142" s="136">
        <f t="shared" si="2"/>
        <v>6.3544692173940209E-2</v>
      </c>
    </row>
    <row r="143" spans="1:22" x14ac:dyDescent="0.25">
      <c r="A143" s="189" t="s">
        <v>1359</v>
      </c>
      <c r="B143" s="132">
        <v>93628</v>
      </c>
      <c r="C143" s="133">
        <v>96636</v>
      </c>
      <c r="D143" s="133">
        <v>94258</v>
      </c>
      <c r="E143" s="133">
        <v>93195</v>
      </c>
      <c r="F143" s="133">
        <v>94295</v>
      </c>
      <c r="G143" s="133">
        <v>93824</v>
      </c>
      <c r="H143" s="133">
        <v>91144</v>
      </c>
      <c r="I143" s="133">
        <v>91720</v>
      </c>
      <c r="J143" s="133">
        <v>89008</v>
      </c>
      <c r="K143" s="133">
        <v>88844</v>
      </c>
      <c r="L143" s="133">
        <v>87229</v>
      </c>
      <c r="M143" s="133">
        <v>86772</v>
      </c>
      <c r="N143" s="133">
        <v>84280</v>
      </c>
      <c r="O143" s="133">
        <v>83116</v>
      </c>
      <c r="P143" s="133">
        <v>83939</v>
      </c>
      <c r="Q143" s="133">
        <v>83806</v>
      </c>
      <c r="R143" s="133">
        <v>82501</v>
      </c>
      <c r="S143" s="188">
        <v>85385</v>
      </c>
      <c r="U143" s="135">
        <f t="shared" si="2"/>
        <v>-6.0846891259300318E-2</v>
      </c>
      <c r="V143" s="136">
        <f t="shared" si="2"/>
        <v>0.14733298720401944</v>
      </c>
    </row>
    <row r="144" spans="1:22" x14ac:dyDescent="0.25">
      <c r="A144" s="189" t="s">
        <v>1356</v>
      </c>
      <c r="B144" s="132">
        <v>65951</v>
      </c>
      <c r="C144" s="133">
        <v>66582</v>
      </c>
      <c r="D144" s="133">
        <v>66987</v>
      </c>
      <c r="E144" s="133">
        <v>68765</v>
      </c>
      <c r="F144" s="133">
        <v>68649</v>
      </c>
      <c r="G144" s="133">
        <v>68874</v>
      </c>
      <c r="H144" s="133">
        <v>69805</v>
      </c>
      <c r="I144" s="133">
        <v>70760</v>
      </c>
      <c r="J144" s="133">
        <v>70089</v>
      </c>
      <c r="K144" s="133">
        <v>69617</v>
      </c>
      <c r="L144" s="133">
        <v>70209</v>
      </c>
      <c r="M144" s="133">
        <v>69320</v>
      </c>
      <c r="N144" s="133">
        <v>69852</v>
      </c>
      <c r="O144" s="133">
        <v>70235</v>
      </c>
      <c r="P144" s="133">
        <v>71788</v>
      </c>
      <c r="Q144" s="133">
        <v>72165</v>
      </c>
      <c r="R144" s="133">
        <v>73890</v>
      </c>
      <c r="S144" s="188">
        <v>75115</v>
      </c>
      <c r="U144" s="135">
        <f t="shared" si="2"/>
        <v>9.9097455401137902E-2</v>
      </c>
      <c r="V144" s="136">
        <f t="shared" si="2"/>
        <v>6.7982214014999043E-2</v>
      </c>
    </row>
    <row r="145" spans="1:22" x14ac:dyDescent="0.25">
      <c r="A145" s="189" t="s">
        <v>1353</v>
      </c>
      <c r="B145" s="132">
        <v>41394</v>
      </c>
      <c r="C145" s="133">
        <v>41861</v>
      </c>
      <c r="D145" s="133">
        <v>42225</v>
      </c>
      <c r="E145" s="133">
        <v>43556</v>
      </c>
      <c r="F145" s="133">
        <v>43259</v>
      </c>
      <c r="G145" s="133">
        <v>43492</v>
      </c>
      <c r="H145" s="133">
        <v>44566</v>
      </c>
      <c r="I145" s="133">
        <v>45006</v>
      </c>
      <c r="J145" s="133">
        <v>44184</v>
      </c>
      <c r="K145" s="133">
        <v>43656</v>
      </c>
      <c r="L145" s="133">
        <v>43765</v>
      </c>
      <c r="M145" s="133">
        <v>43244</v>
      </c>
      <c r="N145" s="133">
        <v>43477</v>
      </c>
      <c r="O145" s="133">
        <v>43671</v>
      </c>
      <c r="P145" s="133">
        <v>44829</v>
      </c>
      <c r="Q145" s="133">
        <v>44991</v>
      </c>
      <c r="R145" s="133">
        <v>45955</v>
      </c>
      <c r="S145" s="188">
        <v>46581</v>
      </c>
      <c r="U145" s="135">
        <f t="shared" si="2"/>
        <v>8.8500159440460857E-2</v>
      </c>
      <c r="V145" s="136">
        <f t="shared" si="2"/>
        <v>5.5611588209489637E-2</v>
      </c>
    </row>
    <row r="146" spans="1:22" x14ac:dyDescent="0.25">
      <c r="A146" s="189" t="s">
        <v>1350</v>
      </c>
      <c r="B146" s="132">
        <v>24547</v>
      </c>
      <c r="C146" s="133">
        <v>24710</v>
      </c>
      <c r="D146" s="133">
        <v>24749</v>
      </c>
      <c r="E146" s="133">
        <v>25192</v>
      </c>
      <c r="F146" s="133">
        <v>25385</v>
      </c>
      <c r="G146" s="133">
        <v>25372</v>
      </c>
      <c r="H146" s="133">
        <v>25192</v>
      </c>
      <c r="I146" s="133">
        <v>25715</v>
      </c>
      <c r="J146" s="133">
        <v>25903</v>
      </c>
      <c r="K146" s="133">
        <v>25986</v>
      </c>
      <c r="L146" s="133">
        <v>26506</v>
      </c>
      <c r="M146" s="133">
        <v>26133</v>
      </c>
      <c r="N146" s="133">
        <v>26454</v>
      </c>
      <c r="O146" s="133">
        <v>26654</v>
      </c>
      <c r="P146" s="133">
        <v>27015</v>
      </c>
      <c r="Q146" s="133">
        <v>27248</v>
      </c>
      <c r="R146" s="133">
        <v>28036</v>
      </c>
      <c r="S146" s="188">
        <v>28670</v>
      </c>
      <c r="U146" s="135">
        <f t="shared" si="2"/>
        <v>0.12079370429390868</v>
      </c>
      <c r="V146" s="136">
        <f t="shared" si="2"/>
        <v>9.3569946755223787E-2</v>
      </c>
    </row>
    <row r="147" spans="1:22" x14ac:dyDescent="0.25">
      <c r="A147" s="189" t="s">
        <v>1347</v>
      </c>
      <c r="B147" s="132">
        <v>7111</v>
      </c>
      <c r="C147" s="133">
        <v>6772</v>
      </c>
      <c r="D147" s="133">
        <v>7270</v>
      </c>
      <c r="E147" s="133">
        <v>7181</v>
      </c>
      <c r="F147" s="133">
        <v>7303</v>
      </c>
      <c r="G147" s="133">
        <v>7084</v>
      </c>
      <c r="H147" s="133">
        <v>7314</v>
      </c>
      <c r="I147" s="133">
        <v>6406</v>
      </c>
      <c r="J147" s="133">
        <v>5942</v>
      </c>
      <c r="K147" s="133">
        <v>5868</v>
      </c>
      <c r="L147" s="133">
        <v>5713</v>
      </c>
      <c r="M147" s="133">
        <v>5708</v>
      </c>
      <c r="N147" s="133">
        <v>5649</v>
      </c>
      <c r="O147" s="133">
        <v>5708</v>
      </c>
      <c r="P147" s="133">
        <v>5735</v>
      </c>
      <c r="Q147" s="133">
        <v>5309</v>
      </c>
      <c r="R147" s="133">
        <v>5899</v>
      </c>
      <c r="S147" s="188">
        <v>5563</v>
      </c>
      <c r="U147" s="135">
        <f t="shared" si="2"/>
        <v>0.52427274178428407</v>
      </c>
      <c r="V147" s="136">
        <f t="shared" si="2"/>
        <v>-0.20909803402133187</v>
      </c>
    </row>
    <row r="148" spans="1:22" x14ac:dyDescent="0.25">
      <c r="A148" s="189" t="s">
        <v>1345</v>
      </c>
      <c r="B148" s="132">
        <v>9988</v>
      </c>
      <c r="C148" s="133">
        <v>9573</v>
      </c>
      <c r="D148" s="133">
        <v>9939</v>
      </c>
      <c r="E148" s="133">
        <v>10076</v>
      </c>
      <c r="F148" s="133">
        <v>9889</v>
      </c>
      <c r="G148" s="133">
        <v>9603</v>
      </c>
      <c r="H148" s="133">
        <v>9759</v>
      </c>
      <c r="I148" s="133">
        <v>9049</v>
      </c>
      <c r="J148" s="133">
        <v>8821</v>
      </c>
      <c r="K148" s="133">
        <v>8828</v>
      </c>
      <c r="L148" s="133">
        <v>8521</v>
      </c>
      <c r="M148" s="133">
        <v>8066</v>
      </c>
      <c r="N148" s="133">
        <v>8008</v>
      </c>
      <c r="O148" s="133">
        <v>8131</v>
      </c>
      <c r="P148" s="133">
        <v>8006</v>
      </c>
      <c r="Q148" s="133">
        <v>8312</v>
      </c>
      <c r="R148" s="133">
        <v>8541</v>
      </c>
      <c r="S148" s="188">
        <v>8512</v>
      </c>
      <c r="U148" s="135">
        <f t="shared" si="2"/>
        <v>0.11484053045313858</v>
      </c>
      <c r="V148" s="136">
        <f t="shared" si="2"/>
        <v>-1.3512532356631857E-2</v>
      </c>
    </row>
    <row r="149" spans="1:22" x14ac:dyDescent="0.25">
      <c r="A149" s="189" t="s">
        <v>1342</v>
      </c>
      <c r="B149" s="132">
        <v>9358</v>
      </c>
      <c r="C149" s="133">
        <v>8968</v>
      </c>
      <c r="D149" s="133">
        <v>9311</v>
      </c>
      <c r="E149" s="133">
        <v>9439</v>
      </c>
      <c r="F149" s="133">
        <v>9226</v>
      </c>
      <c r="G149" s="133">
        <v>8902</v>
      </c>
      <c r="H149" s="133">
        <v>9032</v>
      </c>
      <c r="I149" s="133">
        <v>8344</v>
      </c>
      <c r="J149" s="133">
        <v>8138</v>
      </c>
      <c r="K149" s="133">
        <v>8139</v>
      </c>
      <c r="L149" s="133">
        <v>7835</v>
      </c>
      <c r="M149" s="133">
        <v>7398</v>
      </c>
      <c r="N149" s="133">
        <v>7336</v>
      </c>
      <c r="O149" s="133">
        <v>7454</v>
      </c>
      <c r="P149" s="133">
        <v>7305</v>
      </c>
      <c r="Q149" s="133">
        <v>7575</v>
      </c>
      <c r="R149" s="133">
        <v>7776</v>
      </c>
      <c r="S149" s="188">
        <v>7749</v>
      </c>
      <c r="U149" s="135">
        <f t="shared" si="2"/>
        <v>0.11043836751501468</v>
      </c>
      <c r="V149" s="136">
        <f t="shared" si="2"/>
        <v>-1.3816718229559211E-2</v>
      </c>
    </row>
    <row r="150" spans="1:22" x14ac:dyDescent="0.25">
      <c r="A150" s="189" t="s">
        <v>1339</v>
      </c>
      <c r="B150" s="132">
        <v>631</v>
      </c>
      <c r="C150" s="133">
        <v>605</v>
      </c>
      <c r="D150" s="133">
        <v>628</v>
      </c>
      <c r="E150" s="133">
        <v>637</v>
      </c>
      <c r="F150" s="133">
        <v>663</v>
      </c>
      <c r="G150" s="133">
        <v>700</v>
      </c>
      <c r="H150" s="133">
        <v>728</v>
      </c>
      <c r="I150" s="133">
        <v>705</v>
      </c>
      <c r="J150" s="133">
        <v>683</v>
      </c>
      <c r="K150" s="133">
        <v>689</v>
      </c>
      <c r="L150" s="133">
        <v>685</v>
      </c>
      <c r="M150" s="133">
        <v>668</v>
      </c>
      <c r="N150" s="133">
        <v>672</v>
      </c>
      <c r="O150" s="133">
        <v>678</v>
      </c>
      <c r="P150" s="133">
        <v>701</v>
      </c>
      <c r="Q150" s="133">
        <v>738</v>
      </c>
      <c r="R150" s="133">
        <v>765</v>
      </c>
      <c r="S150" s="188">
        <v>763</v>
      </c>
      <c r="U150" s="135">
        <f t="shared" si="2"/>
        <v>0.15457006537354001</v>
      </c>
      <c r="V150" s="136">
        <f t="shared" si="2"/>
        <v>-1.0416577902046975E-2</v>
      </c>
    </row>
    <row r="151" spans="1:22" x14ac:dyDescent="0.25">
      <c r="A151" s="189" t="s">
        <v>1336</v>
      </c>
      <c r="B151" s="132">
        <v>2877</v>
      </c>
      <c r="C151" s="133">
        <v>2801</v>
      </c>
      <c r="D151" s="133">
        <v>2669</v>
      </c>
      <c r="E151" s="133">
        <v>2895</v>
      </c>
      <c r="F151" s="133">
        <v>2586</v>
      </c>
      <c r="G151" s="133">
        <v>2519</v>
      </c>
      <c r="H151" s="133">
        <v>2446</v>
      </c>
      <c r="I151" s="133">
        <v>2642</v>
      </c>
      <c r="J151" s="133">
        <v>2878</v>
      </c>
      <c r="K151" s="133">
        <v>2960</v>
      </c>
      <c r="L151" s="133">
        <v>2807</v>
      </c>
      <c r="M151" s="133">
        <v>2358</v>
      </c>
      <c r="N151" s="133">
        <v>2360</v>
      </c>
      <c r="O151" s="133">
        <v>2423</v>
      </c>
      <c r="P151" s="133">
        <v>2271</v>
      </c>
      <c r="Q151" s="133">
        <v>3004</v>
      </c>
      <c r="R151" s="133">
        <v>2642</v>
      </c>
      <c r="S151" s="188">
        <v>2949</v>
      </c>
      <c r="U151" s="135">
        <f t="shared" si="2"/>
        <v>-0.40168272839777364</v>
      </c>
      <c r="V151" s="136">
        <f t="shared" si="2"/>
        <v>0.55227204780202932</v>
      </c>
    </row>
    <row r="152" spans="1:22" x14ac:dyDescent="0.25">
      <c r="A152" s="187" t="s">
        <v>45</v>
      </c>
      <c r="B152" s="132">
        <v>6811987</v>
      </c>
      <c r="C152" s="133">
        <v>6839240</v>
      </c>
      <c r="D152" s="133">
        <v>6876640</v>
      </c>
      <c r="E152" s="133">
        <v>6877739</v>
      </c>
      <c r="F152" s="133">
        <v>6898047</v>
      </c>
      <c r="G152" s="133">
        <v>6905967</v>
      </c>
      <c r="H152" s="133">
        <v>6909712</v>
      </c>
      <c r="I152" s="133">
        <v>6918754</v>
      </c>
      <c r="J152" s="133">
        <v>6931443</v>
      </c>
      <c r="K152" s="133">
        <v>6956829</v>
      </c>
      <c r="L152" s="133">
        <v>6978141</v>
      </c>
      <c r="M152" s="133">
        <v>7041709</v>
      </c>
      <c r="N152" s="133">
        <v>7065672</v>
      </c>
      <c r="O152" s="133">
        <v>7108528</v>
      </c>
      <c r="P152" s="133">
        <v>7163844</v>
      </c>
      <c r="Q152" s="133">
        <v>7240386</v>
      </c>
      <c r="R152" s="133">
        <v>7277393</v>
      </c>
      <c r="S152" s="188">
        <v>7313569</v>
      </c>
      <c r="U152" s="135">
        <f t="shared" si="2"/>
        <v>2.0602046806384777E-2</v>
      </c>
      <c r="V152" s="136">
        <f t="shared" si="2"/>
        <v>2.0032801301390846E-2</v>
      </c>
    </row>
    <row r="153" spans="1:22" x14ac:dyDescent="0.25">
      <c r="A153" s="187" t="s">
        <v>48</v>
      </c>
      <c r="B153" s="132">
        <v>6539342</v>
      </c>
      <c r="C153" s="133">
        <v>6565757</v>
      </c>
      <c r="D153" s="133">
        <v>6596541</v>
      </c>
      <c r="E153" s="133">
        <v>6602132</v>
      </c>
      <c r="F153" s="133">
        <v>6616889</v>
      </c>
      <c r="G153" s="133">
        <v>6611671</v>
      </c>
      <c r="H153" s="133">
        <v>6614688</v>
      </c>
      <c r="I153" s="133">
        <v>6614035</v>
      </c>
      <c r="J153" s="133">
        <v>6633844</v>
      </c>
      <c r="K153" s="133">
        <v>6661268</v>
      </c>
      <c r="L153" s="133">
        <v>6679288</v>
      </c>
      <c r="M153" s="133">
        <v>6737253</v>
      </c>
      <c r="N153" s="133">
        <v>6762640</v>
      </c>
      <c r="O153" s="133">
        <v>6804246</v>
      </c>
      <c r="P153" s="133">
        <v>6856181</v>
      </c>
      <c r="Q153" s="133">
        <v>6934910</v>
      </c>
      <c r="R153" s="133">
        <v>6977604</v>
      </c>
      <c r="S153" s="188">
        <v>7014786</v>
      </c>
      <c r="U153" s="135">
        <f t="shared" si="2"/>
        <v>2.4853895387367597E-2</v>
      </c>
      <c r="V153" s="136">
        <f t="shared" si="2"/>
        <v>2.1486033504181101E-2</v>
      </c>
    </row>
    <row r="154" spans="1:22" x14ac:dyDescent="0.25">
      <c r="A154" s="187" t="s">
        <v>51</v>
      </c>
      <c r="B154" s="132">
        <v>1918306</v>
      </c>
      <c r="C154" s="133">
        <v>1924406</v>
      </c>
      <c r="D154" s="133">
        <v>1937367</v>
      </c>
      <c r="E154" s="133">
        <v>1931909</v>
      </c>
      <c r="F154" s="133">
        <v>1915992</v>
      </c>
      <c r="G154" s="133">
        <v>1933564</v>
      </c>
      <c r="H154" s="133">
        <v>1939510</v>
      </c>
      <c r="I154" s="133">
        <v>1927531</v>
      </c>
      <c r="J154" s="133">
        <v>1938507</v>
      </c>
      <c r="K154" s="133">
        <v>1938837</v>
      </c>
      <c r="L154" s="133">
        <v>1933031</v>
      </c>
      <c r="M154" s="133">
        <v>1944951</v>
      </c>
      <c r="N154" s="133">
        <v>1966475</v>
      </c>
      <c r="O154" s="133">
        <v>1959982</v>
      </c>
      <c r="P154" s="133">
        <v>1954788</v>
      </c>
      <c r="Q154" s="133">
        <v>1963456</v>
      </c>
      <c r="R154" s="133">
        <v>1980542</v>
      </c>
      <c r="S154" s="188">
        <v>1975922</v>
      </c>
      <c r="U154" s="135">
        <f t="shared" si="2"/>
        <v>3.5265002698278147E-2</v>
      </c>
      <c r="V154" s="136">
        <f t="shared" si="2"/>
        <v>-9.2981811040199203E-3</v>
      </c>
    </row>
    <row r="155" spans="1:22" ht="13.8" thickBot="1" x14ac:dyDescent="0.3">
      <c r="A155" s="189" t="s">
        <v>54</v>
      </c>
      <c r="B155" s="132">
        <v>1626012</v>
      </c>
      <c r="C155" s="133">
        <v>1635298</v>
      </c>
      <c r="D155" s="133">
        <v>1641580</v>
      </c>
      <c r="E155" s="133">
        <v>1646112</v>
      </c>
      <c r="F155" s="133">
        <v>1647038</v>
      </c>
      <c r="G155" s="133">
        <v>1646580</v>
      </c>
      <c r="H155" s="133">
        <v>1646327</v>
      </c>
      <c r="I155" s="133">
        <v>1646306</v>
      </c>
      <c r="J155" s="133">
        <v>1646774</v>
      </c>
      <c r="K155" s="133">
        <v>1648835</v>
      </c>
      <c r="L155" s="133">
        <v>1652658</v>
      </c>
      <c r="M155" s="133">
        <v>1658317</v>
      </c>
      <c r="N155" s="133">
        <v>1665464</v>
      </c>
      <c r="O155" s="133">
        <v>1671984</v>
      </c>
      <c r="P155" s="133">
        <v>1677318</v>
      </c>
      <c r="Q155" s="133">
        <v>1681552</v>
      </c>
      <c r="R155" s="133">
        <v>1685157</v>
      </c>
      <c r="S155" s="188">
        <v>1688968</v>
      </c>
      <c r="U155" s="135">
        <f t="shared" si="2"/>
        <v>8.6030273508566069E-3</v>
      </c>
      <c r="V155" s="136">
        <f t="shared" si="2"/>
        <v>9.0767742733415258E-3</v>
      </c>
    </row>
    <row r="156" spans="1:22" ht="13.8" thickBot="1" x14ac:dyDescent="0.3">
      <c r="A156" s="137" t="s">
        <v>1333</v>
      </c>
      <c r="B156" s="138">
        <v>386246</v>
      </c>
      <c r="C156" s="139">
        <v>392895</v>
      </c>
      <c r="D156" s="139">
        <v>398319</v>
      </c>
      <c r="E156" s="139">
        <v>402801</v>
      </c>
      <c r="F156" s="139">
        <v>402810</v>
      </c>
      <c r="G156" s="139">
        <v>400736</v>
      </c>
      <c r="H156" s="139">
        <v>398605</v>
      </c>
      <c r="I156" s="139">
        <v>396430</v>
      </c>
      <c r="J156" s="139">
        <v>394456</v>
      </c>
      <c r="K156" s="139">
        <v>393845</v>
      </c>
      <c r="L156" s="139">
        <v>394844</v>
      </c>
      <c r="M156" s="139">
        <v>397490</v>
      </c>
      <c r="N156" s="139">
        <v>401447</v>
      </c>
      <c r="O156" s="139">
        <v>404914</v>
      </c>
      <c r="P156" s="139">
        <v>407471</v>
      </c>
      <c r="Q156" s="139">
        <v>409134</v>
      </c>
      <c r="R156" s="139">
        <v>410011</v>
      </c>
      <c r="S156" s="140">
        <v>410798</v>
      </c>
      <c r="U156" s="141">
        <f t="shared" si="2"/>
        <v>8.6018162700292056E-3</v>
      </c>
      <c r="V156" s="142">
        <f t="shared" si="2"/>
        <v>7.6999770670731493E-3</v>
      </c>
    </row>
    <row r="157" spans="1:22" x14ac:dyDescent="0.25">
      <c r="A157" s="189" t="s">
        <v>1330</v>
      </c>
      <c r="B157" s="132">
        <v>7667</v>
      </c>
      <c r="C157" s="133">
        <v>7560</v>
      </c>
      <c r="D157" s="133">
        <v>7547</v>
      </c>
      <c r="E157" s="133">
        <v>7631</v>
      </c>
      <c r="F157" s="133">
        <v>7929</v>
      </c>
      <c r="G157" s="133">
        <v>8211</v>
      </c>
      <c r="H157" s="133">
        <v>8369</v>
      </c>
      <c r="I157" s="133">
        <v>8405</v>
      </c>
      <c r="J157" s="133">
        <v>8340</v>
      </c>
      <c r="K157" s="133">
        <v>8268</v>
      </c>
      <c r="L157" s="133">
        <v>8206</v>
      </c>
      <c r="M157" s="133">
        <v>8155</v>
      </c>
      <c r="N157" s="133">
        <v>8112</v>
      </c>
      <c r="O157" s="133">
        <v>8072</v>
      </c>
      <c r="P157" s="133">
        <v>8034</v>
      </c>
      <c r="Q157" s="133">
        <v>7996</v>
      </c>
      <c r="R157" s="133">
        <v>7960</v>
      </c>
      <c r="S157" s="188">
        <v>7924</v>
      </c>
      <c r="U157" s="135">
        <f t="shared" si="2"/>
        <v>-1.7887747547478794E-2</v>
      </c>
      <c r="V157" s="136">
        <f t="shared" si="2"/>
        <v>-1.7968097691941298E-2</v>
      </c>
    </row>
    <row r="158" spans="1:22" x14ac:dyDescent="0.25">
      <c r="A158" s="189" t="s">
        <v>1327</v>
      </c>
      <c r="B158" s="132">
        <v>370750</v>
      </c>
      <c r="C158" s="133">
        <v>377458</v>
      </c>
      <c r="D158" s="133">
        <v>382890</v>
      </c>
      <c r="E158" s="133">
        <v>387324</v>
      </c>
      <c r="F158" s="133">
        <v>387091</v>
      </c>
      <c r="G158" s="133">
        <v>384779</v>
      </c>
      <c r="H158" s="133">
        <v>382515</v>
      </c>
      <c r="I158" s="133">
        <v>380312</v>
      </c>
      <c r="J158" s="133">
        <v>378391</v>
      </c>
      <c r="K158" s="133">
        <v>377818</v>
      </c>
      <c r="L158" s="133">
        <v>378817</v>
      </c>
      <c r="M158" s="133">
        <v>381427</v>
      </c>
      <c r="N158" s="133">
        <v>385321</v>
      </c>
      <c r="O158" s="133">
        <v>388739</v>
      </c>
      <c r="P158" s="133">
        <v>391273</v>
      </c>
      <c r="Q158" s="133">
        <v>392933</v>
      </c>
      <c r="R158" s="133">
        <v>393820</v>
      </c>
      <c r="S158" s="188">
        <v>394615</v>
      </c>
      <c r="U158" s="135">
        <f t="shared" si="2"/>
        <v>9.0601498948230663E-3</v>
      </c>
      <c r="V158" s="136">
        <f t="shared" si="2"/>
        <v>8.0992385116704924E-3</v>
      </c>
    </row>
    <row r="159" spans="1:22" x14ac:dyDescent="0.25">
      <c r="A159" s="189" t="s">
        <v>1324</v>
      </c>
      <c r="B159" s="132">
        <v>7809</v>
      </c>
      <c r="C159" s="133">
        <v>7849</v>
      </c>
      <c r="D159" s="133">
        <v>7845</v>
      </c>
      <c r="E159" s="133">
        <v>7801</v>
      </c>
      <c r="F159" s="133">
        <v>7742</v>
      </c>
      <c r="G159" s="133">
        <v>7699</v>
      </c>
      <c r="H159" s="133">
        <v>7675</v>
      </c>
      <c r="I159" s="133">
        <v>7669</v>
      </c>
      <c r="J159" s="133">
        <v>7684</v>
      </c>
      <c r="K159" s="133">
        <v>7723</v>
      </c>
      <c r="L159" s="133">
        <v>7789</v>
      </c>
      <c r="M159" s="133">
        <v>7880</v>
      </c>
      <c r="N159" s="133">
        <v>7991</v>
      </c>
      <c r="O159" s="133">
        <v>8083</v>
      </c>
      <c r="P159" s="133">
        <v>8149</v>
      </c>
      <c r="Q159" s="133">
        <v>8190</v>
      </c>
      <c r="R159" s="133">
        <v>8219</v>
      </c>
      <c r="S159" s="188">
        <v>8250</v>
      </c>
      <c r="U159" s="135">
        <f t="shared" si="2"/>
        <v>1.4239019891495674E-2</v>
      </c>
      <c r="V159" s="136">
        <f t="shared" si="2"/>
        <v>1.5172564898183305E-2</v>
      </c>
    </row>
    <row r="160" spans="1:22" x14ac:dyDescent="0.25">
      <c r="A160" s="189" t="s">
        <v>1321</v>
      </c>
      <c r="B160" s="132">
        <v>1217760</v>
      </c>
      <c r="C160" s="133">
        <v>1220341</v>
      </c>
      <c r="D160" s="133">
        <v>1221134</v>
      </c>
      <c r="E160" s="133">
        <v>1221114</v>
      </c>
      <c r="F160" s="133">
        <v>1222737</v>
      </c>
      <c r="G160" s="133">
        <v>1225137</v>
      </c>
      <c r="H160" s="133">
        <v>1227449</v>
      </c>
      <c r="I160" s="133">
        <v>1229714</v>
      </c>
      <c r="J160" s="133">
        <v>1231987</v>
      </c>
      <c r="K160" s="133">
        <v>1234482</v>
      </c>
      <c r="L160" s="133">
        <v>1237199</v>
      </c>
      <c r="M160" s="133">
        <v>1240185</v>
      </c>
      <c r="N160" s="133">
        <v>1243428</v>
      </c>
      <c r="O160" s="133">
        <v>1246523</v>
      </c>
      <c r="P160" s="133">
        <v>1249307</v>
      </c>
      <c r="Q160" s="133">
        <v>1251858</v>
      </c>
      <c r="R160" s="133">
        <v>1254573</v>
      </c>
      <c r="S160" s="188">
        <v>1257593</v>
      </c>
      <c r="U160" s="135">
        <f t="shared" si="2"/>
        <v>8.703367694355979E-3</v>
      </c>
      <c r="V160" s="136">
        <f t="shared" si="2"/>
        <v>9.6635974050929274E-3</v>
      </c>
    </row>
    <row r="161" spans="1:22" x14ac:dyDescent="0.25">
      <c r="A161" s="189" t="s">
        <v>1318</v>
      </c>
      <c r="B161" s="132">
        <v>25412</v>
      </c>
      <c r="C161" s="133">
        <v>25511</v>
      </c>
      <c r="D161" s="133">
        <v>25719</v>
      </c>
      <c r="E161" s="133">
        <v>26039</v>
      </c>
      <c r="F161" s="133">
        <v>26114</v>
      </c>
      <c r="G161" s="133">
        <v>25912</v>
      </c>
      <c r="H161" s="133">
        <v>25551</v>
      </c>
      <c r="I161" s="133">
        <v>25036</v>
      </c>
      <c r="J161" s="133">
        <v>24422</v>
      </c>
      <c r="K161" s="133">
        <v>23937</v>
      </c>
      <c r="L161" s="133">
        <v>23627</v>
      </c>
      <c r="M161" s="133">
        <v>23491</v>
      </c>
      <c r="N161" s="133">
        <v>23494</v>
      </c>
      <c r="O161" s="133">
        <v>23492</v>
      </c>
      <c r="P161" s="133">
        <v>23456</v>
      </c>
      <c r="Q161" s="133">
        <v>23384</v>
      </c>
      <c r="R161" s="133">
        <v>23300</v>
      </c>
      <c r="S161" s="188">
        <v>23216</v>
      </c>
      <c r="U161" s="135">
        <f t="shared" si="2"/>
        <v>-1.4291561029762256E-2</v>
      </c>
      <c r="V161" s="136">
        <f t="shared" si="2"/>
        <v>-1.4342805467133402E-2</v>
      </c>
    </row>
    <row r="162" spans="1:22" x14ac:dyDescent="0.25">
      <c r="A162" s="189" t="s">
        <v>1315</v>
      </c>
      <c r="B162" s="132">
        <v>1192348</v>
      </c>
      <c r="C162" s="133">
        <v>1194830</v>
      </c>
      <c r="D162" s="133">
        <v>1195415</v>
      </c>
      <c r="E162" s="133">
        <v>1195075</v>
      </c>
      <c r="F162" s="133">
        <v>1196622</v>
      </c>
      <c r="G162" s="133">
        <v>1199225</v>
      </c>
      <c r="H162" s="133">
        <v>1201898</v>
      </c>
      <c r="I162" s="133">
        <v>1204678</v>
      </c>
      <c r="J162" s="133">
        <v>1207565</v>
      </c>
      <c r="K162" s="133">
        <v>1210545</v>
      </c>
      <c r="L162" s="133">
        <v>1213572</v>
      </c>
      <c r="M162" s="133">
        <v>1216694</v>
      </c>
      <c r="N162" s="133">
        <v>1219933</v>
      </c>
      <c r="O162" s="133">
        <v>1223031</v>
      </c>
      <c r="P162" s="133">
        <v>1225851</v>
      </c>
      <c r="Q162" s="133">
        <v>1228474</v>
      </c>
      <c r="R162" s="133">
        <v>1231273</v>
      </c>
      <c r="S162" s="188">
        <v>1234376</v>
      </c>
      <c r="U162" s="135">
        <f t="shared" si="2"/>
        <v>9.1449409732446973E-3</v>
      </c>
      <c r="V162" s="136">
        <f t="shared" si="2"/>
        <v>1.0118795055534369E-2</v>
      </c>
    </row>
    <row r="163" spans="1:22" x14ac:dyDescent="0.25">
      <c r="A163" s="189" t="s">
        <v>1312</v>
      </c>
      <c r="B163" s="132">
        <v>20612</v>
      </c>
      <c r="C163" s="133">
        <v>20626</v>
      </c>
      <c r="D163" s="133">
        <v>20631</v>
      </c>
      <c r="E163" s="133">
        <v>20623</v>
      </c>
      <c r="F163" s="133">
        <v>19892</v>
      </c>
      <c r="G163" s="133">
        <v>19088</v>
      </c>
      <c r="H163" s="133">
        <v>18647</v>
      </c>
      <c r="I163" s="133">
        <v>18567</v>
      </c>
      <c r="J163" s="133">
        <v>18784</v>
      </c>
      <c r="K163" s="133">
        <v>18975</v>
      </c>
      <c r="L163" s="133">
        <v>19072</v>
      </c>
      <c r="M163" s="133">
        <v>19068</v>
      </c>
      <c r="N163" s="133">
        <v>18972</v>
      </c>
      <c r="O163" s="133">
        <v>18892</v>
      </c>
      <c r="P163" s="133">
        <v>18854</v>
      </c>
      <c r="Q163" s="133">
        <v>18854</v>
      </c>
      <c r="R163" s="133">
        <v>18864</v>
      </c>
      <c r="S163" s="188">
        <v>18872</v>
      </c>
      <c r="U163" s="135">
        <f t="shared" si="2"/>
        <v>2.1232542028128965E-3</v>
      </c>
      <c r="V163" s="136">
        <f t="shared" si="2"/>
        <v>1.697432251374531E-3</v>
      </c>
    </row>
    <row r="164" spans="1:22" ht="13.8" thickBot="1" x14ac:dyDescent="0.3">
      <c r="A164" s="189" t="s">
        <v>1309</v>
      </c>
      <c r="B164" s="132">
        <v>1375</v>
      </c>
      <c r="C164" s="133">
        <v>1403</v>
      </c>
      <c r="D164" s="133">
        <v>1444</v>
      </c>
      <c r="E164" s="133">
        <v>1496</v>
      </c>
      <c r="F164" s="133">
        <v>1557</v>
      </c>
      <c r="G164" s="133">
        <v>1604</v>
      </c>
      <c r="H164" s="133">
        <v>1633</v>
      </c>
      <c r="I164" s="133">
        <v>1644</v>
      </c>
      <c r="J164" s="133">
        <v>1639</v>
      </c>
      <c r="K164" s="133">
        <v>1638</v>
      </c>
      <c r="L164" s="133">
        <v>1645</v>
      </c>
      <c r="M164" s="133">
        <v>1661</v>
      </c>
      <c r="N164" s="133">
        <v>1683</v>
      </c>
      <c r="O164" s="133">
        <v>1701</v>
      </c>
      <c r="P164" s="133">
        <v>1715</v>
      </c>
      <c r="Q164" s="133">
        <v>1724</v>
      </c>
      <c r="R164" s="133">
        <v>1730</v>
      </c>
      <c r="S164" s="188">
        <v>1736</v>
      </c>
      <c r="U164" s="135">
        <f t="shared" si="2"/>
        <v>1.3993956480415903E-2</v>
      </c>
      <c r="V164" s="136">
        <f t="shared" si="2"/>
        <v>1.3945170187774192E-2</v>
      </c>
    </row>
    <row r="165" spans="1:22" ht="13.8" thickBot="1" x14ac:dyDescent="0.3">
      <c r="A165" s="137" t="s">
        <v>1306</v>
      </c>
      <c r="B165" s="138">
        <v>292365</v>
      </c>
      <c r="C165" s="139">
        <v>289252</v>
      </c>
      <c r="D165" s="139">
        <v>295829</v>
      </c>
      <c r="E165" s="139">
        <v>285954</v>
      </c>
      <c r="F165" s="139">
        <v>269092</v>
      </c>
      <c r="G165" s="139">
        <v>287141</v>
      </c>
      <c r="H165" s="139">
        <v>293363</v>
      </c>
      <c r="I165" s="139">
        <v>281315</v>
      </c>
      <c r="J165" s="139">
        <v>291887</v>
      </c>
      <c r="K165" s="139">
        <v>290159</v>
      </c>
      <c r="L165" s="139">
        <v>280539</v>
      </c>
      <c r="M165" s="139">
        <v>286771</v>
      </c>
      <c r="N165" s="139">
        <v>301004</v>
      </c>
      <c r="O165" s="139">
        <v>288169</v>
      </c>
      <c r="P165" s="139">
        <v>277770</v>
      </c>
      <c r="Q165" s="139">
        <v>282157</v>
      </c>
      <c r="R165" s="139">
        <v>295568</v>
      </c>
      <c r="S165" s="140">
        <v>287076</v>
      </c>
      <c r="U165" s="141">
        <f t="shared" si="2"/>
        <v>0.20411047682999883</v>
      </c>
      <c r="V165" s="142">
        <f t="shared" si="2"/>
        <v>-0.11006580660863219</v>
      </c>
    </row>
    <row r="166" spans="1:22" x14ac:dyDescent="0.25">
      <c r="A166" s="189" t="s">
        <v>1304</v>
      </c>
      <c r="B166" s="132">
        <v>73132</v>
      </c>
      <c r="C166" s="133">
        <v>72543</v>
      </c>
      <c r="D166" s="133">
        <v>72233</v>
      </c>
      <c r="E166" s="133">
        <v>71638</v>
      </c>
      <c r="F166" s="133">
        <v>71215</v>
      </c>
      <c r="G166" s="133">
        <v>70687</v>
      </c>
      <c r="H166" s="133">
        <v>70187</v>
      </c>
      <c r="I166" s="133">
        <v>69729</v>
      </c>
      <c r="J166" s="133">
        <v>69394</v>
      </c>
      <c r="K166" s="133">
        <v>69084</v>
      </c>
      <c r="L166" s="133">
        <v>68770</v>
      </c>
      <c r="M166" s="133">
        <v>68465</v>
      </c>
      <c r="N166" s="133">
        <v>68007</v>
      </c>
      <c r="O166" s="133">
        <v>67727</v>
      </c>
      <c r="P166" s="133">
        <v>67554</v>
      </c>
      <c r="Q166" s="133">
        <v>67649</v>
      </c>
      <c r="R166" s="133">
        <v>67294</v>
      </c>
      <c r="S166" s="188">
        <v>67210</v>
      </c>
      <c r="U166" s="135">
        <f t="shared" si="2"/>
        <v>-2.0826050702594801E-2</v>
      </c>
      <c r="V166" s="136">
        <f t="shared" si="2"/>
        <v>-4.9836746721843017E-3</v>
      </c>
    </row>
    <row r="167" spans="1:22" x14ac:dyDescent="0.25">
      <c r="A167" s="189" t="s">
        <v>1301</v>
      </c>
      <c r="B167" s="132">
        <v>56539</v>
      </c>
      <c r="C167" s="133">
        <v>56089</v>
      </c>
      <c r="D167" s="133">
        <v>55622</v>
      </c>
      <c r="E167" s="133">
        <v>55126</v>
      </c>
      <c r="F167" s="133">
        <v>54689</v>
      </c>
      <c r="G167" s="133">
        <v>54294</v>
      </c>
      <c r="H167" s="133">
        <v>53918</v>
      </c>
      <c r="I167" s="133">
        <v>53551</v>
      </c>
      <c r="J167" s="133">
        <v>53173</v>
      </c>
      <c r="K167" s="133">
        <v>52851</v>
      </c>
      <c r="L167" s="133">
        <v>52612</v>
      </c>
      <c r="M167" s="133">
        <v>52451</v>
      </c>
      <c r="N167" s="133">
        <v>52336</v>
      </c>
      <c r="O167" s="133">
        <v>52272</v>
      </c>
      <c r="P167" s="133">
        <v>52272</v>
      </c>
      <c r="Q167" s="133">
        <v>52326</v>
      </c>
      <c r="R167" s="133">
        <v>52335</v>
      </c>
      <c r="S167" s="188">
        <v>52317</v>
      </c>
      <c r="U167" s="135">
        <f t="shared" si="2"/>
        <v>6.8817201755821955E-4</v>
      </c>
      <c r="V167" s="136">
        <f t="shared" si="2"/>
        <v>-1.3750427668398624E-3</v>
      </c>
    </row>
    <row r="168" spans="1:22" x14ac:dyDescent="0.25">
      <c r="A168" s="189" t="s">
        <v>1298</v>
      </c>
      <c r="B168" s="132">
        <v>16622</v>
      </c>
      <c r="C168" s="133">
        <v>16484</v>
      </c>
      <c r="D168" s="133">
        <v>16662</v>
      </c>
      <c r="E168" s="133">
        <v>16567</v>
      </c>
      <c r="F168" s="133">
        <v>16592</v>
      </c>
      <c r="G168" s="133">
        <v>16458</v>
      </c>
      <c r="H168" s="133">
        <v>16333</v>
      </c>
      <c r="I168" s="133">
        <v>16243</v>
      </c>
      <c r="J168" s="133">
        <v>16303</v>
      </c>
      <c r="K168" s="133">
        <v>16326</v>
      </c>
      <c r="L168" s="133">
        <v>16250</v>
      </c>
      <c r="M168" s="133">
        <v>16094</v>
      </c>
      <c r="N168" s="133">
        <v>15714</v>
      </c>
      <c r="O168" s="133">
        <v>15474</v>
      </c>
      <c r="P168" s="133">
        <v>15280</v>
      </c>
      <c r="Q168" s="133">
        <v>15323</v>
      </c>
      <c r="R168" s="133">
        <v>14904</v>
      </c>
      <c r="S168" s="188">
        <v>14828</v>
      </c>
      <c r="U168" s="135">
        <f t="shared" si="2"/>
        <v>-0.10497294954057668</v>
      </c>
      <c r="V168" s="136">
        <f t="shared" si="2"/>
        <v>-2.0241721215481179E-2</v>
      </c>
    </row>
    <row r="169" spans="1:22" x14ac:dyDescent="0.25">
      <c r="A169" s="189" t="s">
        <v>1295</v>
      </c>
      <c r="B169" s="132">
        <v>219275</v>
      </c>
      <c r="C169" s="133">
        <v>216733</v>
      </c>
      <c r="D169" s="133">
        <v>223826</v>
      </c>
      <c r="E169" s="133">
        <v>214286</v>
      </c>
      <c r="F169" s="133">
        <v>197186</v>
      </c>
      <c r="G169" s="133">
        <v>216663</v>
      </c>
      <c r="H169" s="133">
        <v>223802</v>
      </c>
      <c r="I169" s="133">
        <v>211647</v>
      </c>
      <c r="J169" s="133">
        <v>223257</v>
      </c>
      <c r="K169" s="133">
        <v>221832</v>
      </c>
      <c r="L169" s="133">
        <v>212063</v>
      </c>
      <c r="M169" s="133">
        <v>219022</v>
      </c>
      <c r="N169" s="133">
        <v>234568</v>
      </c>
      <c r="O169" s="133">
        <v>221392</v>
      </c>
      <c r="P169" s="133">
        <v>210634</v>
      </c>
      <c r="Q169" s="133">
        <v>215155</v>
      </c>
      <c r="R169" s="133">
        <v>229845</v>
      </c>
      <c r="S169" s="188">
        <v>220876</v>
      </c>
      <c r="U169" s="135">
        <f t="shared" si="2"/>
        <v>0.30237025882103108</v>
      </c>
      <c r="V169" s="136">
        <f t="shared" si="2"/>
        <v>-0.14718688120283385</v>
      </c>
    </row>
    <row r="170" spans="1:22" x14ac:dyDescent="0.25">
      <c r="A170" s="189" t="s">
        <v>1292</v>
      </c>
      <c r="B170" s="132">
        <v>165387</v>
      </c>
      <c r="C170" s="133">
        <v>164448</v>
      </c>
      <c r="D170" s="133">
        <v>166240</v>
      </c>
      <c r="E170" s="133">
        <v>158744</v>
      </c>
      <c r="F170" s="133">
        <v>152879</v>
      </c>
      <c r="G170" s="133">
        <v>163778</v>
      </c>
      <c r="H170" s="133">
        <v>163900</v>
      </c>
      <c r="I170" s="133">
        <v>160914</v>
      </c>
      <c r="J170" s="133">
        <v>163667</v>
      </c>
      <c r="K170" s="133">
        <v>160247</v>
      </c>
      <c r="L170" s="133">
        <v>159056</v>
      </c>
      <c r="M170" s="133">
        <v>167744</v>
      </c>
      <c r="N170" s="133">
        <v>172163</v>
      </c>
      <c r="O170" s="133">
        <v>159242</v>
      </c>
      <c r="P170" s="133">
        <v>156157</v>
      </c>
      <c r="Q170" s="133">
        <v>163955</v>
      </c>
      <c r="R170" s="133">
        <v>168806</v>
      </c>
      <c r="S170" s="188">
        <v>161762</v>
      </c>
      <c r="U170" s="135">
        <f t="shared" si="2"/>
        <v>0.12370639900656877</v>
      </c>
      <c r="V170" s="136">
        <f t="shared" si="2"/>
        <v>-0.15675356222444925</v>
      </c>
    </row>
    <row r="171" spans="1:22" x14ac:dyDescent="0.25">
      <c r="A171" s="189" t="s">
        <v>1289</v>
      </c>
      <c r="B171" s="132">
        <v>53788</v>
      </c>
      <c r="C171" s="133">
        <v>52118</v>
      </c>
      <c r="D171" s="133">
        <v>57620</v>
      </c>
      <c r="E171" s="133">
        <v>55598</v>
      </c>
      <c r="F171" s="133">
        <v>43352</v>
      </c>
      <c r="G171" s="133">
        <v>52611</v>
      </c>
      <c r="H171" s="133">
        <v>60664</v>
      </c>
      <c r="I171" s="133">
        <v>50356</v>
      </c>
      <c r="J171" s="133">
        <v>60188</v>
      </c>
      <c r="K171" s="133">
        <v>62511</v>
      </c>
      <c r="L171" s="133">
        <v>53059</v>
      </c>
      <c r="M171" s="133">
        <v>50757</v>
      </c>
      <c r="N171" s="133">
        <v>62973</v>
      </c>
      <c r="O171" s="133">
        <v>63016</v>
      </c>
      <c r="P171" s="133">
        <v>54836</v>
      </c>
      <c r="Q171" s="133">
        <v>50930</v>
      </c>
      <c r="R171" s="133">
        <v>62010</v>
      </c>
      <c r="S171" s="188">
        <v>60166</v>
      </c>
      <c r="U171" s="135">
        <f t="shared" si="2"/>
        <v>1.197618086459042</v>
      </c>
      <c r="V171" s="136">
        <f t="shared" si="2"/>
        <v>-0.11374717593083505</v>
      </c>
    </row>
    <row r="172" spans="1:22" x14ac:dyDescent="0.25">
      <c r="A172" s="187" t="s">
        <v>1286</v>
      </c>
      <c r="B172" s="132">
        <v>1680036</v>
      </c>
      <c r="C172" s="133">
        <v>1688193</v>
      </c>
      <c r="D172" s="133">
        <v>1687178</v>
      </c>
      <c r="E172" s="133">
        <v>1705950</v>
      </c>
      <c r="F172" s="133">
        <v>1728325</v>
      </c>
      <c r="G172" s="133">
        <v>1723444</v>
      </c>
      <c r="H172" s="133">
        <v>1728198</v>
      </c>
      <c r="I172" s="133">
        <v>1727923</v>
      </c>
      <c r="J172" s="133">
        <v>1723025</v>
      </c>
      <c r="K172" s="133">
        <v>1739796</v>
      </c>
      <c r="L172" s="133">
        <v>1748989</v>
      </c>
      <c r="M172" s="133">
        <v>1763676</v>
      </c>
      <c r="N172" s="133">
        <v>1753954</v>
      </c>
      <c r="O172" s="133">
        <v>1778517</v>
      </c>
      <c r="P172" s="133">
        <v>1801016</v>
      </c>
      <c r="Q172" s="133">
        <v>1832923</v>
      </c>
      <c r="R172" s="133">
        <v>1853761</v>
      </c>
      <c r="S172" s="188">
        <v>1864916</v>
      </c>
      <c r="U172" s="135">
        <f t="shared" si="2"/>
        <v>4.6256287258543027E-2</v>
      </c>
      <c r="V172" s="136">
        <f t="shared" si="2"/>
        <v>2.4288119752958304E-2</v>
      </c>
    </row>
    <row r="173" spans="1:22" x14ac:dyDescent="0.25">
      <c r="A173" s="189" t="s">
        <v>1284</v>
      </c>
      <c r="B173" s="132">
        <v>763573</v>
      </c>
      <c r="C173" s="133">
        <v>768260</v>
      </c>
      <c r="D173" s="133">
        <v>771541</v>
      </c>
      <c r="E173" s="133">
        <v>776821</v>
      </c>
      <c r="F173" s="133">
        <v>786527</v>
      </c>
      <c r="G173" s="133">
        <v>788111</v>
      </c>
      <c r="H173" s="133">
        <v>786039</v>
      </c>
      <c r="I173" s="133">
        <v>792008</v>
      </c>
      <c r="J173" s="133">
        <v>788348</v>
      </c>
      <c r="K173" s="133">
        <v>796932</v>
      </c>
      <c r="L173" s="133">
        <v>803110</v>
      </c>
      <c r="M173" s="133">
        <v>805127</v>
      </c>
      <c r="N173" s="133">
        <v>807233</v>
      </c>
      <c r="O173" s="133">
        <v>813466</v>
      </c>
      <c r="P173" s="133">
        <v>823204</v>
      </c>
      <c r="Q173" s="133">
        <v>833330</v>
      </c>
      <c r="R173" s="133">
        <v>847185</v>
      </c>
      <c r="S173" s="188">
        <v>852380</v>
      </c>
      <c r="U173" s="135">
        <f t="shared" si="2"/>
        <v>6.8181282466922566E-2</v>
      </c>
      <c r="V173" s="136">
        <f t="shared" si="2"/>
        <v>2.4754828378284355E-2</v>
      </c>
    </row>
    <row r="174" spans="1:22" x14ac:dyDescent="0.25">
      <c r="A174" s="189" t="s">
        <v>1281</v>
      </c>
      <c r="B174" s="132">
        <v>398939</v>
      </c>
      <c r="C174" s="133">
        <v>401721</v>
      </c>
      <c r="D174" s="133">
        <v>403074</v>
      </c>
      <c r="E174" s="133">
        <v>405158</v>
      </c>
      <c r="F174" s="133">
        <v>408314</v>
      </c>
      <c r="G174" s="133">
        <v>410646</v>
      </c>
      <c r="H174" s="133">
        <v>409684</v>
      </c>
      <c r="I174" s="133">
        <v>413754</v>
      </c>
      <c r="J174" s="133">
        <v>411228</v>
      </c>
      <c r="K174" s="133">
        <v>412568</v>
      </c>
      <c r="L174" s="133">
        <v>415987</v>
      </c>
      <c r="M174" s="133">
        <v>417714</v>
      </c>
      <c r="N174" s="133">
        <v>419759</v>
      </c>
      <c r="O174" s="133">
        <v>422123</v>
      </c>
      <c r="P174" s="133">
        <v>427300</v>
      </c>
      <c r="Q174" s="133">
        <v>432179</v>
      </c>
      <c r="R174" s="133">
        <v>442916</v>
      </c>
      <c r="S174" s="188">
        <v>445721</v>
      </c>
      <c r="U174" s="135">
        <f t="shared" si="2"/>
        <v>0.10314051557132431</v>
      </c>
      <c r="V174" s="136">
        <f t="shared" si="2"/>
        <v>2.5573778321036578E-2</v>
      </c>
    </row>
    <row r="175" spans="1:22" x14ac:dyDescent="0.25">
      <c r="A175" s="189" t="s">
        <v>1278</v>
      </c>
      <c r="B175" s="132">
        <v>102260</v>
      </c>
      <c r="C175" s="133">
        <v>101807</v>
      </c>
      <c r="D175" s="133">
        <v>101190</v>
      </c>
      <c r="E175" s="133">
        <v>100911</v>
      </c>
      <c r="F175" s="133">
        <v>102404</v>
      </c>
      <c r="G175" s="133">
        <v>101489</v>
      </c>
      <c r="H175" s="133">
        <v>101003</v>
      </c>
      <c r="I175" s="133">
        <v>98576</v>
      </c>
      <c r="J175" s="133">
        <v>96940</v>
      </c>
      <c r="K175" s="133">
        <v>99958</v>
      </c>
      <c r="L175" s="133">
        <v>99982</v>
      </c>
      <c r="M175" s="133">
        <v>99370</v>
      </c>
      <c r="N175" s="133">
        <v>98797</v>
      </c>
      <c r="O175" s="133">
        <v>99522</v>
      </c>
      <c r="P175" s="133">
        <v>100940</v>
      </c>
      <c r="Q175" s="133">
        <v>102242</v>
      </c>
      <c r="R175" s="133">
        <v>101230</v>
      </c>
      <c r="S175" s="188">
        <v>101096</v>
      </c>
      <c r="U175" s="135">
        <f t="shared" si="2"/>
        <v>-3.9008376576152748E-2</v>
      </c>
      <c r="V175" s="136">
        <f t="shared" si="2"/>
        <v>-5.2843689558350615E-3</v>
      </c>
    </row>
    <row r="176" spans="1:22" x14ac:dyDescent="0.25">
      <c r="A176" s="189" t="s">
        <v>1275</v>
      </c>
      <c r="B176" s="132">
        <v>262413</v>
      </c>
      <c r="C176" s="133">
        <v>264790</v>
      </c>
      <c r="D176" s="133">
        <v>267366</v>
      </c>
      <c r="E176" s="133">
        <v>270885</v>
      </c>
      <c r="F176" s="133">
        <v>275967</v>
      </c>
      <c r="G176" s="133">
        <v>276140</v>
      </c>
      <c r="H176" s="133">
        <v>275524</v>
      </c>
      <c r="I176" s="133">
        <v>279989</v>
      </c>
      <c r="J176" s="133">
        <v>280578</v>
      </c>
      <c r="K176" s="133">
        <v>284742</v>
      </c>
      <c r="L176" s="133">
        <v>287533</v>
      </c>
      <c r="M176" s="133">
        <v>288492</v>
      </c>
      <c r="N176" s="133">
        <v>289174</v>
      </c>
      <c r="O176" s="133">
        <v>292329</v>
      </c>
      <c r="P176" s="133">
        <v>295457</v>
      </c>
      <c r="Q176" s="133">
        <v>299402</v>
      </c>
      <c r="R176" s="133">
        <v>303785</v>
      </c>
      <c r="S176" s="188">
        <v>306385</v>
      </c>
      <c r="U176" s="135">
        <f t="shared" si="2"/>
        <v>5.9855151710513921E-2</v>
      </c>
      <c r="V176" s="136">
        <f t="shared" si="2"/>
        <v>3.4676757973489236E-2</v>
      </c>
    </row>
    <row r="177" spans="1:22" x14ac:dyDescent="0.25">
      <c r="A177" s="189" t="s">
        <v>1272</v>
      </c>
      <c r="B177" s="132">
        <v>78379</v>
      </c>
      <c r="C177" s="133">
        <v>79199</v>
      </c>
      <c r="D177" s="133">
        <v>79700</v>
      </c>
      <c r="E177" s="133">
        <v>80757</v>
      </c>
      <c r="F177" s="133">
        <v>82574</v>
      </c>
      <c r="G177" s="133">
        <v>82317</v>
      </c>
      <c r="H177" s="133">
        <v>82224</v>
      </c>
      <c r="I177" s="133">
        <v>85235</v>
      </c>
      <c r="J177" s="133">
        <v>84120</v>
      </c>
      <c r="K177" s="133">
        <v>86451</v>
      </c>
      <c r="L177" s="133">
        <v>87609</v>
      </c>
      <c r="M177" s="133">
        <v>86931</v>
      </c>
      <c r="N177" s="133">
        <v>87682</v>
      </c>
      <c r="O177" s="133">
        <v>88831</v>
      </c>
      <c r="P177" s="133">
        <v>88921</v>
      </c>
      <c r="Q177" s="133">
        <v>90150</v>
      </c>
      <c r="R177" s="133">
        <v>91002</v>
      </c>
      <c r="S177" s="188">
        <v>92078</v>
      </c>
      <c r="U177" s="135">
        <f t="shared" si="2"/>
        <v>3.834296394110126E-2</v>
      </c>
      <c r="V177" s="136">
        <f t="shared" si="2"/>
        <v>4.8141125478216251E-2</v>
      </c>
    </row>
    <row r="178" spans="1:22" x14ac:dyDescent="0.25">
      <c r="A178" s="189" t="s">
        <v>1269</v>
      </c>
      <c r="B178" s="132">
        <v>33643</v>
      </c>
      <c r="C178" s="133">
        <v>33817</v>
      </c>
      <c r="D178" s="133">
        <v>33889</v>
      </c>
      <c r="E178" s="133">
        <v>33946</v>
      </c>
      <c r="F178" s="133">
        <v>33939</v>
      </c>
      <c r="G178" s="133">
        <v>33732</v>
      </c>
      <c r="H178" s="133">
        <v>33651</v>
      </c>
      <c r="I178" s="133">
        <v>33610</v>
      </c>
      <c r="J178" s="133">
        <v>33681</v>
      </c>
      <c r="K178" s="133">
        <v>33958</v>
      </c>
      <c r="L178" s="133">
        <v>34175</v>
      </c>
      <c r="M178" s="133">
        <v>34457</v>
      </c>
      <c r="N178" s="133">
        <v>34161</v>
      </c>
      <c r="O178" s="133">
        <v>34099</v>
      </c>
      <c r="P178" s="133">
        <v>34216</v>
      </c>
      <c r="Q178" s="133">
        <v>34562</v>
      </c>
      <c r="R178" s="133">
        <v>35280</v>
      </c>
      <c r="S178" s="188">
        <v>35466</v>
      </c>
      <c r="U178" s="135">
        <f t="shared" si="2"/>
        <v>8.5722510889077119E-2</v>
      </c>
      <c r="V178" s="136">
        <f t="shared" si="2"/>
        <v>2.1255793092505471E-2</v>
      </c>
    </row>
    <row r="179" spans="1:22" x14ac:dyDescent="0.25">
      <c r="A179" s="189" t="s">
        <v>1266</v>
      </c>
      <c r="B179" s="132">
        <v>150407</v>
      </c>
      <c r="C179" s="133">
        <v>151787</v>
      </c>
      <c r="D179" s="133">
        <v>153777</v>
      </c>
      <c r="E179" s="133">
        <v>156169</v>
      </c>
      <c r="F179" s="133">
        <v>159426</v>
      </c>
      <c r="G179" s="133">
        <v>160045</v>
      </c>
      <c r="H179" s="133">
        <v>159604</v>
      </c>
      <c r="I179" s="133">
        <v>161117</v>
      </c>
      <c r="J179" s="133">
        <v>162710</v>
      </c>
      <c r="K179" s="133">
        <v>164291</v>
      </c>
      <c r="L179" s="133">
        <v>165713</v>
      </c>
      <c r="M179" s="133">
        <v>167034</v>
      </c>
      <c r="N179" s="133">
        <v>167259</v>
      </c>
      <c r="O179" s="133">
        <v>169302</v>
      </c>
      <c r="P179" s="133">
        <v>172162</v>
      </c>
      <c r="Q179" s="133">
        <v>174523</v>
      </c>
      <c r="R179" s="133">
        <v>177329</v>
      </c>
      <c r="S179" s="188">
        <v>178671</v>
      </c>
      <c r="U179" s="135">
        <f t="shared" si="2"/>
        <v>6.5880165883084318E-2</v>
      </c>
      <c r="V179" s="136">
        <f t="shared" si="2"/>
        <v>3.0616787898293252E-2</v>
      </c>
    </row>
    <row r="180" spans="1:22" x14ac:dyDescent="0.25">
      <c r="A180" s="189" t="s">
        <v>1263</v>
      </c>
      <c r="B180" s="132">
        <v>101583</v>
      </c>
      <c r="C180" s="133">
        <v>102585</v>
      </c>
      <c r="D180" s="133">
        <v>103755</v>
      </c>
      <c r="E180" s="133">
        <v>105115</v>
      </c>
      <c r="F180" s="133">
        <v>107723</v>
      </c>
      <c r="G180" s="133">
        <v>107849</v>
      </c>
      <c r="H180" s="133">
        <v>107100</v>
      </c>
      <c r="I180" s="133">
        <v>107895</v>
      </c>
      <c r="J180" s="133">
        <v>109050</v>
      </c>
      <c r="K180" s="133">
        <v>109909</v>
      </c>
      <c r="L180" s="133">
        <v>110994</v>
      </c>
      <c r="M180" s="133">
        <v>112239</v>
      </c>
      <c r="N180" s="133">
        <v>112532</v>
      </c>
      <c r="O180" s="133">
        <v>114409</v>
      </c>
      <c r="P180" s="133">
        <v>116784</v>
      </c>
      <c r="Q180" s="133">
        <v>118544</v>
      </c>
      <c r="R180" s="133">
        <v>120616</v>
      </c>
      <c r="S180" s="188">
        <v>121741</v>
      </c>
      <c r="U180" s="135">
        <f t="shared" si="2"/>
        <v>7.1769459634156707E-2</v>
      </c>
      <c r="V180" s="136">
        <f t="shared" si="2"/>
        <v>3.7833707438694519E-2</v>
      </c>
    </row>
    <row r="181" spans="1:22" x14ac:dyDescent="0.25">
      <c r="A181" s="189" t="s">
        <v>1260</v>
      </c>
      <c r="B181" s="132">
        <v>48823</v>
      </c>
      <c r="C181" s="133">
        <v>49203</v>
      </c>
      <c r="D181" s="133">
        <v>50022</v>
      </c>
      <c r="E181" s="133">
        <v>51054</v>
      </c>
      <c r="F181" s="133">
        <v>51703</v>
      </c>
      <c r="G181" s="133">
        <v>52196</v>
      </c>
      <c r="H181" s="133">
        <v>52504</v>
      </c>
      <c r="I181" s="133">
        <v>53222</v>
      </c>
      <c r="J181" s="133">
        <v>53660</v>
      </c>
      <c r="K181" s="133">
        <v>54382</v>
      </c>
      <c r="L181" s="133">
        <v>54720</v>
      </c>
      <c r="M181" s="133">
        <v>54794</v>
      </c>
      <c r="N181" s="133">
        <v>54728</v>
      </c>
      <c r="O181" s="133">
        <v>54893</v>
      </c>
      <c r="P181" s="133">
        <v>55378</v>
      </c>
      <c r="Q181" s="133">
        <v>55979</v>
      </c>
      <c r="R181" s="133">
        <v>56713</v>
      </c>
      <c r="S181" s="188">
        <v>56929</v>
      </c>
      <c r="U181" s="135">
        <f t="shared" si="2"/>
        <v>5.348884298471801E-2</v>
      </c>
      <c r="V181" s="136">
        <f t="shared" si="2"/>
        <v>1.5321858411741829E-2</v>
      </c>
    </row>
    <row r="182" spans="1:22" x14ac:dyDescent="0.25">
      <c r="A182" s="189" t="s">
        <v>1257</v>
      </c>
      <c r="B182" s="132">
        <v>916438</v>
      </c>
      <c r="C182" s="133">
        <v>919913</v>
      </c>
      <c r="D182" s="133">
        <v>915666</v>
      </c>
      <c r="E182" s="133">
        <v>929101</v>
      </c>
      <c r="F182" s="133">
        <v>941763</v>
      </c>
      <c r="G182" s="133">
        <v>935375</v>
      </c>
      <c r="H182" s="133">
        <v>942100</v>
      </c>
      <c r="I182" s="133">
        <v>936028</v>
      </c>
      <c r="J182" s="133">
        <v>934751</v>
      </c>
      <c r="K182" s="133">
        <v>942970</v>
      </c>
      <c r="L182" s="133">
        <v>946053</v>
      </c>
      <c r="M182" s="133">
        <v>958550</v>
      </c>
      <c r="N182" s="133">
        <v>946976</v>
      </c>
      <c r="O182" s="133">
        <v>965113</v>
      </c>
      <c r="P182" s="133">
        <v>977851</v>
      </c>
      <c r="Q182" s="133">
        <v>999466</v>
      </c>
      <c r="R182" s="133">
        <v>1006622</v>
      </c>
      <c r="S182" s="188">
        <v>1012588</v>
      </c>
      <c r="U182" s="135">
        <f t="shared" si="2"/>
        <v>2.8948342570727092E-2</v>
      </c>
      <c r="V182" s="136">
        <f t="shared" si="2"/>
        <v>2.3918604551014022E-2</v>
      </c>
    </row>
    <row r="183" spans="1:22" x14ac:dyDescent="0.25">
      <c r="A183" s="189" t="s">
        <v>1254</v>
      </c>
      <c r="B183" s="132">
        <v>765585</v>
      </c>
      <c r="C183" s="133">
        <v>768234</v>
      </c>
      <c r="D183" s="133">
        <v>762361</v>
      </c>
      <c r="E183" s="133">
        <v>777827</v>
      </c>
      <c r="F183" s="133">
        <v>789300</v>
      </c>
      <c r="G183" s="133">
        <v>782912</v>
      </c>
      <c r="H183" s="133">
        <v>788854</v>
      </c>
      <c r="I183" s="133">
        <v>783767</v>
      </c>
      <c r="J183" s="133">
        <v>782215</v>
      </c>
      <c r="K183" s="133">
        <v>790989</v>
      </c>
      <c r="L183" s="133">
        <v>793029</v>
      </c>
      <c r="M183" s="133">
        <v>802436</v>
      </c>
      <c r="N183" s="133">
        <v>791884</v>
      </c>
      <c r="O183" s="133">
        <v>809112</v>
      </c>
      <c r="P183" s="133">
        <v>818830</v>
      </c>
      <c r="Q183" s="133">
        <v>838047</v>
      </c>
      <c r="R183" s="133">
        <v>847738</v>
      </c>
      <c r="S183" s="188">
        <v>854776</v>
      </c>
      <c r="U183" s="135">
        <f t="shared" si="2"/>
        <v>4.7063692994349537E-2</v>
      </c>
      <c r="V183" s="136">
        <f t="shared" si="2"/>
        <v>3.3624215493842868E-2</v>
      </c>
    </row>
    <row r="184" spans="1:22" x14ac:dyDescent="0.25">
      <c r="A184" s="189" t="s">
        <v>1251</v>
      </c>
      <c r="B184" s="132">
        <v>513561</v>
      </c>
      <c r="C184" s="133">
        <v>514761</v>
      </c>
      <c r="D184" s="133">
        <v>508033</v>
      </c>
      <c r="E184" s="133">
        <v>521176</v>
      </c>
      <c r="F184" s="133">
        <v>529405</v>
      </c>
      <c r="G184" s="133">
        <v>522803</v>
      </c>
      <c r="H184" s="133">
        <v>529590</v>
      </c>
      <c r="I184" s="133">
        <v>523324</v>
      </c>
      <c r="J184" s="133">
        <v>524072</v>
      </c>
      <c r="K184" s="133">
        <v>533962</v>
      </c>
      <c r="L184" s="133">
        <v>533242</v>
      </c>
      <c r="M184" s="133">
        <v>541134</v>
      </c>
      <c r="N184" s="133">
        <v>528026</v>
      </c>
      <c r="O184" s="133">
        <v>539194</v>
      </c>
      <c r="P184" s="133">
        <v>545743</v>
      </c>
      <c r="Q184" s="133">
        <v>560760</v>
      </c>
      <c r="R184" s="133">
        <v>569704</v>
      </c>
      <c r="S184" s="188">
        <v>575459</v>
      </c>
      <c r="U184" s="135">
        <f t="shared" si="2"/>
        <v>6.5341798043849098E-2</v>
      </c>
      <c r="V184" s="136">
        <f t="shared" si="2"/>
        <v>4.1023352461132312E-2</v>
      </c>
    </row>
    <row r="185" spans="1:22" x14ac:dyDescent="0.25">
      <c r="A185" s="189" t="s">
        <v>1249</v>
      </c>
      <c r="B185" s="132">
        <v>99343</v>
      </c>
      <c r="C185" s="133">
        <v>101128</v>
      </c>
      <c r="D185" s="133">
        <v>101807</v>
      </c>
      <c r="E185" s="133">
        <v>103465</v>
      </c>
      <c r="F185" s="133">
        <v>107207</v>
      </c>
      <c r="G185" s="133">
        <v>108303</v>
      </c>
      <c r="H185" s="133">
        <v>107873</v>
      </c>
      <c r="I185" s="133">
        <v>109016</v>
      </c>
      <c r="J185" s="133">
        <v>106371</v>
      </c>
      <c r="K185" s="133">
        <v>104820</v>
      </c>
      <c r="L185" s="133">
        <v>107070</v>
      </c>
      <c r="M185" s="133">
        <v>108016</v>
      </c>
      <c r="N185" s="133">
        <v>110044</v>
      </c>
      <c r="O185" s="133">
        <v>115635</v>
      </c>
      <c r="P185" s="133">
        <v>118363</v>
      </c>
      <c r="Q185" s="133">
        <v>122177</v>
      </c>
      <c r="R185" s="133">
        <v>122553</v>
      </c>
      <c r="S185" s="188">
        <v>123422</v>
      </c>
      <c r="U185" s="135">
        <f t="shared" si="2"/>
        <v>1.2366952049816637E-2</v>
      </c>
      <c r="V185" s="136">
        <f t="shared" si="2"/>
        <v>2.8666344874234362E-2</v>
      </c>
    </row>
    <row r="186" spans="1:22" x14ac:dyDescent="0.25">
      <c r="A186" s="189" t="s">
        <v>1246</v>
      </c>
      <c r="B186" s="132">
        <v>152680</v>
      </c>
      <c r="C186" s="133">
        <v>152344</v>
      </c>
      <c r="D186" s="133">
        <v>152521</v>
      </c>
      <c r="E186" s="133">
        <v>153186</v>
      </c>
      <c r="F186" s="133">
        <v>152689</v>
      </c>
      <c r="G186" s="133">
        <v>151806</v>
      </c>
      <c r="H186" s="133">
        <v>151391</v>
      </c>
      <c r="I186" s="133">
        <v>151427</v>
      </c>
      <c r="J186" s="133">
        <v>151773</v>
      </c>
      <c r="K186" s="133">
        <v>152207</v>
      </c>
      <c r="L186" s="133">
        <v>152717</v>
      </c>
      <c r="M186" s="133">
        <v>153286</v>
      </c>
      <c r="N186" s="133">
        <v>153814</v>
      </c>
      <c r="O186" s="133">
        <v>154283</v>
      </c>
      <c r="P186" s="133">
        <v>154726</v>
      </c>
      <c r="Q186" s="133">
        <v>155111</v>
      </c>
      <c r="R186" s="133">
        <v>155482</v>
      </c>
      <c r="S186" s="188">
        <v>155896</v>
      </c>
      <c r="U186" s="135">
        <f t="shared" si="2"/>
        <v>9.6017221263171582E-3</v>
      </c>
      <c r="V186" s="136">
        <f t="shared" si="2"/>
        <v>1.0693365565162427E-2</v>
      </c>
    </row>
    <row r="187" spans="1:22" x14ac:dyDescent="0.25">
      <c r="A187" s="189" t="s">
        <v>1243</v>
      </c>
      <c r="B187" s="132">
        <v>150850</v>
      </c>
      <c r="C187" s="133">
        <v>151677</v>
      </c>
      <c r="D187" s="133">
        <v>153317</v>
      </c>
      <c r="E187" s="133">
        <v>151239</v>
      </c>
      <c r="F187" s="133">
        <v>152417</v>
      </c>
      <c r="G187" s="133">
        <v>152434</v>
      </c>
      <c r="H187" s="133">
        <v>153213</v>
      </c>
      <c r="I187" s="133">
        <v>152231</v>
      </c>
      <c r="J187" s="133">
        <v>152519</v>
      </c>
      <c r="K187" s="133">
        <v>151909</v>
      </c>
      <c r="L187" s="133">
        <v>152967</v>
      </c>
      <c r="M187" s="133">
        <v>156093</v>
      </c>
      <c r="N187" s="133">
        <v>155103</v>
      </c>
      <c r="O187" s="133">
        <v>155933</v>
      </c>
      <c r="P187" s="133">
        <v>158987</v>
      </c>
      <c r="Q187" s="133">
        <v>161352</v>
      </c>
      <c r="R187" s="133">
        <v>158730</v>
      </c>
      <c r="S187" s="188">
        <v>157609</v>
      </c>
      <c r="U187" s="135">
        <f t="shared" si="2"/>
        <v>-6.3433427378733809E-2</v>
      </c>
      <c r="V187" s="136">
        <f t="shared" si="2"/>
        <v>-2.7951377638963271E-2</v>
      </c>
    </row>
    <row r="188" spans="1:22" x14ac:dyDescent="0.25">
      <c r="A188" s="189" t="s">
        <v>1240</v>
      </c>
      <c r="B188" s="132">
        <v>51027</v>
      </c>
      <c r="C188" s="133">
        <v>51083</v>
      </c>
      <c r="D188" s="133">
        <v>50626</v>
      </c>
      <c r="E188" s="133">
        <v>50722</v>
      </c>
      <c r="F188" s="133">
        <v>51039</v>
      </c>
      <c r="G188" s="133">
        <v>50254</v>
      </c>
      <c r="H188" s="133">
        <v>51586</v>
      </c>
      <c r="I188" s="133">
        <v>49233</v>
      </c>
      <c r="J188" s="133">
        <v>50295</v>
      </c>
      <c r="K188" s="133">
        <v>50125</v>
      </c>
      <c r="L188" s="133">
        <v>50583</v>
      </c>
      <c r="M188" s="133">
        <v>50621</v>
      </c>
      <c r="N188" s="133">
        <v>49588</v>
      </c>
      <c r="O188" s="133">
        <v>50047</v>
      </c>
      <c r="P188" s="133">
        <v>49786</v>
      </c>
      <c r="Q188" s="133">
        <v>50581</v>
      </c>
      <c r="R188" s="133">
        <v>50200</v>
      </c>
      <c r="S188" s="188">
        <v>49929</v>
      </c>
      <c r="U188" s="135">
        <f t="shared" si="2"/>
        <v>-2.9791168098354137E-2</v>
      </c>
      <c r="V188" s="136">
        <f t="shared" si="2"/>
        <v>-2.1419397198923162E-2</v>
      </c>
    </row>
    <row r="189" spans="1:22" x14ac:dyDescent="0.25">
      <c r="A189" s="189" t="s">
        <v>1238</v>
      </c>
      <c r="B189" s="132">
        <v>99823</v>
      </c>
      <c r="C189" s="133">
        <v>100594</v>
      </c>
      <c r="D189" s="133">
        <v>102691</v>
      </c>
      <c r="E189" s="133">
        <v>100516</v>
      </c>
      <c r="F189" s="133">
        <v>101378</v>
      </c>
      <c r="G189" s="133">
        <v>102180</v>
      </c>
      <c r="H189" s="133">
        <v>101627</v>
      </c>
      <c r="I189" s="133">
        <v>102997</v>
      </c>
      <c r="J189" s="133">
        <v>102223</v>
      </c>
      <c r="K189" s="133">
        <v>101783</v>
      </c>
      <c r="L189" s="133">
        <v>102383</v>
      </c>
      <c r="M189" s="133">
        <v>105471</v>
      </c>
      <c r="N189" s="133">
        <v>105514</v>
      </c>
      <c r="O189" s="133">
        <v>105885</v>
      </c>
      <c r="P189" s="133">
        <v>109200</v>
      </c>
      <c r="Q189" s="133">
        <v>110771</v>
      </c>
      <c r="R189" s="133">
        <v>108529</v>
      </c>
      <c r="S189" s="188">
        <v>107679</v>
      </c>
      <c r="U189" s="135">
        <f t="shared" si="2"/>
        <v>-7.8534881291544623E-2</v>
      </c>
      <c r="V189" s="136">
        <f t="shared" si="2"/>
        <v>-3.0961907949553003E-2</v>
      </c>
    </row>
    <row r="190" spans="1:22" x14ac:dyDescent="0.25">
      <c r="A190" s="187" t="s">
        <v>57</v>
      </c>
      <c r="B190" s="132">
        <v>290180</v>
      </c>
      <c r="C190" s="133">
        <v>293497</v>
      </c>
      <c r="D190" s="133">
        <v>295983</v>
      </c>
      <c r="E190" s="133">
        <v>296857</v>
      </c>
      <c r="F190" s="133">
        <v>293920</v>
      </c>
      <c r="G190" s="133">
        <v>300051</v>
      </c>
      <c r="H190" s="133">
        <v>301979</v>
      </c>
      <c r="I190" s="133">
        <v>300836</v>
      </c>
      <c r="J190" s="133">
        <v>304462</v>
      </c>
      <c r="K190" s="133">
        <v>308043</v>
      </c>
      <c r="L190" s="133">
        <v>311153</v>
      </c>
      <c r="M190" s="133">
        <v>311136</v>
      </c>
      <c r="N190" s="133">
        <v>317420</v>
      </c>
      <c r="O190" s="133">
        <v>320557</v>
      </c>
      <c r="P190" s="133">
        <v>326152</v>
      </c>
      <c r="Q190" s="133">
        <v>331279</v>
      </c>
      <c r="R190" s="133">
        <v>334003</v>
      </c>
      <c r="S190" s="188">
        <v>336602</v>
      </c>
      <c r="U190" s="135">
        <f t="shared" si="2"/>
        <v>3.3298608247240402E-2</v>
      </c>
      <c r="V190" s="136">
        <f t="shared" si="2"/>
        <v>3.1490655292347514E-2</v>
      </c>
    </row>
    <row r="191" spans="1:22" ht="13.8" thickBot="1" x14ac:dyDescent="0.3">
      <c r="A191" s="189" t="s">
        <v>60</v>
      </c>
      <c r="B191" s="132">
        <v>215987</v>
      </c>
      <c r="C191" s="133">
        <v>217611</v>
      </c>
      <c r="D191" s="133">
        <v>219783</v>
      </c>
      <c r="E191" s="133">
        <v>220528</v>
      </c>
      <c r="F191" s="133">
        <v>216419</v>
      </c>
      <c r="G191" s="133">
        <v>223188</v>
      </c>
      <c r="H191" s="133">
        <v>225082</v>
      </c>
      <c r="I191" s="133">
        <v>223582</v>
      </c>
      <c r="J191" s="133">
        <v>225216</v>
      </c>
      <c r="K191" s="133">
        <v>229422</v>
      </c>
      <c r="L191" s="133">
        <v>231929</v>
      </c>
      <c r="M191" s="133">
        <v>231168</v>
      </c>
      <c r="N191" s="133">
        <v>236418</v>
      </c>
      <c r="O191" s="133">
        <v>239135</v>
      </c>
      <c r="P191" s="133">
        <v>243253</v>
      </c>
      <c r="Q191" s="133">
        <v>247371</v>
      </c>
      <c r="R191" s="133">
        <v>249177</v>
      </c>
      <c r="S191" s="188">
        <v>251208</v>
      </c>
      <c r="U191" s="135">
        <f t="shared" si="2"/>
        <v>2.9524467091285977E-2</v>
      </c>
      <c r="V191" s="136">
        <f t="shared" si="2"/>
        <v>3.3004117040450254E-2</v>
      </c>
    </row>
    <row r="192" spans="1:22" ht="13.8" thickBot="1" x14ac:dyDescent="0.3">
      <c r="A192" s="137" t="s">
        <v>63</v>
      </c>
      <c r="B192" s="138">
        <v>153212</v>
      </c>
      <c r="C192" s="139">
        <v>155126</v>
      </c>
      <c r="D192" s="139">
        <v>156685</v>
      </c>
      <c r="E192" s="139">
        <v>156885</v>
      </c>
      <c r="F192" s="139">
        <v>151861</v>
      </c>
      <c r="G192" s="139">
        <v>158067</v>
      </c>
      <c r="H192" s="139">
        <v>158738</v>
      </c>
      <c r="I192" s="139">
        <v>155491</v>
      </c>
      <c r="J192" s="139">
        <v>156125</v>
      </c>
      <c r="K192" s="139">
        <v>157929</v>
      </c>
      <c r="L192" s="139">
        <v>158820</v>
      </c>
      <c r="M192" s="139">
        <v>156392</v>
      </c>
      <c r="N192" s="139">
        <v>160164</v>
      </c>
      <c r="O192" s="139">
        <v>160520</v>
      </c>
      <c r="P192" s="139">
        <v>162476</v>
      </c>
      <c r="Q192" s="139">
        <v>165820</v>
      </c>
      <c r="R192" s="139">
        <v>166738</v>
      </c>
      <c r="S192" s="140">
        <v>167031</v>
      </c>
      <c r="U192" s="141">
        <f t="shared" si="2"/>
        <v>2.2329065649092872E-2</v>
      </c>
      <c r="V192" s="142">
        <f t="shared" si="2"/>
        <v>7.0475408271473139E-3</v>
      </c>
    </row>
    <row r="193" spans="1:22" x14ac:dyDescent="0.25">
      <c r="A193" s="189" t="s">
        <v>66</v>
      </c>
      <c r="B193" s="132">
        <v>62784</v>
      </c>
      <c r="C193" s="133">
        <v>62443</v>
      </c>
      <c r="D193" s="133">
        <v>63052</v>
      </c>
      <c r="E193" s="133">
        <v>63620</v>
      </c>
      <c r="F193" s="133">
        <v>64713</v>
      </c>
      <c r="G193" s="133">
        <v>65145</v>
      </c>
      <c r="H193" s="133">
        <v>66424</v>
      </c>
      <c r="I193" s="133">
        <v>68382</v>
      </c>
      <c r="J193" s="133">
        <v>69432</v>
      </c>
      <c r="K193" s="133">
        <v>71958</v>
      </c>
      <c r="L193" s="133">
        <v>73676</v>
      </c>
      <c r="M193" s="133">
        <v>75572</v>
      </c>
      <c r="N193" s="133">
        <v>77045</v>
      </c>
      <c r="O193" s="133">
        <v>79602</v>
      </c>
      <c r="P193" s="133">
        <v>81893</v>
      </c>
      <c r="Q193" s="133">
        <v>82601</v>
      </c>
      <c r="R193" s="133">
        <v>83538</v>
      </c>
      <c r="S193" s="188">
        <v>85435</v>
      </c>
      <c r="U193" s="135">
        <f t="shared" si="2"/>
        <v>4.6152684270533095E-2</v>
      </c>
      <c r="V193" s="136">
        <f t="shared" si="2"/>
        <v>9.3974001377426175E-2</v>
      </c>
    </row>
    <row r="194" spans="1:22" x14ac:dyDescent="0.25">
      <c r="A194" s="189" t="s">
        <v>69</v>
      </c>
      <c r="B194" s="132">
        <v>31920</v>
      </c>
      <c r="C194" s="133">
        <v>31305</v>
      </c>
      <c r="D194" s="133">
        <v>31668</v>
      </c>
      <c r="E194" s="133">
        <v>32507</v>
      </c>
      <c r="F194" s="133">
        <v>33504</v>
      </c>
      <c r="G194" s="133">
        <v>34844</v>
      </c>
      <c r="H194" s="133">
        <v>36173</v>
      </c>
      <c r="I194" s="133">
        <v>37852</v>
      </c>
      <c r="J194" s="133">
        <v>39342</v>
      </c>
      <c r="K194" s="133">
        <v>41585</v>
      </c>
      <c r="L194" s="133">
        <v>43204</v>
      </c>
      <c r="M194" s="133">
        <v>44577</v>
      </c>
      <c r="N194" s="133">
        <v>46523</v>
      </c>
      <c r="O194" s="133">
        <v>48400</v>
      </c>
      <c r="P194" s="133">
        <v>50211</v>
      </c>
      <c r="Q194" s="133">
        <v>50984</v>
      </c>
      <c r="R194" s="133">
        <v>51972</v>
      </c>
      <c r="S194" s="188">
        <v>54089</v>
      </c>
      <c r="U194" s="135">
        <f t="shared" si="2"/>
        <v>7.9796951979348441E-2</v>
      </c>
      <c r="V194" s="136">
        <f t="shared" si="2"/>
        <v>0.17316227732709888</v>
      </c>
    </row>
    <row r="195" spans="1:22" x14ac:dyDescent="0.25">
      <c r="A195" s="189" t="s">
        <v>72</v>
      </c>
      <c r="B195" s="132">
        <v>22504</v>
      </c>
      <c r="C195" s="133">
        <v>22130</v>
      </c>
      <c r="D195" s="133">
        <v>22445</v>
      </c>
      <c r="E195" s="133">
        <v>23058</v>
      </c>
      <c r="F195" s="133">
        <v>23884</v>
      </c>
      <c r="G195" s="133">
        <v>24888</v>
      </c>
      <c r="H195" s="133">
        <v>25805</v>
      </c>
      <c r="I195" s="133">
        <v>26978</v>
      </c>
      <c r="J195" s="133">
        <v>27915</v>
      </c>
      <c r="K195" s="133">
        <v>29373</v>
      </c>
      <c r="L195" s="133">
        <v>30295</v>
      </c>
      <c r="M195" s="133">
        <v>31110</v>
      </c>
      <c r="N195" s="133">
        <v>32222</v>
      </c>
      <c r="O195" s="133">
        <v>33295</v>
      </c>
      <c r="P195" s="133">
        <v>34252</v>
      </c>
      <c r="Q195" s="133">
        <v>34531</v>
      </c>
      <c r="R195" s="133">
        <v>34852</v>
      </c>
      <c r="S195" s="188">
        <v>35901</v>
      </c>
      <c r="U195" s="135">
        <f t="shared" si="2"/>
        <v>3.7705693480578839E-2</v>
      </c>
      <c r="V195" s="136">
        <f t="shared" si="2"/>
        <v>0.1259402941316774</v>
      </c>
    </row>
    <row r="196" spans="1:22" ht="13.8" thickBot="1" x14ac:dyDescent="0.3">
      <c r="A196" s="189" t="s">
        <v>75</v>
      </c>
      <c r="B196" s="132">
        <v>9416</v>
      </c>
      <c r="C196" s="133">
        <v>9175</v>
      </c>
      <c r="D196" s="133">
        <v>9223</v>
      </c>
      <c r="E196" s="133">
        <v>9449</v>
      </c>
      <c r="F196" s="133">
        <v>9620</v>
      </c>
      <c r="G196" s="133">
        <v>9955</v>
      </c>
      <c r="H196" s="133">
        <v>10367</v>
      </c>
      <c r="I196" s="133">
        <v>10873</v>
      </c>
      <c r="J196" s="133">
        <v>11426</v>
      </c>
      <c r="K196" s="133">
        <v>12212</v>
      </c>
      <c r="L196" s="133">
        <v>12908</v>
      </c>
      <c r="M196" s="133">
        <v>13468</v>
      </c>
      <c r="N196" s="133">
        <v>14301</v>
      </c>
      <c r="O196" s="133">
        <v>15106</v>
      </c>
      <c r="P196" s="133">
        <v>15961</v>
      </c>
      <c r="Q196" s="133">
        <v>16454</v>
      </c>
      <c r="R196" s="133">
        <v>17121</v>
      </c>
      <c r="S196" s="188">
        <v>18189</v>
      </c>
      <c r="U196" s="135">
        <f t="shared" si="2"/>
        <v>0.17227779076194261</v>
      </c>
      <c r="V196" s="136">
        <f t="shared" si="2"/>
        <v>0.27385144113967619</v>
      </c>
    </row>
    <row r="197" spans="1:22" x14ac:dyDescent="0.25">
      <c r="A197" s="144" t="s">
        <v>78</v>
      </c>
      <c r="B197" s="145">
        <v>13527</v>
      </c>
      <c r="C197" s="146">
        <v>13726</v>
      </c>
      <c r="D197" s="146">
        <v>14098</v>
      </c>
      <c r="E197" s="146">
        <v>14156</v>
      </c>
      <c r="F197" s="146">
        <v>14730</v>
      </c>
      <c r="G197" s="146">
        <v>14221</v>
      </c>
      <c r="H197" s="146">
        <v>14416</v>
      </c>
      <c r="I197" s="146">
        <v>14812</v>
      </c>
      <c r="J197" s="146">
        <v>14350</v>
      </c>
      <c r="K197" s="146">
        <v>14687</v>
      </c>
      <c r="L197" s="146">
        <v>14794</v>
      </c>
      <c r="M197" s="146">
        <v>15312</v>
      </c>
      <c r="N197" s="146">
        <v>14974</v>
      </c>
      <c r="O197" s="146">
        <v>15770</v>
      </c>
      <c r="P197" s="146">
        <v>16391</v>
      </c>
      <c r="Q197" s="146">
        <v>16364</v>
      </c>
      <c r="R197" s="146">
        <v>16400</v>
      </c>
      <c r="S197" s="147">
        <v>16437</v>
      </c>
      <c r="U197" s="148">
        <f t="shared" si="2"/>
        <v>8.828885770750361E-3</v>
      </c>
      <c r="V197" s="149">
        <f t="shared" si="2"/>
        <v>9.0549760609697216E-3</v>
      </c>
    </row>
    <row r="198" spans="1:22" ht="13.8" thickBot="1" x14ac:dyDescent="0.3">
      <c r="A198" s="150" t="s">
        <v>81</v>
      </c>
      <c r="B198" s="151">
        <v>17317</v>
      </c>
      <c r="C198" s="152">
        <v>17364</v>
      </c>
      <c r="D198" s="152">
        <v>17257</v>
      </c>
      <c r="E198" s="152">
        <v>16990</v>
      </c>
      <c r="F198" s="152">
        <v>16629</v>
      </c>
      <c r="G198" s="152">
        <v>16378</v>
      </c>
      <c r="H198" s="152">
        <v>16275</v>
      </c>
      <c r="I198" s="152">
        <v>16322</v>
      </c>
      <c r="J198" s="152">
        <v>16486</v>
      </c>
      <c r="K198" s="152">
        <v>16655</v>
      </c>
      <c r="L198" s="152">
        <v>16808</v>
      </c>
      <c r="M198" s="152">
        <v>16944</v>
      </c>
      <c r="N198" s="152">
        <v>17052</v>
      </c>
      <c r="O198" s="152">
        <v>17141</v>
      </c>
      <c r="P198" s="152">
        <v>17214</v>
      </c>
      <c r="Q198" s="152">
        <v>17269</v>
      </c>
      <c r="R198" s="152">
        <v>17309</v>
      </c>
      <c r="S198" s="153">
        <v>17351</v>
      </c>
      <c r="U198" s="154">
        <f t="shared" ref="U198:V261" si="3">(R198/Q198)^4-1</f>
        <v>9.2973981331612165E-3</v>
      </c>
      <c r="V198" s="155">
        <f t="shared" si="3"/>
        <v>9.7413174391232094E-3</v>
      </c>
    </row>
    <row r="199" spans="1:22" x14ac:dyDescent="0.25">
      <c r="A199" s="189" t="s">
        <v>84</v>
      </c>
      <c r="B199" s="132">
        <v>74458</v>
      </c>
      <c r="C199" s="133">
        <v>76097</v>
      </c>
      <c r="D199" s="133">
        <v>76452</v>
      </c>
      <c r="E199" s="133">
        <v>76591</v>
      </c>
      <c r="F199" s="133">
        <v>77541</v>
      </c>
      <c r="G199" s="133">
        <v>77152</v>
      </c>
      <c r="H199" s="133">
        <v>77237</v>
      </c>
      <c r="I199" s="133">
        <v>77518</v>
      </c>
      <c r="J199" s="133">
        <v>79393</v>
      </c>
      <c r="K199" s="133">
        <v>78954</v>
      </c>
      <c r="L199" s="133">
        <v>79587</v>
      </c>
      <c r="M199" s="133">
        <v>80237</v>
      </c>
      <c r="N199" s="133">
        <v>81349</v>
      </c>
      <c r="O199" s="133">
        <v>81819</v>
      </c>
      <c r="P199" s="133">
        <v>83297</v>
      </c>
      <c r="Q199" s="133">
        <v>84348</v>
      </c>
      <c r="R199" s="133">
        <v>85245</v>
      </c>
      <c r="S199" s="188">
        <v>85826</v>
      </c>
      <c r="U199" s="135">
        <f t="shared" si="3"/>
        <v>4.3221437512339866E-2</v>
      </c>
      <c r="V199" s="136">
        <f t="shared" si="3"/>
        <v>2.7542583064600556E-2</v>
      </c>
    </row>
    <row r="200" spans="1:22" ht="13.8" thickBot="1" x14ac:dyDescent="0.3">
      <c r="A200" s="189" t="s">
        <v>87</v>
      </c>
      <c r="B200" s="132">
        <v>34553</v>
      </c>
      <c r="C200" s="133">
        <v>34784</v>
      </c>
      <c r="D200" s="133">
        <v>34847</v>
      </c>
      <c r="E200" s="133">
        <v>35347</v>
      </c>
      <c r="F200" s="133">
        <v>36023</v>
      </c>
      <c r="G200" s="133">
        <v>35623</v>
      </c>
      <c r="H200" s="133">
        <v>35625</v>
      </c>
      <c r="I200" s="133">
        <v>35521</v>
      </c>
      <c r="J200" s="133">
        <v>35954</v>
      </c>
      <c r="K200" s="133">
        <v>36147</v>
      </c>
      <c r="L200" s="133">
        <v>36153</v>
      </c>
      <c r="M200" s="133">
        <v>36350</v>
      </c>
      <c r="N200" s="133">
        <v>36633</v>
      </c>
      <c r="O200" s="133">
        <v>36935</v>
      </c>
      <c r="P200" s="133">
        <v>37794</v>
      </c>
      <c r="Q200" s="133">
        <v>38170</v>
      </c>
      <c r="R200" s="133">
        <v>39398</v>
      </c>
      <c r="S200" s="188">
        <v>39627</v>
      </c>
      <c r="U200" s="135">
        <f t="shared" si="3"/>
        <v>0.13503188987871861</v>
      </c>
      <c r="V200" s="136">
        <f t="shared" si="3"/>
        <v>2.3453407188709585E-2</v>
      </c>
    </row>
    <row r="201" spans="1:22" ht="13.8" thickBot="1" x14ac:dyDescent="0.3">
      <c r="A201" s="144" t="s">
        <v>90</v>
      </c>
      <c r="B201" s="145">
        <v>1064</v>
      </c>
      <c r="C201" s="146">
        <v>1069</v>
      </c>
      <c r="D201" s="146">
        <v>1088</v>
      </c>
      <c r="E201" s="146">
        <v>1166</v>
      </c>
      <c r="F201" s="146">
        <v>1240</v>
      </c>
      <c r="G201" s="146">
        <v>1178</v>
      </c>
      <c r="H201" s="146">
        <v>1095</v>
      </c>
      <c r="I201" s="146">
        <v>1164</v>
      </c>
      <c r="J201" s="146">
        <v>1236</v>
      </c>
      <c r="K201" s="146">
        <v>1162</v>
      </c>
      <c r="L201" s="146">
        <v>1164</v>
      </c>
      <c r="M201" s="146">
        <v>1284</v>
      </c>
      <c r="N201" s="146">
        <v>1297</v>
      </c>
      <c r="O201" s="146">
        <v>1181</v>
      </c>
      <c r="P201" s="146">
        <v>1211</v>
      </c>
      <c r="Q201" s="146">
        <v>1309</v>
      </c>
      <c r="R201" s="146">
        <v>1294</v>
      </c>
      <c r="S201" s="147">
        <v>1217</v>
      </c>
      <c r="U201" s="141">
        <f t="shared" si="3"/>
        <v>-4.5054648210909209E-2</v>
      </c>
      <c r="V201" s="142">
        <f t="shared" si="3"/>
        <v>-0.2176065471206442</v>
      </c>
    </row>
    <row r="202" spans="1:22" ht="13.8" thickBot="1" x14ac:dyDescent="0.3">
      <c r="A202" s="156" t="s">
        <v>93</v>
      </c>
      <c r="B202" s="157">
        <v>33487</v>
      </c>
      <c r="C202" s="158">
        <v>33713</v>
      </c>
      <c r="D202" s="158">
        <v>33758</v>
      </c>
      <c r="E202" s="158">
        <v>34183</v>
      </c>
      <c r="F202" s="158">
        <v>34789</v>
      </c>
      <c r="G202" s="158">
        <v>34446</v>
      </c>
      <c r="H202" s="158">
        <v>34528</v>
      </c>
      <c r="I202" s="158">
        <v>34358</v>
      </c>
      <c r="J202" s="158">
        <v>34724</v>
      </c>
      <c r="K202" s="158">
        <v>34984</v>
      </c>
      <c r="L202" s="158">
        <v>34989</v>
      </c>
      <c r="M202" s="158">
        <v>35076</v>
      </c>
      <c r="N202" s="158">
        <v>35349</v>
      </c>
      <c r="O202" s="158">
        <v>35751</v>
      </c>
      <c r="P202" s="158">
        <v>36581</v>
      </c>
      <c r="Q202" s="158">
        <v>36868</v>
      </c>
      <c r="R202" s="158">
        <v>38106</v>
      </c>
      <c r="S202" s="159">
        <v>38402</v>
      </c>
      <c r="U202" s="135">
        <f t="shared" si="3"/>
        <v>0.14123514415197858</v>
      </c>
      <c r="V202" s="136">
        <f t="shared" si="3"/>
        <v>3.1435133643402002E-2</v>
      </c>
    </row>
    <row r="203" spans="1:22" x14ac:dyDescent="0.25">
      <c r="A203" s="156" t="s">
        <v>96</v>
      </c>
      <c r="B203" s="157">
        <v>1021</v>
      </c>
      <c r="C203" s="158">
        <v>996</v>
      </c>
      <c r="D203" s="158">
        <v>966</v>
      </c>
      <c r="E203" s="158">
        <v>994</v>
      </c>
      <c r="F203" s="158">
        <v>1022</v>
      </c>
      <c r="G203" s="158">
        <v>1017</v>
      </c>
      <c r="H203" s="158">
        <v>986</v>
      </c>
      <c r="I203" s="158">
        <v>972</v>
      </c>
      <c r="J203" s="158">
        <v>966</v>
      </c>
      <c r="K203" s="158">
        <v>1012</v>
      </c>
      <c r="L203" s="158">
        <v>1010</v>
      </c>
      <c r="M203" s="158">
        <v>975</v>
      </c>
      <c r="N203" s="158">
        <v>966</v>
      </c>
      <c r="O203" s="158">
        <v>953</v>
      </c>
      <c r="P203" s="158">
        <v>968</v>
      </c>
      <c r="Q203" s="158">
        <v>971</v>
      </c>
      <c r="R203" s="158">
        <v>1083</v>
      </c>
      <c r="S203" s="159">
        <v>984</v>
      </c>
      <c r="U203" s="148">
        <f t="shared" si="3"/>
        <v>0.5475222675432263</v>
      </c>
      <c r="V203" s="149">
        <f t="shared" si="3"/>
        <v>-0.31849889048261226</v>
      </c>
    </row>
    <row r="204" spans="1:22" x14ac:dyDescent="0.25">
      <c r="A204" s="156" t="s">
        <v>99</v>
      </c>
      <c r="B204" s="157">
        <v>4543</v>
      </c>
      <c r="C204" s="158">
        <v>4708</v>
      </c>
      <c r="D204" s="158">
        <v>4773</v>
      </c>
      <c r="E204" s="158">
        <v>4848</v>
      </c>
      <c r="F204" s="158">
        <v>4827</v>
      </c>
      <c r="G204" s="158">
        <v>4894</v>
      </c>
      <c r="H204" s="158">
        <v>4934</v>
      </c>
      <c r="I204" s="158">
        <v>4902</v>
      </c>
      <c r="J204" s="158">
        <v>4865</v>
      </c>
      <c r="K204" s="158">
        <v>4782</v>
      </c>
      <c r="L204" s="158">
        <v>4768</v>
      </c>
      <c r="M204" s="158">
        <v>4860</v>
      </c>
      <c r="N204" s="158">
        <v>4949</v>
      </c>
      <c r="O204" s="158">
        <v>4946</v>
      </c>
      <c r="P204" s="158">
        <v>4985</v>
      </c>
      <c r="Q204" s="158">
        <v>5019</v>
      </c>
      <c r="R204" s="158">
        <v>5138</v>
      </c>
      <c r="S204" s="159">
        <v>5171</v>
      </c>
      <c r="U204" s="160">
        <f t="shared" si="3"/>
        <v>9.826619731452646E-2</v>
      </c>
      <c r="V204" s="161">
        <f t="shared" si="3"/>
        <v>2.5939500776846147E-2</v>
      </c>
    </row>
    <row r="205" spans="1:22" x14ac:dyDescent="0.25">
      <c r="A205" s="156" t="s">
        <v>102</v>
      </c>
      <c r="B205" s="157">
        <v>16701</v>
      </c>
      <c r="C205" s="158">
        <v>16813</v>
      </c>
      <c r="D205" s="158">
        <v>16953</v>
      </c>
      <c r="E205" s="158">
        <v>17179</v>
      </c>
      <c r="F205" s="158">
        <v>17612</v>
      </c>
      <c r="G205" s="158">
        <v>17080</v>
      </c>
      <c r="H205" s="158">
        <v>17100</v>
      </c>
      <c r="I205" s="158">
        <v>16880</v>
      </c>
      <c r="J205" s="158">
        <v>17290</v>
      </c>
      <c r="K205" s="158">
        <v>17233</v>
      </c>
      <c r="L205" s="158">
        <v>17358</v>
      </c>
      <c r="M205" s="158">
        <v>17482</v>
      </c>
      <c r="N205" s="158">
        <v>17264</v>
      </c>
      <c r="O205" s="158">
        <v>17509</v>
      </c>
      <c r="P205" s="158">
        <v>17778</v>
      </c>
      <c r="Q205" s="158">
        <v>17705</v>
      </c>
      <c r="R205" s="158">
        <v>17198</v>
      </c>
      <c r="S205" s="159">
        <v>17212</v>
      </c>
      <c r="U205" s="160">
        <f t="shared" si="3"/>
        <v>-0.1097170543327658</v>
      </c>
      <c r="V205" s="161">
        <f t="shared" si="3"/>
        <v>3.2601707850625772E-3</v>
      </c>
    </row>
    <row r="206" spans="1:22" x14ac:dyDescent="0.25">
      <c r="A206" s="156" t="s">
        <v>105</v>
      </c>
      <c r="B206" s="157">
        <v>11222</v>
      </c>
      <c r="C206" s="158">
        <v>11196</v>
      </c>
      <c r="D206" s="158">
        <v>11068</v>
      </c>
      <c r="E206" s="158">
        <v>11165</v>
      </c>
      <c r="F206" s="158">
        <v>11332</v>
      </c>
      <c r="G206" s="158">
        <v>11455</v>
      </c>
      <c r="H206" s="158">
        <v>11509</v>
      </c>
      <c r="I206" s="158">
        <v>11600</v>
      </c>
      <c r="J206" s="158">
        <v>11601</v>
      </c>
      <c r="K206" s="158">
        <v>11951</v>
      </c>
      <c r="L206" s="158">
        <v>11849</v>
      </c>
      <c r="M206" s="158">
        <v>11757</v>
      </c>
      <c r="N206" s="158">
        <v>12162</v>
      </c>
      <c r="O206" s="158">
        <v>12337</v>
      </c>
      <c r="P206" s="158">
        <v>12844</v>
      </c>
      <c r="Q206" s="158">
        <v>13171</v>
      </c>
      <c r="R206" s="158">
        <v>14779</v>
      </c>
      <c r="S206" s="159">
        <v>15144</v>
      </c>
      <c r="U206" s="160">
        <f t="shared" si="3"/>
        <v>0.58527714171626477</v>
      </c>
      <c r="V206" s="161">
        <f t="shared" si="3"/>
        <v>0.1025091622093981</v>
      </c>
    </row>
    <row r="207" spans="1:22" x14ac:dyDescent="0.25">
      <c r="A207" s="156" t="s">
        <v>108</v>
      </c>
      <c r="B207" s="157">
        <v>37244</v>
      </c>
      <c r="C207" s="158">
        <v>38541</v>
      </c>
      <c r="D207" s="158">
        <v>38794</v>
      </c>
      <c r="E207" s="158">
        <v>38407</v>
      </c>
      <c r="F207" s="158">
        <v>38572</v>
      </c>
      <c r="G207" s="158">
        <v>38483</v>
      </c>
      <c r="H207" s="158">
        <v>38541</v>
      </c>
      <c r="I207" s="158">
        <v>38791</v>
      </c>
      <c r="J207" s="158">
        <v>40163</v>
      </c>
      <c r="K207" s="158">
        <v>39589</v>
      </c>
      <c r="L207" s="158">
        <v>40186</v>
      </c>
      <c r="M207" s="158">
        <v>40610</v>
      </c>
      <c r="N207" s="158">
        <v>41346</v>
      </c>
      <c r="O207" s="158">
        <v>41488</v>
      </c>
      <c r="P207" s="158">
        <v>41983</v>
      </c>
      <c r="Q207" s="158">
        <v>42639</v>
      </c>
      <c r="R207" s="158">
        <v>42372</v>
      </c>
      <c r="S207" s="159">
        <v>42716</v>
      </c>
      <c r="U207" s="160">
        <f t="shared" si="3"/>
        <v>-2.4813206018138856E-2</v>
      </c>
      <c r="V207" s="161">
        <f t="shared" si="3"/>
        <v>3.2871887189005466E-2</v>
      </c>
    </row>
    <row r="208" spans="1:22" ht="13.8" thickBot="1" x14ac:dyDescent="0.3">
      <c r="A208" s="150" t="s">
        <v>111</v>
      </c>
      <c r="B208" s="151">
        <v>2739</v>
      </c>
      <c r="C208" s="152">
        <v>2837</v>
      </c>
      <c r="D208" s="152">
        <v>2878</v>
      </c>
      <c r="E208" s="152">
        <v>2941</v>
      </c>
      <c r="F208" s="152">
        <v>3083</v>
      </c>
      <c r="G208" s="152">
        <v>3181</v>
      </c>
      <c r="H208" s="152">
        <v>3205</v>
      </c>
      <c r="I208" s="152">
        <v>3356</v>
      </c>
      <c r="J208" s="152">
        <v>3408</v>
      </c>
      <c r="K208" s="152">
        <v>3357</v>
      </c>
      <c r="L208" s="152">
        <v>3378</v>
      </c>
      <c r="M208" s="152">
        <v>3403</v>
      </c>
      <c r="N208" s="152">
        <v>3497</v>
      </c>
      <c r="O208" s="152">
        <v>3528</v>
      </c>
      <c r="P208" s="152">
        <v>3686</v>
      </c>
      <c r="Q208" s="152">
        <v>3690</v>
      </c>
      <c r="R208" s="152">
        <v>3672</v>
      </c>
      <c r="S208" s="153">
        <v>3674</v>
      </c>
      <c r="U208" s="154">
        <f t="shared" si="3"/>
        <v>-1.9369886696008587E-2</v>
      </c>
      <c r="V208" s="155">
        <f t="shared" si="3"/>
        <v>2.1804298260594823E-3</v>
      </c>
    </row>
    <row r="209" spans="1:22" x14ac:dyDescent="0.25">
      <c r="A209" s="187" t="s">
        <v>114</v>
      </c>
      <c r="B209" s="132">
        <v>383988</v>
      </c>
      <c r="C209" s="133">
        <v>389757</v>
      </c>
      <c r="D209" s="133">
        <v>392140</v>
      </c>
      <c r="E209" s="133">
        <v>392475</v>
      </c>
      <c r="F209" s="133">
        <v>392825</v>
      </c>
      <c r="G209" s="133">
        <v>397427</v>
      </c>
      <c r="H209" s="133">
        <v>398191</v>
      </c>
      <c r="I209" s="133">
        <v>401155</v>
      </c>
      <c r="J209" s="133">
        <v>402763</v>
      </c>
      <c r="K209" s="133">
        <v>399747</v>
      </c>
      <c r="L209" s="133">
        <v>405895</v>
      </c>
      <c r="M209" s="133">
        <v>409744</v>
      </c>
      <c r="N209" s="133">
        <v>412941</v>
      </c>
      <c r="O209" s="133">
        <v>411909</v>
      </c>
      <c r="P209" s="133">
        <v>416982</v>
      </c>
      <c r="Q209" s="133">
        <v>422784</v>
      </c>
      <c r="R209" s="133">
        <v>420697</v>
      </c>
      <c r="S209" s="188">
        <v>422372</v>
      </c>
      <c r="U209" s="135">
        <f t="shared" si="3"/>
        <v>-1.9599583907815799E-2</v>
      </c>
      <c r="V209" s="136">
        <f t="shared" si="3"/>
        <v>1.6021317643812871E-2</v>
      </c>
    </row>
    <row r="210" spans="1:22" ht="13.8" thickBot="1" x14ac:dyDescent="0.3">
      <c r="A210" s="189" t="s">
        <v>117</v>
      </c>
      <c r="B210" s="132">
        <v>143401</v>
      </c>
      <c r="C210" s="133">
        <v>147871</v>
      </c>
      <c r="D210" s="133">
        <v>150280</v>
      </c>
      <c r="E210" s="133">
        <v>149873</v>
      </c>
      <c r="F210" s="133">
        <v>148128</v>
      </c>
      <c r="G210" s="133">
        <v>151594</v>
      </c>
      <c r="H210" s="133">
        <v>149537</v>
      </c>
      <c r="I210" s="133">
        <v>153344</v>
      </c>
      <c r="J210" s="133">
        <v>152762</v>
      </c>
      <c r="K210" s="133">
        <v>151791</v>
      </c>
      <c r="L210" s="133">
        <v>155251</v>
      </c>
      <c r="M210" s="133">
        <v>155309</v>
      </c>
      <c r="N210" s="133">
        <v>159704</v>
      </c>
      <c r="O210" s="133">
        <v>156194</v>
      </c>
      <c r="P210" s="133">
        <v>158631</v>
      </c>
      <c r="Q210" s="133">
        <v>161305</v>
      </c>
      <c r="R210" s="133">
        <v>158273</v>
      </c>
      <c r="S210" s="188">
        <v>157784</v>
      </c>
      <c r="U210" s="135">
        <f t="shared" si="3"/>
        <v>-7.309330460563368E-2</v>
      </c>
      <c r="V210" s="136">
        <f t="shared" si="3"/>
        <v>-1.2301237578372315E-2</v>
      </c>
    </row>
    <row r="211" spans="1:22" x14ac:dyDescent="0.25">
      <c r="A211" s="144" t="s">
        <v>120</v>
      </c>
      <c r="B211" s="145">
        <v>40745</v>
      </c>
      <c r="C211" s="146">
        <v>41429</v>
      </c>
      <c r="D211" s="146">
        <v>42584</v>
      </c>
      <c r="E211" s="146">
        <v>42449</v>
      </c>
      <c r="F211" s="146">
        <v>41494</v>
      </c>
      <c r="G211" s="146">
        <v>42561</v>
      </c>
      <c r="H211" s="146">
        <v>42969</v>
      </c>
      <c r="I211" s="146">
        <v>42619</v>
      </c>
      <c r="J211" s="146">
        <v>43226</v>
      </c>
      <c r="K211" s="146">
        <v>41891</v>
      </c>
      <c r="L211" s="146">
        <v>44686</v>
      </c>
      <c r="M211" s="146">
        <v>44127</v>
      </c>
      <c r="N211" s="146">
        <v>43514</v>
      </c>
      <c r="O211" s="146">
        <v>44255</v>
      </c>
      <c r="P211" s="146">
        <v>45492</v>
      </c>
      <c r="Q211" s="146">
        <v>45245</v>
      </c>
      <c r="R211" s="146">
        <v>43923</v>
      </c>
      <c r="S211" s="147">
        <v>42875</v>
      </c>
      <c r="U211" s="148">
        <f t="shared" si="3"/>
        <v>-0.11185144977786277</v>
      </c>
      <c r="V211" s="149">
        <f t="shared" si="3"/>
        <v>-9.2077976774426973E-2</v>
      </c>
    </row>
    <row r="212" spans="1:22" ht="13.8" thickBot="1" x14ac:dyDescent="0.3">
      <c r="A212" s="150" t="s">
        <v>123</v>
      </c>
      <c r="B212" s="151">
        <v>39927</v>
      </c>
      <c r="C212" s="152">
        <v>40920</v>
      </c>
      <c r="D212" s="152">
        <v>41464</v>
      </c>
      <c r="E212" s="152">
        <v>42225</v>
      </c>
      <c r="F212" s="152">
        <v>41007</v>
      </c>
      <c r="G212" s="152">
        <v>43499</v>
      </c>
      <c r="H212" s="152">
        <v>43515</v>
      </c>
      <c r="I212" s="152">
        <v>45725</v>
      </c>
      <c r="J212" s="152">
        <v>45577</v>
      </c>
      <c r="K212" s="152">
        <v>44851</v>
      </c>
      <c r="L212" s="152">
        <v>45897</v>
      </c>
      <c r="M212" s="152">
        <v>44451</v>
      </c>
      <c r="N212" s="152">
        <v>48167</v>
      </c>
      <c r="O212" s="152">
        <v>46739</v>
      </c>
      <c r="P212" s="152">
        <v>47036</v>
      </c>
      <c r="Q212" s="152">
        <v>48652</v>
      </c>
      <c r="R212" s="152">
        <v>49615</v>
      </c>
      <c r="S212" s="153">
        <v>49827</v>
      </c>
      <c r="U212" s="154">
        <f t="shared" si="3"/>
        <v>8.1556447152485889E-2</v>
      </c>
      <c r="V212" s="155">
        <f t="shared" si="3"/>
        <v>1.7201463862970945E-2</v>
      </c>
    </row>
    <row r="213" spans="1:22" ht="13.8" thickBot="1" x14ac:dyDescent="0.3">
      <c r="A213" s="189" t="s">
        <v>126</v>
      </c>
      <c r="B213" s="132">
        <v>56553</v>
      </c>
      <c r="C213" s="133">
        <v>59231</v>
      </c>
      <c r="D213" s="133">
        <v>60026</v>
      </c>
      <c r="E213" s="133">
        <v>58968</v>
      </c>
      <c r="F213" s="133">
        <v>59312</v>
      </c>
      <c r="G213" s="133">
        <v>59503</v>
      </c>
      <c r="H213" s="133">
        <v>57023</v>
      </c>
      <c r="I213" s="133">
        <v>58919</v>
      </c>
      <c r="J213" s="133">
        <v>57757</v>
      </c>
      <c r="K213" s="133">
        <v>58488</v>
      </c>
      <c r="L213" s="133">
        <v>58200</v>
      </c>
      <c r="M213" s="133">
        <v>60116</v>
      </c>
      <c r="N213" s="133">
        <v>61416</v>
      </c>
      <c r="O213" s="133">
        <v>58571</v>
      </c>
      <c r="P213" s="133">
        <v>59477</v>
      </c>
      <c r="Q213" s="133">
        <v>60616</v>
      </c>
      <c r="R213" s="133">
        <v>58119</v>
      </c>
      <c r="S213" s="188">
        <v>58498</v>
      </c>
      <c r="U213" s="135">
        <f t="shared" si="3"/>
        <v>-0.15487016067643156</v>
      </c>
      <c r="V213" s="136">
        <f t="shared" si="3"/>
        <v>2.6340672783028651E-2</v>
      </c>
    </row>
    <row r="214" spans="1:22" x14ac:dyDescent="0.25">
      <c r="A214" s="144" t="s">
        <v>129</v>
      </c>
      <c r="B214" s="145">
        <v>10327</v>
      </c>
      <c r="C214" s="146">
        <v>11551</v>
      </c>
      <c r="D214" s="146">
        <v>12177</v>
      </c>
      <c r="E214" s="146">
        <v>10609</v>
      </c>
      <c r="F214" s="146">
        <v>12644</v>
      </c>
      <c r="G214" s="146">
        <v>11486</v>
      </c>
      <c r="H214" s="146">
        <v>11201</v>
      </c>
      <c r="I214" s="146">
        <v>12218</v>
      </c>
      <c r="J214" s="146">
        <v>11071</v>
      </c>
      <c r="K214" s="146">
        <v>12541</v>
      </c>
      <c r="L214" s="146">
        <v>12418</v>
      </c>
      <c r="M214" s="146">
        <v>12723</v>
      </c>
      <c r="N214" s="146">
        <v>12052</v>
      </c>
      <c r="O214" s="146">
        <v>12168</v>
      </c>
      <c r="P214" s="146">
        <v>11205</v>
      </c>
      <c r="Q214" s="146">
        <v>12615</v>
      </c>
      <c r="R214" s="146">
        <v>12438</v>
      </c>
      <c r="S214" s="147">
        <v>12961</v>
      </c>
      <c r="U214" s="148">
        <f t="shared" si="3"/>
        <v>-5.4953472872925291E-2</v>
      </c>
      <c r="V214" s="149">
        <f t="shared" si="3"/>
        <v>0.17910323950820795</v>
      </c>
    </row>
    <row r="215" spans="1:22" x14ac:dyDescent="0.25">
      <c r="A215" s="156" t="s">
        <v>132</v>
      </c>
      <c r="B215" s="157">
        <v>26770</v>
      </c>
      <c r="C215" s="158">
        <v>27199</v>
      </c>
      <c r="D215" s="158">
        <v>27724</v>
      </c>
      <c r="E215" s="158">
        <v>28610</v>
      </c>
      <c r="F215" s="158">
        <v>27254</v>
      </c>
      <c r="G215" s="158">
        <v>27851</v>
      </c>
      <c r="H215" s="158">
        <v>26339</v>
      </c>
      <c r="I215" s="158">
        <v>27454</v>
      </c>
      <c r="J215" s="158">
        <v>27202</v>
      </c>
      <c r="K215" s="158">
        <v>27124</v>
      </c>
      <c r="L215" s="158">
        <v>25609</v>
      </c>
      <c r="M215" s="158">
        <v>25871</v>
      </c>
      <c r="N215" s="158">
        <v>28720</v>
      </c>
      <c r="O215" s="158">
        <v>27867</v>
      </c>
      <c r="P215" s="158">
        <v>28238</v>
      </c>
      <c r="Q215" s="158">
        <v>26825</v>
      </c>
      <c r="R215" s="158">
        <v>25976</v>
      </c>
      <c r="S215" s="159">
        <v>25900</v>
      </c>
      <c r="U215" s="160">
        <f t="shared" si="3"/>
        <v>-0.12071395637421856</v>
      </c>
      <c r="V215" s="161">
        <f t="shared" si="3"/>
        <v>-1.1651849622168808E-2</v>
      </c>
    </row>
    <row r="216" spans="1:22" x14ac:dyDescent="0.25">
      <c r="A216" s="156" t="s">
        <v>135</v>
      </c>
      <c r="B216" s="157">
        <v>19455</v>
      </c>
      <c r="C216" s="158">
        <v>20482</v>
      </c>
      <c r="D216" s="158">
        <v>20124</v>
      </c>
      <c r="E216" s="158">
        <v>19752</v>
      </c>
      <c r="F216" s="158">
        <v>19417</v>
      </c>
      <c r="G216" s="158">
        <v>20163</v>
      </c>
      <c r="H216" s="158">
        <v>19481</v>
      </c>
      <c r="I216" s="158">
        <v>19254</v>
      </c>
      <c r="J216" s="158">
        <v>19486</v>
      </c>
      <c r="K216" s="158">
        <v>18845</v>
      </c>
      <c r="L216" s="158">
        <v>20159</v>
      </c>
      <c r="M216" s="158">
        <v>21490</v>
      </c>
      <c r="N216" s="158">
        <v>20647</v>
      </c>
      <c r="O216" s="158">
        <v>18574</v>
      </c>
      <c r="P216" s="158">
        <v>20037</v>
      </c>
      <c r="Q216" s="158">
        <v>21152</v>
      </c>
      <c r="R216" s="158">
        <v>19715</v>
      </c>
      <c r="S216" s="159">
        <v>19662</v>
      </c>
      <c r="U216" s="160">
        <f t="shared" si="3"/>
        <v>-0.24528779313248839</v>
      </c>
      <c r="V216" s="161">
        <f t="shared" si="3"/>
        <v>-1.0709949227757365E-2</v>
      </c>
    </row>
    <row r="217" spans="1:22" ht="13.8" thickBot="1" x14ac:dyDescent="0.3">
      <c r="A217" s="150" t="s">
        <v>138</v>
      </c>
      <c r="B217" s="151">
        <v>6193</v>
      </c>
      <c r="C217" s="152">
        <v>6272</v>
      </c>
      <c r="D217" s="152">
        <v>6209</v>
      </c>
      <c r="E217" s="152">
        <v>6246</v>
      </c>
      <c r="F217" s="152">
        <v>6300</v>
      </c>
      <c r="G217" s="152">
        <v>6044</v>
      </c>
      <c r="H217" s="152">
        <v>6108</v>
      </c>
      <c r="I217" s="152">
        <v>6109</v>
      </c>
      <c r="J217" s="152">
        <v>6271</v>
      </c>
      <c r="K217" s="152">
        <v>6576</v>
      </c>
      <c r="L217" s="152">
        <v>6571</v>
      </c>
      <c r="M217" s="152">
        <v>6649</v>
      </c>
      <c r="N217" s="152">
        <v>6613</v>
      </c>
      <c r="O217" s="152">
        <v>6714</v>
      </c>
      <c r="P217" s="152">
        <v>6727</v>
      </c>
      <c r="Q217" s="152">
        <v>6862</v>
      </c>
      <c r="R217" s="152">
        <v>6723</v>
      </c>
      <c r="S217" s="153">
        <v>6628</v>
      </c>
      <c r="U217" s="154">
        <f t="shared" si="3"/>
        <v>-7.8597067471321225E-2</v>
      </c>
      <c r="V217" s="155">
        <f t="shared" si="3"/>
        <v>-5.5335589469264979E-2</v>
      </c>
    </row>
    <row r="218" spans="1:22" x14ac:dyDescent="0.25">
      <c r="A218" s="189" t="s">
        <v>141</v>
      </c>
      <c r="B218" s="132">
        <v>95970</v>
      </c>
      <c r="C218" s="133">
        <v>96201</v>
      </c>
      <c r="D218" s="133">
        <v>97249</v>
      </c>
      <c r="E218" s="133">
        <v>95677</v>
      </c>
      <c r="F218" s="133">
        <v>96247</v>
      </c>
      <c r="G218" s="133">
        <v>97516</v>
      </c>
      <c r="H218" s="133">
        <v>97778</v>
      </c>
      <c r="I218" s="133">
        <v>99770</v>
      </c>
      <c r="J218" s="133">
        <v>98904</v>
      </c>
      <c r="K218" s="133">
        <v>98224</v>
      </c>
      <c r="L218" s="133">
        <v>98797</v>
      </c>
      <c r="M218" s="133">
        <v>98585</v>
      </c>
      <c r="N218" s="133">
        <v>99322</v>
      </c>
      <c r="O218" s="133">
        <v>98707</v>
      </c>
      <c r="P218" s="133">
        <v>99538</v>
      </c>
      <c r="Q218" s="133">
        <v>99595</v>
      </c>
      <c r="R218" s="133">
        <v>99475</v>
      </c>
      <c r="S218" s="188">
        <v>101072</v>
      </c>
      <c r="U218" s="135">
        <f t="shared" si="3"/>
        <v>-4.8108156352590914E-3</v>
      </c>
      <c r="V218" s="136">
        <f t="shared" si="3"/>
        <v>6.5780198145249713E-2</v>
      </c>
    </row>
    <row r="219" spans="1:22" ht="13.8" thickBot="1" x14ac:dyDescent="0.3">
      <c r="A219" s="189" t="s">
        <v>144</v>
      </c>
      <c r="B219" s="132">
        <v>73916</v>
      </c>
      <c r="C219" s="133">
        <v>74801</v>
      </c>
      <c r="D219" s="133">
        <v>76228</v>
      </c>
      <c r="E219" s="133">
        <v>74979</v>
      </c>
      <c r="F219" s="133">
        <v>75131</v>
      </c>
      <c r="G219" s="133">
        <v>75978</v>
      </c>
      <c r="H219" s="133">
        <v>76084</v>
      </c>
      <c r="I219" s="133">
        <v>77862</v>
      </c>
      <c r="J219" s="133">
        <v>77137</v>
      </c>
      <c r="K219" s="133">
        <v>76497</v>
      </c>
      <c r="L219" s="133">
        <v>77093</v>
      </c>
      <c r="M219" s="133">
        <v>76969</v>
      </c>
      <c r="N219" s="133">
        <v>77665</v>
      </c>
      <c r="O219" s="133">
        <v>77048</v>
      </c>
      <c r="P219" s="133">
        <v>77769</v>
      </c>
      <c r="Q219" s="133">
        <v>77859</v>
      </c>
      <c r="R219" s="133">
        <v>77756</v>
      </c>
      <c r="S219" s="188">
        <v>79321</v>
      </c>
      <c r="U219" s="135">
        <f t="shared" si="3"/>
        <v>-5.2811257013584134E-3</v>
      </c>
      <c r="V219" s="136">
        <f t="shared" si="3"/>
        <v>8.2971626761164208E-2</v>
      </c>
    </row>
    <row r="220" spans="1:22" ht="13.8" thickBot="1" x14ac:dyDescent="0.3">
      <c r="A220" s="137" t="s">
        <v>147</v>
      </c>
      <c r="B220" s="138">
        <v>2566</v>
      </c>
      <c r="C220" s="139">
        <v>2581</v>
      </c>
      <c r="D220" s="139">
        <v>2614</v>
      </c>
      <c r="E220" s="139">
        <v>2665</v>
      </c>
      <c r="F220" s="139">
        <v>2888</v>
      </c>
      <c r="G220" s="139">
        <v>3119</v>
      </c>
      <c r="H220" s="139">
        <v>3253</v>
      </c>
      <c r="I220" s="139">
        <v>3289</v>
      </c>
      <c r="J220" s="139">
        <v>3244</v>
      </c>
      <c r="K220" s="139">
        <v>3213</v>
      </c>
      <c r="L220" s="139">
        <v>3217</v>
      </c>
      <c r="M220" s="139">
        <v>3256</v>
      </c>
      <c r="N220" s="139">
        <v>3321</v>
      </c>
      <c r="O220" s="139">
        <v>3378</v>
      </c>
      <c r="P220" s="139">
        <v>3419</v>
      </c>
      <c r="Q220" s="139">
        <v>3443</v>
      </c>
      <c r="R220" s="139">
        <v>3458</v>
      </c>
      <c r="S220" s="140">
        <v>3474</v>
      </c>
      <c r="U220" s="141">
        <f t="shared" si="3"/>
        <v>1.7540877137788513E-2</v>
      </c>
      <c r="V220" s="142">
        <f t="shared" si="3"/>
        <v>1.8636656776255256E-2</v>
      </c>
    </row>
    <row r="221" spans="1:22" x14ac:dyDescent="0.25">
      <c r="A221" s="189" t="s">
        <v>150</v>
      </c>
      <c r="B221" s="132">
        <v>6830</v>
      </c>
      <c r="C221" s="133">
        <v>6776</v>
      </c>
      <c r="D221" s="133">
        <v>6727</v>
      </c>
      <c r="E221" s="133">
        <v>6682</v>
      </c>
      <c r="F221" s="133">
        <v>6699</v>
      </c>
      <c r="G221" s="133">
        <v>6744</v>
      </c>
      <c r="H221" s="133">
        <v>6787</v>
      </c>
      <c r="I221" s="133">
        <v>6827</v>
      </c>
      <c r="J221" s="133">
        <v>6854</v>
      </c>
      <c r="K221" s="133">
        <v>6839</v>
      </c>
      <c r="L221" s="133">
        <v>6775</v>
      </c>
      <c r="M221" s="133">
        <v>6662</v>
      </c>
      <c r="N221" s="133">
        <v>6509</v>
      </c>
      <c r="O221" s="133">
        <v>6385</v>
      </c>
      <c r="P221" s="133">
        <v>6307</v>
      </c>
      <c r="Q221" s="133">
        <v>6274</v>
      </c>
      <c r="R221" s="133">
        <v>6260</v>
      </c>
      <c r="S221" s="188">
        <v>6244</v>
      </c>
      <c r="U221" s="135">
        <f t="shared" si="3"/>
        <v>-8.8958939201347897E-3</v>
      </c>
      <c r="V221" s="136">
        <f t="shared" si="3"/>
        <v>-1.0184512845390459E-2</v>
      </c>
    </row>
    <row r="222" spans="1:22" ht="13.8" thickBot="1" x14ac:dyDescent="0.3">
      <c r="A222" s="189" t="s">
        <v>153</v>
      </c>
      <c r="B222" s="132">
        <v>7585</v>
      </c>
      <c r="C222" s="133">
        <v>7375</v>
      </c>
      <c r="D222" s="133">
        <v>7320</v>
      </c>
      <c r="E222" s="133">
        <v>7175</v>
      </c>
      <c r="F222" s="133">
        <v>7395</v>
      </c>
      <c r="G222" s="133">
        <v>7544</v>
      </c>
      <c r="H222" s="133">
        <v>7524</v>
      </c>
      <c r="I222" s="133">
        <v>7676</v>
      </c>
      <c r="J222" s="133">
        <v>7572</v>
      </c>
      <c r="K222" s="133">
        <v>7610</v>
      </c>
      <c r="L222" s="133">
        <v>7664</v>
      </c>
      <c r="M222" s="133">
        <v>7665</v>
      </c>
      <c r="N222" s="133">
        <v>7816</v>
      </c>
      <c r="O222" s="133">
        <v>7910</v>
      </c>
      <c r="P222" s="133">
        <v>8069</v>
      </c>
      <c r="Q222" s="133">
        <v>8035</v>
      </c>
      <c r="R222" s="133">
        <v>8012</v>
      </c>
      <c r="S222" s="188">
        <v>8021</v>
      </c>
      <c r="U222" s="135">
        <f t="shared" si="3"/>
        <v>-1.1400837773231642E-2</v>
      </c>
      <c r="V222" s="136">
        <f t="shared" si="3"/>
        <v>4.5008368010932553E-3</v>
      </c>
    </row>
    <row r="223" spans="1:22" ht="13.8" thickBot="1" x14ac:dyDescent="0.3">
      <c r="A223" s="137" t="s">
        <v>156</v>
      </c>
      <c r="B223" s="138">
        <v>5080</v>
      </c>
      <c r="C223" s="139">
        <v>4680</v>
      </c>
      <c r="D223" s="139">
        <v>4389</v>
      </c>
      <c r="E223" s="139">
        <v>4211</v>
      </c>
      <c r="F223" s="139">
        <v>4183</v>
      </c>
      <c r="G223" s="139">
        <v>4189</v>
      </c>
      <c r="H223" s="139">
        <v>4186</v>
      </c>
      <c r="I223" s="139">
        <v>4175</v>
      </c>
      <c r="J223" s="139">
        <v>4155</v>
      </c>
      <c r="K223" s="139">
        <v>4134</v>
      </c>
      <c r="L223" s="139">
        <v>4115</v>
      </c>
      <c r="M223" s="139">
        <v>4098</v>
      </c>
      <c r="N223" s="139">
        <v>4081</v>
      </c>
      <c r="O223" s="139">
        <v>4069</v>
      </c>
      <c r="P223" s="139">
        <v>4065</v>
      </c>
      <c r="Q223" s="139">
        <v>4067</v>
      </c>
      <c r="R223" s="139">
        <v>4070</v>
      </c>
      <c r="S223" s="140">
        <v>4073</v>
      </c>
      <c r="U223" s="141">
        <f t="shared" si="3"/>
        <v>2.9538441433081264E-3</v>
      </c>
      <c r="V223" s="142">
        <f t="shared" si="3"/>
        <v>2.9516644555962479E-3</v>
      </c>
    </row>
    <row r="224" spans="1:22" ht="13.8" thickBot="1" x14ac:dyDescent="0.3">
      <c r="A224" s="189" t="s">
        <v>159</v>
      </c>
      <c r="B224" s="132">
        <v>104289</v>
      </c>
      <c r="C224" s="133">
        <v>105316</v>
      </c>
      <c r="D224" s="133">
        <v>103782</v>
      </c>
      <c r="E224" s="133">
        <v>105769</v>
      </c>
      <c r="F224" s="133">
        <v>106863</v>
      </c>
      <c r="G224" s="133">
        <v>105932</v>
      </c>
      <c r="H224" s="133">
        <v>108269</v>
      </c>
      <c r="I224" s="133">
        <v>106027</v>
      </c>
      <c r="J224" s="133">
        <v>108276</v>
      </c>
      <c r="K224" s="133">
        <v>106775</v>
      </c>
      <c r="L224" s="133">
        <v>108251</v>
      </c>
      <c r="M224" s="133">
        <v>111743</v>
      </c>
      <c r="N224" s="133">
        <v>109024</v>
      </c>
      <c r="O224" s="133">
        <v>111107</v>
      </c>
      <c r="P224" s="133">
        <v>112191</v>
      </c>
      <c r="Q224" s="133">
        <v>114643</v>
      </c>
      <c r="R224" s="133">
        <v>116301</v>
      </c>
      <c r="S224" s="188">
        <v>116969</v>
      </c>
      <c r="U224" s="135">
        <f t="shared" si="3"/>
        <v>5.9116238961894885E-2</v>
      </c>
      <c r="V224" s="136">
        <f t="shared" si="3"/>
        <v>2.3173567667384987E-2</v>
      </c>
    </row>
    <row r="225" spans="1:22" x14ac:dyDescent="0.25">
      <c r="A225" s="144" t="s">
        <v>162</v>
      </c>
      <c r="B225" s="145">
        <v>79039</v>
      </c>
      <c r="C225" s="146">
        <v>79828</v>
      </c>
      <c r="D225" s="146">
        <v>77952</v>
      </c>
      <c r="E225" s="146">
        <v>79743</v>
      </c>
      <c r="F225" s="146">
        <v>80821</v>
      </c>
      <c r="G225" s="146">
        <v>79476</v>
      </c>
      <c r="H225" s="146">
        <v>81380</v>
      </c>
      <c r="I225" s="146">
        <v>79095</v>
      </c>
      <c r="J225" s="146">
        <v>81099</v>
      </c>
      <c r="K225" s="146">
        <v>79709</v>
      </c>
      <c r="L225" s="146">
        <v>81115</v>
      </c>
      <c r="M225" s="146">
        <v>84253</v>
      </c>
      <c r="N225" s="146">
        <v>81369</v>
      </c>
      <c r="O225" s="146">
        <v>83595</v>
      </c>
      <c r="P225" s="146">
        <v>84833</v>
      </c>
      <c r="Q225" s="146">
        <v>87003</v>
      </c>
      <c r="R225" s="146">
        <v>88543</v>
      </c>
      <c r="S225" s="147">
        <v>89111</v>
      </c>
      <c r="U225" s="135">
        <f t="shared" si="3"/>
        <v>7.2704291867206505E-2</v>
      </c>
      <c r="V225" s="136">
        <f t="shared" si="3"/>
        <v>2.590781696972333E-2</v>
      </c>
    </row>
    <row r="226" spans="1:22" ht="13.8" thickBot="1" x14ac:dyDescent="0.3">
      <c r="A226" s="150" t="s">
        <v>165</v>
      </c>
      <c r="B226" s="151">
        <v>21246</v>
      </c>
      <c r="C226" s="152">
        <v>21426</v>
      </c>
      <c r="D226" s="152">
        <v>21606</v>
      </c>
      <c r="E226" s="152">
        <v>21783</v>
      </c>
      <c r="F226" s="152">
        <v>22001</v>
      </c>
      <c r="G226" s="152">
        <v>22223</v>
      </c>
      <c r="H226" s="152">
        <v>22427</v>
      </c>
      <c r="I226" s="152">
        <v>22610</v>
      </c>
      <c r="J226" s="152">
        <v>22762</v>
      </c>
      <c r="K226" s="152">
        <v>22910</v>
      </c>
      <c r="L226" s="152">
        <v>23064</v>
      </c>
      <c r="M226" s="152">
        <v>23223</v>
      </c>
      <c r="N226" s="152">
        <v>23368</v>
      </c>
      <c r="O226" s="152">
        <v>23490</v>
      </c>
      <c r="P226" s="152">
        <v>23591</v>
      </c>
      <c r="Q226" s="152">
        <v>23667</v>
      </c>
      <c r="R226" s="152">
        <v>23750</v>
      </c>
      <c r="S226" s="153">
        <v>23848</v>
      </c>
      <c r="U226" s="135">
        <f t="shared" si="3"/>
        <v>1.4101938111781953E-2</v>
      </c>
      <c r="V226" s="136">
        <f t="shared" si="3"/>
        <v>1.6607703366328996E-2</v>
      </c>
    </row>
    <row r="227" spans="1:22" x14ac:dyDescent="0.25">
      <c r="A227" s="189" t="s">
        <v>168</v>
      </c>
      <c r="B227" s="132">
        <v>4004</v>
      </c>
      <c r="C227" s="133">
        <v>4062</v>
      </c>
      <c r="D227" s="133">
        <v>4224</v>
      </c>
      <c r="E227" s="133">
        <v>4244</v>
      </c>
      <c r="F227" s="133">
        <v>4041</v>
      </c>
      <c r="G227" s="133">
        <v>4233</v>
      </c>
      <c r="H227" s="133">
        <v>4461</v>
      </c>
      <c r="I227" s="133">
        <v>4322</v>
      </c>
      <c r="J227" s="133">
        <v>4416</v>
      </c>
      <c r="K227" s="133">
        <v>4156</v>
      </c>
      <c r="L227" s="133">
        <v>4072</v>
      </c>
      <c r="M227" s="133">
        <v>4267</v>
      </c>
      <c r="N227" s="133">
        <v>4286</v>
      </c>
      <c r="O227" s="133">
        <v>4022</v>
      </c>
      <c r="P227" s="133">
        <v>3767</v>
      </c>
      <c r="Q227" s="133">
        <v>3973</v>
      </c>
      <c r="R227" s="133">
        <v>4008</v>
      </c>
      <c r="S227" s="188">
        <v>4010</v>
      </c>
      <c r="U227" s="135">
        <f t="shared" si="3"/>
        <v>3.5706236162887262E-2</v>
      </c>
      <c r="V227" s="136">
        <f t="shared" si="3"/>
        <v>1.997502499058168E-3</v>
      </c>
    </row>
    <row r="228" spans="1:22" x14ac:dyDescent="0.25">
      <c r="A228" s="189" t="s">
        <v>171</v>
      </c>
      <c r="B228" s="132">
        <v>40350</v>
      </c>
      <c r="C228" s="133">
        <v>40456</v>
      </c>
      <c r="D228" s="133">
        <v>40997</v>
      </c>
      <c r="E228" s="133">
        <v>41274</v>
      </c>
      <c r="F228" s="133">
        <v>41629</v>
      </c>
      <c r="G228" s="133">
        <v>42502</v>
      </c>
      <c r="H228" s="133">
        <v>42639</v>
      </c>
      <c r="I228" s="133">
        <v>42155</v>
      </c>
      <c r="J228" s="133">
        <v>42906</v>
      </c>
      <c r="K228" s="133">
        <v>43038</v>
      </c>
      <c r="L228" s="133">
        <v>43729</v>
      </c>
      <c r="M228" s="133">
        <v>44201</v>
      </c>
      <c r="N228" s="133">
        <v>45087</v>
      </c>
      <c r="O228" s="133">
        <v>45966</v>
      </c>
      <c r="P228" s="133">
        <v>46708</v>
      </c>
      <c r="Q228" s="133">
        <v>47365</v>
      </c>
      <c r="R228" s="133">
        <v>46712</v>
      </c>
      <c r="S228" s="188">
        <v>46576</v>
      </c>
      <c r="U228" s="135">
        <f t="shared" si="3"/>
        <v>-5.4016236488890423E-2</v>
      </c>
      <c r="V228" s="136">
        <f t="shared" si="3"/>
        <v>-1.1595068903781147E-2</v>
      </c>
    </row>
    <row r="229" spans="1:22" ht="13.8" thickBot="1" x14ac:dyDescent="0.3">
      <c r="A229" s="189" t="s">
        <v>174</v>
      </c>
      <c r="B229" s="132">
        <v>26829</v>
      </c>
      <c r="C229" s="133">
        <v>26534</v>
      </c>
      <c r="D229" s="133">
        <v>26960</v>
      </c>
      <c r="E229" s="133">
        <v>26945</v>
      </c>
      <c r="F229" s="133">
        <v>27324</v>
      </c>
      <c r="G229" s="133">
        <v>28100</v>
      </c>
      <c r="H229" s="133">
        <v>28051</v>
      </c>
      <c r="I229" s="133">
        <v>27992</v>
      </c>
      <c r="J229" s="133">
        <v>28099</v>
      </c>
      <c r="K229" s="133">
        <v>28483</v>
      </c>
      <c r="L229" s="133">
        <v>29086</v>
      </c>
      <c r="M229" s="133">
        <v>29431</v>
      </c>
      <c r="N229" s="133">
        <v>29614</v>
      </c>
      <c r="O229" s="133">
        <v>30256</v>
      </c>
      <c r="P229" s="133">
        <v>30600</v>
      </c>
      <c r="Q229" s="133">
        <v>30853</v>
      </c>
      <c r="R229" s="133">
        <v>30735</v>
      </c>
      <c r="S229" s="188">
        <v>30701</v>
      </c>
      <c r="U229" s="135">
        <f t="shared" si="3"/>
        <v>-1.521080898362237E-2</v>
      </c>
      <c r="V229" s="136">
        <f t="shared" si="3"/>
        <v>-4.4175856620927156E-3</v>
      </c>
    </row>
    <row r="230" spans="1:22" x14ac:dyDescent="0.25">
      <c r="A230" s="144" t="s">
        <v>177</v>
      </c>
      <c r="B230" s="145">
        <v>8974</v>
      </c>
      <c r="C230" s="146">
        <v>9385</v>
      </c>
      <c r="D230" s="146">
        <v>9479</v>
      </c>
      <c r="E230" s="146">
        <v>9777</v>
      </c>
      <c r="F230" s="146">
        <v>9696</v>
      </c>
      <c r="G230" s="146">
        <v>9719</v>
      </c>
      <c r="H230" s="146">
        <v>9869</v>
      </c>
      <c r="I230" s="146">
        <v>9379</v>
      </c>
      <c r="J230" s="146">
        <v>10020</v>
      </c>
      <c r="K230" s="146">
        <v>9695</v>
      </c>
      <c r="L230" s="146">
        <v>9709</v>
      </c>
      <c r="M230" s="146">
        <v>9766</v>
      </c>
      <c r="N230" s="146">
        <v>10441</v>
      </c>
      <c r="O230" s="146">
        <v>10609</v>
      </c>
      <c r="P230" s="146">
        <v>10977</v>
      </c>
      <c r="Q230" s="146">
        <v>11374</v>
      </c>
      <c r="R230" s="146">
        <v>10781</v>
      </c>
      <c r="S230" s="147">
        <v>10649</v>
      </c>
      <c r="U230" s="148">
        <f t="shared" si="3"/>
        <v>-0.19279603128470779</v>
      </c>
      <c r="V230" s="149">
        <f t="shared" si="3"/>
        <v>-4.8082909786244077E-2</v>
      </c>
    </row>
    <row r="231" spans="1:22" ht="13.8" thickBot="1" x14ac:dyDescent="0.3">
      <c r="A231" s="150" t="s">
        <v>180</v>
      </c>
      <c r="B231" s="151">
        <v>4564</v>
      </c>
      <c r="C231" s="152">
        <v>4581</v>
      </c>
      <c r="D231" s="152">
        <v>4597</v>
      </c>
      <c r="E231" s="152">
        <v>4609</v>
      </c>
      <c r="F231" s="152">
        <v>4653</v>
      </c>
      <c r="G231" s="152">
        <v>4709</v>
      </c>
      <c r="H231" s="152">
        <v>4759</v>
      </c>
      <c r="I231" s="152">
        <v>4804</v>
      </c>
      <c r="J231" s="152">
        <v>4843</v>
      </c>
      <c r="K231" s="152">
        <v>4889</v>
      </c>
      <c r="L231" s="152">
        <v>4946</v>
      </c>
      <c r="M231" s="152">
        <v>5014</v>
      </c>
      <c r="N231" s="152">
        <v>5085</v>
      </c>
      <c r="O231" s="152">
        <v>5144</v>
      </c>
      <c r="P231" s="152">
        <v>5188</v>
      </c>
      <c r="Q231" s="152">
        <v>5215</v>
      </c>
      <c r="R231" s="152">
        <v>5239</v>
      </c>
      <c r="S231" s="153">
        <v>5267</v>
      </c>
      <c r="U231" s="154">
        <f t="shared" si="3"/>
        <v>1.8535903988850189E-2</v>
      </c>
      <c r="V231" s="155">
        <f t="shared" si="3"/>
        <v>2.1550121152767332E-2</v>
      </c>
    </row>
    <row r="232" spans="1:22" x14ac:dyDescent="0.25">
      <c r="A232" s="187" t="s">
        <v>183</v>
      </c>
      <c r="B232" s="132">
        <v>622123</v>
      </c>
      <c r="C232" s="133">
        <v>623252</v>
      </c>
      <c r="D232" s="133">
        <v>626418</v>
      </c>
      <c r="E232" s="133">
        <v>629249</v>
      </c>
      <c r="F232" s="133">
        <v>636313</v>
      </c>
      <c r="G232" s="133">
        <v>639494</v>
      </c>
      <c r="H232" s="133">
        <v>642709</v>
      </c>
      <c r="I232" s="133">
        <v>647318</v>
      </c>
      <c r="J232" s="133">
        <v>652034</v>
      </c>
      <c r="K232" s="133">
        <v>646554</v>
      </c>
      <c r="L232" s="133">
        <v>648443</v>
      </c>
      <c r="M232" s="133">
        <v>658837</v>
      </c>
      <c r="N232" s="133">
        <v>657069</v>
      </c>
      <c r="O232" s="133">
        <v>667880</v>
      </c>
      <c r="P232" s="133">
        <v>674585</v>
      </c>
      <c r="Q232" s="133">
        <v>684777</v>
      </c>
      <c r="R232" s="133">
        <v>689318</v>
      </c>
      <c r="S232" s="188">
        <v>701811</v>
      </c>
      <c r="U232" s="135">
        <f t="shared" si="3"/>
        <v>2.6790441277731558E-2</v>
      </c>
      <c r="V232" s="136">
        <f t="shared" si="3"/>
        <v>7.4489576254204604E-2</v>
      </c>
    </row>
    <row r="233" spans="1:22" ht="13.8" thickBot="1" x14ac:dyDescent="0.3">
      <c r="A233" s="189" t="s">
        <v>186</v>
      </c>
      <c r="B233" s="132">
        <v>535873</v>
      </c>
      <c r="C233" s="133">
        <v>536410</v>
      </c>
      <c r="D233" s="133">
        <v>539051</v>
      </c>
      <c r="E233" s="133">
        <v>540790</v>
      </c>
      <c r="F233" s="133">
        <v>546626</v>
      </c>
      <c r="G233" s="133">
        <v>547903</v>
      </c>
      <c r="H233" s="133">
        <v>549730</v>
      </c>
      <c r="I233" s="133">
        <v>553473</v>
      </c>
      <c r="J233" s="133">
        <v>557956</v>
      </c>
      <c r="K233" s="133">
        <v>552606</v>
      </c>
      <c r="L233" s="133">
        <v>554144</v>
      </c>
      <c r="M233" s="133">
        <v>562204</v>
      </c>
      <c r="N233" s="133">
        <v>560451</v>
      </c>
      <c r="O233" s="133">
        <v>571005</v>
      </c>
      <c r="P233" s="133">
        <v>576711</v>
      </c>
      <c r="Q233" s="133">
        <v>587157</v>
      </c>
      <c r="R233" s="133">
        <v>590949</v>
      </c>
      <c r="S233" s="188">
        <v>600861</v>
      </c>
      <c r="U233" s="135">
        <f t="shared" si="3"/>
        <v>2.6084286665696732E-2</v>
      </c>
      <c r="V233" s="136">
        <f t="shared" si="3"/>
        <v>6.8799043942775029E-2</v>
      </c>
    </row>
    <row r="234" spans="1:22" ht="13.8" thickBot="1" x14ac:dyDescent="0.3">
      <c r="A234" s="137" t="s">
        <v>189</v>
      </c>
      <c r="B234" s="138">
        <v>520404</v>
      </c>
      <c r="C234" s="139">
        <v>520599</v>
      </c>
      <c r="D234" s="139">
        <v>523062</v>
      </c>
      <c r="E234" s="139">
        <v>524789</v>
      </c>
      <c r="F234" s="139">
        <v>530752</v>
      </c>
      <c r="G234" s="139">
        <v>532172</v>
      </c>
      <c r="H234" s="139">
        <v>534151</v>
      </c>
      <c r="I234" s="139">
        <v>537996</v>
      </c>
      <c r="J234" s="139">
        <v>542570</v>
      </c>
      <c r="K234" s="139">
        <v>537252</v>
      </c>
      <c r="L234" s="139">
        <v>538796</v>
      </c>
      <c r="M234" s="139">
        <v>546852</v>
      </c>
      <c r="N234" s="139">
        <v>545060</v>
      </c>
      <c r="O234" s="139">
        <v>555540</v>
      </c>
      <c r="P234" s="139">
        <v>561162</v>
      </c>
      <c r="Q234" s="139">
        <v>571541</v>
      </c>
      <c r="R234" s="139">
        <v>575229</v>
      </c>
      <c r="S234" s="140">
        <v>585065</v>
      </c>
      <c r="U234" s="141">
        <f t="shared" si="3"/>
        <v>2.6061824522692012E-2</v>
      </c>
      <c r="V234" s="142">
        <f t="shared" si="3"/>
        <v>7.017150337082545E-2</v>
      </c>
    </row>
    <row r="235" spans="1:22" ht="13.8" thickBot="1" x14ac:dyDescent="0.3">
      <c r="A235" s="189" t="s">
        <v>192</v>
      </c>
      <c r="B235" s="132">
        <v>454831</v>
      </c>
      <c r="C235" s="133">
        <v>455387</v>
      </c>
      <c r="D235" s="133">
        <v>457685</v>
      </c>
      <c r="E235" s="133">
        <v>458758</v>
      </c>
      <c r="F235" s="133">
        <v>464077</v>
      </c>
      <c r="G235" s="133">
        <v>465158</v>
      </c>
      <c r="H235" s="133">
        <v>466776</v>
      </c>
      <c r="I235" s="133">
        <v>470288</v>
      </c>
      <c r="J235" s="133">
        <v>474423</v>
      </c>
      <c r="K235" s="133">
        <v>469903</v>
      </c>
      <c r="L235" s="133">
        <v>471347</v>
      </c>
      <c r="M235" s="133">
        <v>478056</v>
      </c>
      <c r="N235" s="133">
        <v>476093</v>
      </c>
      <c r="O235" s="133">
        <v>485410</v>
      </c>
      <c r="P235" s="133">
        <v>489949</v>
      </c>
      <c r="Q235" s="133">
        <v>498915</v>
      </c>
      <c r="R235" s="133">
        <v>501775</v>
      </c>
      <c r="S235" s="188">
        <v>510514</v>
      </c>
      <c r="U235" s="135">
        <f t="shared" si="3"/>
        <v>2.31276773137572E-2</v>
      </c>
      <c r="V235" s="136">
        <f t="shared" si="3"/>
        <v>7.1505851667269527E-2</v>
      </c>
    </row>
    <row r="236" spans="1:22" ht="13.8" thickBot="1" x14ac:dyDescent="0.3">
      <c r="A236" s="137" t="s">
        <v>195</v>
      </c>
      <c r="B236" s="138">
        <v>20579</v>
      </c>
      <c r="C236" s="139">
        <v>20060</v>
      </c>
      <c r="D236" s="139">
        <v>19716</v>
      </c>
      <c r="E236" s="139">
        <v>19547</v>
      </c>
      <c r="F236" s="139">
        <v>19345</v>
      </c>
      <c r="G236" s="139">
        <v>19121</v>
      </c>
      <c r="H236" s="139">
        <v>18958</v>
      </c>
      <c r="I236" s="139">
        <v>18852</v>
      </c>
      <c r="J236" s="139">
        <v>18794</v>
      </c>
      <c r="K236" s="139">
        <v>18781</v>
      </c>
      <c r="L236" s="139">
        <v>18819</v>
      </c>
      <c r="M236" s="139">
        <v>18906</v>
      </c>
      <c r="N236" s="139">
        <v>19022</v>
      </c>
      <c r="O236" s="139">
        <v>19124</v>
      </c>
      <c r="P236" s="139">
        <v>19209</v>
      </c>
      <c r="Q236" s="139">
        <v>19271</v>
      </c>
      <c r="R236" s="139">
        <v>19343</v>
      </c>
      <c r="S236" s="140">
        <v>19429</v>
      </c>
      <c r="U236" s="141">
        <f t="shared" si="3"/>
        <v>1.5028698843520427E-2</v>
      </c>
      <c r="V236" s="142">
        <f t="shared" si="3"/>
        <v>1.790316759562538E-2</v>
      </c>
    </row>
    <row r="237" spans="1:22" x14ac:dyDescent="0.25">
      <c r="A237" s="189" t="s">
        <v>198</v>
      </c>
      <c r="B237" s="132">
        <v>6210</v>
      </c>
      <c r="C237" s="133">
        <v>6138</v>
      </c>
      <c r="D237" s="133">
        <v>6074</v>
      </c>
      <c r="E237" s="133">
        <v>6018</v>
      </c>
      <c r="F237" s="133">
        <v>5903</v>
      </c>
      <c r="G237" s="133">
        <v>5770</v>
      </c>
      <c r="H237" s="133">
        <v>5656</v>
      </c>
      <c r="I237" s="133">
        <v>5561</v>
      </c>
      <c r="J237" s="133">
        <v>5479</v>
      </c>
      <c r="K237" s="133">
        <v>5405</v>
      </c>
      <c r="L237" s="133">
        <v>5339</v>
      </c>
      <c r="M237" s="133">
        <v>5280</v>
      </c>
      <c r="N237" s="133">
        <v>5226</v>
      </c>
      <c r="O237" s="133">
        <v>5186</v>
      </c>
      <c r="P237" s="133">
        <v>5164</v>
      </c>
      <c r="Q237" s="133">
        <v>5158</v>
      </c>
      <c r="R237" s="133">
        <v>5142</v>
      </c>
      <c r="S237" s="188">
        <v>5117</v>
      </c>
      <c r="U237" s="135">
        <f t="shared" si="3"/>
        <v>-1.2350295755396479E-2</v>
      </c>
      <c r="V237" s="136">
        <f t="shared" si="3"/>
        <v>-1.9306315196443324E-2</v>
      </c>
    </row>
    <row r="238" spans="1:22" x14ac:dyDescent="0.25">
      <c r="A238" s="189" t="s">
        <v>201</v>
      </c>
      <c r="B238" s="132">
        <v>14369</v>
      </c>
      <c r="C238" s="133">
        <v>13922</v>
      </c>
      <c r="D238" s="133">
        <v>13641</v>
      </c>
      <c r="E238" s="133">
        <v>13528</v>
      </c>
      <c r="F238" s="133">
        <v>13442</v>
      </c>
      <c r="G238" s="133">
        <v>13351</v>
      </c>
      <c r="H238" s="133">
        <v>13301</v>
      </c>
      <c r="I238" s="133">
        <v>13291</v>
      </c>
      <c r="J238" s="133">
        <v>13315</v>
      </c>
      <c r="K238" s="133">
        <v>13376</v>
      </c>
      <c r="L238" s="133">
        <v>13480</v>
      </c>
      <c r="M238" s="133">
        <v>13626</v>
      </c>
      <c r="N238" s="133">
        <v>13796</v>
      </c>
      <c r="O238" s="133">
        <v>13938</v>
      </c>
      <c r="P238" s="133">
        <v>14045</v>
      </c>
      <c r="Q238" s="133">
        <v>14113</v>
      </c>
      <c r="R238" s="133">
        <v>14201</v>
      </c>
      <c r="S238" s="188">
        <v>14312</v>
      </c>
      <c r="U238" s="135">
        <f t="shared" si="3"/>
        <v>2.5175794715285971E-2</v>
      </c>
      <c r="V238" s="136">
        <f t="shared" si="3"/>
        <v>3.1633889802083814E-2</v>
      </c>
    </row>
    <row r="239" spans="1:22" x14ac:dyDescent="0.25">
      <c r="A239" s="189" t="s">
        <v>204</v>
      </c>
      <c r="B239" s="132">
        <v>434256</v>
      </c>
      <c r="C239" s="133">
        <v>435341</v>
      </c>
      <c r="D239" s="133">
        <v>437995</v>
      </c>
      <c r="E239" s="133">
        <v>439243</v>
      </c>
      <c r="F239" s="133">
        <v>444776</v>
      </c>
      <c r="G239" s="133">
        <v>446088</v>
      </c>
      <c r="H239" s="133">
        <v>447875</v>
      </c>
      <c r="I239" s="133">
        <v>451501</v>
      </c>
      <c r="J239" s="133">
        <v>455705</v>
      </c>
      <c r="K239" s="133">
        <v>451190</v>
      </c>
      <c r="L239" s="133">
        <v>452597</v>
      </c>
      <c r="M239" s="133">
        <v>459228</v>
      </c>
      <c r="N239" s="133">
        <v>457142</v>
      </c>
      <c r="O239" s="133">
        <v>466368</v>
      </c>
      <c r="P239" s="133">
        <v>470826</v>
      </c>
      <c r="Q239" s="133">
        <v>479741</v>
      </c>
      <c r="R239" s="133">
        <v>482531</v>
      </c>
      <c r="S239" s="188">
        <v>491192</v>
      </c>
      <c r="U239" s="135">
        <f t="shared" si="3"/>
        <v>2.3466269880664026E-2</v>
      </c>
      <c r="V239" s="136">
        <f t="shared" si="3"/>
        <v>7.3752680325697373E-2</v>
      </c>
    </row>
    <row r="240" spans="1:22" x14ac:dyDescent="0.25">
      <c r="A240" s="189" t="s">
        <v>207</v>
      </c>
      <c r="B240" s="132">
        <v>226022</v>
      </c>
      <c r="C240" s="133">
        <v>225078</v>
      </c>
      <c r="D240" s="133">
        <v>225142</v>
      </c>
      <c r="E240" s="133">
        <v>226442</v>
      </c>
      <c r="F240" s="133">
        <v>229899</v>
      </c>
      <c r="G240" s="133">
        <v>229510</v>
      </c>
      <c r="H240" s="133">
        <v>230451</v>
      </c>
      <c r="I240" s="133">
        <v>232649</v>
      </c>
      <c r="J240" s="133">
        <v>237015</v>
      </c>
      <c r="K240" s="133">
        <v>235148</v>
      </c>
      <c r="L240" s="133">
        <v>235733</v>
      </c>
      <c r="M240" s="133">
        <v>236518</v>
      </c>
      <c r="N240" s="133">
        <v>234136</v>
      </c>
      <c r="O240" s="133">
        <v>242101</v>
      </c>
      <c r="P240" s="133">
        <v>244934</v>
      </c>
      <c r="Q240" s="133">
        <v>247351</v>
      </c>
      <c r="R240" s="133">
        <v>248139</v>
      </c>
      <c r="S240" s="188">
        <v>253894</v>
      </c>
      <c r="U240" s="135">
        <f t="shared" si="3"/>
        <v>1.2804048784611499E-2</v>
      </c>
      <c r="V240" s="136">
        <f t="shared" si="3"/>
        <v>9.604816773979552E-2</v>
      </c>
    </row>
    <row r="241" spans="1:22" x14ac:dyDescent="0.25">
      <c r="A241" s="189" t="s">
        <v>210</v>
      </c>
      <c r="B241" s="132">
        <v>205205</v>
      </c>
      <c r="C241" s="133">
        <v>207263</v>
      </c>
      <c r="D241" s="133">
        <v>209885</v>
      </c>
      <c r="E241" s="133">
        <v>209845</v>
      </c>
      <c r="F241" s="133">
        <v>211898</v>
      </c>
      <c r="G241" s="133">
        <v>213514</v>
      </c>
      <c r="H241" s="133">
        <v>214307</v>
      </c>
      <c r="I241" s="133">
        <v>215873</v>
      </c>
      <c r="J241" s="133">
        <v>215623</v>
      </c>
      <c r="K241" s="133">
        <v>213117</v>
      </c>
      <c r="L241" s="133">
        <v>213976</v>
      </c>
      <c r="M241" s="133">
        <v>219710</v>
      </c>
      <c r="N241" s="133">
        <v>220020</v>
      </c>
      <c r="O241" s="133">
        <v>221263</v>
      </c>
      <c r="P241" s="133">
        <v>222941</v>
      </c>
      <c r="Q241" s="133">
        <v>229347</v>
      </c>
      <c r="R241" s="133">
        <v>231385</v>
      </c>
      <c r="S241" s="188">
        <v>234273</v>
      </c>
      <c r="U241" s="135">
        <f t="shared" si="3"/>
        <v>3.6020982812113855E-2</v>
      </c>
      <c r="V241" s="136">
        <f t="shared" si="3"/>
        <v>5.086795722112214E-2</v>
      </c>
    </row>
    <row r="242" spans="1:22" x14ac:dyDescent="0.25">
      <c r="A242" s="189" t="s">
        <v>213</v>
      </c>
      <c r="B242" s="132">
        <v>3038</v>
      </c>
      <c r="C242" s="133">
        <v>2999</v>
      </c>
      <c r="D242" s="133">
        <v>2962</v>
      </c>
      <c r="E242" s="133">
        <v>2954</v>
      </c>
      <c r="F242" s="133">
        <v>2979</v>
      </c>
      <c r="G242" s="133">
        <v>3061</v>
      </c>
      <c r="H242" s="133">
        <v>3115</v>
      </c>
      <c r="I242" s="133">
        <v>2976</v>
      </c>
      <c r="J242" s="133">
        <v>3070</v>
      </c>
      <c r="K242" s="133">
        <v>2930</v>
      </c>
      <c r="L242" s="133">
        <v>2891</v>
      </c>
      <c r="M242" s="133">
        <v>2995</v>
      </c>
      <c r="N242" s="133">
        <v>2976</v>
      </c>
      <c r="O242" s="133">
        <v>3007</v>
      </c>
      <c r="P242" s="133">
        <v>2955</v>
      </c>
      <c r="Q242" s="133">
        <v>3036</v>
      </c>
      <c r="R242" s="133">
        <v>3001</v>
      </c>
      <c r="S242" s="188">
        <v>3017</v>
      </c>
      <c r="U242" s="135">
        <f t="shared" si="3"/>
        <v>-4.5322003979878067E-2</v>
      </c>
      <c r="V242" s="136">
        <f t="shared" si="3"/>
        <v>2.1497384553968546E-2</v>
      </c>
    </row>
    <row r="243" spans="1:22" x14ac:dyDescent="0.25">
      <c r="A243" s="189" t="s">
        <v>216</v>
      </c>
      <c r="B243" s="132">
        <v>65593</v>
      </c>
      <c r="C243" s="133">
        <v>65240</v>
      </c>
      <c r="D243" s="133">
        <v>65408</v>
      </c>
      <c r="E243" s="133">
        <v>66054</v>
      </c>
      <c r="F243" s="133">
        <v>66700</v>
      </c>
      <c r="G243" s="133">
        <v>67036</v>
      </c>
      <c r="H243" s="133">
        <v>67394</v>
      </c>
      <c r="I243" s="133">
        <v>67731</v>
      </c>
      <c r="J243" s="133">
        <v>68173</v>
      </c>
      <c r="K243" s="133">
        <v>67378</v>
      </c>
      <c r="L243" s="133">
        <v>67480</v>
      </c>
      <c r="M243" s="133">
        <v>68820</v>
      </c>
      <c r="N243" s="133">
        <v>68983</v>
      </c>
      <c r="O243" s="133">
        <v>70149</v>
      </c>
      <c r="P243" s="133">
        <v>71226</v>
      </c>
      <c r="Q243" s="133">
        <v>72637</v>
      </c>
      <c r="R243" s="133">
        <v>73461</v>
      </c>
      <c r="S243" s="188">
        <v>74560</v>
      </c>
      <c r="U243" s="135">
        <f t="shared" si="3"/>
        <v>4.6154308338710592E-2</v>
      </c>
      <c r="V243" s="136">
        <f t="shared" si="3"/>
        <v>6.1197586441622098E-2</v>
      </c>
    </row>
    <row r="244" spans="1:22" x14ac:dyDescent="0.25">
      <c r="A244" s="189" t="s">
        <v>219</v>
      </c>
      <c r="B244" s="132">
        <v>15471</v>
      </c>
      <c r="C244" s="133">
        <v>15806</v>
      </c>
      <c r="D244" s="133">
        <v>15983</v>
      </c>
      <c r="E244" s="133">
        <v>15996</v>
      </c>
      <c r="F244" s="133">
        <v>15875</v>
      </c>
      <c r="G244" s="133">
        <v>15736</v>
      </c>
      <c r="H244" s="133">
        <v>15588</v>
      </c>
      <c r="I244" s="133">
        <v>15492</v>
      </c>
      <c r="J244" s="133">
        <v>15408</v>
      </c>
      <c r="K244" s="133">
        <v>15373</v>
      </c>
      <c r="L244" s="133">
        <v>15369</v>
      </c>
      <c r="M244" s="133">
        <v>15380</v>
      </c>
      <c r="N244" s="133">
        <v>15416</v>
      </c>
      <c r="O244" s="133">
        <v>15498</v>
      </c>
      <c r="P244" s="133">
        <v>15584</v>
      </c>
      <c r="Q244" s="133">
        <v>15658</v>
      </c>
      <c r="R244" s="133">
        <v>15762</v>
      </c>
      <c r="S244" s="188">
        <v>15843</v>
      </c>
      <c r="U244" s="135">
        <f t="shared" si="3"/>
        <v>2.6833757393575075E-2</v>
      </c>
      <c r="V244" s="136">
        <f t="shared" si="3"/>
        <v>2.0714762917999341E-2</v>
      </c>
    </row>
    <row r="245" spans="1:22" x14ac:dyDescent="0.25">
      <c r="A245" s="189" t="s">
        <v>222</v>
      </c>
      <c r="B245" s="132">
        <v>13019</v>
      </c>
      <c r="C245" s="133">
        <v>13103</v>
      </c>
      <c r="D245" s="133">
        <v>13179</v>
      </c>
      <c r="E245" s="133">
        <v>13264</v>
      </c>
      <c r="F245" s="133">
        <v>13358</v>
      </c>
      <c r="G245" s="133">
        <v>13432</v>
      </c>
      <c r="H245" s="133">
        <v>13478</v>
      </c>
      <c r="I245" s="133">
        <v>13573</v>
      </c>
      <c r="J245" s="133">
        <v>13667</v>
      </c>
      <c r="K245" s="133">
        <v>13755</v>
      </c>
      <c r="L245" s="133">
        <v>13833</v>
      </c>
      <c r="M245" s="133">
        <v>13892</v>
      </c>
      <c r="N245" s="133">
        <v>13939</v>
      </c>
      <c r="O245" s="133">
        <v>14024</v>
      </c>
      <c r="P245" s="133">
        <v>14123</v>
      </c>
      <c r="Q245" s="133">
        <v>14219</v>
      </c>
      <c r="R245" s="133">
        <v>14340</v>
      </c>
      <c r="S245" s="188">
        <v>14426</v>
      </c>
      <c r="U245" s="135">
        <f t="shared" si="3"/>
        <v>3.447592625007978E-2</v>
      </c>
      <c r="V245" s="136">
        <f t="shared" si="3"/>
        <v>2.4205505697879381E-2</v>
      </c>
    </row>
    <row r="246" spans="1:22" x14ac:dyDescent="0.25">
      <c r="A246" s="189" t="s">
        <v>225</v>
      </c>
      <c r="B246" s="132">
        <v>2451</v>
      </c>
      <c r="C246" s="133">
        <v>2704</v>
      </c>
      <c r="D246" s="133">
        <v>2803</v>
      </c>
      <c r="E246" s="133">
        <v>2731</v>
      </c>
      <c r="F246" s="133">
        <v>2516</v>
      </c>
      <c r="G246" s="133">
        <v>2304</v>
      </c>
      <c r="H246" s="133">
        <v>2110</v>
      </c>
      <c r="I246" s="133">
        <v>1918</v>
      </c>
      <c r="J246" s="133">
        <v>1741</v>
      </c>
      <c r="K246" s="133">
        <v>1617</v>
      </c>
      <c r="L246" s="133">
        <v>1536</v>
      </c>
      <c r="M246" s="133">
        <v>1488</v>
      </c>
      <c r="N246" s="133">
        <v>1477</v>
      </c>
      <c r="O246" s="133">
        <v>1473</v>
      </c>
      <c r="P246" s="133">
        <v>1460</v>
      </c>
      <c r="Q246" s="133">
        <v>1438</v>
      </c>
      <c r="R246" s="133">
        <v>1422</v>
      </c>
      <c r="S246" s="188">
        <v>1416</v>
      </c>
      <c r="U246" s="135">
        <f t="shared" si="3"/>
        <v>-4.376895061199626E-2</v>
      </c>
      <c r="V246" s="136">
        <f t="shared" si="3"/>
        <v>-1.6771116805243236E-2</v>
      </c>
    </row>
    <row r="247" spans="1:22" ht="13.8" thickBot="1" x14ac:dyDescent="0.3">
      <c r="A247" s="189" t="s">
        <v>228</v>
      </c>
      <c r="B247" s="132">
        <v>86252</v>
      </c>
      <c r="C247" s="133">
        <v>86843</v>
      </c>
      <c r="D247" s="133">
        <v>87366</v>
      </c>
      <c r="E247" s="133">
        <v>88455</v>
      </c>
      <c r="F247" s="133">
        <v>89685</v>
      </c>
      <c r="G247" s="133">
        <v>91589</v>
      </c>
      <c r="H247" s="133">
        <v>92984</v>
      </c>
      <c r="I247" s="133">
        <v>93855</v>
      </c>
      <c r="J247" s="133">
        <v>94088</v>
      </c>
      <c r="K247" s="133">
        <v>93962</v>
      </c>
      <c r="L247" s="133">
        <v>94311</v>
      </c>
      <c r="M247" s="133">
        <v>96656</v>
      </c>
      <c r="N247" s="133">
        <v>96636</v>
      </c>
      <c r="O247" s="133">
        <v>96886</v>
      </c>
      <c r="P247" s="133">
        <v>97881</v>
      </c>
      <c r="Q247" s="133">
        <v>97639</v>
      </c>
      <c r="R247" s="133">
        <v>98386</v>
      </c>
      <c r="S247" s="188">
        <v>100960</v>
      </c>
      <c r="U247" s="135">
        <f t="shared" si="3"/>
        <v>3.0955513253699385E-2</v>
      </c>
      <c r="V247" s="136">
        <f t="shared" si="3"/>
        <v>0.1088279151291156</v>
      </c>
    </row>
    <row r="248" spans="1:22" ht="13.8" thickBot="1" x14ac:dyDescent="0.3">
      <c r="A248" s="137" t="s">
        <v>231</v>
      </c>
      <c r="B248" s="138">
        <v>68693</v>
      </c>
      <c r="C248" s="139">
        <v>69230</v>
      </c>
      <c r="D248" s="139">
        <v>69701</v>
      </c>
      <c r="E248" s="139">
        <v>70749</v>
      </c>
      <c r="F248" s="139">
        <v>71913</v>
      </c>
      <c r="G248" s="139">
        <v>73776</v>
      </c>
      <c r="H248" s="139">
        <v>75162</v>
      </c>
      <c r="I248" s="139">
        <v>76058</v>
      </c>
      <c r="J248" s="139">
        <v>76343</v>
      </c>
      <c r="K248" s="139">
        <v>76228</v>
      </c>
      <c r="L248" s="139">
        <v>76541</v>
      </c>
      <c r="M248" s="139">
        <v>78846</v>
      </c>
      <c r="N248" s="139">
        <v>78693</v>
      </c>
      <c r="O248" s="139">
        <v>78835</v>
      </c>
      <c r="P248" s="139">
        <v>79756</v>
      </c>
      <c r="Q248" s="139">
        <v>79442</v>
      </c>
      <c r="R248" s="139">
        <v>80125</v>
      </c>
      <c r="S248" s="140">
        <v>82654</v>
      </c>
      <c r="U248" s="141">
        <f t="shared" si="3"/>
        <v>3.4835915446571164E-2</v>
      </c>
      <c r="V248" s="142">
        <f t="shared" si="3"/>
        <v>0.13235690686422563</v>
      </c>
    </row>
    <row r="249" spans="1:22" x14ac:dyDescent="0.25">
      <c r="A249" s="189" t="s">
        <v>234</v>
      </c>
      <c r="B249" s="132">
        <v>17556</v>
      </c>
      <c r="C249" s="133">
        <v>17611</v>
      </c>
      <c r="D249" s="133">
        <v>17666</v>
      </c>
      <c r="E249" s="133">
        <v>17716</v>
      </c>
      <c r="F249" s="133">
        <v>17794</v>
      </c>
      <c r="G249" s="133">
        <v>17857</v>
      </c>
      <c r="H249" s="133">
        <v>17887</v>
      </c>
      <c r="I249" s="133">
        <v>17880</v>
      </c>
      <c r="J249" s="133">
        <v>17837</v>
      </c>
      <c r="K249" s="133">
        <v>17826</v>
      </c>
      <c r="L249" s="133">
        <v>17865</v>
      </c>
      <c r="M249" s="133">
        <v>17952</v>
      </c>
      <c r="N249" s="133">
        <v>18068</v>
      </c>
      <c r="O249" s="133">
        <v>18171</v>
      </c>
      <c r="P249" s="133">
        <v>18255</v>
      </c>
      <c r="Q249" s="133">
        <v>18316</v>
      </c>
      <c r="R249" s="133">
        <v>18387</v>
      </c>
      <c r="S249" s="188">
        <v>18472</v>
      </c>
      <c r="U249" s="135">
        <f t="shared" si="3"/>
        <v>1.5595960620548688E-2</v>
      </c>
      <c r="V249" s="136">
        <f t="shared" si="3"/>
        <v>1.8619944437845648E-2</v>
      </c>
    </row>
    <row r="250" spans="1:22" x14ac:dyDescent="0.25">
      <c r="A250" s="187" t="s">
        <v>1235</v>
      </c>
      <c r="B250" s="132">
        <v>747980</v>
      </c>
      <c r="C250" s="133">
        <v>746568</v>
      </c>
      <c r="D250" s="133">
        <v>752634</v>
      </c>
      <c r="E250" s="133">
        <v>741438</v>
      </c>
      <c r="F250" s="133">
        <v>732581</v>
      </c>
      <c r="G250" s="133">
        <v>707508</v>
      </c>
      <c r="H250" s="133">
        <v>693306</v>
      </c>
      <c r="I250" s="133">
        <v>692166</v>
      </c>
      <c r="J250" s="133">
        <v>705703</v>
      </c>
      <c r="K250" s="133">
        <v>714057</v>
      </c>
      <c r="L250" s="133">
        <v>713935</v>
      </c>
      <c r="M250" s="133">
        <v>722064</v>
      </c>
      <c r="N250" s="133">
        <v>718547</v>
      </c>
      <c r="O250" s="133">
        <v>719939</v>
      </c>
      <c r="P250" s="133">
        <v>725555</v>
      </c>
      <c r="Q250" s="133">
        <v>727385</v>
      </c>
      <c r="R250" s="133">
        <v>727354</v>
      </c>
      <c r="S250" s="188">
        <v>731776</v>
      </c>
      <c r="U250" s="135">
        <f t="shared" si="3"/>
        <v>-1.7046278545596039E-4</v>
      </c>
      <c r="V250" s="136">
        <f t="shared" si="3"/>
        <v>2.4540949703116155E-2</v>
      </c>
    </row>
    <row r="251" spans="1:22" x14ac:dyDescent="0.25">
      <c r="A251" s="189" t="s">
        <v>1232</v>
      </c>
      <c r="B251" s="132">
        <v>460613</v>
      </c>
      <c r="C251" s="133">
        <v>455981</v>
      </c>
      <c r="D251" s="133">
        <v>460353</v>
      </c>
      <c r="E251" s="133">
        <v>451626</v>
      </c>
      <c r="F251" s="133">
        <v>453149</v>
      </c>
      <c r="G251" s="133">
        <v>438652</v>
      </c>
      <c r="H251" s="133">
        <v>429798</v>
      </c>
      <c r="I251" s="133">
        <v>428744</v>
      </c>
      <c r="J251" s="133">
        <v>436112</v>
      </c>
      <c r="K251" s="133">
        <v>438803</v>
      </c>
      <c r="L251" s="133">
        <v>436702</v>
      </c>
      <c r="M251" s="133">
        <v>443375</v>
      </c>
      <c r="N251" s="133">
        <v>440140</v>
      </c>
      <c r="O251" s="133">
        <v>440824</v>
      </c>
      <c r="P251" s="133">
        <v>445195</v>
      </c>
      <c r="Q251" s="133">
        <v>445024</v>
      </c>
      <c r="R251" s="133">
        <v>441213</v>
      </c>
      <c r="S251" s="188">
        <v>442217</v>
      </c>
      <c r="U251" s="135">
        <f t="shared" si="3"/>
        <v>-3.3816829280735927E-2</v>
      </c>
      <c r="V251" s="136">
        <f t="shared" si="3"/>
        <v>9.1332954597573845E-3</v>
      </c>
    </row>
    <row r="252" spans="1:22" x14ac:dyDescent="0.25">
      <c r="A252" s="189" t="s">
        <v>1229</v>
      </c>
      <c r="B252" s="132">
        <v>244601</v>
      </c>
      <c r="C252" s="133">
        <v>242877</v>
      </c>
      <c r="D252" s="133">
        <v>240402</v>
      </c>
      <c r="E252" s="133">
        <v>236794</v>
      </c>
      <c r="F252" s="133">
        <v>231491</v>
      </c>
      <c r="G252" s="133">
        <v>227142</v>
      </c>
      <c r="H252" s="133">
        <v>224279</v>
      </c>
      <c r="I252" s="133">
        <v>222805</v>
      </c>
      <c r="J252" s="133">
        <v>227767</v>
      </c>
      <c r="K252" s="133">
        <v>231687</v>
      </c>
      <c r="L252" s="133">
        <v>232735</v>
      </c>
      <c r="M252" s="133">
        <v>238121</v>
      </c>
      <c r="N252" s="133">
        <v>241143</v>
      </c>
      <c r="O252" s="133">
        <v>241032</v>
      </c>
      <c r="P252" s="133">
        <v>242308</v>
      </c>
      <c r="Q252" s="133">
        <v>244846</v>
      </c>
      <c r="R252" s="133">
        <v>244736</v>
      </c>
      <c r="S252" s="188">
        <v>247096</v>
      </c>
      <c r="U252" s="135">
        <f t="shared" si="3"/>
        <v>-1.7958372850196413E-3</v>
      </c>
      <c r="V252" s="136">
        <f t="shared" si="3"/>
        <v>3.9133700917715286E-2</v>
      </c>
    </row>
    <row r="253" spans="1:22" x14ac:dyDescent="0.25">
      <c r="A253" s="189" t="s">
        <v>1226</v>
      </c>
      <c r="B253" s="132">
        <v>69808</v>
      </c>
      <c r="C253" s="133">
        <v>68697</v>
      </c>
      <c r="D253" s="133">
        <v>70307</v>
      </c>
      <c r="E253" s="133">
        <v>70529</v>
      </c>
      <c r="F253" s="133">
        <v>70198</v>
      </c>
      <c r="G253" s="133">
        <v>69264</v>
      </c>
      <c r="H253" s="133">
        <v>68357</v>
      </c>
      <c r="I253" s="133">
        <v>67192</v>
      </c>
      <c r="J253" s="133">
        <v>64157</v>
      </c>
      <c r="K253" s="133">
        <v>63306</v>
      </c>
      <c r="L253" s="133">
        <v>63274</v>
      </c>
      <c r="M253" s="133">
        <v>64680</v>
      </c>
      <c r="N253" s="133">
        <v>64405</v>
      </c>
      <c r="O253" s="133">
        <v>66060</v>
      </c>
      <c r="P253" s="133">
        <v>67657</v>
      </c>
      <c r="Q253" s="133">
        <v>69457</v>
      </c>
      <c r="R253" s="133">
        <v>70000</v>
      </c>
      <c r="S253" s="188">
        <v>71263</v>
      </c>
      <c r="U253" s="135">
        <f t="shared" si="3"/>
        <v>3.1639767854092504E-2</v>
      </c>
      <c r="V253" s="136">
        <f t="shared" si="3"/>
        <v>7.4148297739662805E-2</v>
      </c>
    </row>
    <row r="254" spans="1:22" x14ac:dyDescent="0.25">
      <c r="A254" s="189" t="s">
        <v>1223</v>
      </c>
      <c r="B254" s="132">
        <v>139022</v>
      </c>
      <c r="C254" s="133">
        <v>138924</v>
      </c>
      <c r="D254" s="133">
        <v>135101</v>
      </c>
      <c r="E254" s="133">
        <v>131444</v>
      </c>
      <c r="F254" s="133">
        <v>125336</v>
      </c>
      <c r="G254" s="133">
        <v>122607</v>
      </c>
      <c r="H254" s="133">
        <v>121057</v>
      </c>
      <c r="I254" s="133">
        <v>120909</v>
      </c>
      <c r="J254" s="133">
        <v>128133</v>
      </c>
      <c r="K254" s="133">
        <v>134369</v>
      </c>
      <c r="L254" s="133">
        <v>136863</v>
      </c>
      <c r="M254" s="133">
        <v>140654</v>
      </c>
      <c r="N254" s="133">
        <v>143930</v>
      </c>
      <c r="O254" s="133">
        <v>143351</v>
      </c>
      <c r="P254" s="133">
        <v>144268</v>
      </c>
      <c r="Q254" s="133">
        <v>143814</v>
      </c>
      <c r="R254" s="133">
        <v>143102</v>
      </c>
      <c r="S254" s="188">
        <v>144175</v>
      </c>
      <c r="U254" s="135">
        <f t="shared" si="3"/>
        <v>-1.9656777052215024E-2</v>
      </c>
      <c r="V254" s="136">
        <f t="shared" si="3"/>
        <v>3.0331615463621731E-2</v>
      </c>
    </row>
    <row r="255" spans="1:22" x14ac:dyDescent="0.25">
      <c r="A255" s="189" t="s">
        <v>1220</v>
      </c>
      <c r="B255" s="132">
        <v>35955</v>
      </c>
      <c r="C255" s="133">
        <v>35485</v>
      </c>
      <c r="D255" s="133">
        <v>35133</v>
      </c>
      <c r="E255" s="133">
        <v>34894</v>
      </c>
      <c r="F255" s="133">
        <v>35926</v>
      </c>
      <c r="G255" s="133">
        <v>35222</v>
      </c>
      <c r="H255" s="133">
        <v>34814</v>
      </c>
      <c r="I255" s="133">
        <v>34669</v>
      </c>
      <c r="J255" s="133">
        <v>35563</v>
      </c>
      <c r="K255" s="133">
        <v>34336</v>
      </c>
      <c r="L255" s="133">
        <v>33080</v>
      </c>
      <c r="M255" s="133">
        <v>33345</v>
      </c>
      <c r="N255" s="133">
        <v>33523</v>
      </c>
      <c r="O255" s="133">
        <v>32333</v>
      </c>
      <c r="P255" s="133">
        <v>31151</v>
      </c>
      <c r="Q255" s="133">
        <v>32140</v>
      </c>
      <c r="R255" s="133">
        <v>32130</v>
      </c>
      <c r="S255" s="188">
        <v>32127</v>
      </c>
      <c r="U255" s="135">
        <f t="shared" si="3"/>
        <v>-1.2439743480371357E-3</v>
      </c>
      <c r="V255" s="136">
        <f t="shared" si="3"/>
        <v>-3.7343042117488068E-4</v>
      </c>
    </row>
    <row r="256" spans="1:22" x14ac:dyDescent="0.25">
      <c r="A256" s="189" t="s">
        <v>1217</v>
      </c>
      <c r="B256" s="132">
        <v>215855</v>
      </c>
      <c r="C256" s="133">
        <v>212966</v>
      </c>
      <c r="D256" s="133">
        <v>219833</v>
      </c>
      <c r="E256" s="133">
        <v>214711</v>
      </c>
      <c r="F256" s="133">
        <v>221611</v>
      </c>
      <c r="G256" s="133">
        <v>211426</v>
      </c>
      <c r="H256" s="133">
        <v>205414</v>
      </c>
      <c r="I256" s="133">
        <v>205841</v>
      </c>
      <c r="J256" s="133">
        <v>208231</v>
      </c>
      <c r="K256" s="133">
        <v>207005</v>
      </c>
      <c r="L256" s="133">
        <v>203875</v>
      </c>
      <c r="M256" s="133">
        <v>205178</v>
      </c>
      <c r="N256" s="133">
        <v>199027</v>
      </c>
      <c r="O256" s="133">
        <v>199805</v>
      </c>
      <c r="P256" s="133">
        <v>202870</v>
      </c>
      <c r="Q256" s="133">
        <v>200194</v>
      </c>
      <c r="R256" s="133">
        <v>196502</v>
      </c>
      <c r="S256" s="188">
        <v>195163</v>
      </c>
      <c r="U256" s="135">
        <f t="shared" si="3"/>
        <v>-7.1752749644099612E-2</v>
      </c>
      <c r="V256" s="136">
        <f t="shared" si="3"/>
        <v>-2.6979385194860983E-2</v>
      </c>
    </row>
    <row r="257" spans="1:22" x14ac:dyDescent="0.25">
      <c r="A257" s="189" t="s">
        <v>1214</v>
      </c>
      <c r="B257" s="132">
        <v>84249</v>
      </c>
      <c r="C257" s="133">
        <v>83961</v>
      </c>
      <c r="D257" s="133">
        <v>85006</v>
      </c>
      <c r="E257" s="133">
        <v>84838</v>
      </c>
      <c r="F257" s="133">
        <v>83896</v>
      </c>
      <c r="G257" s="133">
        <v>83436</v>
      </c>
      <c r="H257" s="133">
        <v>81869</v>
      </c>
      <c r="I257" s="133">
        <v>83022</v>
      </c>
      <c r="J257" s="133">
        <v>82847</v>
      </c>
      <c r="K257" s="133">
        <v>81632</v>
      </c>
      <c r="L257" s="133">
        <v>80285</v>
      </c>
      <c r="M257" s="133">
        <v>80771</v>
      </c>
      <c r="N257" s="133">
        <v>80874</v>
      </c>
      <c r="O257" s="133">
        <v>82236</v>
      </c>
      <c r="P257" s="133">
        <v>84196</v>
      </c>
      <c r="Q257" s="133">
        <v>83367</v>
      </c>
      <c r="R257" s="133">
        <v>83483</v>
      </c>
      <c r="S257" s="188">
        <v>83682</v>
      </c>
      <c r="U257" s="135">
        <f t="shared" si="3"/>
        <v>5.5773788119102274E-3</v>
      </c>
      <c r="V257" s="136">
        <f t="shared" si="3"/>
        <v>9.5690222674729153E-3</v>
      </c>
    </row>
    <row r="258" spans="1:22" x14ac:dyDescent="0.25">
      <c r="A258" s="189" t="s">
        <v>1211</v>
      </c>
      <c r="B258" s="132">
        <v>32262</v>
      </c>
      <c r="C258" s="133">
        <v>30020</v>
      </c>
      <c r="D258" s="133">
        <v>33781</v>
      </c>
      <c r="E258" s="133">
        <v>30953</v>
      </c>
      <c r="F258" s="133">
        <v>31269</v>
      </c>
      <c r="G258" s="133">
        <v>31921</v>
      </c>
      <c r="H258" s="133">
        <v>24930</v>
      </c>
      <c r="I258" s="133">
        <v>26488</v>
      </c>
      <c r="J258" s="133">
        <v>28352</v>
      </c>
      <c r="K258" s="133">
        <v>29431</v>
      </c>
      <c r="L258" s="133">
        <v>29329</v>
      </c>
      <c r="M258" s="133">
        <v>29429</v>
      </c>
      <c r="N258" s="133">
        <v>28314</v>
      </c>
      <c r="O258" s="133">
        <v>27217</v>
      </c>
      <c r="P258" s="133">
        <v>28107</v>
      </c>
      <c r="Q258" s="133">
        <v>30258</v>
      </c>
      <c r="R258" s="133">
        <v>27620</v>
      </c>
      <c r="S258" s="188">
        <v>26389</v>
      </c>
      <c r="U258" s="135">
        <f t="shared" si="3"/>
        <v>-0.30572133005628588</v>
      </c>
      <c r="V258" s="136">
        <f t="shared" si="3"/>
        <v>-0.16670833938042751</v>
      </c>
    </row>
    <row r="259" spans="1:22" x14ac:dyDescent="0.25">
      <c r="A259" s="189" t="s">
        <v>1208</v>
      </c>
      <c r="B259" s="132">
        <v>17334</v>
      </c>
      <c r="C259" s="133">
        <v>16365</v>
      </c>
      <c r="D259" s="133">
        <v>17882</v>
      </c>
      <c r="E259" s="133">
        <v>17195</v>
      </c>
      <c r="F259" s="133">
        <v>17336</v>
      </c>
      <c r="G259" s="133">
        <v>17787</v>
      </c>
      <c r="H259" s="133">
        <v>10662</v>
      </c>
      <c r="I259" s="133">
        <v>11146</v>
      </c>
      <c r="J259" s="133">
        <v>12425</v>
      </c>
      <c r="K259" s="133">
        <v>12030</v>
      </c>
      <c r="L259" s="133">
        <v>12956</v>
      </c>
      <c r="M259" s="133">
        <v>12920</v>
      </c>
      <c r="N259" s="133">
        <v>11953</v>
      </c>
      <c r="O259" s="133">
        <v>11678</v>
      </c>
      <c r="P259" s="133">
        <v>10971</v>
      </c>
      <c r="Q259" s="133">
        <v>11194</v>
      </c>
      <c r="R259" s="133">
        <v>9627</v>
      </c>
      <c r="S259" s="188">
        <v>9400</v>
      </c>
      <c r="U259" s="135">
        <f t="shared" si="3"/>
        <v>-0.45295547355470478</v>
      </c>
      <c r="V259" s="136">
        <f t="shared" si="3"/>
        <v>-9.1034233454175828E-2</v>
      </c>
    </row>
    <row r="260" spans="1:22" x14ac:dyDescent="0.25">
      <c r="A260" s="189" t="s">
        <v>1205</v>
      </c>
      <c r="B260" s="132">
        <v>1574</v>
      </c>
      <c r="C260" s="133">
        <v>1367</v>
      </c>
      <c r="D260" s="133">
        <v>1685</v>
      </c>
      <c r="E260" s="133">
        <v>1340</v>
      </c>
      <c r="F260" s="133">
        <v>1394</v>
      </c>
      <c r="G260" s="133">
        <v>1340</v>
      </c>
      <c r="H260" s="133">
        <v>1285</v>
      </c>
      <c r="I260" s="133">
        <v>1415</v>
      </c>
      <c r="J260" s="133">
        <v>1358</v>
      </c>
      <c r="K260" s="133">
        <v>1478</v>
      </c>
      <c r="L260" s="133">
        <v>1367</v>
      </c>
      <c r="M260" s="133">
        <v>1427</v>
      </c>
      <c r="N260" s="133">
        <v>1519</v>
      </c>
      <c r="O260" s="133">
        <v>1368</v>
      </c>
      <c r="P260" s="133">
        <v>1372</v>
      </c>
      <c r="Q260" s="133">
        <v>1613</v>
      </c>
      <c r="R260" s="133">
        <v>1455</v>
      </c>
      <c r="S260" s="188">
        <v>1316</v>
      </c>
      <c r="U260" s="135">
        <f t="shared" si="3"/>
        <v>-0.33791384901882027</v>
      </c>
      <c r="V260" s="136">
        <f t="shared" si="3"/>
        <v>-0.33077588227454557</v>
      </c>
    </row>
    <row r="261" spans="1:22" x14ac:dyDescent="0.25">
      <c r="A261" s="189" t="s">
        <v>1202</v>
      </c>
      <c r="B261" s="132">
        <v>15717</v>
      </c>
      <c r="C261" s="133">
        <v>14952</v>
      </c>
      <c r="D261" s="133">
        <v>16158</v>
      </c>
      <c r="E261" s="133">
        <v>15803</v>
      </c>
      <c r="F261" s="133">
        <v>15892</v>
      </c>
      <c r="G261" s="133">
        <v>16392</v>
      </c>
      <c r="H261" s="133">
        <v>9366</v>
      </c>
      <c r="I261" s="133">
        <v>9720</v>
      </c>
      <c r="J261" s="133">
        <v>11046</v>
      </c>
      <c r="K261" s="133">
        <v>10533</v>
      </c>
      <c r="L261" s="133">
        <v>11565</v>
      </c>
      <c r="M261" s="133">
        <v>11470</v>
      </c>
      <c r="N261" s="133">
        <v>10413</v>
      </c>
      <c r="O261" s="133">
        <v>10291</v>
      </c>
      <c r="P261" s="133">
        <v>9580</v>
      </c>
      <c r="Q261" s="133">
        <v>9558</v>
      </c>
      <c r="R261" s="133">
        <v>8151</v>
      </c>
      <c r="S261" s="188">
        <v>8066</v>
      </c>
      <c r="U261" s="135">
        <f t="shared" si="3"/>
        <v>-0.47109768513946559</v>
      </c>
      <c r="V261" s="136">
        <f t="shared" si="3"/>
        <v>-4.1064717413694218E-2</v>
      </c>
    </row>
    <row r="262" spans="1:22" x14ac:dyDescent="0.25">
      <c r="A262" s="189" t="s">
        <v>1199</v>
      </c>
      <c r="B262" s="132">
        <v>7427</v>
      </c>
      <c r="C262" s="133">
        <v>6750</v>
      </c>
      <c r="D262" s="133">
        <v>8322</v>
      </c>
      <c r="E262" s="133">
        <v>7106</v>
      </c>
      <c r="F262" s="133">
        <v>6836</v>
      </c>
      <c r="G262" s="133">
        <v>7407</v>
      </c>
      <c r="H262" s="133">
        <v>7224</v>
      </c>
      <c r="I262" s="133">
        <v>7743</v>
      </c>
      <c r="J262" s="133">
        <v>8252</v>
      </c>
      <c r="K262" s="133">
        <v>9144</v>
      </c>
      <c r="L262" s="133">
        <v>8136</v>
      </c>
      <c r="M262" s="133">
        <v>8475</v>
      </c>
      <c r="N262" s="133">
        <v>8676</v>
      </c>
      <c r="O262" s="133">
        <v>8067</v>
      </c>
      <c r="P262" s="133">
        <v>8511</v>
      </c>
      <c r="Q262" s="133">
        <v>9987</v>
      </c>
      <c r="R262" s="133">
        <v>9751</v>
      </c>
      <c r="S262" s="188">
        <v>8960</v>
      </c>
      <c r="U262" s="135">
        <f t="shared" ref="U262:V325" si="4">(R262/Q262)^4-1</f>
        <v>-9.1224884981449539E-2</v>
      </c>
      <c r="V262" s="136">
        <f t="shared" si="4"/>
        <v>-0.28708884060808881</v>
      </c>
    </row>
    <row r="263" spans="1:22" x14ac:dyDescent="0.25">
      <c r="A263" s="189" t="s">
        <v>1196</v>
      </c>
      <c r="B263" s="132">
        <v>692</v>
      </c>
      <c r="C263" s="133">
        <v>791</v>
      </c>
      <c r="D263" s="133">
        <v>850</v>
      </c>
      <c r="E263" s="133">
        <v>663</v>
      </c>
      <c r="F263" s="133">
        <v>657</v>
      </c>
      <c r="G263" s="133">
        <v>640</v>
      </c>
      <c r="H263" s="133">
        <v>682</v>
      </c>
      <c r="I263" s="133">
        <v>662</v>
      </c>
      <c r="J263" s="133">
        <v>690</v>
      </c>
      <c r="K263" s="133">
        <v>686</v>
      </c>
      <c r="L263" s="133">
        <v>630</v>
      </c>
      <c r="M263" s="133">
        <v>711</v>
      </c>
      <c r="N263" s="133">
        <v>750</v>
      </c>
      <c r="O263" s="133">
        <v>724</v>
      </c>
      <c r="P263" s="133">
        <v>720</v>
      </c>
      <c r="Q263" s="133">
        <v>697</v>
      </c>
      <c r="R263" s="133">
        <v>669</v>
      </c>
      <c r="S263" s="188">
        <v>670</v>
      </c>
      <c r="U263" s="135">
        <f t="shared" si="4"/>
        <v>-0.15126256346094791</v>
      </c>
      <c r="V263" s="136">
        <f t="shared" si="4"/>
        <v>5.9924926016963198E-3</v>
      </c>
    </row>
    <row r="264" spans="1:22" x14ac:dyDescent="0.25">
      <c r="A264" s="189" t="s">
        <v>1193</v>
      </c>
      <c r="B264" s="132">
        <v>6713</v>
      </c>
      <c r="C264" s="133">
        <v>5990</v>
      </c>
      <c r="D264" s="133">
        <v>7464</v>
      </c>
      <c r="E264" s="133">
        <v>6417</v>
      </c>
      <c r="F264" s="133">
        <v>6160</v>
      </c>
      <c r="G264" s="133">
        <v>6728</v>
      </c>
      <c r="H264" s="133">
        <v>6521</v>
      </c>
      <c r="I264" s="133">
        <v>7041</v>
      </c>
      <c r="J264" s="133">
        <v>7518</v>
      </c>
      <c r="K264" s="133">
        <v>8391</v>
      </c>
      <c r="L264" s="133">
        <v>7451</v>
      </c>
      <c r="M264" s="133">
        <v>7715</v>
      </c>
      <c r="N264" s="133">
        <v>7878</v>
      </c>
      <c r="O264" s="133">
        <v>7303</v>
      </c>
      <c r="P264" s="133">
        <v>7742</v>
      </c>
      <c r="Q264" s="133">
        <v>9213</v>
      </c>
      <c r="R264" s="133">
        <v>9007</v>
      </c>
      <c r="S264" s="188">
        <v>8219</v>
      </c>
      <c r="U264" s="135">
        <f t="shared" si="4"/>
        <v>-8.6483562457971397E-2</v>
      </c>
      <c r="V264" s="136">
        <f t="shared" si="4"/>
        <v>-0.30664560813989017</v>
      </c>
    </row>
    <row r="265" spans="1:22" x14ac:dyDescent="0.25">
      <c r="A265" s="189" t="s">
        <v>1190</v>
      </c>
      <c r="B265" s="132">
        <v>7442</v>
      </c>
      <c r="C265" s="133">
        <v>6895</v>
      </c>
      <c r="D265" s="133">
        <v>7507</v>
      </c>
      <c r="E265" s="133">
        <v>6694</v>
      </c>
      <c r="F265" s="133">
        <v>7086</v>
      </c>
      <c r="G265" s="133">
        <v>6809</v>
      </c>
      <c r="H265" s="133">
        <v>6631</v>
      </c>
      <c r="I265" s="133">
        <v>7137</v>
      </c>
      <c r="J265" s="133">
        <v>7297</v>
      </c>
      <c r="K265" s="133">
        <v>7801</v>
      </c>
      <c r="L265" s="133">
        <v>7809</v>
      </c>
      <c r="M265" s="133">
        <v>7650</v>
      </c>
      <c r="N265" s="133">
        <v>7323</v>
      </c>
      <c r="O265" s="133">
        <v>7110</v>
      </c>
      <c r="P265" s="133">
        <v>8043</v>
      </c>
      <c r="Q265" s="133">
        <v>8452</v>
      </c>
      <c r="R265" s="133">
        <v>7691</v>
      </c>
      <c r="S265" s="188">
        <v>7454</v>
      </c>
      <c r="U265" s="135">
        <f t="shared" si="4"/>
        <v>-0.31436450626653056</v>
      </c>
      <c r="V265" s="136">
        <f t="shared" si="4"/>
        <v>-0.11767962509081853</v>
      </c>
    </row>
    <row r="266" spans="1:22" x14ac:dyDescent="0.25">
      <c r="A266" s="189" t="s">
        <v>1187</v>
      </c>
      <c r="B266" s="132">
        <v>90092</v>
      </c>
      <c r="C266" s="133">
        <v>89755</v>
      </c>
      <c r="D266" s="133">
        <v>91734</v>
      </c>
      <c r="E266" s="133">
        <v>89533</v>
      </c>
      <c r="F266" s="133">
        <v>96332</v>
      </c>
      <c r="G266" s="133">
        <v>86063</v>
      </c>
      <c r="H266" s="133">
        <v>88134</v>
      </c>
      <c r="I266" s="133">
        <v>86360</v>
      </c>
      <c r="J266" s="133">
        <v>86878</v>
      </c>
      <c r="K266" s="133">
        <v>85811</v>
      </c>
      <c r="L266" s="133">
        <v>84280</v>
      </c>
      <c r="M266" s="133">
        <v>84675</v>
      </c>
      <c r="N266" s="133">
        <v>79939</v>
      </c>
      <c r="O266" s="133">
        <v>81007</v>
      </c>
      <c r="P266" s="133">
        <v>81440</v>
      </c>
      <c r="Q266" s="133">
        <v>78174</v>
      </c>
      <c r="R266" s="133">
        <v>76162</v>
      </c>
      <c r="S266" s="188">
        <v>75454</v>
      </c>
      <c r="U266" s="135">
        <f t="shared" si="4"/>
        <v>-9.9043086458007301E-2</v>
      </c>
      <c r="V266" s="136">
        <f t="shared" si="4"/>
        <v>-3.6668612428822356E-2</v>
      </c>
    </row>
    <row r="267" spans="1:22" x14ac:dyDescent="0.25">
      <c r="A267" s="189" t="s">
        <v>1184</v>
      </c>
      <c r="B267" s="132">
        <v>9322</v>
      </c>
      <c r="C267" s="133">
        <v>9330</v>
      </c>
      <c r="D267" s="133">
        <v>9378</v>
      </c>
      <c r="E267" s="133">
        <v>9464</v>
      </c>
      <c r="F267" s="133">
        <v>10222</v>
      </c>
      <c r="G267" s="133">
        <v>10470</v>
      </c>
      <c r="H267" s="133">
        <v>10451</v>
      </c>
      <c r="I267" s="133">
        <v>10064</v>
      </c>
      <c r="J267" s="133">
        <v>10468</v>
      </c>
      <c r="K267" s="133">
        <v>10663</v>
      </c>
      <c r="L267" s="133">
        <v>10574</v>
      </c>
      <c r="M267" s="133">
        <v>10962</v>
      </c>
      <c r="N267" s="133">
        <v>10997</v>
      </c>
      <c r="O267" s="133">
        <v>9915</v>
      </c>
      <c r="P267" s="133">
        <v>9941</v>
      </c>
      <c r="Q267" s="133">
        <v>10209</v>
      </c>
      <c r="R267" s="133">
        <v>10995</v>
      </c>
      <c r="S267" s="188">
        <v>11353</v>
      </c>
      <c r="U267" s="135">
        <f t="shared" si="4"/>
        <v>0.34538976513717001</v>
      </c>
      <c r="V267" s="136">
        <f t="shared" si="4"/>
        <v>0.13674124135192289</v>
      </c>
    </row>
    <row r="268" spans="1:22" x14ac:dyDescent="0.25">
      <c r="A268" s="189" t="s">
        <v>1181</v>
      </c>
      <c r="B268" s="132">
        <v>287438</v>
      </c>
      <c r="C268" s="133">
        <v>290663</v>
      </c>
      <c r="D268" s="133">
        <v>292359</v>
      </c>
      <c r="E268" s="133">
        <v>289907</v>
      </c>
      <c r="F268" s="133">
        <v>279404</v>
      </c>
      <c r="G268" s="133">
        <v>268792</v>
      </c>
      <c r="H268" s="133">
        <v>263438</v>
      </c>
      <c r="I268" s="133">
        <v>263364</v>
      </c>
      <c r="J268" s="133">
        <v>269589</v>
      </c>
      <c r="K268" s="133">
        <v>275433</v>
      </c>
      <c r="L268" s="133">
        <v>277582</v>
      </c>
      <c r="M268" s="133">
        <v>278884</v>
      </c>
      <c r="N268" s="133">
        <v>278732</v>
      </c>
      <c r="O268" s="133">
        <v>279470</v>
      </c>
      <c r="P268" s="133">
        <v>280604</v>
      </c>
      <c r="Q268" s="133">
        <v>282783</v>
      </c>
      <c r="R268" s="133">
        <v>287099</v>
      </c>
      <c r="S268" s="188">
        <v>290782</v>
      </c>
      <c r="U268" s="135">
        <f t="shared" si="4"/>
        <v>6.2462301037595536E-2</v>
      </c>
      <c r="V268" s="136">
        <f t="shared" si="4"/>
        <v>5.2309177470673873E-2</v>
      </c>
    </row>
    <row r="269" spans="1:22" x14ac:dyDescent="0.25">
      <c r="A269" s="189" t="s">
        <v>1178</v>
      </c>
      <c r="B269" s="132">
        <v>89518</v>
      </c>
      <c r="C269" s="133">
        <v>89459</v>
      </c>
      <c r="D269" s="133">
        <v>90800</v>
      </c>
      <c r="E269" s="133">
        <v>91123</v>
      </c>
      <c r="F269" s="133">
        <v>86263</v>
      </c>
      <c r="G269" s="133">
        <v>80498</v>
      </c>
      <c r="H269" s="133">
        <v>77790</v>
      </c>
      <c r="I269" s="133">
        <v>78413</v>
      </c>
      <c r="J269" s="133">
        <v>82446</v>
      </c>
      <c r="K269" s="133">
        <v>86042</v>
      </c>
      <c r="L269" s="133">
        <v>86364</v>
      </c>
      <c r="M269" s="133">
        <v>85905</v>
      </c>
      <c r="N269" s="133">
        <v>84155</v>
      </c>
      <c r="O269" s="133">
        <v>83195</v>
      </c>
      <c r="P269" s="133">
        <v>82426</v>
      </c>
      <c r="Q269" s="133">
        <v>82614</v>
      </c>
      <c r="R269" s="133">
        <v>83874</v>
      </c>
      <c r="S269" s="188">
        <v>84791</v>
      </c>
      <c r="U269" s="135">
        <f t="shared" si="4"/>
        <v>6.241653146251025E-2</v>
      </c>
      <c r="V269" s="136">
        <f t="shared" si="4"/>
        <v>4.4454698382411673E-2</v>
      </c>
    </row>
    <row r="270" spans="1:22" x14ac:dyDescent="0.25">
      <c r="A270" s="189" t="s">
        <v>1175</v>
      </c>
      <c r="B270" s="132">
        <v>7749</v>
      </c>
      <c r="C270" s="133">
        <v>7969</v>
      </c>
      <c r="D270" s="133">
        <v>8068</v>
      </c>
      <c r="E270" s="133">
        <v>8044</v>
      </c>
      <c r="F270" s="133">
        <v>7898</v>
      </c>
      <c r="G270" s="133">
        <v>7797</v>
      </c>
      <c r="H270" s="133">
        <v>7792</v>
      </c>
      <c r="I270" s="133">
        <v>7883</v>
      </c>
      <c r="J270" s="133">
        <v>8050</v>
      </c>
      <c r="K270" s="133">
        <v>8220</v>
      </c>
      <c r="L270" s="133">
        <v>8381</v>
      </c>
      <c r="M270" s="133">
        <v>8529</v>
      </c>
      <c r="N270" s="133">
        <v>8659</v>
      </c>
      <c r="O270" s="133">
        <v>8762</v>
      </c>
      <c r="P270" s="133">
        <v>8839</v>
      </c>
      <c r="Q270" s="133">
        <v>8887</v>
      </c>
      <c r="R270" s="133">
        <v>8881</v>
      </c>
      <c r="S270" s="188">
        <v>8857</v>
      </c>
      <c r="U270" s="135">
        <f t="shared" si="4"/>
        <v>-2.6978401904977911E-3</v>
      </c>
      <c r="V270" s="136">
        <f t="shared" si="4"/>
        <v>-1.076585466092872E-2</v>
      </c>
    </row>
    <row r="271" spans="1:22" x14ac:dyDescent="0.25">
      <c r="A271" s="189" t="s">
        <v>1172</v>
      </c>
      <c r="B271" s="132">
        <v>19071</v>
      </c>
      <c r="C271" s="133">
        <v>19375</v>
      </c>
      <c r="D271" s="133">
        <v>19596</v>
      </c>
      <c r="E271" s="133">
        <v>19729</v>
      </c>
      <c r="F271" s="133">
        <v>19693</v>
      </c>
      <c r="G271" s="133">
        <v>19704</v>
      </c>
      <c r="H271" s="133">
        <v>19858</v>
      </c>
      <c r="I271" s="133">
        <v>20153</v>
      </c>
      <c r="J271" s="133">
        <v>20526</v>
      </c>
      <c r="K271" s="133">
        <v>20720</v>
      </c>
      <c r="L271" s="133">
        <v>20686</v>
      </c>
      <c r="M271" s="133">
        <v>20415</v>
      </c>
      <c r="N271" s="133">
        <v>19950</v>
      </c>
      <c r="O271" s="133">
        <v>19563</v>
      </c>
      <c r="P271" s="133">
        <v>19320</v>
      </c>
      <c r="Q271" s="133">
        <v>19218</v>
      </c>
      <c r="R271" s="133">
        <v>19174</v>
      </c>
      <c r="S271" s="188">
        <v>19124</v>
      </c>
      <c r="U271" s="135">
        <f t="shared" si="4"/>
        <v>-9.1266775264396971E-3</v>
      </c>
      <c r="V271" s="136">
        <f t="shared" si="4"/>
        <v>-1.0390062050369298E-2</v>
      </c>
    </row>
    <row r="272" spans="1:22" x14ac:dyDescent="0.25">
      <c r="A272" s="189" t="s">
        <v>1169</v>
      </c>
      <c r="B272" s="132">
        <v>11321</v>
      </c>
      <c r="C272" s="133">
        <v>11406</v>
      </c>
      <c r="D272" s="133">
        <v>11528</v>
      </c>
      <c r="E272" s="133">
        <v>11684</v>
      </c>
      <c r="F272" s="133">
        <v>11795</v>
      </c>
      <c r="G272" s="133">
        <v>11907</v>
      </c>
      <c r="H272" s="133">
        <v>12066</v>
      </c>
      <c r="I272" s="133">
        <v>12271</v>
      </c>
      <c r="J272" s="133">
        <v>12476</v>
      </c>
      <c r="K272" s="133">
        <v>12500</v>
      </c>
      <c r="L272" s="133">
        <v>12305</v>
      </c>
      <c r="M272" s="133">
        <v>11885</v>
      </c>
      <c r="N272" s="133">
        <v>11290</v>
      </c>
      <c r="O272" s="133">
        <v>10800</v>
      </c>
      <c r="P272" s="133">
        <v>10480</v>
      </c>
      <c r="Q272" s="133">
        <v>10330</v>
      </c>
      <c r="R272" s="133">
        <v>10292</v>
      </c>
      <c r="S272" s="188">
        <v>10265</v>
      </c>
      <c r="U272" s="135">
        <f t="shared" si="4"/>
        <v>-1.463343008959761E-2</v>
      </c>
      <c r="V272" s="136">
        <f t="shared" si="4"/>
        <v>-1.0452366158917203E-2</v>
      </c>
    </row>
    <row r="273" spans="1:22" x14ac:dyDescent="0.25">
      <c r="A273" s="189" t="s">
        <v>1166</v>
      </c>
      <c r="B273" s="132">
        <v>133753</v>
      </c>
      <c r="C273" s="133">
        <v>136884</v>
      </c>
      <c r="D273" s="133">
        <v>137581</v>
      </c>
      <c r="E273" s="133">
        <v>135599</v>
      </c>
      <c r="F273" s="133">
        <v>130784</v>
      </c>
      <c r="G273" s="133">
        <v>126436</v>
      </c>
      <c r="H273" s="133">
        <v>124053</v>
      </c>
      <c r="I273" s="133">
        <v>123410</v>
      </c>
      <c r="J273" s="133">
        <v>125481</v>
      </c>
      <c r="K273" s="133">
        <v>127493</v>
      </c>
      <c r="L273" s="133">
        <v>128957</v>
      </c>
      <c r="M273" s="133">
        <v>130287</v>
      </c>
      <c r="N273" s="133">
        <v>131434</v>
      </c>
      <c r="O273" s="133">
        <v>132756</v>
      </c>
      <c r="P273" s="133">
        <v>134353</v>
      </c>
      <c r="Q273" s="133">
        <v>136134</v>
      </c>
      <c r="R273" s="133">
        <v>139047</v>
      </c>
      <c r="S273" s="188">
        <v>141653</v>
      </c>
      <c r="U273" s="135">
        <f t="shared" si="4"/>
        <v>8.8378792612472168E-2</v>
      </c>
      <c r="V273" s="136">
        <f t="shared" si="4"/>
        <v>7.710145816448688E-2</v>
      </c>
    </row>
    <row r="274" spans="1:22" x14ac:dyDescent="0.25">
      <c r="A274" s="189" t="s">
        <v>1163</v>
      </c>
      <c r="B274" s="132">
        <v>114228</v>
      </c>
      <c r="C274" s="133">
        <v>115966</v>
      </c>
      <c r="D274" s="133">
        <v>115956</v>
      </c>
      <c r="E274" s="133">
        <v>113958</v>
      </c>
      <c r="F274" s="133">
        <v>109512</v>
      </c>
      <c r="G274" s="133">
        <v>105365</v>
      </c>
      <c r="H274" s="133">
        <v>102951</v>
      </c>
      <c r="I274" s="133">
        <v>102048</v>
      </c>
      <c r="J274" s="133">
        <v>103647</v>
      </c>
      <c r="K274" s="133">
        <v>105148</v>
      </c>
      <c r="L274" s="133">
        <v>106095</v>
      </c>
      <c r="M274" s="133">
        <v>106894</v>
      </c>
      <c r="N274" s="133">
        <v>107529</v>
      </c>
      <c r="O274" s="133">
        <v>108432</v>
      </c>
      <c r="P274" s="133">
        <v>109713</v>
      </c>
      <c r="Q274" s="133">
        <v>111289</v>
      </c>
      <c r="R274" s="133">
        <v>113903</v>
      </c>
      <c r="S274" s="188">
        <v>116147</v>
      </c>
      <c r="U274" s="135">
        <f t="shared" si="4"/>
        <v>9.7315947548612058E-2</v>
      </c>
      <c r="V274" s="136">
        <f t="shared" si="4"/>
        <v>8.116340138510636E-2</v>
      </c>
    </row>
    <row r="275" spans="1:22" x14ac:dyDescent="0.25">
      <c r="A275" s="189" t="s">
        <v>1160</v>
      </c>
      <c r="B275" s="132">
        <v>2568</v>
      </c>
      <c r="C275" s="133">
        <v>2563</v>
      </c>
      <c r="D275" s="133">
        <v>2562</v>
      </c>
      <c r="E275" s="133">
        <v>2562</v>
      </c>
      <c r="F275" s="133">
        <v>2573</v>
      </c>
      <c r="G275" s="133">
        <v>2589</v>
      </c>
      <c r="H275" s="133">
        <v>2603</v>
      </c>
      <c r="I275" s="133">
        <v>2617</v>
      </c>
      <c r="J275" s="133">
        <v>2629</v>
      </c>
      <c r="K275" s="133">
        <v>2638</v>
      </c>
      <c r="L275" s="133">
        <v>2646</v>
      </c>
      <c r="M275" s="133">
        <v>2652</v>
      </c>
      <c r="N275" s="133">
        <v>2655</v>
      </c>
      <c r="O275" s="133">
        <v>2657</v>
      </c>
      <c r="P275" s="133">
        <v>2661</v>
      </c>
      <c r="Q275" s="133">
        <v>2666</v>
      </c>
      <c r="R275" s="133">
        <v>2670</v>
      </c>
      <c r="S275" s="188">
        <v>2673</v>
      </c>
      <c r="U275" s="135">
        <f t="shared" si="4"/>
        <v>6.0150206428235542E-3</v>
      </c>
      <c r="V275" s="136">
        <f t="shared" si="4"/>
        <v>4.5019624992350682E-3</v>
      </c>
    </row>
    <row r="276" spans="1:22" x14ac:dyDescent="0.25">
      <c r="A276" s="189" t="s">
        <v>1157</v>
      </c>
      <c r="B276" s="132">
        <v>16762</v>
      </c>
      <c r="C276" s="133">
        <v>18252</v>
      </c>
      <c r="D276" s="133">
        <v>19029</v>
      </c>
      <c r="E276" s="133">
        <v>19088</v>
      </c>
      <c r="F276" s="133">
        <v>18764</v>
      </c>
      <c r="G276" s="133">
        <v>18621</v>
      </c>
      <c r="H276" s="133">
        <v>18702</v>
      </c>
      <c r="I276" s="133">
        <v>19006</v>
      </c>
      <c r="J276" s="133">
        <v>19495</v>
      </c>
      <c r="K276" s="133">
        <v>20032</v>
      </c>
      <c r="L276" s="133">
        <v>20596</v>
      </c>
      <c r="M276" s="133">
        <v>21183</v>
      </c>
      <c r="N276" s="133">
        <v>21760</v>
      </c>
      <c r="O276" s="133">
        <v>22221</v>
      </c>
      <c r="P276" s="133">
        <v>22548</v>
      </c>
      <c r="Q276" s="133">
        <v>22736</v>
      </c>
      <c r="R276" s="133">
        <v>23003</v>
      </c>
      <c r="S276" s="188">
        <v>23356</v>
      </c>
      <c r="U276" s="135">
        <f t="shared" si="4"/>
        <v>4.7807916591192434E-2</v>
      </c>
      <c r="V276" s="136">
        <f t="shared" si="4"/>
        <v>6.2810774676502312E-2</v>
      </c>
    </row>
    <row r="277" spans="1:22" x14ac:dyDescent="0.25">
      <c r="A277" s="189" t="s">
        <v>1154</v>
      </c>
      <c r="B277" s="132">
        <v>56410</v>
      </c>
      <c r="C277" s="133">
        <v>56305</v>
      </c>
      <c r="D277" s="133">
        <v>55903</v>
      </c>
      <c r="E277" s="133">
        <v>55185</v>
      </c>
      <c r="F277" s="133">
        <v>54439</v>
      </c>
      <c r="G277" s="133">
        <v>53919</v>
      </c>
      <c r="H277" s="133">
        <v>53607</v>
      </c>
      <c r="I277" s="133">
        <v>53500</v>
      </c>
      <c r="J277" s="133">
        <v>53547</v>
      </c>
      <c r="K277" s="133">
        <v>53671</v>
      </c>
      <c r="L277" s="133">
        <v>53867</v>
      </c>
      <c r="M277" s="133">
        <v>54131</v>
      </c>
      <c r="N277" s="133">
        <v>54417</v>
      </c>
      <c r="O277" s="133">
        <v>54666</v>
      </c>
      <c r="P277" s="133">
        <v>54879</v>
      </c>
      <c r="Q277" s="133">
        <v>55043</v>
      </c>
      <c r="R277" s="133">
        <v>55220</v>
      </c>
      <c r="S277" s="188">
        <v>55428</v>
      </c>
      <c r="U277" s="135">
        <f t="shared" si="4"/>
        <v>1.2924847230788128E-2</v>
      </c>
      <c r="V277" s="136">
        <f t="shared" si="4"/>
        <v>1.5152349173238822E-2</v>
      </c>
    </row>
    <row r="278" spans="1:22" x14ac:dyDescent="0.25">
      <c r="A278" s="187" t="s">
        <v>1151</v>
      </c>
      <c r="B278" s="132">
        <v>896340</v>
      </c>
      <c r="C278" s="133">
        <v>899755</v>
      </c>
      <c r="D278" s="133">
        <v>904534</v>
      </c>
      <c r="E278" s="133">
        <v>904041</v>
      </c>
      <c r="F278" s="133">
        <v>916457</v>
      </c>
      <c r="G278" s="133">
        <v>911250</v>
      </c>
      <c r="H278" s="133">
        <v>912743</v>
      </c>
      <c r="I278" s="133">
        <v>918873</v>
      </c>
      <c r="J278" s="133">
        <v>908603</v>
      </c>
      <c r="K278" s="133">
        <v>915016</v>
      </c>
      <c r="L278" s="133">
        <v>918667</v>
      </c>
      <c r="M278" s="133">
        <v>927338</v>
      </c>
      <c r="N278" s="133">
        <v>937375</v>
      </c>
      <c r="O278" s="133">
        <v>946668</v>
      </c>
      <c r="P278" s="133">
        <v>958160</v>
      </c>
      <c r="Q278" s="133">
        <v>974093</v>
      </c>
      <c r="R278" s="133">
        <v>974382</v>
      </c>
      <c r="S278" s="188">
        <v>983558</v>
      </c>
      <c r="U278" s="135">
        <f t="shared" si="4"/>
        <v>1.1872732436435385E-3</v>
      </c>
      <c r="V278" s="136">
        <f t="shared" si="4"/>
        <v>3.820446079923645E-2</v>
      </c>
    </row>
    <row r="279" spans="1:22" x14ac:dyDescent="0.25">
      <c r="A279" s="187" t="s">
        <v>1148</v>
      </c>
      <c r="B279" s="132">
        <v>237826</v>
      </c>
      <c r="C279" s="133">
        <v>242389</v>
      </c>
      <c r="D279" s="133">
        <v>247103</v>
      </c>
      <c r="E279" s="133">
        <v>245484</v>
      </c>
      <c r="F279" s="133">
        <v>248755</v>
      </c>
      <c r="G279" s="133">
        <v>251297</v>
      </c>
      <c r="H279" s="133">
        <v>253540</v>
      </c>
      <c r="I279" s="133">
        <v>258461</v>
      </c>
      <c r="J279" s="133">
        <v>254360</v>
      </c>
      <c r="K279" s="133">
        <v>256046</v>
      </c>
      <c r="L279" s="133">
        <v>260004</v>
      </c>
      <c r="M279" s="133">
        <v>261953</v>
      </c>
      <c r="N279" s="133">
        <v>268731</v>
      </c>
      <c r="O279" s="133">
        <v>269771</v>
      </c>
      <c r="P279" s="133">
        <v>273286</v>
      </c>
      <c r="Q279" s="133">
        <v>280808</v>
      </c>
      <c r="R279" s="133">
        <v>280429</v>
      </c>
      <c r="S279" s="188">
        <v>282997</v>
      </c>
      <c r="U279" s="135">
        <f t="shared" si="4"/>
        <v>-5.3877866583522671E-3</v>
      </c>
      <c r="V279" s="136">
        <f t="shared" si="4"/>
        <v>3.7135818874513449E-2</v>
      </c>
    </row>
    <row r="280" spans="1:22" x14ac:dyDescent="0.25">
      <c r="A280" s="189" t="s">
        <v>1146</v>
      </c>
      <c r="B280" s="132">
        <v>159688</v>
      </c>
      <c r="C280" s="133">
        <v>161372</v>
      </c>
      <c r="D280" s="133">
        <v>162698</v>
      </c>
      <c r="E280" s="133">
        <v>160474</v>
      </c>
      <c r="F280" s="133">
        <v>161152</v>
      </c>
      <c r="G280" s="133">
        <v>161002</v>
      </c>
      <c r="H280" s="133">
        <v>161587</v>
      </c>
      <c r="I280" s="133">
        <v>163271</v>
      </c>
      <c r="J280" s="133">
        <v>159134</v>
      </c>
      <c r="K280" s="133">
        <v>160460</v>
      </c>
      <c r="L280" s="133">
        <v>162396</v>
      </c>
      <c r="M280" s="133">
        <v>162816</v>
      </c>
      <c r="N280" s="133">
        <v>166768</v>
      </c>
      <c r="O280" s="133">
        <v>167264</v>
      </c>
      <c r="P280" s="133">
        <v>169581</v>
      </c>
      <c r="Q280" s="133">
        <v>177403</v>
      </c>
      <c r="R280" s="133">
        <v>176438</v>
      </c>
      <c r="S280" s="188">
        <v>178151</v>
      </c>
      <c r="U280" s="135">
        <f t="shared" si="4"/>
        <v>-2.1581477309879027E-2</v>
      </c>
      <c r="V280" s="136">
        <f t="shared" si="4"/>
        <v>3.9404405031967071E-2</v>
      </c>
    </row>
    <row r="281" spans="1:22" x14ac:dyDescent="0.25">
      <c r="A281" s="189" t="s">
        <v>1143</v>
      </c>
      <c r="B281" s="132">
        <v>36997</v>
      </c>
      <c r="C281" s="133">
        <v>36172</v>
      </c>
      <c r="D281" s="133">
        <v>36103</v>
      </c>
      <c r="E281" s="133">
        <v>33933</v>
      </c>
      <c r="F281" s="133">
        <v>34002</v>
      </c>
      <c r="G281" s="133">
        <v>33991</v>
      </c>
      <c r="H281" s="133">
        <v>33291</v>
      </c>
      <c r="I281" s="133">
        <v>32949</v>
      </c>
      <c r="J281" s="133">
        <v>31147</v>
      </c>
      <c r="K281" s="133">
        <v>29795</v>
      </c>
      <c r="L281" s="133">
        <v>29327</v>
      </c>
      <c r="M281" s="133">
        <v>28977</v>
      </c>
      <c r="N281" s="133">
        <v>29300</v>
      </c>
      <c r="O281" s="133">
        <v>29039</v>
      </c>
      <c r="P281" s="133">
        <v>29211</v>
      </c>
      <c r="Q281" s="133">
        <v>29071</v>
      </c>
      <c r="R281" s="133">
        <v>28959</v>
      </c>
      <c r="S281" s="188">
        <v>28943</v>
      </c>
      <c r="U281" s="135">
        <f t="shared" si="4"/>
        <v>-1.5321718253458738E-2</v>
      </c>
      <c r="V281" s="136">
        <f t="shared" si="4"/>
        <v>-2.2081901663916215E-3</v>
      </c>
    </row>
    <row r="282" spans="1:22" x14ac:dyDescent="0.25">
      <c r="A282" s="189" t="s">
        <v>1140</v>
      </c>
      <c r="B282" s="132">
        <v>15098</v>
      </c>
      <c r="C282" s="133">
        <v>15403</v>
      </c>
      <c r="D282" s="133">
        <v>15523</v>
      </c>
      <c r="E282" s="133">
        <v>14797</v>
      </c>
      <c r="F282" s="133">
        <v>14032</v>
      </c>
      <c r="G282" s="133">
        <v>13457</v>
      </c>
      <c r="H282" s="133">
        <v>12805</v>
      </c>
      <c r="I282" s="133">
        <v>12469</v>
      </c>
      <c r="J282" s="133">
        <v>11756</v>
      </c>
      <c r="K282" s="133">
        <v>11219</v>
      </c>
      <c r="L282" s="133">
        <v>11021</v>
      </c>
      <c r="M282" s="133">
        <v>10873</v>
      </c>
      <c r="N282" s="133">
        <v>10984</v>
      </c>
      <c r="O282" s="133">
        <v>10879</v>
      </c>
      <c r="P282" s="133">
        <v>10939</v>
      </c>
      <c r="Q282" s="133">
        <v>10884</v>
      </c>
      <c r="R282" s="133">
        <v>10632</v>
      </c>
      <c r="S282" s="188">
        <v>10399</v>
      </c>
      <c r="U282" s="135">
        <f t="shared" si="4"/>
        <v>-8.9445931289211633E-2</v>
      </c>
      <c r="V282" s="136">
        <f t="shared" si="4"/>
        <v>-8.4820167651034284E-2</v>
      </c>
    </row>
    <row r="283" spans="1:22" x14ac:dyDescent="0.25">
      <c r="A283" s="189" t="s">
        <v>1137</v>
      </c>
      <c r="B283" s="132">
        <v>108097</v>
      </c>
      <c r="C283" s="133">
        <v>110422</v>
      </c>
      <c r="D283" s="133">
        <v>111745</v>
      </c>
      <c r="E283" s="133">
        <v>112689</v>
      </c>
      <c r="F283" s="133">
        <v>114188</v>
      </c>
      <c r="G283" s="133">
        <v>114697</v>
      </c>
      <c r="H283" s="133">
        <v>116870</v>
      </c>
      <c r="I283" s="133">
        <v>119433</v>
      </c>
      <c r="J283" s="133">
        <v>118004</v>
      </c>
      <c r="K283" s="133">
        <v>121658</v>
      </c>
      <c r="L283" s="133">
        <v>124523</v>
      </c>
      <c r="M283" s="133">
        <v>125582</v>
      </c>
      <c r="N283" s="133">
        <v>129294</v>
      </c>
      <c r="O283" s="133">
        <v>130289</v>
      </c>
      <c r="P283" s="133">
        <v>132500</v>
      </c>
      <c r="Q283" s="133">
        <v>141217</v>
      </c>
      <c r="R283" s="133">
        <v>140640</v>
      </c>
      <c r="S283" s="188">
        <v>142853</v>
      </c>
      <c r="U283" s="135">
        <f t="shared" si="4"/>
        <v>-1.6243745939503174E-2</v>
      </c>
      <c r="V283" s="136">
        <f t="shared" si="4"/>
        <v>6.4442068214578319E-2</v>
      </c>
    </row>
    <row r="284" spans="1:22" x14ac:dyDescent="0.25">
      <c r="A284" s="189" t="s">
        <v>1134</v>
      </c>
      <c r="B284" s="132">
        <v>10140</v>
      </c>
      <c r="C284" s="133">
        <v>9994</v>
      </c>
      <c r="D284" s="133">
        <v>9805</v>
      </c>
      <c r="E284" s="133">
        <v>9449</v>
      </c>
      <c r="F284" s="133">
        <v>9328</v>
      </c>
      <c r="G284" s="133">
        <v>9094</v>
      </c>
      <c r="H284" s="133">
        <v>9001</v>
      </c>
      <c r="I284" s="133">
        <v>8983</v>
      </c>
      <c r="J284" s="133">
        <v>8826</v>
      </c>
      <c r="K284" s="133">
        <v>8691</v>
      </c>
      <c r="L284" s="133">
        <v>8531</v>
      </c>
      <c r="M284" s="133">
        <v>8426</v>
      </c>
      <c r="N284" s="133">
        <v>8515</v>
      </c>
      <c r="O284" s="133">
        <v>8615</v>
      </c>
      <c r="P284" s="133">
        <v>8491</v>
      </c>
      <c r="Q284" s="133">
        <v>8496</v>
      </c>
      <c r="R284" s="133">
        <v>8493</v>
      </c>
      <c r="S284" s="188">
        <v>8461</v>
      </c>
      <c r="U284" s="135">
        <f t="shared" si="4"/>
        <v>-1.4116814458431381E-3</v>
      </c>
      <c r="V284" s="136">
        <f t="shared" si="4"/>
        <v>-1.4986270592122874E-2</v>
      </c>
    </row>
    <row r="285" spans="1:22" x14ac:dyDescent="0.25">
      <c r="A285" s="189" t="s">
        <v>1131</v>
      </c>
      <c r="B285" s="132">
        <v>8482</v>
      </c>
      <c r="C285" s="133">
        <v>8347</v>
      </c>
      <c r="D285" s="133">
        <v>8132</v>
      </c>
      <c r="E285" s="133">
        <v>7719</v>
      </c>
      <c r="F285" s="133">
        <v>7573</v>
      </c>
      <c r="G285" s="133">
        <v>7347</v>
      </c>
      <c r="H285" s="133">
        <v>7248</v>
      </c>
      <c r="I285" s="133">
        <v>7261</v>
      </c>
      <c r="J285" s="133">
        <v>7050</v>
      </c>
      <c r="K285" s="133">
        <v>6943</v>
      </c>
      <c r="L285" s="133">
        <v>6778</v>
      </c>
      <c r="M285" s="133">
        <v>6699</v>
      </c>
      <c r="N285" s="133">
        <v>6781</v>
      </c>
      <c r="O285" s="133">
        <v>6863</v>
      </c>
      <c r="P285" s="133">
        <v>6725</v>
      </c>
      <c r="Q285" s="133">
        <v>6670</v>
      </c>
      <c r="R285" s="133">
        <v>6685</v>
      </c>
      <c r="S285" s="188">
        <v>6657</v>
      </c>
      <c r="U285" s="135">
        <f t="shared" si="4"/>
        <v>9.0258924164443588E-3</v>
      </c>
      <c r="V285" s="136">
        <f t="shared" si="4"/>
        <v>-1.6648960041811378E-2</v>
      </c>
    </row>
    <row r="286" spans="1:22" x14ac:dyDescent="0.25">
      <c r="A286" s="189" t="s">
        <v>1128</v>
      </c>
      <c r="B286" s="132">
        <v>1652</v>
      </c>
      <c r="C286" s="133">
        <v>1638</v>
      </c>
      <c r="D286" s="133">
        <v>1655</v>
      </c>
      <c r="E286" s="133">
        <v>1692</v>
      </c>
      <c r="F286" s="133">
        <v>1711</v>
      </c>
      <c r="G286" s="133">
        <v>1699</v>
      </c>
      <c r="H286" s="133">
        <v>1702</v>
      </c>
      <c r="I286" s="133">
        <v>1674</v>
      </c>
      <c r="J286" s="133">
        <v>1716</v>
      </c>
      <c r="K286" s="133">
        <v>1690</v>
      </c>
      <c r="L286" s="133">
        <v>1691</v>
      </c>
      <c r="M286" s="133">
        <v>1666</v>
      </c>
      <c r="N286" s="133">
        <v>1674</v>
      </c>
      <c r="O286" s="133">
        <v>1692</v>
      </c>
      <c r="P286" s="133">
        <v>1702</v>
      </c>
      <c r="Q286" s="133">
        <v>1754</v>
      </c>
      <c r="R286" s="133">
        <v>1738</v>
      </c>
      <c r="S286" s="188">
        <v>1735</v>
      </c>
      <c r="U286" s="135">
        <f t="shared" si="4"/>
        <v>-3.5991790594616435E-2</v>
      </c>
      <c r="V286" s="136">
        <f t="shared" si="4"/>
        <v>-6.8866314976462339E-3</v>
      </c>
    </row>
    <row r="287" spans="1:22" x14ac:dyDescent="0.25">
      <c r="A287" s="189" t="s">
        <v>1125</v>
      </c>
      <c r="B287" s="132">
        <v>68096</v>
      </c>
      <c r="C287" s="133">
        <v>71128</v>
      </c>
      <c r="D287" s="133">
        <v>74706</v>
      </c>
      <c r="E287" s="133">
        <v>75677</v>
      </c>
      <c r="F287" s="133">
        <v>78399</v>
      </c>
      <c r="G287" s="133">
        <v>81337</v>
      </c>
      <c r="H287" s="133">
        <v>83096</v>
      </c>
      <c r="I287" s="133">
        <v>86361</v>
      </c>
      <c r="J287" s="133">
        <v>86519</v>
      </c>
      <c r="K287" s="133">
        <v>87051</v>
      </c>
      <c r="L287" s="133">
        <v>89271</v>
      </c>
      <c r="M287" s="133">
        <v>90908</v>
      </c>
      <c r="N287" s="133">
        <v>93663</v>
      </c>
      <c r="O287" s="133">
        <v>94082</v>
      </c>
      <c r="P287" s="133">
        <v>95463</v>
      </c>
      <c r="Q287" s="133">
        <v>95409</v>
      </c>
      <c r="R287" s="133">
        <v>95942</v>
      </c>
      <c r="S287" s="188">
        <v>96864</v>
      </c>
      <c r="U287" s="135">
        <f t="shared" si="4"/>
        <v>2.2533850864786764E-2</v>
      </c>
      <c r="V287" s="136">
        <f t="shared" si="4"/>
        <v>3.8997558731439286E-2</v>
      </c>
    </row>
    <row r="288" spans="1:22" x14ac:dyDescent="0.25">
      <c r="A288" s="187" t="s">
        <v>1122</v>
      </c>
      <c r="B288" s="132">
        <v>226300</v>
      </c>
      <c r="C288" s="133">
        <v>225578</v>
      </c>
      <c r="D288" s="133">
        <v>224489</v>
      </c>
      <c r="E288" s="133">
        <v>224332</v>
      </c>
      <c r="F288" s="133">
        <v>224172</v>
      </c>
      <c r="G288" s="133">
        <v>221130</v>
      </c>
      <c r="H288" s="133">
        <v>219653</v>
      </c>
      <c r="I288" s="133">
        <v>218554</v>
      </c>
      <c r="J288" s="133">
        <v>219113</v>
      </c>
      <c r="K288" s="133">
        <v>218866</v>
      </c>
      <c r="L288" s="133">
        <v>217170</v>
      </c>
      <c r="M288" s="133">
        <v>217153</v>
      </c>
      <c r="N288" s="133">
        <v>217735</v>
      </c>
      <c r="O288" s="133">
        <v>216987</v>
      </c>
      <c r="P288" s="133">
        <v>216442</v>
      </c>
      <c r="Q288" s="133">
        <v>219042</v>
      </c>
      <c r="R288" s="133">
        <v>219655</v>
      </c>
      <c r="S288" s="188">
        <v>220165</v>
      </c>
      <c r="U288" s="135">
        <f t="shared" si="4"/>
        <v>1.1241279226332113E-2</v>
      </c>
      <c r="V288" s="136">
        <f t="shared" si="4"/>
        <v>9.3196866981768434E-3</v>
      </c>
    </row>
    <row r="289" spans="1:22" x14ac:dyDescent="0.25">
      <c r="A289" s="189" t="s">
        <v>1120</v>
      </c>
      <c r="B289" s="132">
        <v>151525</v>
      </c>
      <c r="C289" s="133">
        <v>150473</v>
      </c>
      <c r="D289" s="133">
        <v>149676</v>
      </c>
      <c r="E289" s="133">
        <v>149259</v>
      </c>
      <c r="F289" s="133">
        <v>149673</v>
      </c>
      <c r="G289" s="133">
        <v>147600</v>
      </c>
      <c r="H289" s="133">
        <v>146369</v>
      </c>
      <c r="I289" s="133">
        <v>145790</v>
      </c>
      <c r="J289" s="133">
        <v>147038</v>
      </c>
      <c r="K289" s="133">
        <v>145972</v>
      </c>
      <c r="L289" s="133">
        <v>143737</v>
      </c>
      <c r="M289" s="133">
        <v>143957</v>
      </c>
      <c r="N289" s="133">
        <v>144560</v>
      </c>
      <c r="O289" s="133">
        <v>143406</v>
      </c>
      <c r="P289" s="133">
        <v>142072</v>
      </c>
      <c r="Q289" s="133">
        <v>143753</v>
      </c>
      <c r="R289" s="133">
        <v>143379</v>
      </c>
      <c r="S289" s="188">
        <v>143418</v>
      </c>
      <c r="U289" s="135">
        <f t="shared" si="4"/>
        <v>-1.03661971486948E-2</v>
      </c>
      <c r="V289" s="136">
        <f t="shared" si="4"/>
        <v>1.0884694483244139E-3</v>
      </c>
    </row>
    <row r="290" spans="1:22" x14ac:dyDescent="0.25">
      <c r="A290" s="189" t="s">
        <v>1117</v>
      </c>
      <c r="B290" s="132">
        <v>95406</v>
      </c>
      <c r="C290" s="133">
        <v>94447</v>
      </c>
      <c r="D290" s="133">
        <v>93757</v>
      </c>
      <c r="E290" s="133">
        <v>93324</v>
      </c>
      <c r="F290" s="133">
        <v>93885</v>
      </c>
      <c r="G290" s="133">
        <v>91714</v>
      </c>
      <c r="H290" s="133">
        <v>90410</v>
      </c>
      <c r="I290" s="133">
        <v>89941</v>
      </c>
      <c r="J290" s="133">
        <v>91475</v>
      </c>
      <c r="K290" s="133">
        <v>90305</v>
      </c>
      <c r="L290" s="133">
        <v>88364</v>
      </c>
      <c r="M290" s="133">
        <v>88942</v>
      </c>
      <c r="N290" s="133">
        <v>89902</v>
      </c>
      <c r="O290" s="133">
        <v>88922</v>
      </c>
      <c r="P290" s="133">
        <v>87683</v>
      </c>
      <c r="Q290" s="133">
        <v>89348</v>
      </c>
      <c r="R290" s="133">
        <v>89509</v>
      </c>
      <c r="S290" s="188">
        <v>89703</v>
      </c>
      <c r="U290" s="135">
        <f t="shared" si="4"/>
        <v>7.2272772632044902E-3</v>
      </c>
      <c r="V290" s="136">
        <f t="shared" si="4"/>
        <v>8.6977452252734455E-3</v>
      </c>
    </row>
    <row r="291" spans="1:22" x14ac:dyDescent="0.25">
      <c r="A291" s="189" t="s">
        <v>1114</v>
      </c>
      <c r="B291" s="132">
        <v>56119</v>
      </c>
      <c r="C291" s="133">
        <v>56027</v>
      </c>
      <c r="D291" s="133">
        <v>55919</v>
      </c>
      <c r="E291" s="133">
        <v>55935</v>
      </c>
      <c r="F291" s="133">
        <v>55787</v>
      </c>
      <c r="G291" s="133">
        <v>55885</v>
      </c>
      <c r="H291" s="133">
        <v>55959</v>
      </c>
      <c r="I291" s="133">
        <v>55848</v>
      </c>
      <c r="J291" s="133">
        <v>55562</v>
      </c>
      <c r="K291" s="133">
        <v>55667</v>
      </c>
      <c r="L291" s="133">
        <v>55372</v>
      </c>
      <c r="M291" s="133">
        <v>55015</v>
      </c>
      <c r="N291" s="133">
        <v>54658</v>
      </c>
      <c r="O291" s="133">
        <v>54484</v>
      </c>
      <c r="P291" s="133">
        <v>54388</v>
      </c>
      <c r="Q291" s="133">
        <v>54405</v>
      </c>
      <c r="R291" s="133">
        <v>53870</v>
      </c>
      <c r="S291" s="188">
        <v>53715</v>
      </c>
      <c r="U291" s="135">
        <f t="shared" si="4"/>
        <v>-3.8758209693446122E-2</v>
      </c>
      <c r="V291" s="136">
        <f t="shared" si="4"/>
        <v>-1.1459610967048395E-2</v>
      </c>
    </row>
    <row r="292" spans="1:22" x14ac:dyDescent="0.25">
      <c r="A292" s="189" t="s">
        <v>1111</v>
      </c>
      <c r="B292" s="132">
        <v>34150</v>
      </c>
      <c r="C292" s="133">
        <v>34394</v>
      </c>
      <c r="D292" s="133">
        <v>34393</v>
      </c>
      <c r="E292" s="133">
        <v>34488</v>
      </c>
      <c r="F292" s="133">
        <v>34325</v>
      </c>
      <c r="G292" s="133">
        <v>34048</v>
      </c>
      <c r="H292" s="133">
        <v>33810</v>
      </c>
      <c r="I292" s="133">
        <v>33761</v>
      </c>
      <c r="J292" s="133">
        <v>33583</v>
      </c>
      <c r="K292" s="133">
        <v>33535</v>
      </c>
      <c r="L292" s="133">
        <v>33829</v>
      </c>
      <c r="M292" s="133">
        <v>33471</v>
      </c>
      <c r="N292" s="133">
        <v>33250</v>
      </c>
      <c r="O292" s="133">
        <v>33159</v>
      </c>
      <c r="P292" s="133">
        <v>33149</v>
      </c>
      <c r="Q292" s="133">
        <v>33236</v>
      </c>
      <c r="R292" s="133">
        <v>33354</v>
      </c>
      <c r="S292" s="188">
        <v>33464</v>
      </c>
      <c r="U292" s="135">
        <f t="shared" si="4"/>
        <v>1.4277278095375046E-2</v>
      </c>
      <c r="V292" s="136">
        <f t="shared" si="4"/>
        <v>1.3257223723881717E-2</v>
      </c>
    </row>
    <row r="293" spans="1:22" x14ac:dyDescent="0.25">
      <c r="A293" s="189" t="s">
        <v>1108</v>
      </c>
      <c r="B293" s="132">
        <v>23805</v>
      </c>
      <c r="C293" s="133">
        <v>23669</v>
      </c>
      <c r="D293" s="133">
        <v>23579</v>
      </c>
      <c r="E293" s="133">
        <v>23658</v>
      </c>
      <c r="F293" s="133">
        <v>23608</v>
      </c>
      <c r="G293" s="133">
        <v>23418</v>
      </c>
      <c r="H293" s="133">
        <v>23196</v>
      </c>
      <c r="I293" s="133">
        <v>23093</v>
      </c>
      <c r="J293" s="133">
        <v>22946</v>
      </c>
      <c r="K293" s="133">
        <v>22903</v>
      </c>
      <c r="L293" s="133">
        <v>23053</v>
      </c>
      <c r="M293" s="133">
        <v>22766</v>
      </c>
      <c r="N293" s="133">
        <v>22484</v>
      </c>
      <c r="O293" s="133">
        <v>22404</v>
      </c>
      <c r="P293" s="133">
        <v>22402</v>
      </c>
      <c r="Q293" s="133">
        <v>22462</v>
      </c>
      <c r="R293" s="133">
        <v>22529</v>
      </c>
      <c r="S293" s="188">
        <v>22548</v>
      </c>
      <c r="U293" s="135">
        <f t="shared" si="4"/>
        <v>1.1984751047276143E-2</v>
      </c>
      <c r="V293" s="136">
        <f t="shared" si="4"/>
        <v>3.3776997121877095E-3</v>
      </c>
    </row>
    <row r="294" spans="1:22" x14ac:dyDescent="0.25">
      <c r="A294" s="189" t="s">
        <v>1105</v>
      </c>
      <c r="B294" s="132">
        <v>10350</v>
      </c>
      <c r="C294" s="133">
        <v>10734</v>
      </c>
      <c r="D294" s="133">
        <v>10825</v>
      </c>
      <c r="E294" s="133">
        <v>10840</v>
      </c>
      <c r="F294" s="133">
        <v>10726</v>
      </c>
      <c r="G294" s="133">
        <v>10640</v>
      </c>
      <c r="H294" s="133">
        <v>10626</v>
      </c>
      <c r="I294" s="133">
        <v>10681</v>
      </c>
      <c r="J294" s="133">
        <v>10651</v>
      </c>
      <c r="K294" s="133">
        <v>10647</v>
      </c>
      <c r="L294" s="133">
        <v>10792</v>
      </c>
      <c r="M294" s="133">
        <v>10723</v>
      </c>
      <c r="N294" s="133">
        <v>10790</v>
      </c>
      <c r="O294" s="133">
        <v>10781</v>
      </c>
      <c r="P294" s="133">
        <v>10773</v>
      </c>
      <c r="Q294" s="133">
        <v>10800</v>
      </c>
      <c r="R294" s="133">
        <v>10852</v>
      </c>
      <c r="S294" s="188">
        <v>10946</v>
      </c>
      <c r="U294" s="135">
        <f t="shared" si="4"/>
        <v>1.9398800923545734E-2</v>
      </c>
      <c r="V294" s="136">
        <f t="shared" si="4"/>
        <v>3.5100777663259253E-2</v>
      </c>
    </row>
    <row r="295" spans="1:22" x14ac:dyDescent="0.25">
      <c r="A295" s="189" t="s">
        <v>1102</v>
      </c>
      <c r="B295" s="132">
        <v>40618</v>
      </c>
      <c r="C295" s="133">
        <v>40715</v>
      </c>
      <c r="D295" s="133">
        <v>40429</v>
      </c>
      <c r="E295" s="133">
        <v>40603</v>
      </c>
      <c r="F295" s="133">
        <v>40180</v>
      </c>
      <c r="G295" s="133">
        <v>39492</v>
      </c>
      <c r="H295" s="133">
        <v>39488</v>
      </c>
      <c r="I295" s="133">
        <v>39015</v>
      </c>
      <c r="J295" s="133">
        <v>38474</v>
      </c>
      <c r="K295" s="133">
        <v>39365</v>
      </c>
      <c r="L295" s="133">
        <v>39658</v>
      </c>
      <c r="M295" s="133">
        <v>39764</v>
      </c>
      <c r="N295" s="133">
        <v>39949</v>
      </c>
      <c r="O295" s="133">
        <v>40479</v>
      </c>
      <c r="P295" s="133">
        <v>41328</v>
      </c>
      <c r="Q295" s="133">
        <v>42162</v>
      </c>
      <c r="R295" s="133">
        <v>43077</v>
      </c>
      <c r="S295" s="188">
        <v>43458</v>
      </c>
      <c r="U295" s="135">
        <f t="shared" si="4"/>
        <v>8.9674995124314982E-2</v>
      </c>
      <c r="V295" s="136">
        <f t="shared" si="4"/>
        <v>3.5850646509216322E-2</v>
      </c>
    </row>
    <row r="296" spans="1:22" x14ac:dyDescent="0.25">
      <c r="A296" s="187" t="s">
        <v>1099</v>
      </c>
      <c r="B296" s="132">
        <v>157808</v>
      </c>
      <c r="C296" s="133">
        <v>158171</v>
      </c>
      <c r="D296" s="133">
        <v>157999</v>
      </c>
      <c r="E296" s="133">
        <v>157840</v>
      </c>
      <c r="F296" s="133">
        <v>158244</v>
      </c>
      <c r="G296" s="133">
        <v>157132</v>
      </c>
      <c r="H296" s="133">
        <v>156812</v>
      </c>
      <c r="I296" s="133">
        <v>155305</v>
      </c>
      <c r="J296" s="133">
        <v>153346</v>
      </c>
      <c r="K296" s="133">
        <v>154661</v>
      </c>
      <c r="L296" s="133">
        <v>155093</v>
      </c>
      <c r="M296" s="133">
        <v>158211</v>
      </c>
      <c r="N296" s="133">
        <v>156809</v>
      </c>
      <c r="O296" s="133">
        <v>156722</v>
      </c>
      <c r="P296" s="133">
        <v>156735</v>
      </c>
      <c r="Q296" s="133">
        <v>158241</v>
      </c>
      <c r="R296" s="133">
        <v>158507</v>
      </c>
      <c r="S296" s="188">
        <v>159528</v>
      </c>
      <c r="U296" s="135">
        <f t="shared" si="4"/>
        <v>6.7408942835582852E-3</v>
      </c>
      <c r="V296" s="136">
        <f t="shared" si="4"/>
        <v>2.6015440760605912E-2</v>
      </c>
    </row>
    <row r="297" spans="1:22" x14ac:dyDescent="0.25">
      <c r="A297" s="189" t="s">
        <v>1096</v>
      </c>
      <c r="B297" s="132">
        <v>88021</v>
      </c>
      <c r="C297" s="133">
        <v>88529</v>
      </c>
      <c r="D297" s="133">
        <v>88641</v>
      </c>
      <c r="E297" s="133">
        <v>88548</v>
      </c>
      <c r="F297" s="133">
        <v>88703</v>
      </c>
      <c r="G297" s="133">
        <v>88258</v>
      </c>
      <c r="H297" s="133">
        <v>87861</v>
      </c>
      <c r="I297" s="133">
        <v>86209</v>
      </c>
      <c r="J297" s="133">
        <v>84114</v>
      </c>
      <c r="K297" s="133">
        <v>85002</v>
      </c>
      <c r="L297" s="133">
        <v>85082</v>
      </c>
      <c r="M297" s="133">
        <v>87428</v>
      </c>
      <c r="N297" s="133">
        <v>85899</v>
      </c>
      <c r="O297" s="133">
        <v>85145</v>
      </c>
      <c r="P297" s="133">
        <v>85394</v>
      </c>
      <c r="Q297" s="133">
        <v>86235</v>
      </c>
      <c r="R297" s="133">
        <v>86543</v>
      </c>
      <c r="S297" s="188">
        <v>86693</v>
      </c>
      <c r="U297" s="135">
        <f t="shared" si="4"/>
        <v>1.4363264484447802E-2</v>
      </c>
      <c r="V297" s="136">
        <f t="shared" si="4"/>
        <v>6.951015350167955E-3</v>
      </c>
    </row>
    <row r="298" spans="1:22" x14ac:dyDescent="0.25">
      <c r="A298" s="189" t="s">
        <v>1093</v>
      </c>
      <c r="B298" s="132">
        <v>26245</v>
      </c>
      <c r="C298" s="133">
        <v>26152</v>
      </c>
      <c r="D298" s="133">
        <v>26049</v>
      </c>
      <c r="E298" s="133">
        <v>25938</v>
      </c>
      <c r="F298" s="133">
        <v>26137</v>
      </c>
      <c r="G298" s="133">
        <v>25432</v>
      </c>
      <c r="H298" s="133">
        <v>25152</v>
      </c>
      <c r="I298" s="133">
        <v>25282</v>
      </c>
      <c r="J298" s="133">
        <v>25776</v>
      </c>
      <c r="K298" s="133">
        <v>26045</v>
      </c>
      <c r="L298" s="133">
        <v>26287</v>
      </c>
      <c r="M298" s="133">
        <v>26526</v>
      </c>
      <c r="N298" s="133">
        <v>26705</v>
      </c>
      <c r="O298" s="133">
        <v>27265</v>
      </c>
      <c r="P298" s="133">
        <v>26352</v>
      </c>
      <c r="Q298" s="133">
        <v>27322</v>
      </c>
      <c r="R298" s="133">
        <v>27340</v>
      </c>
      <c r="S298" s="188">
        <v>27351</v>
      </c>
      <c r="U298" s="135">
        <f t="shared" si="4"/>
        <v>2.6378443272225827E-3</v>
      </c>
      <c r="V298" s="136">
        <f t="shared" si="4"/>
        <v>1.6103350995702037E-3</v>
      </c>
    </row>
    <row r="299" spans="1:22" x14ac:dyDescent="0.25">
      <c r="A299" s="189" t="s">
        <v>1090</v>
      </c>
      <c r="B299" s="132">
        <v>19592</v>
      </c>
      <c r="C299" s="133">
        <v>19510</v>
      </c>
      <c r="D299" s="133">
        <v>19413</v>
      </c>
      <c r="E299" s="133">
        <v>19295</v>
      </c>
      <c r="F299" s="133">
        <v>19447</v>
      </c>
      <c r="G299" s="133">
        <v>18725</v>
      </c>
      <c r="H299" s="133">
        <v>18447</v>
      </c>
      <c r="I299" s="133">
        <v>18586</v>
      </c>
      <c r="J299" s="133">
        <v>19105</v>
      </c>
      <c r="K299" s="133">
        <v>19384</v>
      </c>
      <c r="L299" s="133">
        <v>19615</v>
      </c>
      <c r="M299" s="133">
        <v>19794</v>
      </c>
      <c r="N299" s="133">
        <v>19917</v>
      </c>
      <c r="O299" s="133">
        <v>20435</v>
      </c>
      <c r="P299" s="133">
        <v>19466</v>
      </c>
      <c r="Q299" s="133">
        <v>20364</v>
      </c>
      <c r="R299" s="133">
        <v>20373</v>
      </c>
      <c r="S299" s="188">
        <v>20366</v>
      </c>
      <c r="U299" s="135">
        <f t="shared" si="4"/>
        <v>1.7689978726056488E-3</v>
      </c>
      <c r="V299" s="136">
        <f t="shared" si="4"/>
        <v>-1.373659865552046E-3</v>
      </c>
    </row>
    <row r="300" spans="1:22" x14ac:dyDescent="0.25">
      <c r="A300" s="189" t="s">
        <v>1087</v>
      </c>
      <c r="B300" s="132">
        <v>939</v>
      </c>
      <c r="C300" s="133">
        <v>954</v>
      </c>
      <c r="D300" s="133">
        <v>951</v>
      </c>
      <c r="E300" s="133">
        <v>938</v>
      </c>
      <c r="F300" s="133">
        <v>926</v>
      </c>
      <c r="G300" s="133">
        <v>898</v>
      </c>
      <c r="H300" s="133">
        <v>877</v>
      </c>
      <c r="I300" s="133">
        <v>873</v>
      </c>
      <c r="J300" s="133">
        <v>875</v>
      </c>
      <c r="K300" s="133">
        <v>878</v>
      </c>
      <c r="L300" s="133">
        <v>876</v>
      </c>
      <c r="M300" s="133">
        <v>897</v>
      </c>
      <c r="N300" s="133">
        <v>898</v>
      </c>
      <c r="O300" s="133">
        <v>887</v>
      </c>
      <c r="P300" s="133">
        <v>921</v>
      </c>
      <c r="Q300" s="133">
        <v>957</v>
      </c>
      <c r="R300" s="133">
        <v>950</v>
      </c>
      <c r="S300" s="188">
        <v>952</v>
      </c>
      <c r="U300" s="135">
        <f t="shared" si="4"/>
        <v>-2.8938647118904814E-2</v>
      </c>
      <c r="V300" s="136">
        <f t="shared" si="4"/>
        <v>8.447682772231957E-3</v>
      </c>
    </row>
    <row r="301" spans="1:22" x14ac:dyDescent="0.25">
      <c r="A301" s="189" t="s">
        <v>1084</v>
      </c>
      <c r="B301" s="132">
        <v>5717</v>
      </c>
      <c r="C301" s="133">
        <v>5691</v>
      </c>
      <c r="D301" s="133">
        <v>5689</v>
      </c>
      <c r="E301" s="133">
        <v>5708</v>
      </c>
      <c r="F301" s="133">
        <v>5766</v>
      </c>
      <c r="G301" s="133">
        <v>5815</v>
      </c>
      <c r="H301" s="133">
        <v>5836</v>
      </c>
      <c r="I301" s="133">
        <v>5828</v>
      </c>
      <c r="J301" s="133">
        <v>5796</v>
      </c>
      <c r="K301" s="133">
        <v>5781</v>
      </c>
      <c r="L301" s="133">
        <v>5793</v>
      </c>
      <c r="M301" s="133">
        <v>5831</v>
      </c>
      <c r="N301" s="133">
        <v>5886</v>
      </c>
      <c r="O301" s="133">
        <v>5935</v>
      </c>
      <c r="P301" s="133">
        <v>5973</v>
      </c>
      <c r="Q301" s="133">
        <v>5998</v>
      </c>
      <c r="R301" s="133">
        <v>6015</v>
      </c>
      <c r="S301" s="188">
        <v>6032</v>
      </c>
      <c r="U301" s="135">
        <f t="shared" si="4"/>
        <v>1.1385402301685277E-2</v>
      </c>
      <c r="V301" s="136">
        <f t="shared" si="4"/>
        <v>1.1353087756471592E-2</v>
      </c>
    </row>
    <row r="302" spans="1:22" x14ac:dyDescent="0.25">
      <c r="A302" s="189" t="s">
        <v>1081</v>
      </c>
      <c r="B302" s="132">
        <v>11717</v>
      </c>
      <c r="C302" s="133">
        <v>11681</v>
      </c>
      <c r="D302" s="133">
        <v>11646</v>
      </c>
      <c r="E302" s="133">
        <v>11683</v>
      </c>
      <c r="F302" s="133">
        <v>11722</v>
      </c>
      <c r="G302" s="133">
        <v>11656</v>
      </c>
      <c r="H302" s="133">
        <v>11604</v>
      </c>
      <c r="I302" s="133">
        <v>11516</v>
      </c>
      <c r="J302" s="133">
        <v>11484</v>
      </c>
      <c r="K302" s="133">
        <v>11417</v>
      </c>
      <c r="L302" s="133">
        <v>11402</v>
      </c>
      <c r="M302" s="133">
        <v>11372</v>
      </c>
      <c r="N302" s="133">
        <v>11426</v>
      </c>
      <c r="O302" s="133">
        <v>11460</v>
      </c>
      <c r="P302" s="133">
        <v>11525</v>
      </c>
      <c r="Q302" s="133">
        <v>11355</v>
      </c>
      <c r="R302" s="133">
        <v>11113</v>
      </c>
      <c r="S302" s="188">
        <v>11139</v>
      </c>
      <c r="U302" s="135">
        <f t="shared" si="4"/>
        <v>-8.2562045089754621E-2</v>
      </c>
      <c r="V302" s="136">
        <f t="shared" si="4"/>
        <v>9.3913027585303954E-3</v>
      </c>
    </row>
    <row r="303" spans="1:22" x14ac:dyDescent="0.25">
      <c r="A303" s="189" t="s">
        <v>1078</v>
      </c>
      <c r="B303" s="132">
        <v>7557</v>
      </c>
      <c r="C303" s="133">
        <v>7770</v>
      </c>
      <c r="D303" s="133">
        <v>7616</v>
      </c>
      <c r="E303" s="133">
        <v>7602</v>
      </c>
      <c r="F303" s="133">
        <v>7919</v>
      </c>
      <c r="G303" s="133">
        <v>7730</v>
      </c>
      <c r="H303" s="133">
        <v>7954</v>
      </c>
      <c r="I303" s="133">
        <v>8132</v>
      </c>
      <c r="J303" s="133">
        <v>7889</v>
      </c>
      <c r="K303" s="133">
        <v>8059</v>
      </c>
      <c r="L303" s="133">
        <v>7824</v>
      </c>
      <c r="M303" s="133">
        <v>7977</v>
      </c>
      <c r="N303" s="133">
        <v>7828</v>
      </c>
      <c r="O303" s="133">
        <v>7999</v>
      </c>
      <c r="P303" s="133">
        <v>8334</v>
      </c>
      <c r="Q303" s="133">
        <v>8462</v>
      </c>
      <c r="R303" s="133">
        <v>8532</v>
      </c>
      <c r="S303" s="188">
        <v>8749</v>
      </c>
      <c r="U303" s="135">
        <f t="shared" si="4"/>
        <v>3.3501956526104992E-2</v>
      </c>
      <c r="V303" s="136">
        <f t="shared" si="4"/>
        <v>0.10568210051366034</v>
      </c>
    </row>
    <row r="304" spans="1:22" x14ac:dyDescent="0.25">
      <c r="A304" s="189" t="s">
        <v>1075</v>
      </c>
      <c r="B304" s="132">
        <v>24273</v>
      </c>
      <c r="C304" s="133">
        <v>24034</v>
      </c>
      <c r="D304" s="133">
        <v>24043</v>
      </c>
      <c r="E304" s="133">
        <v>24067</v>
      </c>
      <c r="F304" s="133">
        <v>23752</v>
      </c>
      <c r="G304" s="133">
        <v>24055</v>
      </c>
      <c r="H304" s="133">
        <v>24249</v>
      </c>
      <c r="I304" s="133">
        <v>24171</v>
      </c>
      <c r="J304" s="133">
        <v>24094</v>
      </c>
      <c r="K304" s="133">
        <v>24141</v>
      </c>
      <c r="L304" s="133">
        <v>24505</v>
      </c>
      <c r="M304" s="133">
        <v>24907</v>
      </c>
      <c r="N304" s="133">
        <v>24957</v>
      </c>
      <c r="O304" s="133">
        <v>24847</v>
      </c>
      <c r="P304" s="133">
        <v>25156</v>
      </c>
      <c r="Q304" s="133">
        <v>24851</v>
      </c>
      <c r="R304" s="133">
        <v>24961</v>
      </c>
      <c r="S304" s="188">
        <v>25596</v>
      </c>
      <c r="U304" s="135">
        <f t="shared" si="4"/>
        <v>1.7823429319036466E-2</v>
      </c>
      <c r="V304" s="136">
        <f t="shared" si="4"/>
        <v>0.10570808417559419</v>
      </c>
    </row>
    <row r="305" spans="1:22" x14ac:dyDescent="0.25">
      <c r="A305" s="187" t="s">
        <v>1072</v>
      </c>
      <c r="B305" s="132">
        <v>115816</v>
      </c>
      <c r="C305" s="133">
        <v>115947</v>
      </c>
      <c r="D305" s="133">
        <v>116515</v>
      </c>
      <c r="E305" s="133">
        <v>116447</v>
      </c>
      <c r="F305" s="133">
        <v>117096</v>
      </c>
      <c r="G305" s="133">
        <v>118691</v>
      </c>
      <c r="H305" s="133">
        <v>118984</v>
      </c>
      <c r="I305" s="133">
        <v>120472</v>
      </c>
      <c r="J305" s="133">
        <v>120057</v>
      </c>
      <c r="K305" s="133">
        <v>120133</v>
      </c>
      <c r="L305" s="133">
        <v>121766</v>
      </c>
      <c r="M305" s="133">
        <v>123580</v>
      </c>
      <c r="N305" s="133">
        <v>125773</v>
      </c>
      <c r="O305" s="133">
        <v>127444</v>
      </c>
      <c r="P305" s="133">
        <v>129059</v>
      </c>
      <c r="Q305" s="133">
        <v>130353</v>
      </c>
      <c r="R305" s="133">
        <v>131127</v>
      </c>
      <c r="S305" s="188">
        <v>131430</v>
      </c>
      <c r="U305" s="135">
        <f t="shared" si="4"/>
        <v>2.3963269749933902E-2</v>
      </c>
      <c r="V305" s="136">
        <f t="shared" si="4"/>
        <v>9.2750340886140759E-3</v>
      </c>
    </row>
    <row r="306" spans="1:22" x14ac:dyDescent="0.25">
      <c r="A306" s="189" t="s">
        <v>1070</v>
      </c>
      <c r="B306" s="132">
        <v>100846</v>
      </c>
      <c r="C306" s="133">
        <v>100976</v>
      </c>
      <c r="D306" s="133">
        <v>101611</v>
      </c>
      <c r="E306" s="133">
        <v>101630</v>
      </c>
      <c r="F306" s="133">
        <v>101986</v>
      </c>
      <c r="G306" s="133">
        <v>104020</v>
      </c>
      <c r="H306" s="133">
        <v>104430</v>
      </c>
      <c r="I306" s="133">
        <v>105814</v>
      </c>
      <c r="J306" s="133">
        <v>105474</v>
      </c>
      <c r="K306" s="133">
        <v>105286</v>
      </c>
      <c r="L306" s="133">
        <v>106908</v>
      </c>
      <c r="M306" s="133">
        <v>109018</v>
      </c>
      <c r="N306" s="133">
        <v>110861</v>
      </c>
      <c r="O306" s="133">
        <v>112496</v>
      </c>
      <c r="P306" s="133">
        <v>113812</v>
      </c>
      <c r="Q306" s="133">
        <v>115092</v>
      </c>
      <c r="R306" s="133">
        <v>115863</v>
      </c>
      <c r="S306" s="188">
        <v>116142</v>
      </c>
      <c r="U306" s="135">
        <f t="shared" si="4"/>
        <v>2.7066417754296079E-2</v>
      </c>
      <c r="V306" s="136">
        <f t="shared" si="4"/>
        <v>9.6669125990442861E-3</v>
      </c>
    </row>
    <row r="307" spans="1:22" x14ac:dyDescent="0.25">
      <c r="A307" s="189" t="s">
        <v>1067</v>
      </c>
      <c r="B307" s="132">
        <v>57772</v>
      </c>
      <c r="C307" s="133">
        <v>57737</v>
      </c>
      <c r="D307" s="133">
        <v>58063</v>
      </c>
      <c r="E307" s="133">
        <v>57930</v>
      </c>
      <c r="F307" s="133">
        <v>57905</v>
      </c>
      <c r="G307" s="133">
        <v>59103</v>
      </c>
      <c r="H307" s="133">
        <v>60082</v>
      </c>
      <c r="I307" s="133">
        <v>60466</v>
      </c>
      <c r="J307" s="133">
        <v>60865</v>
      </c>
      <c r="K307" s="133">
        <v>60563</v>
      </c>
      <c r="L307" s="133">
        <v>60520</v>
      </c>
      <c r="M307" s="133">
        <v>61745</v>
      </c>
      <c r="N307" s="133">
        <v>62206</v>
      </c>
      <c r="O307" s="133">
        <v>62280</v>
      </c>
      <c r="P307" s="133">
        <v>62504</v>
      </c>
      <c r="Q307" s="133">
        <v>62402</v>
      </c>
      <c r="R307" s="133">
        <v>62688</v>
      </c>
      <c r="S307" s="188">
        <v>62845</v>
      </c>
      <c r="U307" s="135">
        <f t="shared" si="4"/>
        <v>1.8459164864310651E-2</v>
      </c>
      <c r="V307" s="136">
        <f t="shared" si="4"/>
        <v>1.0055563249867117E-2</v>
      </c>
    </row>
    <row r="308" spans="1:22" x14ac:dyDescent="0.25">
      <c r="A308" s="189" t="s">
        <v>1064</v>
      </c>
      <c r="B308" s="132">
        <v>43071</v>
      </c>
      <c r="C308" s="133">
        <v>43228</v>
      </c>
      <c r="D308" s="133">
        <v>43534</v>
      </c>
      <c r="E308" s="133">
        <v>43674</v>
      </c>
      <c r="F308" s="133">
        <v>44041</v>
      </c>
      <c r="G308" s="133">
        <v>44880</v>
      </c>
      <c r="H308" s="133">
        <v>44363</v>
      </c>
      <c r="I308" s="133">
        <v>45336</v>
      </c>
      <c r="J308" s="133">
        <v>44644</v>
      </c>
      <c r="K308" s="133">
        <v>44743</v>
      </c>
      <c r="L308" s="133">
        <v>46327</v>
      </c>
      <c r="M308" s="133">
        <v>47215</v>
      </c>
      <c r="N308" s="133">
        <v>48546</v>
      </c>
      <c r="O308" s="133">
        <v>50031</v>
      </c>
      <c r="P308" s="133">
        <v>51075</v>
      </c>
      <c r="Q308" s="133">
        <v>52381</v>
      </c>
      <c r="R308" s="133">
        <v>52851</v>
      </c>
      <c r="S308" s="188">
        <v>52973</v>
      </c>
      <c r="U308" s="135">
        <f t="shared" si="4"/>
        <v>3.6376830637903756E-2</v>
      </c>
      <c r="V308" s="136">
        <f t="shared" si="4"/>
        <v>9.2655263546104205E-3</v>
      </c>
    </row>
    <row r="309" spans="1:22" x14ac:dyDescent="0.25">
      <c r="A309" s="189" t="s">
        <v>1061</v>
      </c>
      <c r="B309" s="132">
        <v>14974</v>
      </c>
      <c r="C309" s="133">
        <v>14975</v>
      </c>
      <c r="D309" s="133">
        <v>14909</v>
      </c>
      <c r="E309" s="133">
        <v>14823</v>
      </c>
      <c r="F309" s="133">
        <v>15115</v>
      </c>
      <c r="G309" s="133">
        <v>14679</v>
      </c>
      <c r="H309" s="133">
        <v>14564</v>
      </c>
      <c r="I309" s="133">
        <v>14669</v>
      </c>
      <c r="J309" s="133">
        <v>14593</v>
      </c>
      <c r="K309" s="133">
        <v>14857</v>
      </c>
      <c r="L309" s="133">
        <v>14869</v>
      </c>
      <c r="M309" s="133">
        <v>14573</v>
      </c>
      <c r="N309" s="133">
        <v>14924</v>
      </c>
      <c r="O309" s="133">
        <v>14961</v>
      </c>
      <c r="P309" s="133">
        <v>15259</v>
      </c>
      <c r="Q309" s="133">
        <v>15275</v>
      </c>
      <c r="R309" s="133">
        <v>15280</v>
      </c>
      <c r="S309" s="188">
        <v>15303</v>
      </c>
      <c r="U309" s="135">
        <f t="shared" si="4"/>
        <v>1.3099719875859783E-3</v>
      </c>
      <c r="V309" s="136">
        <f t="shared" si="4"/>
        <v>6.03455046067225E-3</v>
      </c>
    </row>
    <row r="310" spans="1:22" x14ac:dyDescent="0.25">
      <c r="A310" s="189" t="s">
        <v>1058</v>
      </c>
      <c r="B310" s="132">
        <v>10843</v>
      </c>
      <c r="C310" s="133">
        <v>10864</v>
      </c>
      <c r="D310" s="133">
        <v>10840</v>
      </c>
      <c r="E310" s="133">
        <v>10791</v>
      </c>
      <c r="F310" s="133">
        <v>10998</v>
      </c>
      <c r="G310" s="133">
        <v>10641</v>
      </c>
      <c r="H310" s="133">
        <v>10522</v>
      </c>
      <c r="I310" s="133">
        <v>10583</v>
      </c>
      <c r="J310" s="133">
        <v>10554</v>
      </c>
      <c r="K310" s="133">
        <v>10758</v>
      </c>
      <c r="L310" s="133">
        <v>10777</v>
      </c>
      <c r="M310" s="133">
        <v>10560</v>
      </c>
      <c r="N310" s="133">
        <v>10840</v>
      </c>
      <c r="O310" s="133">
        <v>10883</v>
      </c>
      <c r="P310" s="133">
        <v>11112</v>
      </c>
      <c r="Q310" s="133">
        <v>11120</v>
      </c>
      <c r="R310" s="133">
        <v>11138</v>
      </c>
      <c r="S310" s="188">
        <v>11160</v>
      </c>
      <c r="U310" s="135">
        <f t="shared" si="4"/>
        <v>6.4905583520740162E-3</v>
      </c>
      <c r="V310" s="136">
        <f t="shared" si="4"/>
        <v>7.9243196746934252E-3</v>
      </c>
    </row>
    <row r="311" spans="1:22" x14ac:dyDescent="0.25">
      <c r="A311" s="189" t="s">
        <v>1055</v>
      </c>
      <c r="B311" s="132">
        <v>3703</v>
      </c>
      <c r="C311" s="133">
        <v>3684</v>
      </c>
      <c r="D311" s="133">
        <v>3639</v>
      </c>
      <c r="E311" s="133">
        <v>3596</v>
      </c>
      <c r="F311" s="133">
        <v>3676</v>
      </c>
      <c r="G311" s="133">
        <v>3592</v>
      </c>
      <c r="H311" s="133">
        <v>3590</v>
      </c>
      <c r="I311" s="133">
        <v>3629</v>
      </c>
      <c r="J311" s="133">
        <v>3579</v>
      </c>
      <c r="K311" s="133">
        <v>3637</v>
      </c>
      <c r="L311" s="133">
        <v>3629</v>
      </c>
      <c r="M311" s="133">
        <v>3550</v>
      </c>
      <c r="N311" s="133">
        <v>3624</v>
      </c>
      <c r="O311" s="133">
        <v>3621</v>
      </c>
      <c r="P311" s="133">
        <v>3692</v>
      </c>
      <c r="Q311" s="133">
        <v>3698</v>
      </c>
      <c r="R311" s="133">
        <v>3687</v>
      </c>
      <c r="S311" s="188">
        <v>3690</v>
      </c>
      <c r="U311" s="135">
        <f t="shared" si="4"/>
        <v>-1.1845339830141577E-2</v>
      </c>
      <c r="V311" s="136">
        <f t="shared" si="4"/>
        <v>3.2586531055103229E-3</v>
      </c>
    </row>
    <row r="312" spans="1:22" x14ac:dyDescent="0.25">
      <c r="A312" s="189" t="s">
        <v>1052</v>
      </c>
      <c r="B312" s="132">
        <v>428</v>
      </c>
      <c r="C312" s="133">
        <v>427</v>
      </c>
      <c r="D312" s="133">
        <v>431</v>
      </c>
      <c r="E312" s="133">
        <v>437</v>
      </c>
      <c r="F312" s="133">
        <v>442</v>
      </c>
      <c r="G312" s="133">
        <v>446</v>
      </c>
      <c r="H312" s="133">
        <v>450</v>
      </c>
      <c r="I312" s="133">
        <v>455</v>
      </c>
      <c r="J312" s="133">
        <v>459</v>
      </c>
      <c r="K312" s="133">
        <v>462</v>
      </c>
      <c r="L312" s="133">
        <v>463</v>
      </c>
      <c r="M312" s="133">
        <v>463</v>
      </c>
      <c r="N312" s="133">
        <v>461</v>
      </c>
      <c r="O312" s="133">
        <v>460</v>
      </c>
      <c r="P312" s="133">
        <v>459</v>
      </c>
      <c r="Q312" s="133">
        <v>459</v>
      </c>
      <c r="R312" s="133">
        <v>459</v>
      </c>
      <c r="S312" s="188">
        <v>458</v>
      </c>
      <c r="U312" s="135">
        <f t="shared" si="4"/>
        <v>0</v>
      </c>
      <c r="V312" s="136">
        <f t="shared" si="4"/>
        <v>-8.6861592163055557E-3</v>
      </c>
    </row>
    <row r="313" spans="1:22" x14ac:dyDescent="0.25">
      <c r="A313" s="187" t="s">
        <v>1049</v>
      </c>
      <c r="B313" s="132">
        <v>136953</v>
      </c>
      <c r="C313" s="133">
        <v>137719</v>
      </c>
      <c r="D313" s="133">
        <v>137212</v>
      </c>
      <c r="E313" s="133">
        <v>137938</v>
      </c>
      <c r="F313" s="133">
        <v>139060</v>
      </c>
      <c r="G313" s="133">
        <v>138125</v>
      </c>
      <c r="H313" s="133">
        <v>139206</v>
      </c>
      <c r="I313" s="133">
        <v>140070</v>
      </c>
      <c r="J313" s="133">
        <v>140999</v>
      </c>
      <c r="K313" s="133">
        <v>141763</v>
      </c>
      <c r="L313" s="133">
        <v>142703</v>
      </c>
      <c r="M313" s="133">
        <v>142689</v>
      </c>
      <c r="N313" s="133">
        <v>143371</v>
      </c>
      <c r="O313" s="133">
        <v>144335</v>
      </c>
      <c r="P313" s="133">
        <v>146413</v>
      </c>
      <c r="Q313" s="133">
        <v>148178</v>
      </c>
      <c r="R313" s="133">
        <v>149561</v>
      </c>
      <c r="S313" s="188">
        <v>149701</v>
      </c>
      <c r="U313" s="135">
        <f t="shared" si="4"/>
        <v>3.7859407776421161E-2</v>
      </c>
      <c r="V313" s="136">
        <f t="shared" si="4"/>
        <v>3.7495523033852507E-3</v>
      </c>
    </row>
    <row r="314" spans="1:22" x14ac:dyDescent="0.25">
      <c r="A314" s="189" t="s">
        <v>1046</v>
      </c>
      <c r="B314" s="132">
        <v>29416</v>
      </c>
      <c r="C314" s="133">
        <v>29868</v>
      </c>
      <c r="D314" s="133">
        <v>29818</v>
      </c>
      <c r="E314" s="133">
        <v>29874</v>
      </c>
      <c r="F314" s="133">
        <v>29744</v>
      </c>
      <c r="G314" s="133">
        <v>29622</v>
      </c>
      <c r="H314" s="133">
        <v>29640</v>
      </c>
      <c r="I314" s="133">
        <v>29795</v>
      </c>
      <c r="J314" s="133">
        <v>29647</v>
      </c>
      <c r="K314" s="133">
        <v>29603</v>
      </c>
      <c r="L314" s="133">
        <v>29973</v>
      </c>
      <c r="M314" s="133">
        <v>29764</v>
      </c>
      <c r="N314" s="133">
        <v>29946</v>
      </c>
      <c r="O314" s="133">
        <v>29913</v>
      </c>
      <c r="P314" s="133">
        <v>29900</v>
      </c>
      <c r="Q314" s="133">
        <v>29986</v>
      </c>
      <c r="R314" s="133">
        <v>30148</v>
      </c>
      <c r="S314" s="188">
        <v>29657</v>
      </c>
      <c r="U314" s="135">
        <f t="shared" si="4"/>
        <v>2.1785839707091803E-2</v>
      </c>
      <c r="V314" s="136">
        <f t="shared" si="4"/>
        <v>-6.3571026851636847E-2</v>
      </c>
    </row>
    <row r="315" spans="1:22" x14ac:dyDescent="0.25">
      <c r="A315" s="189" t="s">
        <v>1044</v>
      </c>
      <c r="B315" s="132">
        <v>87353</v>
      </c>
      <c r="C315" s="133">
        <v>87525</v>
      </c>
      <c r="D315" s="133">
        <v>87543</v>
      </c>
      <c r="E315" s="133">
        <v>88540</v>
      </c>
      <c r="F315" s="133">
        <v>89292</v>
      </c>
      <c r="G315" s="133">
        <v>88837</v>
      </c>
      <c r="H315" s="133">
        <v>89413</v>
      </c>
      <c r="I315" s="133">
        <v>89595</v>
      </c>
      <c r="J315" s="133">
        <v>90890</v>
      </c>
      <c r="K315" s="133">
        <v>91232</v>
      </c>
      <c r="L315" s="133">
        <v>92095</v>
      </c>
      <c r="M315" s="133">
        <v>92135</v>
      </c>
      <c r="N315" s="133">
        <v>93033</v>
      </c>
      <c r="O315" s="133">
        <v>93841</v>
      </c>
      <c r="P315" s="133">
        <v>95468</v>
      </c>
      <c r="Q315" s="133">
        <v>96956</v>
      </c>
      <c r="R315" s="133">
        <v>98028</v>
      </c>
      <c r="S315" s="188">
        <v>98829</v>
      </c>
      <c r="U315" s="135">
        <f t="shared" si="4"/>
        <v>4.4965153797491553E-2</v>
      </c>
      <c r="V315" s="136">
        <f t="shared" si="4"/>
        <v>3.3087330493629885E-2</v>
      </c>
    </row>
    <row r="316" spans="1:22" x14ac:dyDescent="0.25">
      <c r="A316" s="189" t="s">
        <v>1041</v>
      </c>
      <c r="B316" s="132">
        <v>17662</v>
      </c>
      <c r="C316" s="133">
        <v>17790</v>
      </c>
      <c r="D316" s="133">
        <v>17854</v>
      </c>
      <c r="E316" s="133">
        <v>18053</v>
      </c>
      <c r="F316" s="133">
        <v>18342</v>
      </c>
      <c r="G316" s="133">
        <v>18623</v>
      </c>
      <c r="H316" s="133">
        <v>18949</v>
      </c>
      <c r="I316" s="133">
        <v>19219</v>
      </c>
      <c r="J316" s="133">
        <v>19514</v>
      </c>
      <c r="K316" s="133">
        <v>19704</v>
      </c>
      <c r="L316" s="133">
        <v>19792</v>
      </c>
      <c r="M316" s="133">
        <v>19816</v>
      </c>
      <c r="N316" s="133">
        <v>19851</v>
      </c>
      <c r="O316" s="133">
        <v>19910</v>
      </c>
      <c r="P316" s="133">
        <v>20038</v>
      </c>
      <c r="Q316" s="133">
        <v>20210</v>
      </c>
      <c r="R316" s="133">
        <v>20606</v>
      </c>
      <c r="S316" s="188">
        <v>21013</v>
      </c>
      <c r="U316" s="135">
        <f t="shared" si="4"/>
        <v>8.0710890379438682E-2</v>
      </c>
      <c r="V316" s="136">
        <f t="shared" si="4"/>
        <v>8.1377826324569469E-2</v>
      </c>
    </row>
    <row r="317" spans="1:22" x14ac:dyDescent="0.25">
      <c r="A317" s="189" t="s">
        <v>1038</v>
      </c>
      <c r="B317" s="132">
        <v>7364</v>
      </c>
      <c r="C317" s="133">
        <v>7339</v>
      </c>
      <c r="D317" s="133">
        <v>7310</v>
      </c>
      <c r="E317" s="133">
        <v>7320</v>
      </c>
      <c r="F317" s="133">
        <v>7425</v>
      </c>
      <c r="G317" s="133">
        <v>7418</v>
      </c>
      <c r="H317" s="133">
        <v>7515</v>
      </c>
      <c r="I317" s="133">
        <v>7529</v>
      </c>
      <c r="J317" s="133">
        <v>7567</v>
      </c>
      <c r="K317" s="133">
        <v>7640</v>
      </c>
      <c r="L317" s="133">
        <v>7723</v>
      </c>
      <c r="M317" s="133">
        <v>7852</v>
      </c>
      <c r="N317" s="133">
        <v>8005</v>
      </c>
      <c r="O317" s="133">
        <v>8166</v>
      </c>
      <c r="P317" s="133">
        <v>8298</v>
      </c>
      <c r="Q317" s="133">
        <v>8422</v>
      </c>
      <c r="R317" s="133">
        <v>8506</v>
      </c>
      <c r="S317" s="188">
        <v>8623</v>
      </c>
      <c r="U317" s="135">
        <f t="shared" si="4"/>
        <v>4.0496359833007256E-2</v>
      </c>
      <c r="V317" s="136">
        <f t="shared" si="4"/>
        <v>5.6165631034138519E-2</v>
      </c>
    </row>
    <row r="318" spans="1:22" x14ac:dyDescent="0.25">
      <c r="A318" s="189" t="s">
        <v>1035</v>
      </c>
      <c r="B318" s="132">
        <v>39647</v>
      </c>
      <c r="C318" s="133">
        <v>39720</v>
      </c>
      <c r="D318" s="133">
        <v>39885</v>
      </c>
      <c r="E318" s="133">
        <v>40598</v>
      </c>
      <c r="F318" s="133">
        <v>41390</v>
      </c>
      <c r="G318" s="133">
        <v>40828</v>
      </c>
      <c r="H318" s="133">
        <v>40830</v>
      </c>
      <c r="I318" s="133">
        <v>40615</v>
      </c>
      <c r="J318" s="133">
        <v>41719</v>
      </c>
      <c r="K318" s="133">
        <v>41902</v>
      </c>
      <c r="L318" s="133">
        <v>42679</v>
      </c>
      <c r="M318" s="133">
        <v>42638</v>
      </c>
      <c r="N318" s="133">
        <v>43328</v>
      </c>
      <c r="O318" s="133">
        <v>43742</v>
      </c>
      <c r="P318" s="133">
        <v>44810</v>
      </c>
      <c r="Q318" s="133">
        <v>46261</v>
      </c>
      <c r="R318" s="133">
        <v>46016</v>
      </c>
      <c r="S318" s="188">
        <v>46364</v>
      </c>
      <c r="U318" s="135">
        <f t="shared" si="4"/>
        <v>-2.1016456091397351E-2</v>
      </c>
      <c r="V318" s="136">
        <f t="shared" si="4"/>
        <v>3.0595237401956021E-2</v>
      </c>
    </row>
    <row r="319" spans="1:22" x14ac:dyDescent="0.25">
      <c r="A319" s="189" t="s">
        <v>1032</v>
      </c>
      <c r="B319" s="132">
        <v>9297</v>
      </c>
      <c r="C319" s="133">
        <v>9319</v>
      </c>
      <c r="D319" s="133">
        <v>9181</v>
      </c>
      <c r="E319" s="133">
        <v>9092</v>
      </c>
      <c r="F319" s="133">
        <v>9013</v>
      </c>
      <c r="G319" s="133">
        <v>8717</v>
      </c>
      <c r="H319" s="133">
        <v>8709</v>
      </c>
      <c r="I319" s="133">
        <v>8602</v>
      </c>
      <c r="J319" s="133">
        <v>8478</v>
      </c>
      <c r="K319" s="133">
        <v>8427</v>
      </c>
      <c r="L319" s="133">
        <v>8474</v>
      </c>
      <c r="M319" s="133">
        <v>8467</v>
      </c>
      <c r="N319" s="133">
        <v>8314</v>
      </c>
      <c r="O319" s="133">
        <v>8365</v>
      </c>
      <c r="P319" s="133">
        <v>8350</v>
      </c>
      <c r="Q319" s="133">
        <v>8383</v>
      </c>
      <c r="R319" s="133">
        <v>8568</v>
      </c>
      <c r="S319" s="188">
        <v>8518</v>
      </c>
      <c r="U319" s="135">
        <f t="shared" si="4"/>
        <v>9.1239220453561032E-2</v>
      </c>
      <c r="V319" s="136">
        <f t="shared" si="4"/>
        <v>-2.3139134078719481E-2</v>
      </c>
    </row>
    <row r="320" spans="1:22" x14ac:dyDescent="0.25">
      <c r="A320" s="189" t="s">
        <v>1029</v>
      </c>
      <c r="B320" s="132">
        <v>8113</v>
      </c>
      <c r="C320" s="133">
        <v>8105</v>
      </c>
      <c r="D320" s="133">
        <v>8067</v>
      </c>
      <c r="E320" s="133">
        <v>8205</v>
      </c>
      <c r="F320" s="133">
        <v>7799</v>
      </c>
      <c r="G320" s="133">
        <v>7894</v>
      </c>
      <c r="H320" s="133">
        <v>7993</v>
      </c>
      <c r="I320" s="133">
        <v>8200</v>
      </c>
      <c r="J320" s="133">
        <v>8171</v>
      </c>
      <c r="K320" s="133">
        <v>8094</v>
      </c>
      <c r="L320" s="133">
        <v>7957</v>
      </c>
      <c r="M320" s="133">
        <v>7868</v>
      </c>
      <c r="N320" s="133">
        <v>8031</v>
      </c>
      <c r="O320" s="133">
        <v>8101</v>
      </c>
      <c r="P320" s="133">
        <v>8369</v>
      </c>
      <c r="Q320" s="133">
        <v>8106</v>
      </c>
      <c r="R320" s="133">
        <v>8795</v>
      </c>
      <c r="S320" s="188">
        <v>8868</v>
      </c>
      <c r="U320" s="135">
        <f t="shared" si="4"/>
        <v>0.38585239770397095</v>
      </c>
      <c r="V320" s="136">
        <f t="shared" si="4"/>
        <v>3.3616331228113916E-2</v>
      </c>
    </row>
    <row r="321" spans="1:22" x14ac:dyDescent="0.25">
      <c r="A321" s="189" t="s">
        <v>1026</v>
      </c>
      <c r="B321" s="132">
        <v>5272</v>
      </c>
      <c r="C321" s="133">
        <v>5254</v>
      </c>
      <c r="D321" s="133">
        <v>5248</v>
      </c>
      <c r="E321" s="133">
        <v>5273</v>
      </c>
      <c r="F321" s="133">
        <v>5333</v>
      </c>
      <c r="G321" s="133">
        <v>5367</v>
      </c>
      <c r="H321" s="133">
        <v>5425</v>
      </c>
      <c r="I321" s="133">
        <v>5436</v>
      </c>
      <c r="J321" s="133">
        <v>5452</v>
      </c>
      <c r="K321" s="133">
        <v>5481</v>
      </c>
      <c r="L321" s="133">
        <v>5495</v>
      </c>
      <c r="M321" s="133">
        <v>5524</v>
      </c>
      <c r="N321" s="133">
        <v>5534</v>
      </c>
      <c r="O321" s="133">
        <v>5590</v>
      </c>
      <c r="P321" s="133">
        <v>5634</v>
      </c>
      <c r="Q321" s="133">
        <v>5629</v>
      </c>
      <c r="R321" s="133">
        <v>5564</v>
      </c>
      <c r="S321" s="188">
        <v>5468</v>
      </c>
      <c r="U321" s="135">
        <f t="shared" si="4"/>
        <v>-4.5395470672317528E-2</v>
      </c>
      <c r="V321" s="136">
        <f t="shared" si="4"/>
        <v>-6.7249397365983454E-2</v>
      </c>
    </row>
    <row r="322" spans="1:22" x14ac:dyDescent="0.25">
      <c r="A322" s="189" t="s">
        <v>1023</v>
      </c>
      <c r="B322" s="132">
        <v>13643</v>
      </c>
      <c r="C322" s="133">
        <v>13810</v>
      </c>
      <c r="D322" s="133">
        <v>13422</v>
      </c>
      <c r="E322" s="133">
        <v>13184</v>
      </c>
      <c r="F322" s="133">
        <v>13636</v>
      </c>
      <c r="G322" s="133">
        <v>13252</v>
      </c>
      <c r="H322" s="133">
        <v>13650</v>
      </c>
      <c r="I322" s="133">
        <v>14082</v>
      </c>
      <c r="J322" s="133">
        <v>13848</v>
      </c>
      <c r="K322" s="133">
        <v>14252</v>
      </c>
      <c r="L322" s="133">
        <v>13978</v>
      </c>
      <c r="M322" s="133">
        <v>14138</v>
      </c>
      <c r="N322" s="133">
        <v>13828</v>
      </c>
      <c r="O322" s="133">
        <v>14043</v>
      </c>
      <c r="P322" s="133">
        <v>14506</v>
      </c>
      <c r="Q322" s="133">
        <v>14719</v>
      </c>
      <c r="R322" s="133">
        <v>14887</v>
      </c>
      <c r="S322" s="188">
        <v>14745</v>
      </c>
      <c r="U322" s="135">
        <f t="shared" si="4"/>
        <v>4.6442891786518281E-2</v>
      </c>
      <c r="V322" s="136">
        <f t="shared" si="4"/>
        <v>-3.7611656700151985E-2</v>
      </c>
    </row>
    <row r="323" spans="1:22" x14ac:dyDescent="0.25">
      <c r="A323" s="189" t="s">
        <v>1020</v>
      </c>
      <c r="B323" s="132">
        <v>5434</v>
      </c>
      <c r="C323" s="133">
        <v>5377</v>
      </c>
      <c r="D323" s="133">
        <v>5325</v>
      </c>
      <c r="E323" s="133">
        <v>5279</v>
      </c>
      <c r="F323" s="133">
        <v>5320</v>
      </c>
      <c r="G323" s="133">
        <v>5394</v>
      </c>
      <c r="H323" s="133">
        <v>5456</v>
      </c>
      <c r="I323" s="133">
        <v>5505</v>
      </c>
      <c r="J323" s="133">
        <v>5538</v>
      </c>
      <c r="K323" s="133">
        <v>5553</v>
      </c>
      <c r="L323" s="133">
        <v>5552</v>
      </c>
      <c r="M323" s="133">
        <v>5533</v>
      </c>
      <c r="N323" s="133">
        <v>5498</v>
      </c>
      <c r="O323" s="133">
        <v>5470</v>
      </c>
      <c r="P323" s="133">
        <v>5456</v>
      </c>
      <c r="Q323" s="133">
        <v>5454</v>
      </c>
      <c r="R323" s="133">
        <v>5457</v>
      </c>
      <c r="S323" s="188">
        <v>5459</v>
      </c>
      <c r="U323" s="135">
        <f t="shared" si="4"/>
        <v>2.2020360508483439E-3</v>
      </c>
      <c r="V323" s="136">
        <f t="shared" si="4"/>
        <v>1.4668131016271069E-3</v>
      </c>
    </row>
    <row r="324" spans="1:22" x14ac:dyDescent="0.25">
      <c r="A324" s="189" t="s">
        <v>1018</v>
      </c>
      <c r="B324" s="132">
        <v>1138</v>
      </c>
      <c r="C324" s="133">
        <v>1166</v>
      </c>
      <c r="D324" s="133">
        <v>1136</v>
      </c>
      <c r="E324" s="133">
        <v>1105</v>
      </c>
      <c r="F324" s="133">
        <v>1119</v>
      </c>
      <c r="G324" s="133">
        <v>1070</v>
      </c>
      <c r="H324" s="133">
        <v>1099</v>
      </c>
      <c r="I324" s="133">
        <v>1138</v>
      </c>
      <c r="J324" s="133">
        <v>1143</v>
      </c>
      <c r="K324" s="133">
        <v>1191</v>
      </c>
      <c r="L324" s="133">
        <v>1176</v>
      </c>
      <c r="M324" s="133">
        <v>1196</v>
      </c>
      <c r="N324" s="133">
        <v>1158</v>
      </c>
      <c r="O324" s="133">
        <v>1171</v>
      </c>
      <c r="P324" s="133">
        <v>1208</v>
      </c>
      <c r="Q324" s="133">
        <v>1207</v>
      </c>
      <c r="R324" s="133">
        <v>1198</v>
      </c>
      <c r="S324" s="188">
        <v>1198</v>
      </c>
      <c r="U324" s="135">
        <f t="shared" si="4"/>
        <v>-2.9494073444573221E-2</v>
      </c>
      <c r="V324" s="136">
        <f t="shared" si="4"/>
        <v>0</v>
      </c>
    </row>
    <row r="325" spans="1:22" x14ac:dyDescent="0.25">
      <c r="A325" s="187" t="s">
        <v>1016</v>
      </c>
      <c r="B325" s="132">
        <v>59513</v>
      </c>
      <c r="C325" s="133">
        <v>60379</v>
      </c>
      <c r="D325" s="133">
        <v>61265</v>
      </c>
      <c r="E325" s="133">
        <v>61524</v>
      </c>
      <c r="F325" s="133">
        <v>61881</v>
      </c>
      <c r="G325" s="133">
        <v>62046</v>
      </c>
      <c r="H325" s="133">
        <v>62671</v>
      </c>
      <c r="I325" s="133">
        <v>64118</v>
      </c>
      <c r="J325" s="133">
        <v>63713</v>
      </c>
      <c r="K325" s="133">
        <v>64590</v>
      </c>
      <c r="L325" s="133">
        <v>64995</v>
      </c>
      <c r="M325" s="133">
        <v>65491</v>
      </c>
      <c r="N325" s="133">
        <v>66471</v>
      </c>
      <c r="O325" s="133">
        <v>67641</v>
      </c>
      <c r="P325" s="133">
        <v>68090</v>
      </c>
      <c r="Q325" s="133">
        <v>68687</v>
      </c>
      <c r="R325" s="133">
        <v>68156</v>
      </c>
      <c r="S325" s="188">
        <v>68298</v>
      </c>
      <c r="U325" s="135">
        <f t="shared" si="4"/>
        <v>-3.0566142325738621E-2</v>
      </c>
      <c r="V325" s="136">
        <f t="shared" si="4"/>
        <v>8.3599033250800758E-3</v>
      </c>
    </row>
    <row r="326" spans="1:22" x14ac:dyDescent="0.25">
      <c r="A326" s="189" t="s">
        <v>1013</v>
      </c>
      <c r="B326" s="132">
        <v>22529</v>
      </c>
      <c r="C326" s="133">
        <v>23207</v>
      </c>
      <c r="D326" s="133">
        <v>23608</v>
      </c>
      <c r="E326" s="133">
        <v>23912</v>
      </c>
      <c r="F326" s="133">
        <v>24110</v>
      </c>
      <c r="G326" s="133">
        <v>24239</v>
      </c>
      <c r="H326" s="133">
        <v>24345</v>
      </c>
      <c r="I326" s="133">
        <v>24345</v>
      </c>
      <c r="J326" s="133">
        <v>24274</v>
      </c>
      <c r="K326" s="133">
        <v>24396</v>
      </c>
      <c r="L326" s="133">
        <v>24792</v>
      </c>
      <c r="M326" s="133">
        <v>25325</v>
      </c>
      <c r="N326" s="133">
        <v>26111</v>
      </c>
      <c r="O326" s="133">
        <v>26890</v>
      </c>
      <c r="P326" s="133">
        <v>27475</v>
      </c>
      <c r="Q326" s="133">
        <v>27775</v>
      </c>
      <c r="R326" s="133">
        <v>27931</v>
      </c>
      <c r="S326" s="188">
        <v>28134</v>
      </c>
      <c r="U326" s="135">
        <f t="shared" ref="U326:V366" si="5">(R326/Q326)^4-1</f>
        <v>2.265623092375546E-2</v>
      </c>
      <c r="V326" s="136">
        <f t="shared" si="5"/>
        <v>2.9390114369386211E-2</v>
      </c>
    </row>
    <row r="327" spans="1:22" x14ac:dyDescent="0.25">
      <c r="A327" s="189" t="s">
        <v>1010</v>
      </c>
      <c r="B327" s="132">
        <v>13141</v>
      </c>
      <c r="C327" s="133">
        <v>13481</v>
      </c>
      <c r="D327" s="133">
        <v>13814</v>
      </c>
      <c r="E327" s="133">
        <v>13739</v>
      </c>
      <c r="F327" s="133">
        <v>13574</v>
      </c>
      <c r="G327" s="133">
        <v>13701</v>
      </c>
      <c r="H327" s="133">
        <v>13955</v>
      </c>
      <c r="I327" s="133">
        <v>14401</v>
      </c>
      <c r="J327" s="133">
        <v>14606</v>
      </c>
      <c r="K327" s="133">
        <v>14873</v>
      </c>
      <c r="L327" s="133">
        <v>14934</v>
      </c>
      <c r="M327" s="133">
        <v>14815</v>
      </c>
      <c r="N327" s="133">
        <v>14831</v>
      </c>
      <c r="O327" s="133">
        <v>14757</v>
      </c>
      <c r="P327" s="133">
        <v>14714</v>
      </c>
      <c r="Q327" s="133">
        <v>14964</v>
      </c>
      <c r="R327" s="133">
        <v>14248</v>
      </c>
      <c r="S327" s="188">
        <v>14096</v>
      </c>
      <c r="U327" s="135">
        <f t="shared" si="5"/>
        <v>-0.17808893400072978</v>
      </c>
      <c r="V327" s="136">
        <f t="shared" si="5"/>
        <v>-4.1994641089042051E-2</v>
      </c>
    </row>
    <row r="328" spans="1:22" x14ac:dyDescent="0.25">
      <c r="A328" s="189" t="s">
        <v>1007</v>
      </c>
      <c r="B328" s="132">
        <v>1047</v>
      </c>
      <c r="C328" s="133">
        <v>1013</v>
      </c>
      <c r="D328" s="133">
        <v>1031</v>
      </c>
      <c r="E328" s="133">
        <v>1017</v>
      </c>
      <c r="F328" s="133">
        <v>1020</v>
      </c>
      <c r="G328" s="133">
        <v>930</v>
      </c>
      <c r="H328" s="133">
        <v>948</v>
      </c>
      <c r="I328" s="133">
        <v>1152</v>
      </c>
      <c r="J328" s="133">
        <v>1012</v>
      </c>
      <c r="K328" s="133">
        <v>1114</v>
      </c>
      <c r="L328" s="133">
        <v>1077</v>
      </c>
      <c r="M328" s="133">
        <v>1071</v>
      </c>
      <c r="N328" s="133">
        <v>1078</v>
      </c>
      <c r="O328" s="133">
        <v>1166</v>
      </c>
      <c r="P328" s="133">
        <v>1124</v>
      </c>
      <c r="Q328" s="133">
        <v>1128</v>
      </c>
      <c r="R328" s="133">
        <v>1115</v>
      </c>
      <c r="S328" s="188">
        <v>1113</v>
      </c>
      <c r="U328" s="135">
        <f t="shared" si="5"/>
        <v>-4.5308466888377863E-2</v>
      </c>
      <c r="V328" s="136">
        <f t="shared" si="5"/>
        <v>-7.1556063356847943E-3</v>
      </c>
    </row>
    <row r="329" spans="1:22" x14ac:dyDescent="0.25">
      <c r="A329" s="189" t="s">
        <v>1004</v>
      </c>
      <c r="B329" s="132">
        <v>4498</v>
      </c>
      <c r="C329" s="133">
        <v>4383</v>
      </c>
      <c r="D329" s="133">
        <v>4462</v>
      </c>
      <c r="E329" s="133">
        <v>4401</v>
      </c>
      <c r="F329" s="133">
        <v>4461</v>
      </c>
      <c r="G329" s="133">
        <v>4210</v>
      </c>
      <c r="H329" s="133">
        <v>4217</v>
      </c>
      <c r="I329" s="133">
        <v>4752</v>
      </c>
      <c r="J329" s="133">
        <v>4270</v>
      </c>
      <c r="K329" s="133">
        <v>4484</v>
      </c>
      <c r="L329" s="133">
        <v>4340</v>
      </c>
      <c r="M329" s="133">
        <v>4279</v>
      </c>
      <c r="N329" s="133">
        <v>4304</v>
      </c>
      <c r="O329" s="133">
        <v>4524</v>
      </c>
      <c r="P329" s="133">
        <v>4396</v>
      </c>
      <c r="Q329" s="133">
        <v>4381</v>
      </c>
      <c r="R329" s="133">
        <v>4328</v>
      </c>
      <c r="S329" s="188">
        <v>4321</v>
      </c>
      <c r="U329" s="135">
        <f t="shared" si="5"/>
        <v>-4.7519713849502487E-2</v>
      </c>
      <c r="V329" s="136">
        <f t="shared" si="5"/>
        <v>-6.4538224251279308E-3</v>
      </c>
    </row>
    <row r="330" spans="1:22" x14ac:dyDescent="0.25">
      <c r="A330" s="189" t="s">
        <v>1001</v>
      </c>
      <c r="B330" s="132">
        <v>18301</v>
      </c>
      <c r="C330" s="133">
        <v>18312</v>
      </c>
      <c r="D330" s="133">
        <v>18372</v>
      </c>
      <c r="E330" s="133">
        <v>18478</v>
      </c>
      <c r="F330" s="133">
        <v>18734</v>
      </c>
      <c r="G330" s="133">
        <v>19019</v>
      </c>
      <c r="H330" s="133">
        <v>19263</v>
      </c>
      <c r="I330" s="133">
        <v>19465</v>
      </c>
      <c r="J330" s="133">
        <v>19619</v>
      </c>
      <c r="K330" s="133">
        <v>19766</v>
      </c>
      <c r="L330" s="133">
        <v>19919</v>
      </c>
      <c r="M330" s="133">
        <v>20077</v>
      </c>
      <c r="N330" s="133">
        <v>20223</v>
      </c>
      <c r="O330" s="133">
        <v>20345</v>
      </c>
      <c r="P330" s="133">
        <v>20444</v>
      </c>
      <c r="Q330" s="133">
        <v>20515</v>
      </c>
      <c r="R330" s="133">
        <v>20598</v>
      </c>
      <c r="S330" s="188">
        <v>20699</v>
      </c>
      <c r="U330" s="135">
        <f t="shared" si="5"/>
        <v>1.6281757656226414E-2</v>
      </c>
      <c r="V330" s="136">
        <f t="shared" si="5"/>
        <v>1.975828618834341E-2</v>
      </c>
    </row>
    <row r="331" spans="1:22" x14ac:dyDescent="0.25">
      <c r="A331" s="187" t="s">
        <v>237</v>
      </c>
      <c r="B331" s="132">
        <v>-37359</v>
      </c>
      <c r="C331" s="133">
        <v>-39605</v>
      </c>
      <c r="D331" s="133">
        <v>-38885</v>
      </c>
      <c r="E331" s="133">
        <v>-38461</v>
      </c>
      <c r="F331" s="133">
        <v>-31857</v>
      </c>
      <c r="G331" s="133">
        <v>-35699</v>
      </c>
      <c r="H331" s="133">
        <v>-36334</v>
      </c>
      <c r="I331" s="133">
        <v>-35801</v>
      </c>
      <c r="J331" s="133">
        <v>-40769</v>
      </c>
      <c r="K331" s="133">
        <v>-38748</v>
      </c>
      <c r="L331" s="133">
        <v>-40179</v>
      </c>
      <c r="M331" s="133">
        <v>-38796</v>
      </c>
      <c r="N331" s="133">
        <v>-37934</v>
      </c>
      <c r="O331" s="133">
        <v>-32583</v>
      </c>
      <c r="P331" s="133">
        <v>-28018</v>
      </c>
      <c r="Q331" s="133">
        <v>-26854</v>
      </c>
      <c r="R331" s="133">
        <v>-28648</v>
      </c>
      <c r="S331" s="188">
        <v>-23784</v>
      </c>
      <c r="U331" s="135">
        <f t="shared" si="5"/>
        <v>0.29521329503871385</v>
      </c>
      <c r="V331" s="136">
        <f t="shared" si="5"/>
        <v>-0.52492480774975725</v>
      </c>
    </row>
    <row r="332" spans="1:22" ht="13.8" thickBot="1" x14ac:dyDescent="0.3">
      <c r="A332" s="189" t="s">
        <v>240</v>
      </c>
      <c r="B332" s="132">
        <v>100852</v>
      </c>
      <c r="C332" s="133">
        <v>104728</v>
      </c>
      <c r="D332" s="133">
        <v>102421</v>
      </c>
      <c r="E332" s="133">
        <v>102795</v>
      </c>
      <c r="F332" s="133">
        <v>110692</v>
      </c>
      <c r="G332" s="133">
        <v>111197</v>
      </c>
      <c r="H332" s="133">
        <v>112698</v>
      </c>
      <c r="I332" s="133">
        <v>112565</v>
      </c>
      <c r="J332" s="133">
        <v>113262</v>
      </c>
      <c r="K332" s="133">
        <v>114171</v>
      </c>
      <c r="L332" s="133">
        <v>116039</v>
      </c>
      <c r="M332" s="133">
        <v>117812</v>
      </c>
      <c r="N332" s="133">
        <v>118848</v>
      </c>
      <c r="O332" s="133">
        <v>125042</v>
      </c>
      <c r="P332" s="133">
        <v>124682</v>
      </c>
      <c r="Q332" s="133">
        <v>128917</v>
      </c>
      <c r="R332" s="133">
        <v>133148</v>
      </c>
      <c r="S332" s="188">
        <v>139386</v>
      </c>
      <c r="U332" s="135">
        <f t="shared" si="5"/>
        <v>0.13788357096891746</v>
      </c>
      <c r="V332" s="136">
        <f t="shared" si="5"/>
        <v>0.20098623949493555</v>
      </c>
    </row>
    <row r="333" spans="1:22" x14ac:dyDescent="0.25">
      <c r="A333" s="144" t="s">
        <v>243</v>
      </c>
      <c r="B333" s="146">
        <v>36406</v>
      </c>
      <c r="C333" s="146">
        <v>35706</v>
      </c>
      <c r="D333" s="146">
        <v>33893</v>
      </c>
      <c r="E333" s="146">
        <v>32111</v>
      </c>
      <c r="F333" s="146">
        <v>34562</v>
      </c>
      <c r="G333" s="146">
        <v>33744</v>
      </c>
      <c r="H333" s="146">
        <v>34499</v>
      </c>
      <c r="I333" s="146">
        <v>33543</v>
      </c>
      <c r="J333" s="146">
        <v>34948</v>
      </c>
      <c r="K333" s="146">
        <v>34407</v>
      </c>
      <c r="L333" s="146">
        <v>35238</v>
      </c>
      <c r="M333" s="146">
        <v>34902</v>
      </c>
      <c r="N333" s="146">
        <v>34819</v>
      </c>
      <c r="O333" s="146">
        <v>35695</v>
      </c>
      <c r="P333" s="146">
        <v>34718</v>
      </c>
      <c r="Q333" s="146">
        <v>34862</v>
      </c>
      <c r="R333" s="146">
        <v>35944</v>
      </c>
      <c r="S333" s="147">
        <v>38336</v>
      </c>
      <c r="U333" s="148">
        <f t="shared" si="5"/>
        <v>0.13004679559835886</v>
      </c>
      <c r="V333" s="149">
        <f t="shared" si="5"/>
        <v>0.29396212106182018</v>
      </c>
    </row>
    <row r="334" spans="1:22" ht="13.8" thickBot="1" x14ac:dyDescent="0.3">
      <c r="A334" s="150" t="s">
        <v>246</v>
      </c>
      <c r="B334" s="151">
        <v>58665</v>
      </c>
      <c r="C334" s="152">
        <v>63570</v>
      </c>
      <c r="D334" s="152">
        <v>63135</v>
      </c>
      <c r="E334" s="152">
        <v>65653</v>
      </c>
      <c r="F334" s="152">
        <v>71144</v>
      </c>
      <c r="G334" s="152">
        <v>72559</v>
      </c>
      <c r="H334" s="152">
        <v>73253</v>
      </c>
      <c r="I334" s="152">
        <v>74192</v>
      </c>
      <c r="J334" s="152">
        <v>73106</v>
      </c>
      <c r="K334" s="152">
        <v>74588</v>
      </c>
      <c r="L334" s="152">
        <v>75449</v>
      </c>
      <c r="M334" s="152">
        <v>77778</v>
      </c>
      <c r="N334" s="152">
        <v>78925</v>
      </c>
      <c r="O334" s="152">
        <v>84437</v>
      </c>
      <c r="P334" s="152">
        <v>85060</v>
      </c>
      <c r="Q334" s="152">
        <v>89389</v>
      </c>
      <c r="R334" s="152">
        <v>92377</v>
      </c>
      <c r="S334" s="153">
        <v>96026</v>
      </c>
      <c r="U334" s="154">
        <f t="shared" si="5"/>
        <v>0.14056253361605586</v>
      </c>
      <c r="V334" s="155">
        <f t="shared" si="5"/>
        <v>0.16761573103800376</v>
      </c>
    </row>
    <row r="335" spans="1:22" x14ac:dyDescent="0.25">
      <c r="A335" s="189" t="s">
        <v>249</v>
      </c>
      <c r="B335" s="132">
        <v>5553</v>
      </c>
      <c r="C335" s="133">
        <v>5450</v>
      </c>
      <c r="D335" s="133">
        <v>5535</v>
      </c>
      <c r="E335" s="133">
        <v>5510</v>
      </c>
      <c r="F335" s="133">
        <v>5526</v>
      </c>
      <c r="G335" s="133">
        <v>5650</v>
      </c>
      <c r="H335" s="133">
        <v>5656</v>
      </c>
      <c r="I335" s="133">
        <v>5720</v>
      </c>
      <c r="J335" s="133">
        <v>5854</v>
      </c>
      <c r="K335" s="133">
        <v>5994</v>
      </c>
      <c r="L335" s="133">
        <v>6125</v>
      </c>
      <c r="M335" s="133">
        <v>6106</v>
      </c>
      <c r="N335" s="133">
        <v>6174</v>
      </c>
      <c r="O335" s="133">
        <v>6263</v>
      </c>
      <c r="P335" s="133">
        <v>6459</v>
      </c>
      <c r="Q335" s="133">
        <v>6545</v>
      </c>
      <c r="R335" s="133">
        <v>6784</v>
      </c>
      <c r="S335" s="188">
        <v>6907</v>
      </c>
      <c r="U335" s="135">
        <f t="shared" si="5"/>
        <v>0.15426294395442031</v>
      </c>
      <c r="V335" s="136">
        <f t="shared" si="5"/>
        <v>7.4519909990920397E-2</v>
      </c>
    </row>
    <row r="336" spans="1:22" ht="13.8" thickBot="1" x14ac:dyDescent="0.3">
      <c r="A336" s="189" t="s">
        <v>252</v>
      </c>
      <c r="B336" s="132">
        <v>138211</v>
      </c>
      <c r="C336" s="133">
        <v>144333</v>
      </c>
      <c r="D336" s="133">
        <v>141307</v>
      </c>
      <c r="E336" s="133">
        <v>141255</v>
      </c>
      <c r="F336" s="133">
        <v>142549</v>
      </c>
      <c r="G336" s="133">
        <v>146896</v>
      </c>
      <c r="H336" s="133">
        <v>149033</v>
      </c>
      <c r="I336" s="133">
        <v>148366</v>
      </c>
      <c r="J336" s="133">
        <v>154031</v>
      </c>
      <c r="K336" s="133">
        <v>152920</v>
      </c>
      <c r="L336" s="133">
        <v>156218</v>
      </c>
      <c r="M336" s="133">
        <v>156607</v>
      </c>
      <c r="N336" s="133">
        <v>156782</v>
      </c>
      <c r="O336" s="133">
        <v>157625</v>
      </c>
      <c r="P336" s="133">
        <v>152700</v>
      </c>
      <c r="Q336" s="133">
        <v>155771</v>
      </c>
      <c r="R336" s="133">
        <v>161796</v>
      </c>
      <c r="S336" s="188">
        <v>163170</v>
      </c>
      <c r="U336" s="135">
        <f t="shared" si="5"/>
        <v>0.16392417985092145</v>
      </c>
      <c r="V336" s="136">
        <f t="shared" si="5"/>
        <v>3.4403858501927731E-2</v>
      </c>
    </row>
    <row r="337" spans="1:22" ht="13.8" thickBot="1" x14ac:dyDescent="0.3">
      <c r="A337" s="189" t="s">
        <v>255</v>
      </c>
      <c r="B337" s="132">
        <v>115028</v>
      </c>
      <c r="C337" s="133">
        <v>121093</v>
      </c>
      <c r="D337" s="133">
        <v>117939</v>
      </c>
      <c r="E337" s="133">
        <v>117780</v>
      </c>
      <c r="F337" s="133">
        <v>118885</v>
      </c>
      <c r="G337" s="133">
        <v>122952</v>
      </c>
      <c r="H337" s="133">
        <v>124812</v>
      </c>
      <c r="I337" s="133">
        <v>123737</v>
      </c>
      <c r="J337" s="133">
        <v>129237</v>
      </c>
      <c r="K337" s="133">
        <v>127806</v>
      </c>
      <c r="L337" s="133">
        <v>130732</v>
      </c>
      <c r="M337" s="133">
        <v>130620</v>
      </c>
      <c r="N337" s="133">
        <v>130321</v>
      </c>
      <c r="O337" s="133">
        <v>130703</v>
      </c>
      <c r="P337" s="133">
        <v>124778</v>
      </c>
      <c r="Q337" s="133">
        <v>127459</v>
      </c>
      <c r="R337" s="133">
        <v>133132</v>
      </c>
      <c r="S337" s="188">
        <v>134087</v>
      </c>
      <c r="U337" s="141">
        <f t="shared" si="5"/>
        <v>0.19027633200655747</v>
      </c>
      <c r="V337" s="142">
        <f t="shared" si="5"/>
        <v>2.9003546163750782E-2</v>
      </c>
    </row>
    <row r="338" spans="1:22" x14ac:dyDescent="0.25">
      <c r="A338" s="189" t="s">
        <v>258</v>
      </c>
      <c r="B338" s="132">
        <v>2683</v>
      </c>
      <c r="C338" s="133">
        <v>2680</v>
      </c>
      <c r="D338" s="133">
        <v>2686</v>
      </c>
      <c r="E338" s="133">
        <v>2686</v>
      </c>
      <c r="F338" s="133">
        <v>2683</v>
      </c>
      <c r="G338" s="133">
        <v>2681</v>
      </c>
      <c r="H338" s="133">
        <v>2685</v>
      </c>
      <c r="I338" s="133">
        <v>2681</v>
      </c>
      <c r="J338" s="133">
        <v>2684</v>
      </c>
      <c r="K338" s="133">
        <v>2677</v>
      </c>
      <c r="L338" s="133">
        <v>2682</v>
      </c>
      <c r="M338" s="133">
        <v>2681</v>
      </c>
      <c r="N338" s="133">
        <v>2682</v>
      </c>
      <c r="O338" s="133">
        <v>2683</v>
      </c>
      <c r="P338" s="133">
        <v>2684</v>
      </c>
      <c r="Q338" s="133">
        <v>2682</v>
      </c>
      <c r="R338" s="133">
        <v>2683</v>
      </c>
      <c r="S338" s="188">
        <v>2654</v>
      </c>
      <c r="U338" s="135">
        <f t="shared" si="5"/>
        <v>1.4922586475030197E-3</v>
      </c>
      <c r="V338" s="136">
        <f t="shared" si="5"/>
        <v>-4.2539241573623099E-2</v>
      </c>
    </row>
    <row r="339" spans="1:22" x14ac:dyDescent="0.25">
      <c r="A339" s="189" t="s">
        <v>261</v>
      </c>
      <c r="B339" s="132">
        <v>20530</v>
      </c>
      <c r="C339" s="133">
        <v>20605</v>
      </c>
      <c r="D339" s="133">
        <v>20715</v>
      </c>
      <c r="E339" s="133">
        <v>20819</v>
      </c>
      <c r="F339" s="133">
        <v>21012</v>
      </c>
      <c r="G339" s="133">
        <v>21312</v>
      </c>
      <c r="H339" s="133">
        <v>21590</v>
      </c>
      <c r="I339" s="133">
        <v>21978</v>
      </c>
      <c r="J339" s="133">
        <v>22189</v>
      </c>
      <c r="K339" s="133">
        <v>22484</v>
      </c>
      <c r="L339" s="133">
        <v>22867</v>
      </c>
      <c r="M339" s="133">
        <v>23336</v>
      </c>
      <c r="N339" s="133">
        <v>23771</v>
      </c>
      <c r="O339" s="133">
        <v>24204</v>
      </c>
      <c r="P339" s="133">
        <v>25039</v>
      </c>
      <c r="Q339" s="133">
        <v>25445</v>
      </c>
      <c r="R339" s="133">
        <v>25880</v>
      </c>
      <c r="S339" s="188">
        <v>26304</v>
      </c>
      <c r="U339" s="135">
        <f t="shared" si="5"/>
        <v>7.0156434620668451E-2</v>
      </c>
      <c r="V339" s="136">
        <f t="shared" si="5"/>
        <v>6.7161368897023621E-2</v>
      </c>
    </row>
    <row r="340" spans="1:22" x14ac:dyDescent="0.25">
      <c r="A340" s="187" t="s">
        <v>996</v>
      </c>
      <c r="B340" s="132">
        <v>272350</v>
      </c>
      <c r="C340" s="133">
        <v>273168</v>
      </c>
      <c r="D340" s="133">
        <v>279958</v>
      </c>
      <c r="E340" s="133">
        <v>275249</v>
      </c>
      <c r="F340" s="133">
        <v>280983</v>
      </c>
      <c r="G340" s="133">
        <v>294850</v>
      </c>
      <c r="H340" s="133">
        <v>295607</v>
      </c>
      <c r="I340" s="133">
        <v>306003</v>
      </c>
      <c r="J340" s="133">
        <v>298341</v>
      </c>
      <c r="K340" s="133">
        <v>296106</v>
      </c>
      <c r="L340" s="133">
        <v>299570</v>
      </c>
      <c r="M340" s="133">
        <v>305379</v>
      </c>
      <c r="N340" s="133">
        <v>303777</v>
      </c>
      <c r="O340" s="133">
        <v>304983</v>
      </c>
      <c r="P340" s="133">
        <v>308419</v>
      </c>
      <c r="Q340" s="133">
        <v>305975</v>
      </c>
      <c r="R340" s="133">
        <v>300027</v>
      </c>
      <c r="S340" s="188">
        <v>298945</v>
      </c>
      <c r="U340" s="135">
        <f t="shared" si="5"/>
        <v>-7.5519864049258034E-2</v>
      </c>
      <c r="V340" s="136">
        <f t="shared" si="5"/>
        <v>-1.4347521606550284E-2</v>
      </c>
    </row>
    <row r="341" spans="1:22" x14ac:dyDescent="0.25">
      <c r="A341" s="187" t="s">
        <v>993</v>
      </c>
      <c r="B341" s="132">
        <v>1093242</v>
      </c>
      <c r="C341" s="133">
        <v>1095976</v>
      </c>
      <c r="D341" s="133">
        <v>1094558</v>
      </c>
      <c r="E341" s="133">
        <v>1104430</v>
      </c>
      <c r="F341" s="133">
        <v>1121173</v>
      </c>
      <c r="G341" s="133">
        <v>1124329</v>
      </c>
      <c r="H341" s="133">
        <v>1134567</v>
      </c>
      <c r="I341" s="133">
        <v>1136305</v>
      </c>
      <c r="J341" s="133">
        <v>1130401</v>
      </c>
      <c r="K341" s="133">
        <v>1140693</v>
      </c>
      <c r="L341" s="133">
        <v>1144139</v>
      </c>
      <c r="M341" s="133">
        <v>1156012</v>
      </c>
      <c r="N341" s="133">
        <v>1138955</v>
      </c>
      <c r="O341" s="133">
        <v>1152852</v>
      </c>
      <c r="P341" s="133">
        <v>1163787</v>
      </c>
      <c r="Q341" s="133">
        <v>1179272</v>
      </c>
      <c r="R341" s="133">
        <v>1181246</v>
      </c>
      <c r="S341" s="188">
        <v>1185619</v>
      </c>
      <c r="U341" s="135">
        <f t="shared" si="5"/>
        <v>6.712487002211498E-3</v>
      </c>
      <c r="V341" s="136">
        <f t="shared" si="5"/>
        <v>1.4890525455208747E-2</v>
      </c>
    </row>
    <row r="342" spans="1:22" x14ac:dyDescent="0.25">
      <c r="A342" s="189" t="s">
        <v>990</v>
      </c>
      <c r="B342" s="132">
        <v>635992</v>
      </c>
      <c r="C342" s="133">
        <v>641102</v>
      </c>
      <c r="D342" s="133">
        <v>639786</v>
      </c>
      <c r="E342" s="133">
        <v>647199</v>
      </c>
      <c r="F342" s="133">
        <v>657175</v>
      </c>
      <c r="G342" s="133">
        <v>659387</v>
      </c>
      <c r="H342" s="133">
        <v>668328</v>
      </c>
      <c r="I342" s="133">
        <v>663388</v>
      </c>
      <c r="J342" s="133">
        <v>667072</v>
      </c>
      <c r="K342" s="133">
        <v>678209</v>
      </c>
      <c r="L342" s="133">
        <v>680722</v>
      </c>
      <c r="M342" s="133">
        <v>694212</v>
      </c>
      <c r="N342" s="133">
        <v>676392</v>
      </c>
      <c r="O342" s="133">
        <v>686620</v>
      </c>
      <c r="P342" s="133">
        <v>693040</v>
      </c>
      <c r="Q342" s="133">
        <v>706714</v>
      </c>
      <c r="R342" s="133">
        <v>713664</v>
      </c>
      <c r="S342" s="188">
        <v>719092</v>
      </c>
      <c r="U342" s="135">
        <f t="shared" si="5"/>
        <v>3.9921076012444434E-2</v>
      </c>
      <c r="V342" s="136">
        <f t="shared" si="5"/>
        <v>3.0772134707743426E-2</v>
      </c>
    </row>
    <row r="343" spans="1:22" x14ac:dyDescent="0.25">
      <c r="A343" s="189" t="s">
        <v>987</v>
      </c>
      <c r="B343" s="132">
        <v>67441</v>
      </c>
      <c r="C343" s="133">
        <v>67866</v>
      </c>
      <c r="D343" s="133">
        <v>68234</v>
      </c>
      <c r="E343" s="133">
        <v>68479</v>
      </c>
      <c r="F343" s="133">
        <v>69756</v>
      </c>
      <c r="G343" s="133">
        <v>69586</v>
      </c>
      <c r="H343" s="133">
        <v>70374</v>
      </c>
      <c r="I343" s="133">
        <v>71141</v>
      </c>
      <c r="J343" s="133">
        <v>72841</v>
      </c>
      <c r="K343" s="133">
        <v>73579</v>
      </c>
      <c r="L343" s="133">
        <v>74180</v>
      </c>
      <c r="M343" s="133">
        <v>73768</v>
      </c>
      <c r="N343" s="133">
        <v>73087</v>
      </c>
      <c r="O343" s="133">
        <v>73573</v>
      </c>
      <c r="P343" s="133">
        <v>73826</v>
      </c>
      <c r="Q343" s="133">
        <v>74302</v>
      </c>
      <c r="R343" s="133">
        <v>74289</v>
      </c>
      <c r="S343" s="188">
        <v>74526</v>
      </c>
      <c r="U343" s="135">
        <f t="shared" si="5"/>
        <v>-6.996629240610952E-4</v>
      </c>
      <c r="V343" s="136">
        <f t="shared" si="5"/>
        <v>1.2822169936059336E-2</v>
      </c>
    </row>
    <row r="344" spans="1:22" x14ac:dyDescent="0.25">
      <c r="A344" s="189" t="s">
        <v>984</v>
      </c>
      <c r="B344" s="132">
        <v>511597</v>
      </c>
      <c r="C344" s="133">
        <v>515737</v>
      </c>
      <c r="D344" s="133">
        <v>514195</v>
      </c>
      <c r="E344" s="133">
        <v>521163</v>
      </c>
      <c r="F344" s="133">
        <v>529507</v>
      </c>
      <c r="G344" s="133">
        <v>532523</v>
      </c>
      <c r="H344" s="133">
        <v>539367</v>
      </c>
      <c r="I344" s="133">
        <v>535822</v>
      </c>
      <c r="J344" s="133">
        <v>536889</v>
      </c>
      <c r="K344" s="133">
        <v>547595</v>
      </c>
      <c r="L344" s="133">
        <v>549323</v>
      </c>
      <c r="M344" s="133">
        <v>562989</v>
      </c>
      <c r="N344" s="133">
        <v>546486</v>
      </c>
      <c r="O344" s="133">
        <v>555893</v>
      </c>
      <c r="P344" s="133">
        <v>561724</v>
      </c>
      <c r="Q344" s="133">
        <v>574449</v>
      </c>
      <c r="R344" s="133">
        <v>581227</v>
      </c>
      <c r="S344" s="188">
        <v>586625</v>
      </c>
      <c r="U344" s="135">
        <f t="shared" si="5"/>
        <v>4.8038438197358202E-2</v>
      </c>
      <c r="V344" s="136">
        <f t="shared" si="5"/>
        <v>3.7669726503450685E-2</v>
      </c>
    </row>
    <row r="345" spans="1:22" x14ac:dyDescent="0.25">
      <c r="A345" s="189" t="s">
        <v>981</v>
      </c>
      <c r="B345" s="132">
        <v>56946</v>
      </c>
      <c r="C345" s="133">
        <v>57491</v>
      </c>
      <c r="D345" s="133">
        <v>57347</v>
      </c>
      <c r="E345" s="133">
        <v>57545</v>
      </c>
      <c r="F345" s="133">
        <v>57892</v>
      </c>
      <c r="G345" s="133">
        <v>57250</v>
      </c>
      <c r="H345" s="133">
        <v>58568</v>
      </c>
      <c r="I345" s="133">
        <v>56373</v>
      </c>
      <c r="J345" s="133">
        <v>57293</v>
      </c>
      <c r="K345" s="133">
        <v>56965</v>
      </c>
      <c r="L345" s="133">
        <v>57149</v>
      </c>
      <c r="M345" s="133">
        <v>57365</v>
      </c>
      <c r="N345" s="133">
        <v>56749</v>
      </c>
      <c r="O345" s="133">
        <v>57071</v>
      </c>
      <c r="P345" s="133">
        <v>57403</v>
      </c>
      <c r="Q345" s="133">
        <v>57860</v>
      </c>
      <c r="R345" s="133">
        <v>58034</v>
      </c>
      <c r="S345" s="188">
        <v>57811</v>
      </c>
      <c r="U345" s="135">
        <f t="shared" si="5"/>
        <v>1.2083406107405104E-2</v>
      </c>
      <c r="V345" s="136">
        <f t="shared" si="5"/>
        <v>-1.5281934601487746E-2</v>
      </c>
    </row>
    <row r="346" spans="1:22" x14ac:dyDescent="0.25">
      <c r="A346" s="189" t="s">
        <v>978</v>
      </c>
      <c r="B346" s="132">
        <v>37906</v>
      </c>
      <c r="C346" s="133">
        <v>37929</v>
      </c>
      <c r="D346" s="133">
        <v>38239</v>
      </c>
      <c r="E346" s="133">
        <v>38263</v>
      </c>
      <c r="F346" s="133">
        <v>39254</v>
      </c>
      <c r="G346" s="133">
        <v>39634</v>
      </c>
      <c r="H346" s="133">
        <v>39537</v>
      </c>
      <c r="I346" s="133">
        <v>39608</v>
      </c>
      <c r="J346" s="133">
        <v>40049</v>
      </c>
      <c r="K346" s="133">
        <v>39525</v>
      </c>
      <c r="L346" s="133">
        <v>40569</v>
      </c>
      <c r="M346" s="133">
        <v>41170</v>
      </c>
      <c r="N346" s="133">
        <v>40061</v>
      </c>
      <c r="O346" s="133">
        <v>40564</v>
      </c>
      <c r="P346" s="133">
        <v>40452</v>
      </c>
      <c r="Q346" s="133">
        <v>40842</v>
      </c>
      <c r="R346" s="133">
        <v>41050</v>
      </c>
      <c r="S346" s="188">
        <v>41125</v>
      </c>
      <c r="U346" s="135">
        <f t="shared" si="5"/>
        <v>2.0527335020384507E-2</v>
      </c>
      <c r="V346" s="136">
        <f t="shared" si="5"/>
        <v>7.3282136411176868E-3</v>
      </c>
    </row>
    <row r="347" spans="1:22" x14ac:dyDescent="0.25">
      <c r="A347" s="189" t="s">
        <v>975</v>
      </c>
      <c r="B347" s="132">
        <v>151447</v>
      </c>
      <c r="C347" s="133">
        <v>152070</v>
      </c>
      <c r="D347" s="133">
        <v>153283</v>
      </c>
      <c r="E347" s="133">
        <v>155029</v>
      </c>
      <c r="F347" s="133">
        <v>155050</v>
      </c>
      <c r="G347" s="133">
        <v>154638</v>
      </c>
      <c r="H347" s="133">
        <v>154490</v>
      </c>
      <c r="I347" s="133">
        <v>154812</v>
      </c>
      <c r="J347" s="133">
        <v>154926</v>
      </c>
      <c r="K347" s="133">
        <v>156235</v>
      </c>
      <c r="L347" s="133">
        <v>157054</v>
      </c>
      <c r="M347" s="133">
        <v>157206</v>
      </c>
      <c r="N347" s="133">
        <v>157349</v>
      </c>
      <c r="O347" s="133">
        <v>157963</v>
      </c>
      <c r="P347" s="133">
        <v>158461</v>
      </c>
      <c r="Q347" s="133">
        <v>158888</v>
      </c>
      <c r="R347" s="133">
        <v>158471</v>
      </c>
      <c r="S347" s="188">
        <v>158873</v>
      </c>
      <c r="U347" s="135">
        <f t="shared" si="5"/>
        <v>-1.0456705396648336E-2</v>
      </c>
      <c r="V347" s="136">
        <f t="shared" si="5"/>
        <v>1.0185642642560833E-2</v>
      </c>
    </row>
    <row r="348" spans="1:22" x14ac:dyDescent="0.25">
      <c r="A348" s="189" t="s">
        <v>972</v>
      </c>
      <c r="B348" s="132">
        <v>111983</v>
      </c>
      <c r="C348" s="133">
        <v>110706</v>
      </c>
      <c r="D348" s="133">
        <v>109760</v>
      </c>
      <c r="E348" s="133">
        <v>110259</v>
      </c>
      <c r="F348" s="133">
        <v>109875</v>
      </c>
      <c r="G348" s="133">
        <v>109189</v>
      </c>
      <c r="H348" s="133">
        <v>108325</v>
      </c>
      <c r="I348" s="133">
        <v>109713</v>
      </c>
      <c r="J348" s="133">
        <v>109072</v>
      </c>
      <c r="K348" s="133">
        <v>108097</v>
      </c>
      <c r="L348" s="133">
        <v>107235</v>
      </c>
      <c r="M348" s="133">
        <v>105420</v>
      </c>
      <c r="N348" s="133">
        <v>105363</v>
      </c>
      <c r="O348" s="133">
        <v>105422</v>
      </c>
      <c r="P348" s="133">
        <v>107007</v>
      </c>
      <c r="Q348" s="133">
        <v>107334</v>
      </c>
      <c r="R348" s="133">
        <v>107859</v>
      </c>
      <c r="S348" s="188">
        <v>108047</v>
      </c>
      <c r="U348" s="135">
        <f t="shared" si="5"/>
        <v>1.9709111893819964E-2</v>
      </c>
      <c r="V348" s="136">
        <f t="shared" si="5"/>
        <v>6.9903152086416842E-3</v>
      </c>
    </row>
    <row r="349" spans="1:22" x14ac:dyDescent="0.25">
      <c r="A349" s="189" t="s">
        <v>969</v>
      </c>
      <c r="B349" s="132">
        <v>69786</v>
      </c>
      <c r="C349" s="133">
        <v>69050</v>
      </c>
      <c r="D349" s="133">
        <v>68393</v>
      </c>
      <c r="E349" s="133">
        <v>67800</v>
      </c>
      <c r="F349" s="133">
        <v>68327</v>
      </c>
      <c r="G349" s="133">
        <v>69269</v>
      </c>
      <c r="H349" s="133">
        <v>70064</v>
      </c>
      <c r="I349" s="133">
        <v>70698</v>
      </c>
      <c r="J349" s="133">
        <v>71120</v>
      </c>
      <c r="K349" s="133">
        <v>71318</v>
      </c>
      <c r="L349" s="133">
        <v>71302</v>
      </c>
      <c r="M349" s="133">
        <v>71060</v>
      </c>
      <c r="N349" s="133">
        <v>70608</v>
      </c>
      <c r="O349" s="133">
        <v>70249</v>
      </c>
      <c r="P349" s="133">
        <v>70066</v>
      </c>
      <c r="Q349" s="133">
        <v>70047</v>
      </c>
      <c r="R349" s="133">
        <v>70081</v>
      </c>
      <c r="S349" s="188">
        <v>70110</v>
      </c>
      <c r="U349" s="135">
        <f t="shared" si="5"/>
        <v>1.9429675971234239E-3</v>
      </c>
      <c r="V349" s="136">
        <f t="shared" si="5"/>
        <v>1.6562552227092908E-3</v>
      </c>
    </row>
    <row r="350" spans="1:22" x14ac:dyDescent="0.25">
      <c r="A350" s="189" t="s">
        <v>966</v>
      </c>
      <c r="B350" s="132">
        <v>25967</v>
      </c>
      <c r="C350" s="133">
        <v>26511</v>
      </c>
      <c r="D350" s="133">
        <v>26860</v>
      </c>
      <c r="E350" s="133">
        <v>26841</v>
      </c>
      <c r="F350" s="133">
        <v>26790</v>
      </c>
      <c r="G350" s="133">
        <v>26133</v>
      </c>
      <c r="H350" s="133">
        <v>25874</v>
      </c>
      <c r="I350" s="133">
        <v>26541</v>
      </c>
      <c r="J350" s="133">
        <v>26450</v>
      </c>
      <c r="K350" s="133">
        <v>27208</v>
      </c>
      <c r="L350" s="133">
        <v>27576</v>
      </c>
      <c r="M350" s="133">
        <v>27744</v>
      </c>
      <c r="N350" s="133">
        <v>27628</v>
      </c>
      <c r="O350" s="133">
        <v>27519</v>
      </c>
      <c r="P350" s="133">
        <v>27589</v>
      </c>
      <c r="Q350" s="133">
        <v>27437</v>
      </c>
      <c r="R350" s="133">
        <v>27360</v>
      </c>
      <c r="S350" s="188">
        <v>27389</v>
      </c>
      <c r="U350" s="135">
        <f t="shared" si="5"/>
        <v>-1.1178549177943253E-2</v>
      </c>
      <c r="V350" s="136">
        <f t="shared" si="5"/>
        <v>4.246511702569622E-3</v>
      </c>
    </row>
    <row r="351" spans="1:22" x14ac:dyDescent="0.25">
      <c r="A351" s="189" t="s">
        <v>963</v>
      </c>
      <c r="B351" s="132">
        <v>17547</v>
      </c>
      <c r="C351" s="133">
        <v>17829</v>
      </c>
      <c r="D351" s="133">
        <v>17965</v>
      </c>
      <c r="E351" s="133">
        <v>18086</v>
      </c>
      <c r="F351" s="133">
        <v>18186</v>
      </c>
      <c r="G351" s="133">
        <v>17891</v>
      </c>
      <c r="H351" s="133">
        <v>17669</v>
      </c>
      <c r="I351" s="133">
        <v>18027</v>
      </c>
      <c r="J351" s="133">
        <v>17657</v>
      </c>
      <c r="K351" s="133">
        <v>18056</v>
      </c>
      <c r="L351" s="133">
        <v>18211</v>
      </c>
      <c r="M351" s="133">
        <v>18298</v>
      </c>
      <c r="N351" s="133">
        <v>18381</v>
      </c>
      <c r="O351" s="133">
        <v>18404</v>
      </c>
      <c r="P351" s="133">
        <v>18496</v>
      </c>
      <c r="Q351" s="133">
        <v>18642</v>
      </c>
      <c r="R351" s="133">
        <v>18825</v>
      </c>
      <c r="S351" s="188">
        <v>18807</v>
      </c>
      <c r="U351" s="135">
        <f t="shared" si="5"/>
        <v>3.9848153442430645E-2</v>
      </c>
      <c r="V351" s="136">
        <f t="shared" si="5"/>
        <v>-3.8192190639849688E-3</v>
      </c>
    </row>
    <row r="352" spans="1:22" x14ac:dyDescent="0.25">
      <c r="A352" s="189" t="s">
        <v>960</v>
      </c>
      <c r="B352" s="132">
        <v>9115</v>
      </c>
      <c r="C352" s="133">
        <v>9181</v>
      </c>
      <c r="D352" s="133">
        <v>9200</v>
      </c>
      <c r="E352" s="133">
        <v>9148</v>
      </c>
      <c r="F352" s="133">
        <v>9251</v>
      </c>
      <c r="G352" s="133">
        <v>9101</v>
      </c>
      <c r="H352" s="133">
        <v>9000</v>
      </c>
      <c r="I352" s="133">
        <v>9223</v>
      </c>
      <c r="J352" s="133">
        <v>9050</v>
      </c>
      <c r="K352" s="133">
        <v>9247</v>
      </c>
      <c r="L352" s="133">
        <v>9353</v>
      </c>
      <c r="M352" s="133">
        <v>9294</v>
      </c>
      <c r="N352" s="133">
        <v>9259</v>
      </c>
      <c r="O352" s="133">
        <v>9169</v>
      </c>
      <c r="P352" s="133">
        <v>9153</v>
      </c>
      <c r="Q352" s="133">
        <v>9228</v>
      </c>
      <c r="R352" s="133">
        <v>9343</v>
      </c>
      <c r="S352" s="188">
        <v>9277</v>
      </c>
      <c r="U352" s="135">
        <f t="shared" si="5"/>
        <v>5.0787872963709901E-2</v>
      </c>
      <c r="V352" s="136">
        <f t="shared" si="5"/>
        <v>-2.795844614779508E-2</v>
      </c>
    </row>
    <row r="353" spans="1:22" x14ac:dyDescent="0.25">
      <c r="A353" s="189" t="s">
        <v>957</v>
      </c>
      <c r="B353" s="132">
        <v>33594</v>
      </c>
      <c r="C353" s="133">
        <v>31748</v>
      </c>
      <c r="D353" s="133">
        <v>31257</v>
      </c>
      <c r="E353" s="133">
        <v>32026</v>
      </c>
      <c r="F353" s="133">
        <v>37432</v>
      </c>
      <c r="G353" s="133">
        <v>39230</v>
      </c>
      <c r="H353" s="133">
        <v>41404</v>
      </c>
      <c r="I353" s="133">
        <v>44324</v>
      </c>
      <c r="J353" s="133">
        <v>35158</v>
      </c>
      <c r="K353" s="133">
        <v>32994</v>
      </c>
      <c r="L353" s="133">
        <v>32350</v>
      </c>
      <c r="M353" s="133">
        <v>31968</v>
      </c>
      <c r="N353" s="133">
        <v>34089</v>
      </c>
      <c r="O353" s="133">
        <v>37216</v>
      </c>
      <c r="P353" s="133">
        <v>39827</v>
      </c>
      <c r="Q353" s="133">
        <v>40597</v>
      </c>
      <c r="R353" s="133">
        <v>35148</v>
      </c>
      <c r="S353" s="188">
        <v>33512</v>
      </c>
      <c r="U353" s="135">
        <f t="shared" si="5"/>
        <v>-0.4381418249360457</v>
      </c>
      <c r="V353" s="136">
        <f t="shared" si="5"/>
        <v>-0.17358361627474894</v>
      </c>
    </row>
    <row r="354" spans="1:22" x14ac:dyDescent="0.25">
      <c r="A354" s="187" t="s">
        <v>954</v>
      </c>
      <c r="B354" s="132">
        <v>820540</v>
      </c>
      <c r="C354" s="133">
        <v>822453</v>
      </c>
      <c r="D354" s="133">
        <v>814597</v>
      </c>
      <c r="E354" s="133">
        <v>828755</v>
      </c>
      <c r="F354" s="133">
        <v>839810</v>
      </c>
      <c r="G354" s="133">
        <v>829989</v>
      </c>
      <c r="H354" s="133">
        <v>839315</v>
      </c>
      <c r="I354" s="133">
        <v>831505</v>
      </c>
      <c r="J354" s="133">
        <v>832771</v>
      </c>
      <c r="K354" s="133">
        <v>844919</v>
      </c>
      <c r="L354" s="133">
        <v>845099</v>
      </c>
      <c r="M354" s="133">
        <v>851368</v>
      </c>
      <c r="N354" s="133">
        <v>836089</v>
      </c>
      <c r="O354" s="133">
        <v>848603</v>
      </c>
      <c r="P354" s="133">
        <v>856128</v>
      </c>
      <c r="Q354" s="133">
        <v>873722</v>
      </c>
      <c r="R354" s="133">
        <v>881392</v>
      </c>
      <c r="S354" s="188">
        <v>886772</v>
      </c>
      <c r="U354" s="135">
        <f t="shared" si="5"/>
        <v>3.557923194936885E-2</v>
      </c>
      <c r="V354" s="136">
        <f t="shared" si="5"/>
        <v>2.4640386495638156E-2</v>
      </c>
    </row>
    <row r="355" spans="1:22" x14ac:dyDescent="0.25">
      <c r="A355" s="189" t="s">
        <v>951</v>
      </c>
      <c r="B355" s="132">
        <v>621297</v>
      </c>
      <c r="C355" s="133">
        <v>623034</v>
      </c>
      <c r="D355" s="133">
        <v>616429</v>
      </c>
      <c r="E355" s="133">
        <v>630781</v>
      </c>
      <c r="F355" s="133">
        <v>640491</v>
      </c>
      <c r="G355" s="133">
        <v>632865</v>
      </c>
      <c r="H355" s="133">
        <v>641880</v>
      </c>
      <c r="I355" s="133">
        <v>634081</v>
      </c>
      <c r="J355" s="133">
        <v>636555</v>
      </c>
      <c r="K355" s="133">
        <v>647128</v>
      </c>
      <c r="L355" s="133">
        <v>647535</v>
      </c>
      <c r="M355" s="133">
        <v>655123</v>
      </c>
      <c r="N355" s="133">
        <v>641095</v>
      </c>
      <c r="O355" s="133">
        <v>653214</v>
      </c>
      <c r="P355" s="133">
        <v>659523</v>
      </c>
      <c r="Q355" s="133">
        <v>676341</v>
      </c>
      <c r="R355" s="133">
        <v>684376</v>
      </c>
      <c r="S355" s="188">
        <v>690029</v>
      </c>
      <c r="U355" s="135">
        <f t="shared" si="5"/>
        <v>4.837395533101807E-2</v>
      </c>
      <c r="V355" s="136">
        <f t="shared" si="5"/>
        <v>3.3451949434453176E-2</v>
      </c>
    </row>
    <row r="356" spans="1:22" x14ac:dyDescent="0.25">
      <c r="A356" s="189" t="s">
        <v>948</v>
      </c>
      <c r="B356" s="132">
        <v>56694</v>
      </c>
      <c r="C356" s="133">
        <v>57179</v>
      </c>
      <c r="D356" s="133">
        <v>57786</v>
      </c>
      <c r="E356" s="133">
        <v>58880</v>
      </c>
      <c r="F356" s="133">
        <v>60047</v>
      </c>
      <c r="G356" s="133">
        <v>59821</v>
      </c>
      <c r="H356" s="133">
        <v>60732</v>
      </c>
      <c r="I356" s="133">
        <v>61581</v>
      </c>
      <c r="J356" s="133">
        <v>62290</v>
      </c>
      <c r="K356" s="133">
        <v>63105</v>
      </c>
      <c r="L356" s="133">
        <v>63818</v>
      </c>
      <c r="M356" s="133">
        <v>63402</v>
      </c>
      <c r="N356" s="133">
        <v>63598</v>
      </c>
      <c r="O356" s="133">
        <v>64034</v>
      </c>
      <c r="P356" s="133">
        <v>63996</v>
      </c>
      <c r="Q356" s="133">
        <v>64957</v>
      </c>
      <c r="R356" s="133">
        <v>64342</v>
      </c>
      <c r="S356" s="188">
        <v>64474</v>
      </c>
      <c r="U356" s="135">
        <f t="shared" si="5"/>
        <v>-3.7336758195536723E-2</v>
      </c>
      <c r="V356" s="136">
        <f t="shared" si="5"/>
        <v>8.2314357771067215E-3</v>
      </c>
    </row>
    <row r="357" spans="1:22" x14ac:dyDescent="0.25">
      <c r="A357" s="189" t="s">
        <v>945</v>
      </c>
      <c r="B357" s="132">
        <v>513561</v>
      </c>
      <c r="C357" s="133">
        <v>514761</v>
      </c>
      <c r="D357" s="133">
        <v>508033</v>
      </c>
      <c r="E357" s="133">
        <v>521176</v>
      </c>
      <c r="F357" s="133">
        <v>529405</v>
      </c>
      <c r="G357" s="133">
        <v>522803</v>
      </c>
      <c r="H357" s="133">
        <v>529590</v>
      </c>
      <c r="I357" s="133">
        <v>523324</v>
      </c>
      <c r="J357" s="133">
        <v>524072</v>
      </c>
      <c r="K357" s="133">
        <v>533962</v>
      </c>
      <c r="L357" s="133">
        <v>533242</v>
      </c>
      <c r="M357" s="133">
        <v>541134</v>
      </c>
      <c r="N357" s="133">
        <v>528026</v>
      </c>
      <c r="O357" s="133">
        <v>539194</v>
      </c>
      <c r="P357" s="133">
        <v>545743</v>
      </c>
      <c r="Q357" s="133">
        <v>560760</v>
      </c>
      <c r="R357" s="133">
        <v>569704</v>
      </c>
      <c r="S357" s="188">
        <v>575459</v>
      </c>
      <c r="U357" s="135">
        <f t="shared" si="5"/>
        <v>6.5341798043849098E-2</v>
      </c>
      <c r="V357" s="136">
        <f t="shared" si="5"/>
        <v>4.1023352461132312E-2</v>
      </c>
    </row>
    <row r="358" spans="1:22" x14ac:dyDescent="0.25">
      <c r="A358" s="189" t="s">
        <v>942</v>
      </c>
      <c r="B358" s="132">
        <v>51027</v>
      </c>
      <c r="C358" s="133">
        <v>51083</v>
      </c>
      <c r="D358" s="133">
        <v>50626</v>
      </c>
      <c r="E358" s="133">
        <v>50722</v>
      </c>
      <c r="F358" s="133">
        <v>51039</v>
      </c>
      <c r="G358" s="133">
        <v>50254</v>
      </c>
      <c r="H358" s="133">
        <v>51586</v>
      </c>
      <c r="I358" s="133">
        <v>49233</v>
      </c>
      <c r="J358" s="133">
        <v>50295</v>
      </c>
      <c r="K358" s="133">
        <v>50125</v>
      </c>
      <c r="L358" s="133">
        <v>50583</v>
      </c>
      <c r="M358" s="133">
        <v>50621</v>
      </c>
      <c r="N358" s="133">
        <v>49588</v>
      </c>
      <c r="O358" s="133">
        <v>50047</v>
      </c>
      <c r="P358" s="133">
        <v>49786</v>
      </c>
      <c r="Q358" s="133">
        <v>50581</v>
      </c>
      <c r="R358" s="133">
        <v>50200</v>
      </c>
      <c r="S358" s="188">
        <v>49929</v>
      </c>
      <c r="U358" s="135">
        <f t="shared" si="5"/>
        <v>-2.9791168098354137E-2</v>
      </c>
      <c r="V358" s="136">
        <f t="shared" si="5"/>
        <v>-2.1419397198923162E-2</v>
      </c>
    </row>
    <row r="359" spans="1:22" x14ac:dyDescent="0.25">
      <c r="A359" s="189" t="s">
        <v>939</v>
      </c>
      <c r="B359" s="132">
        <v>17565</v>
      </c>
      <c r="C359" s="133">
        <v>17809</v>
      </c>
      <c r="D359" s="133">
        <v>17988</v>
      </c>
      <c r="E359" s="133">
        <v>17847</v>
      </c>
      <c r="F359" s="133">
        <v>18689</v>
      </c>
      <c r="G359" s="133">
        <v>18078</v>
      </c>
      <c r="H359" s="133">
        <v>18118</v>
      </c>
      <c r="I359" s="133">
        <v>17774</v>
      </c>
      <c r="J359" s="133">
        <v>17553</v>
      </c>
      <c r="K359" s="133">
        <v>18329</v>
      </c>
      <c r="L359" s="133">
        <v>18937</v>
      </c>
      <c r="M359" s="133">
        <v>18956</v>
      </c>
      <c r="N359" s="133">
        <v>18181</v>
      </c>
      <c r="O359" s="133">
        <v>19124</v>
      </c>
      <c r="P359" s="133">
        <v>19117</v>
      </c>
      <c r="Q359" s="133">
        <v>19295</v>
      </c>
      <c r="R359" s="133">
        <v>19123</v>
      </c>
      <c r="S359" s="188">
        <v>18859</v>
      </c>
      <c r="U359" s="135">
        <f t="shared" si="5"/>
        <v>-3.5182952437127324E-2</v>
      </c>
      <c r="V359" s="136">
        <f t="shared" si="5"/>
        <v>-5.4088420636976609E-2</v>
      </c>
    </row>
    <row r="360" spans="1:22" x14ac:dyDescent="0.25">
      <c r="A360" s="189" t="s">
        <v>936</v>
      </c>
      <c r="B360" s="132">
        <v>87198</v>
      </c>
      <c r="C360" s="133">
        <v>86997</v>
      </c>
      <c r="D360" s="133">
        <v>86744</v>
      </c>
      <c r="E360" s="133">
        <v>86908</v>
      </c>
      <c r="F360" s="133">
        <v>86759</v>
      </c>
      <c r="G360" s="133">
        <v>86630</v>
      </c>
      <c r="H360" s="133">
        <v>86388</v>
      </c>
      <c r="I360" s="133">
        <v>86207</v>
      </c>
      <c r="J360" s="133">
        <v>85627</v>
      </c>
      <c r="K360" s="133">
        <v>85903</v>
      </c>
      <c r="L360" s="133">
        <v>85733</v>
      </c>
      <c r="M360" s="133">
        <v>85062</v>
      </c>
      <c r="N360" s="133">
        <v>84463</v>
      </c>
      <c r="O360" s="133">
        <v>84268</v>
      </c>
      <c r="P360" s="133">
        <v>84163</v>
      </c>
      <c r="Q360" s="133">
        <v>84263</v>
      </c>
      <c r="R360" s="133">
        <v>83883</v>
      </c>
      <c r="S360" s="188">
        <v>83810</v>
      </c>
      <c r="U360" s="135">
        <f t="shared" si="5"/>
        <v>-1.7917102226102433E-2</v>
      </c>
      <c r="V360" s="136">
        <f t="shared" si="5"/>
        <v>-3.4764975897491057E-3</v>
      </c>
    </row>
    <row r="361" spans="1:22" x14ac:dyDescent="0.25">
      <c r="A361" s="189" t="s">
        <v>933</v>
      </c>
      <c r="B361" s="132">
        <v>52183</v>
      </c>
      <c r="C361" s="133">
        <v>52009</v>
      </c>
      <c r="D361" s="133">
        <v>51489</v>
      </c>
      <c r="E361" s="133">
        <v>51620</v>
      </c>
      <c r="F361" s="133">
        <v>51527</v>
      </c>
      <c r="G361" s="133">
        <v>50610</v>
      </c>
      <c r="H361" s="133">
        <v>50499</v>
      </c>
      <c r="I361" s="133">
        <v>50347</v>
      </c>
      <c r="J361" s="133">
        <v>50437</v>
      </c>
      <c r="K361" s="133">
        <v>50403</v>
      </c>
      <c r="L361" s="133">
        <v>50305</v>
      </c>
      <c r="M361" s="133">
        <v>49365</v>
      </c>
      <c r="N361" s="133">
        <v>49946</v>
      </c>
      <c r="O361" s="133">
        <v>49426</v>
      </c>
      <c r="P361" s="133">
        <v>49957</v>
      </c>
      <c r="Q361" s="133">
        <v>50472</v>
      </c>
      <c r="R361" s="133">
        <v>50800</v>
      </c>
      <c r="S361" s="188">
        <v>50817</v>
      </c>
      <c r="U361" s="135">
        <f t="shared" si="5"/>
        <v>2.6249105396929595E-2</v>
      </c>
      <c r="V361" s="136">
        <f t="shared" si="5"/>
        <v>1.3392547534269994E-3</v>
      </c>
    </row>
    <row r="362" spans="1:22" x14ac:dyDescent="0.25">
      <c r="A362" s="189" t="s">
        <v>930</v>
      </c>
      <c r="B362" s="132">
        <v>5434</v>
      </c>
      <c r="C362" s="133">
        <v>5377</v>
      </c>
      <c r="D362" s="133">
        <v>5325</v>
      </c>
      <c r="E362" s="133">
        <v>5279</v>
      </c>
      <c r="F362" s="133">
        <v>5320</v>
      </c>
      <c r="G362" s="133">
        <v>5394</v>
      </c>
      <c r="H362" s="133">
        <v>5456</v>
      </c>
      <c r="I362" s="133">
        <v>5505</v>
      </c>
      <c r="J362" s="133">
        <v>5538</v>
      </c>
      <c r="K362" s="133">
        <v>5553</v>
      </c>
      <c r="L362" s="133">
        <v>5552</v>
      </c>
      <c r="M362" s="133">
        <v>5533</v>
      </c>
      <c r="N362" s="133">
        <v>5498</v>
      </c>
      <c r="O362" s="133">
        <v>5470</v>
      </c>
      <c r="P362" s="133">
        <v>5456</v>
      </c>
      <c r="Q362" s="133">
        <v>5454</v>
      </c>
      <c r="R362" s="133">
        <v>5457</v>
      </c>
      <c r="S362" s="188">
        <v>5459</v>
      </c>
      <c r="U362" s="135">
        <f t="shared" si="5"/>
        <v>2.2020360508483439E-3</v>
      </c>
      <c r="V362" s="136">
        <f t="shared" si="5"/>
        <v>1.4668131016271069E-3</v>
      </c>
    </row>
    <row r="363" spans="1:22" x14ac:dyDescent="0.25">
      <c r="A363" s="189" t="s">
        <v>927</v>
      </c>
      <c r="B363" s="132">
        <v>1138</v>
      </c>
      <c r="C363" s="133">
        <v>1166</v>
      </c>
      <c r="D363" s="133">
        <v>1136</v>
      </c>
      <c r="E363" s="133">
        <v>1105</v>
      </c>
      <c r="F363" s="133">
        <v>1119</v>
      </c>
      <c r="G363" s="133">
        <v>1070</v>
      </c>
      <c r="H363" s="133">
        <v>1099</v>
      </c>
      <c r="I363" s="133">
        <v>1138</v>
      </c>
      <c r="J363" s="133">
        <v>1143</v>
      </c>
      <c r="K363" s="133">
        <v>1191</v>
      </c>
      <c r="L363" s="133">
        <v>1176</v>
      </c>
      <c r="M363" s="133">
        <v>1196</v>
      </c>
      <c r="N363" s="133">
        <v>1158</v>
      </c>
      <c r="O363" s="133">
        <v>1171</v>
      </c>
      <c r="P363" s="133">
        <v>1208</v>
      </c>
      <c r="Q363" s="133">
        <v>1207</v>
      </c>
      <c r="R363" s="133">
        <v>1198</v>
      </c>
      <c r="S363" s="188">
        <v>1198</v>
      </c>
      <c r="U363" s="135">
        <f t="shared" si="5"/>
        <v>-2.9494073444573221E-2</v>
      </c>
      <c r="V363" s="136">
        <f t="shared" si="5"/>
        <v>0</v>
      </c>
    </row>
    <row r="364" spans="1:22" x14ac:dyDescent="0.25">
      <c r="A364" s="189" t="s">
        <v>924</v>
      </c>
      <c r="B364" s="132">
        <v>2978</v>
      </c>
      <c r="C364" s="133">
        <v>3065</v>
      </c>
      <c r="D364" s="133">
        <v>2986</v>
      </c>
      <c r="E364" s="133">
        <v>2929</v>
      </c>
      <c r="F364" s="133">
        <v>2983</v>
      </c>
      <c r="G364" s="133">
        <v>2865</v>
      </c>
      <c r="H364" s="133">
        <v>2915</v>
      </c>
      <c r="I364" s="133">
        <v>2970</v>
      </c>
      <c r="J364" s="133">
        <v>2888</v>
      </c>
      <c r="K364" s="133">
        <v>2970</v>
      </c>
      <c r="L364" s="133">
        <v>2923</v>
      </c>
      <c r="M364" s="133">
        <v>3001</v>
      </c>
      <c r="N364" s="133">
        <v>2990</v>
      </c>
      <c r="O364" s="133">
        <v>3087</v>
      </c>
      <c r="P364" s="133">
        <v>3224</v>
      </c>
      <c r="Q364" s="133">
        <v>3279</v>
      </c>
      <c r="R364" s="133">
        <v>3296</v>
      </c>
      <c r="S364" s="188">
        <v>3289</v>
      </c>
      <c r="U364" s="135">
        <f t="shared" si="5"/>
        <v>2.0899862735945129E-2</v>
      </c>
      <c r="V364" s="136">
        <f t="shared" si="5"/>
        <v>-8.4681211155772651E-3</v>
      </c>
    </row>
    <row r="365" spans="1:22" x14ac:dyDescent="0.25">
      <c r="A365" s="189" t="s">
        <v>921</v>
      </c>
      <c r="B365" s="132">
        <v>5921</v>
      </c>
      <c r="C365" s="133">
        <v>5997</v>
      </c>
      <c r="D365" s="133">
        <v>5826</v>
      </c>
      <c r="E365" s="133">
        <v>5716</v>
      </c>
      <c r="F365" s="133">
        <v>5931</v>
      </c>
      <c r="G365" s="133">
        <v>5764</v>
      </c>
      <c r="H365" s="133">
        <v>5940</v>
      </c>
      <c r="I365" s="133">
        <v>6148</v>
      </c>
      <c r="J365" s="133">
        <v>6058</v>
      </c>
      <c r="K365" s="133">
        <v>6250</v>
      </c>
      <c r="L365" s="133">
        <v>6143</v>
      </c>
      <c r="M365" s="133">
        <v>6164</v>
      </c>
      <c r="N365" s="133">
        <v>5972</v>
      </c>
      <c r="O365" s="133">
        <v>6010</v>
      </c>
      <c r="P365" s="133">
        <v>6174</v>
      </c>
      <c r="Q365" s="133">
        <v>6251</v>
      </c>
      <c r="R365" s="133">
        <v>6300</v>
      </c>
      <c r="S365" s="188">
        <v>6250</v>
      </c>
      <c r="U365" s="135">
        <f t="shared" si="5"/>
        <v>3.1725589228938533E-2</v>
      </c>
      <c r="V365" s="136">
        <f t="shared" si="5"/>
        <v>-3.1370098453236683E-2</v>
      </c>
    </row>
    <row r="366" spans="1:22" ht="13.8" thickBot="1" x14ac:dyDescent="0.3">
      <c r="A366" s="190" t="s">
        <v>918</v>
      </c>
      <c r="B366" s="191">
        <v>26858</v>
      </c>
      <c r="C366" s="192">
        <v>27052</v>
      </c>
      <c r="D366" s="192">
        <v>26719</v>
      </c>
      <c r="E366" s="192">
        <v>26652</v>
      </c>
      <c r="F366" s="192">
        <v>27175</v>
      </c>
      <c r="G366" s="192">
        <v>26812</v>
      </c>
      <c r="H366" s="192">
        <v>27175</v>
      </c>
      <c r="I366" s="192">
        <v>27439</v>
      </c>
      <c r="J366" s="192">
        <v>27111</v>
      </c>
      <c r="K366" s="192">
        <v>27429</v>
      </c>
      <c r="L366" s="192">
        <v>27082</v>
      </c>
      <c r="M366" s="192">
        <v>27344</v>
      </c>
      <c r="N366" s="192">
        <v>27052</v>
      </c>
      <c r="O366" s="192">
        <v>27285</v>
      </c>
      <c r="P366" s="192">
        <v>27843</v>
      </c>
      <c r="Q366" s="192">
        <v>27904</v>
      </c>
      <c r="R366" s="192">
        <v>27845</v>
      </c>
      <c r="S366" s="193">
        <v>28015</v>
      </c>
      <c r="U366" s="165">
        <f t="shared" si="5"/>
        <v>-8.4307826719206558E-3</v>
      </c>
      <c r="V366" s="166">
        <f t="shared" si="5"/>
        <v>2.4645455726912235E-2</v>
      </c>
    </row>
    <row r="367" spans="1:22" hidden="1" x14ac:dyDescent="0.25">
      <c r="A367" s="187" t="s">
        <v>916</v>
      </c>
      <c r="B367" s="133" t="s">
        <v>844</v>
      </c>
      <c r="C367" s="133" t="s">
        <v>844</v>
      </c>
      <c r="D367" s="133" t="s">
        <v>844</v>
      </c>
      <c r="E367" s="133" t="s">
        <v>844</v>
      </c>
      <c r="F367" s="133" t="s">
        <v>844</v>
      </c>
      <c r="G367" s="133" t="s">
        <v>844</v>
      </c>
      <c r="H367" s="133" t="s">
        <v>844</v>
      </c>
      <c r="I367" s="133" t="s">
        <v>844</v>
      </c>
      <c r="J367" s="133" t="s">
        <v>844</v>
      </c>
      <c r="K367" s="133" t="s">
        <v>844</v>
      </c>
      <c r="L367" s="133" t="s">
        <v>844</v>
      </c>
      <c r="M367" s="133" t="s">
        <v>844</v>
      </c>
      <c r="N367" s="133" t="s">
        <v>844</v>
      </c>
      <c r="O367" s="133" t="s">
        <v>844</v>
      </c>
      <c r="P367" s="133" t="s">
        <v>844</v>
      </c>
      <c r="Q367" s="133" t="s">
        <v>844</v>
      </c>
      <c r="R367" s="133" t="s">
        <v>844</v>
      </c>
      <c r="S367" s="188" t="s">
        <v>844</v>
      </c>
    </row>
    <row r="368" spans="1:22" hidden="1" x14ac:dyDescent="0.25">
      <c r="A368" s="189" t="s">
        <v>914</v>
      </c>
      <c r="B368" s="133">
        <v>2770165</v>
      </c>
      <c r="C368" s="133">
        <v>2787503</v>
      </c>
      <c r="D368" s="133">
        <v>2798478</v>
      </c>
      <c r="E368" s="133">
        <v>2816803</v>
      </c>
      <c r="F368" s="133">
        <v>2850063</v>
      </c>
      <c r="G368" s="133">
        <v>2853089</v>
      </c>
      <c r="H368" s="133">
        <v>2878244</v>
      </c>
      <c r="I368" s="133">
        <v>2896082</v>
      </c>
      <c r="J368" s="133">
        <v>2939726</v>
      </c>
      <c r="K368" s="133">
        <v>2949918</v>
      </c>
      <c r="L368" s="133">
        <v>2976452</v>
      </c>
      <c r="M368" s="133">
        <v>3007573</v>
      </c>
      <c r="N368" s="133">
        <v>3019519</v>
      </c>
      <c r="O368" s="133">
        <v>3065612</v>
      </c>
      <c r="P368" s="133">
        <v>3093613</v>
      </c>
      <c r="Q368" s="133">
        <v>3123453</v>
      </c>
      <c r="R368" s="133">
        <v>3136903</v>
      </c>
      <c r="S368" s="188">
        <v>3173801</v>
      </c>
    </row>
    <row r="369" spans="1:19" hidden="1" x14ac:dyDescent="0.25">
      <c r="A369" s="189" t="s">
        <v>911</v>
      </c>
      <c r="B369" s="133">
        <v>1295764</v>
      </c>
      <c r="C369" s="133">
        <v>1283937</v>
      </c>
      <c r="D369" s="133">
        <v>1286780</v>
      </c>
      <c r="E369" s="133">
        <v>1275117</v>
      </c>
      <c r="F369" s="133">
        <v>1256902</v>
      </c>
      <c r="G369" s="133">
        <v>1281782</v>
      </c>
      <c r="H369" s="133">
        <v>1287872</v>
      </c>
      <c r="I369" s="133">
        <v>1272500</v>
      </c>
      <c r="J369" s="133">
        <v>1293659</v>
      </c>
      <c r="K369" s="133">
        <v>1292068</v>
      </c>
      <c r="L369" s="133">
        <v>1289543</v>
      </c>
      <c r="M369" s="133">
        <v>1300466</v>
      </c>
      <c r="N369" s="133">
        <v>1314837</v>
      </c>
      <c r="O369" s="133">
        <v>1301035</v>
      </c>
      <c r="P369" s="133">
        <v>1290470</v>
      </c>
      <c r="Q369" s="133">
        <v>1299989</v>
      </c>
      <c r="R369" s="133">
        <v>1316438</v>
      </c>
      <c r="S369" s="188">
        <v>1313108</v>
      </c>
    </row>
    <row r="370" spans="1:19" hidden="1" x14ac:dyDescent="0.25">
      <c r="A370" s="189" t="s">
        <v>908</v>
      </c>
      <c r="B370" s="133">
        <v>499428</v>
      </c>
      <c r="C370" s="133">
        <v>489188</v>
      </c>
      <c r="D370" s="133">
        <v>494237</v>
      </c>
      <c r="E370" s="133">
        <v>485385</v>
      </c>
      <c r="F370" s="133">
        <v>467089</v>
      </c>
      <c r="G370" s="133">
        <v>488808</v>
      </c>
      <c r="H370" s="133">
        <v>493681</v>
      </c>
      <c r="I370" s="133">
        <v>479093</v>
      </c>
      <c r="J370" s="133">
        <v>493187</v>
      </c>
      <c r="K370" s="133">
        <v>494658</v>
      </c>
      <c r="L370" s="133">
        <v>488620</v>
      </c>
      <c r="M370" s="133">
        <v>495142</v>
      </c>
      <c r="N370" s="133">
        <v>507177</v>
      </c>
      <c r="O370" s="133">
        <v>495006</v>
      </c>
      <c r="P370" s="133">
        <v>486579</v>
      </c>
      <c r="Q370" s="133">
        <v>496734</v>
      </c>
      <c r="R370" s="133">
        <v>514773</v>
      </c>
      <c r="S370" s="188">
        <v>505882</v>
      </c>
    </row>
    <row r="371" spans="1:19" hidden="1" x14ac:dyDescent="0.25">
      <c r="A371" s="189" t="s">
        <v>905</v>
      </c>
      <c r="B371" s="133">
        <v>9419555</v>
      </c>
      <c r="C371" s="133">
        <v>9440497</v>
      </c>
      <c r="D371" s="133">
        <v>9488278</v>
      </c>
      <c r="E371" s="133">
        <v>9524711</v>
      </c>
      <c r="F371" s="133">
        <v>9584446</v>
      </c>
      <c r="G371" s="133">
        <v>9601437</v>
      </c>
      <c r="H371" s="133">
        <v>9628214</v>
      </c>
      <c r="I371" s="133">
        <v>9656193</v>
      </c>
      <c r="J371" s="133">
        <v>9715350</v>
      </c>
      <c r="K371" s="133">
        <v>9754933</v>
      </c>
      <c r="L371" s="133">
        <v>9795067</v>
      </c>
      <c r="M371" s="133">
        <v>9882614</v>
      </c>
      <c r="N371" s="133">
        <v>9915907</v>
      </c>
      <c r="O371" s="133">
        <v>10017874</v>
      </c>
      <c r="P371" s="133">
        <v>10111580</v>
      </c>
      <c r="Q371" s="133">
        <v>10227807</v>
      </c>
      <c r="R371" s="133">
        <v>10277469</v>
      </c>
      <c r="S371" s="188">
        <v>10357486</v>
      </c>
    </row>
    <row r="372" spans="1:19" hidden="1" x14ac:dyDescent="0.25">
      <c r="A372" s="189" t="s">
        <v>902</v>
      </c>
      <c r="B372" s="133">
        <v>9719755</v>
      </c>
      <c r="C372" s="133">
        <v>9752985</v>
      </c>
      <c r="D372" s="133">
        <v>9791620</v>
      </c>
      <c r="E372" s="133">
        <v>9837572</v>
      </c>
      <c r="F372" s="133">
        <v>9923243</v>
      </c>
      <c r="G372" s="133">
        <v>9914224</v>
      </c>
      <c r="H372" s="133">
        <v>9936063</v>
      </c>
      <c r="I372" s="133">
        <v>9983582</v>
      </c>
      <c r="J372" s="133">
        <v>10031972</v>
      </c>
      <c r="K372" s="133">
        <v>10066732</v>
      </c>
      <c r="L372" s="133">
        <v>10118984</v>
      </c>
      <c r="M372" s="133">
        <v>10203528</v>
      </c>
      <c r="N372" s="133">
        <v>10223661</v>
      </c>
      <c r="O372" s="133">
        <v>10340970</v>
      </c>
      <c r="P372" s="133">
        <v>10444233</v>
      </c>
      <c r="Q372" s="133">
        <v>10548098</v>
      </c>
      <c r="R372" s="133">
        <v>10577686</v>
      </c>
      <c r="S372" s="188">
        <v>10671429</v>
      </c>
    </row>
    <row r="373" spans="1:19" hidden="1" x14ac:dyDescent="0.25">
      <c r="A373" s="189" t="s">
        <v>899</v>
      </c>
      <c r="B373" s="133">
        <v>8922183</v>
      </c>
      <c r="C373" s="133">
        <v>8955831</v>
      </c>
      <c r="D373" s="133">
        <v>8997774</v>
      </c>
      <c r="E373" s="133">
        <v>9045697</v>
      </c>
      <c r="F373" s="133">
        <v>9128931</v>
      </c>
      <c r="G373" s="133">
        <v>9119258</v>
      </c>
      <c r="H373" s="133">
        <v>9140396</v>
      </c>
      <c r="I373" s="133">
        <v>9186853</v>
      </c>
      <c r="J373" s="133">
        <v>9229404</v>
      </c>
      <c r="K373" s="133">
        <v>9267714</v>
      </c>
      <c r="L373" s="133">
        <v>9315530</v>
      </c>
      <c r="M373" s="133">
        <v>9396151</v>
      </c>
      <c r="N373" s="133">
        <v>9415222</v>
      </c>
      <c r="O373" s="133">
        <v>9532992</v>
      </c>
      <c r="P373" s="133">
        <v>9637797</v>
      </c>
      <c r="Q373" s="133">
        <v>9743310</v>
      </c>
      <c r="R373" s="133">
        <v>9774582</v>
      </c>
      <c r="S373" s="188">
        <v>9863169</v>
      </c>
    </row>
    <row r="374" spans="1:19" hidden="1" x14ac:dyDescent="0.25">
      <c r="A374" s="187" t="s">
        <v>897</v>
      </c>
      <c r="B374" s="133" t="s">
        <v>844</v>
      </c>
      <c r="C374" s="133" t="s">
        <v>844</v>
      </c>
      <c r="D374" s="133" t="s">
        <v>844</v>
      </c>
      <c r="E374" s="133" t="s">
        <v>844</v>
      </c>
      <c r="F374" s="133" t="s">
        <v>844</v>
      </c>
      <c r="G374" s="133" t="s">
        <v>844</v>
      </c>
      <c r="H374" s="133" t="s">
        <v>844</v>
      </c>
      <c r="I374" s="133" t="s">
        <v>844</v>
      </c>
      <c r="J374" s="133" t="s">
        <v>844</v>
      </c>
      <c r="K374" s="133" t="s">
        <v>844</v>
      </c>
      <c r="L374" s="133" t="s">
        <v>844</v>
      </c>
      <c r="M374" s="133" t="s">
        <v>844</v>
      </c>
      <c r="N374" s="133" t="s">
        <v>844</v>
      </c>
      <c r="O374" s="133" t="s">
        <v>844</v>
      </c>
      <c r="P374" s="133" t="s">
        <v>844</v>
      </c>
      <c r="Q374" s="133" t="s">
        <v>844</v>
      </c>
      <c r="R374" s="133" t="s">
        <v>844</v>
      </c>
      <c r="S374" s="188" t="s">
        <v>844</v>
      </c>
    </row>
    <row r="375" spans="1:19" hidden="1" x14ac:dyDescent="0.25">
      <c r="A375" s="187" t="s">
        <v>895</v>
      </c>
      <c r="B375" s="133">
        <v>9051203</v>
      </c>
      <c r="C375" s="133">
        <v>9073203</v>
      </c>
      <c r="D375" s="133">
        <v>9108826</v>
      </c>
      <c r="E375" s="133">
        <v>9153716</v>
      </c>
      <c r="F375" s="133">
        <v>9208416</v>
      </c>
      <c r="G375" s="133">
        <v>9246085</v>
      </c>
      <c r="H375" s="133">
        <v>9275485</v>
      </c>
      <c r="I375" s="133">
        <v>9300344</v>
      </c>
      <c r="J375" s="133">
        <v>9360299</v>
      </c>
      <c r="K375" s="133">
        <v>9388092</v>
      </c>
      <c r="L375" s="133">
        <v>9429213</v>
      </c>
      <c r="M375" s="133">
        <v>9502344</v>
      </c>
      <c r="N375" s="133">
        <v>9542956</v>
      </c>
      <c r="O375" s="133">
        <v>9632739</v>
      </c>
      <c r="P375" s="133">
        <v>9707635</v>
      </c>
      <c r="Q375" s="133">
        <v>9818206</v>
      </c>
      <c r="R375" s="133">
        <v>9870559</v>
      </c>
      <c r="S375" s="188">
        <v>9944296</v>
      </c>
    </row>
    <row r="376" spans="1:19" hidden="1" x14ac:dyDescent="0.25">
      <c r="A376" s="187" t="s">
        <v>893</v>
      </c>
      <c r="B376" s="133" t="s">
        <v>844</v>
      </c>
      <c r="C376" s="133" t="s">
        <v>844</v>
      </c>
      <c r="D376" s="133" t="s">
        <v>844</v>
      </c>
      <c r="E376" s="133" t="s">
        <v>844</v>
      </c>
      <c r="F376" s="133" t="s">
        <v>844</v>
      </c>
      <c r="G376" s="133" t="s">
        <v>844</v>
      </c>
      <c r="H376" s="133" t="s">
        <v>844</v>
      </c>
      <c r="I376" s="133" t="s">
        <v>844</v>
      </c>
      <c r="J376" s="133" t="s">
        <v>844</v>
      </c>
      <c r="K376" s="133" t="s">
        <v>844</v>
      </c>
      <c r="L376" s="133" t="s">
        <v>844</v>
      </c>
      <c r="M376" s="133" t="s">
        <v>844</v>
      </c>
      <c r="N376" s="133" t="s">
        <v>844</v>
      </c>
      <c r="O376" s="133" t="s">
        <v>844</v>
      </c>
      <c r="P376" s="133" t="s">
        <v>844</v>
      </c>
      <c r="Q376" s="133" t="s">
        <v>844</v>
      </c>
      <c r="R376" s="133" t="s">
        <v>844</v>
      </c>
      <c r="S376" s="188" t="s">
        <v>844</v>
      </c>
    </row>
    <row r="377" spans="1:19" hidden="1" x14ac:dyDescent="0.25">
      <c r="A377" s="189" t="s">
        <v>891</v>
      </c>
      <c r="B377" s="133">
        <v>312603</v>
      </c>
      <c r="C377" s="133">
        <v>295485</v>
      </c>
      <c r="D377" s="133">
        <v>295383</v>
      </c>
      <c r="E377" s="133">
        <v>313040</v>
      </c>
      <c r="F377" s="133">
        <v>321884</v>
      </c>
      <c r="G377" s="133">
        <v>323261</v>
      </c>
      <c r="H377" s="133">
        <v>327213</v>
      </c>
      <c r="I377" s="133">
        <v>334984</v>
      </c>
      <c r="J377" s="133">
        <v>341739</v>
      </c>
      <c r="K377" s="133">
        <v>341406</v>
      </c>
      <c r="L377" s="133">
        <v>341146</v>
      </c>
      <c r="M377" s="133">
        <v>343187</v>
      </c>
      <c r="N377" s="133">
        <v>346720</v>
      </c>
      <c r="O377" s="133">
        <v>360923</v>
      </c>
      <c r="P377" s="133">
        <v>366164</v>
      </c>
      <c r="Q377" s="133">
        <v>369488</v>
      </c>
      <c r="R377" s="133">
        <v>366762</v>
      </c>
      <c r="S377" s="188">
        <v>375432</v>
      </c>
    </row>
    <row r="378" spans="1:19" hidden="1" x14ac:dyDescent="0.25">
      <c r="A378" s="189" t="s">
        <v>888</v>
      </c>
      <c r="B378" s="133">
        <v>799316</v>
      </c>
      <c r="C378" s="133">
        <v>812715</v>
      </c>
      <c r="D378" s="133">
        <v>826693</v>
      </c>
      <c r="E378" s="133">
        <v>840268</v>
      </c>
      <c r="F378" s="133">
        <v>862602</v>
      </c>
      <c r="G378" s="133">
        <v>869248</v>
      </c>
      <c r="H378" s="133">
        <v>884080</v>
      </c>
      <c r="I378" s="133">
        <v>900343</v>
      </c>
      <c r="J378" s="133">
        <v>918641</v>
      </c>
      <c r="K378" s="133">
        <v>927438</v>
      </c>
      <c r="L378" s="133">
        <v>940735</v>
      </c>
      <c r="M378" s="133">
        <v>952535</v>
      </c>
      <c r="N378" s="133">
        <v>957043</v>
      </c>
      <c r="O378" s="133">
        <v>984453</v>
      </c>
      <c r="P378" s="133">
        <v>1002528</v>
      </c>
      <c r="Q378" s="133">
        <v>1019580</v>
      </c>
      <c r="R378" s="133">
        <v>1031988</v>
      </c>
      <c r="S378" s="188">
        <v>1049535</v>
      </c>
    </row>
    <row r="379" spans="1:19" hidden="1" x14ac:dyDescent="0.25">
      <c r="A379" s="187" t="s">
        <v>886</v>
      </c>
      <c r="B379" s="133" t="s">
        <v>844</v>
      </c>
      <c r="C379" s="133" t="s">
        <v>844</v>
      </c>
      <c r="D379" s="133" t="s">
        <v>844</v>
      </c>
      <c r="E379" s="133" t="s">
        <v>844</v>
      </c>
      <c r="F379" s="133" t="s">
        <v>844</v>
      </c>
      <c r="G379" s="133" t="s">
        <v>844</v>
      </c>
      <c r="H379" s="133" t="s">
        <v>844</v>
      </c>
      <c r="I379" s="133" t="s">
        <v>844</v>
      </c>
      <c r="J379" s="133" t="s">
        <v>844</v>
      </c>
      <c r="K379" s="133" t="s">
        <v>844</v>
      </c>
      <c r="L379" s="133" t="s">
        <v>844</v>
      </c>
      <c r="M379" s="133" t="s">
        <v>844</v>
      </c>
      <c r="N379" s="133" t="s">
        <v>844</v>
      </c>
      <c r="O379" s="133" t="s">
        <v>844</v>
      </c>
      <c r="P379" s="133" t="s">
        <v>844</v>
      </c>
      <c r="Q379" s="133" t="s">
        <v>844</v>
      </c>
      <c r="R379" s="133" t="s">
        <v>844</v>
      </c>
      <c r="S379" s="188" t="s">
        <v>844</v>
      </c>
    </row>
    <row r="380" spans="1:19" hidden="1" x14ac:dyDescent="0.25">
      <c r="A380" s="189" t="s">
        <v>884</v>
      </c>
      <c r="B380" s="133">
        <v>797246</v>
      </c>
      <c r="C380" s="133">
        <v>796844</v>
      </c>
      <c r="D380" s="133">
        <v>793630</v>
      </c>
      <c r="E380" s="133">
        <v>791767</v>
      </c>
      <c r="F380" s="133">
        <v>794317</v>
      </c>
      <c r="G380" s="133">
        <v>794943</v>
      </c>
      <c r="H380" s="133">
        <v>795634</v>
      </c>
      <c r="I380" s="133">
        <v>796672</v>
      </c>
      <c r="J380" s="133">
        <v>802368</v>
      </c>
      <c r="K380" s="133">
        <v>798814</v>
      </c>
      <c r="L380" s="133">
        <v>803187</v>
      </c>
      <c r="M380" s="133">
        <v>807132</v>
      </c>
      <c r="N380" s="133">
        <v>808263</v>
      </c>
      <c r="O380" s="133">
        <v>807971</v>
      </c>
      <c r="P380" s="133">
        <v>806601</v>
      </c>
      <c r="Q380" s="133">
        <v>805148</v>
      </c>
      <c r="R380" s="133">
        <v>803495</v>
      </c>
      <c r="S380" s="188">
        <v>808705</v>
      </c>
    </row>
    <row r="381" spans="1:19" hidden="1" x14ac:dyDescent="0.25">
      <c r="A381" s="189" t="s">
        <v>881</v>
      </c>
      <c r="B381" s="133">
        <v>334470</v>
      </c>
      <c r="C381" s="133">
        <v>337691</v>
      </c>
      <c r="D381" s="133">
        <v>332509</v>
      </c>
      <c r="E381" s="133">
        <v>335095</v>
      </c>
      <c r="F381" s="133">
        <v>340642</v>
      </c>
      <c r="G381" s="133">
        <v>335238</v>
      </c>
      <c r="H381" s="133">
        <v>340699</v>
      </c>
      <c r="I381" s="133">
        <v>337563</v>
      </c>
      <c r="J381" s="133">
        <v>342208</v>
      </c>
      <c r="K381" s="133">
        <v>344426</v>
      </c>
      <c r="L381" s="133">
        <v>342340</v>
      </c>
      <c r="M381" s="133">
        <v>343463</v>
      </c>
      <c r="N381" s="133">
        <v>340963</v>
      </c>
      <c r="O381" s="133">
        <v>346857</v>
      </c>
      <c r="P381" s="133">
        <v>349163</v>
      </c>
      <c r="Q381" s="133">
        <v>355431</v>
      </c>
      <c r="R381" s="133">
        <v>354459</v>
      </c>
      <c r="S381" s="188">
        <v>359836</v>
      </c>
    </row>
    <row r="382" spans="1:19" hidden="1" x14ac:dyDescent="0.25">
      <c r="A382" s="189" t="s">
        <v>878</v>
      </c>
      <c r="B382" s="133">
        <v>280155</v>
      </c>
      <c r="C382" s="133">
        <v>273070</v>
      </c>
      <c r="D382" s="133">
        <v>272692</v>
      </c>
      <c r="E382" s="133">
        <v>271463</v>
      </c>
      <c r="F382" s="133">
        <v>267052</v>
      </c>
      <c r="G382" s="133">
        <v>272860</v>
      </c>
      <c r="H382" s="133">
        <v>272371</v>
      </c>
      <c r="I382" s="133">
        <v>267766</v>
      </c>
      <c r="J382" s="133">
        <v>272194</v>
      </c>
      <c r="K382" s="133">
        <v>274348</v>
      </c>
      <c r="L382" s="133">
        <v>275749</v>
      </c>
      <c r="M382" s="133">
        <v>276615</v>
      </c>
      <c r="N382" s="133">
        <v>276274</v>
      </c>
      <c r="O382" s="133">
        <v>274896</v>
      </c>
      <c r="P382" s="133">
        <v>275127</v>
      </c>
      <c r="Q382" s="133">
        <v>280766</v>
      </c>
      <c r="R382" s="133">
        <v>284807</v>
      </c>
      <c r="S382" s="188">
        <v>284703</v>
      </c>
    </row>
    <row r="383" spans="1:19" hidden="1" x14ac:dyDescent="0.25">
      <c r="A383" s="189" t="s">
        <v>876</v>
      </c>
      <c r="B383" s="133">
        <v>847949</v>
      </c>
      <c r="C383" s="133">
        <v>856046</v>
      </c>
      <c r="D383" s="133">
        <v>858134</v>
      </c>
      <c r="E383" s="133">
        <v>862154</v>
      </c>
      <c r="F383" s="133">
        <v>872691</v>
      </c>
      <c r="G383" s="133">
        <v>871329</v>
      </c>
      <c r="H383" s="133">
        <v>871208</v>
      </c>
      <c r="I383" s="133">
        <v>878982</v>
      </c>
      <c r="J383" s="133">
        <v>890999</v>
      </c>
      <c r="K383" s="133">
        <v>893660</v>
      </c>
      <c r="L383" s="133">
        <v>903509</v>
      </c>
      <c r="M383" s="133">
        <v>913004</v>
      </c>
      <c r="N383" s="133">
        <v>917482</v>
      </c>
      <c r="O383" s="133">
        <v>934695</v>
      </c>
      <c r="P383" s="133">
        <v>948426</v>
      </c>
      <c r="Q383" s="133">
        <v>956162</v>
      </c>
      <c r="R383" s="133">
        <v>957998</v>
      </c>
      <c r="S383" s="188">
        <v>972280</v>
      </c>
    </row>
    <row r="384" spans="1:19" hidden="1" x14ac:dyDescent="0.25">
      <c r="A384" s="187" t="s">
        <v>874</v>
      </c>
      <c r="B384" s="133" t="s">
        <v>844</v>
      </c>
      <c r="C384" s="133" t="s">
        <v>844</v>
      </c>
      <c r="D384" s="133" t="s">
        <v>844</v>
      </c>
      <c r="E384" s="133" t="s">
        <v>844</v>
      </c>
      <c r="F384" s="133" t="s">
        <v>844</v>
      </c>
      <c r="G384" s="133" t="s">
        <v>844</v>
      </c>
      <c r="H384" s="133" t="s">
        <v>844</v>
      </c>
      <c r="I384" s="133" t="s">
        <v>844</v>
      </c>
      <c r="J384" s="133" t="s">
        <v>844</v>
      </c>
      <c r="K384" s="133" t="s">
        <v>844</v>
      </c>
      <c r="L384" s="133" t="s">
        <v>844</v>
      </c>
      <c r="M384" s="133" t="s">
        <v>844</v>
      </c>
      <c r="N384" s="133" t="s">
        <v>844</v>
      </c>
      <c r="O384" s="133" t="s">
        <v>844</v>
      </c>
      <c r="P384" s="133" t="s">
        <v>844</v>
      </c>
      <c r="Q384" s="133" t="s">
        <v>844</v>
      </c>
      <c r="R384" s="133" t="s">
        <v>844</v>
      </c>
      <c r="S384" s="188" t="s">
        <v>844</v>
      </c>
    </row>
    <row r="385" spans="1:19" hidden="1" x14ac:dyDescent="0.25">
      <c r="A385" s="189" t="s">
        <v>872</v>
      </c>
      <c r="B385" s="133">
        <v>5684077</v>
      </c>
      <c r="C385" s="133">
        <v>5710769</v>
      </c>
      <c r="D385" s="133">
        <v>5740842</v>
      </c>
      <c r="E385" s="133">
        <v>5752619</v>
      </c>
      <c r="F385" s="133">
        <v>5766736</v>
      </c>
      <c r="G385" s="133">
        <v>5795077</v>
      </c>
      <c r="H385" s="133">
        <v>5802515</v>
      </c>
      <c r="I385" s="133">
        <v>5806727</v>
      </c>
      <c r="J385" s="133">
        <v>5815723</v>
      </c>
      <c r="K385" s="133">
        <v>5832213</v>
      </c>
      <c r="L385" s="133">
        <v>5848497</v>
      </c>
      <c r="M385" s="133">
        <v>5893867</v>
      </c>
      <c r="N385" s="133">
        <v>5924179</v>
      </c>
      <c r="O385" s="133">
        <v>5956714</v>
      </c>
      <c r="P385" s="133">
        <v>5996775</v>
      </c>
      <c r="Q385" s="133">
        <v>6069888</v>
      </c>
      <c r="R385" s="133">
        <v>6110887</v>
      </c>
      <c r="S385" s="188">
        <v>6136715</v>
      </c>
    </row>
    <row r="386" spans="1:19" hidden="1" x14ac:dyDescent="0.25">
      <c r="A386" s="187" t="s">
        <v>870</v>
      </c>
      <c r="B386" s="133" t="s">
        <v>844</v>
      </c>
      <c r="C386" s="133" t="s">
        <v>844</v>
      </c>
      <c r="D386" s="133" t="s">
        <v>844</v>
      </c>
      <c r="E386" s="133" t="s">
        <v>844</v>
      </c>
      <c r="F386" s="133" t="s">
        <v>844</v>
      </c>
      <c r="G386" s="133" t="s">
        <v>844</v>
      </c>
      <c r="H386" s="133" t="s">
        <v>844</v>
      </c>
      <c r="I386" s="133" t="s">
        <v>844</v>
      </c>
      <c r="J386" s="133" t="s">
        <v>844</v>
      </c>
      <c r="K386" s="133" t="s">
        <v>844</v>
      </c>
      <c r="L386" s="133" t="s">
        <v>844</v>
      </c>
      <c r="M386" s="133" t="s">
        <v>844</v>
      </c>
      <c r="N386" s="133" t="s">
        <v>844</v>
      </c>
      <c r="O386" s="133" t="s">
        <v>844</v>
      </c>
      <c r="P386" s="133" t="s">
        <v>844</v>
      </c>
      <c r="Q386" s="133" t="s">
        <v>844</v>
      </c>
      <c r="R386" s="133" t="s">
        <v>844</v>
      </c>
      <c r="S386" s="188" t="s">
        <v>844</v>
      </c>
    </row>
    <row r="387" spans="1:19" hidden="1" x14ac:dyDescent="0.25">
      <c r="A387" s="189" t="s">
        <v>868</v>
      </c>
      <c r="B387" s="133">
        <v>1605415</v>
      </c>
      <c r="C387" s="133">
        <v>1614694</v>
      </c>
      <c r="D387" s="133">
        <v>1620976</v>
      </c>
      <c r="E387" s="133">
        <v>1625522</v>
      </c>
      <c r="F387" s="133">
        <v>1627224</v>
      </c>
      <c r="G387" s="133">
        <v>1627583</v>
      </c>
      <c r="H387" s="133">
        <v>1627770</v>
      </c>
      <c r="I387" s="133">
        <v>1627839</v>
      </c>
      <c r="J387" s="133">
        <v>1628095</v>
      </c>
      <c r="K387" s="133">
        <v>1629956</v>
      </c>
      <c r="L387" s="133">
        <v>1633679</v>
      </c>
      <c r="M387" s="133">
        <v>1639351</v>
      </c>
      <c r="N387" s="133">
        <v>1646616</v>
      </c>
      <c r="O387" s="133">
        <v>1653234</v>
      </c>
      <c r="P387" s="133">
        <v>1658617</v>
      </c>
      <c r="Q387" s="133">
        <v>1662855</v>
      </c>
      <c r="R387" s="133">
        <v>1666454</v>
      </c>
      <c r="S387" s="188">
        <v>1670262</v>
      </c>
    </row>
    <row r="388" spans="1:19" hidden="1" x14ac:dyDescent="0.25">
      <c r="A388" s="189" t="s">
        <v>865</v>
      </c>
      <c r="B388" s="133">
        <v>292365</v>
      </c>
      <c r="C388" s="133">
        <v>289252</v>
      </c>
      <c r="D388" s="133">
        <v>295829</v>
      </c>
      <c r="E388" s="133">
        <v>285954</v>
      </c>
      <c r="F388" s="133">
        <v>269092</v>
      </c>
      <c r="G388" s="133">
        <v>287141</v>
      </c>
      <c r="H388" s="133">
        <v>293363</v>
      </c>
      <c r="I388" s="133">
        <v>281315</v>
      </c>
      <c r="J388" s="133">
        <v>291887</v>
      </c>
      <c r="K388" s="133">
        <v>290159</v>
      </c>
      <c r="L388" s="133">
        <v>280539</v>
      </c>
      <c r="M388" s="133">
        <v>286771</v>
      </c>
      <c r="N388" s="133">
        <v>301004</v>
      </c>
      <c r="O388" s="133">
        <v>288169</v>
      </c>
      <c r="P388" s="133">
        <v>277770</v>
      </c>
      <c r="Q388" s="133">
        <v>282157</v>
      </c>
      <c r="R388" s="133">
        <v>295568</v>
      </c>
      <c r="S388" s="188">
        <v>287076</v>
      </c>
    </row>
    <row r="389" spans="1:19" hidden="1" x14ac:dyDescent="0.25">
      <c r="A389" s="189" t="s">
        <v>862</v>
      </c>
      <c r="B389" s="133">
        <v>1680036</v>
      </c>
      <c r="C389" s="133">
        <v>1688193</v>
      </c>
      <c r="D389" s="133">
        <v>1687178</v>
      </c>
      <c r="E389" s="133">
        <v>1705950</v>
      </c>
      <c r="F389" s="133">
        <v>1728325</v>
      </c>
      <c r="G389" s="133">
        <v>1723444</v>
      </c>
      <c r="H389" s="133">
        <v>1728198</v>
      </c>
      <c r="I389" s="133">
        <v>1727923</v>
      </c>
      <c r="J389" s="133">
        <v>1723025</v>
      </c>
      <c r="K389" s="133">
        <v>1739796</v>
      </c>
      <c r="L389" s="133">
        <v>1748989</v>
      </c>
      <c r="M389" s="133">
        <v>1763676</v>
      </c>
      <c r="N389" s="133">
        <v>1753954</v>
      </c>
      <c r="O389" s="133">
        <v>1778517</v>
      </c>
      <c r="P389" s="133">
        <v>1801016</v>
      </c>
      <c r="Q389" s="133">
        <v>1832923</v>
      </c>
      <c r="R389" s="133">
        <v>1853761</v>
      </c>
      <c r="S389" s="188">
        <v>1864916</v>
      </c>
    </row>
    <row r="390" spans="1:19" hidden="1" x14ac:dyDescent="0.25">
      <c r="A390" s="189" t="s">
        <v>859</v>
      </c>
      <c r="B390" s="133">
        <v>290180</v>
      </c>
      <c r="C390" s="133">
        <v>293497</v>
      </c>
      <c r="D390" s="133">
        <v>295983</v>
      </c>
      <c r="E390" s="133">
        <v>296857</v>
      </c>
      <c r="F390" s="133">
        <v>293920</v>
      </c>
      <c r="G390" s="133">
        <v>300051</v>
      </c>
      <c r="H390" s="133">
        <v>301979</v>
      </c>
      <c r="I390" s="133">
        <v>300836</v>
      </c>
      <c r="J390" s="133">
        <v>304462</v>
      </c>
      <c r="K390" s="133">
        <v>308043</v>
      </c>
      <c r="L390" s="133">
        <v>311153</v>
      </c>
      <c r="M390" s="133">
        <v>311136</v>
      </c>
      <c r="N390" s="133">
        <v>317420</v>
      </c>
      <c r="O390" s="133">
        <v>320557</v>
      </c>
      <c r="P390" s="133">
        <v>326152</v>
      </c>
      <c r="Q390" s="133">
        <v>331279</v>
      </c>
      <c r="R390" s="133">
        <v>334003</v>
      </c>
      <c r="S390" s="188">
        <v>336602</v>
      </c>
    </row>
    <row r="391" spans="1:19" hidden="1" x14ac:dyDescent="0.25">
      <c r="A391" s="189" t="s">
        <v>857</v>
      </c>
      <c r="B391" s="133">
        <v>279705</v>
      </c>
      <c r="C391" s="133">
        <v>284461</v>
      </c>
      <c r="D391" s="133">
        <v>288444</v>
      </c>
      <c r="E391" s="133">
        <v>286734</v>
      </c>
      <c r="F391" s="133">
        <v>285969</v>
      </c>
      <c r="G391" s="133">
        <v>291549</v>
      </c>
      <c r="H391" s="133">
        <v>289943</v>
      </c>
      <c r="I391" s="133">
        <v>295198</v>
      </c>
      <c r="J391" s="133">
        <v>294523</v>
      </c>
      <c r="K391" s="133">
        <v>293018</v>
      </c>
      <c r="L391" s="133">
        <v>297693</v>
      </c>
      <c r="M391" s="133">
        <v>298020</v>
      </c>
      <c r="N391" s="133">
        <v>303976</v>
      </c>
      <c r="O391" s="133">
        <v>300836</v>
      </c>
      <c r="P391" s="133">
        <v>304830</v>
      </c>
      <c r="Q391" s="133">
        <v>308171</v>
      </c>
      <c r="R391" s="133">
        <v>304424</v>
      </c>
      <c r="S391" s="188">
        <v>305432</v>
      </c>
    </row>
    <row r="392" spans="1:19" hidden="1" x14ac:dyDescent="0.25">
      <c r="A392" s="189" t="s">
        <v>854</v>
      </c>
      <c r="B392" s="133">
        <v>606654</v>
      </c>
      <c r="C392" s="133">
        <v>607442</v>
      </c>
      <c r="D392" s="133">
        <v>610430</v>
      </c>
      <c r="E392" s="133">
        <v>613249</v>
      </c>
      <c r="F392" s="133">
        <v>620441</v>
      </c>
      <c r="G392" s="133">
        <v>623765</v>
      </c>
      <c r="H392" s="133">
        <v>627132</v>
      </c>
      <c r="I392" s="133">
        <v>631844</v>
      </c>
      <c r="J392" s="133">
        <v>636651</v>
      </c>
      <c r="K392" s="133">
        <v>631204</v>
      </c>
      <c r="L392" s="133">
        <v>633098</v>
      </c>
      <c r="M392" s="133">
        <v>643491</v>
      </c>
      <c r="N392" s="133">
        <v>641683</v>
      </c>
      <c r="O392" s="133">
        <v>652420</v>
      </c>
      <c r="P392" s="133">
        <v>659040</v>
      </c>
      <c r="Q392" s="133">
        <v>669163</v>
      </c>
      <c r="R392" s="133">
        <v>673600</v>
      </c>
      <c r="S392" s="188">
        <v>686018</v>
      </c>
    </row>
    <row r="393" spans="1:19" hidden="1" x14ac:dyDescent="0.25">
      <c r="A393" s="189" t="s">
        <v>851</v>
      </c>
      <c r="B393" s="133">
        <v>116781</v>
      </c>
      <c r="C393" s="133">
        <v>115039</v>
      </c>
      <c r="D393" s="133">
        <v>119315</v>
      </c>
      <c r="E393" s="133">
        <v>117178</v>
      </c>
      <c r="F393" s="133">
        <v>115916</v>
      </c>
      <c r="G393" s="133">
        <v>116297</v>
      </c>
      <c r="H393" s="133">
        <v>108114</v>
      </c>
      <c r="I393" s="133">
        <v>110308</v>
      </c>
      <c r="J393" s="133">
        <v>111917</v>
      </c>
      <c r="K393" s="133">
        <v>111299</v>
      </c>
      <c r="L393" s="133">
        <v>109974</v>
      </c>
      <c r="M393" s="133">
        <v>110890</v>
      </c>
      <c r="N393" s="133">
        <v>110460</v>
      </c>
      <c r="O393" s="133">
        <v>111204</v>
      </c>
      <c r="P393" s="133">
        <v>113103</v>
      </c>
      <c r="Q393" s="133">
        <v>113785</v>
      </c>
      <c r="R393" s="133">
        <v>112379</v>
      </c>
      <c r="S393" s="188">
        <v>111755</v>
      </c>
    </row>
    <row r="394" spans="1:19" hidden="1" x14ac:dyDescent="0.25">
      <c r="A394" s="189" t="s">
        <v>848</v>
      </c>
      <c r="B394" s="133">
        <v>812865</v>
      </c>
      <c r="C394" s="133">
        <v>818163</v>
      </c>
      <c r="D394" s="133">
        <v>822632</v>
      </c>
      <c r="E394" s="133">
        <v>820961</v>
      </c>
      <c r="F394" s="133">
        <v>825117</v>
      </c>
      <c r="G394" s="133">
        <v>824822</v>
      </c>
      <c r="H394" s="133">
        <v>825964</v>
      </c>
      <c r="I394" s="133">
        <v>830895</v>
      </c>
      <c r="J394" s="133">
        <v>824792</v>
      </c>
      <c r="K394" s="133">
        <v>828300</v>
      </c>
      <c r="L394" s="133">
        <v>832842</v>
      </c>
      <c r="M394" s="133">
        <v>839814</v>
      </c>
      <c r="N394" s="133">
        <v>848310</v>
      </c>
      <c r="O394" s="133">
        <v>851011</v>
      </c>
      <c r="P394" s="133">
        <v>855488</v>
      </c>
      <c r="Q394" s="133">
        <v>868702</v>
      </c>
      <c r="R394" s="133">
        <v>869967</v>
      </c>
      <c r="S394" s="188">
        <v>873701</v>
      </c>
    </row>
    <row r="395" spans="1:19" hidden="1" x14ac:dyDescent="0.25">
      <c r="A395" s="187" t="s">
        <v>846</v>
      </c>
      <c r="B395" s="133" t="s">
        <v>844</v>
      </c>
      <c r="C395" s="133" t="s">
        <v>844</v>
      </c>
      <c r="D395" s="133" t="s">
        <v>844</v>
      </c>
      <c r="E395" s="133" t="s">
        <v>844</v>
      </c>
      <c r="F395" s="133" t="s">
        <v>844</v>
      </c>
      <c r="G395" s="133" t="s">
        <v>844</v>
      </c>
      <c r="H395" s="133" t="s">
        <v>844</v>
      </c>
      <c r="I395" s="133" t="s">
        <v>844</v>
      </c>
      <c r="J395" s="133" t="s">
        <v>844</v>
      </c>
      <c r="K395" s="133" t="s">
        <v>844</v>
      </c>
      <c r="L395" s="133" t="s">
        <v>844</v>
      </c>
      <c r="M395" s="133" t="s">
        <v>844</v>
      </c>
      <c r="N395" s="133" t="s">
        <v>844</v>
      </c>
      <c r="O395" s="133" t="s">
        <v>844</v>
      </c>
      <c r="P395" s="133" t="s">
        <v>844</v>
      </c>
      <c r="Q395" s="133" t="s">
        <v>844</v>
      </c>
      <c r="R395" s="133" t="s">
        <v>844</v>
      </c>
      <c r="S395" s="188" t="s">
        <v>844</v>
      </c>
    </row>
    <row r="396" spans="1:19" hidden="1" x14ac:dyDescent="0.25">
      <c r="A396" s="189" t="s">
        <v>842</v>
      </c>
      <c r="B396" s="133">
        <v>237826</v>
      </c>
      <c r="C396" s="133">
        <v>242389</v>
      </c>
      <c r="D396" s="133">
        <v>247103</v>
      </c>
      <c r="E396" s="133">
        <v>245484</v>
      </c>
      <c r="F396" s="133">
        <v>248755</v>
      </c>
      <c r="G396" s="133">
        <v>251297</v>
      </c>
      <c r="H396" s="133">
        <v>253540</v>
      </c>
      <c r="I396" s="133">
        <v>258461</v>
      </c>
      <c r="J396" s="133">
        <v>254360</v>
      </c>
      <c r="K396" s="133">
        <v>256046</v>
      </c>
      <c r="L396" s="133">
        <v>260004</v>
      </c>
      <c r="M396" s="133">
        <v>261953</v>
      </c>
      <c r="N396" s="133">
        <v>268731</v>
      </c>
      <c r="O396" s="133">
        <v>269771</v>
      </c>
      <c r="P396" s="133">
        <v>273286</v>
      </c>
      <c r="Q396" s="133">
        <v>280808</v>
      </c>
      <c r="R396" s="133">
        <v>280429</v>
      </c>
      <c r="S396" s="188">
        <v>282997</v>
      </c>
    </row>
    <row r="397" spans="1:19" hidden="1" x14ac:dyDescent="0.25">
      <c r="A397" s="189" t="s">
        <v>839</v>
      </c>
      <c r="B397" s="133">
        <v>226300</v>
      </c>
      <c r="C397" s="133">
        <v>225578</v>
      </c>
      <c r="D397" s="133">
        <v>224489</v>
      </c>
      <c r="E397" s="133">
        <v>224332</v>
      </c>
      <c r="F397" s="133">
        <v>224172</v>
      </c>
      <c r="G397" s="133">
        <v>221130</v>
      </c>
      <c r="H397" s="133">
        <v>219653</v>
      </c>
      <c r="I397" s="133">
        <v>218554</v>
      </c>
      <c r="J397" s="133">
        <v>219113</v>
      </c>
      <c r="K397" s="133">
        <v>218866</v>
      </c>
      <c r="L397" s="133">
        <v>217170</v>
      </c>
      <c r="M397" s="133">
        <v>217153</v>
      </c>
      <c r="N397" s="133">
        <v>217735</v>
      </c>
      <c r="O397" s="133">
        <v>216987</v>
      </c>
      <c r="P397" s="133">
        <v>216442</v>
      </c>
      <c r="Q397" s="133">
        <v>219042</v>
      </c>
      <c r="R397" s="133">
        <v>219655</v>
      </c>
      <c r="S397" s="188">
        <v>220165</v>
      </c>
    </row>
    <row r="398" spans="1:19" hidden="1" x14ac:dyDescent="0.25">
      <c r="A398" s="189" t="s">
        <v>836</v>
      </c>
      <c r="B398" s="133">
        <v>146089</v>
      </c>
      <c r="C398" s="133">
        <v>146488</v>
      </c>
      <c r="D398" s="133">
        <v>146351</v>
      </c>
      <c r="E398" s="133">
        <v>146155</v>
      </c>
      <c r="F398" s="133">
        <v>146520</v>
      </c>
      <c r="G398" s="133">
        <v>145474</v>
      </c>
      <c r="H398" s="133">
        <v>145206</v>
      </c>
      <c r="I398" s="133">
        <v>143787</v>
      </c>
      <c r="J398" s="133">
        <v>141863</v>
      </c>
      <c r="K398" s="133">
        <v>143242</v>
      </c>
      <c r="L398" s="133">
        <v>143687</v>
      </c>
      <c r="M398" s="133">
        <v>146829</v>
      </c>
      <c r="N398" s="133">
        <v>145377</v>
      </c>
      <c r="O398" s="133">
        <v>145257</v>
      </c>
      <c r="P398" s="133">
        <v>145206</v>
      </c>
      <c r="Q398" s="133">
        <v>146875</v>
      </c>
      <c r="R398" s="133">
        <v>147378</v>
      </c>
      <c r="S398" s="188">
        <v>148371</v>
      </c>
    </row>
    <row r="399" spans="1:19" hidden="1" x14ac:dyDescent="0.25">
      <c r="A399" s="189" t="s">
        <v>833</v>
      </c>
      <c r="B399" s="133">
        <v>115816</v>
      </c>
      <c r="C399" s="133">
        <v>115947</v>
      </c>
      <c r="D399" s="133">
        <v>116515</v>
      </c>
      <c r="E399" s="133">
        <v>116447</v>
      </c>
      <c r="F399" s="133">
        <v>117096</v>
      </c>
      <c r="G399" s="133">
        <v>118691</v>
      </c>
      <c r="H399" s="133">
        <v>118984</v>
      </c>
      <c r="I399" s="133">
        <v>120472</v>
      </c>
      <c r="J399" s="133">
        <v>120057</v>
      </c>
      <c r="K399" s="133">
        <v>120133</v>
      </c>
      <c r="L399" s="133">
        <v>121766</v>
      </c>
      <c r="M399" s="133">
        <v>123580</v>
      </c>
      <c r="N399" s="133">
        <v>125773</v>
      </c>
      <c r="O399" s="133">
        <v>127444</v>
      </c>
      <c r="P399" s="133">
        <v>129059</v>
      </c>
      <c r="Q399" s="133">
        <v>130353</v>
      </c>
      <c r="R399" s="133">
        <v>131127</v>
      </c>
      <c r="S399" s="188">
        <v>131430</v>
      </c>
    </row>
    <row r="400" spans="1:19" hidden="1" x14ac:dyDescent="0.25">
      <c r="A400" s="189" t="s">
        <v>830</v>
      </c>
      <c r="B400" s="133">
        <v>29416</v>
      </c>
      <c r="C400" s="133">
        <v>29868</v>
      </c>
      <c r="D400" s="133">
        <v>29818</v>
      </c>
      <c r="E400" s="133">
        <v>29874</v>
      </c>
      <c r="F400" s="133">
        <v>29744</v>
      </c>
      <c r="G400" s="133">
        <v>29622</v>
      </c>
      <c r="H400" s="133">
        <v>29640</v>
      </c>
      <c r="I400" s="133">
        <v>29795</v>
      </c>
      <c r="J400" s="133">
        <v>29647</v>
      </c>
      <c r="K400" s="133">
        <v>29603</v>
      </c>
      <c r="L400" s="133">
        <v>29973</v>
      </c>
      <c r="M400" s="133">
        <v>29764</v>
      </c>
      <c r="N400" s="133">
        <v>29946</v>
      </c>
      <c r="O400" s="133">
        <v>29913</v>
      </c>
      <c r="P400" s="133">
        <v>29900</v>
      </c>
      <c r="Q400" s="133">
        <v>29986</v>
      </c>
      <c r="R400" s="133">
        <v>30148</v>
      </c>
      <c r="S400" s="188">
        <v>29657</v>
      </c>
    </row>
    <row r="401" spans="1:19" hidden="1" x14ac:dyDescent="0.25">
      <c r="A401" s="189" t="s">
        <v>827</v>
      </c>
      <c r="B401" s="133">
        <v>57819</v>
      </c>
      <c r="C401" s="133">
        <v>58535</v>
      </c>
      <c r="D401" s="133">
        <v>59334</v>
      </c>
      <c r="E401" s="133">
        <v>59565</v>
      </c>
      <c r="F401" s="133">
        <v>59947</v>
      </c>
      <c r="G401" s="133">
        <v>60132</v>
      </c>
      <c r="H401" s="133">
        <v>60763</v>
      </c>
      <c r="I401" s="133">
        <v>62213</v>
      </c>
      <c r="J401" s="133">
        <v>61791</v>
      </c>
      <c r="K401" s="133">
        <v>62626</v>
      </c>
      <c r="L401" s="133">
        <v>62975</v>
      </c>
      <c r="M401" s="133">
        <v>63396</v>
      </c>
      <c r="N401" s="133">
        <v>64298</v>
      </c>
      <c r="O401" s="133">
        <v>65417</v>
      </c>
      <c r="P401" s="133">
        <v>65825</v>
      </c>
      <c r="Q401" s="133">
        <v>66396</v>
      </c>
      <c r="R401" s="133">
        <v>65838</v>
      </c>
      <c r="S401" s="188">
        <v>65950</v>
      </c>
    </row>
    <row r="402" spans="1:19" hidden="1" x14ac:dyDescent="0.25">
      <c r="A402" s="189" t="s">
        <v>824</v>
      </c>
      <c r="B402" s="133">
        <v>1295482</v>
      </c>
      <c r="C402" s="133">
        <v>1283659</v>
      </c>
      <c r="D402" s="133">
        <v>1286504</v>
      </c>
      <c r="E402" s="133">
        <v>1274835</v>
      </c>
      <c r="F402" s="133">
        <v>1256646</v>
      </c>
      <c r="G402" s="133">
        <v>1281536</v>
      </c>
      <c r="H402" s="133">
        <v>1287602</v>
      </c>
      <c r="I402" s="133">
        <v>1272164</v>
      </c>
      <c r="J402" s="133">
        <v>1293216</v>
      </c>
      <c r="K402" s="133">
        <v>1291527</v>
      </c>
      <c r="L402" s="133">
        <v>1288942</v>
      </c>
      <c r="M402" s="133">
        <v>1299853</v>
      </c>
      <c r="N402" s="133">
        <v>1314284</v>
      </c>
      <c r="O402" s="133">
        <v>1300520</v>
      </c>
      <c r="P402" s="133">
        <v>1289958</v>
      </c>
      <c r="Q402" s="133">
        <v>1299470</v>
      </c>
      <c r="R402" s="133">
        <v>1315869</v>
      </c>
      <c r="S402" s="188">
        <v>1312553</v>
      </c>
    </row>
    <row r="403" spans="1:19" hidden="1" x14ac:dyDescent="0.25">
      <c r="A403" s="189" t="s">
        <v>821</v>
      </c>
      <c r="B403" s="133">
        <v>8253907</v>
      </c>
      <c r="C403" s="133">
        <v>8276289</v>
      </c>
      <c r="D403" s="133">
        <v>8315137</v>
      </c>
      <c r="E403" s="133">
        <v>8361936</v>
      </c>
      <c r="F403" s="133">
        <v>8414099</v>
      </c>
      <c r="G403" s="133">
        <v>8451159</v>
      </c>
      <c r="H403" s="133">
        <v>8479879</v>
      </c>
      <c r="I403" s="133">
        <v>8503706</v>
      </c>
      <c r="J403" s="133">
        <v>8557961</v>
      </c>
      <c r="K403" s="133">
        <v>8589360</v>
      </c>
      <c r="L403" s="133">
        <v>8626101</v>
      </c>
      <c r="M403" s="133">
        <v>8695303</v>
      </c>
      <c r="N403" s="133">
        <v>8734798</v>
      </c>
      <c r="O403" s="133">
        <v>8824945</v>
      </c>
      <c r="P403" s="133">
        <v>8901325</v>
      </c>
      <c r="Q403" s="133">
        <v>9013581</v>
      </c>
      <c r="R403" s="133">
        <v>9067763</v>
      </c>
      <c r="S403" s="188">
        <v>9136319</v>
      </c>
    </row>
    <row r="404" spans="1:19" hidden="1" x14ac:dyDescent="0.25">
      <c r="A404" s="189" t="s">
        <v>818</v>
      </c>
      <c r="B404" s="133">
        <v>8553982</v>
      </c>
      <c r="C404" s="133">
        <v>8588749</v>
      </c>
      <c r="D404" s="133">
        <v>8618382</v>
      </c>
      <c r="E404" s="133">
        <v>8674923</v>
      </c>
      <c r="F404" s="133">
        <v>8753128</v>
      </c>
      <c r="G404" s="133">
        <v>8764384</v>
      </c>
      <c r="H404" s="133">
        <v>8788185</v>
      </c>
      <c r="I404" s="133">
        <v>8831547</v>
      </c>
      <c r="J404" s="133">
        <v>8874876</v>
      </c>
      <c r="K404" s="133">
        <v>8901266</v>
      </c>
      <c r="L404" s="133">
        <v>8950150</v>
      </c>
      <c r="M404" s="133">
        <v>9016207</v>
      </c>
      <c r="N404" s="133">
        <v>9042607</v>
      </c>
      <c r="O404" s="133">
        <v>9148266</v>
      </c>
      <c r="P404" s="133">
        <v>9234214</v>
      </c>
      <c r="Q404" s="133">
        <v>9334021</v>
      </c>
      <c r="R404" s="133">
        <v>9367857</v>
      </c>
      <c r="S404" s="188">
        <v>9450290</v>
      </c>
    </row>
    <row r="405" spans="1:19" ht="13.8" hidden="1" thickBot="1" x14ac:dyDescent="0.3">
      <c r="A405" s="190" t="s">
        <v>815</v>
      </c>
      <c r="B405" s="192">
        <v>7756696</v>
      </c>
      <c r="C405" s="192">
        <v>7791886</v>
      </c>
      <c r="D405" s="192">
        <v>7824836</v>
      </c>
      <c r="E405" s="192">
        <v>7883405</v>
      </c>
      <c r="F405" s="192">
        <v>7959166</v>
      </c>
      <c r="G405" s="192">
        <v>7969797</v>
      </c>
      <c r="H405" s="192">
        <v>7992935</v>
      </c>
      <c r="I405" s="192">
        <v>8035323</v>
      </c>
      <c r="J405" s="192">
        <v>8072922</v>
      </c>
      <c r="K405" s="192">
        <v>8103003</v>
      </c>
      <c r="L405" s="192">
        <v>8147517</v>
      </c>
      <c r="M405" s="192">
        <v>8209670</v>
      </c>
      <c r="N405" s="192">
        <v>8234960</v>
      </c>
      <c r="O405" s="192">
        <v>8341138</v>
      </c>
      <c r="P405" s="192">
        <v>8428712</v>
      </c>
      <c r="Q405" s="192">
        <v>8530311</v>
      </c>
      <c r="R405" s="192">
        <v>8565957</v>
      </c>
      <c r="S405" s="193">
        <v>8643247</v>
      </c>
    </row>
    <row r="406" spans="1:19" x14ac:dyDescent="0.25">
      <c r="A406" s="879"/>
      <c r="B406" s="879"/>
      <c r="C406" s="879"/>
      <c r="D406" s="879"/>
      <c r="E406" s="879"/>
      <c r="F406" s="879"/>
      <c r="G406" s="879"/>
      <c r="H406" s="879"/>
      <c r="I406" s="879"/>
      <c r="J406" s="879"/>
      <c r="K406" s="879"/>
      <c r="L406" s="879"/>
      <c r="M406" s="879"/>
      <c r="N406" s="879"/>
      <c r="O406" s="879"/>
      <c r="P406" s="879"/>
      <c r="Q406" s="879"/>
      <c r="R406" s="879"/>
      <c r="S406" s="879"/>
    </row>
    <row r="407" spans="1:19" ht="13.8" thickBot="1" x14ac:dyDescent="0.3">
      <c r="A407" s="879"/>
      <c r="B407" s="879"/>
      <c r="C407" s="879"/>
      <c r="D407" s="879"/>
      <c r="E407" s="879"/>
      <c r="F407" s="879"/>
      <c r="G407" s="879"/>
      <c r="H407" s="879"/>
      <c r="I407" s="879"/>
      <c r="J407" s="879"/>
      <c r="K407" s="879"/>
      <c r="L407" s="879"/>
      <c r="M407" s="879"/>
      <c r="N407" s="879"/>
      <c r="O407" s="879"/>
      <c r="P407" s="879"/>
      <c r="Q407" s="879"/>
      <c r="R407" s="879"/>
      <c r="S407" s="879"/>
    </row>
    <row r="408" spans="1:19" s="118" customFormat="1" x14ac:dyDescent="0.25">
      <c r="A408" s="908" t="s">
        <v>2538</v>
      </c>
      <c r="B408" s="910" t="s">
        <v>2539</v>
      </c>
      <c r="C408" s="905"/>
      <c r="D408" s="905"/>
      <c r="E408" s="905"/>
      <c r="F408" s="905" t="s">
        <v>1745</v>
      </c>
      <c r="G408" s="905"/>
      <c r="H408" s="905"/>
      <c r="I408" s="905"/>
      <c r="J408" s="905" t="s">
        <v>1744</v>
      </c>
      <c r="K408" s="905"/>
      <c r="L408" s="905"/>
      <c r="M408" s="905"/>
      <c r="N408" s="905" t="s">
        <v>1743</v>
      </c>
      <c r="O408" s="905"/>
      <c r="P408" s="905"/>
      <c r="Q408" s="905"/>
      <c r="R408" s="905" t="s">
        <v>7</v>
      </c>
      <c r="S408" s="906"/>
    </row>
    <row r="409" spans="1:19" s="122" customFormat="1" ht="13.8" thickBot="1" x14ac:dyDescent="0.3">
      <c r="A409" s="915"/>
      <c r="B409" s="198" t="s">
        <v>8</v>
      </c>
      <c r="C409" s="199" t="s">
        <v>9</v>
      </c>
      <c r="D409" s="199" t="s">
        <v>436</v>
      </c>
      <c r="E409" s="199" t="s">
        <v>10</v>
      </c>
      <c r="F409" s="199" t="s">
        <v>8</v>
      </c>
      <c r="G409" s="199" t="s">
        <v>9</v>
      </c>
      <c r="H409" s="199" t="s">
        <v>436</v>
      </c>
      <c r="I409" s="199" t="s">
        <v>10</v>
      </c>
      <c r="J409" s="199" t="s">
        <v>8</v>
      </c>
      <c r="K409" s="199" t="s">
        <v>9</v>
      </c>
      <c r="L409" s="199" t="s">
        <v>436</v>
      </c>
      <c r="M409" s="199" t="s">
        <v>10</v>
      </c>
      <c r="N409" s="199" t="s">
        <v>8</v>
      </c>
      <c r="O409" s="199" t="s">
        <v>9</v>
      </c>
      <c r="P409" s="199" t="s">
        <v>436</v>
      </c>
      <c r="Q409" s="199" t="s">
        <v>10</v>
      </c>
      <c r="R409" s="199" t="s">
        <v>8</v>
      </c>
      <c r="S409" s="200" t="s">
        <v>9</v>
      </c>
    </row>
    <row r="410" spans="1:19" x14ac:dyDescent="0.25">
      <c r="A410" s="183" t="s">
        <v>12</v>
      </c>
      <c r="B410" s="184"/>
      <c r="C410" s="195">
        <f>(C5/B5)^4-1</f>
        <v>8.0708044895145825E-3</v>
      </c>
      <c r="D410" s="195">
        <f t="shared" ref="D410:S425" si="6">(D5/C5)^4-1</f>
        <v>1.7523407980221561E-2</v>
      </c>
      <c r="E410" s="195">
        <f t="shared" si="6"/>
        <v>1.3505804347559547E-2</v>
      </c>
      <c r="F410" s="195">
        <f t="shared" si="6"/>
        <v>2.4352795652527792E-2</v>
      </c>
      <c r="G410" s="195">
        <f t="shared" si="6"/>
        <v>6.8032840202820744E-3</v>
      </c>
      <c r="H410" s="195">
        <f t="shared" si="6"/>
        <v>1.0618138725448922E-2</v>
      </c>
      <c r="I410" s="195">
        <f t="shared" si="6"/>
        <v>1.1207452431593268E-2</v>
      </c>
      <c r="J410" s="195">
        <f t="shared" si="6"/>
        <v>2.5094799705549509E-2</v>
      </c>
      <c r="K410" s="195">
        <f t="shared" si="6"/>
        <v>1.3802529798041085E-2</v>
      </c>
      <c r="L410" s="195">
        <f t="shared" si="6"/>
        <v>1.6999787034873037E-2</v>
      </c>
      <c r="M410" s="195">
        <f t="shared" si="6"/>
        <v>3.498178080369363E-2</v>
      </c>
      <c r="N410" s="195">
        <f t="shared" si="6"/>
        <v>1.2918563448006903E-2</v>
      </c>
      <c r="O410" s="195">
        <f t="shared" si="6"/>
        <v>3.8442569180844099E-2</v>
      </c>
      <c r="P410" s="195">
        <f t="shared" si="6"/>
        <v>3.4532284798223456E-2</v>
      </c>
      <c r="Q410" s="195">
        <f t="shared" si="6"/>
        <v>4.2671651761170715E-2</v>
      </c>
      <c r="R410" s="195">
        <f t="shared" si="6"/>
        <v>1.7502943900872703E-2</v>
      </c>
      <c r="S410" s="130">
        <f t="shared" si="6"/>
        <v>3.1108988716581409E-2</v>
      </c>
    </row>
    <row r="411" spans="1:19" x14ac:dyDescent="0.25">
      <c r="A411" s="187" t="s">
        <v>1741</v>
      </c>
      <c r="B411" s="132"/>
      <c r="C411" s="172">
        <f t="shared" ref="C411:R426" si="7">(C6/B6)^4-1</f>
        <v>-7.7439572897218811E-3</v>
      </c>
      <c r="D411" s="172">
        <f t="shared" si="7"/>
        <v>8.5576038858694581E-3</v>
      </c>
      <c r="E411" s="172">
        <f t="shared" si="7"/>
        <v>3.9340026338488876E-2</v>
      </c>
      <c r="F411" s="172">
        <f t="shared" si="7"/>
        <v>4.9297736042388074E-2</v>
      </c>
      <c r="G411" s="172">
        <f t="shared" si="7"/>
        <v>1.1185306032244657E-2</v>
      </c>
      <c r="H411" s="172">
        <f t="shared" si="7"/>
        <v>2.745095215526705E-2</v>
      </c>
      <c r="I411" s="172">
        <f t="shared" si="7"/>
        <v>2.3060466013936631E-2</v>
      </c>
      <c r="J411" s="172">
        <f t="shared" si="7"/>
        <v>6.0681869982569303E-2</v>
      </c>
      <c r="K411" s="172">
        <f t="shared" si="7"/>
        <v>1.2051755769783012E-2</v>
      </c>
      <c r="L411" s="172">
        <f t="shared" si="7"/>
        <v>2.6328184197216498E-2</v>
      </c>
      <c r="M411" s="172">
        <f t="shared" si="7"/>
        <v>3.1096776291740014E-2</v>
      </c>
      <c r="N411" s="172">
        <f t="shared" si="7"/>
        <v>1.133056127167964E-2</v>
      </c>
      <c r="O411" s="172">
        <f t="shared" si="7"/>
        <v>6.6835665362422692E-2</v>
      </c>
      <c r="P411" s="172">
        <f t="shared" si="7"/>
        <v>4.0584124580620662E-2</v>
      </c>
      <c r="Q411" s="172">
        <f t="shared" si="7"/>
        <v>4.1131382898397906E-2</v>
      </c>
      <c r="R411" s="172">
        <f t="shared" si="7"/>
        <v>1.1145123137964674E-2</v>
      </c>
      <c r="S411" s="136">
        <f t="shared" si="6"/>
        <v>5.4536259993755776E-2</v>
      </c>
    </row>
    <row r="412" spans="1:19" x14ac:dyDescent="0.25">
      <c r="A412" s="187" t="s">
        <v>1738</v>
      </c>
      <c r="B412" s="132"/>
      <c r="C412" s="172">
        <f t="shared" si="7"/>
        <v>-2.6202584724293376E-2</v>
      </c>
      <c r="D412" s="172">
        <f t="shared" si="6"/>
        <v>5.1744435894702789E-2</v>
      </c>
      <c r="E412" s="172">
        <f t="shared" si="6"/>
        <v>0.11956707604959238</v>
      </c>
      <c r="F412" s="172">
        <f t="shared" si="6"/>
        <v>0.11399869982425059</v>
      </c>
      <c r="G412" s="172">
        <f t="shared" si="6"/>
        <v>2.7535655971776984E-2</v>
      </c>
      <c r="H412" s="172">
        <f t="shared" si="6"/>
        <v>6.7549390180824398E-2</v>
      </c>
      <c r="I412" s="172">
        <f t="shared" si="6"/>
        <v>8.095407292522494E-2</v>
      </c>
      <c r="J412" s="172">
        <f t="shared" si="6"/>
        <v>8.7958758754866695E-2</v>
      </c>
      <c r="K412" s="172">
        <f t="shared" si="6"/>
        <v>2.2348885482279313E-2</v>
      </c>
      <c r="L412" s="172">
        <f t="shared" si="6"/>
        <v>3.245728140952675E-2</v>
      </c>
      <c r="M412" s="172">
        <f t="shared" si="6"/>
        <v>4.140171599589193E-2</v>
      </c>
      <c r="N412" s="172">
        <f t="shared" si="6"/>
        <v>2.6319710205472635E-2</v>
      </c>
      <c r="O412" s="172">
        <f t="shared" si="6"/>
        <v>0.13873716786321988</v>
      </c>
      <c r="P412" s="172">
        <f t="shared" si="6"/>
        <v>7.5296972614315782E-2</v>
      </c>
      <c r="Q412" s="172">
        <f t="shared" si="6"/>
        <v>6.1298147935015868E-2</v>
      </c>
      <c r="R412" s="172">
        <f t="shared" si="6"/>
        <v>1.9715909803053266E-2</v>
      </c>
      <c r="S412" s="136">
        <f t="shared" si="6"/>
        <v>8.1860021365072422E-2</v>
      </c>
    </row>
    <row r="413" spans="1:19" x14ac:dyDescent="0.25">
      <c r="A413" s="187" t="s">
        <v>1735</v>
      </c>
      <c r="B413" s="132"/>
      <c r="C413" s="172">
        <f t="shared" si="7"/>
        <v>-0.19933401593512423</v>
      </c>
      <c r="D413" s="172">
        <f t="shared" si="6"/>
        <v>1.2121637193821089E-2</v>
      </c>
      <c r="E413" s="172">
        <f t="shared" si="6"/>
        <v>0.23819859390601894</v>
      </c>
      <c r="F413" s="172">
        <f t="shared" si="6"/>
        <v>0.12208072400482872</v>
      </c>
      <c r="G413" s="172">
        <f t="shared" si="6"/>
        <v>2.0804387371905708E-2</v>
      </c>
      <c r="H413" s="172">
        <f t="shared" si="6"/>
        <v>6.2816353438349015E-2</v>
      </c>
      <c r="I413" s="172">
        <f t="shared" si="6"/>
        <v>9.1413823525876126E-2</v>
      </c>
      <c r="J413" s="172">
        <f t="shared" si="6"/>
        <v>9.5512317890506626E-2</v>
      </c>
      <c r="K413" s="172">
        <f t="shared" si="6"/>
        <v>-9.6685103875878697E-3</v>
      </c>
      <c r="L413" s="172">
        <f t="shared" si="6"/>
        <v>-1.7350506977152458E-2</v>
      </c>
      <c r="M413" s="172">
        <f t="shared" si="6"/>
        <v>2.2648066486580465E-2</v>
      </c>
      <c r="N413" s="172">
        <f t="shared" si="6"/>
        <v>4.1183804953272229E-2</v>
      </c>
      <c r="O413" s="172">
        <f t="shared" si="6"/>
        <v>0.17702536561963922</v>
      </c>
      <c r="P413" s="172">
        <f t="shared" si="6"/>
        <v>7.5174702419867012E-2</v>
      </c>
      <c r="Q413" s="172">
        <f t="shared" si="6"/>
        <v>4.5552875421197125E-2</v>
      </c>
      <c r="R413" s="172">
        <f t="shared" si="6"/>
        <v>-3.460769368682115E-2</v>
      </c>
      <c r="S413" s="136">
        <f t="shared" si="6"/>
        <v>0.10510509843902671</v>
      </c>
    </row>
    <row r="414" spans="1:19" x14ac:dyDescent="0.25">
      <c r="A414" s="189" t="s">
        <v>1732</v>
      </c>
      <c r="B414" s="132"/>
      <c r="C414" s="172">
        <f t="shared" si="7"/>
        <v>-0.16283789851771024</v>
      </c>
      <c r="D414" s="172">
        <f t="shared" si="6"/>
        <v>5.2069983349823268E-2</v>
      </c>
      <c r="E414" s="172">
        <f t="shared" si="6"/>
        <v>0.47557874771834352</v>
      </c>
      <c r="F414" s="172">
        <f t="shared" si="6"/>
        <v>0.15477378876308334</v>
      </c>
      <c r="G414" s="172">
        <f t="shared" si="6"/>
        <v>1.5759100611860033E-2</v>
      </c>
      <c r="H414" s="172">
        <f t="shared" si="6"/>
        <v>1.4891559777181707E-2</v>
      </c>
      <c r="I414" s="172">
        <f t="shared" si="6"/>
        <v>0.10561898888754095</v>
      </c>
      <c r="J414" s="172">
        <f t="shared" si="6"/>
        <v>6.8351929012345547E-2</v>
      </c>
      <c r="K414" s="172">
        <f t="shared" si="6"/>
        <v>7.1648081531339169E-3</v>
      </c>
      <c r="L414" s="172">
        <f t="shared" si="6"/>
        <v>7.7946004354212395E-3</v>
      </c>
      <c r="M414" s="172">
        <f t="shared" si="6"/>
        <v>2.3316552836858406E-2</v>
      </c>
      <c r="N414" s="172">
        <f t="shared" si="6"/>
        <v>3.9175530741336617E-2</v>
      </c>
      <c r="O414" s="172">
        <f t="shared" si="6"/>
        <v>0.17786261944277726</v>
      </c>
      <c r="P414" s="172">
        <f t="shared" si="6"/>
        <v>5.715517955458238E-2</v>
      </c>
      <c r="Q414" s="172">
        <f t="shared" si="6"/>
        <v>8.2527629471471631E-3</v>
      </c>
      <c r="R414" s="172">
        <f t="shared" si="6"/>
        <v>-2.5490508585638505E-2</v>
      </c>
      <c r="S414" s="136">
        <f t="shared" si="6"/>
        <v>0.11254957957903011</v>
      </c>
    </row>
    <row r="415" spans="1:19" x14ac:dyDescent="0.25">
      <c r="A415" s="189" t="s">
        <v>1729</v>
      </c>
      <c r="B415" s="132"/>
      <c r="C415" s="172">
        <f t="shared" si="7"/>
        <v>-0.1154803805128074</v>
      </c>
      <c r="D415" s="172">
        <f t="shared" si="6"/>
        <v>-0.22037292185661272</v>
      </c>
      <c r="E415" s="172">
        <f t="shared" si="6"/>
        <v>0.5343912754599851</v>
      </c>
      <c r="F415" s="172">
        <f t="shared" si="6"/>
        <v>0.70068885554195104</v>
      </c>
      <c r="G415" s="172">
        <f t="shared" si="6"/>
        <v>-0.11714632312678408</v>
      </c>
      <c r="H415" s="172">
        <f t="shared" si="6"/>
        <v>1.7042109481725243E-2</v>
      </c>
      <c r="I415" s="172">
        <f t="shared" si="6"/>
        <v>5.7296432827388388E-2</v>
      </c>
      <c r="J415" s="172">
        <f t="shared" si="6"/>
        <v>5.8009236292619892E-2</v>
      </c>
      <c r="K415" s="172">
        <f t="shared" si="6"/>
        <v>-0.12537490251409378</v>
      </c>
      <c r="L415" s="172">
        <f t="shared" si="6"/>
        <v>5.2734468623561126E-2</v>
      </c>
      <c r="M415" s="172">
        <f t="shared" si="6"/>
        <v>7.5409158504436746E-2</v>
      </c>
      <c r="N415" s="172">
        <f t="shared" si="6"/>
        <v>-0.16533363515173749</v>
      </c>
      <c r="O415" s="172">
        <f t="shared" si="6"/>
        <v>7.8886584529946457E-2</v>
      </c>
      <c r="P415" s="172">
        <f t="shared" si="6"/>
        <v>3.2842810648680443E-2</v>
      </c>
      <c r="Q415" s="172">
        <f t="shared" si="6"/>
        <v>-2.6399437957569161E-2</v>
      </c>
      <c r="R415" s="172">
        <f t="shared" si="6"/>
        <v>-0.2362907713697705</v>
      </c>
      <c r="S415" s="136">
        <f t="shared" si="6"/>
        <v>-7.6828451281477195E-2</v>
      </c>
    </row>
    <row r="416" spans="1:19" x14ac:dyDescent="0.25">
      <c r="A416" s="189" t="s">
        <v>1726</v>
      </c>
      <c r="B416" s="132"/>
      <c r="C416" s="172">
        <f t="shared" si="7"/>
        <v>-0.13200130583884928</v>
      </c>
      <c r="D416" s="172">
        <f t="shared" si="6"/>
        <v>-0.26431884466342959</v>
      </c>
      <c r="E416" s="172">
        <f t="shared" si="6"/>
        <v>0.78988170848328498</v>
      </c>
      <c r="F416" s="172">
        <f t="shared" si="6"/>
        <v>0.54106219408323675</v>
      </c>
      <c r="G416" s="172">
        <f t="shared" si="6"/>
        <v>-6.7909175059460369E-2</v>
      </c>
      <c r="H416" s="172">
        <f t="shared" si="6"/>
        <v>3.8859682608678003E-2</v>
      </c>
      <c r="I416" s="172">
        <f t="shared" si="6"/>
        <v>-4.3816834619900158E-2</v>
      </c>
      <c r="J416" s="172">
        <f t="shared" si="6"/>
        <v>0.3554717870637194</v>
      </c>
      <c r="K416" s="172">
        <f t="shared" si="6"/>
        <v>-0.16120343392036451</v>
      </c>
      <c r="L416" s="172">
        <f t="shared" si="6"/>
        <v>-1.1010115435295842E-2</v>
      </c>
      <c r="M416" s="172">
        <f t="shared" si="6"/>
        <v>4.5631533358359011E-2</v>
      </c>
      <c r="N416" s="172">
        <f t="shared" si="6"/>
        <v>-4.0373622756628258E-2</v>
      </c>
      <c r="O416" s="172">
        <f t="shared" si="6"/>
        <v>7.8921047306332204E-2</v>
      </c>
      <c r="P416" s="172">
        <f t="shared" si="6"/>
        <v>0.11724550690648639</v>
      </c>
      <c r="Q416" s="172">
        <f t="shared" si="6"/>
        <v>4.051056180922985E-2</v>
      </c>
      <c r="R416" s="172">
        <f t="shared" si="6"/>
        <v>-0.2960339627822185</v>
      </c>
      <c r="S416" s="136">
        <f t="shared" si="6"/>
        <v>-5.4562809155611958E-2</v>
      </c>
    </row>
    <row r="417" spans="1:19" x14ac:dyDescent="0.25">
      <c r="A417" s="189" t="s">
        <v>1723</v>
      </c>
      <c r="B417" s="132"/>
      <c r="C417" s="172">
        <f t="shared" si="7"/>
        <v>-8.2108857025208537E-2</v>
      </c>
      <c r="D417" s="172">
        <f t="shared" si="6"/>
        <v>-0.12992831058451959</v>
      </c>
      <c r="E417" s="172">
        <f t="shared" si="6"/>
        <v>0.13393348631014201</v>
      </c>
      <c r="F417" s="172">
        <f t="shared" si="6"/>
        <v>1.0720087482746741</v>
      </c>
      <c r="G417" s="172">
        <f t="shared" si="6"/>
        <v>-0.20667719282685315</v>
      </c>
      <c r="H417" s="172">
        <f t="shared" si="6"/>
        <v>-2.5912054468361867E-2</v>
      </c>
      <c r="I417" s="172">
        <f t="shared" si="6"/>
        <v>0.2887618724241825</v>
      </c>
      <c r="J417" s="172">
        <f t="shared" si="6"/>
        <v>-0.36895054552882722</v>
      </c>
      <c r="K417" s="172">
        <f t="shared" si="6"/>
        <v>-3.8660528004127448E-2</v>
      </c>
      <c r="L417" s="172">
        <f t="shared" si="6"/>
        <v>0.20495580604171049</v>
      </c>
      <c r="M417" s="172">
        <f t="shared" si="6"/>
        <v>0.14053155035260523</v>
      </c>
      <c r="N417" s="172">
        <f t="shared" si="6"/>
        <v>-0.38454914787910754</v>
      </c>
      <c r="O417" s="172">
        <f t="shared" si="6"/>
        <v>7.8807012963783452E-2</v>
      </c>
      <c r="P417" s="172">
        <f t="shared" si="6"/>
        <v>-0.1438748832887099</v>
      </c>
      <c r="Q417" s="172">
        <f t="shared" si="6"/>
        <v>-0.17772292371465515</v>
      </c>
      <c r="R417" s="172">
        <f t="shared" si="6"/>
        <v>-6.1743623825605387E-2</v>
      </c>
      <c r="S417" s="136">
        <f t="shared" si="6"/>
        <v>-0.12957292854580094</v>
      </c>
    </row>
    <row r="418" spans="1:19" x14ac:dyDescent="0.25">
      <c r="A418" s="189" t="s">
        <v>1720</v>
      </c>
      <c r="B418" s="132"/>
      <c r="C418" s="172">
        <f t="shared" si="7"/>
        <v>-0.19283801569736514</v>
      </c>
      <c r="D418" s="172">
        <f t="shared" si="6"/>
        <v>0.26970482612926738</v>
      </c>
      <c r="E418" s="172">
        <f t="shared" si="6"/>
        <v>0.44175849987628113</v>
      </c>
      <c r="F418" s="172">
        <f t="shared" si="6"/>
        <v>-0.10135273530720412</v>
      </c>
      <c r="G418" s="172">
        <f t="shared" si="6"/>
        <v>0.11771626520200629</v>
      </c>
      <c r="H418" s="172">
        <f t="shared" si="6"/>
        <v>1.3602607415254875E-2</v>
      </c>
      <c r="I418" s="172">
        <f t="shared" si="6"/>
        <v>0.13809653251242926</v>
      </c>
      <c r="J418" s="172">
        <f t="shared" si="6"/>
        <v>7.4721999643662995E-2</v>
      </c>
      <c r="K418" s="172">
        <f t="shared" si="6"/>
        <v>9.9487966781468984E-2</v>
      </c>
      <c r="L418" s="172">
        <f t="shared" si="6"/>
        <v>-1.8642059519509813E-2</v>
      </c>
      <c r="M418" s="172">
        <f t="shared" si="6"/>
        <v>-7.4396344691697314E-3</v>
      </c>
      <c r="N418" s="172">
        <f t="shared" si="6"/>
        <v>0.18363528764918735</v>
      </c>
      <c r="O418" s="172">
        <f t="shared" si="6"/>
        <v>0.23699320189923156</v>
      </c>
      <c r="P418" s="172">
        <f t="shared" si="6"/>
        <v>7.0671046885221411E-2</v>
      </c>
      <c r="Q418" s="172">
        <f t="shared" si="6"/>
        <v>2.7271250689082427E-2</v>
      </c>
      <c r="R418" s="172">
        <f t="shared" si="6"/>
        <v>0.10254818547066202</v>
      </c>
      <c r="S418" s="136">
        <f t="shared" si="6"/>
        <v>0.21377608281370297</v>
      </c>
    </row>
    <row r="419" spans="1:19" x14ac:dyDescent="0.25">
      <c r="A419" s="189" t="s">
        <v>1717</v>
      </c>
      <c r="B419" s="132"/>
      <c r="C419" s="172">
        <f t="shared" si="7"/>
        <v>-0.35851445572610241</v>
      </c>
      <c r="D419" s="172">
        <f t="shared" si="6"/>
        <v>-9.0699829374053964E-2</v>
      </c>
      <c r="E419" s="172">
        <f t="shared" si="6"/>
        <v>-6.979857279790691E-2</v>
      </c>
      <c r="F419" s="172">
        <f t="shared" si="6"/>
        <v>0.1167860816901316</v>
      </c>
      <c r="G419" s="172">
        <f t="shared" si="6"/>
        <v>5.815764769701981E-2</v>
      </c>
      <c r="H419" s="172">
        <f t="shared" si="6"/>
        <v>0.22064678127796311</v>
      </c>
      <c r="I419" s="172">
        <f t="shared" si="6"/>
        <v>0.1112107415647674</v>
      </c>
      <c r="J419" s="172">
        <f t="shared" si="6"/>
        <v>0.20119257535335944</v>
      </c>
      <c r="K419" s="172">
        <f t="shared" si="6"/>
        <v>-6.0471952141688656E-2</v>
      </c>
      <c r="L419" s="172">
        <f t="shared" si="6"/>
        <v>-0.10905777492507096</v>
      </c>
      <c r="M419" s="172">
        <f t="shared" si="6"/>
        <v>-2.1425787325645707E-2</v>
      </c>
      <c r="N419" s="172">
        <f t="shared" si="6"/>
        <v>6.5200163152759671E-2</v>
      </c>
      <c r="O419" s="172">
        <f t="shared" si="6"/>
        <v>0.28398570023396541</v>
      </c>
      <c r="P419" s="172">
        <f t="shared" si="6"/>
        <v>0.18513511940870564</v>
      </c>
      <c r="Q419" s="172">
        <f t="shared" si="6"/>
        <v>0.13950832096355392</v>
      </c>
      <c r="R419" s="172">
        <f t="shared" si="6"/>
        <v>-6.1172822519646397E-2</v>
      </c>
      <c r="S419" s="136">
        <f t="shared" si="6"/>
        <v>0.10632002901435267</v>
      </c>
    </row>
    <row r="420" spans="1:19" x14ac:dyDescent="0.25">
      <c r="A420" s="189" t="s">
        <v>1714</v>
      </c>
      <c r="B420" s="132"/>
      <c r="C420" s="172">
        <f t="shared" si="7"/>
        <v>-0.34262558534889043</v>
      </c>
      <c r="D420" s="172">
        <f t="shared" si="6"/>
        <v>-0.15229154676535994</v>
      </c>
      <c r="E420" s="172">
        <f t="shared" si="6"/>
        <v>-4.7517489047179895E-2</v>
      </c>
      <c r="F420" s="172">
        <f t="shared" si="6"/>
        <v>0.11990693410588404</v>
      </c>
      <c r="G420" s="172">
        <f t="shared" si="6"/>
        <v>-3.0165651627690027E-2</v>
      </c>
      <c r="H420" s="172">
        <f t="shared" si="6"/>
        <v>0.1416620975447318</v>
      </c>
      <c r="I420" s="172">
        <f t="shared" si="6"/>
        <v>0.13778284732850188</v>
      </c>
      <c r="J420" s="172">
        <f t="shared" si="6"/>
        <v>0.22865755092773132</v>
      </c>
      <c r="K420" s="172">
        <f t="shared" si="6"/>
        <v>-4.123253718979536E-2</v>
      </c>
      <c r="L420" s="172">
        <f t="shared" si="6"/>
        <v>-6.4793752726790776E-2</v>
      </c>
      <c r="M420" s="172">
        <f t="shared" si="6"/>
        <v>-2.5719159048822604E-3</v>
      </c>
      <c r="N420" s="172">
        <f t="shared" si="6"/>
        <v>6.230289589515281E-2</v>
      </c>
      <c r="O420" s="172">
        <f t="shared" si="6"/>
        <v>0.30574276336277473</v>
      </c>
      <c r="P420" s="172">
        <f t="shared" si="6"/>
        <v>0.2116199266058012</v>
      </c>
      <c r="Q420" s="172">
        <f t="shared" si="6"/>
        <v>0.13892166497131053</v>
      </c>
      <c r="R420" s="172">
        <f t="shared" si="6"/>
        <v>-8.5095743814994185E-2</v>
      </c>
      <c r="S420" s="136">
        <f t="shared" si="6"/>
        <v>0.12094674463012289</v>
      </c>
    </row>
    <row r="421" spans="1:19" x14ac:dyDescent="0.25">
      <c r="A421" s="189" t="s">
        <v>1711</v>
      </c>
      <c r="B421" s="132"/>
      <c r="C421" s="172">
        <f t="shared" si="7"/>
        <v>-0.51133660509555956</v>
      </c>
      <c r="D421" s="172">
        <f t="shared" si="6"/>
        <v>-0.36620982564784788</v>
      </c>
      <c r="E421" s="172">
        <f t="shared" si="6"/>
        <v>-0.16481676275378199</v>
      </c>
      <c r="F421" s="172">
        <f t="shared" si="6"/>
        <v>6.170506974554324E-2</v>
      </c>
      <c r="G421" s="172">
        <f t="shared" si="6"/>
        <v>-6.3039871782837653E-2</v>
      </c>
      <c r="H421" s="172">
        <f t="shared" si="6"/>
        <v>0.15005040225299027</v>
      </c>
      <c r="I421" s="172">
        <f t="shared" si="6"/>
        <v>0.2628502031325235</v>
      </c>
      <c r="J421" s="172">
        <f t="shared" si="6"/>
        <v>0.2620653813314322</v>
      </c>
      <c r="K421" s="172">
        <f t="shared" si="6"/>
        <v>1.4667572343872948E-2</v>
      </c>
      <c r="L421" s="172">
        <f t="shared" si="6"/>
        <v>3.8592655350577765E-2</v>
      </c>
      <c r="M421" s="172">
        <f t="shared" si="6"/>
        <v>3.8659516567986829E-2</v>
      </c>
      <c r="N421" s="172">
        <f t="shared" si="6"/>
        <v>0.15836937395731931</v>
      </c>
      <c r="O421" s="172">
        <f t="shared" si="6"/>
        <v>0.44786178031299095</v>
      </c>
      <c r="P421" s="172">
        <f t="shared" si="6"/>
        <v>0.21184082065532772</v>
      </c>
      <c r="Q421" s="172">
        <f t="shared" si="6"/>
        <v>0.1604267351817239</v>
      </c>
      <c r="R421" s="172">
        <f t="shared" si="6"/>
        <v>-6.7603866058659534E-2</v>
      </c>
      <c r="S421" s="136">
        <f t="shared" si="6"/>
        <v>6.7794004512833128E-2</v>
      </c>
    </row>
    <row r="422" spans="1:19" x14ac:dyDescent="0.25">
      <c r="A422" s="189" t="s">
        <v>1708</v>
      </c>
      <c r="B422" s="132"/>
      <c r="C422" s="172">
        <f t="shared" si="7"/>
        <v>-8.8102575643267178E-2</v>
      </c>
      <c r="D422" s="172">
        <f t="shared" si="6"/>
        <v>0.11071450396689086</v>
      </c>
      <c r="E422" s="172">
        <f t="shared" si="6"/>
        <v>6.3021350480437999E-2</v>
      </c>
      <c r="F422" s="172">
        <f t="shared" si="6"/>
        <v>0.16938172898170634</v>
      </c>
      <c r="G422" s="172">
        <f t="shared" si="6"/>
        <v>-8.4667554564221703E-3</v>
      </c>
      <c r="H422" s="172">
        <f t="shared" si="6"/>
        <v>0.12439102479033304</v>
      </c>
      <c r="I422" s="172">
        <f t="shared" si="6"/>
        <v>4.1028004643512528E-2</v>
      </c>
      <c r="J422" s="172">
        <f t="shared" si="6"/>
        <v>0.17419301495862616</v>
      </c>
      <c r="K422" s="172">
        <f t="shared" si="6"/>
        <v>-7.7477273711908823E-2</v>
      </c>
      <c r="L422" s="172">
        <f t="shared" si="6"/>
        <v>-0.14137403534353521</v>
      </c>
      <c r="M422" s="172">
        <f t="shared" si="6"/>
        <v>-3.832367783646784E-2</v>
      </c>
      <c r="N422" s="172">
        <f t="shared" si="6"/>
        <v>-3.7059448944740336E-2</v>
      </c>
      <c r="O422" s="172">
        <f t="shared" si="6"/>
        <v>0.16316307698062693</v>
      </c>
      <c r="P422" s="172">
        <f t="shared" si="6"/>
        <v>0.20579305280283089</v>
      </c>
      <c r="Q422" s="172">
        <f t="shared" si="6"/>
        <v>0.10353272025599125</v>
      </c>
      <c r="R422" s="172">
        <f t="shared" si="6"/>
        <v>-0.10118456183482505</v>
      </c>
      <c r="S422" s="136">
        <f t="shared" si="6"/>
        <v>0.16917048841414384</v>
      </c>
    </row>
    <row r="423" spans="1:19" x14ac:dyDescent="0.25">
      <c r="A423" s="189" t="s">
        <v>1705</v>
      </c>
      <c r="B423" s="132"/>
      <c r="C423" s="172">
        <f t="shared" si="7"/>
        <v>-4.5731528548361933E-2</v>
      </c>
      <c r="D423" s="172">
        <f t="shared" si="6"/>
        <v>4.49185144176667E-3</v>
      </c>
      <c r="E423" s="172">
        <f t="shared" si="6"/>
        <v>-2.8798992643685462E-2</v>
      </c>
      <c r="F423" s="172">
        <f t="shared" si="6"/>
        <v>0.13245219919353501</v>
      </c>
      <c r="G423" s="172">
        <f t="shared" si="6"/>
        <v>-9.889380194192221E-2</v>
      </c>
      <c r="H423" s="172">
        <f t="shared" si="6"/>
        <v>-6.7170207438373986E-3</v>
      </c>
      <c r="I423" s="172">
        <f t="shared" si="6"/>
        <v>2.9551863388498134E-2</v>
      </c>
      <c r="J423" s="172">
        <f t="shared" si="6"/>
        <v>-0.12936474309478974</v>
      </c>
      <c r="K423" s="172">
        <f t="shared" si="6"/>
        <v>9.8162473052516575E-2</v>
      </c>
      <c r="L423" s="172">
        <f t="shared" si="6"/>
        <v>1.1334542585595297E-2</v>
      </c>
      <c r="M423" s="172">
        <f t="shared" si="6"/>
        <v>-4.4943749140002875E-3</v>
      </c>
      <c r="N423" s="172">
        <f t="shared" si="6"/>
        <v>-0.16452407521598578</v>
      </c>
      <c r="O423" s="172">
        <f t="shared" si="6"/>
        <v>6.024252488347126E-2</v>
      </c>
      <c r="P423" s="172">
        <f t="shared" si="6"/>
        <v>0.12637207137736617</v>
      </c>
      <c r="Q423" s="172">
        <f t="shared" si="6"/>
        <v>-5.5189358945562983E-2</v>
      </c>
      <c r="R423" s="172">
        <f t="shared" si="6"/>
        <v>-6.2515181837083489E-2</v>
      </c>
      <c r="S423" s="136">
        <f t="shared" si="6"/>
        <v>-2.32220511630854E-3</v>
      </c>
    </row>
    <row r="424" spans="1:19" x14ac:dyDescent="0.25">
      <c r="A424" s="189" t="s">
        <v>1702</v>
      </c>
      <c r="B424" s="132"/>
      <c r="C424" s="172">
        <f t="shared" si="7"/>
        <v>-0.37160793525647773</v>
      </c>
      <c r="D424" s="172">
        <f t="shared" si="6"/>
        <v>-3.5709849337682176E-2</v>
      </c>
      <c r="E424" s="172">
        <f t="shared" si="6"/>
        <v>-8.772020665376834E-2</v>
      </c>
      <c r="F424" s="172">
        <f t="shared" si="6"/>
        <v>0.11434692615031761</v>
      </c>
      <c r="G424" s="172">
        <f t="shared" si="6"/>
        <v>0.13567784650039916</v>
      </c>
      <c r="H424" s="172">
        <f t="shared" si="6"/>
        <v>0.2861216058556757</v>
      </c>
      <c r="I424" s="172">
        <f t="shared" si="6"/>
        <v>9.0996568739255101E-2</v>
      </c>
      <c r="J424" s="172">
        <f t="shared" si="6"/>
        <v>0.18010494524841314</v>
      </c>
      <c r="K424" s="172">
        <f t="shared" si="6"/>
        <v>-7.5356287524827148E-2</v>
      </c>
      <c r="L424" s="172">
        <f t="shared" si="6"/>
        <v>-0.14306332604353778</v>
      </c>
      <c r="M424" s="172">
        <f t="shared" si="6"/>
        <v>-3.6449408985178344E-2</v>
      </c>
      <c r="N424" s="172">
        <f t="shared" si="6"/>
        <v>6.7608222342046442E-2</v>
      </c>
      <c r="O424" s="172">
        <f t="shared" si="6"/>
        <v>0.26650090266762105</v>
      </c>
      <c r="P424" s="172">
        <f t="shared" si="6"/>
        <v>0.16376122224032974</v>
      </c>
      <c r="Q424" s="172">
        <f t="shared" si="6"/>
        <v>0.13994616272943183</v>
      </c>
      <c r="R424" s="172">
        <f t="shared" si="6"/>
        <v>-4.1036403213439376E-2</v>
      </c>
      <c r="S424" s="136">
        <f t="shared" si="6"/>
        <v>9.4528916458001877E-2</v>
      </c>
    </row>
    <row r="425" spans="1:19" x14ac:dyDescent="0.25">
      <c r="A425" s="189" t="s">
        <v>1699</v>
      </c>
      <c r="B425" s="132"/>
      <c r="C425" s="172">
        <f t="shared" si="7"/>
        <v>-0.39609949459613247</v>
      </c>
      <c r="D425" s="172">
        <f t="shared" si="6"/>
        <v>-0.10324738901847852</v>
      </c>
      <c r="E425" s="172">
        <f t="shared" si="6"/>
        <v>-0.12113039340499543</v>
      </c>
      <c r="F425" s="172">
        <f t="shared" si="6"/>
        <v>0.10310364746884026</v>
      </c>
      <c r="G425" s="172">
        <f t="shared" si="6"/>
        <v>0.13009264640623264</v>
      </c>
      <c r="H425" s="172">
        <f t="shared" si="6"/>
        <v>0.28643622745746389</v>
      </c>
      <c r="I425" s="172">
        <f t="shared" si="6"/>
        <v>0.12385296275783153</v>
      </c>
      <c r="J425" s="172">
        <f t="shared" si="6"/>
        <v>0.15685615341001524</v>
      </c>
      <c r="K425" s="172">
        <f t="shared" si="6"/>
        <v>-9.722129867828333E-2</v>
      </c>
      <c r="L425" s="172">
        <f t="shared" si="6"/>
        <v>-0.14781962183492259</v>
      </c>
      <c r="M425" s="172">
        <f t="shared" si="6"/>
        <v>-8.0455996520290674E-2</v>
      </c>
      <c r="N425" s="172">
        <f t="shared" si="6"/>
        <v>4.4850190801300149E-2</v>
      </c>
      <c r="O425" s="172">
        <f t="shared" si="6"/>
        <v>0.27326844421609797</v>
      </c>
      <c r="P425" s="172">
        <f t="shared" si="6"/>
        <v>0.11919803339811819</v>
      </c>
      <c r="Q425" s="172">
        <f t="shared" si="6"/>
        <v>0.13395640615528026</v>
      </c>
      <c r="R425" s="172">
        <f t="shared" si="6"/>
        <v>-3.3345922122645755E-2</v>
      </c>
      <c r="S425" s="136">
        <f t="shared" si="6"/>
        <v>6.5211709498212089E-2</v>
      </c>
    </row>
    <row r="426" spans="1:19" x14ac:dyDescent="0.25">
      <c r="A426" s="189" t="s">
        <v>1696</v>
      </c>
      <c r="B426" s="132"/>
      <c r="C426" s="172">
        <f t="shared" si="7"/>
        <v>-0.29569672907774824</v>
      </c>
      <c r="D426" s="172">
        <f t="shared" si="7"/>
        <v>0.17499295133445925</v>
      </c>
      <c r="E426" s="172">
        <f t="shared" si="7"/>
        <v>6.2673902975840523E-3</v>
      </c>
      <c r="F426" s="172">
        <f t="shared" si="7"/>
        <v>0.14381479276022202</v>
      </c>
      <c r="G426" s="172">
        <f t="shared" si="7"/>
        <v>0.15070735413028769</v>
      </c>
      <c r="H426" s="172">
        <f t="shared" si="7"/>
        <v>0.28531481907248191</v>
      </c>
      <c r="I426" s="172">
        <f t="shared" si="7"/>
        <v>1.0073564983326566E-2</v>
      </c>
      <c r="J426" s="172">
        <f t="shared" si="7"/>
        <v>0.24266547378954351</v>
      </c>
      <c r="K426" s="172">
        <f t="shared" si="7"/>
        <v>-1.6844132921188915E-2</v>
      </c>
      <c r="L426" s="172">
        <f t="shared" si="7"/>
        <v>-0.13095030969724863</v>
      </c>
      <c r="M426" s="172">
        <f t="shared" si="7"/>
        <v>8.2527303188208112E-2</v>
      </c>
      <c r="N426" s="172">
        <f t="shared" si="7"/>
        <v>0.12564007423894497</v>
      </c>
      <c r="O426" s="172">
        <f t="shared" si="7"/>
        <v>0.25039948877233131</v>
      </c>
      <c r="P426" s="172">
        <f t="shared" si="7"/>
        <v>0.27622490637442687</v>
      </c>
      <c r="Q426" s="172">
        <f t="shared" si="7"/>
        <v>0.15393082803191827</v>
      </c>
      <c r="R426" s="172">
        <f t="shared" si="7"/>
        <v>-5.8493094685894254E-2</v>
      </c>
      <c r="S426" s="136">
        <f t="shared" ref="D426:S441" si="8">(S21/R21)^4-1</f>
        <v>0.16638265952994802</v>
      </c>
    </row>
    <row r="427" spans="1:19" x14ac:dyDescent="0.25">
      <c r="A427" s="189" t="s">
        <v>1693</v>
      </c>
      <c r="B427" s="132"/>
      <c r="C427" s="172">
        <f t="shared" ref="C427:R442" si="9">(C22/B22)^4-1</f>
        <v>-1.1421635698606325E-3</v>
      </c>
      <c r="D427" s="172">
        <f t="shared" si="8"/>
        <v>5.0876751036785794E-2</v>
      </c>
      <c r="E427" s="172">
        <f t="shared" si="8"/>
        <v>3.1552108133670487E-2</v>
      </c>
      <c r="F427" s="172">
        <f t="shared" si="8"/>
        <v>1.1319282341187398E-2</v>
      </c>
      <c r="G427" s="172">
        <f t="shared" si="8"/>
        <v>-1.7752679629918111E-2</v>
      </c>
      <c r="H427" s="172">
        <f t="shared" si="8"/>
        <v>1.9566922067079329E-2</v>
      </c>
      <c r="I427" s="172">
        <f t="shared" si="8"/>
        <v>9.3140703123799629E-3</v>
      </c>
      <c r="J427" s="172">
        <f t="shared" si="8"/>
        <v>4.0209520888887296E-2</v>
      </c>
      <c r="K427" s="172">
        <f t="shared" si="8"/>
        <v>1.2606778258850593E-2</v>
      </c>
      <c r="L427" s="172">
        <f t="shared" si="8"/>
        <v>4.2232883685865419E-2</v>
      </c>
      <c r="M427" s="172">
        <f t="shared" si="8"/>
        <v>9.2855372838148043E-2</v>
      </c>
      <c r="N427" s="172">
        <f t="shared" si="8"/>
        <v>1.1760255883533022E-2</v>
      </c>
      <c r="O427" s="172">
        <f t="shared" si="8"/>
        <v>1.9712234937274697E-2</v>
      </c>
      <c r="P427" s="172">
        <f t="shared" si="8"/>
        <v>-2.2644543479539148E-2</v>
      </c>
      <c r="Q427" s="172">
        <f t="shared" si="8"/>
        <v>4.7288425266415857E-2</v>
      </c>
      <c r="R427" s="172">
        <f t="shared" si="8"/>
        <v>-2.5607198542078602E-2</v>
      </c>
      <c r="S427" s="136">
        <f t="shared" si="8"/>
        <v>7.2990365429584703E-2</v>
      </c>
    </row>
    <row r="428" spans="1:19" x14ac:dyDescent="0.25">
      <c r="A428" s="189" t="s">
        <v>1690</v>
      </c>
      <c r="B428" s="132"/>
      <c r="C428" s="172">
        <f t="shared" si="9"/>
        <v>-3.2058718279620591E-2</v>
      </c>
      <c r="D428" s="172">
        <f t="shared" si="8"/>
        <v>4.391282541485686E-2</v>
      </c>
      <c r="E428" s="172">
        <f t="shared" si="8"/>
        <v>5.2877297331854756E-3</v>
      </c>
      <c r="F428" s="172">
        <f t="shared" si="8"/>
        <v>-4.0649444112333843E-2</v>
      </c>
      <c r="G428" s="172">
        <f t="shared" si="8"/>
        <v>3.3973751730826285E-2</v>
      </c>
      <c r="H428" s="172">
        <f t="shared" si="8"/>
        <v>1.5937352250412484E-2</v>
      </c>
      <c r="I428" s="172">
        <f t="shared" si="8"/>
        <v>-8.3897286316019226E-3</v>
      </c>
      <c r="J428" s="172">
        <f t="shared" si="8"/>
        <v>6.9013712852728393E-2</v>
      </c>
      <c r="K428" s="172">
        <f t="shared" si="8"/>
        <v>3.4833402472756791E-2</v>
      </c>
      <c r="L428" s="172">
        <f t="shared" si="8"/>
        <v>0.10110781687320691</v>
      </c>
      <c r="M428" s="172">
        <f t="shared" si="8"/>
        <v>0.12944697992089971</v>
      </c>
      <c r="N428" s="172">
        <f t="shared" si="8"/>
        <v>1.0587304698117972E-2</v>
      </c>
      <c r="O428" s="172">
        <f t="shared" si="8"/>
        <v>5.0256248986411123E-3</v>
      </c>
      <c r="P428" s="172">
        <f t="shared" si="8"/>
        <v>-1.9889502202029785E-2</v>
      </c>
      <c r="Q428" s="172">
        <f t="shared" si="8"/>
        <v>4.8782724810415123E-2</v>
      </c>
      <c r="R428" s="172">
        <f t="shared" si="8"/>
        <v>-7.9678535892728886E-2</v>
      </c>
      <c r="S428" s="136">
        <f t="shared" si="8"/>
        <v>6.5628069692147628E-2</v>
      </c>
    </row>
    <row r="429" spans="1:19" x14ac:dyDescent="0.25">
      <c r="A429" s="189" t="s">
        <v>1687</v>
      </c>
      <c r="B429" s="132"/>
      <c r="C429" s="172">
        <f t="shared" si="9"/>
        <v>2.1042999707968413E-2</v>
      </c>
      <c r="D429" s="172">
        <f t="shared" si="8"/>
        <v>5.5678680621980225E-2</v>
      </c>
      <c r="E429" s="172">
        <f t="shared" si="8"/>
        <v>5.0386216798207428E-2</v>
      </c>
      <c r="F429" s="172">
        <f t="shared" si="8"/>
        <v>4.9156458891346455E-2</v>
      </c>
      <c r="G429" s="172">
        <f t="shared" si="8"/>
        <v>-5.2274644506548396E-2</v>
      </c>
      <c r="H429" s="172">
        <f t="shared" si="8"/>
        <v>2.1962683112902948E-2</v>
      </c>
      <c r="I429" s="172">
        <f t="shared" si="8"/>
        <v>2.1489538892280224E-2</v>
      </c>
      <c r="J429" s="172">
        <f t="shared" si="8"/>
        <v>2.0789386371598884E-2</v>
      </c>
      <c r="K429" s="172">
        <f t="shared" si="8"/>
        <v>-2.4056005263007885E-3</v>
      </c>
      <c r="L429" s="172">
        <f t="shared" si="8"/>
        <v>4.136499135428906E-3</v>
      </c>
      <c r="M429" s="172">
        <f t="shared" si="8"/>
        <v>6.8990366825875782E-2</v>
      </c>
      <c r="N429" s="172">
        <f t="shared" si="8"/>
        <v>1.2683514196095702E-2</v>
      </c>
      <c r="O429" s="172">
        <f t="shared" si="8"/>
        <v>3.0108541411351997E-2</v>
      </c>
      <c r="P429" s="172">
        <f t="shared" si="8"/>
        <v>-2.4420424153855036E-2</v>
      </c>
      <c r="Q429" s="172">
        <f t="shared" si="8"/>
        <v>4.6228629331535043E-2</v>
      </c>
      <c r="R429" s="172">
        <f t="shared" si="8"/>
        <v>1.125384138548724E-2</v>
      </c>
      <c r="S429" s="136">
        <f t="shared" si="8"/>
        <v>7.7623643695745148E-2</v>
      </c>
    </row>
    <row r="430" spans="1:19" x14ac:dyDescent="0.25">
      <c r="A430" s="187" t="s">
        <v>1684</v>
      </c>
      <c r="B430" s="132"/>
      <c r="C430" s="172">
        <f t="shared" si="9"/>
        <v>5.8768036944079949E-2</v>
      </c>
      <c r="D430" s="172">
        <f t="shared" si="8"/>
        <v>4.3587855749744886E-2</v>
      </c>
      <c r="E430" s="172">
        <f t="shared" si="8"/>
        <v>8.7078654617638529E-2</v>
      </c>
      <c r="F430" s="172">
        <f t="shared" si="8"/>
        <v>8.1627559066844269E-2</v>
      </c>
      <c r="G430" s="172">
        <f t="shared" si="8"/>
        <v>-4.018897946697908E-2</v>
      </c>
      <c r="H430" s="172">
        <f t="shared" si="8"/>
        <v>2.6772603529334527E-2</v>
      </c>
      <c r="I430" s="172">
        <f t="shared" si="8"/>
        <v>5.4135145791182726E-2</v>
      </c>
      <c r="J430" s="172">
        <f t="shared" si="8"/>
        <v>7.9026588313575008E-2</v>
      </c>
      <c r="K430" s="172">
        <f t="shared" si="8"/>
        <v>4.3444430405850554E-2</v>
      </c>
      <c r="L430" s="172">
        <f t="shared" si="8"/>
        <v>9.9962853009728292E-2</v>
      </c>
      <c r="M430" s="172">
        <f t="shared" si="8"/>
        <v>4.3894860430495175E-2</v>
      </c>
      <c r="N430" s="172">
        <f t="shared" si="8"/>
        <v>2.0361184230478058E-2</v>
      </c>
      <c r="O430" s="172">
        <f t="shared" si="8"/>
        <v>0.13643161814229354</v>
      </c>
      <c r="P430" s="172">
        <f t="shared" si="8"/>
        <v>5.9531051112646116E-2</v>
      </c>
      <c r="Q430" s="172">
        <f t="shared" si="8"/>
        <v>6.1183667816247622E-2</v>
      </c>
      <c r="R430" s="172">
        <f t="shared" si="8"/>
        <v>5.1740649331684319E-2</v>
      </c>
      <c r="S430" s="136">
        <f t="shared" si="8"/>
        <v>4.5406823007983821E-2</v>
      </c>
    </row>
    <row r="431" spans="1:19" x14ac:dyDescent="0.25">
      <c r="A431" s="189" t="s">
        <v>1681</v>
      </c>
      <c r="B431" s="132"/>
      <c r="C431" s="172">
        <f t="shared" si="9"/>
        <v>4.1538879720729671E-2</v>
      </c>
      <c r="D431" s="172">
        <f t="shared" si="8"/>
        <v>5.2779024832941834E-2</v>
      </c>
      <c r="E431" s="172">
        <f t="shared" si="8"/>
        <v>7.8185418398935447E-2</v>
      </c>
      <c r="F431" s="172">
        <f t="shared" si="8"/>
        <v>0.12640293675363212</v>
      </c>
      <c r="G431" s="172">
        <f t="shared" si="8"/>
        <v>-5.2114424634084999E-2</v>
      </c>
      <c r="H431" s="172">
        <f t="shared" si="8"/>
        <v>1.3938745459077806E-2</v>
      </c>
      <c r="I431" s="172">
        <f t="shared" si="8"/>
        <v>4.8154196456461351E-2</v>
      </c>
      <c r="J431" s="172">
        <f t="shared" si="8"/>
        <v>8.0305333020388225E-2</v>
      </c>
      <c r="K431" s="172">
        <f t="shared" si="8"/>
        <v>6.6552253488251667E-2</v>
      </c>
      <c r="L431" s="172">
        <f t="shared" si="8"/>
        <v>0.1006241853094314</v>
      </c>
      <c r="M431" s="172">
        <f t="shared" si="8"/>
        <v>5.7952866852481355E-2</v>
      </c>
      <c r="N431" s="172">
        <f t="shared" si="8"/>
        <v>1.0813750959996593E-2</v>
      </c>
      <c r="O431" s="172">
        <f t="shared" si="8"/>
        <v>0.11241593976242337</v>
      </c>
      <c r="P431" s="172">
        <f t="shared" si="8"/>
        <v>7.4045044251123127E-2</v>
      </c>
      <c r="Q431" s="172">
        <f t="shared" si="8"/>
        <v>6.1507366896134119E-2</v>
      </c>
      <c r="R431" s="172">
        <f t="shared" si="8"/>
        <v>4.300729519208768E-2</v>
      </c>
      <c r="S431" s="136">
        <f t="shared" si="8"/>
        <v>5.5666452158511515E-2</v>
      </c>
    </row>
    <row r="432" spans="1:19" x14ac:dyDescent="0.25">
      <c r="A432" s="189" t="s">
        <v>1678</v>
      </c>
      <c r="B432" s="132"/>
      <c r="C432" s="172">
        <f t="shared" si="9"/>
        <v>-9.1966687635656186E-3</v>
      </c>
      <c r="D432" s="172">
        <f t="shared" si="8"/>
        <v>3.6764460916475006E-2</v>
      </c>
      <c r="E432" s="172">
        <f t="shared" si="8"/>
        <v>4.6407150018124899E-2</v>
      </c>
      <c r="F432" s="172">
        <f t="shared" si="8"/>
        <v>0.13555619981555767</v>
      </c>
      <c r="G432" s="172">
        <f t="shared" si="8"/>
        <v>-7.0345328394519124E-2</v>
      </c>
      <c r="H432" s="172">
        <f t="shared" si="8"/>
        <v>1.0647254540260054E-2</v>
      </c>
      <c r="I432" s="172">
        <f t="shared" si="8"/>
        <v>-2.6039038955232519E-2</v>
      </c>
      <c r="J432" s="172">
        <f t="shared" si="8"/>
        <v>5.4698019211972815E-2</v>
      </c>
      <c r="K432" s="172">
        <f t="shared" si="8"/>
        <v>4.4478209414950509E-2</v>
      </c>
      <c r="L432" s="172">
        <f t="shared" si="8"/>
        <v>0.11152666676962175</v>
      </c>
      <c r="M432" s="172">
        <f t="shared" si="8"/>
        <v>6.4577370180503912E-2</v>
      </c>
      <c r="N432" s="172">
        <f t="shared" si="8"/>
        <v>-1.1593742129102247E-2</v>
      </c>
      <c r="O432" s="172">
        <f t="shared" si="8"/>
        <v>0.1164559516946968</v>
      </c>
      <c r="P432" s="172">
        <f t="shared" si="8"/>
        <v>0.10739119796699059</v>
      </c>
      <c r="Q432" s="172">
        <f t="shared" si="8"/>
        <v>7.0040080455327836E-2</v>
      </c>
      <c r="R432" s="172">
        <f t="shared" si="8"/>
        <v>-8.0366760632855083E-4</v>
      </c>
      <c r="S432" s="136">
        <f t="shared" si="8"/>
        <v>4.4282989819136809E-2</v>
      </c>
    </row>
    <row r="433" spans="1:19" x14ac:dyDescent="0.25">
      <c r="A433" s="189" t="s">
        <v>1675</v>
      </c>
      <c r="B433" s="132"/>
      <c r="C433" s="172">
        <f t="shared" si="9"/>
        <v>0.13010562454195784</v>
      </c>
      <c r="D433" s="172">
        <f t="shared" si="8"/>
        <v>8.4840972567421291E-2</v>
      </c>
      <c r="E433" s="172">
        <f t="shared" si="8"/>
        <v>0.17809168617753879</v>
      </c>
      <c r="F433" s="172">
        <f t="shared" si="8"/>
        <v>0.1397978694784543</v>
      </c>
      <c r="G433" s="172">
        <f t="shared" si="8"/>
        <v>7.0296783427046261E-3</v>
      </c>
      <c r="H433" s="172">
        <f t="shared" si="8"/>
        <v>-1.9427372298534973E-3</v>
      </c>
      <c r="I433" s="172">
        <f t="shared" si="8"/>
        <v>0.1751009769042724</v>
      </c>
      <c r="J433" s="172">
        <f t="shared" si="8"/>
        <v>0.10365698085395758</v>
      </c>
      <c r="K433" s="172">
        <f t="shared" si="8"/>
        <v>0.10094257878148305</v>
      </c>
      <c r="L433" s="172">
        <f t="shared" si="8"/>
        <v>0.1140063532891511</v>
      </c>
      <c r="M433" s="172">
        <f t="shared" si="8"/>
        <v>6.3100130157517809E-2</v>
      </c>
      <c r="N433" s="172">
        <f t="shared" si="8"/>
        <v>0.12103935670431754</v>
      </c>
      <c r="O433" s="172">
        <f t="shared" si="8"/>
        <v>9.0175520325636693E-2</v>
      </c>
      <c r="P433" s="172">
        <f t="shared" si="8"/>
        <v>9.4511110973984014E-2</v>
      </c>
      <c r="Q433" s="172">
        <f t="shared" si="8"/>
        <v>8.1693444215011901E-2</v>
      </c>
      <c r="R433" s="172">
        <f t="shared" si="8"/>
        <v>8.9564735404055629E-2</v>
      </c>
      <c r="S433" s="136">
        <f t="shared" si="8"/>
        <v>0.10448105294239141</v>
      </c>
    </row>
    <row r="434" spans="1:19" x14ac:dyDescent="0.25">
      <c r="A434" s="189" t="s">
        <v>1672</v>
      </c>
      <c r="B434" s="132"/>
      <c r="C434" s="172">
        <f t="shared" si="9"/>
        <v>0.13215862541721846</v>
      </c>
      <c r="D434" s="172">
        <f t="shared" si="8"/>
        <v>6.4982490674721394E-2</v>
      </c>
      <c r="E434" s="172">
        <f t="shared" si="8"/>
        <v>6.7314572581027354E-2</v>
      </c>
      <c r="F434" s="172">
        <f t="shared" si="8"/>
        <v>0.13628779476703134</v>
      </c>
      <c r="G434" s="172">
        <f t="shared" si="8"/>
        <v>-9.0537327475378571E-2</v>
      </c>
      <c r="H434" s="172">
        <f t="shared" si="8"/>
        <v>1.8352218872071502E-2</v>
      </c>
      <c r="I434" s="172">
        <f t="shared" si="8"/>
        <v>0.21345226313225552</v>
      </c>
      <c r="J434" s="172">
        <f t="shared" si="8"/>
        <v>0.16553198084033838</v>
      </c>
      <c r="K434" s="172">
        <f t="shared" si="8"/>
        <v>0.10632929303017247</v>
      </c>
      <c r="L434" s="172">
        <f t="shared" si="8"/>
        <v>7.7885355133047396E-2</v>
      </c>
      <c r="M434" s="172">
        <f t="shared" si="8"/>
        <v>2.5230992252021744E-2</v>
      </c>
      <c r="N434" s="172">
        <f t="shared" si="8"/>
        <v>-6.196796612438471E-2</v>
      </c>
      <c r="O434" s="172">
        <f t="shared" si="8"/>
        <v>7.9181157121340995E-2</v>
      </c>
      <c r="P434" s="172">
        <f t="shared" si="8"/>
        <v>-0.10249828606677869</v>
      </c>
      <c r="Q434" s="172">
        <f t="shared" si="8"/>
        <v>5.5490674919198346E-2</v>
      </c>
      <c r="R434" s="172">
        <f t="shared" si="8"/>
        <v>2.7092383926630381E-2</v>
      </c>
      <c r="S434" s="136">
        <f t="shared" si="8"/>
        <v>-7.4934740495297136E-3</v>
      </c>
    </row>
    <row r="435" spans="1:19" x14ac:dyDescent="0.25">
      <c r="A435" s="189" t="s">
        <v>1669</v>
      </c>
      <c r="B435" s="132"/>
      <c r="C435" s="172">
        <f t="shared" si="9"/>
        <v>5.4298748512886075E-2</v>
      </c>
      <c r="D435" s="172">
        <f t="shared" si="8"/>
        <v>6.3621946805568985E-2</v>
      </c>
      <c r="E435" s="172">
        <f t="shared" si="8"/>
        <v>6.9258111901751018E-2</v>
      </c>
      <c r="F435" s="172">
        <f t="shared" si="8"/>
        <v>1.4775625366359568E-2</v>
      </c>
      <c r="G435" s="172">
        <f t="shared" si="8"/>
        <v>-1.1772822010888251E-2</v>
      </c>
      <c r="H435" s="172">
        <f t="shared" si="8"/>
        <v>7.6063280328598548E-2</v>
      </c>
      <c r="I435" s="172">
        <f t="shared" si="8"/>
        <v>4.4245218657271934E-2</v>
      </c>
      <c r="J435" s="172">
        <f t="shared" si="8"/>
        <v>7.49770488979975E-2</v>
      </c>
      <c r="K435" s="172">
        <f t="shared" si="8"/>
        <v>7.246212852931988E-2</v>
      </c>
      <c r="L435" s="172">
        <f t="shared" si="8"/>
        <v>2.8894463028336315E-2</v>
      </c>
      <c r="M435" s="172">
        <f t="shared" si="8"/>
        <v>4.951391455405596E-2</v>
      </c>
      <c r="N435" s="172">
        <f t="shared" si="8"/>
        <v>1.0950230398319993E-2</v>
      </c>
      <c r="O435" s="172">
        <f t="shared" si="8"/>
        <v>0.19485036473274664</v>
      </c>
      <c r="P435" s="172">
        <f t="shared" si="8"/>
        <v>8.190657993684991E-2</v>
      </c>
      <c r="Q435" s="172">
        <f t="shared" si="8"/>
        <v>-3.475113440718236E-2</v>
      </c>
      <c r="R435" s="172">
        <f t="shared" si="8"/>
        <v>0.28079632601373961</v>
      </c>
      <c r="S435" s="136">
        <f t="shared" si="8"/>
        <v>0.10699093614331967</v>
      </c>
    </row>
    <row r="436" spans="1:19" x14ac:dyDescent="0.25">
      <c r="A436" s="189" t="s">
        <v>1666</v>
      </c>
      <c r="B436" s="132"/>
      <c r="C436" s="172">
        <f t="shared" si="9"/>
        <v>6.1005525211519585E-2</v>
      </c>
      <c r="D436" s="172">
        <f t="shared" si="8"/>
        <v>1.8490381299034242E-2</v>
      </c>
      <c r="E436" s="172">
        <f t="shared" si="8"/>
        <v>4.1474769628423225E-2</v>
      </c>
      <c r="F436" s="172">
        <f t="shared" si="8"/>
        <v>-8.5428101396517353E-2</v>
      </c>
      <c r="G436" s="172">
        <f t="shared" si="8"/>
        <v>-4.5333860988695074E-2</v>
      </c>
      <c r="H436" s="172">
        <f t="shared" si="8"/>
        <v>4.6003609874034845E-2</v>
      </c>
      <c r="I436" s="172">
        <f t="shared" si="8"/>
        <v>2.4939301126175595E-2</v>
      </c>
      <c r="J436" s="172">
        <f t="shared" si="8"/>
        <v>0.1433771586940753</v>
      </c>
      <c r="K436" s="172">
        <f t="shared" si="8"/>
        <v>1.3689054886846908E-2</v>
      </c>
      <c r="L436" s="172">
        <f t="shared" si="8"/>
        <v>6.6582021190966456E-2</v>
      </c>
      <c r="M436" s="172">
        <f t="shared" si="8"/>
        <v>2.7492125947355062E-2</v>
      </c>
      <c r="N436" s="172">
        <f t="shared" si="8"/>
        <v>4.00539873532888E-2</v>
      </c>
      <c r="O436" s="172">
        <f t="shared" si="8"/>
        <v>0.15745891836435089</v>
      </c>
      <c r="P436" s="172">
        <f t="shared" si="8"/>
        <v>5.7560410957024688E-2</v>
      </c>
      <c r="Q436" s="172">
        <f t="shared" si="8"/>
        <v>7.5332723925859879E-2</v>
      </c>
      <c r="R436" s="172">
        <f t="shared" si="8"/>
        <v>7.1516913796906278E-2</v>
      </c>
      <c r="S436" s="136">
        <f t="shared" si="8"/>
        <v>5.7554975571599165E-2</v>
      </c>
    </row>
    <row r="437" spans="1:19" x14ac:dyDescent="0.25">
      <c r="A437" s="189" t="s">
        <v>1663</v>
      </c>
      <c r="B437" s="132"/>
      <c r="C437" s="172">
        <f t="shared" si="9"/>
        <v>5.8982241215538078E-2</v>
      </c>
      <c r="D437" s="172">
        <f t="shared" si="8"/>
        <v>1.7128495442000791E-2</v>
      </c>
      <c r="E437" s="172">
        <f t="shared" si="8"/>
        <v>2.8478070773811259E-2</v>
      </c>
      <c r="F437" s="172">
        <f t="shared" si="8"/>
        <v>-0.10245942999664159</v>
      </c>
      <c r="G437" s="172">
        <f t="shared" si="8"/>
        <v>-5.8715267422517425E-2</v>
      </c>
      <c r="H437" s="172">
        <f t="shared" si="8"/>
        <v>4.123446378656026E-2</v>
      </c>
      <c r="I437" s="172">
        <f t="shared" si="8"/>
        <v>1.6761579317452258E-2</v>
      </c>
      <c r="J437" s="172">
        <f t="shared" si="8"/>
        <v>0.15843315960029947</v>
      </c>
      <c r="K437" s="172">
        <f t="shared" si="8"/>
        <v>1.2295039239830663E-2</v>
      </c>
      <c r="L437" s="172">
        <f t="shared" si="8"/>
        <v>7.3373980112519499E-2</v>
      </c>
      <c r="M437" s="172">
        <f t="shared" si="8"/>
        <v>2.5274136445529116E-2</v>
      </c>
      <c r="N437" s="172">
        <f t="shared" si="8"/>
        <v>3.7898511213148467E-2</v>
      </c>
      <c r="O437" s="172">
        <f t="shared" si="8"/>
        <v>0.16014592470042088</v>
      </c>
      <c r="P437" s="172">
        <f t="shared" si="8"/>
        <v>6.0862557637449743E-2</v>
      </c>
      <c r="Q437" s="172">
        <f t="shared" si="8"/>
        <v>8.1830045784981875E-2</v>
      </c>
      <c r="R437" s="172">
        <f t="shared" si="8"/>
        <v>7.77513943575876E-2</v>
      </c>
      <c r="S437" s="136">
        <f t="shared" si="8"/>
        <v>5.9642261854856882E-2</v>
      </c>
    </row>
    <row r="438" spans="1:19" x14ac:dyDescent="0.25">
      <c r="A438" s="189" t="s">
        <v>1660</v>
      </c>
      <c r="B438" s="132"/>
      <c r="C438" s="172">
        <f t="shared" si="9"/>
        <v>7.4210113235041897E-2</v>
      </c>
      <c r="D438" s="172">
        <f t="shared" si="8"/>
        <v>2.6433358354426728E-2</v>
      </c>
      <c r="E438" s="172">
        <f t="shared" si="8"/>
        <v>0.13575108758787757</v>
      </c>
      <c r="F438" s="172">
        <f t="shared" si="8"/>
        <v>3.8324674602489228E-2</v>
      </c>
      <c r="G438" s="172">
        <f t="shared" si="8"/>
        <v>4.880831591230228E-2</v>
      </c>
      <c r="H438" s="172">
        <f t="shared" si="8"/>
        <v>7.880067139236413E-2</v>
      </c>
      <c r="I438" s="172">
        <f t="shared" si="8"/>
        <v>7.9974658028125978E-2</v>
      </c>
      <c r="J438" s="172">
        <f t="shared" si="8"/>
        <v>4.8969335902157463E-2</v>
      </c>
      <c r="K438" s="172">
        <f t="shared" si="8"/>
        <v>2.3660247474499796E-2</v>
      </c>
      <c r="L438" s="172">
        <f t="shared" si="8"/>
        <v>2.1649258245163283E-2</v>
      </c>
      <c r="M438" s="172">
        <f t="shared" si="8"/>
        <v>4.2781390177550227E-2</v>
      </c>
      <c r="N438" s="172">
        <f t="shared" si="8"/>
        <v>5.4216805403989987E-2</v>
      </c>
      <c r="O438" s="172">
        <f t="shared" si="8"/>
        <v>0.13968909821459707</v>
      </c>
      <c r="P438" s="172">
        <f t="shared" si="8"/>
        <v>3.624835454690345E-2</v>
      </c>
      <c r="Q438" s="172">
        <f t="shared" si="8"/>
        <v>3.4749166556637068E-2</v>
      </c>
      <c r="R438" s="172">
        <f t="shared" si="8"/>
        <v>3.270658502462398E-2</v>
      </c>
      <c r="S438" s="136">
        <f t="shared" si="8"/>
        <v>4.4009202342916165E-2</v>
      </c>
    </row>
    <row r="439" spans="1:19" x14ac:dyDescent="0.25">
      <c r="A439" s="189" t="s">
        <v>1657</v>
      </c>
      <c r="B439" s="132"/>
      <c r="C439" s="172">
        <f t="shared" si="9"/>
        <v>8.4890114100465874E-2</v>
      </c>
      <c r="D439" s="172">
        <f t="shared" si="8"/>
        <v>2.266052599938595E-2</v>
      </c>
      <c r="E439" s="172">
        <f t="shared" si="8"/>
        <v>0.18945775764407768</v>
      </c>
      <c r="F439" s="172">
        <f t="shared" si="8"/>
        <v>0.12115817991096134</v>
      </c>
      <c r="G439" s="172">
        <f t="shared" si="8"/>
        <v>1.4547094713104558E-2</v>
      </c>
      <c r="H439" s="172">
        <f t="shared" si="8"/>
        <v>7.7214995560440425E-2</v>
      </c>
      <c r="I439" s="172">
        <f t="shared" si="8"/>
        <v>7.9515451301232831E-2</v>
      </c>
      <c r="J439" s="172">
        <f t="shared" si="8"/>
        <v>2.9527935880186096E-2</v>
      </c>
      <c r="K439" s="172">
        <f t="shared" si="8"/>
        <v>6.4925047337101027E-3</v>
      </c>
      <c r="L439" s="172">
        <f t="shared" si="8"/>
        <v>0.15303784110237917</v>
      </c>
      <c r="M439" s="172">
        <f t="shared" si="8"/>
        <v>1.8999414397607772E-2</v>
      </c>
      <c r="N439" s="172">
        <f t="shared" si="8"/>
        <v>7.0962792045421441E-3</v>
      </c>
      <c r="O439" s="172">
        <f t="shared" si="8"/>
        <v>0.23023996731085017</v>
      </c>
      <c r="P439" s="172">
        <f t="shared" si="8"/>
        <v>5.831138351685361E-3</v>
      </c>
      <c r="Q439" s="172">
        <f t="shared" si="8"/>
        <v>7.6467523104680968E-2</v>
      </c>
      <c r="R439" s="172">
        <f t="shared" si="8"/>
        <v>5.8130993197512026E-2</v>
      </c>
      <c r="S439" s="136">
        <f t="shared" si="8"/>
        <v>3.6210016723197347E-2</v>
      </c>
    </row>
    <row r="440" spans="1:19" x14ac:dyDescent="0.25">
      <c r="A440" s="189" t="s">
        <v>1654</v>
      </c>
      <c r="B440" s="132"/>
      <c r="C440" s="172">
        <f t="shared" si="9"/>
        <v>7.9833507429428741E-2</v>
      </c>
      <c r="D440" s="172">
        <f t="shared" si="8"/>
        <v>5.3562512817388885E-2</v>
      </c>
      <c r="E440" s="172">
        <f t="shared" si="8"/>
        <v>0.33291428086315178</v>
      </c>
      <c r="F440" s="172">
        <f t="shared" si="8"/>
        <v>0.12259024086383219</v>
      </c>
      <c r="G440" s="172">
        <f t="shared" si="8"/>
        <v>9.2254565095426733E-2</v>
      </c>
      <c r="H440" s="172">
        <f t="shared" si="8"/>
        <v>0.11823141184885322</v>
      </c>
      <c r="I440" s="172">
        <f t="shared" si="8"/>
        <v>9.7585288539289383E-2</v>
      </c>
      <c r="J440" s="172">
        <f t="shared" si="8"/>
        <v>-4.2011636009518294E-2</v>
      </c>
      <c r="K440" s="172">
        <f t="shared" si="8"/>
        <v>1.8261678717118368E-2</v>
      </c>
      <c r="L440" s="172">
        <f t="shared" si="8"/>
        <v>0.2849631190825781</v>
      </c>
      <c r="M440" s="172">
        <f t="shared" si="8"/>
        <v>-9.8108609646653244E-3</v>
      </c>
      <c r="N440" s="172">
        <f t="shared" si="8"/>
        <v>-5.8974597790203864E-2</v>
      </c>
      <c r="O440" s="172">
        <f t="shared" si="8"/>
        <v>0.3264778749102315</v>
      </c>
      <c r="P440" s="172">
        <f t="shared" si="8"/>
        <v>-9.2706046350233717E-2</v>
      </c>
      <c r="Q440" s="172">
        <f t="shared" si="8"/>
        <v>0.19125042811626813</v>
      </c>
      <c r="R440" s="172">
        <f t="shared" si="8"/>
        <v>-2.5440437446877517E-4</v>
      </c>
      <c r="S440" s="136">
        <f t="shared" si="8"/>
        <v>6.6319959069733869E-3</v>
      </c>
    </row>
    <row r="441" spans="1:19" x14ac:dyDescent="0.25">
      <c r="A441" s="189" t="s">
        <v>1651</v>
      </c>
      <c r="B441" s="132"/>
      <c r="C441" s="172">
        <f t="shared" si="9"/>
        <v>8.921600905455529E-2</v>
      </c>
      <c r="D441" s="172">
        <f t="shared" si="8"/>
        <v>-3.6710987099159986E-3</v>
      </c>
      <c r="E441" s="172">
        <f t="shared" si="8"/>
        <v>7.7060711822106054E-2</v>
      </c>
      <c r="F441" s="172">
        <f t="shared" si="8"/>
        <v>0.11997199743314901</v>
      </c>
      <c r="G441" s="172">
        <f t="shared" si="8"/>
        <v>-4.8563038480720189E-2</v>
      </c>
      <c r="H441" s="172">
        <f t="shared" si="8"/>
        <v>4.2846727050490863E-2</v>
      </c>
      <c r="I441" s="172">
        <f t="shared" si="8"/>
        <v>6.4003719457848218E-2</v>
      </c>
      <c r="J441" s="172">
        <f t="shared" si="8"/>
        <v>9.6008978920130827E-2</v>
      </c>
      <c r="K441" s="172">
        <f t="shared" si="8"/>
        <v>-3.687906642332206E-3</v>
      </c>
      <c r="L441" s="172">
        <f t="shared" si="8"/>
        <v>4.9405474064356136E-2</v>
      </c>
      <c r="M441" s="172">
        <f t="shared" si="8"/>
        <v>4.470838042004055E-2</v>
      </c>
      <c r="N441" s="172">
        <f t="shared" si="8"/>
        <v>6.836510985680766E-2</v>
      </c>
      <c r="O441" s="172">
        <f t="shared" si="8"/>
        <v>0.15218688775683287</v>
      </c>
      <c r="P441" s="172">
        <f t="shared" si="8"/>
        <v>0.10015497062219003</v>
      </c>
      <c r="Q441" s="172">
        <f t="shared" si="8"/>
        <v>-1.4156121118800713E-2</v>
      </c>
      <c r="R441" s="172">
        <f t="shared" si="8"/>
        <v>0.11165231788284924</v>
      </c>
      <c r="S441" s="136">
        <f t="shared" si="8"/>
        <v>6.2507656700942604E-2</v>
      </c>
    </row>
    <row r="442" spans="1:19" x14ac:dyDescent="0.25">
      <c r="A442" s="189" t="s">
        <v>1648</v>
      </c>
      <c r="B442" s="132"/>
      <c r="C442" s="172">
        <f t="shared" si="9"/>
        <v>0.13898031108191655</v>
      </c>
      <c r="D442" s="172">
        <f t="shared" si="9"/>
        <v>7.7843720582021048E-2</v>
      </c>
      <c r="E442" s="172">
        <f t="shared" si="9"/>
        <v>3.2700645722236299E-2</v>
      </c>
      <c r="F442" s="172">
        <f t="shared" si="9"/>
        <v>4.2489967755783287E-2</v>
      </c>
      <c r="G442" s="172">
        <f t="shared" si="9"/>
        <v>-5.8401648156720665E-2</v>
      </c>
      <c r="H442" s="172">
        <f t="shared" si="9"/>
        <v>-2.9768426602278297E-2</v>
      </c>
      <c r="I442" s="172">
        <f t="shared" si="9"/>
        <v>0.11184275902121121</v>
      </c>
      <c r="J442" s="172">
        <f t="shared" si="9"/>
        <v>4.8663427500781342E-2</v>
      </c>
      <c r="K442" s="172">
        <f t="shared" si="9"/>
        <v>1.7754215729305134E-2</v>
      </c>
      <c r="L442" s="172">
        <f t="shared" si="9"/>
        <v>4.640132277839526E-2</v>
      </c>
      <c r="M442" s="172">
        <f t="shared" si="9"/>
        <v>2.7621432057501671E-2</v>
      </c>
      <c r="N442" s="172">
        <f t="shared" si="9"/>
        <v>8.8836389865458498E-2</v>
      </c>
      <c r="O442" s="172">
        <f t="shared" si="9"/>
        <v>7.2316448434201375E-2</v>
      </c>
      <c r="P442" s="172">
        <f t="shared" si="9"/>
        <v>7.9690943965547989E-2</v>
      </c>
      <c r="Q442" s="172">
        <f t="shared" si="9"/>
        <v>-6.1585652207600816E-3</v>
      </c>
      <c r="R442" s="172">
        <f t="shared" si="9"/>
        <v>6.5234970011370574E-2</v>
      </c>
      <c r="S442" s="136">
        <f t="shared" ref="D442:S457" si="10">(S37/R37)^4-1</f>
        <v>-3.7808720761615122E-2</v>
      </c>
    </row>
    <row r="443" spans="1:19" x14ac:dyDescent="0.25">
      <c r="A443" s="189" t="s">
        <v>1645</v>
      </c>
      <c r="B443" s="132"/>
      <c r="C443" s="172">
        <f t="shared" ref="C443:R458" si="11">(C38/B38)^4-1</f>
        <v>0.13668461016725186</v>
      </c>
      <c r="D443" s="172">
        <f t="shared" si="10"/>
        <v>7.3543172037706883E-2</v>
      </c>
      <c r="E443" s="172">
        <f t="shared" si="10"/>
        <v>2.5320985952817843E-2</v>
      </c>
      <c r="F443" s="172">
        <f t="shared" si="10"/>
        <v>3.3038952765196861E-2</v>
      </c>
      <c r="G443" s="172">
        <f t="shared" si="10"/>
        <v>-4.8542424323299138E-2</v>
      </c>
      <c r="H443" s="172">
        <f t="shared" si="10"/>
        <v>-4.8392836685487106E-2</v>
      </c>
      <c r="I443" s="172">
        <f t="shared" si="10"/>
        <v>0.11633940402181864</v>
      </c>
      <c r="J443" s="172">
        <f t="shared" si="10"/>
        <v>3.9991229554154017E-2</v>
      </c>
      <c r="K443" s="172">
        <f t="shared" si="10"/>
        <v>1.4172509309557935E-2</v>
      </c>
      <c r="L443" s="172">
        <f t="shared" si="10"/>
        <v>4.9562709590901477E-2</v>
      </c>
      <c r="M443" s="172">
        <f t="shared" si="10"/>
        <v>2.8555320551783892E-2</v>
      </c>
      <c r="N443" s="172">
        <f t="shared" si="10"/>
        <v>9.790793781025231E-2</v>
      </c>
      <c r="O443" s="172">
        <f t="shared" si="10"/>
        <v>5.7959784828250926E-2</v>
      </c>
      <c r="P443" s="172">
        <f t="shared" si="10"/>
        <v>8.8113819347435118E-2</v>
      </c>
      <c r="Q443" s="172">
        <f t="shared" si="10"/>
        <v>-6.9452220285448618E-3</v>
      </c>
      <c r="R443" s="172">
        <f t="shared" si="10"/>
        <v>6.6223705141486899E-2</v>
      </c>
      <c r="S443" s="136">
        <f t="shared" si="10"/>
        <v>-4.0555774666802491E-2</v>
      </c>
    </row>
    <row r="444" spans="1:19" x14ac:dyDescent="0.25">
      <c r="A444" s="189" t="s">
        <v>1642</v>
      </c>
      <c r="B444" s="132"/>
      <c r="C444" s="172">
        <f t="shared" si="11"/>
        <v>0.14892013968731455</v>
      </c>
      <c r="D444" s="172">
        <f t="shared" si="10"/>
        <v>9.6545514149683598E-2</v>
      </c>
      <c r="E444" s="172">
        <f t="shared" si="10"/>
        <v>6.6018646936538028E-2</v>
      </c>
      <c r="F444" s="172">
        <f t="shared" si="10"/>
        <v>8.4568920614369381E-2</v>
      </c>
      <c r="G444" s="172">
        <f t="shared" si="10"/>
        <v>-0.10094615842609289</v>
      </c>
      <c r="H444" s="172">
        <f t="shared" si="10"/>
        <v>5.616630494014796E-2</v>
      </c>
      <c r="I444" s="172">
        <f t="shared" si="10"/>
        <v>9.3184858431608841E-2</v>
      </c>
      <c r="J444" s="172">
        <f t="shared" si="10"/>
        <v>8.653862305589044E-2</v>
      </c>
      <c r="K444" s="172">
        <f t="shared" si="10"/>
        <v>3.3690138712761497E-2</v>
      </c>
      <c r="L444" s="172">
        <f t="shared" si="10"/>
        <v>3.340877607437287E-2</v>
      </c>
      <c r="M444" s="172">
        <f t="shared" si="10"/>
        <v>2.3731716591069318E-2</v>
      </c>
      <c r="N444" s="172">
        <f t="shared" si="10"/>
        <v>4.9705808678959462E-2</v>
      </c>
      <c r="O444" s="172">
        <f t="shared" si="10"/>
        <v>0.13712288822818963</v>
      </c>
      <c r="P444" s="172">
        <f t="shared" si="10"/>
        <v>4.349346019870115E-2</v>
      </c>
      <c r="Q444" s="172">
        <f t="shared" si="10"/>
        <v>-2.8842668404458482E-3</v>
      </c>
      <c r="R444" s="172">
        <f t="shared" si="10"/>
        <v>6.0059886189734346E-2</v>
      </c>
      <c r="S444" s="136">
        <f t="shared" si="10"/>
        <v>-2.4452170624234215E-2</v>
      </c>
    </row>
    <row r="445" spans="1:19" x14ac:dyDescent="0.25">
      <c r="A445" s="187" t="s">
        <v>15</v>
      </c>
      <c r="B445" s="132"/>
      <c r="C445" s="172">
        <f t="shared" si="11"/>
        <v>8.1720612905318513E-2</v>
      </c>
      <c r="D445" s="172">
        <f t="shared" si="10"/>
        <v>9.9997427789602966E-2</v>
      </c>
      <c r="E445" s="172">
        <f t="shared" si="10"/>
        <v>0.11551499543804367</v>
      </c>
      <c r="F445" s="172">
        <f t="shared" si="10"/>
        <v>0.1661720075491897</v>
      </c>
      <c r="G445" s="172">
        <f t="shared" si="10"/>
        <v>9.1628170450877899E-2</v>
      </c>
      <c r="H445" s="172">
        <f t="shared" si="10"/>
        <v>0.10270578830778976</v>
      </c>
      <c r="I445" s="172">
        <f t="shared" si="10"/>
        <v>9.614413211487971E-2</v>
      </c>
      <c r="J445" s="172">
        <f t="shared" si="10"/>
        <v>0.12476405532987944</v>
      </c>
      <c r="K445" s="172">
        <f t="shared" si="10"/>
        <v>5.9064329277056737E-2</v>
      </c>
      <c r="L445" s="172">
        <f t="shared" si="10"/>
        <v>6.0606992925261505E-2</v>
      </c>
      <c r="M445" s="172">
        <f t="shared" si="10"/>
        <v>3.9963824448151719E-2</v>
      </c>
      <c r="N445" s="172">
        <f t="shared" si="10"/>
        <v>2.2332519681850904E-2</v>
      </c>
      <c r="O445" s="172">
        <f t="shared" si="10"/>
        <v>0.13574180689267812</v>
      </c>
      <c r="P445" s="172">
        <f t="shared" si="10"/>
        <v>0.12919833332847164</v>
      </c>
      <c r="Q445" s="172">
        <f t="shared" si="10"/>
        <v>8.695113194784776E-2</v>
      </c>
      <c r="R445" s="172">
        <f t="shared" si="10"/>
        <v>6.3217047331439291E-2</v>
      </c>
      <c r="S445" s="136">
        <f t="shared" si="10"/>
        <v>8.2832512177331452E-2</v>
      </c>
    </row>
    <row r="446" spans="1:19" x14ac:dyDescent="0.25">
      <c r="A446" s="189" t="s">
        <v>1639</v>
      </c>
      <c r="B446" s="132"/>
      <c r="C446" s="172">
        <f t="shared" si="11"/>
        <v>0.10828588131665273</v>
      </c>
      <c r="D446" s="172">
        <f t="shared" si="10"/>
        <v>0.11780623872797436</v>
      </c>
      <c r="E446" s="172">
        <f t="shared" si="10"/>
        <v>0.18694592673729815</v>
      </c>
      <c r="F446" s="172">
        <f t="shared" si="10"/>
        <v>0.12577348565564472</v>
      </c>
      <c r="G446" s="172">
        <f t="shared" si="10"/>
        <v>0.17028369546932365</v>
      </c>
      <c r="H446" s="172">
        <f t="shared" si="10"/>
        <v>0.1692051825521963</v>
      </c>
      <c r="I446" s="172">
        <f t="shared" si="10"/>
        <v>0.11166900254662226</v>
      </c>
      <c r="J446" s="172">
        <f t="shared" si="10"/>
        <v>0.12034229894296322</v>
      </c>
      <c r="K446" s="172">
        <f t="shared" si="10"/>
        <v>5.7811509748858958E-2</v>
      </c>
      <c r="L446" s="172">
        <f t="shared" si="10"/>
        <v>6.1925183270079343E-2</v>
      </c>
      <c r="M446" s="172">
        <f t="shared" si="10"/>
        <v>5.4865096186291318E-2</v>
      </c>
      <c r="N446" s="172">
        <f t="shared" si="10"/>
        <v>6.4115075150676715E-2</v>
      </c>
      <c r="O446" s="172">
        <f t="shared" si="10"/>
        <v>0.11511001293769829</v>
      </c>
      <c r="P446" s="172">
        <f t="shared" si="10"/>
        <v>0.11089505855278192</v>
      </c>
      <c r="Q446" s="172">
        <f t="shared" si="10"/>
        <v>0.13042936715763553</v>
      </c>
      <c r="R446" s="172">
        <f t="shared" si="10"/>
        <v>5.3509698820146889E-2</v>
      </c>
      <c r="S446" s="136">
        <f t="shared" si="10"/>
        <v>6.6019213849405345E-2</v>
      </c>
    </row>
    <row r="447" spans="1:19" x14ac:dyDescent="0.25">
      <c r="A447" s="189" t="s">
        <v>1636</v>
      </c>
      <c r="B447" s="132"/>
      <c r="C447" s="172">
        <f t="shared" si="11"/>
        <v>0.12718470884273425</v>
      </c>
      <c r="D447" s="172">
        <f t="shared" si="10"/>
        <v>0.13646405899665348</v>
      </c>
      <c r="E447" s="172">
        <f t="shared" si="10"/>
        <v>0.15687422877405388</v>
      </c>
      <c r="F447" s="172">
        <f t="shared" si="10"/>
        <v>0.15373500970942122</v>
      </c>
      <c r="G447" s="172">
        <f t="shared" si="10"/>
        <v>0.13822339133446415</v>
      </c>
      <c r="H447" s="172">
        <f t="shared" si="10"/>
        <v>0.12737950235500306</v>
      </c>
      <c r="I447" s="172">
        <f t="shared" si="10"/>
        <v>8.5247392727839655E-2</v>
      </c>
      <c r="J447" s="172">
        <f t="shared" si="10"/>
        <v>0.15696757311150589</v>
      </c>
      <c r="K447" s="172">
        <f t="shared" si="10"/>
        <v>6.0804005903670744E-2</v>
      </c>
      <c r="L447" s="172">
        <f t="shared" si="10"/>
        <v>4.6293009309298139E-2</v>
      </c>
      <c r="M447" s="172">
        <f t="shared" si="10"/>
        <v>7.2980470966316879E-2</v>
      </c>
      <c r="N447" s="172">
        <f t="shared" si="10"/>
        <v>5.4313270623894905E-2</v>
      </c>
      <c r="O447" s="172">
        <f t="shared" si="10"/>
        <v>0.1076505764247575</v>
      </c>
      <c r="P447" s="172">
        <f t="shared" si="10"/>
        <v>0.1546119737611944</v>
      </c>
      <c r="Q447" s="172">
        <f t="shared" si="10"/>
        <v>0.14781513408456859</v>
      </c>
      <c r="R447" s="172">
        <f t="shared" si="10"/>
        <v>2.0627116774950327E-2</v>
      </c>
      <c r="S447" s="136">
        <f t="shared" si="10"/>
        <v>7.7895217883980461E-2</v>
      </c>
    </row>
    <row r="448" spans="1:19" x14ac:dyDescent="0.25">
      <c r="A448" s="189" t="s">
        <v>1633</v>
      </c>
      <c r="B448" s="132"/>
      <c r="C448" s="172">
        <f t="shared" si="11"/>
        <v>0.27642379343768009</v>
      </c>
      <c r="D448" s="172">
        <f t="shared" si="10"/>
        <v>0.24163412837821618</v>
      </c>
      <c r="E448" s="172">
        <f t="shared" si="10"/>
        <v>0.21596611187676928</v>
      </c>
      <c r="F448" s="172">
        <f t="shared" si="10"/>
        <v>0.22021178361078486</v>
      </c>
      <c r="G448" s="172">
        <f t="shared" si="10"/>
        <v>0.23617655192328479</v>
      </c>
      <c r="H448" s="172">
        <f t="shared" si="10"/>
        <v>0.21128518921372641</v>
      </c>
      <c r="I448" s="172">
        <f t="shared" si="10"/>
        <v>0.18188333801652723</v>
      </c>
      <c r="J448" s="172">
        <f t="shared" si="10"/>
        <v>0.24640155872468372</v>
      </c>
      <c r="K448" s="172">
        <f t="shared" si="10"/>
        <v>0.15536643641647796</v>
      </c>
      <c r="L448" s="172">
        <f t="shared" si="10"/>
        <v>0.10582736430431061</v>
      </c>
      <c r="M448" s="172">
        <f t="shared" si="10"/>
        <v>7.8784734363033904E-2</v>
      </c>
      <c r="N448" s="172">
        <f t="shared" si="10"/>
        <v>0.1592272855776764</v>
      </c>
      <c r="O448" s="172">
        <f t="shared" si="10"/>
        <v>0.28541192522978243</v>
      </c>
      <c r="P448" s="172">
        <f t="shared" si="10"/>
        <v>0.19456896276188185</v>
      </c>
      <c r="Q448" s="172">
        <f t="shared" si="10"/>
        <v>0.19759448421403292</v>
      </c>
      <c r="R448" s="172">
        <f t="shared" si="10"/>
        <v>7.0040622213734416E-2</v>
      </c>
      <c r="S448" s="136">
        <f t="shared" si="10"/>
        <v>0.1372610512665835</v>
      </c>
    </row>
    <row r="449" spans="1:19" x14ac:dyDescent="0.25">
      <c r="A449" s="189" t="s">
        <v>1630</v>
      </c>
      <c r="B449" s="132"/>
      <c r="C449" s="172">
        <f t="shared" si="11"/>
        <v>0.1505647100636045</v>
      </c>
      <c r="D449" s="172">
        <f t="shared" si="10"/>
        <v>0.13214668629871507</v>
      </c>
      <c r="E449" s="172">
        <f t="shared" si="10"/>
        <v>0.1903466104558782</v>
      </c>
      <c r="F449" s="172">
        <f t="shared" si="10"/>
        <v>0.15220160761293378</v>
      </c>
      <c r="G449" s="172">
        <f t="shared" si="10"/>
        <v>0.14827590466920415</v>
      </c>
      <c r="H449" s="172">
        <f t="shared" si="10"/>
        <v>0.11099728046803103</v>
      </c>
      <c r="I449" s="172">
        <f t="shared" si="10"/>
        <v>0.16862137463703375</v>
      </c>
      <c r="J449" s="172">
        <f t="shared" si="10"/>
        <v>0.13558742231265941</v>
      </c>
      <c r="K449" s="172">
        <f t="shared" si="10"/>
        <v>-5.5650501403456287E-2</v>
      </c>
      <c r="L449" s="172">
        <f t="shared" si="10"/>
        <v>0.18067316735293115</v>
      </c>
      <c r="M449" s="172">
        <f t="shared" si="10"/>
        <v>0.12829898663399186</v>
      </c>
      <c r="N449" s="172">
        <f t="shared" si="10"/>
        <v>2.0547698214595567E-2</v>
      </c>
      <c r="O449" s="172">
        <f t="shared" si="10"/>
        <v>-0.13012445362610314</v>
      </c>
      <c r="P449" s="172">
        <f t="shared" si="10"/>
        <v>2.3875734720161468E-2</v>
      </c>
      <c r="Q449" s="172">
        <f t="shared" si="10"/>
        <v>0.14211713778386503</v>
      </c>
      <c r="R449" s="172">
        <f t="shared" si="10"/>
        <v>7.3628277986922841E-2</v>
      </c>
      <c r="S449" s="136">
        <f t="shared" si="10"/>
        <v>4.1395021731388537E-2</v>
      </c>
    </row>
    <row r="450" spans="1:19" x14ac:dyDescent="0.25">
      <c r="A450" s="189" t="s">
        <v>1627</v>
      </c>
      <c r="B450" s="132"/>
      <c r="C450" s="172">
        <f t="shared" si="11"/>
        <v>6.2700861183019763E-2</v>
      </c>
      <c r="D450" s="172">
        <f t="shared" si="10"/>
        <v>6.4811160669079548E-2</v>
      </c>
      <c r="E450" s="172">
        <f t="shared" si="10"/>
        <v>0.14436948948739659</v>
      </c>
      <c r="F450" s="172">
        <f t="shared" si="10"/>
        <v>8.2641972513054274E-2</v>
      </c>
      <c r="G450" s="172">
        <f t="shared" si="10"/>
        <v>9.167032587235191E-2</v>
      </c>
      <c r="H450" s="172">
        <f t="shared" si="10"/>
        <v>2.4914175577470443E-2</v>
      </c>
      <c r="I450" s="172">
        <f t="shared" si="10"/>
        <v>6.7418157033564796E-2</v>
      </c>
      <c r="J450" s="172">
        <f t="shared" si="10"/>
        <v>5.8613719183098656E-2</v>
      </c>
      <c r="K450" s="172">
        <f t="shared" si="10"/>
        <v>7.0412996803719485E-2</v>
      </c>
      <c r="L450" s="172">
        <f t="shared" si="10"/>
        <v>-2.5020276693168864E-2</v>
      </c>
      <c r="M450" s="172">
        <f t="shared" si="10"/>
        <v>-3.9160636901304335E-2</v>
      </c>
      <c r="N450" s="172">
        <f t="shared" si="10"/>
        <v>-2.2381466256445881E-3</v>
      </c>
      <c r="O450" s="172">
        <f t="shared" si="10"/>
        <v>7.6039143751188476E-2</v>
      </c>
      <c r="P450" s="172">
        <f t="shared" si="10"/>
        <v>0.16563711886147914</v>
      </c>
      <c r="Q450" s="172">
        <f t="shared" si="10"/>
        <v>0.10191498455755843</v>
      </c>
      <c r="R450" s="172">
        <f t="shared" si="10"/>
        <v>1.3584319129516631E-2</v>
      </c>
      <c r="S450" s="136">
        <f t="shared" si="10"/>
        <v>3.613587679723862E-2</v>
      </c>
    </row>
    <row r="451" spans="1:19" x14ac:dyDescent="0.25">
      <c r="A451" s="189" t="s">
        <v>1624</v>
      </c>
      <c r="B451" s="132"/>
      <c r="C451" s="172">
        <f t="shared" si="11"/>
        <v>-2.2430025149218213E-2</v>
      </c>
      <c r="D451" s="172">
        <f t="shared" si="10"/>
        <v>5.7241597261124433E-2</v>
      </c>
      <c r="E451" s="172">
        <f t="shared" si="10"/>
        <v>6.8882251839777808E-2</v>
      </c>
      <c r="F451" s="172">
        <f t="shared" si="10"/>
        <v>0.12075372389574057</v>
      </c>
      <c r="G451" s="172">
        <f t="shared" si="10"/>
        <v>4.4385224789416089E-2</v>
      </c>
      <c r="H451" s="172">
        <f t="shared" si="10"/>
        <v>0.10732287183805322</v>
      </c>
      <c r="I451" s="172">
        <f t="shared" si="10"/>
        <v>-6.7485681070387105E-2</v>
      </c>
      <c r="J451" s="172">
        <f t="shared" si="10"/>
        <v>0.13014410220323325</v>
      </c>
      <c r="K451" s="172">
        <f t="shared" si="10"/>
        <v>2.15659079032815E-2</v>
      </c>
      <c r="L451" s="172">
        <f t="shared" si="10"/>
        <v>-6.0578180771349466E-2</v>
      </c>
      <c r="M451" s="172">
        <f t="shared" si="10"/>
        <v>0.10783162272317282</v>
      </c>
      <c r="N451" s="172">
        <f t="shared" si="10"/>
        <v>-1.1573463884493096E-2</v>
      </c>
      <c r="O451" s="172">
        <f t="shared" si="10"/>
        <v>0.10009381122186767</v>
      </c>
      <c r="P451" s="172">
        <f t="shared" si="10"/>
        <v>0.19237923386207401</v>
      </c>
      <c r="Q451" s="172">
        <f t="shared" si="10"/>
        <v>0.12024460896931566</v>
      </c>
      <c r="R451" s="172">
        <f t="shared" si="10"/>
        <v>-6.6649891747416423E-2</v>
      </c>
      <c r="S451" s="136">
        <f t="shared" si="10"/>
        <v>5.893786083627317E-2</v>
      </c>
    </row>
    <row r="452" spans="1:19" x14ac:dyDescent="0.25">
      <c r="A452" s="189" t="s">
        <v>1621</v>
      </c>
      <c r="B452" s="132"/>
      <c r="C452" s="172">
        <f t="shared" si="11"/>
        <v>3.2566784273082572E-2</v>
      </c>
      <c r="D452" s="172">
        <f t="shared" si="10"/>
        <v>8.5500414803381553E-2</v>
      </c>
      <c r="E452" s="172">
        <f t="shared" si="10"/>
        <v>0.16181152822851708</v>
      </c>
      <c r="F452" s="172">
        <f t="shared" si="10"/>
        <v>4.8718877853232145E-2</v>
      </c>
      <c r="G452" s="172">
        <f t="shared" si="10"/>
        <v>0.11195204654255919</v>
      </c>
      <c r="H452" s="172">
        <f t="shared" si="10"/>
        <v>0.12311989456073502</v>
      </c>
      <c r="I452" s="172">
        <f t="shared" si="10"/>
        <v>-3.4069934092048393E-2</v>
      </c>
      <c r="J452" s="172">
        <f t="shared" si="10"/>
        <v>0.10811092896809238</v>
      </c>
      <c r="K452" s="172">
        <f t="shared" si="10"/>
        <v>-2.4111935077986479E-2</v>
      </c>
      <c r="L452" s="172">
        <f t="shared" si="10"/>
        <v>-6.2706277865016702E-2</v>
      </c>
      <c r="M452" s="172">
        <f t="shared" si="10"/>
        <v>4.5732504191204892E-3</v>
      </c>
      <c r="N452" s="172">
        <f t="shared" si="10"/>
        <v>-3.6431908416140191E-3</v>
      </c>
      <c r="O452" s="172">
        <f t="shared" si="10"/>
        <v>0.10082371478287344</v>
      </c>
      <c r="P452" s="172">
        <f t="shared" si="10"/>
        <v>0.1628269130801745</v>
      </c>
      <c r="Q452" s="172">
        <f t="shared" si="10"/>
        <v>0.14123086458740031</v>
      </c>
      <c r="R452" s="172">
        <f t="shared" si="10"/>
        <v>-2.549342017669487E-2</v>
      </c>
      <c r="S452" s="136">
        <f t="shared" si="10"/>
        <v>8.0017433223247725E-2</v>
      </c>
    </row>
    <row r="453" spans="1:19" x14ac:dyDescent="0.25">
      <c r="A453" s="189" t="s">
        <v>1618</v>
      </c>
      <c r="B453" s="132"/>
      <c r="C453" s="172">
        <f t="shared" si="11"/>
        <v>-8.1769806865410022E-2</v>
      </c>
      <c r="D453" s="172">
        <f t="shared" si="10"/>
        <v>2.5461346837067689E-2</v>
      </c>
      <c r="E453" s="172">
        <f t="shared" si="10"/>
        <v>-3.2528123799913322E-2</v>
      </c>
      <c r="F453" s="172">
        <f t="shared" si="10"/>
        <v>0.21496205693402182</v>
      </c>
      <c r="G453" s="172">
        <f t="shared" si="10"/>
        <v>-3.2893955341616543E-2</v>
      </c>
      <c r="H453" s="172">
        <f t="shared" si="10"/>
        <v>8.6799800018616313E-2</v>
      </c>
      <c r="I453" s="172">
        <f t="shared" si="10"/>
        <v>-0.11013183059683962</v>
      </c>
      <c r="J453" s="172">
        <f t="shared" si="10"/>
        <v>0.15768921321583051</v>
      </c>
      <c r="K453" s="172">
        <f t="shared" si="10"/>
        <v>8.3434169198146391E-2</v>
      </c>
      <c r="L453" s="172">
        <f t="shared" si="10"/>
        <v>-5.7867714519006186E-2</v>
      </c>
      <c r="M453" s="172">
        <f t="shared" si="10"/>
        <v>0.26274358402585674</v>
      </c>
      <c r="N453" s="172">
        <f t="shared" si="10"/>
        <v>-2.1203143151225623E-2</v>
      </c>
      <c r="O453" s="172">
        <f t="shared" si="10"/>
        <v>0.10040147022135049</v>
      </c>
      <c r="P453" s="172">
        <f t="shared" si="10"/>
        <v>0.23457957645684169</v>
      </c>
      <c r="Q453" s="172">
        <f t="shared" si="10"/>
        <v>9.2750086104050222E-2</v>
      </c>
      <c r="R453" s="172">
        <f t="shared" si="10"/>
        <v>-0.12225660406453021</v>
      </c>
      <c r="S453" s="136">
        <f t="shared" si="10"/>
        <v>2.8901998441024812E-2</v>
      </c>
    </row>
    <row r="454" spans="1:19" x14ac:dyDescent="0.25">
      <c r="A454" s="189" t="s">
        <v>1615</v>
      </c>
      <c r="B454" s="132"/>
      <c r="C454" s="172">
        <f t="shared" si="11"/>
        <v>-6.1263335590541312E-2</v>
      </c>
      <c r="D454" s="172">
        <f t="shared" si="10"/>
        <v>0.18686312677789685</v>
      </c>
      <c r="E454" s="172">
        <f t="shared" si="10"/>
        <v>3.8695901419574241E-3</v>
      </c>
      <c r="F454" s="172">
        <f t="shared" si="10"/>
        <v>0.14980590859936016</v>
      </c>
      <c r="G454" s="172">
        <f t="shared" si="10"/>
        <v>9.7303765766335593E-2</v>
      </c>
      <c r="H454" s="172">
        <f t="shared" si="10"/>
        <v>8.1025889852500477E-2</v>
      </c>
      <c r="I454" s="172">
        <f t="shared" si="10"/>
        <v>2.9614253132602908E-2</v>
      </c>
      <c r="J454" s="172">
        <f t="shared" si="10"/>
        <v>9.3159138501613059E-2</v>
      </c>
      <c r="K454" s="172">
        <f t="shared" si="10"/>
        <v>6.7538264690664596E-2</v>
      </c>
      <c r="L454" s="172">
        <f t="shared" si="10"/>
        <v>4.4391508652962486E-2</v>
      </c>
      <c r="M454" s="172">
        <f t="shared" si="10"/>
        <v>0.14572047911140706</v>
      </c>
      <c r="N454" s="172">
        <f t="shared" si="10"/>
        <v>7.7166045431049435E-2</v>
      </c>
      <c r="O454" s="172">
        <f t="shared" si="10"/>
        <v>0.12314537254788349</v>
      </c>
      <c r="P454" s="172">
        <f t="shared" si="10"/>
        <v>6.6936262510905342E-2</v>
      </c>
      <c r="Q454" s="172">
        <f t="shared" si="10"/>
        <v>1.6629099392114988E-2</v>
      </c>
      <c r="R454" s="172">
        <f t="shared" si="10"/>
        <v>7.7756336316598063E-2</v>
      </c>
      <c r="S454" s="136">
        <f t="shared" si="10"/>
        <v>0.16485971714086833</v>
      </c>
    </row>
    <row r="455" spans="1:19" x14ac:dyDescent="0.25">
      <c r="A455" s="189" t="s">
        <v>1612</v>
      </c>
      <c r="B455" s="132"/>
      <c r="C455" s="172">
        <f t="shared" si="11"/>
        <v>9.6061902108641961E-2</v>
      </c>
      <c r="D455" s="172">
        <f t="shared" si="10"/>
        <v>9.4012350757732621E-2</v>
      </c>
      <c r="E455" s="172">
        <f t="shared" si="10"/>
        <v>0.23082912645596276</v>
      </c>
      <c r="F455" s="172">
        <f t="shared" si="10"/>
        <v>9.5930329694953187E-2</v>
      </c>
      <c r="G455" s="172">
        <f t="shared" si="10"/>
        <v>0.20956750813005653</v>
      </c>
      <c r="H455" s="172">
        <f t="shared" si="10"/>
        <v>0.21885582531831127</v>
      </c>
      <c r="I455" s="172">
        <f t="shared" si="10"/>
        <v>0.14312245616553798</v>
      </c>
      <c r="J455" s="172">
        <f t="shared" si="10"/>
        <v>8.5205199994833558E-2</v>
      </c>
      <c r="K455" s="172">
        <f t="shared" si="10"/>
        <v>5.4110831812269167E-2</v>
      </c>
      <c r="L455" s="172">
        <f t="shared" si="10"/>
        <v>7.8730896810446538E-2</v>
      </c>
      <c r="M455" s="172">
        <f t="shared" si="10"/>
        <v>3.2914554157661202E-2</v>
      </c>
      <c r="N455" s="172">
        <f t="shared" si="10"/>
        <v>7.3525091014476462E-2</v>
      </c>
      <c r="O455" s="172">
        <f t="shared" si="10"/>
        <v>0.12234518645491699</v>
      </c>
      <c r="P455" s="172">
        <f t="shared" si="10"/>
        <v>7.0291440382317827E-2</v>
      </c>
      <c r="Q455" s="172">
        <f t="shared" si="10"/>
        <v>0.11842434447008299</v>
      </c>
      <c r="R455" s="172">
        <f t="shared" si="10"/>
        <v>8.628172567261605E-2</v>
      </c>
      <c r="S455" s="136">
        <f t="shared" si="10"/>
        <v>5.0363714234981316E-2</v>
      </c>
    </row>
    <row r="456" spans="1:19" x14ac:dyDescent="0.25">
      <c r="A456" s="189" t="s">
        <v>1609</v>
      </c>
      <c r="B456" s="132"/>
      <c r="C456" s="172">
        <f t="shared" si="11"/>
        <v>0.200335562604252</v>
      </c>
      <c r="D456" s="172">
        <f t="shared" si="10"/>
        <v>0.20438258761337535</v>
      </c>
      <c r="E456" s="172">
        <f t="shared" si="10"/>
        <v>0.25685783093184922</v>
      </c>
      <c r="F456" s="172">
        <f t="shared" si="10"/>
        <v>9.7988742532706619E-2</v>
      </c>
      <c r="G456" s="172">
        <f t="shared" si="10"/>
        <v>0.14019079720041483</v>
      </c>
      <c r="H456" s="172">
        <f t="shared" si="10"/>
        <v>0.15528892413086348</v>
      </c>
      <c r="I456" s="172">
        <f t="shared" si="10"/>
        <v>0.22975699832906438</v>
      </c>
      <c r="J456" s="172">
        <f t="shared" si="10"/>
        <v>0.14342205442096589</v>
      </c>
      <c r="K456" s="172">
        <f t="shared" si="10"/>
        <v>7.0424259593127703E-2</v>
      </c>
      <c r="L456" s="172">
        <f t="shared" si="10"/>
        <v>7.4370710272684271E-2</v>
      </c>
      <c r="M456" s="172">
        <f t="shared" si="10"/>
        <v>1.0878502941475965E-3</v>
      </c>
      <c r="N456" s="172">
        <f t="shared" si="10"/>
        <v>4.832227469624284E-2</v>
      </c>
      <c r="O456" s="172">
        <f t="shared" si="10"/>
        <v>0.13152604081639474</v>
      </c>
      <c r="P456" s="172">
        <f t="shared" si="10"/>
        <v>0.1475029269946373</v>
      </c>
      <c r="Q456" s="172">
        <f t="shared" si="10"/>
        <v>0.19861503238953926</v>
      </c>
      <c r="R456" s="172">
        <f t="shared" si="10"/>
        <v>0.15906992628167771</v>
      </c>
      <c r="S456" s="136">
        <f t="shared" si="10"/>
        <v>0.10403752986355608</v>
      </c>
    </row>
    <row r="457" spans="1:19" x14ac:dyDescent="0.25">
      <c r="A457" s="189" t="s">
        <v>1606</v>
      </c>
      <c r="B457" s="132"/>
      <c r="C457" s="172">
        <f t="shared" si="11"/>
        <v>-1.016006385051893E-2</v>
      </c>
      <c r="D457" s="172">
        <f t="shared" si="10"/>
        <v>-2.1684774294081E-2</v>
      </c>
      <c r="E457" s="172">
        <f t="shared" si="10"/>
        <v>0.20300458907847241</v>
      </c>
      <c r="F457" s="172">
        <f t="shared" si="10"/>
        <v>9.7130451507866367E-2</v>
      </c>
      <c r="G457" s="172">
        <f t="shared" si="10"/>
        <v>0.29885314536891294</v>
      </c>
      <c r="H457" s="172">
        <f t="shared" si="10"/>
        <v>0.29724734811407694</v>
      </c>
      <c r="I457" s="172">
        <f t="shared" si="10"/>
        <v>5.5964938374211792E-2</v>
      </c>
      <c r="J457" s="172">
        <f t="shared" si="10"/>
        <v>2.6044387961577486E-2</v>
      </c>
      <c r="K457" s="172">
        <f t="shared" si="10"/>
        <v>3.5966000932124986E-2</v>
      </c>
      <c r="L457" s="172">
        <f t="shared" si="10"/>
        <v>8.2714470699267295E-2</v>
      </c>
      <c r="M457" s="172">
        <f t="shared" si="10"/>
        <v>6.7624804246732895E-2</v>
      </c>
      <c r="N457" s="172">
        <f t="shared" si="10"/>
        <v>0.10317589686828366</v>
      </c>
      <c r="O457" s="172">
        <f t="shared" si="10"/>
        <v>0.11083994855464829</v>
      </c>
      <c r="P457" s="172">
        <f t="shared" si="10"/>
        <v>-9.7778730858949503E-3</v>
      </c>
      <c r="Q457" s="172">
        <f t="shared" si="10"/>
        <v>3.4347589269742018E-2</v>
      </c>
      <c r="R457" s="172">
        <f t="shared" si="10"/>
        <v>1.156233238794746E-2</v>
      </c>
      <c r="S457" s="136">
        <f t="shared" si="10"/>
        <v>-1.2268502131607129E-2</v>
      </c>
    </row>
    <row r="458" spans="1:19" ht="13.8" thickBot="1" x14ac:dyDescent="0.3">
      <c r="A458" s="189" t="s">
        <v>1603</v>
      </c>
      <c r="B458" s="132"/>
      <c r="C458" s="172">
        <f t="shared" si="11"/>
        <v>9.8155949587940272E-2</v>
      </c>
      <c r="D458" s="172">
        <f t="shared" si="11"/>
        <v>0.10408975229866657</v>
      </c>
      <c r="E458" s="172">
        <f t="shared" si="11"/>
        <v>0.20177491611158693</v>
      </c>
      <c r="F458" s="172">
        <f t="shared" si="11"/>
        <v>4.3815843702865953E-2</v>
      </c>
      <c r="G458" s="172">
        <f t="shared" si="11"/>
        <v>9.0602850535925761E-2</v>
      </c>
      <c r="H458" s="172">
        <f t="shared" si="11"/>
        <v>0.14142919107361562</v>
      </c>
      <c r="I458" s="172">
        <f t="shared" si="11"/>
        <v>9.5201331865253813E-2</v>
      </c>
      <c r="J458" s="172">
        <f t="shared" si="11"/>
        <v>6.5951961285182215E-3</v>
      </c>
      <c r="K458" s="172">
        <f t="shared" si="11"/>
        <v>4.9043398680514549E-2</v>
      </c>
      <c r="L458" s="172">
        <f t="shared" si="11"/>
        <v>9.6318855645590506E-2</v>
      </c>
      <c r="M458" s="172">
        <f t="shared" si="11"/>
        <v>6.7167544517489075E-2</v>
      </c>
      <c r="N458" s="172">
        <f t="shared" si="11"/>
        <v>1.2539031887425889E-2</v>
      </c>
      <c r="O458" s="172">
        <f t="shared" si="11"/>
        <v>0.15324682040520754</v>
      </c>
      <c r="P458" s="172">
        <f t="shared" si="11"/>
        <v>0.13214868723845008</v>
      </c>
      <c r="Q458" s="172">
        <f t="shared" si="11"/>
        <v>0.20632526516946714</v>
      </c>
      <c r="R458" s="172">
        <f t="shared" si="11"/>
        <v>8.3965120128182136E-2</v>
      </c>
      <c r="S458" s="136">
        <f t="shared" ref="D458:S473" si="12">(S53/R53)^4-1</f>
        <v>0.26832062373011678</v>
      </c>
    </row>
    <row r="459" spans="1:19" ht="13.8" thickBot="1" x14ac:dyDescent="0.3">
      <c r="A459" s="137" t="s">
        <v>1600</v>
      </c>
      <c r="B459" s="138"/>
      <c r="C459" s="172">
        <f t="shared" ref="C459:R474" si="13">(C54/B54)^4-1</f>
        <v>8.547803897798234E-2</v>
      </c>
      <c r="D459" s="172">
        <f t="shared" si="12"/>
        <v>9.5786535654683425E-2</v>
      </c>
      <c r="E459" s="172">
        <f t="shared" si="12"/>
        <v>7.8090659184576028E-2</v>
      </c>
      <c r="F459" s="172">
        <f t="shared" si="12"/>
        <v>0.21725791551358364</v>
      </c>
      <c r="G459" s="172">
        <f t="shared" si="12"/>
        <v>-1.3758129052492185E-2</v>
      </c>
      <c r="H459" s="172">
        <f t="shared" si="12"/>
        <v>4.5690792338719088E-2</v>
      </c>
      <c r="I459" s="172">
        <f t="shared" si="12"/>
        <v>8.125957553780383E-2</v>
      </c>
      <c r="J459" s="172">
        <f t="shared" si="12"/>
        <v>0.22073982891903343</v>
      </c>
      <c r="K459" s="172">
        <f t="shared" si="12"/>
        <v>2.1569874055720417E-2</v>
      </c>
      <c r="L459" s="172">
        <f t="shared" si="12"/>
        <v>3.0821729622314553E-2</v>
      </c>
      <c r="M459" s="172">
        <f t="shared" si="12"/>
        <v>2.005999353988841E-2</v>
      </c>
      <c r="N459" s="172">
        <f t="shared" si="12"/>
        <v>-6.2619065709658472E-2</v>
      </c>
      <c r="O459" s="172">
        <f t="shared" si="12"/>
        <v>0.20635390281431798</v>
      </c>
      <c r="P459" s="172">
        <f t="shared" si="12"/>
        <v>0.19938022617709827</v>
      </c>
      <c r="Q459" s="172">
        <f t="shared" si="12"/>
        <v>4.1169935634424393E-2</v>
      </c>
      <c r="R459" s="172">
        <f t="shared" si="12"/>
        <v>2.5366189817555895E-2</v>
      </c>
      <c r="S459" s="136">
        <f t="shared" si="12"/>
        <v>0.18963481158945328</v>
      </c>
    </row>
    <row r="460" spans="1:19" x14ac:dyDescent="0.25">
      <c r="A460" s="189" t="s">
        <v>1597</v>
      </c>
      <c r="B460" s="132"/>
      <c r="C460" s="172">
        <f t="shared" si="13"/>
        <v>3.9092449054627387E-3</v>
      </c>
      <c r="D460" s="172">
        <f t="shared" si="12"/>
        <v>2.7578767515043179E-2</v>
      </c>
      <c r="E460" s="172">
        <f t="shared" si="12"/>
        <v>1.4352440231509611E-2</v>
      </c>
      <c r="F460" s="172">
        <f t="shared" si="12"/>
        <v>0.37514453349279875</v>
      </c>
      <c r="G460" s="172">
        <f t="shared" si="12"/>
        <v>-0.10214727974123061</v>
      </c>
      <c r="H460" s="172">
        <f t="shared" si="12"/>
        <v>-2.497383142429388E-2</v>
      </c>
      <c r="I460" s="172">
        <f t="shared" si="12"/>
        <v>9.3656266767651042E-2</v>
      </c>
      <c r="J460" s="172">
        <f t="shared" si="12"/>
        <v>0.10687579893249177</v>
      </c>
      <c r="K460" s="172">
        <f t="shared" si="12"/>
        <v>0.20788515857409928</v>
      </c>
      <c r="L460" s="172">
        <f t="shared" si="12"/>
        <v>0.14493847874335763</v>
      </c>
      <c r="M460" s="172">
        <f t="shared" si="12"/>
        <v>1.9389759403345197E-2</v>
      </c>
      <c r="N460" s="172">
        <f t="shared" si="12"/>
        <v>-2.4908956887030986E-2</v>
      </c>
      <c r="O460" s="172">
        <f t="shared" si="12"/>
        <v>0.17411828154374964</v>
      </c>
      <c r="P460" s="172">
        <f t="shared" si="12"/>
        <v>0.1454245854562477</v>
      </c>
      <c r="Q460" s="172">
        <f t="shared" si="12"/>
        <v>1.1062749973273389E-2</v>
      </c>
      <c r="R460" s="172">
        <f t="shared" si="12"/>
        <v>0.19781239443126442</v>
      </c>
      <c r="S460" s="136">
        <f t="shared" si="12"/>
        <v>2.601301652326371E-2</v>
      </c>
    </row>
    <row r="461" spans="1:19" x14ac:dyDescent="0.25">
      <c r="A461" s="189" t="s">
        <v>1594</v>
      </c>
      <c r="B461" s="132"/>
      <c r="C461" s="172">
        <f t="shared" si="13"/>
        <v>4.1346477108314073E-2</v>
      </c>
      <c r="D461" s="172">
        <f t="shared" si="12"/>
        <v>6.811920429075502E-2</v>
      </c>
      <c r="E461" s="172">
        <f t="shared" si="12"/>
        <v>-0.13622156362947002</v>
      </c>
      <c r="F461" s="172">
        <f t="shared" si="12"/>
        <v>0.41070382900204105</v>
      </c>
      <c r="G461" s="172">
        <f t="shared" si="12"/>
        <v>-0.11759921261778605</v>
      </c>
      <c r="H461" s="172">
        <f t="shared" si="12"/>
        <v>-5.8164454456905768E-2</v>
      </c>
      <c r="I461" s="172">
        <f t="shared" si="12"/>
        <v>0.29457341525382486</v>
      </c>
      <c r="J461" s="172">
        <f t="shared" si="12"/>
        <v>4.4709036749066788E-2</v>
      </c>
      <c r="K461" s="172">
        <f t="shared" si="12"/>
        <v>7.2371462115230711E-2</v>
      </c>
      <c r="L461" s="172">
        <f t="shared" si="12"/>
        <v>0.16797194292385309</v>
      </c>
      <c r="M461" s="172">
        <f t="shared" si="12"/>
        <v>0.27734313392446897</v>
      </c>
      <c r="N461" s="172">
        <f t="shared" si="12"/>
        <v>-0.13574013769951154</v>
      </c>
      <c r="O461" s="172">
        <f t="shared" si="12"/>
        <v>6.1155770196343662E-2</v>
      </c>
      <c r="P461" s="172">
        <f t="shared" si="12"/>
        <v>5.868313617993115E-3</v>
      </c>
      <c r="Q461" s="172">
        <f t="shared" si="12"/>
        <v>9.6883486106696948E-2</v>
      </c>
      <c r="R461" s="172">
        <f t="shared" si="12"/>
        <v>0.38989039483188392</v>
      </c>
      <c r="S461" s="136">
        <f t="shared" si="12"/>
        <v>1.8544087854799995E-2</v>
      </c>
    </row>
    <row r="462" spans="1:19" x14ac:dyDescent="0.25">
      <c r="A462" s="189" t="s">
        <v>1591</v>
      </c>
      <c r="B462" s="132"/>
      <c r="C462" s="172">
        <f t="shared" si="13"/>
        <v>1.2236591457385648E-2</v>
      </c>
      <c r="D462" s="172">
        <f t="shared" si="12"/>
        <v>9.3742035781634314E-3</v>
      </c>
      <c r="E462" s="172">
        <f t="shared" si="12"/>
        <v>7.4766029838762016E-3</v>
      </c>
      <c r="F462" s="172">
        <f t="shared" si="12"/>
        <v>0.13570819035047976</v>
      </c>
      <c r="G462" s="172">
        <f t="shared" si="12"/>
        <v>0.1057792431863358</v>
      </c>
      <c r="H462" s="172">
        <f t="shared" si="12"/>
        <v>-2.4378479626877891E-2</v>
      </c>
      <c r="I462" s="172">
        <f t="shared" si="12"/>
        <v>-2.7994761867204732E-2</v>
      </c>
      <c r="J462" s="172">
        <f t="shared" si="12"/>
        <v>0.27683421935300845</v>
      </c>
      <c r="K462" s="172">
        <f t="shared" si="12"/>
        <v>-0.15804062433156518</v>
      </c>
      <c r="L462" s="172">
        <f t="shared" si="12"/>
        <v>-1.0452871975134226E-2</v>
      </c>
      <c r="M462" s="172">
        <f t="shared" si="12"/>
        <v>3.733763863008277E-2</v>
      </c>
      <c r="N462" s="172">
        <f t="shared" si="12"/>
        <v>-0.16655952409475461</v>
      </c>
      <c r="O462" s="172">
        <f t="shared" si="12"/>
        <v>0.12752720236362447</v>
      </c>
      <c r="P462" s="172">
        <f t="shared" si="12"/>
        <v>0.15570916014910785</v>
      </c>
      <c r="Q462" s="172">
        <f t="shared" si="12"/>
        <v>8.8768110577722048E-2</v>
      </c>
      <c r="R462" s="172">
        <f t="shared" si="12"/>
        <v>-9.6292803672016425E-2</v>
      </c>
      <c r="S462" s="136">
        <f t="shared" si="12"/>
        <v>5.9385718184937764E-2</v>
      </c>
    </row>
    <row r="463" spans="1:19" x14ac:dyDescent="0.25">
      <c r="A463" s="189" t="s">
        <v>1588</v>
      </c>
      <c r="B463" s="132"/>
      <c r="C463" s="172">
        <f t="shared" si="13"/>
        <v>-1.1419669960914258E-2</v>
      </c>
      <c r="D463" s="172">
        <f t="shared" si="12"/>
        <v>1.5841980939620637E-2</v>
      </c>
      <c r="E463" s="172">
        <f t="shared" si="12"/>
        <v>7.6854024524029674E-2</v>
      </c>
      <c r="F463" s="172">
        <f t="shared" si="12"/>
        <v>0.41099463070334497</v>
      </c>
      <c r="G463" s="172">
        <f t="shared" si="12"/>
        <v>-0.12984022424065378</v>
      </c>
      <c r="H463" s="172">
        <f t="shared" si="12"/>
        <v>-1.2596722258587212E-2</v>
      </c>
      <c r="I463" s="172">
        <f t="shared" si="12"/>
        <v>5.1249170326273852E-2</v>
      </c>
      <c r="J463" s="172">
        <f t="shared" si="12"/>
        <v>0.10117159249404661</v>
      </c>
      <c r="K463" s="172">
        <f t="shared" si="12"/>
        <v>0.34335643711204433</v>
      </c>
      <c r="L463" s="172">
        <f t="shared" si="12"/>
        <v>0.16512198102588838</v>
      </c>
      <c r="M463" s="172">
        <f t="shared" si="12"/>
        <v>-6.1897366232215978E-2</v>
      </c>
      <c r="N463" s="172">
        <f t="shared" si="12"/>
        <v>4.4779392515489569E-2</v>
      </c>
      <c r="O463" s="172">
        <f t="shared" si="12"/>
        <v>0.22343793151265778</v>
      </c>
      <c r="P463" s="172">
        <f t="shared" si="12"/>
        <v>0.19464418299721276</v>
      </c>
      <c r="Q463" s="172">
        <f t="shared" si="12"/>
        <v>-2.7258264521336839E-2</v>
      </c>
      <c r="R463" s="172">
        <f t="shared" si="12"/>
        <v>0.18730091284047123</v>
      </c>
      <c r="S463" s="136">
        <f t="shared" si="12"/>
        <v>2.3641061355442083E-2</v>
      </c>
    </row>
    <row r="464" spans="1:19" x14ac:dyDescent="0.25">
      <c r="A464" s="189" t="s">
        <v>1585</v>
      </c>
      <c r="B464" s="132"/>
      <c r="C464" s="172">
        <f t="shared" si="13"/>
        <v>-3.0765527685961191E-2</v>
      </c>
      <c r="D464" s="172">
        <f t="shared" si="12"/>
        <v>7.7730629735754952E-3</v>
      </c>
      <c r="E464" s="172">
        <f t="shared" si="12"/>
        <v>-4.7743841640747076E-2</v>
      </c>
      <c r="F464" s="172">
        <f t="shared" si="12"/>
        <v>0.69018694229454525</v>
      </c>
      <c r="G464" s="172">
        <f t="shared" si="12"/>
        <v>-0.16495984129050556</v>
      </c>
      <c r="H464" s="172">
        <f t="shared" si="12"/>
        <v>-0.12287193641131611</v>
      </c>
      <c r="I464" s="172">
        <f t="shared" si="12"/>
        <v>0.11916772746791104</v>
      </c>
      <c r="J464" s="172">
        <f t="shared" si="12"/>
        <v>-5.7819008012007678E-2</v>
      </c>
      <c r="K464" s="172">
        <f t="shared" si="12"/>
        <v>0.48013839515872236</v>
      </c>
      <c r="L464" s="172">
        <f t="shared" si="12"/>
        <v>0.11572215320241463</v>
      </c>
      <c r="M464" s="172">
        <f t="shared" si="12"/>
        <v>-1.7122368523492915E-2</v>
      </c>
      <c r="N464" s="172">
        <f t="shared" si="12"/>
        <v>-6.187002371718342E-2</v>
      </c>
      <c r="O464" s="172">
        <f t="shared" si="12"/>
        <v>0.42205054544525789</v>
      </c>
      <c r="P464" s="172">
        <f t="shared" si="12"/>
        <v>0.34543779987624701</v>
      </c>
      <c r="Q464" s="172">
        <f t="shared" si="12"/>
        <v>-0.10162146008766659</v>
      </c>
      <c r="R464" s="172">
        <f t="shared" si="12"/>
        <v>4.5178086671107787E-2</v>
      </c>
      <c r="S464" s="136">
        <f t="shared" si="12"/>
        <v>-4.9768844023537429E-2</v>
      </c>
    </row>
    <row r="465" spans="1:19" x14ac:dyDescent="0.25">
      <c r="A465" s="189" t="s">
        <v>1582</v>
      </c>
      <c r="B465" s="132"/>
      <c r="C465" s="172">
        <f t="shared" si="13"/>
        <v>-3.4184858385226669E-2</v>
      </c>
      <c r="D465" s="172">
        <f t="shared" si="12"/>
        <v>0.2748658631206562</v>
      </c>
      <c r="E465" s="172">
        <f t="shared" si="12"/>
        <v>0.31684776735291398</v>
      </c>
      <c r="F465" s="172">
        <f t="shared" si="12"/>
        <v>-0.14711804184430011</v>
      </c>
      <c r="G465" s="172">
        <f t="shared" si="12"/>
        <v>-0.11205667828166377</v>
      </c>
      <c r="H465" s="172">
        <f t="shared" si="12"/>
        <v>-4.8443115581216278E-2</v>
      </c>
      <c r="I465" s="172">
        <f t="shared" si="12"/>
        <v>-0.1972107320191776</v>
      </c>
      <c r="J465" s="172">
        <f t="shared" si="12"/>
        <v>0.67182074517661294</v>
      </c>
      <c r="K465" s="172">
        <f t="shared" si="12"/>
        <v>0.2019790782510027</v>
      </c>
      <c r="L465" s="172">
        <f t="shared" si="12"/>
        <v>-0.15509019380317246</v>
      </c>
      <c r="M465" s="172">
        <f t="shared" si="12"/>
        <v>-0.1747583219258152</v>
      </c>
      <c r="N465" s="172">
        <f t="shared" si="12"/>
        <v>0.60372640866812133</v>
      </c>
      <c r="O465" s="172">
        <f t="shared" si="12"/>
        <v>-0.42694464844595215</v>
      </c>
      <c r="P465" s="172">
        <f t="shared" si="12"/>
        <v>-0.18867546877843133</v>
      </c>
      <c r="Q465" s="172">
        <f t="shared" si="12"/>
        <v>-0.39139980316325251</v>
      </c>
      <c r="R465" s="172">
        <f t="shared" si="12"/>
        <v>-0.30023597725007478</v>
      </c>
      <c r="S465" s="136">
        <f t="shared" si="12"/>
        <v>-0.10674992127460192</v>
      </c>
    </row>
    <row r="466" spans="1:19" ht="13.8" thickBot="1" x14ac:dyDescent="0.3">
      <c r="A466" s="189" t="s">
        <v>1579</v>
      </c>
      <c r="B466" s="132"/>
      <c r="C466" s="172">
        <f t="shared" si="13"/>
        <v>1.280107848953338E-2</v>
      </c>
      <c r="D466" s="172">
        <f t="shared" si="12"/>
        <v>-7.6745616330049504E-3</v>
      </c>
      <c r="E466" s="172">
        <f t="shared" si="12"/>
        <v>0.18644489630953309</v>
      </c>
      <c r="F466" s="172">
        <f t="shared" si="12"/>
        <v>0.25649458853622042</v>
      </c>
      <c r="G466" s="172">
        <f t="shared" si="12"/>
        <v>-9.3859662077687034E-2</v>
      </c>
      <c r="H466" s="172">
        <f t="shared" si="12"/>
        <v>0.11867728427724744</v>
      </c>
      <c r="I466" s="172">
        <f t="shared" si="12"/>
        <v>2.0676584572766998E-2</v>
      </c>
      <c r="J466" s="172">
        <f t="shared" si="12"/>
        <v>0.21749007481700655</v>
      </c>
      <c r="K466" s="172">
        <f t="shared" si="12"/>
        <v>0.2407906239270734</v>
      </c>
      <c r="L466" s="172">
        <f t="shared" si="12"/>
        <v>0.26358498702622146</v>
      </c>
      <c r="M466" s="172">
        <f t="shared" si="12"/>
        <v>-9.0096160742894282E-2</v>
      </c>
      <c r="N466" s="172">
        <f t="shared" si="12"/>
        <v>0.10128349779746837</v>
      </c>
      <c r="O466" s="172">
        <f t="shared" si="12"/>
        <v>0.15312411059771192</v>
      </c>
      <c r="P466" s="172">
        <f t="shared" si="12"/>
        <v>0.10038496510673389</v>
      </c>
      <c r="Q466" s="172">
        <f t="shared" si="12"/>
        <v>9.9416385579940147E-2</v>
      </c>
      <c r="R466" s="172">
        <f t="shared" si="12"/>
        <v>0.39488461621559123</v>
      </c>
      <c r="S466" s="136">
        <f t="shared" si="12"/>
        <v>0.10503393545461681</v>
      </c>
    </row>
    <row r="467" spans="1:19" ht="13.8" thickBot="1" x14ac:dyDescent="0.3">
      <c r="A467" s="137" t="s">
        <v>1576</v>
      </c>
      <c r="B467" s="138"/>
      <c r="C467" s="172">
        <f t="shared" si="13"/>
        <v>7.1616562042842169E-4</v>
      </c>
      <c r="D467" s="172">
        <f t="shared" si="12"/>
        <v>0.10574522985584567</v>
      </c>
      <c r="E467" s="172">
        <f t="shared" si="12"/>
        <v>-0.13335309619594982</v>
      </c>
      <c r="F467" s="172">
        <f t="shared" si="12"/>
        <v>7.1134778589028391E-2</v>
      </c>
      <c r="G467" s="172">
        <f t="shared" si="12"/>
        <v>9.677610765153366E-2</v>
      </c>
      <c r="H467" s="172">
        <f t="shared" si="12"/>
        <v>-6.9477009172735915E-4</v>
      </c>
      <c r="I467" s="172">
        <f t="shared" si="12"/>
        <v>2.3701221195004951E-2</v>
      </c>
      <c r="J467" s="172">
        <f t="shared" si="12"/>
        <v>3.0753012987992712E-2</v>
      </c>
      <c r="K467" s="172">
        <f t="shared" si="12"/>
        <v>-4.0251469256491257E-2</v>
      </c>
      <c r="L467" s="172">
        <f t="shared" si="12"/>
        <v>-1.5841271097001952E-2</v>
      </c>
      <c r="M467" s="172">
        <f t="shared" si="12"/>
        <v>1.8351037137751547E-2</v>
      </c>
      <c r="N467" s="172">
        <f t="shared" si="12"/>
        <v>-1.9522338646378978E-2</v>
      </c>
      <c r="O467" s="172">
        <f t="shared" si="12"/>
        <v>9.2394948481050454E-2</v>
      </c>
      <c r="P467" s="172">
        <f t="shared" si="12"/>
        <v>0.10314962771128511</v>
      </c>
      <c r="Q467" s="172">
        <f t="shared" si="12"/>
        <v>2.5073790719945643E-2</v>
      </c>
      <c r="R467" s="172">
        <f t="shared" si="12"/>
        <v>-3.4281538830150948E-3</v>
      </c>
      <c r="S467" s="136">
        <f t="shared" si="12"/>
        <v>7.4539644126684124E-2</v>
      </c>
    </row>
    <row r="468" spans="1:19" x14ac:dyDescent="0.25">
      <c r="A468" s="189" t="s">
        <v>1573</v>
      </c>
      <c r="B468" s="132"/>
      <c r="C468" s="172">
        <f t="shared" si="13"/>
        <v>5.7079293721114643E-2</v>
      </c>
      <c r="D468" s="172">
        <f t="shared" si="12"/>
        <v>-3.4621597117075242E-2</v>
      </c>
      <c r="E468" s="172">
        <f t="shared" si="12"/>
        <v>6.6478905364987462E-2</v>
      </c>
      <c r="F468" s="172">
        <f t="shared" si="12"/>
        <v>0.25318003213962714</v>
      </c>
      <c r="G468" s="172">
        <f t="shared" si="12"/>
        <v>-2.9449631178297575E-2</v>
      </c>
      <c r="H468" s="172">
        <f t="shared" si="12"/>
        <v>-0.16823103046320542</v>
      </c>
      <c r="I468" s="172">
        <f t="shared" si="12"/>
        <v>8.8798485653603487E-2</v>
      </c>
      <c r="J468" s="172">
        <f t="shared" si="12"/>
        <v>-5.0803300049646394E-2</v>
      </c>
      <c r="K468" s="172">
        <f t="shared" si="12"/>
        <v>-1.6390080556557551E-3</v>
      </c>
      <c r="L468" s="172">
        <f t="shared" si="12"/>
        <v>0.10655404583601458</v>
      </c>
      <c r="M468" s="172">
        <f t="shared" si="12"/>
        <v>-1.826980016772084E-2</v>
      </c>
      <c r="N468" s="172">
        <f t="shared" si="12"/>
        <v>6.2481510818469754E-2</v>
      </c>
      <c r="O468" s="172">
        <f t="shared" si="12"/>
        <v>4.7519751545877842E-2</v>
      </c>
      <c r="P468" s="172">
        <f t="shared" si="12"/>
        <v>2.9261540677769204E-2</v>
      </c>
      <c r="Q468" s="172">
        <f t="shared" si="12"/>
        <v>8.5711013041167572E-3</v>
      </c>
      <c r="R468" s="172">
        <f t="shared" si="12"/>
        <v>0.10964600892524623</v>
      </c>
      <c r="S468" s="136">
        <f t="shared" si="12"/>
        <v>0.10428055948076853</v>
      </c>
    </row>
    <row r="469" spans="1:19" x14ac:dyDescent="0.25">
      <c r="A469" s="187" t="s">
        <v>1570</v>
      </c>
      <c r="B469" s="132"/>
      <c r="C469" s="172">
        <f t="shared" si="13"/>
        <v>5.982995133748914E-2</v>
      </c>
      <c r="D469" s="172">
        <f t="shared" si="12"/>
        <v>5.8467930388389933E-2</v>
      </c>
      <c r="E469" s="172">
        <f t="shared" si="12"/>
        <v>-3.8953133735051382E-2</v>
      </c>
      <c r="F469" s="172">
        <f t="shared" si="12"/>
        <v>5.7304837680232534E-2</v>
      </c>
      <c r="G469" s="172">
        <f t="shared" si="12"/>
        <v>3.2996837881910546E-2</v>
      </c>
      <c r="H469" s="172">
        <f t="shared" si="12"/>
        <v>7.5668991927508644E-2</v>
      </c>
      <c r="I469" s="172">
        <f t="shared" si="12"/>
        <v>7.0598688419078126E-2</v>
      </c>
      <c r="J469" s="172">
        <f t="shared" si="12"/>
        <v>2.1337120489338446E-2</v>
      </c>
      <c r="K469" s="172">
        <f t="shared" si="12"/>
        <v>-2.3877696768961343E-3</v>
      </c>
      <c r="L469" s="172">
        <f t="shared" si="12"/>
        <v>-1.9375145680544659E-3</v>
      </c>
      <c r="M469" s="172">
        <f t="shared" si="12"/>
        <v>8.2029645589110967E-2</v>
      </c>
      <c r="N469" s="172">
        <f t="shared" si="12"/>
        <v>1.1205204732614105E-2</v>
      </c>
      <c r="O469" s="172">
        <f t="shared" si="12"/>
        <v>6.7856683308579857E-2</v>
      </c>
      <c r="P469" s="172">
        <f t="shared" si="12"/>
        <v>6.8172950643456964E-3</v>
      </c>
      <c r="Q469" s="172">
        <f t="shared" si="12"/>
        <v>5.1678339489922065E-2</v>
      </c>
      <c r="R469" s="172">
        <f t="shared" si="12"/>
        <v>2.2068618125471007E-2</v>
      </c>
      <c r="S469" s="136">
        <f t="shared" si="12"/>
        <v>8.2694476800097449E-2</v>
      </c>
    </row>
    <row r="470" spans="1:19" x14ac:dyDescent="0.25">
      <c r="A470" s="189" t="s">
        <v>1567</v>
      </c>
      <c r="B470" s="132"/>
      <c r="C470" s="172">
        <f t="shared" si="13"/>
        <v>0.1004423823839069</v>
      </c>
      <c r="D470" s="172">
        <f t="shared" si="12"/>
        <v>1.1038228333738687E-2</v>
      </c>
      <c r="E470" s="172">
        <f t="shared" si="12"/>
        <v>-0.12052122705905843</v>
      </c>
      <c r="F470" s="172">
        <f t="shared" si="12"/>
        <v>4.5585291450436882E-2</v>
      </c>
      <c r="G470" s="172">
        <f t="shared" si="12"/>
        <v>9.8882829853277121E-2</v>
      </c>
      <c r="H470" s="172">
        <f t="shared" si="12"/>
        <v>0.12306489586313174</v>
      </c>
      <c r="I470" s="172">
        <f t="shared" si="12"/>
        <v>4.9419182141957396E-2</v>
      </c>
      <c r="J470" s="172">
        <f t="shared" si="12"/>
        <v>5.1362902468570226E-3</v>
      </c>
      <c r="K470" s="172">
        <f t="shared" si="12"/>
        <v>-6.5831437636374557E-2</v>
      </c>
      <c r="L470" s="172">
        <f t="shared" si="12"/>
        <v>-6.4020905677826589E-2</v>
      </c>
      <c r="M470" s="172">
        <f t="shared" si="12"/>
        <v>0.19069139725684203</v>
      </c>
      <c r="N470" s="172">
        <f t="shared" si="12"/>
        <v>5.9668534973637666E-2</v>
      </c>
      <c r="O470" s="172">
        <f t="shared" si="12"/>
        <v>5.8239756205503701E-2</v>
      </c>
      <c r="P470" s="172">
        <f t="shared" si="12"/>
        <v>-8.4334095032980727E-3</v>
      </c>
      <c r="Q470" s="172">
        <f t="shared" si="12"/>
        <v>3.3929442728743098E-2</v>
      </c>
      <c r="R470" s="172">
        <f t="shared" si="12"/>
        <v>-1.4660997038861034E-2</v>
      </c>
      <c r="S470" s="136">
        <f t="shared" si="12"/>
        <v>0.17989293406240026</v>
      </c>
    </row>
    <row r="471" spans="1:19" x14ac:dyDescent="0.25">
      <c r="A471" s="189" t="s">
        <v>1564</v>
      </c>
      <c r="B471" s="132"/>
      <c r="C471" s="172">
        <f t="shared" si="13"/>
        <v>7.8340683550085499E-2</v>
      </c>
      <c r="D471" s="172">
        <f t="shared" si="12"/>
        <v>1.6364359408868046E-2</v>
      </c>
      <c r="E471" s="172">
        <f t="shared" si="12"/>
        <v>-0.13035308727855999</v>
      </c>
      <c r="F471" s="172">
        <f t="shared" si="12"/>
        <v>4.2755238421064545E-2</v>
      </c>
      <c r="G471" s="172">
        <f t="shared" si="12"/>
        <v>0.11306732000900754</v>
      </c>
      <c r="H471" s="172">
        <f t="shared" si="12"/>
        <v>0.13760144906910488</v>
      </c>
      <c r="I471" s="172">
        <f t="shared" si="12"/>
        <v>3.9339945146024125E-2</v>
      </c>
      <c r="J471" s="172">
        <f t="shared" si="12"/>
        <v>1.6989488841196554E-2</v>
      </c>
      <c r="K471" s="172">
        <f t="shared" si="12"/>
        <v>-6.668131415545675E-2</v>
      </c>
      <c r="L471" s="172">
        <f t="shared" si="12"/>
        <v>-6.7478769965378715E-2</v>
      </c>
      <c r="M471" s="172">
        <f t="shared" si="12"/>
        <v>0.1945244095879588</v>
      </c>
      <c r="N471" s="172">
        <f t="shared" si="12"/>
        <v>6.8133256493371208E-2</v>
      </c>
      <c r="O471" s="172">
        <f t="shared" si="12"/>
        <v>6.7767828718350742E-2</v>
      </c>
      <c r="P471" s="172">
        <f t="shared" si="12"/>
        <v>2.1145134194919812E-3</v>
      </c>
      <c r="Q471" s="172">
        <f t="shared" si="12"/>
        <v>4.0866479924692056E-2</v>
      </c>
      <c r="R471" s="172">
        <f t="shared" si="12"/>
        <v>-7.6871355933035845E-3</v>
      </c>
      <c r="S471" s="136">
        <f t="shared" si="12"/>
        <v>0.18062837853142577</v>
      </c>
    </row>
    <row r="472" spans="1:19" x14ac:dyDescent="0.25">
      <c r="A472" s="189" t="s">
        <v>1561</v>
      </c>
      <c r="B472" s="132"/>
      <c r="C472" s="172">
        <f t="shared" si="13"/>
        <v>0.28281055199527172</v>
      </c>
      <c r="D472" s="172">
        <f t="shared" si="12"/>
        <v>-2.8189110534123429E-2</v>
      </c>
      <c r="E472" s="172">
        <f t="shared" si="12"/>
        <v>-4.306097559187716E-2</v>
      </c>
      <c r="F472" s="172">
        <f t="shared" si="12"/>
        <v>6.7542563373003794E-2</v>
      </c>
      <c r="G472" s="172">
        <f t="shared" si="12"/>
        <v>-2.8995993974518797E-3</v>
      </c>
      <c r="H472" s="172">
        <f t="shared" si="12"/>
        <v>1.9015741381600781E-2</v>
      </c>
      <c r="I472" s="172">
        <f t="shared" si="12"/>
        <v>0.12918336752014459</v>
      </c>
      <c r="J472" s="172">
        <f t="shared" si="12"/>
        <v>-7.932892705920791E-2</v>
      </c>
      <c r="K472" s="172">
        <f t="shared" si="12"/>
        <v>-5.8786579263643723E-2</v>
      </c>
      <c r="L472" s="172">
        <f t="shared" si="12"/>
        <v>-3.7729318541863011E-2</v>
      </c>
      <c r="M472" s="172">
        <f t="shared" si="12"/>
        <v>0.16158272157891029</v>
      </c>
      <c r="N472" s="172">
        <f t="shared" si="12"/>
        <v>-2.3539094135416327E-3</v>
      </c>
      <c r="O472" s="172">
        <f t="shared" si="12"/>
        <v>-1.0332190002198871E-2</v>
      </c>
      <c r="P472" s="172">
        <f t="shared" si="12"/>
        <v>-8.4623546362809332E-2</v>
      </c>
      <c r="Q472" s="172">
        <f t="shared" si="12"/>
        <v>-1.7284432802467053E-2</v>
      </c>
      <c r="R472" s="172">
        <f t="shared" si="12"/>
        <v>-6.5779702499113912E-2</v>
      </c>
      <c r="S472" s="136">
        <f t="shared" si="12"/>
        <v>0.17426314727076075</v>
      </c>
    </row>
    <row r="473" spans="1:19" x14ac:dyDescent="0.25">
      <c r="A473" s="189" t="s">
        <v>1558</v>
      </c>
      <c r="B473" s="132"/>
      <c r="C473" s="172">
        <f t="shared" si="13"/>
        <v>4.1643609285340721E-2</v>
      </c>
      <c r="D473" s="172">
        <f t="shared" si="12"/>
        <v>7.5511521093652556E-2</v>
      </c>
      <c r="E473" s="172">
        <f t="shared" si="12"/>
        <v>-1.189130834782981E-2</v>
      </c>
      <c r="F473" s="172">
        <f t="shared" si="12"/>
        <v>7.9606470907726878E-2</v>
      </c>
      <c r="G473" s="172">
        <f t="shared" si="12"/>
        <v>-4.9500203325290815E-2</v>
      </c>
      <c r="H473" s="172">
        <f t="shared" si="12"/>
        <v>2.4973485894006497E-2</v>
      </c>
      <c r="I473" s="172">
        <f t="shared" si="12"/>
        <v>6.8631527149825011E-3</v>
      </c>
      <c r="J473" s="172">
        <f t="shared" si="12"/>
        <v>4.7190214379557283E-2</v>
      </c>
      <c r="K473" s="172">
        <f t="shared" si="12"/>
        <v>2.6895714248518443E-2</v>
      </c>
      <c r="L473" s="172">
        <f t="shared" si="12"/>
        <v>1.230533223670105E-2</v>
      </c>
      <c r="M473" s="172">
        <f t="shared" si="12"/>
        <v>6.0432304992841912E-2</v>
      </c>
      <c r="N473" s="172">
        <f t="shared" si="12"/>
        <v>-3.3308536895223617E-2</v>
      </c>
      <c r="O473" s="172">
        <f t="shared" si="12"/>
        <v>8.570491367780142E-2</v>
      </c>
      <c r="P473" s="172">
        <f t="shared" si="12"/>
        <v>2.3025871145863519E-2</v>
      </c>
      <c r="Q473" s="172">
        <f t="shared" si="12"/>
        <v>2.0848970893447838E-2</v>
      </c>
      <c r="R473" s="172">
        <f t="shared" si="12"/>
        <v>5.4308838760748435E-2</v>
      </c>
      <c r="S473" s="136">
        <f t="shared" si="12"/>
        <v>-5.7194686703651576E-2</v>
      </c>
    </row>
    <row r="474" spans="1:19" x14ac:dyDescent="0.25">
      <c r="A474" s="189" t="s">
        <v>1555</v>
      </c>
      <c r="B474" s="132"/>
      <c r="C474" s="172">
        <f t="shared" si="13"/>
        <v>3.8369967019557194E-2</v>
      </c>
      <c r="D474" s="172">
        <f t="shared" si="13"/>
        <v>0.11615126162582801</v>
      </c>
      <c r="E474" s="172">
        <f t="shared" si="13"/>
        <v>-2.9486288627268209E-2</v>
      </c>
      <c r="F474" s="172">
        <f t="shared" si="13"/>
        <v>0.12273890679514454</v>
      </c>
      <c r="G474" s="172">
        <f t="shared" si="13"/>
        <v>1.838328005414458E-2</v>
      </c>
      <c r="H474" s="172">
        <f t="shared" si="13"/>
        <v>4.5078409594496271E-2</v>
      </c>
      <c r="I474" s="172">
        <f t="shared" si="13"/>
        <v>-1.4222357061716373E-2</v>
      </c>
      <c r="J474" s="172">
        <f t="shared" si="13"/>
        <v>2.6499600254238809E-2</v>
      </c>
      <c r="K474" s="172">
        <f t="shared" si="13"/>
        <v>0</v>
      </c>
      <c r="L474" s="172">
        <f t="shared" si="13"/>
        <v>5.3166788555835787E-2</v>
      </c>
      <c r="M474" s="172">
        <f t="shared" si="13"/>
        <v>5.6653872235719271E-2</v>
      </c>
      <c r="N474" s="172">
        <f t="shared" si="13"/>
        <v>2.1857116489855111E-2</v>
      </c>
      <c r="O474" s="172">
        <f t="shared" si="13"/>
        <v>0.10316878044084921</v>
      </c>
      <c r="P474" s="172">
        <f t="shared" si="13"/>
        <v>3.5224046140614584E-2</v>
      </c>
      <c r="Q474" s="172">
        <f t="shared" si="13"/>
        <v>1.7410376965154795E-2</v>
      </c>
      <c r="R474" s="172">
        <f t="shared" si="13"/>
        <v>7.1360505299621568E-2</v>
      </c>
      <c r="S474" s="136">
        <f t="shared" ref="D474:S489" si="14">(S69/R69)^4-1</f>
        <v>-4.5147518064596825E-2</v>
      </c>
    </row>
    <row r="475" spans="1:19" x14ac:dyDescent="0.25">
      <c r="A475" s="189" t="s">
        <v>1552</v>
      </c>
      <c r="B475" s="132"/>
      <c r="C475" s="172">
        <f t="shared" ref="C475:R490" si="15">(C70/B70)^4-1</f>
        <v>4.4562958192885915E-2</v>
      </c>
      <c r="D475" s="172">
        <f t="shared" si="15"/>
        <v>4.167477918792839E-2</v>
      </c>
      <c r="E475" s="172">
        <f t="shared" si="15"/>
        <v>3.5815895864363956E-3</v>
      </c>
      <c r="F475" s="172">
        <f t="shared" si="15"/>
        <v>4.3050667696476808E-2</v>
      </c>
      <c r="G475" s="172">
        <f t="shared" si="15"/>
        <v>-0.10647312680320475</v>
      </c>
      <c r="H475" s="172">
        <f t="shared" si="15"/>
        <v>6.9022518242505271E-3</v>
      </c>
      <c r="I475" s="172">
        <f t="shared" si="15"/>
        <v>2.6452213358416188E-2</v>
      </c>
      <c r="J475" s="172">
        <f t="shared" si="15"/>
        <v>6.6392553175379954E-2</v>
      </c>
      <c r="K475" s="172">
        <f t="shared" si="15"/>
        <v>5.1682426733165476E-2</v>
      </c>
      <c r="L475" s="172">
        <f t="shared" si="15"/>
        <v>-2.3205403285350923E-2</v>
      </c>
      <c r="M475" s="172">
        <f t="shared" si="15"/>
        <v>6.3804966455704104E-2</v>
      </c>
      <c r="N475" s="172">
        <f t="shared" si="15"/>
        <v>-8.0871845696901756E-2</v>
      </c>
      <c r="O475" s="172">
        <f t="shared" si="15"/>
        <v>6.9889742413076439E-2</v>
      </c>
      <c r="P475" s="172">
        <f t="shared" si="15"/>
        <v>1.1881367429671608E-2</v>
      </c>
      <c r="Q475" s="172">
        <f t="shared" si="15"/>
        <v>2.4050034662393305E-2</v>
      </c>
      <c r="R475" s="172">
        <f t="shared" si="15"/>
        <v>3.8809805324319102E-2</v>
      </c>
      <c r="S475" s="136">
        <f t="shared" si="14"/>
        <v>-6.8226159583117729E-2</v>
      </c>
    </row>
    <row r="476" spans="1:19" x14ac:dyDescent="0.25">
      <c r="A476" s="189" t="s">
        <v>1549</v>
      </c>
      <c r="B476" s="132"/>
      <c r="C476" s="172">
        <f t="shared" si="15"/>
        <v>-0.11595005981851669</v>
      </c>
      <c r="D476" s="172">
        <f t="shared" si="14"/>
        <v>1.4501839345639089E-2</v>
      </c>
      <c r="E476" s="172">
        <f t="shared" si="14"/>
        <v>-0.18414146011212751</v>
      </c>
      <c r="F476" s="172">
        <f t="shared" si="14"/>
        <v>-9.752528837329022E-4</v>
      </c>
      <c r="G476" s="172">
        <f t="shared" si="14"/>
        <v>1.7187010816056114E-2</v>
      </c>
      <c r="H476" s="172">
        <f t="shared" si="14"/>
        <v>-0.10446881673004238</v>
      </c>
      <c r="I476" s="172">
        <f t="shared" si="14"/>
        <v>-7.2837238268445126E-2</v>
      </c>
      <c r="J476" s="172">
        <f t="shared" si="14"/>
        <v>8.1684323853397078E-3</v>
      </c>
      <c r="K476" s="172">
        <f t="shared" si="14"/>
        <v>-7.4520484432253897E-2</v>
      </c>
      <c r="L476" s="172">
        <f t="shared" si="14"/>
        <v>-5.0789595227316853E-2</v>
      </c>
      <c r="M476" s="172">
        <f t="shared" si="14"/>
        <v>-5.9986451988860656E-2</v>
      </c>
      <c r="N476" s="172">
        <f t="shared" si="14"/>
        <v>4.2695069413336562E-3</v>
      </c>
      <c r="O476" s="172">
        <f t="shared" si="14"/>
        <v>3.5048935004630577E-2</v>
      </c>
      <c r="P476" s="172">
        <f t="shared" si="14"/>
        <v>-2.0941683233400177E-2</v>
      </c>
      <c r="Q476" s="172">
        <f t="shared" si="14"/>
        <v>-2.3659813796735651E-2</v>
      </c>
      <c r="R476" s="172">
        <f t="shared" si="14"/>
        <v>-5.8446667245723893E-2</v>
      </c>
      <c r="S476" s="136">
        <f t="shared" si="14"/>
        <v>6.2074728231010567E-2</v>
      </c>
    </row>
    <row r="477" spans="1:19" x14ac:dyDescent="0.25">
      <c r="A477" s="189" t="s">
        <v>1546</v>
      </c>
      <c r="B477" s="132"/>
      <c r="C477" s="172">
        <f t="shared" si="15"/>
        <v>4.3005421327256377E-2</v>
      </c>
      <c r="D477" s="172">
        <f t="shared" si="14"/>
        <v>9.2404530833647192E-2</v>
      </c>
      <c r="E477" s="172">
        <f t="shared" si="14"/>
        <v>2.0710764860217168E-2</v>
      </c>
      <c r="F477" s="172">
        <f t="shared" si="14"/>
        <v>6.332179809435079E-2</v>
      </c>
      <c r="G477" s="172">
        <f t="shared" si="14"/>
        <v>7.4702274729298912E-2</v>
      </c>
      <c r="H477" s="172">
        <f t="shared" si="14"/>
        <v>9.4339624531592836E-2</v>
      </c>
      <c r="I477" s="172">
        <f t="shared" si="14"/>
        <v>0.31431714251163667</v>
      </c>
      <c r="J477" s="172">
        <f t="shared" si="14"/>
        <v>-3.6998742951290686E-2</v>
      </c>
      <c r="K477" s="172">
        <f t="shared" si="14"/>
        <v>4.5378320106891357E-2</v>
      </c>
      <c r="L477" s="172">
        <f t="shared" si="14"/>
        <v>9.5613151879395453E-2</v>
      </c>
      <c r="M477" s="172">
        <f t="shared" si="14"/>
        <v>-5.3472801494764188E-2</v>
      </c>
      <c r="N477" s="172">
        <f t="shared" si="14"/>
        <v>-6.7257391973369329E-2</v>
      </c>
      <c r="O477" s="172">
        <f t="shared" si="14"/>
        <v>-3.4830407520808904E-2</v>
      </c>
      <c r="P477" s="172">
        <f t="shared" si="14"/>
        <v>-3.5136330389680337E-2</v>
      </c>
      <c r="Q477" s="172">
        <f t="shared" si="14"/>
        <v>0.14604755370161993</v>
      </c>
      <c r="R477" s="172">
        <f t="shared" si="14"/>
        <v>0.14450390519664635</v>
      </c>
      <c r="S477" s="136">
        <f t="shared" si="14"/>
        <v>0.15678315302246748</v>
      </c>
    </row>
    <row r="478" spans="1:19" ht="13.8" thickBot="1" x14ac:dyDescent="0.3">
      <c r="A478" s="189" t="s">
        <v>1543</v>
      </c>
      <c r="B478" s="132"/>
      <c r="C478" s="172">
        <f t="shared" si="15"/>
        <v>0.11118932942848736</v>
      </c>
      <c r="D478" s="172">
        <f t="shared" si="14"/>
        <v>0.20728466794377742</v>
      </c>
      <c r="E478" s="172">
        <f t="shared" si="14"/>
        <v>0.30657291502467565</v>
      </c>
      <c r="F478" s="172">
        <f t="shared" si="14"/>
        <v>4.9454174607839851E-2</v>
      </c>
      <c r="G478" s="172">
        <f t="shared" si="14"/>
        <v>6.2295404304373303E-3</v>
      </c>
      <c r="H478" s="172">
        <f t="shared" si="14"/>
        <v>0.15662471588712856</v>
      </c>
      <c r="I478" s="172">
        <f t="shared" si="14"/>
        <v>7.1743053446128746E-2</v>
      </c>
      <c r="J478" s="172">
        <f t="shared" si="14"/>
        <v>0.1459224440362874</v>
      </c>
      <c r="K478" s="172">
        <f t="shared" si="14"/>
        <v>0.15617991805619424</v>
      </c>
      <c r="L478" s="172">
        <f t="shared" si="14"/>
        <v>8.1301764628670226E-2</v>
      </c>
      <c r="M478" s="172">
        <f t="shared" si="14"/>
        <v>8.0366329606311959E-2</v>
      </c>
      <c r="N478" s="172">
        <f t="shared" si="14"/>
        <v>0.15342459472942438</v>
      </c>
      <c r="O478" s="172">
        <f t="shared" si="14"/>
        <v>0.29816454243616652</v>
      </c>
      <c r="P478" s="172">
        <f t="shared" si="14"/>
        <v>0.11877386067415463</v>
      </c>
      <c r="Q478" s="172">
        <f t="shared" si="14"/>
        <v>0.12889355635525845</v>
      </c>
      <c r="R478" s="172">
        <f t="shared" si="14"/>
        <v>-0.11236913108909952</v>
      </c>
      <c r="S478" s="136">
        <f t="shared" si="14"/>
        <v>0.12396274133668617</v>
      </c>
    </row>
    <row r="479" spans="1:19" ht="13.8" thickBot="1" x14ac:dyDescent="0.3">
      <c r="A479" s="143" t="s">
        <v>18</v>
      </c>
      <c r="B479" s="138"/>
      <c r="C479" s="172">
        <f t="shared" si="15"/>
        <v>8.885659511608246E-4</v>
      </c>
      <c r="D479" s="172">
        <f t="shared" si="14"/>
        <v>-1.0286793844045294E-2</v>
      </c>
      <c r="E479" s="172">
        <f t="shared" si="14"/>
        <v>4.6564498181052016E-3</v>
      </c>
      <c r="F479" s="172">
        <f t="shared" si="14"/>
        <v>2.0493721569776913E-2</v>
      </c>
      <c r="G479" s="172">
        <f t="shared" si="14"/>
        <v>3.559930664228883E-3</v>
      </c>
      <c r="H479" s="172">
        <f t="shared" si="14"/>
        <v>9.2007724759928244E-3</v>
      </c>
      <c r="I479" s="172">
        <f t="shared" si="14"/>
        <v>-3.0581700312591886E-3</v>
      </c>
      <c r="J479" s="172">
        <f t="shared" si="14"/>
        <v>4.8081379674266733E-2</v>
      </c>
      <c r="K479" s="172">
        <f t="shared" si="14"/>
        <v>7.2015268863414583E-3</v>
      </c>
      <c r="L479" s="172">
        <f t="shared" si="14"/>
        <v>2.3389614389283553E-2</v>
      </c>
      <c r="M479" s="172">
        <f t="shared" si="14"/>
        <v>2.6156799085036653E-2</v>
      </c>
      <c r="N479" s="172">
        <f t="shared" si="14"/>
        <v>4.1675112349834897E-3</v>
      </c>
      <c r="O479" s="172">
        <f t="shared" si="14"/>
        <v>3.4141710838157202E-2</v>
      </c>
      <c r="P479" s="172">
        <f t="shared" si="14"/>
        <v>2.4249441435543195E-2</v>
      </c>
      <c r="Q479" s="172">
        <f t="shared" si="14"/>
        <v>3.1469394522718908E-2</v>
      </c>
      <c r="R479" s="172">
        <f t="shared" si="14"/>
        <v>6.9378840197187319E-3</v>
      </c>
      <c r="S479" s="136">
        <f t="shared" si="14"/>
        <v>4.1114309734715304E-2</v>
      </c>
    </row>
    <row r="480" spans="1:19" x14ac:dyDescent="0.25">
      <c r="A480" s="187" t="s">
        <v>21</v>
      </c>
      <c r="B480" s="132"/>
      <c r="C480" s="172">
        <f t="shared" si="15"/>
        <v>-2.0397609047121401E-3</v>
      </c>
      <c r="D480" s="172">
        <f t="shared" si="14"/>
        <v>-1.6040795261341834E-2</v>
      </c>
      <c r="E480" s="172">
        <f t="shared" si="14"/>
        <v>-9.3185738859384859E-3</v>
      </c>
      <c r="F480" s="172">
        <f t="shared" si="14"/>
        <v>1.2792546500263846E-2</v>
      </c>
      <c r="G480" s="172">
        <f t="shared" si="14"/>
        <v>3.1097258239365377E-3</v>
      </c>
      <c r="H480" s="172">
        <f t="shared" si="14"/>
        <v>3.6015193226270892E-3</v>
      </c>
      <c r="I480" s="172">
        <f t="shared" si="14"/>
        <v>5.5852527050341827E-3</v>
      </c>
      <c r="J480" s="172">
        <f t="shared" si="14"/>
        <v>2.9494951458872709E-2</v>
      </c>
      <c r="K480" s="172">
        <f t="shared" si="14"/>
        <v>-1.7074044815077238E-2</v>
      </c>
      <c r="L480" s="172">
        <f t="shared" si="14"/>
        <v>2.2388054059443441E-2</v>
      </c>
      <c r="M480" s="172">
        <f t="shared" si="14"/>
        <v>1.9842252043225539E-2</v>
      </c>
      <c r="N480" s="172">
        <f t="shared" si="14"/>
        <v>5.2991714477275131E-3</v>
      </c>
      <c r="O480" s="172">
        <f t="shared" si="14"/>
        <v>-1.6556809487108248E-3</v>
      </c>
      <c r="P480" s="172">
        <f t="shared" si="14"/>
        <v>-6.7804897271429576E-3</v>
      </c>
      <c r="Q480" s="172">
        <f t="shared" si="14"/>
        <v>-7.1321711747701633E-3</v>
      </c>
      <c r="R480" s="172">
        <f t="shared" si="14"/>
        <v>-7.9298393779801968E-3</v>
      </c>
      <c r="S480" s="136">
        <f t="shared" si="14"/>
        <v>2.6099869013362698E-2</v>
      </c>
    </row>
    <row r="481" spans="1:19" x14ac:dyDescent="0.25">
      <c r="A481" s="189" t="s">
        <v>1539</v>
      </c>
      <c r="B481" s="132"/>
      <c r="C481" s="172">
        <f t="shared" si="15"/>
        <v>-5.0825186696149549E-3</v>
      </c>
      <c r="D481" s="172">
        <f t="shared" si="14"/>
        <v>-2.7200717247605866E-2</v>
      </c>
      <c r="E481" s="172">
        <f t="shared" si="14"/>
        <v>-1.3279390103483668E-2</v>
      </c>
      <c r="F481" s="172">
        <f t="shared" si="14"/>
        <v>4.4115735568091008E-3</v>
      </c>
      <c r="G481" s="172">
        <f t="shared" si="14"/>
        <v>-4.2977667905746975E-3</v>
      </c>
      <c r="H481" s="172">
        <f t="shared" si="14"/>
        <v>9.4462708780262972E-3</v>
      </c>
      <c r="I481" s="172">
        <f t="shared" si="14"/>
        <v>1.0057013603510523E-3</v>
      </c>
      <c r="J481" s="172">
        <f t="shared" si="14"/>
        <v>3.589308358517207E-2</v>
      </c>
      <c r="K481" s="172">
        <f t="shared" si="14"/>
        <v>-1.1889870782710643E-2</v>
      </c>
      <c r="L481" s="172">
        <f t="shared" si="14"/>
        <v>2.1740799894650165E-2</v>
      </c>
      <c r="M481" s="172">
        <f t="shared" si="14"/>
        <v>2.050091544665178E-2</v>
      </c>
      <c r="N481" s="172">
        <f t="shared" si="14"/>
        <v>4.7315542374939401E-3</v>
      </c>
      <c r="O481" s="172">
        <f t="shared" si="14"/>
        <v>-9.6845349867995534E-3</v>
      </c>
      <c r="P481" s="172">
        <f t="shared" si="14"/>
        <v>-9.5634923120145876E-3</v>
      </c>
      <c r="Q481" s="172">
        <f t="shared" si="14"/>
        <v>-6.6097139146948924E-3</v>
      </c>
      <c r="R481" s="172">
        <f t="shared" si="14"/>
        <v>-1.7578108179046814E-2</v>
      </c>
      <c r="S481" s="136">
        <f t="shared" si="14"/>
        <v>2.5790455134571344E-2</v>
      </c>
    </row>
    <row r="482" spans="1:19" x14ac:dyDescent="0.25">
      <c r="A482" s="189" t="s">
        <v>1536</v>
      </c>
      <c r="B482" s="132"/>
      <c r="C482" s="172">
        <f t="shared" si="15"/>
        <v>-5.0955607366911515E-3</v>
      </c>
      <c r="D482" s="172">
        <f t="shared" si="14"/>
        <v>-2.8673624829143818E-2</v>
      </c>
      <c r="E482" s="172">
        <f t="shared" si="14"/>
        <v>-1.4679436192339246E-2</v>
      </c>
      <c r="F482" s="172">
        <f t="shared" si="14"/>
        <v>1.6697435556880524E-3</v>
      </c>
      <c r="G482" s="172">
        <f t="shared" si="14"/>
        <v>-5.5865361658415935E-3</v>
      </c>
      <c r="H482" s="172">
        <f t="shared" si="14"/>
        <v>1.1286757804455982E-2</v>
      </c>
      <c r="I482" s="172">
        <f t="shared" si="14"/>
        <v>6.0356171101196843E-3</v>
      </c>
      <c r="J482" s="172">
        <f t="shared" si="14"/>
        <v>3.847231173881438E-2</v>
      </c>
      <c r="K482" s="172">
        <f t="shared" si="14"/>
        <v>-7.1445510218377528E-3</v>
      </c>
      <c r="L482" s="172">
        <f t="shared" si="14"/>
        <v>2.0733614209753837E-2</v>
      </c>
      <c r="M482" s="172">
        <f t="shared" si="14"/>
        <v>2.2173451681733125E-2</v>
      </c>
      <c r="N482" s="172">
        <f t="shared" si="14"/>
        <v>3.0381811243782586E-3</v>
      </c>
      <c r="O482" s="172">
        <f t="shared" si="14"/>
        <v>-1.4618832672006143E-2</v>
      </c>
      <c r="P482" s="172">
        <f t="shared" si="14"/>
        <v>-1.0823928211473821E-2</v>
      </c>
      <c r="Q482" s="172">
        <f t="shared" si="14"/>
        <v>-6.7383149098526607E-3</v>
      </c>
      <c r="R482" s="172">
        <f t="shared" si="14"/>
        <v>-1.9700378107338712E-2</v>
      </c>
      <c r="S482" s="136">
        <f t="shared" si="14"/>
        <v>2.726932772591395E-2</v>
      </c>
    </row>
    <row r="483" spans="1:19" x14ac:dyDescent="0.25">
      <c r="A483" s="189" t="s">
        <v>1533</v>
      </c>
      <c r="B483" s="132"/>
      <c r="C483" s="172">
        <f t="shared" si="15"/>
        <v>4.5532896781086407E-4</v>
      </c>
      <c r="D483" s="172">
        <f t="shared" si="14"/>
        <v>-3.031019656484224E-2</v>
      </c>
      <c r="E483" s="172">
        <f t="shared" si="14"/>
        <v>-5.8845051419870287E-2</v>
      </c>
      <c r="F483" s="172">
        <f t="shared" si="14"/>
        <v>1.8152429791046032E-2</v>
      </c>
      <c r="G483" s="172">
        <f t="shared" si="14"/>
        <v>6.3070344029823033E-3</v>
      </c>
      <c r="H483" s="172">
        <f t="shared" si="14"/>
        <v>2.9990525653110112E-2</v>
      </c>
      <c r="I483" s="172">
        <f t="shared" si="14"/>
        <v>-1.2088697754877198E-2</v>
      </c>
      <c r="J483" s="172">
        <f t="shared" si="14"/>
        <v>4.7949158513989287E-2</v>
      </c>
      <c r="K483" s="172">
        <f t="shared" si="14"/>
        <v>-3.0300335809848034E-2</v>
      </c>
      <c r="L483" s="172">
        <f t="shared" si="14"/>
        <v>1.3345945755259603E-2</v>
      </c>
      <c r="M483" s="172">
        <f t="shared" si="14"/>
        <v>6.3551661211134203E-3</v>
      </c>
      <c r="N483" s="172">
        <f t="shared" si="14"/>
        <v>6.8041430259773161E-3</v>
      </c>
      <c r="O483" s="172">
        <f t="shared" si="14"/>
        <v>9.9064580734427032E-3</v>
      </c>
      <c r="P483" s="172">
        <f t="shared" si="14"/>
        <v>8.1258858104571452E-4</v>
      </c>
      <c r="Q483" s="172">
        <f t="shared" si="14"/>
        <v>5.0234855420819624E-2</v>
      </c>
      <c r="R483" s="172">
        <f t="shared" si="14"/>
        <v>-9.3897438067569339E-2</v>
      </c>
      <c r="S483" s="136">
        <f t="shared" si="14"/>
        <v>1.0998208078494276E-2</v>
      </c>
    </row>
    <row r="484" spans="1:19" x14ac:dyDescent="0.25">
      <c r="A484" s="189" t="s">
        <v>1530</v>
      </c>
      <c r="B484" s="132"/>
      <c r="C484" s="172">
        <f t="shared" si="15"/>
        <v>3.934873022466201E-3</v>
      </c>
      <c r="D484" s="172">
        <f t="shared" si="14"/>
        <v>-2.3729735129440321E-2</v>
      </c>
      <c r="E484" s="172">
        <f t="shared" si="14"/>
        <v>-6.9207253363976151E-2</v>
      </c>
      <c r="F484" s="172">
        <f t="shared" si="14"/>
        <v>5.7412506023157839E-3</v>
      </c>
      <c r="G484" s="172">
        <f t="shared" si="14"/>
        <v>1.3212625293978153E-2</v>
      </c>
      <c r="H484" s="172">
        <f t="shared" si="14"/>
        <v>5.9712810023721419E-2</v>
      </c>
      <c r="I484" s="172">
        <f t="shared" si="14"/>
        <v>2.9202801727439276E-2</v>
      </c>
      <c r="J484" s="172">
        <f t="shared" si="14"/>
        <v>5.1271780813575196E-2</v>
      </c>
      <c r="K484" s="172">
        <f t="shared" si="14"/>
        <v>-8.383980748204678E-3</v>
      </c>
      <c r="L484" s="172">
        <f t="shared" si="14"/>
        <v>2.9282005682536028E-2</v>
      </c>
      <c r="M484" s="172">
        <f t="shared" si="14"/>
        <v>-1.3873230665809477E-2</v>
      </c>
      <c r="N484" s="172">
        <f t="shared" si="14"/>
        <v>-6.9310482130953144E-3</v>
      </c>
      <c r="O484" s="172">
        <f t="shared" si="14"/>
        <v>1.0970105540426323E-2</v>
      </c>
      <c r="P484" s="172">
        <f t="shared" si="14"/>
        <v>1.4470905080770091E-3</v>
      </c>
      <c r="Q484" s="172">
        <f t="shared" si="14"/>
        <v>2.8836812397923461E-2</v>
      </c>
      <c r="R484" s="172">
        <f t="shared" si="14"/>
        <v>-3.4010478275016243E-2</v>
      </c>
      <c r="S484" s="136">
        <f t="shared" si="14"/>
        <v>1.1589162916210149E-3</v>
      </c>
    </row>
    <row r="485" spans="1:19" x14ac:dyDescent="0.25">
      <c r="A485" s="189" t="s">
        <v>1527</v>
      </c>
      <c r="B485" s="132"/>
      <c r="C485" s="172">
        <f t="shared" si="15"/>
        <v>-1.2634390696963926E-3</v>
      </c>
      <c r="D485" s="172">
        <f t="shared" si="14"/>
        <v>-3.3420809613758262E-2</v>
      </c>
      <c r="E485" s="172">
        <f t="shared" si="14"/>
        <v>-5.3764587758325044E-2</v>
      </c>
      <c r="F485" s="172">
        <f t="shared" si="14"/>
        <v>2.4236611181489343E-2</v>
      </c>
      <c r="G485" s="172">
        <f t="shared" si="14"/>
        <v>2.9197241484013592E-3</v>
      </c>
      <c r="H485" s="172">
        <f t="shared" si="14"/>
        <v>1.5700978166251156E-2</v>
      </c>
      <c r="I485" s="172">
        <f t="shared" si="14"/>
        <v>-3.1745613879483492E-2</v>
      </c>
      <c r="J485" s="172">
        <f t="shared" si="14"/>
        <v>4.6319195206194763E-2</v>
      </c>
      <c r="K485" s="172">
        <f t="shared" si="14"/>
        <v>-4.089833776767049E-2</v>
      </c>
      <c r="L485" s="172">
        <f t="shared" si="14"/>
        <v>5.611999912574106E-3</v>
      </c>
      <c r="M485" s="172">
        <f t="shared" si="14"/>
        <v>1.6482177699250311E-2</v>
      </c>
      <c r="N485" s="172">
        <f t="shared" si="14"/>
        <v>1.3623360164315867E-2</v>
      </c>
      <c r="O485" s="172">
        <f t="shared" si="14"/>
        <v>9.4153534606253864E-3</v>
      </c>
      <c r="P485" s="172">
        <f t="shared" si="14"/>
        <v>4.9016002805379877E-4</v>
      </c>
      <c r="Q485" s="172">
        <f t="shared" si="14"/>
        <v>6.0776214224810277E-2</v>
      </c>
      <c r="R485" s="172">
        <f t="shared" si="14"/>
        <v>-0.12185428050846414</v>
      </c>
      <c r="S485" s="136">
        <f t="shared" si="14"/>
        <v>1.5955730759374287E-2</v>
      </c>
    </row>
    <row r="486" spans="1:19" x14ac:dyDescent="0.25">
      <c r="A486" s="189" t="s">
        <v>1524</v>
      </c>
      <c r="B486" s="132"/>
      <c r="C486" s="172">
        <f t="shared" si="15"/>
        <v>-5.6479032315199129E-2</v>
      </c>
      <c r="D486" s="172">
        <f t="shared" si="14"/>
        <v>-2.1420401268685496E-2</v>
      </c>
      <c r="E486" s="172">
        <f t="shared" si="14"/>
        <v>-2.5187130877571073E-2</v>
      </c>
      <c r="F486" s="172">
        <f t="shared" si="14"/>
        <v>-4.4949472097234322E-2</v>
      </c>
      <c r="G486" s="172">
        <f t="shared" si="14"/>
        <v>2.082691648167101E-3</v>
      </c>
      <c r="H486" s="172">
        <f t="shared" si="14"/>
        <v>1.4129914601522131E-2</v>
      </c>
      <c r="I486" s="172">
        <f t="shared" si="14"/>
        <v>-8.8267205842403884E-3</v>
      </c>
      <c r="J486" s="172">
        <f t="shared" si="14"/>
        <v>3.5297791103923171E-3</v>
      </c>
      <c r="K486" s="172">
        <f t="shared" si="14"/>
        <v>-1.469815905832883E-2</v>
      </c>
      <c r="L486" s="172">
        <f t="shared" si="14"/>
        <v>1.9425011184333707E-2</v>
      </c>
      <c r="M486" s="172">
        <f t="shared" si="14"/>
        <v>3.3456883489565659E-2</v>
      </c>
      <c r="N486" s="172">
        <f t="shared" si="14"/>
        <v>1.9171615830770206E-2</v>
      </c>
      <c r="O486" s="172">
        <f t="shared" si="14"/>
        <v>-5.385204252613407E-2</v>
      </c>
      <c r="P486" s="172">
        <f t="shared" si="14"/>
        <v>-4.9694169655057019E-2</v>
      </c>
      <c r="Q486" s="172">
        <f t="shared" si="14"/>
        <v>-4.2791916112267958E-2</v>
      </c>
      <c r="R486" s="172">
        <f t="shared" si="14"/>
        <v>-3.7104834979985846E-2</v>
      </c>
      <c r="S486" s="136">
        <f t="shared" si="14"/>
        <v>3.9738755098385203E-2</v>
      </c>
    </row>
    <row r="487" spans="1:19" x14ac:dyDescent="0.25">
      <c r="A487" s="189" t="s">
        <v>1521</v>
      </c>
      <c r="B487" s="132"/>
      <c r="C487" s="172">
        <f t="shared" si="15"/>
        <v>-0.10494165953792023</v>
      </c>
      <c r="D487" s="172">
        <f t="shared" si="14"/>
        <v>-2.0449034947140232E-2</v>
      </c>
      <c r="E487" s="172">
        <f t="shared" si="14"/>
        <v>-2.4456157911455279E-2</v>
      </c>
      <c r="F487" s="172">
        <f t="shared" si="14"/>
        <v>-7.845619683110161E-2</v>
      </c>
      <c r="G487" s="172">
        <f t="shared" si="14"/>
        <v>-5.0968670762294499E-2</v>
      </c>
      <c r="H487" s="172">
        <f t="shared" si="14"/>
        <v>-1.2076690746181451E-2</v>
      </c>
      <c r="I487" s="172">
        <f t="shared" si="14"/>
        <v>5.3181885231545767E-3</v>
      </c>
      <c r="J487" s="172">
        <f t="shared" si="14"/>
        <v>2.0714912844769451E-2</v>
      </c>
      <c r="K487" s="172">
        <f t="shared" si="14"/>
        <v>-8.9731518630092877E-3</v>
      </c>
      <c r="L487" s="172">
        <f t="shared" si="14"/>
        <v>2.1440688312112988E-2</v>
      </c>
      <c r="M487" s="172">
        <f t="shared" si="14"/>
        <v>4.5641436333460739E-2</v>
      </c>
      <c r="N487" s="172">
        <f t="shared" si="14"/>
        <v>-5.9855351798918988E-2</v>
      </c>
      <c r="O487" s="172">
        <f t="shared" si="14"/>
        <v>-0.14626529127375121</v>
      </c>
      <c r="P487" s="172">
        <f t="shared" si="14"/>
        <v>-0.11413114570978344</v>
      </c>
      <c r="Q487" s="172">
        <f t="shared" si="14"/>
        <v>-0.13197460525150051</v>
      </c>
      <c r="R487" s="172">
        <f t="shared" si="14"/>
        <v>-6.638028269482299E-2</v>
      </c>
      <c r="S487" s="136">
        <f t="shared" si="14"/>
        <v>-4.8434177359842678E-2</v>
      </c>
    </row>
    <row r="488" spans="1:19" x14ac:dyDescent="0.25">
      <c r="A488" s="189" t="s">
        <v>1518</v>
      </c>
      <c r="B488" s="132"/>
      <c r="C488" s="172">
        <f t="shared" si="15"/>
        <v>-7.0546922405764323E-2</v>
      </c>
      <c r="D488" s="172">
        <f t="shared" si="14"/>
        <v>-2.1548576810661357E-2</v>
      </c>
      <c r="E488" s="172">
        <f t="shared" si="14"/>
        <v>-3.1643695981443343E-2</v>
      </c>
      <c r="F488" s="172">
        <f t="shared" si="14"/>
        <v>2.5741506751096876E-2</v>
      </c>
      <c r="G488" s="172">
        <f t="shared" si="14"/>
        <v>8.0115547896089323E-2</v>
      </c>
      <c r="H488" s="172">
        <f t="shared" si="14"/>
        <v>6.765400030693991E-2</v>
      </c>
      <c r="I488" s="172">
        <f t="shared" si="14"/>
        <v>8.7601762703291008E-3</v>
      </c>
      <c r="J488" s="172">
        <f t="shared" si="14"/>
        <v>3.8072532814841242E-3</v>
      </c>
      <c r="K488" s="172">
        <f t="shared" si="14"/>
        <v>1.0326594976307835E-2</v>
      </c>
      <c r="L488" s="172">
        <f t="shared" si="14"/>
        <v>-1.0221046370208486E-2</v>
      </c>
      <c r="M488" s="172">
        <f t="shared" si="14"/>
        <v>-1.0090179867822013E-2</v>
      </c>
      <c r="N488" s="172">
        <f t="shared" si="14"/>
        <v>8.7549471050336614E-3</v>
      </c>
      <c r="O488" s="172">
        <f t="shared" si="14"/>
        <v>-0.144665196712217</v>
      </c>
      <c r="P488" s="172">
        <f t="shared" si="14"/>
        <v>-2.8982397167395701E-2</v>
      </c>
      <c r="Q488" s="172">
        <f t="shared" si="14"/>
        <v>4.8179673183037508E-3</v>
      </c>
      <c r="R488" s="172">
        <f t="shared" si="14"/>
        <v>7.9450556116910098E-2</v>
      </c>
      <c r="S488" s="136">
        <f t="shared" si="14"/>
        <v>0.22763791095044228</v>
      </c>
    </row>
    <row r="489" spans="1:19" x14ac:dyDescent="0.25">
      <c r="A489" s="189" t="s">
        <v>1515</v>
      </c>
      <c r="B489" s="132"/>
      <c r="C489" s="172">
        <f t="shared" si="15"/>
        <v>-6.6345066854735624E-2</v>
      </c>
      <c r="D489" s="172">
        <f t="shared" si="14"/>
        <v>-3.7774756731278281E-2</v>
      </c>
      <c r="E489" s="172">
        <f t="shared" si="14"/>
        <v>-2.9309397128784997E-4</v>
      </c>
      <c r="F489" s="172">
        <f t="shared" si="14"/>
        <v>-2.6554413482359984E-2</v>
      </c>
      <c r="G489" s="172">
        <f t="shared" si="14"/>
        <v>3.1350272193464201E-2</v>
      </c>
      <c r="H489" s="172">
        <f t="shared" si="14"/>
        <v>5.8647557820388441E-2</v>
      </c>
      <c r="I489" s="172">
        <f t="shared" si="14"/>
        <v>2.3885631748086E-2</v>
      </c>
      <c r="J489" s="172">
        <f t="shared" si="14"/>
        <v>9.0717060715159725E-3</v>
      </c>
      <c r="K489" s="172">
        <f t="shared" si="14"/>
        <v>-2.146037104588383E-3</v>
      </c>
      <c r="L489" s="172">
        <f t="shared" si="14"/>
        <v>5.6754824306013418E-2</v>
      </c>
      <c r="M489" s="172">
        <f t="shared" si="14"/>
        <v>5.5519502894573192E-2</v>
      </c>
      <c r="N489" s="172">
        <f t="shared" si="14"/>
        <v>5.3019628552862352E-2</v>
      </c>
      <c r="O489" s="172">
        <f t="shared" si="14"/>
        <v>-2.3324998137755237E-2</v>
      </c>
      <c r="P489" s="172">
        <f t="shared" si="14"/>
        <v>-5.3567864543657473E-2</v>
      </c>
      <c r="Q489" s="172">
        <f t="shared" si="14"/>
        <v>-4.3481447865811429E-2</v>
      </c>
      <c r="R489" s="172">
        <f t="shared" si="14"/>
        <v>-7.2180882959390291E-2</v>
      </c>
      <c r="S489" s="136">
        <f t="shared" si="14"/>
        <v>2.4367328212672845E-2</v>
      </c>
    </row>
    <row r="490" spans="1:19" x14ac:dyDescent="0.25">
      <c r="A490" s="189" t="s">
        <v>1512</v>
      </c>
      <c r="B490" s="132"/>
      <c r="C490" s="172">
        <f t="shared" si="15"/>
        <v>-7.9034892243512456E-4</v>
      </c>
      <c r="D490" s="172">
        <f t="shared" si="15"/>
        <v>-1.1634267684833888E-2</v>
      </c>
      <c r="E490" s="172">
        <f t="shared" si="15"/>
        <v>-3.7526741483690951E-2</v>
      </c>
      <c r="F490" s="172">
        <f t="shared" si="15"/>
        <v>-7.0052601030173856E-2</v>
      </c>
      <c r="G490" s="172">
        <f t="shared" si="15"/>
        <v>-1.7727943095876442E-2</v>
      </c>
      <c r="H490" s="172">
        <f t="shared" si="15"/>
        <v>-2.2735571438284419E-2</v>
      </c>
      <c r="I490" s="172">
        <f t="shared" si="15"/>
        <v>-4.9308231191544372E-2</v>
      </c>
      <c r="J490" s="172">
        <f t="shared" si="15"/>
        <v>-1.3097037861742988E-2</v>
      </c>
      <c r="K490" s="172">
        <f t="shared" si="15"/>
        <v>-4.1375867982976322E-2</v>
      </c>
      <c r="L490" s="172">
        <f t="shared" si="15"/>
        <v>1.2653289368583787E-2</v>
      </c>
      <c r="M490" s="172">
        <f t="shared" si="15"/>
        <v>3.6271917971866463E-2</v>
      </c>
      <c r="N490" s="172">
        <f t="shared" si="15"/>
        <v>7.001659952110062E-2</v>
      </c>
      <c r="O490" s="172">
        <f t="shared" si="15"/>
        <v>6.7565432883169407E-2</v>
      </c>
      <c r="P490" s="172">
        <f t="shared" si="15"/>
        <v>-6.0043070470762183E-3</v>
      </c>
      <c r="Q490" s="172">
        <f t="shared" si="15"/>
        <v>4.6858375730711721E-3</v>
      </c>
      <c r="R490" s="172">
        <f t="shared" si="15"/>
        <v>-5.6447430504942941E-2</v>
      </c>
      <c r="S490" s="136">
        <f t="shared" ref="D490:S505" si="16">(S85/R85)^4-1</f>
        <v>1.9467277355646795E-2</v>
      </c>
    </row>
    <row r="491" spans="1:19" x14ac:dyDescent="0.25">
      <c r="A491" s="189" t="s">
        <v>1509</v>
      </c>
      <c r="B491" s="132"/>
      <c r="C491" s="172">
        <f t="shared" ref="C491:R506" si="17">(C86/B86)^4-1</f>
        <v>-4.0521542111114917E-2</v>
      </c>
      <c r="D491" s="172">
        <f t="shared" si="16"/>
        <v>-3.6021070249157572E-2</v>
      </c>
      <c r="E491" s="172">
        <f t="shared" si="16"/>
        <v>-3.6439790861481081E-3</v>
      </c>
      <c r="F491" s="172">
        <f t="shared" si="16"/>
        <v>-1.0911964861039292E-2</v>
      </c>
      <c r="G491" s="172">
        <f t="shared" si="16"/>
        <v>3.6673657327386255E-3</v>
      </c>
      <c r="H491" s="172">
        <f t="shared" si="16"/>
        <v>1.8791803622315806E-2</v>
      </c>
      <c r="I491" s="172">
        <f t="shared" si="16"/>
        <v>1.207285004066283E-2</v>
      </c>
      <c r="J491" s="172">
        <f t="shared" si="16"/>
        <v>3.0480306947329616E-2</v>
      </c>
      <c r="K491" s="172">
        <f t="shared" si="16"/>
        <v>-6.0217529974973538E-2</v>
      </c>
      <c r="L491" s="172">
        <f t="shared" si="16"/>
        <v>9.9195567267376106E-3</v>
      </c>
      <c r="M491" s="172">
        <f t="shared" si="16"/>
        <v>-2.0650543406601218E-2</v>
      </c>
      <c r="N491" s="172">
        <f t="shared" si="16"/>
        <v>8.838097655562871E-3</v>
      </c>
      <c r="O491" s="172">
        <f t="shared" si="16"/>
        <v>1.8437792629558913E-2</v>
      </c>
      <c r="P491" s="172">
        <f t="shared" si="16"/>
        <v>-1.4503023163234374E-2</v>
      </c>
      <c r="Q491" s="172">
        <f t="shared" si="16"/>
        <v>9.1788833618333676E-3</v>
      </c>
      <c r="R491" s="172">
        <f t="shared" si="16"/>
        <v>4.021748961363647E-3</v>
      </c>
      <c r="S491" s="136">
        <f t="shared" si="16"/>
        <v>2.7261954820846812E-2</v>
      </c>
    </row>
    <row r="492" spans="1:19" x14ac:dyDescent="0.25">
      <c r="A492" s="189" t="s">
        <v>1506</v>
      </c>
      <c r="B492" s="132"/>
      <c r="C492" s="172">
        <f t="shared" si="17"/>
        <v>-4.7782318508267307E-2</v>
      </c>
      <c r="D492" s="172">
        <f t="shared" si="16"/>
        <v>-7.1762900042407707E-2</v>
      </c>
      <c r="E492" s="172">
        <f t="shared" si="16"/>
        <v>-2.6060995405909892E-2</v>
      </c>
      <c r="F492" s="172">
        <f t="shared" si="16"/>
        <v>1.0201667396634084E-2</v>
      </c>
      <c r="G492" s="172">
        <f t="shared" si="16"/>
        <v>3.7550160880553296E-2</v>
      </c>
      <c r="H492" s="172">
        <f t="shared" si="16"/>
        <v>-3.4830563489562927E-4</v>
      </c>
      <c r="I492" s="172">
        <f t="shared" si="16"/>
        <v>-3.8282352443754664E-2</v>
      </c>
      <c r="J492" s="172">
        <f t="shared" si="16"/>
        <v>3.5526234930689737E-2</v>
      </c>
      <c r="K492" s="172">
        <f t="shared" si="16"/>
        <v>-7.7658282344909013E-3</v>
      </c>
      <c r="L492" s="172">
        <f t="shared" si="16"/>
        <v>2.3380519237525821E-2</v>
      </c>
      <c r="M492" s="172">
        <f t="shared" si="16"/>
        <v>2.897069845102096E-2</v>
      </c>
      <c r="N492" s="172">
        <f t="shared" si="16"/>
        <v>-1.8383489776847783E-2</v>
      </c>
      <c r="O492" s="172">
        <f t="shared" si="16"/>
        <v>-6.4509442212732804E-2</v>
      </c>
      <c r="P492" s="172">
        <f t="shared" si="16"/>
        <v>-5.099525818981876E-3</v>
      </c>
      <c r="Q492" s="172">
        <f t="shared" si="16"/>
        <v>-1.0192492087216731E-2</v>
      </c>
      <c r="R492" s="172">
        <f t="shared" si="16"/>
        <v>5.5104909055192275E-2</v>
      </c>
      <c r="S492" s="136">
        <f t="shared" si="16"/>
        <v>4.0924077585072993E-2</v>
      </c>
    </row>
    <row r="493" spans="1:19" x14ac:dyDescent="0.25">
      <c r="A493" s="189" t="s">
        <v>1503</v>
      </c>
      <c r="B493" s="132"/>
      <c r="C493" s="172">
        <f t="shared" si="17"/>
        <v>-0.11002998618534421</v>
      </c>
      <c r="D493" s="172">
        <f t="shared" si="16"/>
        <v>-5.0206063416322722E-2</v>
      </c>
      <c r="E493" s="172">
        <f t="shared" si="16"/>
        <v>1.0022086149255927E-2</v>
      </c>
      <c r="F493" s="172">
        <f t="shared" si="16"/>
        <v>1.2701308331531047E-2</v>
      </c>
      <c r="G493" s="172">
        <f t="shared" si="16"/>
        <v>6.4511568058647217E-2</v>
      </c>
      <c r="H493" s="172">
        <f t="shared" si="16"/>
        <v>3.010912436024471E-3</v>
      </c>
      <c r="I493" s="172">
        <f t="shared" si="16"/>
        <v>-9.3453635998296258E-2</v>
      </c>
      <c r="J493" s="172">
        <f t="shared" si="16"/>
        <v>2.5259868886451819E-2</v>
      </c>
      <c r="K493" s="172">
        <f t="shared" si="16"/>
        <v>3.7631103685771272E-2</v>
      </c>
      <c r="L493" s="172">
        <f t="shared" si="16"/>
        <v>2.2746456470723819E-2</v>
      </c>
      <c r="M493" s="172">
        <f t="shared" si="16"/>
        <v>-1.4806576257320847E-2</v>
      </c>
      <c r="N493" s="172">
        <f t="shared" si="16"/>
        <v>-6.1343550780232126E-2</v>
      </c>
      <c r="O493" s="172">
        <f t="shared" si="16"/>
        <v>-2.2864908890265934E-2</v>
      </c>
      <c r="P493" s="172">
        <f t="shared" si="16"/>
        <v>1.8295472550877045E-2</v>
      </c>
      <c r="Q493" s="172">
        <f t="shared" si="16"/>
        <v>7.9133007230951513E-3</v>
      </c>
      <c r="R493" s="172">
        <f t="shared" si="16"/>
        <v>0.16832974967103276</v>
      </c>
      <c r="S493" s="136">
        <f t="shared" si="16"/>
        <v>0.14040079101552005</v>
      </c>
    </row>
    <row r="494" spans="1:19" x14ac:dyDescent="0.25">
      <c r="A494" s="189" t="s">
        <v>1500</v>
      </c>
      <c r="B494" s="132"/>
      <c r="C494" s="172">
        <f t="shared" si="17"/>
        <v>9.2368080672033948E-4</v>
      </c>
      <c r="D494" s="172">
        <f t="shared" si="16"/>
        <v>-7.3963656847027326E-2</v>
      </c>
      <c r="E494" s="172">
        <f t="shared" si="16"/>
        <v>-4.643074532445246E-2</v>
      </c>
      <c r="F494" s="172">
        <f t="shared" si="16"/>
        <v>-1.0014283848164829E-2</v>
      </c>
      <c r="G494" s="172">
        <f t="shared" si="16"/>
        <v>3.4597222141816486E-2</v>
      </c>
      <c r="H494" s="172">
        <f t="shared" si="16"/>
        <v>3.0637714489690993E-2</v>
      </c>
      <c r="I494" s="172">
        <f t="shared" si="16"/>
        <v>-1.73194241063932E-2</v>
      </c>
      <c r="J494" s="172">
        <f t="shared" si="16"/>
        <v>3.7419897088689646E-2</v>
      </c>
      <c r="K494" s="172">
        <f t="shared" si="16"/>
        <v>-1.0554543416597229E-2</v>
      </c>
      <c r="L494" s="172">
        <f t="shared" si="16"/>
        <v>2.6508833663196008E-2</v>
      </c>
      <c r="M494" s="172">
        <f t="shared" si="16"/>
        <v>7.1485436569545202E-2</v>
      </c>
      <c r="N494" s="172">
        <f t="shared" si="16"/>
        <v>2.39107888475103E-2</v>
      </c>
      <c r="O494" s="172">
        <f t="shared" si="16"/>
        <v>-8.2932679473024851E-2</v>
      </c>
      <c r="P494" s="172">
        <f t="shared" si="16"/>
        <v>-2.121777346221021E-2</v>
      </c>
      <c r="Q494" s="172">
        <f t="shared" si="16"/>
        <v>-1.8465723963027592E-2</v>
      </c>
      <c r="R494" s="172">
        <f t="shared" si="16"/>
        <v>3.649599851567098E-2</v>
      </c>
      <c r="S494" s="136">
        <f t="shared" si="16"/>
        <v>4.042178569637267E-2</v>
      </c>
    </row>
    <row r="495" spans="1:19" x14ac:dyDescent="0.25">
      <c r="A495" s="189" t="s">
        <v>1497</v>
      </c>
      <c r="B495" s="132"/>
      <c r="C495" s="172">
        <f t="shared" si="17"/>
        <v>-8.3298280858619789E-2</v>
      </c>
      <c r="D495" s="172">
        <f t="shared" si="16"/>
        <v>-0.11155655354987237</v>
      </c>
      <c r="E495" s="172">
        <f t="shared" si="16"/>
        <v>-2.5861598833934352E-2</v>
      </c>
      <c r="F495" s="172">
        <f t="shared" si="16"/>
        <v>8.5278649227356507E-2</v>
      </c>
      <c r="G495" s="172">
        <f t="shared" si="16"/>
        <v>-9.9326700845856486E-3</v>
      </c>
      <c r="H495" s="172">
        <f t="shared" si="16"/>
        <v>-0.11768706855521405</v>
      </c>
      <c r="I495" s="172">
        <f t="shared" si="16"/>
        <v>1.0785643751177743E-2</v>
      </c>
      <c r="J495" s="172">
        <f t="shared" si="16"/>
        <v>5.1979908408880116E-2</v>
      </c>
      <c r="K495" s="172">
        <f t="shared" si="16"/>
        <v>-9.2649319005777109E-2</v>
      </c>
      <c r="L495" s="172">
        <f t="shared" si="16"/>
        <v>1.3508169742777687E-2</v>
      </c>
      <c r="M495" s="172">
        <f t="shared" si="16"/>
        <v>-2.9483571877310988E-2</v>
      </c>
      <c r="N495" s="172">
        <f t="shared" si="16"/>
        <v>-7.7320391811994904E-2</v>
      </c>
      <c r="O495" s="172">
        <f t="shared" si="16"/>
        <v>-8.3845403172285837E-2</v>
      </c>
      <c r="P495" s="172">
        <f t="shared" si="16"/>
        <v>5.0036861489033413E-3</v>
      </c>
      <c r="Q495" s="172">
        <f t="shared" si="16"/>
        <v>-1.8015528211227316E-2</v>
      </c>
      <c r="R495" s="172">
        <f t="shared" si="16"/>
        <v>-0.10072666272965591</v>
      </c>
      <c r="S495" s="136">
        <f t="shared" si="16"/>
        <v>-0.14939459689161549</v>
      </c>
    </row>
    <row r="496" spans="1:19" x14ac:dyDescent="0.25">
      <c r="A496" s="189" t="s">
        <v>1494</v>
      </c>
      <c r="B496" s="132"/>
      <c r="C496" s="172">
        <f t="shared" si="17"/>
        <v>-6.8376565185950366E-2</v>
      </c>
      <c r="D496" s="172">
        <f t="shared" si="16"/>
        <v>-7.5658116443995893E-2</v>
      </c>
      <c r="E496" s="172">
        <f t="shared" si="16"/>
        <v>-6.8833272122706179E-2</v>
      </c>
      <c r="F496" s="172">
        <f t="shared" si="16"/>
        <v>-7.5309154181112614E-2</v>
      </c>
      <c r="G496" s="172">
        <f t="shared" si="16"/>
        <v>8.8460314082723368E-3</v>
      </c>
      <c r="H496" s="172">
        <f t="shared" si="16"/>
        <v>4.7947675562691527E-2</v>
      </c>
      <c r="I496" s="172">
        <f t="shared" si="16"/>
        <v>1.1549582781242407E-2</v>
      </c>
      <c r="J496" s="172">
        <f t="shared" si="16"/>
        <v>8.4202171681658999E-2</v>
      </c>
      <c r="K496" s="172">
        <f t="shared" si="16"/>
        <v>2.7132121274132226E-2</v>
      </c>
      <c r="L496" s="172">
        <f t="shared" si="16"/>
        <v>5.6707952589611033E-2</v>
      </c>
      <c r="M496" s="172">
        <f t="shared" si="16"/>
        <v>-5.0922875566398185E-3</v>
      </c>
      <c r="N496" s="172">
        <f t="shared" si="16"/>
        <v>4.0391749084660589E-3</v>
      </c>
      <c r="O496" s="172">
        <f t="shared" si="16"/>
        <v>-1.8669887518804829E-2</v>
      </c>
      <c r="P496" s="172">
        <f t="shared" si="16"/>
        <v>-3.4361264509904954E-2</v>
      </c>
      <c r="Q496" s="172">
        <f t="shared" si="16"/>
        <v>1.9193310805254216E-2</v>
      </c>
      <c r="R496" s="172">
        <f t="shared" si="16"/>
        <v>5.8124619613930228E-2</v>
      </c>
      <c r="S496" s="136">
        <f t="shared" si="16"/>
        <v>3.1351099255972903E-2</v>
      </c>
    </row>
    <row r="497" spans="1:19" x14ac:dyDescent="0.25">
      <c r="A497" s="189" t="s">
        <v>1491</v>
      </c>
      <c r="B497" s="132"/>
      <c r="C497" s="172">
        <f t="shared" si="17"/>
        <v>0.11880985526834786</v>
      </c>
      <c r="D497" s="172">
        <f t="shared" si="16"/>
        <v>4.0499278111791881E-2</v>
      </c>
      <c r="E497" s="172">
        <f t="shared" si="16"/>
        <v>0.10326164193036336</v>
      </c>
      <c r="F497" s="172">
        <f t="shared" si="16"/>
        <v>9.5245678232116049E-2</v>
      </c>
      <c r="G497" s="172">
        <f t="shared" si="16"/>
        <v>-1.9663810642941315E-2</v>
      </c>
      <c r="H497" s="172">
        <f t="shared" si="16"/>
        <v>8.1108823577717981E-3</v>
      </c>
      <c r="I497" s="172">
        <f t="shared" si="16"/>
        <v>3.1704024634605865E-2</v>
      </c>
      <c r="J497" s="172">
        <f t="shared" si="16"/>
        <v>-1.4062238293398255E-2</v>
      </c>
      <c r="K497" s="172">
        <f t="shared" si="16"/>
        <v>9.6107604340252895E-2</v>
      </c>
      <c r="L497" s="172">
        <f t="shared" si="16"/>
        <v>-3.7693299968338256E-2</v>
      </c>
      <c r="M497" s="172">
        <f t="shared" si="16"/>
        <v>5.7868033510577677E-2</v>
      </c>
      <c r="N497" s="172">
        <f t="shared" si="16"/>
        <v>8.5258211176681087E-2</v>
      </c>
      <c r="O497" s="172">
        <f t="shared" si="16"/>
        <v>-7.7466751133053902E-2</v>
      </c>
      <c r="P497" s="172">
        <f t="shared" si="16"/>
        <v>3.0474946867093511E-2</v>
      </c>
      <c r="Q497" s="172">
        <f t="shared" si="16"/>
        <v>-6.191766606114979E-3</v>
      </c>
      <c r="R497" s="172">
        <f t="shared" si="16"/>
        <v>0.10697852321833956</v>
      </c>
      <c r="S497" s="136">
        <f t="shared" si="16"/>
        <v>5.9041909821041072E-2</v>
      </c>
    </row>
    <row r="498" spans="1:19" x14ac:dyDescent="0.25">
      <c r="A498" s="189" t="s">
        <v>1488</v>
      </c>
      <c r="B498" s="132"/>
      <c r="C498" s="172">
        <f t="shared" si="17"/>
        <v>0.17049469882816481</v>
      </c>
      <c r="D498" s="172">
        <f t="shared" si="16"/>
        <v>-8.6621720254934087E-2</v>
      </c>
      <c r="E498" s="172">
        <f t="shared" si="16"/>
        <v>0.13956377134492892</v>
      </c>
      <c r="F498" s="172">
        <f t="shared" si="16"/>
        <v>3.2924508978437128E-2</v>
      </c>
      <c r="G498" s="172">
        <f t="shared" si="16"/>
        <v>-5.2448685662007888E-2</v>
      </c>
      <c r="H498" s="172">
        <f t="shared" si="16"/>
        <v>1.7714478455003624E-2</v>
      </c>
      <c r="I498" s="172">
        <f t="shared" si="16"/>
        <v>-1.3787963281829629E-2</v>
      </c>
      <c r="J498" s="172">
        <f t="shared" si="16"/>
        <v>6.379546937196956E-2</v>
      </c>
      <c r="K498" s="172">
        <f t="shared" si="16"/>
        <v>9.8116195661328121E-2</v>
      </c>
      <c r="L498" s="172">
        <f t="shared" si="16"/>
        <v>2.5481299860464102E-2</v>
      </c>
      <c r="M498" s="172">
        <f t="shared" si="16"/>
        <v>1.0703003898012931E-2</v>
      </c>
      <c r="N498" s="172">
        <f t="shared" si="16"/>
        <v>-5.9418101075716767E-2</v>
      </c>
      <c r="O498" s="172">
        <f t="shared" si="16"/>
        <v>-0.10109096955384311</v>
      </c>
      <c r="P498" s="172">
        <f t="shared" si="16"/>
        <v>5.592144633141638E-2</v>
      </c>
      <c r="Q498" s="172">
        <f t="shared" si="16"/>
        <v>5.2072748872629582E-2</v>
      </c>
      <c r="R498" s="172">
        <f t="shared" si="16"/>
        <v>0.15092597315796197</v>
      </c>
      <c r="S498" s="136">
        <f t="shared" si="16"/>
        <v>7.7992138400060362E-2</v>
      </c>
    </row>
    <row r="499" spans="1:19" x14ac:dyDescent="0.25">
      <c r="A499" s="189" t="s">
        <v>1485</v>
      </c>
      <c r="B499" s="132"/>
      <c r="C499" s="172">
        <f t="shared" si="17"/>
        <v>8.1946620635792389E-2</v>
      </c>
      <c r="D499" s="172">
        <f t="shared" si="16"/>
        <v>0.14647151887296928</v>
      </c>
      <c r="E499" s="172">
        <f t="shared" si="16"/>
        <v>7.6987871996761381E-2</v>
      </c>
      <c r="F499" s="172">
        <f t="shared" si="16"/>
        <v>0.14423475119956608</v>
      </c>
      <c r="G499" s="172">
        <f t="shared" si="16"/>
        <v>5.6415977614900914E-3</v>
      </c>
      <c r="H499" s="172">
        <f t="shared" si="16"/>
        <v>1.0666277854445294E-3</v>
      </c>
      <c r="I499" s="172">
        <f t="shared" si="16"/>
        <v>6.6827025271698259E-2</v>
      </c>
      <c r="J499" s="172">
        <f t="shared" si="16"/>
        <v>-6.8259801271474019E-2</v>
      </c>
      <c r="K499" s="172">
        <f t="shared" si="16"/>
        <v>9.4496771985345562E-2</v>
      </c>
      <c r="L499" s="172">
        <f t="shared" si="16"/>
        <v>-8.207457397860507E-2</v>
      </c>
      <c r="M499" s="172">
        <f t="shared" si="16"/>
        <v>9.4383107032987468E-2</v>
      </c>
      <c r="N499" s="172">
        <f t="shared" si="16"/>
        <v>0.2070476843041027</v>
      </c>
      <c r="O499" s="172">
        <f t="shared" si="16"/>
        <v>-5.939037787728163E-2</v>
      </c>
      <c r="P499" s="172">
        <f t="shared" si="16"/>
        <v>1.1896534251458313E-2</v>
      </c>
      <c r="Q499" s="172">
        <f t="shared" si="16"/>
        <v>-4.7464915771576965E-2</v>
      </c>
      <c r="R499" s="172">
        <f t="shared" si="16"/>
        <v>7.5334316360182507E-2</v>
      </c>
      <c r="S499" s="136">
        <f t="shared" si="16"/>
        <v>4.5243989555094455E-2</v>
      </c>
    </row>
    <row r="500" spans="1:19" x14ac:dyDescent="0.25">
      <c r="A500" s="189" t="s">
        <v>1482</v>
      </c>
      <c r="B500" s="132"/>
      <c r="C500" s="172">
        <f t="shared" si="17"/>
        <v>3.2762565276780675E-2</v>
      </c>
      <c r="D500" s="172">
        <f t="shared" si="16"/>
        <v>-3.4472171489029702E-2</v>
      </c>
      <c r="E500" s="172">
        <f t="shared" si="16"/>
        <v>-8.7507985447019543E-2</v>
      </c>
      <c r="F500" s="172">
        <f t="shared" si="16"/>
        <v>1.1321135023918405E-3</v>
      </c>
      <c r="G500" s="172">
        <f t="shared" si="16"/>
        <v>-1.3346814949568464E-2</v>
      </c>
      <c r="H500" s="172">
        <f t="shared" si="16"/>
        <v>6.1193145874920418E-2</v>
      </c>
      <c r="I500" s="172">
        <f t="shared" si="16"/>
        <v>1.54263584830161E-2</v>
      </c>
      <c r="J500" s="172">
        <f t="shared" si="16"/>
        <v>6.5366844189920448E-2</v>
      </c>
      <c r="K500" s="172">
        <f t="shared" si="16"/>
        <v>5.0225524179385861E-3</v>
      </c>
      <c r="L500" s="172">
        <f t="shared" si="16"/>
        <v>2.3358523280483157E-2</v>
      </c>
      <c r="M500" s="172">
        <f t="shared" si="16"/>
        <v>2.7185282166078517E-2</v>
      </c>
      <c r="N500" s="172">
        <f t="shared" si="16"/>
        <v>-1.490475828752158E-2</v>
      </c>
      <c r="O500" s="172">
        <f t="shared" si="16"/>
        <v>1.5914806922693092E-2</v>
      </c>
      <c r="P500" s="172">
        <f t="shared" si="16"/>
        <v>2.1962225787818257E-2</v>
      </c>
      <c r="Q500" s="172">
        <f t="shared" si="16"/>
        <v>1.3124957208442867E-2</v>
      </c>
      <c r="R500" s="172">
        <f t="shared" si="16"/>
        <v>-6.264663581915908E-3</v>
      </c>
      <c r="S500" s="136">
        <f t="shared" si="16"/>
        <v>-1.115110070095271E-2</v>
      </c>
    </row>
    <row r="501" spans="1:19" x14ac:dyDescent="0.25">
      <c r="A501" s="189" t="s">
        <v>1479</v>
      </c>
      <c r="B501" s="132"/>
      <c r="C501" s="172">
        <f t="shared" si="17"/>
        <v>3.456472932531085E-2</v>
      </c>
      <c r="D501" s="172">
        <f t="shared" si="16"/>
        <v>-6.7957204077806699E-2</v>
      </c>
      <c r="E501" s="172">
        <f t="shared" si="16"/>
        <v>6.5388290642305336E-2</v>
      </c>
      <c r="F501" s="172">
        <f t="shared" si="16"/>
        <v>2.8135578340900969E-2</v>
      </c>
      <c r="G501" s="172">
        <f t="shared" si="16"/>
        <v>-5.227751626149868E-2</v>
      </c>
      <c r="H501" s="172">
        <f t="shared" si="16"/>
        <v>-3.443850908037116E-2</v>
      </c>
      <c r="I501" s="172">
        <f t="shared" si="16"/>
        <v>0.11748599880999677</v>
      </c>
      <c r="J501" s="172">
        <f t="shared" si="16"/>
        <v>0.11425463846697981</v>
      </c>
      <c r="K501" s="172">
        <f t="shared" si="16"/>
        <v>-1.619144359732394E-2</v>
      </c>
      <c r="L501" s="172">
        <f t="shared" si="16"/>
        <v>8.1510424535524484E-2</v>
      </c>
      <c r="M501" s="172">
        <f t="shared" si="16"/>
        <v>3.1614790262638692E-2</v>
      </c>
      <c r="N501" s="172">
        <f t="shared" si="16"/>
        <v>-8.3252871580547616E-2</v>
      </c>
      <c r="O501" s="172">
        <f t="shared" si="16"/>
        <v>0.1580371853162823</v>
      </c>
      <c r="P501" s="172">
        <f t="shared" si="16"/>
        <v>1.9898867332752923E-2</v>
      </c>
      <c r="Q501" s="172">
        <f t="shared" si="16"/>
        <v>-5.4472244402280157E-2</v>
      </c>
      <c r="R501" s="172">
        <f t="shared" si="16"/>
        <v>-0.12924877540563495</v>
      </c>
      <c r="S501" s="136">
        <f t="shared" si="16"/>
        <v>6.0460742764836706E-2</v>
      </c>
    </row>
    <row r="502" spans="1:19" x14ac:dyDescent="0.25">
      <c r="A502" s="189" t="s">
        <v>1476</v>
      </c>
      <c r="B502" s="132"/>
      <c r="C502" s="172">
        <f t="shared" si="17"/>
        <v>4.3327375183865868E-4</v>
      </c>
      <c r="D502" s="172">
        <f t="shared" si="16"/>
        <v>-2.6749703637217292E-2</v>
      </c>
      <c r="E502" s="172">
        <f t="shared" si="16"/>
        <v>-1.6701094362484348E-2</v>
      </c>
      <c r="F502" s="172">
        <f t="shared" si="16"/>
        <v>-1.4507262660021558E-2</v>
      </c>
      <c r="G502" s="172">
        <f t="shared" si="16"/>
        <v>-2.9390450562855941E-2</v>
      </c>
      <c r="H502" s="172">
        <f t="shared" si="16"/>
        <v>-2.6543688897022744E-3</v>
      </c>
      <c r="I502" s="172">
        <f t="shared" si="16"/>
        <v>1.8119740136768536E-2</v>
      </c>
      <c r="J502" s="172">
        <f t="shared" si="16"/>
        <v>7.0150891969676721E-2</v>
      </c>
      <c r="K502" s="172">
        <f t="shared" si="16"/>
        <v>-3.2037471846506183E-2</v>
      </c>
      <c r="L502" s="172">
        <f t="shared" si="16"/>
        <v>4.191531333218701E-2</v>
      </c>
      <c r="M502" s="172">
        <f t="shared" si="16"/>
        <v>3.3334693389479586E-3</v>
      </c>
      <c r="N502" s="172">
        <f t="shared" si="16"/>
        <v>-2.4128834708058378E-2</v>
      </c>
      <c r="O502" s="172">
        <f t="shared" si="16"/>
        <v>2.0471080389167673E-2</v>
      </c>
      <c r="P502" s="172">
        <f t="shared" si="16"/>
        <v>-1.7335370944353445E-2</v>
      </c>
      <c r="Q502" s="172">
        <f t="shared" si="16"/>
        <v>-1.1356378063983708E-2</v>
      </c>
      <c r="R502" s="172">
        <f t="shared" si="16"/>
        <v>-1.7394076974678319E-2</v>
      </c>
      <c r="S502" s="136">
        <f t="shared" si="16"/>
        <v>-1.4814936977480819E-3</v>
      </c>
    </row>
    <row r="503" spans="1:19" x14ac:dyDescent="0.25">
      <c r="A503" s="189" t="s">
        <v>1473</v>
      </c>
      <c r="B503" s="132"/>
      <c r="C503" s="172">
        <f t="shared" si="17"/>
        <v>-4.9884783818184841E-3</v>
      </c>
      <c r="D503" s="172">
        <f t="shared" si="16"/>
        <v>-1.6069308270816096E-2</v>
      </c>
      <c r="E503" s="172">
        <f t="shared" si="16"/>
        <v>-2.6544867333591071E-3</v>
      </c>
      <c r="F503" s="172">
        <f t="shared" si="16"/>
        <v>2.5179633660701084E-2</v>
      </c>
      <c r="G503" s="172">
        <f t="shared" si="16"/>
        <v>5.4400355985571025E-3</v>
      </c>
      <c r="H503" s="172">
        <f t="shared" si="16"/>
        <v>-4.2632882862381205E-3</v>
      </c>
      <c r="I503" s="172">
        <f t="shared" si="16"/>
        <v>-3.6239897775488528E-2</v>
      </c>
      <c r="J503" s="172">
        <f t="shared" si="16"/>
        <v>1.6289368140541827E-2</v>
      </c>
      <c r="K503" s="172">
        <f t="shared" si="16"/>
        <v>-4.8064498599777128E-2</v>
      </c>
      <c r="L503" s="172">
        <f t="shared" si="16"/>
        <v>2.9601091766248588E-2</v>
      </c>
      <c r="M503" s="172">
        <f t="shared" si="16"/>
        <v>7.2007785931247348E-3</v>
      </c>
      <c r="N503" s="172">
        <f t="shared" si="16"/>
        <v>1.8091255798760031E-2</v>
      </c>
      <c r="O503" s="172">
        <f t="shared" si="16"/>
        <v>3.0479492149688259E-2</v>
      </c>
      <c r="P503" s="172">
        <f t="shared" si="16"/>
        <v>4.786750189569311E-4</v>
      </c>
      <c r="Q503" s="172">
        <f t="shared" si="16"/>
        <v>-5.6347303906304491E-3</v>
      </c>
      <c r="R503" s="172">
        <f t="shared" si="16"/>
        <v>-4.7912223944701626E-4</v>
      </c>
      <c r="S503" s="136">
        <f t="shared" si="16"/>
        <v>1.4116606917565333E-2</v>
      </c>
    </row>
    <row r="504" spans="1:19" x14ac:dyDescent="0.25">
      <c r="A504" s="189" t="s">
        <v>1470</v>
      </c>
      <c r="B504" s="132"/>
      <c r="C504" s="172">
        <f t="shared" si="17"/>
        <v>-0.11530873669947672</v>
      </c>
      <c r="D504" s="172">
        <f t="shared" si="16"/>
        <v>-5.9341511073138009E-2</v>
      </c>
      <c r="E504" s="172">
        <f t="shared" si="16"/>
        <v>-5.1992957498986359E-3</v>
      </c>
      <c r="F504" s="172">
        <f t="shared" si="16"/>
        <v>3.6570193526380024E-2</v>
      </c>
      <c r="G504" s="172">
        <f t="shared" si="16"/>
        <v>3.9339596624048179E-2</v>
      </c>
      <c r="H504" s="172">
        <f t="shared" si="16"/>
        <v>6.2423568149652997E-2</v>
      </c>
      <c r="I504" s="172">
        <f t="shared" si="16"/>
        <v>5.7076603582842944E-2</v>
      </c>
      <c r="J504" s="172">
        <f t="shared" si="16"/>
        <v>6.7111193925265322E-2</v>
      </c>
      <c r="K504" s="172">
        <f t="shared" si="16"/>
        <v>6.3012607996214554E-2</v>
      </c>
      <c r="L504" s="172">
        <f t="shared" si="16"/>
        <v>7.0886320139831982E-2</v>
      </c>
      <c r="M504" s="172">
        <f t="shared" si="16"/>
        <v>2.0687598606462299E-2</v>
      </c>
      <c r="N504" s="172">
        <f t="shared" si="16"/>
        <v>3.4611625996884277E-2</v>
      </c>
      <c r="O504" s="172">
        <f t="shared" si="16"/>
        <v>-3.8379528240877314E-2</v>
      </c>
      <c r="P504" s="172">
        <f t="shared" si="16"/>
        <v>-4.750240381091464E-2</v>
      </c>
      <c r="Q504" s="172">
        <f t="shared" si="16"/>
        <v>-1.1937327692879141E-3</v>
      </c>
      <c r="R504" s="172">
        <f t="shared" si="16"/>
        <v>-2.5633372382556585E-2</v>
      </c>
      <c r="S504" s="136">
        <f t="shared" si="16"/>
        <v>3.1220731363519549E-2</v>
      </c>
    </row>
    <row r="505" spans="1:19" x14ac:dyDescent="0.25">
      <c r="A505" s="189" t="s">
        <v>1467</v>
      </c>
      <c r="B505" s="132"/>
      <c r="C505" s="172">
        <f t="shared" si="17"/>
        <v>1.1133896505673313E-2</v>
      </c>
      <c r="D505" s="172">
        <f t="shared" si="16"/>
        <v>-9.9357987879372667E-3</v>
      </c>
      <c r="E505" s="172">
        <f t="shared" si="16"/>
        <v>-2.3344339563329264E-3</v>
      </c>
      <c r="F505" s="172">
        <f t="shared" si="16"/>
        <v>2.3694875341585764E-2</v>
      </c>
      <c r="G505" s="172">
        <f t="shared" si="16"/>
        <v>8.1101352254342451E-4</v>
      </c>
      <c r="H505" s="172">
        <f t="shared" si="16"/>
        <v>-1.3013727895724303E-2</v>
      </c>
      <c r="I505" s="172">
        <f t="shared" si="16"/>
        <v>-4.858921596697896E-2</v>
      </c>
      <c r="J505" s="172">
        <f t="shared" si="16"/>
        <v>9.3098855360376209E-3</v>
      </c>
      <c r="K505" s="172">
        <f t="shared" si="16"/>
        <v>-6.3078814517183113E-2</v>
      </c>
      <c r="L505" s="172">
        <f t="shared" si="16"/>
        <v>2.3756836610912213E-2</v>
      </c>
      <c r="M505" s="172">
        <f t="shared" si="16"/>
        <v>5.2679986175783178E-3</v>
      </c>
      <c r="N505" s="172">
        <f t="shared" si="16"/>
        <v>1.5733611477074527E-2</v>
      </c>
      <c r="O505" s="172">
        <f t="shared" si="16"/>
        <v>4.0857020785895148E-2</v>
      </c>
      <c r="P505" s="172">
        <f t="shared" si="16"/>
        <v>7.598033546689642E-3</v>
      </c>
      <c r="Q505" s="172">
        <f t="shared" si="16"/>
        <v>-6.2417970390314936E-3</v>
      </c>
      <c r="R505" s="172">
        <f t="shared" si="16"/>
        <v>3.1641228938783517E-3</v>
      </c>
      <c r="S505" s="136">
        <f t="shared" si="16"/>
        <v>1.1647575405008714E-2</v>
      </c>
    </row>
    <row r="506" spans="1:19" x14ac:dyDescent="0.25">
      <c r="A506" s="189" t="s">
        <v>1464</v>
      </c>
      <c r="B506" s="132"/>
      <c r="C506" s="172">
        <f t="shared" si="17"/>
        <v>1.6536772529123001E-2</v>
      </c>
      <c r="D506" s="172">
        <f t="shared" si="17"/>
        <v>5.4709433326914025E-2</v>
      </c>
      <c r="E506" s="172">
        <f t="shared" si="17"/>
        <v>1.4792533605212377E-2</v>
      </c>
      <c r="F506" s="172">
        <f t="shared" si="17"/>
        <v>6.5831970425271225E-2</v>
      </c>
      <c r="G506" s="172">
        <f t="shared" si="17"/>
        <v>4.854086307359462E-2</v>
      </c>
      <c r="H506" s="172">
        <f t="shared" si="17"/>
        <v>-3.1196532621208029E-2</v>
      </c>
      <c r="I506" s="172">
        <f t="shared" si="17"/>
        <v>3.0795521571267859E-2</v>
      </c>
      <c r="J506" s="172">
        <f t="shared" si="17"/>
        <v>-1.1847308708937576E-2</v>
      </c>
      <c r="K506" s="172">
        <f t="shared" si="17"/>
        <v>-5.1229553994605714E-2</v>
      </c>
      <c r="L506" s="172">
        <f t="shared" si="17"/>
        <v>2.4098282608609134E-2</v>
      </c>
      <c r="M506" s="172">
        <f t="shared" si="17"/>
        <v>1.5536969103488119E-2</v>
      </c>
      <c r="N506" s="172">
        <f t="shared" si="17"/>
        <v>1.0916241947961147E-2</v>
      </c>
      <c r="O506" s="172">
        <f t="shared" si="17"/>
        <v>4.9742534654519499E-2</v>
      </c>
      <c r="P506" s="172">
        <f t="shared" si="17"/>
        <v>1.022319973152519E-2</v>
      </c>
      <c r="Q506" s="172">
        <f t="shared" si="17"/>
        <v>-1.0641643059642991E-2</v>
      </c>
      <c r="R506" s="172">
        <f t="shared" si="17"/>
        <v>5.0163749578581163E-2</v>
      </c>
      <c r="S506" s="136">
        <f t="shared" ref="D506:S521" si="18">(S101/R101)^4-1</f>
        <v>2.85316746336024E-2</v>
      </c>
    </row>
    <row r="507" spans="1:19" x14ac:dyDescent="0.25">
      <c r="A507" s="189" t="s">
        <v>1461</v>
      </c>
      <c r="B507" s="132"/>
      <c r="C507" s="172">
        <f t="shared" ref="C507:R522" si="19">(C102/B102)^4-1</f>
        <v>7.710659055875535E-3</v>
      </c>
      <c r="D507" s="172">
        <f t="shared" si="18"/>
        <v>5.4488298388255529E-2</v>
      </c>
      <c r="E507" s="172">
        <f t="shared" si="18"/>
        <v>2.7695908624802756E-2</v>
      </c>
      <c r="F507" s="172">
        <f t="shared" si="18"/>
        <v>0.11017649872581115</v>
      </c>
      <c r="G507" s="172">
        <f t="shared" si="18"/>
        <v>7.6392345817740681E-2</v>
      </c>
      <c r="H507" s="172">
        <f t="shared" si="18"/>
        <v>-3.9678965193747362E-2</v>
      </c>
      <c r="I507" s="172">
        <f t="shared" si="18"/>
        <v>6.6716204374656085E-2</v>
      </c>
      <c r="J507" s="172">
        <f t="shared" si="18"/>
        <v>-9.1209722637046742E-3</v>
      </c>
      <c r="K507" s="172">
        <f t="shared" si="18"/>
        <v>-3.2141800604875925E-2</v>
      </c>
      <c r="L507" s="172">
        <f t="shared" si="18"/>
        <v>3.6916512095362508E-2</v>
      </c>
      <c r="M507" s="172">
        <f t="shared" si="18"/>
        <v>5.7294276265107413E-4</v>
      </c>
      <c r="N507" s="172">
        <f t="shared" si="18"/>
        <v>1.8599123474212886E-2</v>
      </c>
      <c r="O507" s="172">
        <f t="shared" si="18"/>
        <v>4.9642238741351097E-2</v>
      </c>
      <c r="P507" s="172">
        <f t="shared" si="18"/>
        <v>1.0460753556719604E-2</v>
      </c>
      <c r="Q507" s="172">
        <f t="shared" si="18"/>
        <v>-1.5914801910407728E-2</v>
      </c>
      <c r="R507" s="172">
        <f t="shared" si="18"/>
        <v>4.7935324323354456E-2</v>
      </c>
      <c r="S507" s="136">
        <f t="shared" si="18"/>
        <v>4.2470510651360316E-2</v>
      </c>
    </row>
    <row r="508" spans="1:19" x14ac:dyDescent="0.25">
      <c r="A508" s="189" t="s">
        <v>1458</v>
      </c>
      <c r="B508" s="132"/>
      <c r="C508" s="172">
        <f t="shared" si="19"/>
        <v>6.1817134715758115E-2</v>
      </c>
      <c r="D508" s="172">
        <f t="shared" si="18"/>
        <v>8.6610433597451575E-2</v>
      </c>
      <c r="E508" s="172">
        <f t="shared" si="18"/>
        <v>3.0878620425784264E-2</v>
      </c>
      <c r="F508" s="172">
        <f t="shared" si="18"/>
        <v>7.1033312757941003E-2</v>
      </c>
      <c r="G508" s="172">
        <f t="shared" si="18"/>
        <v>4.2257521096496609E-2</v>
      </c>
      <c r="H508" s="172">
        <f t="shared" si="18"/>
        <v>-2.7853821237201704E-2</v>
      </c>
      <c r="I508" s="172">
        <f t="shared" si="18"/>
        <v>5.0051317311299082E-2</v>
      </c>
      <c r="J508" s="172">
        <f t="shared" si="18"/>
        <v>2.4183121229475191E-3</v>
      </c>
      <c r="K508" s="172">
        <f t="shared" si="18"/>
        <v>-4.3610108184025331E-2</v>
      </c>
      <c r="L508" s="172">
        <f t="shared" si="18"/>
        <v>3.0872762076505023E-2</v>
      </c>
      <c r="M508" s="172">
        <f t="shared" si="18"/>
        <v>5.7484477715746829E-2</v>
      </c>
      <c r="N508" s="172">
        <f t="shared" si="18"/>
        <v>1.9144232540881267E-2</v>
      </c>
      <c r="O508" s="172">
        <f t="shared" si="18"/>
        <v>5.7974622693697464E-2</v>
      </c>
      <c r="P508" s="172">
        <f t="shared" si="18"/>
        <v>0</v>
      </c>
      <c r="Q508" s="172">
        <f t="shared" si="18"/>
        <v>-9.4530597285682472E-3</v>
      </c>
      <c r="R508" s="172">
        <f t="shared" si="18"/>
        <v>4.1884874393385729E-2</v>
      </c>
      <c r="S508" s="136">
        <f t="shared" si="18"/>
        <v>5.3825674739270246E-2</v>
      </c>
    </row>
    <row r="509" spans="1:19" x14ac:dyDescent="0.25">
      <c r="A509" s="189" t="s">
        <v>1455</v>
      </c>
      <c r="B509" s="132"/>
      <c r="C509" s="172">
        <f t="shared" si="19"/>
        <v>-5.4554750463977619E-3</v>
      </c>
      <c r="D509" s="172">
        <f t="shared" si="18"/>
        <v>3.6246992349518115E-2</v>
      </c>
      <c r="E509" s="172">
        <f t="shared" si="18"/>
        <v>-4.3398068147260105E-4</v>
      </c>
      <c r="F509" s="172">
        <f t="shared" si="18"/>
        <v>4.2926443899096167E-2</v>
      </c>
      <c r="G509" s="172">
        <f t="shared" si="18"/>
        <v>3.9519382727449814E-2</v>
      </c>
      <c r="H509" s="172">
        <f t="shared" si="18"/>
        <v>-2.9240398016350921E-2</v>
      </c>
      <c r="I509" s="172">
        <f t="shared" si="18"/>
        <v>3.2182772294948592E-3</v>
      </c>
      <c r="J509" s="172">
        <f t="shared" si="18"/>
        <v>-2.1591934192390139E-2</v>
      </c>
      <c r="K509" s="172">
        <f t="shared" si="18"/>
        <v>-6.474774416854201E-2</v>
      </c>
      <c r="L509" s="172">
        <f t="shared" si="18"/>
        <v>1.4011322268826065E-2</v>
      </c>
      <c r="M509" s="172">
        <f t="shared" si="18"/>
        <v>-2.1072702614054473E-3</v>
      </c>
      <c r="N509" s="172">
        <f t="shared" si="18"/>
        <v>2.3303647706447439E-3</v>
      </c>
      <c r="O509" s="172">
        <f t="shared" si="18"/>
        <v>4.4800698469613875E-2</v>
      </c>
      <c r="P509" s="172">
        <f t="shared" si="18"/>
        <v>1.6427355603064298E-2</v>
      </c>
      <c r="Q509" s="172">
        <f t="shared" si="18"/>
        <v>-8.8529780716305462E-3</v>
      </c>
      <c r="R509" s="172">
        <f t="shared" si="18"/>
        <v>5.6362105468867441E-2</v>
      </c>
      <c r="S509" s="136">
        <f t="shared" si="18"/>
        <v>6.8867946515249745E-3</v>
      </c>
    </row>
    <row r="510" spans="1:19" x14ac:dyDescent="0.25">
      <c r="A510" s="189" t="s">
        <v>1452</v>
      </c>
      <c r="B510" s="132"/>
      <c r="C510" s="172">
        <f t="shared" si="19"/>
        <v>-5.3859504516664214E-2</v>
      </c>
      <c r="D510" s="172">
        <f t="shared" si="18"/>
        <v>-1.3864608349521301E-2</v>
      </c>
      <c r="E510" s="172">
        <f t="shared" si="18"/>
        <v>5.7128688867823518E-2</v>
      </c>
      <c r="F510" s="172">
        <f t="shared" si="18"/>
        <v>-0.29216088994331835</v>
      </c>
      <c r="G510" s="172">
        <f t="shared" si="18"/>
        <v>-8.7218466332648958E-2</v>
      </c>
      <c r="H510" s="172">
        <f t="shared" si="18"/>
        <v>0.3450509435944118</v>
      </c>
      <c r="I510" s="172">
        <f t="shared" si="18"/>
        <v>1.098396137188931</v>
      </c>
      <c r="J510" s="172">
        <f t="shared" si="18"/>
        <v>1.6016895500346502</v>
      </c>
      <c r="K510" s="172">
        <f t="shared" si="18"/>
        <v>0.98463101058722358</v>
      </c>
      <c r="L510" s="172">
        <f t="shared" si="18"/>
        <v>0.45573373568937003</v>
      </c>
      <c r="M510" s="172">
        <f t="shared" si="18"/>
        <v>7.3634718771381058E-2</v>
      </c>
      <c r="N510" s="172">
        <f t="shared" si="18"/>
        <v>-0.29754253565515798</v>
      </c>
      <c r="O510" s="172">
        <f t="shared" si="18"/>
        <v>-0.21797243398723365</v>
      </c>
      <c r="P510" s="172">
        <f t="shared" si="18"/>
        <v>-3.2320550879240018E-2</v>
      </c>
      <c r="Q510" s="172">
        <f t="shared" si="18"/>
        <v>5.0410402605663984E-2</v>
      </c>
      <c r="R510" s="172">
        <f t="shared" si="18"/>
        <v>0.35761775761741377</v>
      </c>
      <c r="S510" s="136">
        <f t="shared" si="18"/>
        <v>-8.0469893774536616E-2</v>
      </c>
    </row>
    <row r="511" spans="1:19" x14ac:dyDescent="0.25">
      <c r="A511" s="187" t="s">
        <v>1449</v>
      </c>
      <c r="B511" s="132"/>
      <c r="C511" s="172">
        <f t="shared" si="19"/>
        <v>3.8877045422196277E-2</v>
      </c>
      <c r="D511" s="172">
        <f t="shared" si="18"/>
        <v>-6.0045444478426413E-2</v>
      </c>
      <c r="E511" s="172">
        <f t="shared" si="18"/>
        <v>3.1317642684372204E-2</v>
      </c>
      <c r="F511" s="172">
        <f t="shared" si="18"/>
        <v>6.7706509796746195E-2</v>
      </c>
      <c r="G511" s="172">
        <f t="shared" si="18"/>
        <v>-6.1926705946891869E-2</v>
      </c>
      <c r="H511" s="172">
        <f t="shared" si="18"/>
        <v>6.6765322492896795E-2</v>
      </c>
      <c r="I511" s="172">
        <f t="shared" si="18"/>
        <v>-3.6175747449773477E-2</v>
      </c>
      <c r="J511" s="172">
        <f t="shared" si="18"/>
        <v>5.6315427940255125E-2</v>
      </c>
      <c r="K511" s="172">
        <f t="shared" si="18"/>
        <v>2.6222937009138692E-2</v>
      </c>
      <c r="L511" s="172">
        <f t="shared" si="18"/>
        <v>-2.4038668838657573E-2</v>
      </c>
      <c r="M511" s="172">
        <f t="shared" si="18"/>
        <v>1.2948459206732599E-2</v>
      </c>
      <c r="N511" s="172">
        <f t="shared" si="18"/>
        <v>-2.9078246943370356E-2</v>
      </c>
      <c r="O511" s="172">
        <f t="shared" si="18"/>
        <v>7.0720135424799269E-2</v>
      </c>
      <c r="P511" s="172">
        <f t="shared" si="18"/>
        <v>2.6883351139073808E-2</v>
      </c>
      <c r="Q511" s="172">
        <f t="shared" si="18"/>
        <v>7.3963399792519757E-2</v>
      </c>
      <c r="R511" s="172">
        <f t="shared" si="18"/>
        <v>-1.053846944020298E-2</v>
      </c>
      <c r="S511" s="136">
        <f t="shared" si="18"/>
        <v>6.231662074939659E-2</v>
      </c>
    </row>
    <row r="512" spans="1:19" x14ac:dyDescent="0.25">
      <c r="A512" s="189" t="s">
        <v>1446</v>
      </c>
      <c r="B512" s="132"/>
      <c r="C512" s="172">
        <f t="shared" si="19"/>
        <v>2.7577626787973264E-2</v>
      </c>
      <c r="D512" s="172">
        <f t="shared" si="18"/>
        <v>-7.7201731900478854E-2</v>
      </c>
      <c r="E512" s="172">
        <f t="shared" si="18"/>
        <v>2.3328591627451267E-2</v>
      </c>
      <c r="F512" s="172">
        <f t="shared" si="18"/>
        <v>5.93958531037726E-2</v>
      </c>
      <c r="G512" s="172">
        <f t="shared" si="18"/>
        <v>-5.0478186148557036E-2</v>
      </c>
      <c r="H512" s="172">
        <f t="shared" si="18"/>
        <v>6.8266249524090217E-2</v>
      </c>
      <c r="I512" s="172">
        <f t="shared" si="18"/>
        <v>-3.4153605835176792E-2</v>
      </c>
      <c r="J512" s="172">
        <f t="shared" si="18"/>
        <v>6.0000507701619243E-2</v>
      </c>
      <c r="K512" s="172">
        <f t="shared" si="18"/>
        <v>2.2611939723261143E-2</v>
      </c>
      <c r="L512" s="172">
        <f t="shared" si="18"/>
        <v>-3.2844380613754498E-2</v>
      </c>
      <c r="M512" s="172">
        <f t="shared" si="18"/>
        <v>-4.1872067260444457E-3</v>
      </c>
      <c r="N512" s="172">
        <f t="shared" si="18"/>
        <v>-3.583363248255389E-2</v>
      </c>
      <c r="O512" s="172">
        <f t="shared" si="18"/>
        <v>8.283322667967008E-2</v>
      </c>
      <c r="P512" s="172">
        <f t="shared" si="18"/>
        <v>4.9296436494670193E-2</v>
      </c>
      <c r="Q512" s="172">
        <f t="shared" si="18"/>
        <v>9.5645625291143954E-2</v>
      </c>
      <c r="R512" s="172">
        <f t="shared" si="18"/>
        <v>-1.6795273279967438E-2</v>
      </c>
      <c r="S512" s="136">
        <f t="shared" si="18"/>
        <v>6.8024241979142364E-2</v>
      </c>
    </row>
    <row r="513" spans="1:19" x14ac:dyDescent="0.25">
      <c r="A513" s="189" t="s">
        <v>1443</v>
      </c>
      <c r="B513" s="132"/>
      <c r="C513" s="172">
        <f t="shared" si="19"/>
        <v>2.3324252576808702E-2</v>
      </c>
      <c r="D513" s="172">
        <f t="shared" si="18"/>
        <v>-7.3348717776707151E-2</v>
      </c>
      <c r="E513" s="172">
        <f t="shared" si="18"/>
        <v>4.5387676909952379E-2</v>
      </c>
      <c r="F513" s="172">
        <f t="shared" si="18"/>
        <v>8.5671288188459371E-2</v>
      </c>
      <c r="G513" s="172">
        <f t="shared" si="18"/>
        <v>-7.4217614332063531E-2</v>
      </c>
      <c r="H513" s="172">
        <f t="shared" si="18"/>
        <v>0.10465649498168461</v>
      </c>
      <c r="I513" s="172">
        <f t="shared" si="18"/>
        <v>-5.0627506781108722E-2</v>
      </c>
      <c r="J513" s="172">
        <f t="shared" si="18"/>
        <v>4.8784525888147856E-2</v>
      </c>
      <c r="K513" s="172">
        <f t="shared" si="18"/>
        <v>6.1190217212213405E-2</v>
      </c>
      <c r="L513" s="172">
        <f t="shared" si="18"/>
        <v>-6.0743211896339688E-2</v>
      </c>
      <c r="M513" s="172">
        <f t="shared" si="18"/>
        <v>-1.1879345110881623E-2</v>
      </c>
      <c r="N513" s="172">
        <f t="shared" si="18"/>
        <v>-3.4755906409033477E-2</v>
      </c>
      <c r="O513" s="172">
        <f t="shared" si="18"/>
        <v>7.4753414922234196E-2</v>
      </c>
      <c r="P513" s="172">
        <f t="shared" si="18"/>
        <v>5.6340684999480528E-2</v>
      </c>
      <c r="Q513" s="172">
        <f t="shared" si="18"/>
        <v>0.11365998271373434</v>
      </c>
      <c r="R513" s="172">
        <f t="shared" si="18"/>
        <v>-1.8188066951499993E-3</v>
      </c>
      <c r="S513" s="136">
        <f t="shared" si="18"/>
        <v>5.8262130022665781E-2</v>
      </c>
    </row>
    <row r="514" spans="1:19" x14ac:dyDescent="0.25">
      <c r="A514" s="189" t="s">
        <v>1440</v>
      </c>
      <c r="B514" s="132"/>
      <c r="C514" s="172">
        <f t="shared" si="19"/>
        <v>3.0139776583931299E-2</v>
      </c>
      <c r="D514" s="172">
        <f t="shared" si="18"/>
        <v>-7.1304991844630239E-2</v>
      </c>
      <c r="E514" s="172">
        <f t="shared" si="18"/>
        <v>-6.6352353745209314E-3</v>
      </c>
      <c r="F514" s="172">
        <f t="shared" si="18"/>
        <v>3.6896388060865704E-2</v>
      </c>
      <c r="G514" s="172">
        <f t="shared" si="18"/>
        <v>-1.5228970137136644E-2</v>
      </c>
      <c r="H514" s="172">
        <f t="shared" si="18"/>
        <v>1.5464478214044508E-2</v>
      </c>
      <c r="I514" s="172">
        <f t="shared" si="18"/>
        <v>-1.3851753643039255E-2</v>
      </c>
      <c r="J514" s="172">
        <f t="shared" si="18"/>
        <v>7.6900875320186746E-2</v>
      </c>
      <c r="K514" s="172">
        <f t="shared" si="18"/>
        <v>-4.2019347532396445E-2</v>
      </c>
      <c r="L514" s="172">
        <f t="shared" si="18"/>
        <v>7.8947280622401195E-3</v>
      </c>
      <c r="M514" s="172">
        <f t="shared" si="18"/>
        <v>1.5127526646289136E-2</v>
      </c>
      <c r="N514" s="172">
        <f t="shared" si="18"/>
        <v>-3.2286391097946066E-2</v>
      </c>
      <c r="O514" s="172">
        <f t="shared" si="18"/>
        <v>0.10181653938117496</v>
      </c>
      <c r="P514" s="172">
        <f t="shared" si="18"/>
        <v>3.9700744935214471E-2</v>
      </c>
      <c r="Q514" s="172">
        <f t="shared" si="18"/>
        <v>8.0963051643478723E-2</v>
      </c>
      <c r="R514" s="172">
        <f t="shared" si="18"/>
        <v>-4.3475332226881713E-2</v>
      </c>
      <c r="S514" s="136">
        <f t="shared" si="18"/>
        <v>9.9616476867461223E-2</v>
      </c>
    </row>
    <row r="515" spans="1:19" x14ac:dyDescent="0.25">
      <c r="A515" s="189" t="s">
        <v>1437</v>
      </c>
      <c r="B515" s="132"/>
      <c r="C515" s="172">
        <f t="shared" si="19"/>
        <v>5.2577620568098782E-2</v>
      </c>
      <c r="D515" s="172">
        <f t="shared" si="18"/>
        <v>-0.13726959525505045</v>
      </c>
      <c r="E515" s="172">
        <f t="shared" si="18"/>
        <v>-1.9288031422434404E-2</v>
      </c>
      <c r="F515" s="172">
        <f t="shared" si="18"/>
        <v>-5.3514496225291364E-2</v>
      </c>
      <c r="G515" s="172">
        <f t="shared" si="18"/>
        <v>-5.1055696420406749E-3</v>
      </c>
      <c r="H515" s="172">
        <f t="shared" si="18"/>
        <v>1.7483475128598824E-2</v>
      </c>
      <c r="I515" s="172">
        <f t="shared" si="18"/>
        <v>1.5611637009502743E-2</v>
      </c>
      <c r="J515" s="172">
        <f t="shared" si="18"/>
        <v>7.7004510643736479E-2</v>
      </c>
      <c r="K515" s="172">
        <f t="shared" si="18"/>
        <v>1.7458259917011665E-2</v>
      </c>
      <c r="L515" s="172">
        <f t="shared" si="18"/>
        <v>2.395885976301293E-2</v>
      </c>
      <c r="M515" s="172">
        <f t="shared" si="18"/>
        <v>-3.075631555987135E-2</v>
      </c>
      <c r="N515" s="172">
        <f t="shared" si="18"/>
        <v>-6.3118147896061627E-2</v>
      </c>
      <c r="O515" s="172">
        <f t="shared" si="18"/>
        <v>6.2070616121519429E-2</v>
      </c>
      <c r="P515" s="172">
        <f t="shared" si="18"/>
        <v>3.4435184283050368E-2</v>
      </c>
      <c r="Q515" s="172">
        <f t="shared" si="18"/>
        <v>9.9142515225845163E-3</v>
      </c>
      <c r="R515" s="172">
        <f t="shared" si="18"/>
        <v>-1.5333546421984701E-2</v>
      </c>
      <c r="S515" s="136">
        <f t="shared" si="18"/>
        <v>-2.1501330317164058E-4</v>
      </c>
    </row>
    <row r="516" spans="1:19" x14ac:dyDescent="0.25">
      <c r="A516" s="189" t="s">
        <v>1434</v>
      </c>
      <c r="B516" s="132"/>
      <c r="C516" s="172">
        <f t="shared" si="19"/>
        <v>8.4165784733939875E-2</v>
      </c>
      <c r="D516" s="172">
        <f t="shared" si="18"/>
        <v>1.0030159776414083E-2</v>
      </c>
      <c r="E516" s="172">
        <f t="shared" si="18"/>
        <v>6.3185692799607507E-2</v>
      </c>
      <c r="F516" s="172">
        <f t="shared" si="18"/>
        <v>0.10053176832639044</v>
      </c>
      <c r="G516" s="172">
        <f t="shared" si="18"/>
        <v>-0.10506902068654855</v>
      </c>
      <c r="H516" s="172">
        <f t="shared" si="18"/>
        <v>6.1172641209328971E-2</v>
      </c>
      <c r="I516" s="172">
        <f t="shared" si="18"/>
        <v>-4.3806124135156055E-2</v>
      </c>
      <c r="J516" s="172">
        <f t="shared" si="18"/>
        <v>4.2532011871984077E-2</v>
      </c>
      <c r="K516" s="172">
        <f t="shared" si="18"/>
        <v>4.0199527107194433E-2</v>
      </c>
      <c r="L516" s="172">
        <f t="shared" si="18"/>
        <v>1.0054668229457331E-2</v>
      </c>
      <c r="M516" s="172">
        <f t="shared" si="18"/>
        <v>8.0328561965893552E-2</v>
      </c>
      <c r="N516" s="172">
        <f t="shared" si="18"/>
        <v>-3.4286314749436553E-3</v>
      </c>
      <c r="O516" s="172">
        <f t="shared" si="18"/>
        <v>2.6189590488316483E-2</v>
      </c>
      <c r="P516" s="172">
        <f t="shared" si="18"/>
        <v>-5.3935741229947931E-2</v>
      </c>
      <c r="Q516" s="172">
        <f t="shared" si="18"/>
        <v>-4.9040686710406511E-3</v>
      </c>
      <c r="R516" s="172">
        <f t="shared" si="18"/>
        <v>1.3822349456335425E-2</v>
      </c>
      <c r="S516" s="136">
        <f t="shared" si="18"/>
        <v>4.0774486551228062E-2</v>
      </c>
    </row>
    <row r="517" spans="1:19" x14ac:dyDescent="0.25">
      <c r="A517" s="189" t="s">
        <v>1431</v>
      </c>
      <c r="B517" s="132"/>
      <c r="C517" s="172">
        <f t="shared" si="19"/>
        <v>0.10513114432056558</v>
      </c>
      <c r="D517" s="172">
        <f t="shared" si="18"/>
        <v>-1.4029190548295656E-2</v>
      </c>
      <c r="E517" s="172">
        <f t="shared" si="18"/>
        <v>-9.2420802283532555E-2</v>
      </c>
      <c r="F517" s="172">
        <f t="shared" si="18"/>
        <v>8.8695765563962858E-2</v>
      </c>
      <c r="G517" s="172">
        <f t="shared" si="18"/>
        <v>-1.0875374760942025E-2</v>
      </c>
      <c r="H517" s="172">
        <f t="shared" si="18"/>
        <v>-0.13982928703930475</v>
      </c>
      <c r="I517" s="172">
        <f t="shared" si="18"/>
        <v>0.2596625866479314</v>
      </c>
      <c r="J517" s="172">
        <f t="shared" si="18"/>
        <v>7.9542148670490587E-2</v>
      </c>
      <c r="K517" s="172">
        <f t="shared" si="18"/>
        <v>-0.10799026274765722</v>
      </c>
      <c r="L517" s="172">
        <f t="shared" si="18"/>
        <v>-3.21086904699317E-2</v>
      </c>
      <c r="M517" s="172">
        <f t="shared" si="18"/>
        <v>-0.14631570076742084</v>
      </c>
      <c r="N517" s="172">
        <f t="shared" si="18"/>
        <v>-3.4047351720106755E-3</v>
      </c>
      <c r="O517" s="172">
        <f t="shared" si="18"/>
        <v>9.2922228467370083E-2</v>
      </c>
      <c r="P517" s="172">
        <f t="shared" si="18"/>
        <v>0.14892958484042262</v>
      </c>
      <c r="Q517" s="172">
        <f t="shared" si="18"/>
        <v>0.12235399496335897</v>
      </c>
      <c r="R517" s="172">
        <f t="shared" si="18"/>
        <v>0.11759097412483488</v>
      </c>
      <c r="S517" s="136">
        <f t="shared" si="18"/>
        <v>0.14876166379418509</v>
      </c>
    </row>
    <row r="518" spans="1:19" x14ac:dyDescent="0.25">
      <c r="A518" s="189" t="s">
        <v>1428</v>
      </c>
      <c r="B518" s="132"/>
      <c r="C518" s="172">
        <f t="shared" si="19"/>
        <v>-0.13296532158265495</v>
      </c>
      <c r="D518" s="172">
        <f t="shared" si="18"/>
        <v>-0.11735555438292233</v>
      </c>
      <c r="E518" s="172">
        <f t="shared" si="18"/>
        <v>-9.9779492969220618E-2</v>
      </c>
      <c r="F518" s="172">
        <f t="shared" si="18"/>
        <v>-9.1366052646189466E-2</v>
      </c>
      <c r="G518" s="172">
        <f t="shared" si="18"/>
        <v>-2.4022927665502181E-2</v>
      </c>
      <c r="H518" s="172">
        <f t="shared" si="18"/>
        <v>6.2384092426921001E-2</v>
      </c>
      <c r="I518" s="172">
        <f t="shared" si="18"/>
        <v>0.11257037148889526</v>
      </c>
      <c r="J518" s="172">
        <f t="shared" si="18"/>
        <v>0.17407426225326761</v>
      </c>
      <c r="K518" s="172">
        <f t="shared" si="18"/>
        <v>8.1002026870641508E-2</v>
      </c>
      <c r="L518" s="172">
        <f t="shared" si="18"/>
        <v>-6.4494458711043312E-2</v>
      </c>
      <c r="M518" s="172">
        <f t="shared" si="18"/>
        <v>-0.19648509604714237</v>
      </c>
      <c r="N518" s="172">
        <f t="shared" si="18"/>
        <v>-0.27397500087531923</v>
      </c>
      <c r="O518" s="172">
        <f t="shared" si="18"/>
        <v>-0.15653633777006148</v>
      </c>
      <c r="P518" s="172">
        <f t="shared" si="18"/>
        <v>4.0741849756082082E-2</v>
      </c>
      <c r="Q518" s="172">
        <f t="shared" si="18"/>
        <v>0.34123745247274151</v>
      </c>
      <c r="R518" s="172">
        <f t="shared" si="18"/>
        <v>0.42357374041525087</v>
      </c>
      <c r="S518" s="136">
        <f t="shared" si="18"/>
        <v>0.32674203936370771</v>
      </c>
    </row>
    <row r="519" spans="1:19" x14ac:dyDescent="0.25">
      <c r="A519" s="189" t="s">
        <v>1425</v>
      </c>
      <c r="B519" s="132"/>
      <c r="C519" s="172">
        <f t="shared" si="19"/>
        <v>8.4221092436592038E-2</v>
      </c>
      <c r="D519" s="172">
        <f t="shared" si="18"/>
        <v>1.2304457018369463E-2</v>
      </c>
      <c r="E519" s="172">
        <f t="shared" si="18"/>
        <v>7.4052351629950941E-2</v>
      </c>
      <c r="F519" s="172">
        <f t="shared" si="18"/>
        <v>0.10229298386891794</v>
      </c>
      <c r="G519" s="172">
        <f t="shared" si="18"/>
        <v>-0.11065458678253404</v>
      </c>
      <c r="H519" s="172">
        <f t="shared" si="18"/>
        <v>7.4051653305013732E-2</v>
      </c>
      <c r="I519" s="172">
        <f t="shared" si="18"/>
        <v>-5.9635040396663452E-2</v>
      </c>
      <c r="J519" s="172">
        <f t="shared" si="18"/>
        <v>3.978192173119699E-2</v>
      </c>
      <c r="K519" s="172">
        <f t="shared" si="18"/>
        <v>4.9369718811909102E-2</v>
      </c>
      <c r="L519" s="172">
        <f t="shared" si="18"/>
        <v>1.2968141287743595E-2</v>
      </c>
      <c r="M519" s="172">
        <f t="shared" si="18"/>
        <v>9.5952161543876757E-2</v>
      </c>
      <c r="N519" s="172">
        <f t="shared" si="18"/>
        <v>-1.9283720826381856E-3</v>
      </c>
      <c r="O519" s="172">
        <f t="shared" si="18"/>
        <v>2.3549061254918735E-2</v>
      </c>
      <c r="P519" s="172">
        <f t="shared" si="18"/>
        <v>-6.4457876550120918E-2</v>
      </c>
      <c r="Q519" s="172">
        <f t="shared" si="18"/>
        <v>-1.2889672025100385E-2</v>
      </c>
      <c r="R519" s="172">
        <f t="shared" si="18"/>
        <v>6.4236756599616029E-3</v>
      </c>
      <c r="S519" s="136">
        <f t="shared" si="18"/>
        <v>3.3468416375782573E-2</v>
      </c>
    </row>
    <row r="520" spans="1:19" x14ac:dyDescent="0.25">
      <c r="A520" s="187" t="s">
        <v>24</v>
      </c>
      <c r="B520" s="132"/>
      <c r="C520" s="172">
        <f t="shared" si="19"/>
        <v>-9.7385200713657638E-2</v>
      </c>
      <c r="D520" s="172">
        <f t="shared" si="18"/>
        <v>-5.5255553285433745E-3</v>
      </c>
      <c r="E520" s="172">
        <f t="shared" si="18"/>
        <v>-1.7906156918659044E-2</v>
      </c>
      <c r="F520" s="172">
        <f t="shared" si="18"/>
        <v>-6.3428879093391233E-2</v>
      </c>
      <c r="G520" s="172">
        <f t="shared" si="18"/>
        <v>8.987366796128482E-2</v>
      </c>
      <c r="H520" s="172">
        <f t="shared" si="18"/>
        <v>-7.1492640044615863E-3</v>
      </c>
      <c r="I520" s="172">
        <f t="shared" si="18"/>
        <v>-6.5932497583773619E-2</v>
      </c>
      <c r="J520" s="172">
        <f t="shared" si="18"/>
        <v>6.7806271459900369E-2</v>
      </c>
      <c r="K520" s="172">
        <f t="shared" si="18"/>
        <v>3.2031618474291479E-2</v>
      </c>
      <c r="L520" s="172">
        <f t="shared" si="18"/>
        <v>2.0583612241096061E-2</v>
      </c>
      <c r="M520" s="172">
        <f t="shared" si="18"/>
        <v>1.2621450752683616E-2</v>
      </c>
      <c r="N520" s="172">
        <f t="shared" si="18"/>
        <v>-4.9219306421717235E-3</v>
      </c>
      <c r="O520" s="172">
        <f t="shared" si="18"/>
        <v>-1.9802434578815697E-2</v>
      </c>
      <c r="P520" s="172">
        <f t="shared" si="18"/>
        <v>3.3655103496081917E-3</v>
      </c>
      <c r="Q520" s="172">
        <f t="shared" si="18"/>
        <v>8.4539086670368135E-2</v>
      </c>
      <c r="R520" s="172">
        <f t="shared" si="18"/>
        <v>5.8825952968369233E-2</v>
      </c>
      <c r="S520" s="136">
        <f t="shared" si="18"/>
        <v>-1.4598384024866462E-3</v>
      </c>
    </row>
    <row r="521" spans="1:19" ht="13.8" thickBot="1" x14ac:dyDescent="0.3">
      <c r="A521" s="189" t="s">
        <v>27</v>
      </c>
      <c r="B521" s="132"/>
      <c r="C521" s="172">
        <f t="shared" si="19"/>
        <v>-7.4785100653723124E-2</v>
      </c>
      <c r="D521" s="172">
        <f t="shared" si="18"/>
        <v>-1.5163896429489343E-2</v>
      </c>
      <c r="E521" s="172">
        <f t="shared" si="18"/>
        <v>-1.1608807128266618E-2</v>
      </c>
      <c r="F521" s="172">
        <f t="shared" si="18"/>
        <v>-1.5845263210063076E-2</v>
      </c>
      <c r="G521" s="172">
        <f t="shared" si="18"/>
        <v>6.0257070538797697E-2</v>
      </c>
      <c r="H521" s="172">
        <f t="shared" si="18"/>
        <v>-2.9808906146214342E-2</v>
      </c>
      <c r="I521" s="172">
        <f t="shared" si="18"/>
        <v>-4.943189382623181E-2</v>
      </c>
      <c r="J521" s="172">
        <f t="shared" si="18"/>
        <v>7.2541607483685322E-2</v>
      </c>
      <c r="K521" s="172">
        <f t="shared" si="18"/>
        <v>2.6977821079039455E-2</v>
      </c>
      <c r="L521" s="172">
        <f t="shared" si="18"/>
        <v>2.8965161577406473E-2</v>
      </c>
      <c r="M521" s="172">
        <f t="shared" si="18"/>
        <v>-2.2278366413319595E-2</v>
      </c>
      <c r="N521" s="172">
        <f t="shared" si="18"/>
        <v>-2.0500833285348907E-2</v>
      </c>
      <c r="O521" s="172">
        <f t="shared" si="18"/>
        <v>1.414942294946786E-2</v>
      </c>
      <c r="P521" s="172">
        <f t="shared" si="18"/>
        <v>1.8747892516679965E-2</v>
      </c>
      <c r="Q521" s="172">
        <f t="shared" si="18"/>
        <v>7.5357112760389144E-2</v>
      </c>
      <c r="R521" s="172">
        <f t="shared" si="18"/>
        <v>2.64091577445007E-2</v>
      </c>
      <c r="S521" s="136">
        <f t="shared" si="18"/>
        <v>2.6885627488798303E-2</v>
      </c>
    </row>
    <row r="522" spans="1:19" ht="13.8" thickBot="1" x14ac:dyDescent="0.3">
      <c r="A522" s="137" t="s">
        <v>30</v>
      </c>
      <c r="B522" s="138"/>
      <c r="C522" s="172">
        <f t="shared" si="19"/>
        <v>-8.3921260561308553E-2</v>
      </c>
      <c r="D522" s="172">
        <f t="shared" si="19"/>
        <v>-1.9728742695843127E-2</v>
      </c>
      <c r="E522" s="172">
        <f t="shared" si="19"/>
        <v>-1.0755332521697691E-2</v>
      </c>
      <c r="F522" s="172">
        <f t="shared" si="19"/>
        <v>-2.0332916442975857E-2</v>
      </c>
      <c r="G522" s="172">
        <f t="shared" si="19"/>
        <v>5.4216820970667712E-2</v>
      </c>
      <c r="H522" s="172">
        <f t="shared" si="19"/>
        <v>-3.1231788085262058E-2</v>
      </c>
      <c r="I522" s="172">
        <f t="shared" si="19"/>
        <v>-4.6562206996549671E-2</v>
      </c>
      <c r="J522" s="172">
        <f t="shared" si="19"/>
        <v>7.8930594027273537E-2</v>
      </c>
      <c r="K522" s="172">
        <f t="shared" si="19"/>
        <v>3.162464495097983E-2</v>
      </c>
      <c r="L522" s="172">
        <f t="shared" si="19"/>
        <v>3.1774243917943146E-2</v>
      </c>
      <c r="M522" s="172">
        <f t="shared" si="19"/>
        <v>-2.2075101922761298E-2</v>
      </c>
      <c r="N522" s="172">
        <f t="shared" si="19"/>
        <v>-2.178462876699383E-2</v>
      </c>
      <c r="O522" s="172">
        <f t="shared" si="19"/>
        <v>1.2809340351558118E-2</v>
      </c>
      <c r="P522" s="172">
        <f t="shared" si="19"/>
        <v>1.7549051333221488E-2</v>
      </c>
      <c r="Q522" s="172">
        <f t="shared" si="19"/>
        <v>7.4578691305221101E-2</v>
      </c>
      <c r="R522" s="172">
        <f t="shared" si="19"/>
        <v>2.6894362739054101E-2</v>
      </c>
      <c r="S522" s="136">
        <f t="shared" ref="D522:S537" si="20">(S117/R117)^4-1</f>
        <v>2.8159123811473563E-2</v>
      </c>
    </row>
    <row r="523" spans="1:19" x14ac:dyDescent="0.25">
      <c r="A523" s="189" t="s">
        <v>33</v>
      </c>
      <c r="B523" s="132"/>
      <c r="C523" s="172">
        <f t="shared" ref="C523:R538" si="21">(C118/B118)^4-1</f>
        <v>0.32910430831876192</v>
      </c>
      <c r="D523" s="172">
        <f t="shared" si="20"/>
        <v>0.14928591755729714</v>
      </c>
      <c r="E523" s="172">
        <f t="shared" si="20"/>
        <v>-4.3078667447365993E-2</v>
      </c>
      <c r="F523" s="172">
        <f t="shared" si="20"/>
        <v>0.14282489521416886</v>
      </c>
      <c r="G523" s="172">
        <f t="shared" si="20"/>
        <v>0.26437383757188049</v>
      </c>
      <c r="H523" s="172">
        <f t="shared" si="20"/>
        <v>1.4171273449365085E-2</v>
      </c>
      <c r="I523" s="172">
        <f t="shared" si="20"/>
        <v>-0.13085321072359357</v>
      </c>
      <c r="J523" s="172">
        <f t="shared" si="20"/>
        <v>-0.10852223291007235</v>
      </c>
      <c r="K523" s="172">
        <f t="shared" si="20"/>
        <v>-0.10746494374227478</v>
      </c>
      <c r="L523" s="172">
        <f t="shared" si="20"/>
        <v>-5.5827452466043259E-2</v>
      </c>
      <c r="M523" s="172">
        <f t="shared" si="20"/>
        <v>-2.8824671945749447E-2</v>
      </c>
      <c r="N523" s="172">
        <f t="shared" si="20"/>
        <v>2.2307164605689822E-2</v>
      </c>
      <c r="O523" s="172">
        <f t="shared" si="20"/>
        <v>5.7471125311202798E-2</v>
      </c>
      <c r="P523" s="172">
        <f t="shared" si="20"/>
        <v>5.6657281700253748E-2</v>
      </c>
      <c r="Q523" s="172">
        <f t="shared" si="20"/>
        <v>9.7180414928700332E-2</v>
      </c>
      <c r="R523" s="172">
        <f t="shared" si="20"/>
        <v>1.5367224450539174E-2</v>
      </c>
      <c r="S523" s="136">
        <f t="shared" si="20"/>
        <v>0</v>
      </c>
    </row>
    <row r="524" spans="1:19" x14ac:dyDescent="0.25">
      <c r="A524" s="189" t="s">
        <v>36</v>
      </c>
      <c r="B524" s="132"/>
      <c r="C524" s="172">
        <f t="shared" si="21"/>
        <v>-0.3409349349029438</v>
      </c>
      <c r="D524" s="172">
        <f t="shared" si="20"/>
        <v>0.1312579649144312</v>
      </c>
      <c r="E524" s="172">
        <f t="shared" si="20"/>
        <v>-0.10021324761871453</v>
      </c>
      <c r="F524" s="172">
        <f t="shared" si="20"/>
        <v>-0.55028908705817392</v>
      </c>
      <c r="G524" s="172">
        <f t="shared" si="20"/>
        <v>0.66201287039931156</v>
      </c>
      <c r="H524" s="172">
        <f t="shared" si="20"/>
        <v>0.38012534968021261</v>
      </c>
      <c r="I524" s="172">
        <f t="shared" si="20"/>
        <v>-0.27115095892895325</v>
      </c>
      <c r="J524" s="172">
        <f t="shared" si="20"/>
        <v>5.4400055901393518E-3</v>
      </c>
      <c r="K524" s="172">
        <f t="shared" si="20"/>
        <v>0.10876564290345669</v>
      </c>
      <c r="L524" s="172">
        <f t="shared" si="20"/>
        <v>-9.4627589202842421E-2</v>
      </c>
      <c r="M524" s="172">
        <f t="shared" si="20"/>
        <v>0.63793695869211864</v>
      </c>
      <c r="N524" s="172">
        <f t="shared" si="20"/>
        <v>0.19609790809814598</v>
      </c>
      <c r="O524" s="172">
        <f t="shared" si="20"/>
        <v>-0.35729910614040883</v>
      </c>
      <c r="P524" s="172">
        <f t="shared" si="20"/>
        <v>-0.19100526824847186</v>
      </c>
      <c r="Q524" s="172">
        <f t="shared" si="20"/>
        <v>0.22194229406128096</v>
      </c>
      <c r="R524" s="172">
        <f t="shared" si="20"/>
        <v>0.55543083380043479</v>
      </c>
      <c r="S524" s="136">
        <f t="shared" si="20"/>
        <v>-0.2928642332254352</v>
      </c>
    </row>
    <row r="525" spans="1:19" x14ac:dyDescent="0.25">
      <c r="A525" s="189" t="s">
        <v>39</v>
      </c>
      <c r="B525" s="132"/>
      <c r="C525" s="172">
        <f t="shared" si="21"/>
        <v>-0.33381724938358992</v>
      </c>
      <c r="D525" s="172">
        <f t="shared" si="20"/>
        <v>0.19712623126709494</v>
      </c>
      <c r="E525" s="172">
        <f t="shared" si="20"/>
        <v>-0.13189561109562176</v>
      </c>
      <c r="F525" s="172">
        <f t="shared" si="20"/>
        <v>-0.58169419318567417</v>
      </c>
      <c r="G525" s="172">
        <f t="shared" si="20"/>
        <v>0.7131653751364746</v>
      </c>
      <c r="H525" s="172">
        <f t="shared" si="20"/>
        <v>0.35428731101360289</v>
      </c>
      <c r="I525" s="172">
        <f t="shared" si="20"/>
        <v>-0.2888409392632969</v>
      </c>
      <c r="J525" s="172">
        <f t="shared" si="20"/>
        <v>-1.9533497606252448E-2</v>
      </c>
      <c r="K525" s="172">
        <f t="shared" si="20"/>
        <v>0.1783828640505396</v>
      </c>
      <c r="L525" s="172">
        <f t="shared" si="20"/>
        <v>-0.12057998153152727</v>
      </c>
      <c r="M525" s="172">
        <f t="shared" si="20"/>
        <v>0.79320640089741801</v>
      </c>
      <c r="N525" s="172">
        <f t="shared" si="20"/>
        <v>0.26014506881903388</v>
      </c>
      <c r="O525" s="172">
        <f t="shared" si="20"/>
        <v>-0.39751442081078614</v>
      </c>
      <c r="P525" s="172">
        <f t="shared" si="20"/>
        <v>-0.1836737278635534</v>
      </c>
      <c r="Q525" s="172">
        <f t="shared" si="20"/>
        <v>0.22500038787536791</v>
      </c>
      <c r="R525" s="172">
        <f t="shared" si="20"/>
        <v>0.61296409738401159</v>
      </c>
      <c r="S525" s="136">
        <f t="shared" si="20"/>
        <v>-0.35471358605743464</v>
      </c>
    </row>
    <row r="526" spans="1:19" x14ac:dyDescent="0.25">
      <c r="A526" s="189" t="s">
        <v>42</v>
      </c>
      <c r="B526" s="132"/>
      <c r="C526" s="172">
        <f t="shared" si="21"/>
        <v>-0.38869574053753375</v>
      </c>
      <c r="D526" s="172">
        <f t="shared" si="20"/>
        <v>-0.30256545932619872</v>
      </c>
      <c r="E526" s="172">
        <f t="shared" si="20"/>
        <v>0.23212831648922339</v>
      </c>
      <c r="F526" s="172">
        <f t="shared" si="20"/>
        <v>-0.2004619751397938</v>
      </c>
      <c r="G526" s="172">
        <f t="shared" si="20"/>
        <v>0.31707801801548374</v>
      </c>
      <c r="H526" s="172">
        <f t="shared" si="20"/>
        <v>0.6012526937523397</v>
      </c>
      <c r="I526" s="172">
        <f t="shared" si="20"/>
        <v>-0.11757021799862943</v>
      </c>
      <c r="J526" s="172">
        <f t="shared" si="20"/>
        <v>0.21864917512751125</v>
      </c>
      <c r="K526" s="172">
        <f t="shared" si="20"/>
        <v>-0.31735767195387588</v>
      </c>
      <c r="L526" s="172">
        <f t="shared" si="20"/>
        <v>0.12832084356980644</v>
      </c>
      <c r="M526" s="172">
        <f t="shared" si="20"/>
        <v>-0.20410850613005349</v>
      </c>
      <c r="N526" s="172">
        <f t="shared" si="20"/>
        <v>-0.25521563104865597</v>
      </c>
      <c r="O526" s="172">
        <f t="shared" si="20"/>
        <v>0.15911195978862303</v>
      </c>
      <c r="P526" s="172">
        <f t="shared" si="20"/>
        <v>-0.24967745017830012</v>
      </c>
      <c r="Q526" s="172">
        <f t="shared" si="20"/>
        <v>0.20002684434715468</v>
      </c>
      <c r="R526" s="172">
        <f t="shared" si="20"/>
        <v>0.16831413179441745</v>
      </c>
      <c r="S526" s="136">
        <f t="shared" si="20"/>
        <v>0.36358266929803218</v>
      </c>
    </row>
    <row r="527" spans="1:19" x14ac:dyDescent="0.25">
      <c r="A527" s="187" t="s">
        <v>1422</v>
      </c>
      <c r="B527" s="132"/>
      <c r="C527" s="172">
        <f t="shared" si="21"/>
        <v>3.6806150242056246E-2</v>
      </c>
      <c r="D527" s="172">
        <f t="shared" si="20"/>
        <v>1.2088647391210738E-2</v>
      </c>
      <c r="E527" s="172">
        <f t="shared" si="20"/>
        <v>1.8212718213634016E-2</v>
      </c>
      <c r="F527" s="172">
        <f t="shared" si="20"/>
        <v>5.0070349042419471E-2</v>
      </c>
      <c r="G527" s="172">
        <f t="shared" si="20"/>
        <v>-7.0941517772104001E-3</v>
      </c>
      <c r="H527" s="172">
        <f t="shared" si="20"/>
        <v>4.3262516893172176E-4</v>
      </c>
      <c r="I527" s="172">
        <f t="shared" si="20"/>
        <v>3.1860331133888975E-2</v>
      </c>
      <c r="J527" s="172">
        <f t="shared" si="20"/>
        <v>5.3245144072310735E-2</v>
      </c>
      <c r="K527" s="172">
        <f t="shared" si="20"/>
        <v>1.1576318419446618E-2</v>
      </c>
      <c r="L527" s="172">
        <f t="shared" si="20"/>
        <v>4.3935727383309198E-2</v>
      </c>
      <c r="M527" s="172">
        <f t="shared" si="20"/>
        <v>4.2559582161541876E-2</v>
      </c>
      <c r="N527" s="172">
        <f t="shared" si="20"/>
        <v>1.937957917525579E-2</v>
      </c>
      <c r="O527" s="172">
        <f t="shared" si="20"/>
        <v>7.6969490350949021E-2</v>
      </c>
      <c r="P527" s="172">
        <f t="shared" si="20"/>
        <v>5.9865753173760528E-2</v>
      </c>
      <c r="Q527" s="172">
        <f t="shared" si="20"/>
        <v>3.0858825235797527E-2</v>
      </c>
      <c r="R527" s="172">
        <f t="shared" si="20"/>
        <v>1.0037028213752519E-2</v>
      </c>
      <c r="S527" s="136">
        <f t="shared" si="20"/>
        <v>5.925295484919646E-2</v>
      </c>
    </row>
    <row r="528" spans="1:19" x14ac:dyDescent="0.25">
      <c r="A528" s="189" t="s">
        <v>1419</v>
      </c>
      <c r="B528" s="132"/>
      <c r="C528" s="172">
        <f t="shared" si="21"/>
        <v>-1.2696021154650405E-2</v>
      </c>
      <c r="D528" s="172">
        <f t="shared" si="20"/>
        <v>1.802271496571306E-2</v>
      </c>
      <c r="E528" s="172">
        <f t="shared" si="20"/>
        <v>4.1716222629662125E-2</v>
      </c>
      <c r="F528" s="172">
        <f t="shared" si="20"/>
        <v>4.4129200681011005E-2</v>
      </c>
      <c r="G528" s="172">
        <f t="shared" si="20"/>
        <v>-2.5478238041807932E-2</v>
      </c>
      <c r="H528" s="172">
        <f t="shared" si="20"/>
        <v>-3.373565096893405E-2</v>
      </c>
      <c r="I528" s="172">
        <f t="shared" si="20"/>
        <v>3.9309975269147923E-2</v>
      </c>
      <c r="J528" s="172">
        <f t="shared" si="20"/>
        <v>8.5520864290248744E-2</v>
      </c>
      <c r="K528" s="172">
        <f t="shared" si="20"/>
        <v>5.1783708523199801E-2</v>
      </c>
      <c r="L528" s="172">
        <f t="shared" si="20"/>
        <v>9.3034550659428117E-2</v>
      </c>
      <c r="M528" s="172">
        <f t="shared" si="20"/>
        <v>6.8123275607244071E-2</v>
      </c>
      <c r="N528" s="172">
        <f t="shared" si="20"/>
        <v>5.5197730129903366E-2</v>
      </c>
      <c r="O528" s="172">
        <f t="shared" si="20"/>
        <v>9.1309922135476063E-2</v>
      </c>
      <c r="P528" s="172">
        <f t="shared" si="20"/>
        <v>5.9386831179351507E-2</v>
      </c>
      <c r="Q528" s="172">
        <f t="shared" si="20"/>
        <v>4.5428211484863867E-2</v>
      </c>
      <c r="R528" s="172">
        <f t="shared" si="20"/>
        <v>6.7252438816036708E-3</v>
      </c>
      <c r="S528" s="136">
        <f t="shared" si="20"/>
        <v>5.5022447037350153E-2</v>
      </c>
    </row>
    <row r="529" spans="1:19" x14ac:dyDescent="0.25">
      <c r="A529" s="189" t="s">
        <v>1416</v>
      </c>
      <c r="B529" s="132"/>
      <c r="C529" s="172">
        <f t="shared" si="21"/>
        <v>-1.3274138756758869E-2</v>
      </c>
      <c r="D529" s="172">
        <f t="shared" si="20"/>
        <v>1.6855782119135077E-2</v>
      </c>
      <c r="E529" s="172">
        <f t="shared" si="20"/>
        <v>4.259920542207829E-2</v>
      </c>
      <c r="F529" s="172">
        <f t="shared" si="20"/>
        <v>4.3005733607008212E-2</v>
      </c>
      <c r="G529" s="172">
        <f t="shared" si="20"/>
        <v>-2.6100182569889885E-2</v>
      </c>
      <c r="H529" s="172">
        <f t="shared" si="20"/>
        <v>-3.4695855179773916E-2</v>
      </c>
      <c r="I529" s="172">
        <f t="shared" si="20"/>
        <v>3.9961908810009827E-2</v>
      </c>
      <c r="J529" s="172">
        <f t="shared" si="20"/>
        <v>8.6247605092105051E-2</v>
      </c>
      <c r="K529" s="172">
        <f t="shared" si="20"/>
        <v>5.2334953272945128E-2</v>
      </c>
      <c r="L529" s="172">
        <f t="shared" si="20"/>
        <v>9.3553513000473654E-2</v>
      </c>
      <c r="M529" s="172">
        <f t="shared" si="20"/>
        <v>6.8203232340795283E-2</v>
      </c>
      <c r="N529" s="172">
        <f t="shared" si="20"/>
        <v>5.5648146835502565E-2</v>
      </c>
      <c r="O529" s="172">
        <f t="shared" si="20"/>
        <v>9.1095663982687203E-2</v>
      </c>
      <c r="P529" s="172">
        <f t="shared" si="20"/>
        <v>5.9673146165972746E-2</v>
      </c>
      <c r="Q529" s="172">
        <f t="shared" si="20"/>
        <v>4.5744044318032584E-2</v>
      </c>
      <c r="R529" s="172">
        <f t="shared" si="20"/>
        <v>6.0341044076486217E-3</v>
      </c>
      <c r="S529" s="136">
        <f t="shared" si="20"/>
        <v>5.6292827829617309E-2</v>
      </c>
    </row>
    <row r="530" spans="1:19" x14ac:dyDescent="0.25">
      <c r="A530" s="189" t="s">
        <v>1413</v>
      </c>
      <c r="B530" s="132"/>
      <c r="C530" s="172">
        <f t="shared" si="21"/>
        <v>-1.8728280639055073E-2</v>
      </c>
      <c r="D530" s="172">
        <f t="shared" si="20"/>
        <v>6.9364524609392131E-3</v>
      </c>
      <c r="E530" s="172">
        <f t="shared" si="20"/>
        <v>4.7570026307337532E-2</v>
      </c>
      <c r="F530" s="172">
        <f t="shared" si="20"/>
        <v>4.0253975208963899E-2</v>
      </c>
      <c r="G530" s="172">
        <f t="shared" si="20"/>
        <v>-2.8876158813735509E-2</v>
      </c>
      <c r="H530" s="172">
        <f t="shared" si="20"/>
        <v>-4.0863578581347815E-2</v>
      </c>
      <c r="I530" s="172">
        <f t="shared" si="20"/>
        <v>4.1017982822269872E-2</v>
      </c>
      <c r="J530" s="172">
        <f t="shared" si="20"/>
        <v>8.6353996975943259E-2</v>
      </c>
      <c r="K530" s="172">
        <f t="shared" si="20"/>
        <v>6.4845596214414991E-2</v>
      </c>
      <c r="L530" s="172">
        <f t="shared" si="20"/>
        <v>9.9245660472176978E-2</v>
      </c>
      <c r="M530" s="172">
        <f t="shared" si="20"/>
        <v>7.1627326500882882E-2</v>
      </c>
      <c r="N530" s="172">
        <f t="shared" si="20"/>
        <v>5.5106208115021094E-2</v>
      </c>
      <c r="O530" s="172">
        <f t="shared" si="20"/>
        <v>9.5374386564816893E-2</v>
      </c>
      <c r="P530" s="172">
        <f t="shared" si="20"/>
        <v>6.4476489315252739E-2</v>
      </c>
      <c r="Q530" s="172">
        <f t="shared" si="20"/>
        <v>4.2658712201158577E-2</v>
      </c>
      <c r="R530" s="172">
        <f t="shared" si="20"/>
        <v>6.1346967889595039E-3</v>
      </c>
      <c r="S530" s="136">
        <f t="shared" si="20"/>
        <v>6.0939271336946099E-2</v>
      </c>
    </row>
    <row r="531" spans="1:19" x14ac:dyDescent="0.25">
      <c r="A531" s="189" t="s">
        <v>1410</v>
      </c>
      <c r="B531" s="132"/>
      <c r="C531" s="172">
        <f t="shared" si="21"/>
        <v>2.5623537132620555E-2</v>
      </c>
      <c r="D531" s="172">
        <f t="shared" si="20"/>
        <v>8.8201408428694394E-2</v>
      </c>
      <c r="E531" s="172">
        <f t="shared" si="20"/>
        <v>8.7910583636030548E-3</v>
      </c>
      <c r="F531" s="172">
        <f t="shared" si="20"/>
        <v>6.2435653888972764E-2</v>
      </c>
      <c r="G531" s="172">
        <f t="shared" si="20"/>
        <v>-6.4215000184651982E-3</v>
      </c>
      <c r="H531" s="172">
        <f t="shared" si="20"/>
        <v>9.6184683572255736E-3</v>
      </c>
      <c r="I531" s="172">
        <f t="shared" si="20"/>
        <v>3.2549861426705018E-2</v>
      </c>
      <c r="J531" s="172">
        <f t="shared" si="20"/>
        <v>8.5564962782605614E-2</v>
      </c>
      <c r="K531" s="172">
        <f t="shared" si="20"/>
        <v>-3.163321692126686E-2</v>
      </c>
      <c r="L531" s="172">
        <f t="shared" si="20"/>
        <v>5.3496565485868341E-2</v>
      </c>
      <c r="M531" s="172">
        <f t="shared" si="20"/>
        <v>4.3300750563600054E-2</v>
      </c>
      <c r="N531" s="172">
        <f t="shared" si="20"/>
        <v>5.9152866112537117E-2</v>
      </c>
      <c r="O531" s="172">
        <f t="shared" si="20"/>
        <v>5.9146715842500974E-2</v>
      </c>
      <c r="P531" s="172">
        <f t="shared" si="20"/>
        <v>2.3395352852913165E-2</v>
      </c>
      <c r="Q531" s="172">
        <f t="shared" si="20"/>
        <v>6.997813560963162E-2</v>
      </c>
      <c r="R531" s="172">
        <f t="shared" si="20"/>
        <v>5.3827156249870445E-3</v>
      </c>
      <c r="S531" s="136">
        <f t="shared" si="20"/>
        <v>1.9389137182558525E-2</v>
      </c>
    </row>
    <row r="532" spans="1:19" x14ac:dyDescent="0.25">
      <c r="A532" s="189" t="s">
        <v>1407</v>
      </c>
      <c r="B532" s="132"/>
      <c r="C532" s="172">
        <f t="shared" si="21"/>
        <v>3.5732342135060158E-2</v>
      </c>
      <c r="D532" s="172">
        <f t="shared" si="20"/>
        <v>0.12136455645137456</v>
      </c>
      <c r="E532" s="172">
        <f t="shared" si="20"/>
        <v>-2.9953615381202225E-2</v>
      </c>
      <c r="F532" s="172">
        <f t="shared" si="20"/>
        <v>0.14205587275775144</v>
      </c>
      <c r="G532" s="172">
        <f t="shared" si="20"/>
        <v>2.6204418219717418E-2</v>
      </c>
      <c r="H532" s="172">
        <f t="shared" si="20"/>
        <v>4.7040231552652356E-2</v>
      </c>
      <c r="I532" s="172">
        <f t="shared" si="20"/>
        <v>-1.2248324498083218E-2</v>
      </c>
      <c r="J532" s="172">
        <f t="shared" si="20"/>
        <v>2.8512360058984498E-2</v>
      </c>
      <c r="K532" s="172">
        <f t="shared" si="20"/>
        <v>7.022136746743346E-3</v>
      </c>
      <c r="L532" s="172">
        <f t="shared" si="20"/>
        <v>4.9845886937750938E-2</v>
      </c>
      <c r="M532" s="172">
        <f t="shared" si="20"/>
        <v>6.1819542551676099E-2</v>
      </c>
      <c r="N532" s="172">
        <f t="shared" si="20"/>
        <v>1.711923471748622E-2</v>
      </c>
      <c r="O532" s="172">
        <f t="shared" si="20"/>
        <v>0.11014232898179577</v>
      </c>
      <c r="P532" s="172">
        <f t="shared" si="20"/>
        <v>3.4259942250215669E-2</v>
      </c>
      <c r="Q532" s="172">
        <f t="shared" si="20"/>
        <v>1.8121450281023632E-2</v>
      </c>
      <c r="R532" s="172">
        <f t="shared" si="20"/>
        <v>7.0193314779605886E-2</v>
      </c>
      <c r="S532" s="136">
        <f t="shared" si="20"/>
        <v>-5.488867094726313E-2</v>
      </c>
    </row>
    <row r="533" spans="1:19" x14ac:dyDescent="0.25">
      <c r="A533" s="189" t="s">
        <v>1404</v>
      </c>
      <c r="B533" s="132"/>
      <c r="C533" s="172">
        <f t="shared" si="21"/>
        <v>5.1626025421770416E-2</v>
      </c>
      <c r="D533" s="172">
        <f t="shared" si="20"/>
        <v>3.1551833065440515E-2</v>
      </c>
      <c r="E533" s="172">
        <f t="shared" si="20"/>
        <v>3.4414244428327079E-2</v>
      </c>
      <c r="F533" s="172">
        <f t="shared" si="20"/>
        <v>9.1727771773917111E-2</v>
      </c>
      <c r="G533" s="172">
        <f t="shared" si="20"/>
        <v>3.0328920538394755E-2</v>
      </c>
      <c r="H533" s="172">
        <f t="shared" si="20"/>
        <v>0.10617336517520237</v>
      </c>
      <c r="I533" s="172">
        <f t="shared" si="20"/>
        <v>1.9662154279470823E-2</v>
      </c>
      <c r="J533" s="172">
        <f t="shared" si="20"/>
        <v>0.12491792268698898</v>
      </c>
      <c r="K533" s="172">
        <f t="shared" si="20"/>
        <v>-9.052123254193245E-3</v>
      </c>
      <c r="L533" s="172">
        <f t="shared" si="20"/>
        <v>2.307224760752602E-2</v>
      </c>
      <c r="M533" s="172">
        <f t="shared" si="20"/>
        <v>8.8027498449638308E-2</v>
      </c>
      <c r="N533" s="172">
        <f t="shared" si="20"/>
        <v>4.8981063929463442E-2</v>
      </c>
      <c r="O533" s="172">
        <f t="shared" si="20"/>
        <v>0.16918335522965999</v>
      </c>
      <c r="P533" s="172">
        <f t="shared" si="20"/>
        <v>0.1208584757207809</v>
      </c>
      <c r="Q533" s="172">
        <f t="shared" si="20"/>
        <v>1.1878221542882761E-2</v>
      </c>
      <c r="R533" s="172">
        <f t="shared" si="20"/>
        <v>2.3838051850101571E-2</v>
      </c>
      <c r="S533" s="136">
        <f t="shared" si="20"/>
        <v>6.7226089657890231E-2</v>
      </c>
    </row>
    <row r="534" spans="1:19" x14ac:dyDescent="0.25">
      <c r="A534" s="189" t="s">
        <v>1401</v>
      </c>
      <c r="B534" s="132"/>
      <c r="C534" s="172">
        <f t="shared" si="21"/>
        <v>0.11151048051864643</v>
      </c>
      <c r="D534" s="172">
        <f t="shared" si="20"/>
        <v>5.65282229079207E-2</v>
      </c>
      <c r="E534" s="172">
        <f t="shared" si="20"/>
        <v>0.10320790568608196</v>
      </c>
      <c r="F534" s="172">
        <f t="shared" si="20"/>
        <v>0.1455718533772008</v>
      </c>
      <c r="G534" s="172">
        <f t="shared" si="20"/>
        <v>9.8156790086285861E-2</v>
      </c>
      <c r="H534" s="172">
        <f t="shared" si="20"/>
        <v>8.1980377047575326E-2</v>
      </c>
      <c r="I534" s="172">
        <f t="shared" si="20"/>
        <v>3.7531821605743643E-2</v>
      </c>
      <c r="J534" s="172">
        <f t="shared" si="20"/>
        <v>0.14305569460024481</v>
      </c>
      <c r="K534" s="172">
        <f t="shared" si="20"/>
        <v>3.4934608577607218E-2</v>
      </c>
      <c r="L534" s="172">
        <f t="shared" si="20"/>
        <v>0.10180111471740116</v>
      </c>
      <c r="M534" s="172">
        <f t="shared" si="20"/>
        <v>0.10913210458169997</v>
      </c>
      <c r="N534" s="172">
        <f t="shared" si="20"/>
        <v>5.8874652541385686E-2</v>
      </c>
      <c r="O534" s="172">
        <f t="shared" si="20"/>
        <v>0.21047676553909889</v>
      </c>
      <c r="P534" s="172">
        <f t="shared" si="20"/>
        <v>7.1949855395235351E-2</v>
      </c>
      <c r="Q534" s="172">
        <f t="shared" si="20"/>
        <v>7.3437324134464799E-2</v>
      </c>
      <c r="R534" s="172">
        <f t="shared" si="20"/>
        <v>9.9020013223614312E-2</v>
      </c>
      <c r="S534" s="136">
        <f t="shared" si="20"/>
        <v>0.11728234901937507</v>
      </c>
    </row>
    <row r="535" spans="1:19" x14ac:dyDescent="0.25">
      <c r="A535" s="189" t="s">
        <v>1398</v>
      </c>
      <c r="B535" s="132"/>
      <c r="C535" s="172">
        <f t="shared" si="21"/>
        <v>9.0172893545316546E-2</v>
      </c>
      <c r="D535" s="172">
        <f t="shared" si="20"/>
        <v>-4.8987562251849859E-3</v>
      </c>
      <c r="E535" s="172">
        <f t="shared" si="20"/>
        <v>-1.2856116623507829E-2</v>
      </c>
      <c r="F535" s="172">
        <f t="shared" si="20"/>
        <v>6.2477699704131417E-2</v>
      </c>
      <c r="G535" s="172">
        <f t="shared" si="20"/>
        <v>6.2667683094397297E-4</v>
      </c>
      <c r="H535" s="172">
        <f t="shared" si="20"/>
        <v>0.10060572518513577</v>
      </c>
      <c r="I535" s="172">
        <f t="shared" si="20"/>
        <v>-9.6738160982783317E-3</v>
      </c>
      <c r="J535" s="172">
        <f t="shared" si="20"/>
        <v>0.10036107507330394</v>
      </c>
      <c r="K535" s="172">
        <f t="shared" si="20"/>
        <v>-4.7756422219394579E-2</v>
      </c>
      <c r="L535" s="172">
        <f t="shared" si="20"/>
        <v>3.6156559473693228E-2</v>
      </c>
      <c r="M535" s="172">
        <f t="shared" si="20"/>
        <v>4.7910442634995887E-2</v>
      </c>
      <c r="N535" s="172">
        <f t="shared" si="20"/>
        <v>7.378676772686843E-2</v>
      </c>
      <c r="O535" s="172">
        <f t="shared" si="20"/>
        <v>4.9363001380803961E-2</v>
      </c>
      <c r="P535" s="172">
        <f t="shared" si="20"/>
        <v>3.5464555642376716E-2</v>
      </c>
      <c r="Q535" s="172">
        <f t="shared" si="20"/>
        <v>-9.1075060379812722E-3</v>
      </c>
      <c r="R535" s="172">
        <f t="shared" si="20"/>
        <v>1.9970004761773685E-2</v>
      </c>
      <c r="S535" s="136">
        <f t="shared" si="20"/>
        <v>6.9681982187016267E-2</v>
      </c>
    </row>
    <row r="536" spans="1:19" x14ac:dyDescent="0.25">
      <c r="A536" s="189" t="s">
        <v>1395</v>
      </c>
      <c r="B536" s="132"/>
      <c r="C536" s="172">
        <f t="shared" si="21"/>
        <v>-0.1236153113164602</v>
      </c>
      <c r="D536" s="172">
        <f t="shared" si="20"/>
        <v>5.3839791076869314E-2</v>
      </c>
      <c r="E536" s="172">
        <f t="shared" si="20"/>
        <v>1.3879515984862589E-3</v>
      </c>
      <c r="F536" s="172">
        <f t="shared" si="20"/>
        <v>4.3528124537095758E-2</v>
      </c>
      <c r="G536" s="172">
        <f t="shared" si="20"/>
        <v>-4.1417113249464177E-2</v>
      </c>
      <c r="H536" s="172">
        <f t="shared" si="20"/>
        <v>0.18597574096007907</v>
      </c>
      <c r="I536" s="172">
        <f t="shared" si="20"/>
        <v>4.9771584480406528E-2</v>
      </c>
      <c r="J536" s="172">
        <f t="shared" si="20"/>
        <v>0.1388410081137732</v>
      </c>
      <c r="K536" s="172">
        <f t="shared" si="20"/>
        <v>-2.2677830989417336E-2</v>
      </c>
      <c r="L536" s="172">
        <f t="shared" si="20"/>
        <v>-0.14565213107656849</v>
      </c>
      <c r="M536" s="172">
        <f t="shared" si="20"/>
        <v>0.13109883351892337</v>
      </c>
      <c r="N536" s="172">
        <f t="shared" si="20"/>
        <v>1.6282966041811564E-2</v>
      </c>
      <c r="O536" s="172">
        <f t="shared" si="20"/>
        <v>0.36313601032339404</v>
      </c>
      <c r="P536" s="172">
        <f t="shared" si="20"/>
        <v>0.43084303554021552</v>
      </c>
      <c r="Q536" s="172">
        <f t="shared" si="20"/>
        <v>-5.6808299613121616E-2</v>
      </c>
      <c r="R536" s="172">
        <f t="shared" si="20"/>
        <v>-9.6831381544753903E-2</v>
      </c>
      <c r="S536" s="136">
        <f t="shared" si="20"/>
        <v>-2.8340541588944279E-2</v>
      </c>
    </row>
    <row r="537" spans="1:19" x14ac:dyDescent="0.25">
      <c r="A537" s="189" t="s">
        <v>1392</v>
      </c>
      <c r="B537" s="132"/>
      <c r="C537" s="172">
        <f t="shared" si="21"/>
        <v>-2.9018618817824637E-2</v>
      </c>
      <c r="D537" s="172">
        <f t="shared" si="20"/>
        <v>4.93521580180456E-3</v>
      </c>
      <c r="E537" s="172">
        <f t="shared" si="20"/>
        <v>-0.16570067381923981</v>
      </c>
      <c r="F537" s="172">
        <f t="shared" si="20"/>
        <v>1.2932260173492471E-2</v>
      </c>
      <c r="G537" s="172">
        <f t="shared" si="20"/>
        <v>-0.11991761537096168</v>
      </c>
      <c r="H537" s="172">
        <f t="shared" si="20"/>
        <v>-5.954918983012969E-2</v>
      </c>
      <c r="I537" s="172">
        <f t="shared" si="20"/>
        <v>-0.12056024435140855</v>
      </c>
      <c r="J537" s="172">
        <f t="shared" si="20"/>
        <v>4.5190687395213924E-2</v>
      </c>
      <c r="K537" s="172">
        <f t="shared" si="20"/>
        <v>-1.6381906243987721E-2</v>
      </c>
      <c r="L537" s="172">
        <f t="shared" si="20"/>
        <v>-5.6684639755684385E-2</v>
      </c>
      <c r="M537" s="172">
        <f t="shared" si="20"/>
        <v>2.2582031984609729E-2</v>
      </c>
      <c r="N537" s="172">
        <f t="shared" si="20"/>
        <v>-0.39183781044816224</v>
      </c>
      <c r="O537" s="172">
        <f t="shared" si="20"/>
        <v>-7.3530946441345391E-2</v>
      </c>
      <c r="P537" s="172">
        <f t="shared" si="20"/>
        <v>-0.10484309335223241</v>
      </c>
      <c r="Q537" s="172">
        <f t="shared" si="20"/>
        <v>-6.7580659930218001E-2</v>
      </c>
      <c r="R537" s="172">
        <f t="shared" si="20"/>
        <v>-5.5929987505205947E-2</v>
      </c>
      <c r="S537" s="136">
        <f t="shared" si="20"/>
        <v>5.5687477504143157E-2</v>
      </c>
    </row>
    <row r="538" spans="1:19" x14ac:dyDescent="0.25">
      <c r="A538" s="189" t="s">
        <v>1389</v>
      </c>
      <c r="B538" s="132"/>
      <c r="C538" s="172">
        <f t="shared" si="21"/>
        <v>6.5400571062837143E-2</v>
      </c>
      <c r="D538" s="172">
        <f t="shared" si="21"/>
        <v>3.8336832655383457E-3</v>
      </c>
      <c r="E538" s="172">
        <f t="shared" si="21"/>
        <v>-2.4901582485368001E-2</v>
      </c>
      <c r="F538" s="172">
        <f t="shared" si="21"/>
        <v>5.0035896131654933E-2</v>
      </c>
      <c r="G538" s="172">
        <f t="shared" si="21"/>
        <v>1.0130893240483996E-2</v>
      </c>
      <c r="H538" s="172">
        <f t="shared" si="21"/>
        <v>4.2978875719680287E-2</v>
      </c>
      <c r="I538" s="172">
        <f t="shared" si="21"/>
        <v>3.2981022407131189E-2</v>
      </c>
      <c r="J538" s="172">
        <f t="shared" si="21"/>
        <v>9.3859689737164631E-2</v>
      </c>
      <c r="K538" s="172">
        <f t="shared" si="21"/>
        <v>-2.9676396741386668E-2</v>
      </c>
      <c r="L538" s="172">
        <f t="shared" si="21"/>
        <v>5.737250585563336E-2</v>
      </c>
      <c r="M538" s="172">
        <f t="shared" si="21"/>
        <v>3.2915234187668618E-2</v>
      </c>
      <c r="N538" s="172">
        <f t="shared" si="21"/>
        <v>2.0888743967810708E-3</v>
      </c>
      <c r="O538" s="172">
        <f t="shared" si="21"/>
        <v>6.3761418005365833E-2</v>
      </c>
      <c r="P538" s="172">
        <f t="shared" si="21"/>
        <v>4.5730857736981045E-2</v>
      </c>
      <c r="Q538" s="172">
        <f t="shared" si="21"/>
        <v>4.6888323922524178E-2</v>
      </c>
      <c r="R538" s="172">
        <f t="shared" si="21"/>
        <v>2.2018568559407425E-2</v>
      </c>
      <c r="S538" s="136">
        <f t="shared" ref="D538:S553" si="22">(S133/R133)^4-1</f>
        <v>2.6759646456828268E-2</v>
      </c>
    </row>
    <row r="539" spans="1:19" x14ac:dyDescent="0.25">
      <c r="A539" s="189" t="s">
        <v>1386</v>
      </c>
      <c r="B539" s="132"/>
      <c r="C539" s="172">
        <f t="shared" ref="C539:R554" si="23">(C134/B134)^4-1</f>
        <v>0.10946870433162226</v>
      </c>
      <c r="D539" s="172">
        <f t="shared" si="23"/>
        <v>-3.0640550673666112E-2</v>
      </c>
      <c r="E539" s="172">
        <f t="shared" si="23"/>
        <v>-8.3714856551955874E-2</v>
      </c>
      <c r="F539" s="172">
        <f t="shared" si="23"/>
        <v>4.1350399634118906E-2</v>
      </c>
      <c r="G539" s="172">
        <f t="shared" si="23"/>
        <v>-1.6050901631500247E-2</v>
      </c>
      <c r="H539" s="172">
        <f t="shared" si="23"/>
        <v>1.0969082699957111E-2</v>
      </c>
      <c r="I539" s="172">
        <f t="shared" si="23"/>
        <v>4.0036987735031282E-2</v>
      </c>
      <c r="J539" s="172">
        <f t="shared" si="23"/>
        <v>6.3935550738223101E-2</v>
      </c>
      <c r="K539" s="172">
        <f t="shared" si="23"/>
        <v>3.1344429130211182E-3</v>
      </c>
      <c r="L539" s="172">
        <f t="shared" si="23"/>
        <v>4.5560308632069502E-2</v>
      </c>
      <c r="M539" s="172">
        <f t="shared" si="23"/>
        <v>4.5846926857091574E-2</v>
      </c>
      <c r="N539" s="172">
        <f t="shared" si="23"/>
        <v>9.8694284982498992E-3</v>
      </c>
      <c r="O539" s="172">
        <f t="shared" si="23"/>
        <v>6.3129434809709561E-2</v>
      </c>
      <c r="P539" s="172">
        <f t="shared" si="23"/>
        <v>5.4979963824221212E-2</v>
      </c>
      <c r="Q539" s="172">
        <f t="shared" si="23"/>
        <v>-5.9176124841515687E-3</v>
      </c>
      <c r="R539" s="172">
        <f t="shared" si="23"/>
        <v>1.0434879482221326E-2</v>
      </c>
      <c r="S539" s="136">
        <f t="shared" si="22"/>
        <v>-2.1719217484507447E-2</v>
      </c>
    </row>
    <row r="540" spans="1:19" x14ac:dyDescent="0.25">
      <c r="A540" s="189" t="s">
        <v>1383</v>
      </c>
      <c r="B540" s="132"/>
      <c r="C540" s="172">
        <f t="shared" si="23"/>
        <v>5.9536724665825602E-2</v>
      </c>
      <c r="D540" s="172">
        <f t="shared" si="22"/>
        <v>-1.7451230384904037E-2</v>
      </c>
      <c r="E540" s="172">
        <f t="shared" si="22"/>
        <v>-6.2766405411558535E-2</v>
      </c>
      <c r="F540" s="172">
        <f t="shared" si="22"/>
        <v>-2.1132636853254838E-2</v>
      </c>
      <c r="G540" s="172">
        <f t="shared" si="22"/>
        <v>-2.1482976601849058E-2</v>
      </c>
      <c r="H540" s="172">
        <f t="shared" si="22"/>
        <v>-1.2592166545824401E-2</v>
      </c>
      <c r="I540" s="172">
        <f t="shared" si="22"/>
        <v>-1.5047362400901432E-2</v>
      </c>
      <c r="J540" s="172">
        <f t="shared" si="22"/>
        <v>2.298117721195303E-2</v>
      </c>
      <c r="K540" s="172">
        <f t="shared" si="22"/>
        <v>-4.290006183359607E-2</v>
      </c>
      <c r="L540" s="172">
        <f t="shared" si="22"/>
        <v>4.5204832309301057E-2</v>
      </c>
      <c r="M540" s="172">
        <f t="shared" si="22"/>
        <v>-1.5619733525143342E-2</v>
      </c>
      <c r="N540" s="172">
        <f t="shared" si="22"/>
        <v>3.6060907831473088E-2</v>
      </c>
      <c r="O540" s="172">
        <f t="shared" si="22"/>
        <v>-6.2875776291765328E-3</v>
      </c>
      <c r="P540" s="172">
        <f t="shared" si="22"/>
        <v>4.655634210870141E-2</v>
      </c>
      <c r="Q540" s="172">
        <f t="shared" si="22"/>
        <v>2.2145075748555509E-2</v>
      </c>
      <c r="R540" s="172">
        <f t="shared" si="22"/>
        <v>6.9410941173075891E-3</v>
      </c>
      <c r="S540" s="136">
        <f t="shared" si="22"/>
        <v>7.5280852125798603E-3</v>
      </c>
    </row>
    <row r="541" spans="1:19" x14ac:dyDescent="0.25">
      <c r="A541" s="189" t="s">
        <v>1380</v>
      </c>
      <c r="B541" s="132"/>
      <c r="C541" s="172">
        <f t="shared" si="23"/>
        <v>1.3763491539868999E-2</v>
      </c>
      <c r="D541" s="172">
        <f t="shared" si="22"/>
        <v>9.2629842524205364E-2</v>
      </c>
      <c r="E541" s="172">
        <f t="shared" si="22"/>
        <v>6.4236015324048434E-2</v>
      </c>
      <c r="F541" s="172">
        <f t="shared" si="22"/>
        <v>0.13827920712544883</v>
      </c>
      <c r="G541" s="172">
        <f t="shared" si="22"/>
        <v>7.9239236208703101E-2</v>
      </c>
      <c r="H541" s="172">
        <f t="shared" si="22"/>
        <v>0.15877105358773291</v>
      </c>
      <c r="I541" s="172">
        <f t="shared" si="22"/>
        <v>4.9105415548047038E-2</v>
      </c>
      <c r="J541" s="172">
        <f t="shared" si="22"/>
        <v>0.20595454715143968</v>
      </c>
      <c r="K541" s="172">
        <f t="shared" si="22"/>
        <v>-4.254602725578327E-2</v>
      </c>
      <c r="L541" s="172">
        <f t="shared" si="22"/>
        <v>8.814342070615333E-2</v>
      </c>
      <c r="M541" s="172">
        <f t="shared" si="22"/>
        <v>8.5325301026019762E-2</v>
      </c>
      <c r="N541" s="172">
        <f t="shared" si="22"/>
        <v>-3.112745713092735E-2</v>
      </c>
      <c r="O541" s="172">
        <f t="shared" si="22"/>
        <v>0.13254221311781844</v>
      </c>
      <c r="P541" s="172">
        <f t="shared" si="22"/>
        <v>2.3632248149867419E-2</v>
      </c>
      <c r="Q541" s="172">
        <f t="shared" si="22"/>
        <v>0.1361339212180841</v>
      </c>
      <c r="R541" s="172">
        <f t="shared" si="22"/>
        <v>5.6538049265124846E-2</v>
      </c>
      <c r="S541" s="136">
        <f t="shared" si="22"/>
        <v>7.3491238344839394E-2</v>
      </c>
    </row>
    <row r="542" spans="1:19" x14ac:dyDescent="0.25">
      <c r="A542" s="189" t="s">
        <v>1377</v>
      </c>
      <c r="B542" s="132"/>
      <c r="C542" s="172">
        <f t="shared" si="23"/>
        <v>0.10440517271655314</v>
      </c>
      <c r="D542" s="172">
        <f t="shared" si="22"/>
        <v>-2.1283921217335022E-2</v>
      </c>
      <c r="E542" s="172">
        <f t="shared" si="22"/>
        <v>-9.5026102500048837E-2</v>
      </c>
      <c r="F542" s="172">
        <f t="shared" si="22"/>
        <v>0.13597174051282024</v>
      </c>
      <c r="G542" s="172">
        <f t="shared" si="22"/>
        <v>-2.4259674408959264E-2</v>
      </c>
      <c r="H542" s="172">
        <f t="shared" si="22"/>
        <v>-0.14256057642363307</v>
      </c>
      <c r="I542" s="172">
        <f t="shared" si="22"/>
        <v>0.16985856000000021</v>
      </c>
      <c r="J542" s="172">
        <f t="shared" si="22"/>
        <v>0.10879155391477879</v>
      </c>
      <c r="K542" s="172">
        <f t="shared" si="22"/>
        <v>-9.5339000687506892E-2</v>
      </c>
      <c r="L542" s="172">
        <f t="shared" si="22"/>
        <v>-9.1918195518089219E-3</v>
      </c>
      <c r="M542" s="172">
        <f t="shared" si="22"/>
        <v>-6.3161307700361102E-2</v>
      </c>
      <c r="N542" s="172">
        <f t="shared" si="22"/>
        <v>-4.0102840042618215E-2</v>
      </c>
      <c r="O542" s="172">
        <f t="shared" si="22"/>
        <v>8.4852128486919254E-2</v>
      </c>
      <c r="P542" s="172">
        <f t="shared" si="22"/>
        <v>0.13673192724583871</v>
      </c>
      <c r="Q542" s="172">
        <f t="shared" si="22"/>
        <v>0.11909091299581265</v>
      </c>
      <c r="R542" s="172">
        <f t="shared" si="22"/>
        <v>0.11882381946121989</v>
      </c>
      <c r="S542" s="136">
        <f t="shared" si="22"/>
        <v>0.1184834684013174</v>
      </c>
    </row>
    <row r="543" spans="1:19" x14ac:dyDescent="0.25">
      <c r="A543" s="189" t="s">
        <v>1374</v>
      </c>
      <c r="B543" s="132"/>
      <c r="C543" s="172">
        <f t="shared" si="23"/>
        <v>0.10142768485091014</v>
      </c>
      <c r="D543" s="172">
        <f t="shared" si="22"/>
        <v>-6.5851379880626615E-2</v>
      </c>
      <c r="E543" s="172">
        <f t="shared" si="22"/>
        <v>6.1000088833836008E-2</v>
      </c>
      <c r="F543" s="172">
        <f t="shared" si="22"/>
        <v>4.911630379138554E-2</v>
      </c>
      <c r="G543" s="172">
        <f t="shared" si="22"/>
        <v>0</v>
      </c>
      <c r="H543" s="172">
        <f t="shared" si="22"/>
        <v>2.4248671990958925E-2</v>
      </c>
      <c r="I543" s="172">
        <f t="shared" si="22"/>
        <v>0.10889149390216724</v>
      </c>
      <c r="J543" s="172">
        <f t="shared" si="22"/>
        <v>9.8911871456751621E-2</v>
      </c>
      <c r="K543" s="172">
        <f t="shared" si="22"/>
        <v>-4.2503424668357326E-2</v>
      </c>
      <c r="L543" s="172">
        <f t="shared" si="22"/>
        <v>5.1134216175314773E-2</v>
      </c>
      <c r="M543" s="172">
        <f t="shared" si="22"/>
        <v>4.9272659888248693E-3</v>
      </c>
      <c r="N543" s="172">
        <f t="shared" si="22"/>
        <v>-2.2107910203575831E-2</v>
      </c>
      <c r="O543" s="172">
        <f t="shared" si="22"/>
        <v>9.0705914200329474E-2</v>
      </c>
      <c r="P543" s="172">
        <f t="shared" si="22"/>
        <v>7.1755239784361269E-2</v>
      </c>
      <c r="Q543" s="172">
        <f t="shared" si="22"/>
        <v>2.7317302725478054E-2</v>
      </c>
      <c r="R543" s="172">
        <f t="shared" si="22"/>
        <v>-8.6830166489393346E-3</v>
      </c>
      <c r="S543" s="136">
        <f t="shared" si="22"/>
        <v>9.7987543204680616E-2</v>
      </c>
    </row>
    <row r="544" spans="1:19" x14ac:dyDescent="0.25">
      <c r="A544" s="189" t="s">
        <v>1371</v>
      </c>
      <c r="B544" s="132"/>
      <c r="C544" s="172">
        <f t="shared" si="23"/>
        <v>7.3889018115381289E-2</v>
      </c>
      <c r="D544" s="172">
        <f t="shared" si="22"/>
        <v>6.4949557473043429E-2</v>
      </c>
      <c r="E544" s="172">
        <f t="shared" si="22"/>
        <v>-1.7083750003118126E-2</v>
      </c>
      <c r="F544" s="172">
        <f t="shared" si="22"/>
        <v>5.5766152277983094E-2</v>
      </c>
      <c r="G544" s="172">
        <f t="shared" si="22"/>
        <v>-2.3717334617228136E-3</v>
      </c>
      <c r="H544" s="172">
        <f t="shared" si="22"/>
        <v>1.7119844030486497E-2</v>
      </c>
      <c r="I544" s="172">
        <f t="shared" si="22"/>
        <v>4.7249211290485205E-2</v>
      </c>
      <c r="J544" s="172">
        <f t="shared" si="22"/>
        <v>7.5671558386413151E-2</v>
      </c>
      <c r="K544" s="172">
        <f t="shared" si="22"/>
        <v>-2.0578814709598658E-3</v>
      </c>
      <c r="L544" s="172">
        <f t="shared" si="22"/>
        <v>2.0627879527127746E-2</v>
      </c>
      <c r="M544" s="172">
        <f t="shared" si="22"/>
        <v>3.430887107532854E-2</v>
      </c>
      <c r="N544" s="172">
        <f t="shared" si="22"/>
        <v>-2.3639766087818481E-3</v>
      </c>
      <c r="O544" s="172">
        <f t="shared" si="22"/>
        <v>8.9804770639717812E-2</v>
      </c>
      <c r="P544" s="172">
        <f t="shared" si="22"/>
        <v>1.3060583048305485E-3</v>
      </c>
      <c r="Q544" s="172">
        <f t="shared" si="22"/>
        <v>4.3664181148344694E-2</v>
      </c>
      <c r="R544" s="172">
        <f t="shared" si="22"/>
        <v>-2.0498507319696491E-2</v>
      </c>
      <c r="S544" s="136">
        <f t="shared" si="22"/>
        <v>3.3806928452432938E-2</v>
      </c>
    </row>
    <row r="545" spans="1:19" x14ac:dyDescent="0.25">
      <c r="A545" s="189" t="s">
        <v>1368</v>
      </c>
      <c r="B545" s="132"/>
      <c r="C545" s="172">
        <f t="shared" si="23"/>
        <v>8.3195487048158379E-2</v>
      </c>
      <c r="D545" s="172">
        <f t="shared" si="22"/>
        <v>8.553838649998502E-2</v>
      </c>
      <c r="E545" s="172">
        <f t="shared" si="22"/>
        <v>-2.2345312292864183E-2</v>
      </c>
      <c r="F545" s="172">
        <f t="shared" si="22"/>
        <v>5.9760370208840508E-2</v>
      </c>
      <c r="G545" s="172">
        <f t="shared" si="22"/>
        <v>6.2084835606877053E-3</v>
      </c>
      <c r="H545" s="172">
        <f t="shared" si="22"/>
        <v>-1.6232242636863292E-3</v>
      </c>
      <c r="I545" s="172">
        <f t="shared" si="22"/>
        <v>3.097605984067564E-2</v>
      </c>
      <c r="J545" s="172">
        <f t="shared" si="22"/>
        <v>7.1423811853670305E-2</v>
      </c>
      <c r="K545" s="172">
        <f t="shared" si="22"/>
        <v>1.2192519874898444E-4</v>
      </c>
      <c r="L545" s="172">
        <f t="shared" si="22"/>
        <v>8.009436879963916E-3</v>
      </c>
      <c r="M545" s="172">
        <f t="shared" si="22"/>
        <v>1.930165334772771E-2</v>
      </c>
      <c r="N545" s="172">
        <f t="shared" si="22"/>
        <v>1.6264162622511069E-2</v>
      </c>
      <c r="O545" s="172">
        <f t="shared" si="22"/>
        <v>0.13549455410879885</v>
      </c>
      <c r="P545" s="172">
        <f t="shared" si="22"/>
        <v>-9.3720475293550543E-3</v>
      </c>
      <c r="Q545" s="172">
        <f t="shared" si="22"/>
        <v>4.6642781323991134E-2</v>
      </c>
      <c r="R545" s="172">
        <f t="shared" si="22"/>
        <v>-4.6409045218247624E-2</v>
      </c>
      <c r="S545" s="136">
        <f t="shared" si="22"/>
        <v>7.6965091514376027E-3</v>
      </c>
    </row>
    <row r="546" spans="1:19" x14ac:dyDescent="0.25">
      <c r="A546" s="189" t="s">
        <v>1365</v>
      </c>
      <c r="B546" s="132"/>
      <c r="C546" s="172">
        <f t="shared" si="23"/>
        <v>5.610153156321851E-2</v>
      </c>
      <c r="D546" s="172">
        <f t="shared" si="22"/>
        <v>3.6915109705820681E-2</v>
      </c>
      <c r="E546" s="172">
        <f t="shared" si="22"/>
        <v>-1.4943976050013741E-2</v>
      </c>
      <c r="F546" s="172">
        <f t="shared" si="22"/>
        <v>5.0521136882986983E-2</v>
      </c>
      <c r="G546" s="172">
        <f t="shared" si="22"/>
        <v>-1.4287861889444087E-2</v>
      </c>
      <c r="H546" s="172">
        <f t="shared" si="22"/>
        <v>4.0078234055163975E-2</v>
      </c>
      <c r="I546" s="172">
        <f t="shared" si="22"/>
        <v>6.7806942114006619E-2</v>
      </c>
      <c r="J546" s="172">
        <f t="shared" si="22"/>
        <v>7.7521540933739086E-2</v>
      </c>
      <c r="K546" s="172">
        <f t="shared" si="22"/>
        <v>-1.0269795255118952E-3</v>
      </c>
      <c r="L546" s="172">
        <f t="shared" si="22"/>
        <v>4.0419618469570207E-2</v>
      </c>
      <c r="M546" s="172">
        <f t="shared" si="22"/>
        <v>6.0157325504824666E-2</v>
      </c>
      <c r="N546" s="172">
        <f t="shared" si="22"/>
        <v>-3.0153456988683991E-2</v>
      </c>
      <c r="O546" s="172">
        <f t="shared" si="22"/>
        <v>2.5673508618496932E-2</v>
      </c>
      <c r="P546" s="172">
        <f t="shared" si="22"/>
        <v>1.6162309324357249E-2</v>
      </c>
      <c r="Q546" s="172">
        <f t="shared" si="22"/>
        <v>3.9834025610687052E-2</v>
      </c>
      <c r="R546" s="172">
        <f t="shared" si="22"/>
        <v>1.844762866753169E-2</v>
      </c>
      <c r="S546" s="136">
        <f t="shared" si="22"/>
        <v>6.6238441818099014E-2</v>
      </c>
    </row>
    <row r="547" spans="1:19" x14ac:dyDescent="0.25">
      <c r="A547" s="189" t="s">
        <v>1362</v>
      </c>
      <c r="B547" s="132"/>
      <c r="C547" s="172">
        <f t="shared" si="23"/>
        <v>0.11814232046656103</v>
      </c>
      <c r="D547" s="172">
        <f t="shared" si="22"/>
        <v>6.8476367598648391E-2</v>
      </c>
      <c r="E547" s="172">
        <f t="shared" si="22"/>
        <v>2.3972142833506016E-2</v>
      </c>
      <c r="F547" s="172">
        <f t="shared" si="22"/>
        <v>5.4573367552159358E-2</v>
      </c>
      <c r="G547" s="172">
        <f t="shared" si="22"/>
        <v>-6.8534221762528436E-4</v>
      </c>
      <c r="H547" s="172">
        <f t="shared" si="22"/>
        <v>4.3899794204774523E-2</v>
      </c>
      <c r="I547" s="172">
        <f t="shared" si="22"/>
        <v>6.2459836009787884E-2</v>
      </c>
      <c r="J547" s="172">
        <f t="shared" si="22"/>
        <v>0.10764914307257478</v>
      </c>
      <c r="K547" s="172">
        <f t="shared" si="22"/>
        <v>-3.2802535004257116E-2</v>
      </c>
      <c r="L547" s="172">
        <f t="shared" si="22"/>
        <v>0</v>
      </c>
      <c r="M547" s="172">
        <f t="shared" si="22"/>
        <v>-6.5509114725325057E-3</v>
      </c>
      <c r="N547" s="172">
        <f t="shared" si="22"/>
        <v>2.4561133396845847E-2</v>
      </c>
      <c r="O547" s="172">
        <f t="shared" si="22"/>
        <v>0.13659467489430988</v>
      </c>
      <c r="P547" s="172">
        <f t="shared" si="22"/>
        <v>0</v>
      </c>
      <c r="Q547" s="172">
        <f t="shared" si="22"/>
        <v>4.2451527731921734E-2</v>
      </c>
      <c r="R547" s="172">
        <f t="shared" si="22"/>
        <v>-4.2543763093437437E-2</v>
      </c>
      <c r="S547" s="136">
        <f t="shared" si="22"/>
        <v>6.3544692173940209E-2</v>
      </c>
    </row>
    <row r="548" spans="1:19" x14ac:dyDescent="0.25">
      <c r="A548" s="189" t="s">
        <v>1359</v>
      </c>
      <c r="B548" s="132"/>
      <c r="C548" s="172">
        <f t="shared" si="23"/>
        <v>0.13483519099145735</v>
      </c>
      <c r="D548" s="172">
        <f t="shared" si="22"/>
        <v>-9.4857199349074661E-2</v>
      </c>
      <c r="E548" s="172">
        <f t="shared" si="22"/>
        <v>-4.4352850664981847E-2</v>
      </c>
      <c r="F548" s="172">
        <f t="shared" si="22"/>
        <v>4.8055324566376845E-2</v>
      </c>
      <c r="G548" s="172">
        <f t="shared" si="22"/>
        <v>-1.9830650427803742E-2</v>
      </c>
      <c r="H548" s="172">
        <f t="shared" si="22"/>
        <v>-0.1094535836692262</v>
      </c>
      <c r="I548" s="172">
        <f t="shared" si="22"/>
        <v>2.5519320443308624E-2</v>
      </c>
      <c r="J548" s="172">
        <f t="shared" si="22"/>
        <v>-0.11312995545275206</v>
      </c>
      <c r="K548" s="172">
        <f t="shared" si="22"/>
        <v>-7.3497795201520333E-3</v>
      </c>
      <c r="L548" s="172">
        <f t="shared" si="22"/>
        <v>-7.0753014078977605E-2</v>
      </c>
      <c r="M548" s="172">
        <f t="shared" si="22"/>
        <v>-2.0792219820452762E-2</v>
      </c>
      <c r="N548" s="172">
        <f t="shared" si="22"/>
        <v>-0.11002116744006329</v>
      </c>
      <c r="O548" s="172">
        <f t="shared" si="22"/>
        <v>-5.411044478807403E-2</v>
      </c>
      <c r="P548" s="172">
        <f t="shared" si="22"/>
        <v>4.019946548818476E-2</v>
      </c>
      <c r="Q548" s="172">
        <f t="shared" si="22"/>
        <v>-6.3228882509447359E-3</v>
      </c>
      <c r="R548" s="172">
        <f t="shared" si="22"/>
        <v>-6.0846891259300318E-2</v>
      </c>
      <c r="S548" s="136">
        <f t="shared" si="22"/>
        <v>0.14733298720401944</v>
      </c>
    </row>
    <row r="549" spans="1:19" x14ac:dyDescent="0.25">
      <c r="A549" s="189" t="s">
        <v>1356</v>
      </c>
      <c r="B549" s="132"/>
      <c r="C549" s="172">
        <f t="shared" si="23"/>
        <v>3.8823595547183398E-2</v>
      </c>
      <c r="D549" s="172">
        <f t="shared" si="22"/>
        <v>2.4553799109487295E-2</v>
      </c>
      <c r="E549" s="172">
        <f t="shared" si="22"/>
        <v>0.11047216128926163</v>
      </c>
      <c r="F549" s="172">
        <f t="shared" si="22"/>
        <v>-6.7305640103179076E-3</v>
      </c>
      <c r="G549" s="172">
        <f t="shared" si="22"/>
        <v>1.3174763770124498E-2</v>
      </c>
      <c r="H549" s="172">
        <f t="shared" si="22"/>
        <v>5.5175990353465432E-2</v>
      </c>
      <c r="I549" s="172">
        <f t="shared" si="22"/>
        <v>5.5857164667410864E-2</v>
      </c>
      <c r="J549" s="172">
        <f t="shared" si="22"/>
        <v>-3.7394900991769231E-2</v>
      </c>
      <c r="K549" s="172">
        <f t="shared" si="22"/>
        <v>-2.6666295063072387E-2</v>
      </c>
      <c r="L549" s="172">
        <f t="shared" si="22"/>
        <v>3.4451019663789717E-2</v>
      </c>
      <c r="M549" s="172">
        <f t="shared" si="22"/>
        <v>-4.9694885105857733E-2</v>
      </c>
      <c r="N549" s="172">
        <f t="shared" si="22"/>
        <v>3.1053415314070243E-2</v>
      </c>
      <c r="O549" s="172">
        <f t="shared" si="22"/>
        <v>2.2113126371038572E-2</v>
      </c>
      <c r="P549" s="172">
        <f t="shared" si="22"/>
        <v>9.1422919385953705E-2</v>
      </c>
      <c r="Q549" s="172">
        <f t="shared" si="22"/>
        <v>2.1172350592677303E-2</v>
      </c>
      <c r="R549" s="172">
        <f t="shared" si="22"/>
        <v>9.9097455401137902E-2</v>
      </c>
      <c r="S549" s="136">
        <f t="shared" si="22"/>
        <v>6.7982214014999043E-2</v>
      </c>
    </row>
    <row r="550" spans="1:19" x14ac:dyDescent="0.25">
      <c r="A550" s="189" t="s">
        <v>1353</v>
      </c>
      <c r="B550" s="132"/>
      <c r="C550" s="172">
        <f t="shared" si="23"/>
        <v>4.5896751022492355E-2</v>
      </c>
      <c r="D550" s="172">
        <f t="shared" si="22"/>
        <v>3.5238077906625698E-2</v>
      </c>
      <c r="E550" s="172">
        <f t="shared" si="22"/>
        <v>0.13217438147892868</v>
      </c>
      <c r="F550" s="172">
        <f t="shared" si="22"/>
        <v>-2.6997521063656049E-2</v>
      </c>
      <c r="G550" s="172">
        <f t="shared" si="22"/>
        <v>2.1719340009749066E-2</v>
      </c>
      <c r="H550" s="172">
        <f t="shared" si="22"/>
        <v>0.10249621289500266</v>
      </c>
      <c r="I550" s="172">
        <f t="shared" si="22"/>
        <v>4.0080704895045338E-2</v>
      </c>
      <c r="J550" s="172">
        <f t="shared" si="22"/>
        <v>-7.1079692052896437E-2</v>
      </c>
      <c r="K550" s="172">
        <f t="shared" si="22"/>
        <v>-4.6950095355284938E-2</v>
      </c>
      <c r="L550" s="172">
        <f t="shared" si="22"/>
        <v>1.0024638592720736E-2</v>
      </c>
      <c r="M550" s="172">
        <f t="shared" si="22"/>
        <v>-4.6774386464557227E-2</v>
      </c>
      <c r="N550" s="172">
        <f t="shared" si="22"/>
        <v>2.1726934607180448E-2</v>
      </c>
      <c r="O550" s="172">
        <f t="shared" si="22"/>
        <v>1.7968336970903387E-2</v>
      </c>
      <c r="P550" s="172">
        <f t="shared" si="22"/>
        <v>0.1103596154159181</v>
      </c>
      <c r="Q550" s="172">
        <f t="shared" si="22"/>
        <v>1.4533472029207406E-2</v>
      </c>
      <c r="R550" s="172">
        <f t="shared" si="22"/>
        <v>8.8500159440460857E-2</v>
      </c>
      <c r="S550" s="136">
        <f t="shared" si="22"/>
        <v>5.5611588209489637E-2</v>
      </c>
    </row>
    <row r="551" spans="1:19" x14ac:dyDescent="0.25">
      <c r="A551" s="189" t="s">
        <v>1350</v>
      </c>
      <c r="B551" s="132"/>
      <c r="C551" s="172">
        <f t="shared" si="23"/>
        <v>2.6827027029252326E-2</v>
      </c>
      <c r="D551" s="172">
        <f t="shared" si="22"/>
        <v>6.328195585533658E-3</v>
      </c>
      <c r="E551" s="172">
        <f t="shared" si="22"/>
        <v>7.3544293766470981E-2</v>
      </c>
      <c r="F551" s="172">
        <f t="shared" si="22"/>
        <v>3.0998611623047623E-2</v>
      </c>
      <c r="G551" s="172">
        <f t="shared" si="22"/>
        <v>-2.0468807873333938E-3</v>
      </c>
      <c r="H551" s="172">
        <f t="shared" si="22"/>
        <v>-2.8077178955398074E-2</v>
      </c>
      <c r="I551" s="172">
        <f t="shared" si="22"/>
        <v>8.5664217499487938E-2</v>
      </c>
      <c r="J551" s="172">
        <f t="shared" si="22"/>
        <v>2.9565894289429018E-2</v>
      </c>
      <c r="K551" s="172">
        <f t="shared" si="22"/>
        <v>1.2878783692076068E-2</v>
      </c>
      <c r="L551" s="172">
        <f t="shared" si="22"/>
        <v>8.247789892840407E-2</v>
      </c>
      <c r="M551" s="172">
        <f t="shared" si="22"/>
        <v>-5.5112074441771353E-2</v>
      </c>
      <c r="N551" s="172">
        <f t="shared" si="22"/>
        <v>5.004599544524857E-2</v>
      </c>
      <c r="O551" s="172">
        <f t="shared" si="22"/>
        <v>3.0585853362888216E-2</v>
      </c>
      <c r="P551" s="172">
        <f t="shared" si="22"/>
        <v>5.5286333804764443E-2</v>
      </c>
      <c r="Q551" s="172">
        <f t="shared" si="22"/>
        <v>3.4948251065916258E-2</v>
      </c>
      <c r="R551" s="172">
        <f t="shared" si="22"/>
        <v>0.12079370429390868</v>
      </c>
      <c r="S551" s="136">
        <f t="shared" si="22"/>
        <v>9.3569946755223787E-2</v>
      </c>
    </row>
    <row r="552" spans="1:19" x14ac:dyDescent="0.25">
      <c r="A552" s="189" t="s">
        <v>1347</v>
      </c>
      <c r="B552" s="132"/>
      <c r="C552" s="172">
        <f t="shared" si="23"/>
        <v>-0.17748262053891029</v>
      </c>
      <c r="D552" s="172">
        <f t="shared" si="22"/>
        <v>0.32821948081730401</v>
      </c>
      <c r="E552" s="172">
        <f t="shared" si="22"/>
        <v>-4.8076466784107263E-2</v>
      </c>
      <c r="F552" s="172">
        <f t="shared" si="22"/>
        <v>6.9708620435988466E-2</v>
      </c>
      <c r="G552" s="172">
        <f t="shared" si="22"/>
        <v>-0.11466219910015707</v>
      </c>
      <c r="H552" s="172">
        <f t="shared" si="22"/>
        <v>0.13633298645485659</v>
      </c>
      <c r="I552" s="172">
        <f t="shared" si="22"/>
        <v>-0.41152514128879714</v>
      </c>
      <c r="J552" s="172">
        <f t="shared" si="22"/>
        <v>-0.25974243800098851</v>
      </c>
      <c r="K552" s="172">
        <f t="shared" si="22"/>
        <v>-4.8892008391404063E-2</v>
      </c>
      <c r="L552" s="172">
        <f t="shared" si="22"/>
        <v>-0.10154469871963512</v>
      </c>
      <c r="M552" s="172">
        <f t="shared" si="22"/>
        <v>-3.4961945402521843E-3</v>
      </c>
      <c r="N552" s="172">
        <f t="shared" si="22"/>
        <v>-4.0708842717214533E-2</v>
      </c>
      <c r="O552" s="172">
        <f t="shared" si="22"/>
        <v>4.2436378578244005E-2</v>
      </c>
      <c r="P552" s="172">
        <f t="shared" si="22"/>
        <v>1.905548567986326E-2</v>
      </c>
      <c r="Q552" s="172">
        <f t="shared" si="22"/>
        <v>-0.26562613554084857</v>
      </c>
      <c r="R552" s="172">
        <f t="shared" si="22"/>
        <v>0.52427274178428407</v>
      </c>
      <c r="S552" s="136">
        <f t="shared" si="22"/>
        <v>-0.20909803402133187</v>
      </c>
    </row>
    <row r="553" spans="1:19" x14ac:dyDescent="0.25">
      <c r="A553" s="189" t="s">
        <v>1345</v>
      </c>
      <c r="B553" s="132"/>
      <c r="C553" s="172">
        <f t="shared" si="23"/>
        <v>-0.1561250389812352</v>
      </c>
      <c r="D553" s="172">
        <f t="shared" si="22"/>
        <v>0.16192615220000506</v>
      </c>
      <c r="E553" s="172">
        <f t="shared" si="22"/>
        <v>5.6286849327491062E-2</v>
      </c>
      <c r="F553" s="172">
        <f t="shared" si="22"/>
        <v>-7.2194650424815543E-2</v>
      </c>
      <c r="G553" s="172">
        <f t="shared" si="22"/>
        <v>-0.11076160141284586</v>
      </c>
      <c r="H553" s="172">
        <f t="shared" si="22"/>
        <v>6.6580296698431463E-2</v>
      </c>
      <c r="I553" s="172">
        <f t="shared" si="22"/>
        <v>-0.26076745120353417</v>
      </c>
      <c r="J553" s="172">
        <f t="shared" si="22"/>
        <v>-9.7039119644902638E-2</v>
      </c>
      <c r="K553" s="172">
        <f t="shared" si="22"/>
        <v>3.1780237150722535E-3</v>
      </c>
      <c r="L553" s="172">
        <f t="shared" si="22"/>
        <v>-0.13201351454446486</v>
      </c>
      <c r="M553" s="172">
        <f t="shared" si="22"/>
        <v>-0.19708308094197913</v>
      </c>
      <c r="N553" s="172">
        <f t="shared" si="22"/>
        <v>-2.8453957181084899E-2</v>
      </c>
      <c r="O553" s="172">
        <f t="shared" si="22"/>
        <v>6.286862290443973E-2</v>
      </c>
      <c r="P553" s="172">
        <f t="shared" si="22"/>
        <v>-6.0089505267452603E-2</v>
      </c>
      <c r="Q553" s="172">
        <f t="shared" si="22"/>
        <v>0.16187603803423523</v>
      </c>
      <c r="R553" s="172">
        <f t="shared" si="22"/>
        <v>0.11484053045313858</v>
      </c>
      <c r="S553" s="136">
        <f t="shared" si="22"/>
        <v>-1.3512532356631857E-2</v>
      </c>
    </row>
    <row r="554" spans="1:19" x14ac:dyDescent="0.25">
      <c r="A554" s="189" t="s">
        <v>1342</v>
      </c>
      <c r="B554" s="132"/>
      <c r="C554" s="172">
        <f t="shared" si="23"/>
        <v>-0.15656768790640974</v>
      </c>
      <c r="D554" s="172">
        <f t="shared" si="23"/>
        <v>0.16199138509921118</v>
      </c>
      <c r="E554" s="172">
        <f t="shared" si="23"/>
        <v>5.6133060645846555E-2</v>
      </c>
      <c r="F554" s="172">
        <f t="shared" si="23"/>
        <v>-8.725417160693294E-2</v>
      </c>
      <c r="G554" s="172">
        <f t="shared" si="23"/>
        <v>-0.13324459471420391</v>
      </c>
      <c r="H554" s="172">
        <f t="shared" si="23"/>
        <v>5.9705908708836519E-2</v>
      </c>
      <c r="I554" s="172">
        <f t="shared" si="23"/>
        <v>-0.27161420764350719</v>
      </c>
      <c r="J554" s="172">
        <f t="shared" si="23"/>
        <v>-9.5156313659301772E-2</v>
      </c>
      <c r="K554" s="172">
        <f t="shared" si="23"/>
        <v>4.9161186314705674E-4</v>
      </c>
      <c r="L554" s="172">
        <f t="shared" si="23"/>
        <v>-0.14123999610716176</v>
      </c>
      <c r="M554" s="172">
        <f t="shared" si="23"/>
        <v>-0.20512048525323057</v>
      </c>
      <c r="N554" s="172">
        <f t="shared" si="23"/>
        <v>-3.3103512095199017E-2</v>
      </c>
      <c r="O554" s="172">
        <f t="shared" si="23"/>
        <v>6.5909328476418949E-2</v>
      </c>
      <c r="P554" s="172">
        <f t="shared" si="23"/>
        <v>-7.7591433991463732E-2</v>
      </c>
      <c r="Q554" s="172">
        <f t="shared" si="23"/>
        <v>0.15624446727209773</v>
      </c>
      <c r="R554" s="172">
        <f t="shared" si="23"/>
        <v>0.11043836751501468</v>
      </c>
      <c r="S554" s="136">
        <f t="shared" ref="D554:S569" si="24">(S149/R149)^4-1</f>
        <v>-1.3816718229559211E-2</v>
      </c>
    </row>
    <row r="555" spans="1:19" x14ac:dyDescent="0.25">
      <c r="A555" s="189" t="s">
        <v>1339</v>
      </c>
      <c r="B555" s="132"/>
      <c r="C555" s="172">
        <f t="shared" ref="C555:R570" si="25">(C150/B150)^4-1</f>
        <v>-0.15490786159896386</v>
      </c>
      <c r="D555" s="172">
        <f t="shared" si="24"/>
        <v>0.1609595178358858</v>
      </c>
      <c r="E555" s="172">
        <f t="shared" si="24"/>
        <v>5.8568958041331109E-2</v>
      </c>
      <c r="F555" s="172">
        <f t="shared" si="24"/>
        <v>0.17353591216765363</v>
      </c>
      <c r="G555" s="172">
        <f t="shared" si="24"/>
        <v>0.24261916201234435</v>
      </c>
      <c r="H555" s="172">
        <f t="shared" si="24"/>
        <v>0.16985856000000021</v>
      </c>
      <c r="I555" s="172">
        <f t="shared" si="24"/>
        <v>-0.12050990903597969</v>
      </c>
      <c r="J555" s="172">
        <f t="shared" si="24"/>
        <v>-0.11910053391291198</v>
      </c>
      <c r="K555" s="172">
        <f t="shared" si="24"/>
        <v>3.5604843384347884E-2</v>
      </c>
      <c r="L555" s="172">
        <f t="shared" si="24"/>
        <v>-2.3020618455284581E-2</v>
      </c>
      <c r="M555" s="172">
        <f t="shared" si="24"/>
        <v>-9.563537972898406E-2</v>
      </c>
      <c r="N555" s="172">
        <f t="shared" si="24"/>
        <v>2.41680945158389E-2</v>
      </c>
      <c r="O555" s="172">
        <f t="shared" si="24"/>
        <v>3.6195455516988106E-2</v>
      </c>
      <c r="P555" s="172">
        <f t="shared" si="24"/>
        <v>0.1427554373854909</v>
      </c>
      <c r="Q555" s="172">
        <f t="shared" si="24"/>
        <v>0.22843837664953637</v>
      </c>
      <c r="R555" s="172">
        <f t="shared" si="24"/>
        <v>0.15457006537354001</v>
      </c>
      <c r="S555" s="136">
        <f t="shared" si="24"/>
        <v>-1.0416577902046975E-2</v>
      </c>
    </row>
    <row r="556" spans="1:19" x14ac:dyDescent="0.25">
      <c r="A556" s="189" t="s">
        <v>1336</v>
      </c>
      <c r="B556" s="132"/>
      <c r="C556" s="172">
        <f t="shared" si="25"/>
        <v>-0.10155191419607368</v>
      </c>
      <c r="D556" s="172">
        <f t="shared" si="24"/>
        <v>-0.17559264092469662</v>
      </c>
      <c r="E556" s="172">
        <f t="shared" si="24"/>
        <v>0.38420360859286951</v>
      </c>
      <c r="F556" s="172">
        <f t="shared" si="24"/>
        <v>-0.3633220490116511</v>
      </c>
      <c r="G556" s="172">
        <f t="shared" si="24"/>
        <v>-9.9676496505583634E-2</v>
      </c>
      <c r="H556" s="172">
        <f t="shared" si="24"/>
        <v>-0.11097670518667668</v>
      </c>
      <c r="I556" s="172">
        <f t="shared" si="24"/>
        <v>0.36114829130276216</v>
      </c>
      <c r="J556" s="172">
        <f t="shared" si="24"/>
        <v>0.40809483442143613</v>
      </c>
      <c r="K556" s="172">
        <f t="shared" si="24"/>
        <v>0.11893197822917401</v>
      </c>
      <c r="L556" s="172">
        <f t="shared" si="24"/>
        <v>-0.19127139168663698</v>
      </c>
      <c r="M556" s="172">
        <f t="shared" si="24"/>
        <v>-0.50202727924501578</v>
      </c>
      <c r="N556" s="172">
        <f t="shared" si="24"/>
        <v>3.3970245434669089E-3</v>
      </c>
      <c r="O556" s="172">
        <f t="shared" si="24"/>
        <v>0.11113197300657229</v>
      </c>
      <c r="P556" s="172">
        <f t="shared" si="24"/>
        <v>-0.22828866312305263</v>
      </c>
      <c r="Q556" s="172">
        <f t="shared" si="24"/>
        <v>2.0614782364187896</v>
      </c>
      <c r="R556" s="172">
        <f t="shared" si="24"/>
        <v>-0.40168272839777364</v>
      </c>
      <c r="S556" s="136">
        <f t="shared" si="24"/>
        <v>0.55227204780202932</v>
      </c>
    </row>
    <row r="557" spans="1:19" x14ac:dyDescent="0.25">
      <c r="A557" s="187" t="s">
        <v>45</v>
      </c>
      <c r="B557" s="132"/>
      <c r="C557" s="172">
        <f t="shared" si="25"/>
        <v>1.6099258535649197E-2</v>
      </c>
      <c r="D557" s="172">
        <f t="shared" si="24"/>
        <v>2.2053853723337458E-2</v>
      </c>
      <c r="E557" s="172">
        <f t="shared" si="24"/>
        <v>6.3941895195496201E-4</v>
      </c>
      <c r="F557" s="172">
        <f t="shared" si="24"/>
        <v>1.1863272378912271E-2</v>
      </c>
      <c r="G557" s="172">
        <f t="shared" si="24"/>
        <v>4.6005198156400251E-3</v>
      </c>
      <c r="H557" s="172">
        <f t="shared" si="24"/>
        <v>2.1709037332824366E-3</v>
      </c>
      <c r="I557" s="172">
        <f t="shared" si="24"/>
        <v>5.2446550212807974E-3</v>
      </c>
      <c r="J557" s="172">
        <f t="shared" si="24"/>
        <v>7.3562090243250999E-3</v>
      </c>
      <c r="K557" s="172">
        <f t="shared" si="24"/>
        <v>1.4730440926295163E-2</v>
      </c>
      <c r="L557" s="172">
        <f t="shared" si="24"/>
        <v>1.2310282746123002E-2</v>
      </c>
      <c r="M557" s="172">
        <f t="shared" si="24"/>
        <v>3.6939296444864933E-2</v>
      </c>
      <c r="N557" s="172">
        <f t="shared" si="24"/>
        <v>1.3681677104519618E-2</v>
      </c>
      <c r="O557" s="172">
        <f t="shared" si="24"/>
        <v>2.4483155194674922E-2</v>
      </c>
      <c r="P557" s="172">
        <f t="shared" si="24"/>
        <v>3.1491768673174603E-2</v>
      </c>
      <c r="Q557" s="172">
        <f t="shared" si="24"/>
        <v>4.3427790598865812E-2</v>
      </c>
      <c r="R557" s="172">
        <f t="shared" si="24"/>
        <v>2.0602046806384777E-2</v>
      </c>
      <c r="S557" s="136">
        <f t="shared" si="24"/>
        <v>2.0032801301390846E-2</v>
      </c>
    </row>
    <row r="558" spans="1:19" x14ac:dyDescent="0.25">
      <c r="A558" s="187" t="s">
        <v>48</v>
      </c>
      <c r="B558" s="132"/>
      <c r="C558" s="172">
        <f t="shared" si="25"/>
        <v>1.6255753229397873E-2</v>
      </c>
      <c r="D558" s="172">
        <f t="shared" si="24"/>
        <v>1.8886581904667965E-2</v>
      </c>
      <c r="E558" s="172">
        <f t="shared" si="24"/>
        <v>3.39457429254586E-3</v>
      </c>
      <c r="F558" s="172">
        <f t="shared" si="24"/>
        <v>8.9707692916112247E-3</v>
      </c>
      <c r="G558" s="172">
        <f t="shared" si="24"/>
        <v>-3.1506231796457618E-3</v>
      </c>
      <c r="H558" s="172">
        <f t="shared" si="24"/>
        <v>1.8265069018876812E-3</v>
      </c>
      <c r="I558" s="172">
        <f t="shared" si="24"/>
        <v>-3.9482032133331124E-4</v>
      </c>
      <c r="J558" s="172">
        <f t="shared" si="24"/>
        <v>1.203390644028457E-2</v>
      </c>
      <c r="K558" s="172">
        <f t="shared" si="24"/>
        <v>1.6638632710443746E-2</v>
      </c>
      <c r="L558" s="172">
        <f t="shared" si="24"/>
        <v>1.0864750233255949E-2</v>
      </c>
      <c r="M558" s="172">
        <f t="shared" si="24"/>
        <v>3.5167780307944208E-2</v>
      </c>
      <c r="N558" s="172">
        <f t="shared" si="24"/>
        <v>1.5158020017198348E-2</v>
      </c>
      <c r="O558" s="172">
        <f t="shared" si="24"/>
        <v>2.4837364157387798E-2</v>
      </c>
      <c r="P558" s="172">
        <f t="shared" si="24"/>
        <v>3.088226998157384E-2</v>
      </c>
      <c r="Q558" s="172">
        <f t="shared" si="24"/>
        <v>4.6728911856564581E-2</v>
      </c>
      <c r="R558" s="172">
        <f t="shared" si="24"/>
        <v>2.4853895387367597E-2</v>
      </c>
      <c r="S558" s="136">
        <f t="shared" si="24"/>
        <v>2.1486033504181101E-2</v>
      </c>
    </row>
    <row r="559" spans="1:19" x14ac:dyDescent="0.25">
      <c r="A559" s="187" t="s">
        <v>51</v>
      </c>
      <c r="B559" s="132"/>
      <c r="C559" s="172">
        <f t="shared" si="25"/>
        <v>1.2780354571188868E-2</v>
      </c>
      <c r="D559" s="172">
        <f t="shared" si="24"/>
        <v>2.7213651768876801E-2</v>
      </c>
      <c r="E559" s="172">
        <f t="shared" si="24"/>
        <v>-1.1221371401404889E-2</v>
      </c>
      <c r="F559" s="172">
        <f t="shared" si="24"/>
        <v>-3.2550949288893682E-2</v>
      </c>
      <c r="G559" s="172">
        <f t="shared" si="24"/>
        <v>3.7192674352708677E-2</v>
      </c>
      <c r="H559" s="172">
        <f t="shared" si="24"/>
        <v>1.2357457085032886E-2</v>
      </c>
      <c r="I559" s="172">
        <f t="shared" si="24"/>
        <v>-2.4477269757127273E-2</v>
      </c>
      <c r="J559" s="172">
        <f t="shared" si="24"/>
        <v>2.2972617047534616E-2</v>
      </c>
      <c r="K559" s="172">
        <f t="shared" si="24"/>
        <v>6.8111030900519509E-4</v>
      </c>
      <c r="L559" s="172">
        <f t="shared" si="24"/>
        <v>-1.1924617160413709E-2</v>
      </c>
      <c r="M559" s="172">
        <f t="shared" si="24"/>
        <v>2.4895018554382808E-2</v>
      </c>
      <c r="N559" s="172">
        <f t="shared" si="24"/>
        <v>4.5006665290164394E-2</v>
      </c>
      <c r="O559" s="172">
        <f t="shared" si="24"/>
        <v>-1.3142119556220022E-2</v>
      </c>
      <c r="P559" s="172">
        <f t="shared" si="24"/>
        <v>-1.0558035965147483E-2</v>
      </c>
      <c r="Q559" s="172">
        <f t="shared" si="24"/>
        <v>1.7855285826551048E-2</v>
      </c>
      <c r="R559" s="172">
        <f t="shared" si="24"/>
        <v>3.5265002698278147E-2</v>
      </c>
      <c r="S559" s="136">
        <f t="shared" si="24"/>
        <v>-9.2981811040199203E-3</v>
      </c>
    </row>
    <row r="560" spans="1:19" ht="13.8" thickBot="1" x14ac:dyDescent="0.3">
      <c r="A560" s="189" t="s">
        <v>54</v>
      </c>
      <c r="B560" s="132"/>
      <c r="C560" s="172">
        <f t="shared" si="25"/>
        <v>2.304005255870023E-2</v>
      </c>
      <c r="D560" s="172">
        <f t="shared" si="24"/>
        <v>1.5454776471571119E-2</v>
      </c>
      <c r="E560" s="172">
        <f t="shared" si="24"/>
        <v>1.1088834360511113E-2</v>
      </c>
      <c r="F560" s="172">
        <f t="shared" si="24"/>
        <v>2.2520500619365169E-3</v>
      </c>
      <c r="G560" s="172">
        <f t="shared" si="24"/>
        <v>-1.1118359088886365E-3</v>
      </c>
      <c r="H560" s="172">
        <f t="shared" si="24"/>
        <v>-6.1446560776978743E-4</v>
      </c>
      <c r="I560" s="172">
        <f t="shared" si="24"/>
        <v>-5.1021694231878634E-5</v>
      </c>
      <c r="J560" s="172">
        <f t="shared" si="24"/>
        <v>1.1375761184637678E-3</v>
      </c>
      <c r="K560" s="172">
        <f t="shared" si="24"/>
        <v>5.0155573467416392E-3</v>
      </c>
      <c r="L560" s="172">
        <f t="shared" si="24"/>
        <v>9.3067326073656975E-3</v>
      </c>
      <c r="M560" s="172">
        <f t="shared" si="24"/>
        <v>1.3767234523891503E-2</v>
      </c>
      <c r="N560" s="172">
        <f t="shared" si="24"/>
        <v>1.7350931118785162E-2</v>
      </c>
      <c r="O560" s="172">
        <f t="shared" si="24"/>
        <v>1.5751495103483837E-2</v>
      </c>
      <c r="P560" s="172">
        <f t="shared" si="24"/>
        <v>1.2822082736955398E-2</v>
      </c>
      <c r="Q560" s="172">
        <f t="shared" si="24"/>
        <v>1.0135367583865351E-2</v>
      </c>
      <c r="R560" s="172">
        <f t="shared" si="24"/>
        <v>8.6030273508566069E-3</v>
      </c>
      <c r="S560" s="136">
        <f t="shared" si="24"/>
        <v>9.0767742733415258E-3</v>
      </c>
    </row>
    <row r="561" spans="1:19" ht="13.8" thickBot="1" x14ac:dyDescent="0.3">
      <c r="A561" s="137" t="s">
        <v>1333</v>
      </c>
      <c r="B561" s="138"/>
      <c r="C561" s="201">
        <f t="shared" si="25"/>
        <v>7.0656180923938328E-2</v>
      </c>
      <c r="D561" s="201">
        <f t="shared" si="24"/>
        <v>5.6374924857395925E-2</v>
      </c>
      <c r="E561" s="201">
        <f t="shared" si="24"/>
        <v>4.5774549651904195E-2</v>
      </c>
      <c r="F561" s="201">
        <f t="shared" si="24"/>
        <v>8.9377152909575486E-5</v>
      </c>
      <c r="G561" s="201">
        <f t="shared" si="24"/>
        <v>-2.043680051039809E-2</v>
      </c>
      <c r="H561" s="201">
        <f t="shared" si="24"/>
        <v>-2.1101793731782892E-2</v>
      </c>
      <c r="I561" s="201">
        <f t="shared" si="24"/>
        <v>-2.1648125252014094E-2</v>
      </c>
      <c r="J561" s="201">
        <f t="shared" si="24"/>
        <v>-1.9769490278260027E-2</v>
      </c>
      <c r="K561" s="201">
        <f t="shared" si="24"/>
        <v>-6.1814938607883674E-3</v>
      </c>
      <c r="L561" s="201">
        <f t="shared" si="24"/>
        <v>1.0184792729501568E-2</v>
      </c>
      <c r="M561" s="201">
        <f t="shared" si="24"/>
        <v>2.7076180034344199E-2</v>
      </c>
      <c r="N561" s="201">
        <f t="shared" si="24"/>
        <v>4.041843396529754E-2</v>
      </c>
      <c r="O561" s="201">
        <f t="shared" si="24"/>
        <v>3.4995125192885501E-2</v>
      </c>
      <c r="P561" s="201">
        <f t="shared" si="24"/>
        <v>2.5499963052406205E-2</v>
      </c>
      <c r="Q561" s="201">
        <f t="shared" si="24"/>
        <v>1.642530105551554E-2</v>
      </c>
      <c r="R561" s="201">
        <f t="shared" si="24"/>
        <v>8.6018162700292056E-3</v>
      </c>
      <c r="S561" s="142">
        <f t="shared" si="24"/>
        <v>7.6999770670731493E-3</v>
      </c>
    </row>
    <row r="562" spans="1:19" x14ac:dyDescent="0.25">
      <c r="A562" s="189" t="s">
        <v>1330</v>
      </c>
      <c r="B562" s="132"/>
      <c r="C562" s="172">
        <f t="shared" si="25"/>
        <v>-5.4665889170361859E-2</v>
      </c>
      <c r="D562" s="172">
        <f t="shared" si="24"/>
        <v>-6.8605855437651186E-3</v>
      </c>
      <c r="E562" s="172">
        <f t="shared" si="24"/>
        <v>4.5269827289165399E-2</v>
      </c>
      <c r="F562" s="172">
        <f t="shared" si="24"/>
        <v>0.16559548684307557</v>
      </c>
      <c r="G562" s="172">
        <f t="shared" si="24"/>
        <v>0.15003362116742203</v>
      </c>
      <c r="H562" s="172">
        <f t="shared" si="24"/>
        <v>7.9220193515542547E-2</v>
      </c>
      <c r="I562" s="172">
        <f t="shared" si="24"/>
        <v>1.7317697533836052E-2</v>
      </c>
      <c r="J562" s="172">
        <f t="shared" si="24"/>
        <v>-3.0576972975847938E-2</v>
      </c>
      <c r="K562" s="172">
        <f t="shared" si="24"/>
        <v>-3.4087760431399161E-2</v>
      </c>
      <c r="L562" s="172">
        <f t="shared" si="24"/>
        <v>-2.9659454436976485E-2</v>
      </c>
      <c r="M562" s="172">
        <f t="shared" si="24"/>
        <v>-2.4629062665290746E-2</v>
      </c>
      <c r="N562" s="172">
        <f t="shared" si="24"/>
        <v>-2.0925123652409838E-2</v>
      </c>
      <c r="O562" s="172">
        <f t="shared" si="24"/>
        <v>-1.9578458279147504E-2</v>
      </c>
      <c r="P562" s="172">
        <f t="shared" si="24"/>
        <v>-1.869797134383322E-2</v>
      </c>
      <c r="Q562" s="172">
        <f t="shared" si="24"/>
        <v>-1.8785782895704761E-2</v>
      </c>
      <c r="R562" s="172">
        <f t="shared" si="24"/>
        <v>-1.7887747547478794E-2</v>
      </c>
      <c r="S562" s="136">
        <f t="shared" si="24"/>
        <v>-1.7968097691941298E-2</v>
      </c>
    </row>
    <row r="563" spans="1:19" x14ac:dyDescent="0.25">
      <c r="A563" s="189" t="s">
        <v>1327</v>
      </c>
      <c r="B563" s="132"/>
      <c r="C563" s="172">
        <f t="shared" si="25"/>
        <v>7.4360169062372306E-2</v>
      </c>
      <c r="D563" s="172">
        <f t="shared" si="24"/>
        <v>5.8818590991774E-2</v>
      </c>
      <c r="E563" s="172">
        <f t="shared" si="24"/>
        <v>4.7132254642058502E-2</v>
      </c>
      <c r="F563" s="172">
        <f t="shared" si="24"/>
        <v>-2.4040837938753556E-3</v>
      </c>
      <c r="G563" s="172">
        <f t="shared" si="24"/>
        <v>-2.3677831184091058E-2</v>
      </c>
      <c r="H563" s="172">
        <f t="shared" si="24"/>
        <v>-2.3328680107364219E-2</v>
      </c>
      <c r="I563" s="172">
        <f t="shared" si="24"/>
        <v>-2.2838754247209159E-2</v>
      </c>
      <c r="J563" s="172">
        <f t="shared" si="24"/>
        <v>-2.0051895912035711E-2</v>
      </c>
      <c r="K563" s="172">
        <f t="shared" si="24"/>
        <v>-6.0434816569583383E-3</v>
      </c>
      <c r="L563" s="172">
        <f t="shared" si="24"/>
        <v>1.0618543512684209E-2</v>
      </c>
      <c r="M563" s="172">
        <f t="shared" si="24"/>
        <v>2.7845613614774223E-2</v>
      </c>
      <c r="N563" s="172">
        <f t="shared" si="24"/>
        <v>4.1465736136543807E-2</v>
      </c>
      <c r="O563" s="172">
        <f t="shared" si="24"/>
        <v>3.5957020078957846E-2</v>
      </c>
      <c r="P563" s="172">
        <f t="shared" si="24"/>
        <v>2.6330105426851214E-2</v>
      </c>
      <c r="Q563" s="172">
        <f t="shared" si="24"/>
        <v>1.707855017043669E-2</v>
      </c>
      <c r="R563" s="172">
        <f t="shared" si="24"/>
        <v>9.0601498948230663E-3</v>
      </c>
      <c r="S563" s="136">
        <f t="shared" si="24"/>
        <v>8.0992385116704924E-3</v>
      </c>
    </row>
    <row r="564" spans="1:19" x14ac:dyDescent="0.25">
      <c r="A564" s="189" t="s">
        <v>1324</v>
      </c>
      <c r="B564" s="132"/>
      <c r="C564" s="172">
        <f t="shared" si="25"/>
        <v>2.0647144857176558E-2</v>
      </c>
      <c r="D564" s="172">
        <f t="shared" si="24"/>
        <v>-2.0369184988436873E-3</v>
      </c>
      <c r="E564" s="172">
        <f t="shared" si="24"/>
        <v>-2.2246633570415564E-2</v>
      </c>
      <c r="F564" s="172">
        <f t="shared" si="24"/>
        <v>-2.9911053050751035E-2</v>
      </c>
      <c r="G564" s="172">
        <f t="shared" si="24"/>
        <v>-2.2032076398025291E-2</v>
      </c>
      <c r="H564" s="172">
        <f t="shared" si="24"/>
        <v>-1.2410968006924206E-2</v>
      </c>
      <c r="I564" s="172">
        <f t="shared" si="24"/>
        <v>-3.1233708589171183E-3</v>
      </c>
      <c r="J564" s="172">
        <f t="shared" si="24"/>
        <v>7.846689663878248E-3</v>
      </c>
      <c r="K564" s="172">
        <f t="shared" si="24"/>
        <v>2.0457012807755914E-2</v>
      </c>
      <c r="L564" s="172">
        <f t="shared" si="24"/>
        <v>3.4624303883133978E-2</v>
      </c>
      <c r="M564" s="172">
        <f t="shared" si="24"/>
        <v>4.7557943974720907E-2</v>
      </c>
      <c r="N564" s="172">
        <f t="shared" si="24"/>
        <v>5.7546939397309593E-2</v>
      </c>
      <c r="O564" s="172">
        <f t="shared" si="24"/>
        <v>4.6853218323751333E-2</v>
      </c>
      <c r="P564" s="172">
        <f t="shared" si="24"/>
        <v>3.306335398153748E-2</v>
      </c>
      <c r="Q564" s="172">
        <f t="shared" si="24"/>
        <v>2.0277562225872625E-2</v>
      </c>
      <c r="R564" s="172">
        <f t="shared" si="24"/>
        <v>1.4239019891495674E-2</v>
      </c>
      <c r="S564" s="136">
        <f t="shared" si="24"/>
        <v>1.5172564898183305E-2</v>
      </c>
    </row>
    <row r="565" spans="1:19" x14ac:dyDescent="0.25">
      <c r="A565" s="189" t="s">
        <v>1321</v>
      </c>
      <c r="B565" s="132"/>
      <c r="C565" s="172">
        <f t="shared" si="25"/>
        <v>8.5048518921460037E-3</v>
      </c>
      <c r="D565" s="172">
        <f t="shared" si="24"/>
        <v>2.6018081630012624E-3</v>
      </c>
      <c r="E565" s="172">
        <f t="shared" si="24"/>
        <v>-6.5511266277962221E-5</v>
      </c>
      <c r="F565" s="172">
        <f t="shared" si="24"/>
        <v>5.327065602915404E-3</v>
      </c>
      <c r="G565" s="172">
        <f t="shared" si="24"/>
        <v>7.8743846489288671E-3</v>
      </c>
      <c r="H565" s="172">
        <f t="shared" si="24"/>
        <v>7.5699381369649377E-3</v>
      </c>
      <c r="I565" s="172">
        <f t="shared" si="24"/>
        <v>7.401617796372495E-3</v>
      </c>
      <c r="J565" s="172">
        <f t="shared" si="24"/>
        <v>7.4141137856398309E-3</v>
      </c>
      <c r="K565" s="172">
        <f t="shared" si="24"/>
        <v>8.1253762843964683E-3</v>
      </c>
      <c r="L565" s="172">
        <f t="shared" si="24"/>
        <v>8.8327996060466596E-3</v>
      </c>
      <c r="M565" s="172">
        <f t="shared" si="24"/>
        <v>9.6890719885995846E-3</v>
      </c>
      <c r="N565" s="172">
        <f t="shared" si="24"/>
        <v>1.0500828597719947E-2</v>
      </c>
      <c r="O565" s="172">
        <f t="shared" si="24"/>
        <v>9.993581524006423E-3</v>
      </c>
      <c r="P565" s="172">
        <f t="shared" si="24"/>
        <v>8.9636232147971562E-3</v>
      </c>
      <c r="Q565" s="172">
        <f t="shared" si="24"/>
        <v>8.1927791800355809E-3</v>
      </c>
      <c r="R565" s="172">
        <f t="shared" si="24"/>
        <v>8.703367694355979E-3</v>
      </c>
      <c r="S565" s="136">
        <f t="shared" si="24"/>
        <v>9.6635974050929274E-3</v>
      </c>
    </row>
    <row r="566" spans="1:19" x14ac:dyDescent="0.25">
      <c r="A566" s="189" t="s">
        <v>1318</v>
      </c>
      <c r="B566" s="132"/>
      <c r="C566" s="172">
        <f t="shared" si="25"/>
        <v>1.5674489202436082E-2</v>
      </c>
      <c r="D566" s="172">
        <f t="shared" si="24"/>
        <v>3.3014417191315593E-2</v>
      </c>
      <c r="E566" s="172">
        <f t="shared" si="24"/>
        <v>5.0705226624919719E-2</v>
      </c>
      <c r="F566" s="172">
        <f t="shared" si="24"/>
        <v>1.1571052012204985E-2</v>
      </c>
      <c r="G566" s="172">
        <f t="shared" si="24"/>
        <v>-3.0584094823304264E-2</v>
      </c>
      <c r="H566" s="172">
        <f t="shared" si="24"/>
        <v>-5.4573289751632892E-2</v>
      </c>
      <c r="I566" s="172">
        <f t="shared" si="24"/>
        <v>-7.8218126431281232E-2</v>
      </c>
      <c r="J566" s="172">
        <f t="shared" si="24"/>
        <v>-9.4548617659036438E-2</v>
      </c>
      <c r="K566" s="172">
        <f t="shared" si="24"/>
        <v>-7.7101433221702931E-2</v>
      </c>
      <c r="L566" s="172">
        <f t="shared" si="24"/>
        <v>-5.0804990910029435E-2</v>
      </c>
      <c r="M566" s="172">
        <f t="shared" si="24"/>
        <v>-2.2826469683588368E-2</v>
      </c>
      <c r="N566" s="172">
        <f t="shared" si="24"/>
        <v>5.1093180147421258E-4</v>
      </c>
      <c r="O566" s="172">
        <f t="shared" si="24"/>
        <v>-3.4046899295825384E-4</v>
      </c>
      <c r="P566" s="172">
        <f t="shared" si="24"/>
        <v>-6.1156705148365242E-3</v>
      </c>
      <c r="Q566" s="172">
        <f t="shared" si="24"/>
        <v>-1.2221890102413369E-2</v>
      </c>
      <c r="R566" s="172">
        <f t="shared" si="24"/>
        <v>-1.4291561029762256E-2</v>
      </c>
      <c r="S566" s="136">
        <f t="shared" si="24"/>
        <v>-1.4342805467133402E-2</v>
      </c>
    </row>
    <row r="567" spans="1:19" x14ac:dyDescent="0.25">
      <c r="A567" s="189" t="s">
        <v>1315</v>
      </c>
      <c r="B567" s="132"/>
      <c r="C567" s="172">
        <f t="shared" si="25"/>
        <v>8.352462815752304E-3</v>
      </c>
      <c r="D567" s="172">
        <f t="shared" si="24"/>
        <v>1.9598763757211479E-3</v>
      </c>
      <c r="E567" s="172">
        <f t="shared" si="24"/>
        <v>-1.1371949432598116E-3</v>
      </c>
      <c r="F567" s="172">
        <f t="shared" si="24"/>
        <v>5.1879804451411271E-3</v>
      </c>
      <c r="G567" s="172">
        <f t="shared" si="24"/>
        <v>8.7295929509176862E-3</v>
      </c>
      <c r="H567" s="172">
        <f t="shared" si="24"/>
        <v>8.9456114418611232E-3</v>
      </c>
      <c r="I567" s="172">
        <f t="shared" si="24"/>
        <v>9.2841826047092013E-3</v>
      </c>
      <c r="J567" s="172">
        <f t="shared" si="24"/>
        <v>9.6204781519801941E-3</v>
      </c>
      <c r="K567" s="172">
        <f t="shared" si="24"/>
        <v>9.9077039104316089E-3</v>
      </c>
      <c r="L567" s="172">
        <f t="shared" si="24"/>
        <v>1.0039684868158982E-2</v>
      </c>
      <c r="M567" s="172">
        <f t="shared" si="24"/>
        <v>1.0330060431649635E-2</v>
      </c>
      <c r="N567" s="172">
        <f t="shared" si="24"/>
        <v>1.0691125091742304E-2</v>
      </c>
      <c r="O567" s="172">
        <f t="shared" si="24"/>
        <v>1.0196694318425958E-2</v>
      </c>
      <c r="P567" s="172">
        <f t="shared" si="24"/>
        <v>9.25493568254665E-3</v>
      </c>
      <c r="Q567" s="172">
        <f t="shared" si="24"/>
        <v>8.5864621884417236E-3</v>
      </c>
      <c r="R567" s="172">
        <f t="shared" si="24"/>
        <v>9.1449409732446973E-3</v>
      </c>
      <c r="S567" s="136">
        <f t="shared" si="24"/>
        <v>1.0118795055534369E-2</v>
      </c>
    </row>
    <row r="568" spans="1:19" x14ac:dyDescent="0.25">
      <c r="A568" s="189" t="s">
        <v>1312</v>
      </c>
      <c r="B568" s="132"/>
      <c r="C568" s="172">
        <f t="shared" si="25"/>
        <v>2.719633222507678E-3</v>
      </c>
      <c r="D568" s="172">
        <f t="shared" si="24"/>
        <v>9.7000259623869489E-4</v>
      </c>
      <c r="E568" s="172">
        <f t="shared" si="24"/>
        <v>-1.5501619913691478E-3</v>
      </c>
      <c r="F568" s="172">
        <f t="shared" si="24"/>
        <v>-0.13442155056432459</v>
      </c>
      <c r="G568" s="172">
        <f t="shared" si="24"/>
        <v>-0.15213266668156888</v>
      </c>
      <c r="H568" s="172">
        <f t="shared" si="24"/>
        <v>-8.9260489376081886E-2</v>
      </c>
      <c r="I568" s="172">
        <f t="shared" si="24"/>
        <v>-1.7050816278661118E-2</v>
      </c>
      <c r="J568" s="172">
        <f t="shared" si="24"/>
        <v>4.7575586207414977E-2</v>
      </c>
      <c r="K568" s="172">
        <f t="shared" si="24"/>
        <v>4.1297486294751495E-2</v>
      </c>
      <c r="L568" s="172">
        <f t="shared" si="24"/>
        <v>2.0605287494544156E-2</v>
      </c>
      <c r="M568" s="172">
        <f t="shared" si="24"/>
        <v>-8.3866228747442317E-4</v>
      </c>
      <c r="N568" s="172">
        <f t="shared" si="24"/>
        <v>-1.9986877703773942E-2</v>
      </c>
      <c r="O568" s="172">
        <f t="shared" si="24"/>
        <v>-1.6760576031478958E-2</v>
      </c>
      <c r="P568" s="172">
        <f t="shared" si="24"/>
        <v>-8.0214909932481149E-3</v>
      </c>
      <c r="Q568" s="172">
        <f t="shared" si="24"/>
        <v>0</v>
      </c>
      <c r="R568" s="172">
        <f t="shared" si="24"/>
        <v>2.1232542028128965E-3</v>
      </c>
      <c r="S568" s="136">
        <f t="shared" si="24"/>
        <v>1.697432251374531E-3</v>
      </c>
    </row>
    <row r="569" spans="1:19" ht="13.8" thickBot="1" x14ac:dyDescent="0.3">
      <c r="A569" s="189" t="s">
        <v>1309</v>
      </c>
      <c r="B569" s="132"/>
      <c r="C569" s="172">
        <f t="shared" si="25"/>
        <v>8.3976560910250297E-2</v>
      </c>
      <c r="D569" s="172">
        <f t="shared" si="24"/>
        <v>0.12211686272296607</v>
      </c>
      <c r="E569" s="172">
        <f t="shared" si="24"/>
        <v>0.1520135868290684</v>
      </c>
      <c r="F569" s="172">
        <f t="shared" si="24"/>
        <v>0.17335134678579101</v>
      </c>
      <c r="G569" s="172">
        <f t="shared" si="24"/>
        <v>0.12632313702825448</v>
      </c>
      <c r="H569" s="172">
        <f t="shared" si="24"/>
        <v>7.4304223603348207E-2</v>
      </c>
      <c r="I569" s="172">
        <f t="shared" si="24"/>
        <v>2.7217746706693191E-2</v>
      </c>
      <c r="J569" s="172">
        <f t="shared" si="24"/>
        <v>-1.2110063248872982E-2</v>
      </c>
      <c r="K569" s="172">
        <f t="shared" si="24"/>
        <v>-2.4382798779968295E-3</v>
      </c>
      <c r="L569" s="172">
        <f t="shared" si="24"/>
        <v>1.7203906645480549E-2</v>
      </c>
      <c r="M569" s="172">
        <f t="shared" si="24"/>
        <v>3.9477086906798631E-2</v>
      </c>
      <c r="N569" s="172">
        <f t="shared" si="24"/>
        <v>5.4042042991685024E-2</v>
      </c>
      <c r="O569" s="172">
        <f t="shared" si="24"/>
        <v>4.3471977481276847E-2</v>
      </c>
      <c r="P569" s="172">
        <f t="shared" si="24"/>
        <v>3.333048753076584E-2</v>
      </c>
      <c r="Q569" s="172">
        <f t="shared" si="24"/>
        <v>2.1157069765913361E-2</v>
      </c>
      <c r="R569" s="172">
        <f t="shared" si="24"/>
        <v>1.3993956480415903E-2</v>
      </c>
      <c r="S569" s="136">
        <f t="shared" si="24"/>
        <v>1.3945170187774192E-2</v>
      </c>
    </row>
    <row r="570" spans="1:19" ht="13.8" thickBot="1" x14ac:dyDescent="0.3">
      <c r="A570" s="137" t="s">
        <v>1306</v>
      </c>
      <c r="B570" s="138"/>
      <c r="C570" s="201">
        <f t="shared" si="25"/>
        <v>-4.1915178497097139E-2</v>
      </c>
      <c r="D570" s="201">
        <f t="shared" si="25"/>
        <v>9.4101213698678965E-2</v>
      </c>
      <c r="E570" s="201">
        <f t="shared" si="25"/>
        <v>-0.12698496743289767</v>
      </c>
      <c r="F570" s="201">
        <f t="shared" si="25"/>
        <v>-0.21581515962035058</v>
      </c>
      <c r="G570" s="201">
        <f t="shared" si="25"/>
        <v>0.29651542455476187</v>
      </c>
      <c r="H570" s="201">
        <f t="shared" si="25"/>
        <v>8.9533325647602524E-2</v>
      </c>
      <c r="I570" s="201">
        <f t="shared" si="25"/>
        <v>-0.15442875335993522</v>
      </c>
      <c r="J570" s="201">
        <f t="shared" si="25"/>
        <v>0.15901071871940697</v>
      </c>
      <c r="K570" s="201">
        <f t="shared" si="25"/>
        <v>-2.3470940129659223E-2</v>
      </c>
      <c r="L570" s="201">
        <f t="shared" si="25"/>
        <v>-0.12616628900903482</v>
      </c>
      <c r="M570" s="201">
        <f t="shared" si="25"/>
        <v>9.1862485634481406E-2</v>
      </c>
      <c r="N570" s="201">
        <f t="shared" si="25"/>
        <v>0.21380282689206087</v>
      </c>
      <c r="O570" s="201">
        <f t="shared" si="25"/>
        <v>-0.15995999261083738</v>
      </c>
      <c r="P570" s="201">
        <f t="shared" si="25"/>
        <v>-0.13671873176725013</v>
      </c>
      <c r="Q570" s="201">
        <f t="shared" si="25"/>
        <v>6.4687024125420933E-2</v>
      </c>
      <c r="R570" s="201">
        <f t="shared" si="25"/>
        <v>0.20411047682999883</v>
      </c>
      <c r="S570" s="142">
        <f t="shared" ref="D570:S585" si="26">(S165/R165)^4-1</f>
        <v>-0.11006580660863219</v>
      </c>
    </row>
    <row r="571" spans="1:19" x14ac:dyDescent="0.25">
      <c r="A571" s="189" t="s">
        <v>1304</v>
      </c>
      <c r="B571" s="132"/>
      <c r="C571" s="172">
        <f t="shared" ref="C571:R586" si="27">(C166/B166)^4-1</f>
        <v>-3.1828610292188309E-2</v>
      </c>
      <c r="D571" s="172">
        <f t="shared" si="26"/>
        <v>-1.6984054017954997E-2</v>
      </c>
      <c r="E571" s="172">
        <f t="shared" si="26"/>
        <v>-3.254404823172008E-2</v>
      </c>
      <c r="F571" s="172">
        <f t="shared" si="26"/>
        <v>-2.341038008177565E-2</v>
      </c>
      <c r="G571" s="172">
        <f t="shared" si="26"/>
        <v>-2.9328481300963882E-2</v>
      </c>
      <c r="H571" s="172">
        <f t="shared" si="26"/>
        <v>-2.7994957782908392E-2</v>
      </c>
      <c r="I571" s="172">
        <f t="shared" si="26"/>
        <v>-2.5847322349149549E-2</v>
      </c>
      <c r="J571" s="172">
        <f t="shared" si="26"/>
        <v>-1.9079209814342635E-2</v>
      </c>
      <c r="K571" s="172">
        <f t="shared" si="26"/>
        <v>-1.774959855946745E-2</v>
      </c>
      <c r="L571" s="172">
        <f t="shared" si="26"/>
        <v>-1.8057188023271276E-2</v>
      </c>
      <c r="M571" s="172">
        <f t="shared" si="26"/>
        <v>-1.7622623037066187E-2</v>
      </c>
      <c r="N571" s="172">
        <f t="shared" si="26"/>
        <v>-2.6490892620466222E-2</v>
      </c>
      <c r="O571" s="172">
        <f t="shared" si="26"/>
        <v>-1.6367462631006635E-2</v>
      </c>
      <c r="P571" s="172">
        <f t="shared" si="26"/>
        <v>-1.0178408513992321E-2</v>
      </c>
      <c r="Q571" s="172">
        <f t="shared" si="26"/>
        <v>5.6370064351647375E-3</v>
      </c>
      <c r="R571" s="172">
        <f t="shared" si="26"/>
        <v>-2.0826050702594801E-2</v>
      </c>
      <c r="S571" s="136">
        <f t="shared" si="26"/>
        <v>-4.9836746721843017E-3</v>
      </c>
    </row>
    <row r="572" spans="1:19" x14ac:dyDescent="0.25">
      <c r="A572" s="189" t="s">
        <v>1301</v>
      </c>
      <c r="B572" s="132"/>
      <c r="C572" s="172">
        <f t="shared" si="27"/>
        <v>-3.1458359843224648E-2</v>
      </c>
      <c r="D572" s="172">
        <f t="shared" si="26"/>
        <v>-3.2890577919931108E-2</v>
      </c>
      <c r="E572" s="172">
        <f t="shared" si="26"/>
        <v>-3.5195056365162181E-2</v>
      </c>
      <c r="F572" s="172">
        <f t="shared" si="26"/>
        <v>-3.133411213687709E-2</v>
      </c>
      <c r="G572" s="172">
        <f t="shared" si="26"/>
        <v>-2.8579139732045733E-2</v>
      </c>
      <c r="H572" s="172">
        <f t="shared" si="26"/>
        <v>-2.7414606070106151E-2</v>
      </c>
      <c r="I572" s="172">
        <f t="shared" si="26"/>
        <v>-2.6949806980084645E-2</v>
      </c>
      <c r="J572" s="172">
        <f t="shared" si="26"/>
        <v>-2.7937220403794094E-2</v>
      </c>
      <c r="K572" s="172">
        <f t="shared" si="26"/>
        <v>-2.4003677420435077E-2</v>
      </c>
      <c r="L572" s="172">
        <f t="shared" si="26"/>
        <v>-1.7966259273836993E-2</v>
      </c>
      <c r="M572" s="172">
        <f t="shared" si="26"/>
        <v>-1.2184481343101128E-2</v>
      </c>
      <c r="N572" s="172">
        <f t="shared" si="26"/>
        <v>-8.7412893848225481E-3</v>
      </c>
      <c r="O572" s="172">
        <f t="shared" si="26"/>
        <v>-4.8825053794496753E-3</v>
      </c>
      <c r="P572" s="172">
        <f t="shared" si="26"/>
        <v>0</v>
      </c>
      <c r="Q572" s="172">
        <f t="shared" si="26"/>
        <v>4.1386390671940276E-3</v>
      </c>
      <c r="R572" s="172">
        <f t="shared" si="26"/>
        <v>6.8817201755821955E-4</v>
      </c>
      <c r="S572" s="136">
        <f t="shared" si="26"/>
        <v>-1.3750427668398624E-3</v>
      </c>
    </row>
    <row r="573" spans="1:19" x14ac:dyDescent="0.25">
      <c r="A573" s="189" t="s">
        <v>1298</v>
      </c>
      <c r="B573" s="132"/>
      <c r="C573" s="172">
        <f t="shared" si="27"/>
        <v>-3.2797720244529649E-2</v>
      </c>
      <c r="D573" s="172">
        <f t="shared" si="26"/>
        <v>4.3898075960945526E-2</v>
      </c>
      <c r="E573" s="172">
        <f t="shared" si="26"/>
        <v>-2.2612076913567702E-2</v>
      </c>
      <c r="F573" s="172">
        <f t="shared" si="26"/>
        <v>6.0497725234340827E-3</v>
      </c>
      <c r="G573" s="172">
        <f t="shared" si="26"/>
        <v>-3.1915479755053711E-2</v>
      </c>
      <c r="H573" s="172">
        <f t="shared" si="26"/>
        <v>-3.0035998908389039E-2</v>
      </c>
      <c r="I573" s="172">
        <f t="shared" si="26"/>
        <v>-2.1859752948240829E-2</v>
      </c>
      <c r="J573" s="172">
        <f t="shared" si="26"/>
        <v>1.485766677370437E-2</v>
      </c>
      <c r="K573" s="172">
        <f t="shared" si="26"/>
        <v>5.6550862581901118E-3</v>
      </c>
      <c r="L573" s="172">
        <f t="shared" si="26"/>
        <v>-1.8490985615315703E-2</v>
      </c>
      <c r="M573" s="172">
        <f t="shared" si="26"/>
        <v>-3.7850570450534637E-2</v>
      </c>
      <c r="N573" s="172">
        <f t="shared" si="26"/>
        <v>-9.1152520199579867E-2</v>
      </c>
      <c r="O573" s="172">
        <f t="shared" si="26"/>
        <v>-5.9706627969263182E-2</v>
      </c>
      <c r="P573" s="172">
        <f t="shared" si="26"/>
        <v>-4.9213411946734786E-2</v>
      </c>
      <c r="Q573" s="172">
        <f t="shared" si="26"/>
        <v>1.1304149882788384E-2</v>
      </c>
      <c r="R573" s="172">
        <f t="shared" si="26"/>
        <v>-0.10497294954057668</v>
      </c>
      <c r="S573" s="136">
        <f t="shared" si="26"/>
        <v>-2.0241721215481179E-2</v>
      </c>
    </row>
    <row r="574" spans="1:19" x14ac:dyDescent="0.25">
      <c r="A574" s="189" t="s">
        <v>1295</v>
      </c>
      <c r="B574" s="132"/>
      <c r="C574" s="172">
        <f t="shared" si="27"/>
        <v>-4.557085819424822E-2</v>
      </c>
      <c r="D574" s="172">
        <f t="shared" si="26"/>
        <v>0.1374752715350378</v>
      </c>
      <c r="E574" s="172">
        <f t="shared" si="26"/>
        <v>-0.15989598856714993</v>
      </c>
      <c r="F574" s="172">
        <f t="shared" si="26"/>
        <v>-0.2829835548091465</v>
      </c>
      <c r="G574" s="172">
        <f t="shared" si="26"/>
        <v>0.45758771765545037</v>
      </c>
      <c r="H574" s="172">
        <f t="shared" si="26"/>
        <v>0.1384575564023578</v>
      </c>
      <c r="I574" s="172">
        <f t="shared" si="26"/>
        <v>-0.20017934641472546</v>
      </c>
      <c r="J574" s="172">
        <f t="shared" si="26"/>
        <v>0.23814603398373668</v>
      </c>
      <c r="K574" s="172">
        <f t="shared" si="26"/>
        <v>-2.5287713665020695E-2</v>
      </c>
      <c r="L574" s="172">
        <f t="shared" si="26"/>
        <v>-0.16485319329652015</v>
      </c>
      <c r="M574" s="172">
        <f t="shared" si="26"/>
        <v>0.13786662114772508</v>
      </c>
      <c r="N574" s="172">
        <f t="shared" si="26"/>
        <v>0.31560070675847296</v>
      </c>
      <c r="O574" s="172">
        <f t="shared" si="26"/>
        <v>-0.20645303562293982</v>
      </c>
      <c r="P574" s="172">
        <f t="shared" si="26"/>
        <v>-0.18065613450128226</v>
      </c>
      <c r="Q574" s="172">
        <f t="shared" si="26"/>
        <v>8.8659011105790553E-2</v>
      </c>
      <c r="R574" s="172">
        <f t="shared" si="26"/>
        <v>0.30237025882103108</v>
      </c>
      <c r="S574" s="136">
        <f t="shared" si="26"/>
        <v>-0.14718688120283385</v>
      </c>
    </row>
    <row r="575" spans="1:19" x14ac:dyDescent="0.25">
      <c r="A575" s="189" t="s">
        <v>1292</v>
      </c>
      <c r="B575" s="132"/>
      <c r="C575" s="172">
        <f t="shared" si="27"/>
        <v>-2.2517690910186516E-2</v>
      </c>
      <c r="D575" s="172">
        <f t="shared" si="26"/>
        <v>4.4305912489347232E-2</v>
      </c>
      <c r="E575" s="172">
        <f t="shared" si="26"/>
        <v>-0.16852890403635057</v>
      </c>
      <c r="F575" s="172">
        <f t="shared" si="26"/>
        <v>-0.1397948157040787</v>
      </c>
      <c r="G575" s="172">
        <f t="shared" si="26"/>
        <v>0.31713691053705828</v>
      </c>
      <c r="H575" s="172">
        <f t="shared" si="26"/>
        <v>2.9829741817515298E-3</v>
      </c>
      <c r="I575" s="172">
        <f t="shared" si="26"/>
        <v>-7.0906314652625424E-2</v>
      </c>
      <c r="J575" s="172">
        <f t="shared" si="26"/>
        <v>7.0210395038962758E-2</v>
      </c>
      <c r="K575" s="172">
        <f t="shared" si="26"/>
        <v>-8.1000778395935003E-2</v>
      </c>
      <c r="L575" s="172">
        <f t="shared" si="26"/>
        <v>-2.9399312442904058E-2</v>
      </c>
      <c r="M575" s="172">
        <f t="shared" si="26"/>
        <v>0.23705142503203569</v>
      </c>
      <c r="N575" s="172">
        <f t="shared" si="26"/>
        <v>0.10961241545749179</v>
      </c>
      <c r="O575" s="172">
        <f t="shared" si="26"/>
        <v>-0.26806720477837132</v>
      </c>
      <c r="P575" s="172">
        <f t="shared" si="26"/>
        <v>-7.5269176266294147E-2</v>
      </c>
      <c r="Q575" s="172">
        <f t="shared" si="26"/>
        <v>0.2152141957521998</v>
      </c>
      <c r="R575" s="172">
        <f t="shared" si="26"/>
        <v>0.12370639900656877</v>
      </c>
      <c r="S575" s="136">
        <f t="shared" si="26"/>
        <v>-0.15675356222444925</v>
      </c>
    </row>
    <row r="576" spans="1:19" x14ac:dyDescent="0.25">
      <c r="A576" s="189" t="s">
        <v>1289</v>
      </c>
      <c r="B576" s="132"/>
      <c r="C576" s="172">
        <f t="shared" si="27"/>
        <v>-0.11852625470078326</v>
      </c>
      <c r="D576" s="172">
        <f t="shared" si="26"/>
        <v>0.49397059504529861</v>
      </c>
      <c r="E576" s="172">
        <f t="shared" si="26"/>
        <v>-0.13315058384854583</v>
      </c>
      <c r="F576" s="172">
        <f t="shared" si="26"/>
        <v>-0.63034219938295322</v>
      </c>
      <c r="G576" s="172">
        <f t="shared" si="26"/>
        <v>1.169050556771404</v>
      </c>
      <c r="H576" s="172">
        <f t="shared" si="26"/>
        <v>0.76773819265605825</v>
      </c>
      <c r="I576" s="172">
        <f t="shared" si="26"/>
        <v>-0.52523277798361634</v>
      </c>
      <c r="J576" s="172">
        <f t="shared" si="26"/>
        <v>1.0409612053320911</v>
      </c>
      <c r="K576" s="172">
        <f t="shared" si="26"/>
        <v>0.16355290982729431</v>
      </c>
      <c r="L576" s="172">
        <f t="shared" si="26"/>
        <v>-0.48094849262932626</v>
      </c>
      <c r="M576" s="172">
        <f t="shared" si="26"/>
        <v>-0.16257188348529916</v>
      </c>
      <c r="N576" s="172">
        <f t="shared" si="26"/>
        <v>1.3693747330481694</v>
      </c>
      <c r="O576" s="172">
        <f t="shared" si="26"/>
        <v>2.7341281334891665E-3</v>
      </c>
      <c r="P576" s="172">
        <f t="shared" si="26"/>
        <v>-0.42659728997710389</v>
      </c>
      <c r="Q576" s="172">
        <f t="shared" si="26"/>
        <v>-0.25589943606845222</v>
      </c>
      <c r="R576" s="172">
        <f t="shared" si="26"/>
        <v>1.197618086459042</v>
      </c>
      <c r="S576" s="136">
        <f t="shared" si="26"/>
        <v>-0.11374717593083505</v>
      </c>
    </row>
    <row r="577" spans="1:19" x14ac:dyDescent="0.25">
      <c r="A577" s="187" t="s">
        <v>1286</v>
      </c>
      <c r="B577" s="132"/>
      <c r="C577" s="172">
        <f t="shared" si="27"/>
        <v>1.9562911679575912E-2</v>
      </c>
      <c r="D577" s="172">
        <f t="shared" si="26"/>
        <v>-2.4027702690641028E-3</v>
      </c>
      <c r="E577" s="172">
        <f t="shared" si="26"/>
        <v>4.5253373071183933E-2</v>
      </c>
      <c r="F577" s="172">
        <f t="shared" si="26"/>
        <v>5.3504646025448022E-2</v>
      </c>
      <c r="G577" s="172">
        <f t="shared" si="26"/>
        <v>-1.1248722538365175E-2</v>
      </c>
      <c r="H577" s="172">
        <f t="shared" si="26"/>
        <v>1.1079458488193916E-2</v>
      </c>
      <c r="I577" s="172">
        <f t="shared" si="26"/>
        <v>-6.3634923262922971E-4</v>
      </c>
      <c r="J577" s="172">
        <f t="shared" si="26"/>
        <v>-1.1290348924864246E-2</v>
      </c>
      <c r="K577" s="172">
        <f t="shared" si="26"/>
        <v>3.9505991187934519E-2</v>
      </c>
      <c r="L577" s="172">
        <f t="shared" si="26"/>
        <v>2.1303923164859517E-2</v>
      </c>
      <c r="M577" s="172">
        <f t="shared" si="26"/>
        <v>3.4015164817673194E-2</v>
      </c>
      <c r="N577" s="172">
        <f t="shared" si="26"/>
        <v>-2.1867754396217132E-2</v>
      </c>
      <c r="O577" s="172">
        <f t="shared" si="26"/>
        <v>5.7205189613358076E-2</v>
      </c>
      <c r="P577" s="172">
        <f t="shared" si="26"/>
        <v>5.1570032610866567E-2</v>
      </c>
      <c r="Q577" s="172">
        <f t="shared" si="26"/>
        <v>7.2769949076152418E-2</v>
      </c>
      <c r="R577" s="172">
        <f t="shared" si="26"/>
        <v>4.6256287258543027E-2</v>
      </c>
      <c r="S577" s="136">
        <f t="shared" si="26"/>
        <v>2.4288119752958304E-2</v>
      </c>
    </row>
    <row r="578" spans="1:19" x14ac:dyDescent="0.25">
      <c r="A578" s="189" t="s">
        <v>1284</v>
      </c>
      <c r="B578" s="132"/>
      <c r="C578" s="172">
        <f t="shared" si="27"/>
        <v>2.4779984712287373E-2</v>
      </c>
      <c r="D578" s="172">
        <f t="shared" si="26"/>
        <v>1.7192503081130184E-2</v>
      </c>
      <c r="E578" s="172">
        <f t="shared" si="26"/>
        <v>2.765606909241769E-2</v>
      </c>
      <c r="F578" s="172">
        <f t="shared" si="26"/>
        <v>5.0922555273729131E-2</v>
      </c>
      <c r="G578" s="172">
        <f t="shared" si="26"/>
        <v>8.0800353667198621E-3</v>
      </c>
      <c r="H578" s="172">
        <f t="shared" si="26"/>
        <v>-1.0474885688578572E-2</v>
      </c>
      <c r="I578" s="172">
        <f t="shared" si="26"/>
        <v>3.0722830214513941E-2</v>
      </c>
      <c r="J578" s="172">
        <f t="shared" si="26"/>
        <v>-1.8356925037848582E-2</v>
      </c>
      <c r="K578" s="172">
        <f t="shared" si="26"/>
        <v>4.4270915975746616E-2</v>
      </c>
      <c r="L578" s="172">
        <f t="shared" si="26"/>
        <v>3.1371368763253082E-2</v>
      </c>
      <c r="M578" s="172">
        <f t="shared" si="26"/>
        <v>1.0083855178206313E-2</v>
      </c>
      <c r="N578" s="172">
        <f t="shared" si="26"/>
        <v>1.0504069693960227E-2</v>
      </c>
      <c r="O578" s="172">
        <f t="shared" si="26"/>
        <v>3.1245322836396028E-2</v>
      </c>
      <c r="P578" s="172">
        <f t="shared" si="26"/>
        <v>4.8750704018708513E-2</v>
      </c>
      <c r="Q578" s="172">
        <f t="shared" si="26"/>
        <v>5.0118184332561322E-2</v>
      </c>
      <c r="R578" s="172">
        <f t="shared" si="26"/>
        <v>6.8181282466922566E-2</v>
      </c>
      <c r="S578" s="136">
        <f t="shared" si="26"/>
        <v>2.4754828378284355E-2</v>
      </c>
    </row>
    <row r="579" spans="1:19" x14ac:dyDescent="0.25">
      <c r="A579" s="189" t="s">
        <v>1281</v>
      </c>
      <c r="B579" s="132"/>
      <c r="C579" s="172">
        <f t="shared" si="27"/>
        <v>2.8187125624732801E-2</v>
      </c>
      <c r="D579" s="172">
        <f t="shared" si="26"/>
        <v>1.3540250424646239E-2</v>
      </c>
      <c r="E579" s="172">
        <f t="shared" si="26"/>
        <v>2.0842009495654068E-2</v>
      </c>
      <c r="F579" s="172">
        <f t="shared" si="26"/>
        <v>3.1524171974728121E-2</v>
      </c>
      <c r="G579" s="172">
        <f t="shared" si="26"/>
        <v>2.3041622584984323E-2</v>
      </c>
      <c r="H579" s="172">
        <f t="shared" si="26"/>
        <v>-9.337724774174494E-3</v>
      </c>
      <c r="I579" s="172">
        <f t="shared" si="26"/>
        <v>4.0334040088059409E-2</v>
      </c>
      <c r="J579" s="172">
        <f t="shared" si="26"/>
        <v>-2.4197584736807776E-2</v>
      </c>
      <c r="K579" s="172">
        <f t="shared" si="26"/>
        <v>1.3097978649789344E-2</v>
      </c>
      <c r="L579" s="172">
        <f t="shared" si="26"/>
        <v>3.3562814171365529E-2</v>
      </c>
      <c r="M579" s="172">
        <f t="shared" si="26"/>
        <v>1.6709987995490838E-2</v>
      </c>
      <c r="N579" s="172">
        <f t="shared" si="26"/>
        <v>1.9727053592566213E-2</v>
      </c>
      <c r="O579" s="172">
        <f t="shared" si="26"/>
        <v>2.2718230780200743E-2</v>
      </c>
      <c r="P579" s="172">
        <f t="shared" si="26"/>
        <v>4.9966656083446859E-2</v>
      </c>
      <c r="Q579" s="172">
        <f t="shared" si="26"/>
        <v>4.6461053762043347E-2</v>
      </c>
      <c r="R579" s="172">
        <f t="shared" si="26"/>
        <v>0.10314051557132431</v>
      </c>
      <c r="S579" s="136">
        <f t="shared" si="26"/>
        <v>2.5573778321036578E-2</v>
      </c>
    </row>
    <row r="580" spans="1:19" x14ac:dyDescent="0.25">
      <c r="A580" s="189" t="s">
        <v>1278</v>
      </c>
      <c r="B580" s="132"/>
      <c r="C580" s="172">
        <f t="shared" si="27"/>
        <v>-1.7602142506572771E-2</v>
      </c>
      <c r="D580" s="172">
        <f t="shared" si="26"/>
        <v>-2.4022460029227255E-2</v>
      </c>
      <c r="E580" s="172">
        <f t="shared" si="26"/>
        <v>-1.0983229004413841E-2</v>
      </c>
      <c r="F580" s="172">
        <f t="shared" si="26"/>
        <v>6.0507255282304717E-2</v>
      </c>
      <c r="G580" s="172">
        <f t="shared" si="26"/>
        <v>-3.5264611902960374E-2</v>
      </c>
      <c r="H580" s="172">
        <f t="shared" si="26"/>
        <v>-1.9017634297707198E-2</v>
      </c>
      <c r="I580" s="172">
        <f t="shared" si="26"/>
        <v>-9.270676624283325E-2</v>
      </c>
      <c r="J580" s="172">
        <f t="shared" si="26"/>
        <v>-6.4750906879741166E-2</v>
      </c>
      <c r="K580" s="172">
        <f t="shared" si="26"/>
        <v>0.13046773220192143</v>
      </c>
      <c r="L580" s="172">
        <f t="shared" si="26"/>
        <v>9.6074931527123653E-4</v>
      </c>
      <c r="M580" s="172">
        <f t="shared" si="26"/>
        <v>-2.4260515845107022E-2</v>
      </c>
      <c r="N580" s="172">
        <f t="shared" si="26"/>
        <v>-2.2866574068288847E-2</v>
      </c>
      <c r="O580" s="172">
        <f t="shared" si="26"/>
        <v>2.9677803661411595E-2</v>
      </c>
      <c r="P580" s="172">
        <f t="shared" si="26"/>
        <v>5.8222086084297242E-2</v>
      </c>
      <c r="Q580" s="172">
        <f t="shared" si="26"/>
        <v>5.2601885657663106E-2</v>
      </c>
      <c r="R580" s="172">
        <f t="shared" si="26"/>
        <v>-3.9008376576152748E-2</v>
      </c>
      <c r="S580" s="136">
        <f t="shared" si="26"/>
        <v>-5.2843689558350615E-3</v>
      </c>
    </row>
    <row r="581" spans="1:19" x14ac:dyDescent="0.25">
      <c r="A581" s="189" t="s">
        <v>1275</v>
      </c>
      <c r="B581" s="132"/>
      <c r="C581" s="172">
        <f t="shared" si="27"/>
        <v>3.6728251027680514E-2</v>
      </c>
      <c r="D581" s="172">
        <f t="shared" si="26"/>
        <v>3.9485406223846109E-2</v>
      </c>
      <c r="E581" s="172">
        <f t="shared" si="26"/>
        <v>5.3695470868268202E-2</v>
      </c>
      <c r="F581" s="172">
        <f t="shared" si="26"/>
        <v>7.7181240897804759E-2</v>
      </c>
      <c r="G581" s="172">
        <f t="shared" si="26"/>
        <v>2.5099050981682858E-3</v>
      </c>
      <c r="H581" s="172">
        <f t="shared" si="26"/>
        <v>-8.8931969050348725E-3</v>
      </c>
      <c r="I581" s="172">
        <f t="shared" si="26"/>
        <v>6.6414738075587954E-2</v>
      </c>
      <c r="J581" s="172">
        <f t="shared" si="26"/>
        <v>8.441205708521915E-3</v>
      </c>
      <c r="K581" s="172">
        <f t="shared" si="26"/>
        <v>6.0697789744807107E-2</v>
      </c>
      <c r="L581" s="172">
        <f t="shared" si="26"/>
        <v>3.9787657250487607E-2</v>
      </c>
      <c r="M581" s="172">
        <f t="shared" si="26"/>
        <v>1.3407970031706906E-2</v>
      </c>
      <c r="N581" s="172">
        <f t="shared" si="26"/>
        <v>9.4896524420755579E-3</v>
      </c>
      <c r="O581" s="172">
        <f t="shared" si="26"/>
        <v>4.4360972798324294E-2</v>
      </c>
      <c r="P581" s="172">
        <f t="shared" si="26"/>
        <v>4.3492979215128624E-2</v>
      </c>
      <c r="Q581" s="172">
        <f t="shared" si="26"/>
        <v>5.4488027580990472E-2</v>
      </c>
      <c r="R581" s="172">
        <f t="shared" si="26"/>
        <v>5.9855151710513921E-2</v>
      </c>
      <c r="S581" s="136">
        <f t="shared" si="26"/>
        <v>3.4676757973489236E-2</v>
      </c>
    </row>
    <row r="582" spans="1:19" x14ac:dyDescent="0.25">
      <c r="A582" s="189" t="s">
        <v>1272</v>
      </c>
      <c r="B582" s="132"/>
      <c r="C582" s="172">
        <f t="shared" si="27"/>
        <v>4.250925523917326E-2</v>
      </c>
      <c r="D582" s="172">
        <f t="shared" si="26"/>
        <v>2.5544461251933104E-2</v>
      </c>
      <c r="E582" s="172">
        <f t="shared" si="26"/>
        <v>5.4113616050354141E-2</v>
      </c>
      <c r="F582" s="172">
        <f t="shared" si="26"/>
        <v>9.3081597900021684E-2</v>
      </c>
      <c r="G582" s="172">
        <f t="shared" si="26"/>
        <v>-1.2391439090013612E-2</v>
      </c>
      <c r="H582" s="172">
        <f t="shared" si="26"/>
        <v>-4.5114624940942871E-3</v>
      </c>
      <c r="I582" s="172">
        <f t="shared" si="26"/>
        <v>0.15472205432980557</v>
      </c>
      <c r="J582" s="172">
        <f t="shared" si="26"/>
        <v>-5.1308096636350276E-2</v>
      </c>
      <c r="K582" s="172">
        <f t="shared" si="26"/>
        <v>0.11553455821339265</v>
      </c>
      <c r="L582" s="172">
        <f t="shared" si="26"/>
        <v>5.4665665321460777E-2</v>
      </c>
      <c r="M582" s="172">
        <f t="shared" si="26"/>
        <v>-3.0598227799135902E-2</v>
      </c>
      <c r="N582" s="172">
        <f t="shared" si="26"/>
        <v>3.5006524436271613E-2</v>
      </c>
      <c r="O582" s="172">
        <f t="shared" si="26"/>
        <v>5.3456033947231196E-2</v>
      </c>
      <c r="P582" s="172">
        <f t="shared" si="26"/>
        <v>4.0588023993197719E-3</v>
      </c>
      <c r="Q582" s="172">
        <f t="shared" si="26"/>
        <v>5.6441788598245557E-2</v>
      </c>
      <c r="R582" s="172">
        <f t="shared" si="26"/>
        <v>3.834296394110126E-2</v>
      </c>
      <c r="S582" s="136">
        <f t="shared" si="26"/>
        <v>4.8141125478216251E-2</v>
      </c>
    </row>
    <row r="583" spans="1:19" x14ac:dyDescent="0.25">
      <c r="A583" s="189" t="s">
        <v>1269</v>
      </c>
      <c r="B583" s="132"/>
      <c r="C583" s="172">
        <f t="shared" si="27"/>
        <v>2.0848858898265377E-2</v>
      </c>
      <c r="D583" s="172">
        <f t="shared" si="26"/>
        <v>8.5436638467180082E-3</v>
      </c>
      <c r="E583" s="172">
        <f t="shared" si="26"/>
        <v>6.7448398059253289E-3</v>
      </c>
      <c r="F583" s="172">
        <f t="shared" si="26"/>
        <v>-8.2458435092003235E-4</v>
      </c>
      <c r="G583" s="172">
        <f t="shared" si="26"/>
        <v>-2.4174418091656213E-2</v>
      </c>
      <c r="H583" s="172">
        <f t="shared" si="26"/>
        <v>-9.5705811899311488E-3</v>
      </c>
      <c r="I583" s="172">
        <f t="shared" si="26"/>
        <v>-4.8646554261494446E-3</v>
      </c>
      <c r="J583" s="172">
        <f t="shared" si="26"/>
        <v>8.4766789278305499E-3</v>
      </c>
      <c r="K583" s="172">
        <f t="shared" si="26"/>
        <v>3.3304942035762952E-2</v>
      </c>
      <c r="L583" s="172">
        <f t="shared" si="26"/>
        <v>2.5807044081733732E-2</v>
      </c>
      <c r="M583" s="172">
        <f t="shared" si="26"/>
        <v>3.3417373767665959E-2</v>
      </c>
      <c r="N583" s="172">
        <f t="shared" si="26"/>
        <v>-3.3921426859101045E-2</v>
      </c>
      <c r="O583" s="172">
        <f t="shared" si="26"/>
        <v>-7.2400006047615983E-3</v>
      </c>
      <c r="P583" s="172">
        <f t="shared" si="26"/>
        <v>1.3795542591972909E-2</v>
      </c>
      <c r="Q583" s="172">
        <f t="shared" si="26"/>
        <v>4.1066602391465423E-2</v>
      </c>
      <c r="R583" s="172">
        <f t="shared" si="26"/>
        <v>8.5722510889077119E-2</v>
      </c>
      <c r="S583" s="136">
        <f t="shared" si="26"/>
        <v>2.1255793092505471E-2</v>
      </c>
    </row>
    <row r="584" spans="1:19" x14ac:dyDescent="0.25">
      <c r="A584" s="189" t="s">
        <v>1266</v>
      </c>
      <c r="B584" s="132"/>
      <c r="C584" s="172">
        <f t="shared" si="27"/>
        <v>3.7208611447518303E-2</v>
      </c>
      <c r="D584" s="172">
        <f t="shared" si="26"/>
        <v>5.3482259900425877E-2</v>
      </c>
      <c r="E584" s="172">
        <f t="shared" si="26"/>
        <v>6.3686827675035529E-2</v>
      </c>
      <c r="F584" s="172">
        <f t="shared" si="26"/>
        <v>8.6068659719776175E-2</v>
      </c>
      <c r="G584" s="172">
        <f t="shared" si="26"/>
        <v>1.5621401983608285E-2</v>
      </c>
      <c r="H584" s="172">
        <f t="shared" si="26"/>
        <v>-1.0976427862696703E-2</v>
      </c>
      <c r="I584" s="172">
        <f t="shared" si="26"/>
        <v>3.8461454473024403E-2</v>
      </c>
      <c r="J584" s="172">
        <f t="shared" si="26"/>
        <v>4.0139318280702385E-2</v>
      </c>
      <c r="K584" s="172">
        <f t="shared" si="26"/>
        <v>3.9436856314696955E-2</v>
      </c>
      <c r="L584" s="172">
        <f t="shared" si="26"/>
        <v>3.5073587048374044E-2</v>
      </c>
      <c r="M584" s="172">
        <f t="shared" si="26"/>
        <v>3.2269764343847873E-2</v>
      </c>
      <c r="N584" s="172">
        <f t="shared" si="26"/>
        <v>5.399021310853902E-3</v>
      </c>
      <c r="O584" s="172">
        <f t="shared" si="26"/>
        <v>4.9760846296085681E-2</v>
      </c>
      <c r="P584" s="172">
        <f t="shared" si="26"/>
        <v>6.9303141149488656E-2</v>
      </c>
      <c r="Q584" s="172">
        <f t="shared" si="26"/>
        <v>5.599407706977555E-2</v>
      </c>
      <c r="R584" s="172">
        <f t="shared" si="26"/>
        <v>6.5880165883084318E-2</v>
      </c>
      <c r="S584" s="136">
        <f t="shared" si="26"/>
        <v>3.0616787898293252E-2</v>
      </c>
    </row>
    <row r="585" spans="1:19" x14ac:dyDescent="0.25">
      <c r="A585" s="189" t="s">
        <v>1263</v>
      </c>
      <c r="B585" s="132"/>
      <c r="C585" s="172">
        <f t="shared" si="27"/>
        <v>4.0043042830472553E-2</v>
      </c>
      <c r="D585" s="172">
        <f t="shared" si="26"/>
        <v>4.6407124218026174E-2</v>
      </c>
      <c r="E585" s="172">
        <f t="shared" si="26"/>
        <v>5.3471132940134503E-2</v>
      </c>
      <c r="F585" s="172">
        <f t="shared" si="26"/>
        <v>0.10299864795268299</v>
      </c>
      <c r="G585" s="172">
        <f t="shared" si="26"/>
        <v>4.6868817032370558E-3</v>
      </c>
      <c r="H585" s="172">
        <f t="shared" si="26"/>
        <v>-2.7491528822387146E-2</v>
      </c>
      <c r="I585" s="172">
        <f t="shared" si="26"/>
        <v>3.0024118652539844E-2</v>
      </c>
      <c r="J585" s="172">
        <f t="shared" si="26"/>
        <v>4.3511890860564506E-2</v>
      </c>
      <c r="K585" s="172">
        <f t="shared" si="26"/>
        <v>3.1882735440798227E-2</v>
      </c>
      <c r="L585" s="172">
        <f t="shared" si="26"/>
        <v>4.007578474378759E-2</v>
      </c>
      <c r="M585" s="172">
        <f t="shared" si="26"/>
        <v>4.5627853672553398E-2</v>
      </c>
      <c r="N585" s="172">
        <f t="shared" si="26"/>
        <v>1.048296271772986E-2</v>
      </c>
      <c r="O585" s="172">
        <f t="shared" si="26"/>
        <v>6.8406713736678393E-2</v>
      </c>
      <c r="P585" s="172">
        <f t="shared" si="26"/>
        <v>8.5656974411373099E-2</v>
      </c>
      <c r="Q585" s="172">
        <f t="shared" si="26"/>
        <v>6.1658703670029791E-2</v>
      </c>
      <c r="R585" s="172">
        <f t="shared" si="26"/>
        <v>7.1769459634156707E-2</v>
      </c>
      <c r="S585" s="136">
        <f t="shared" si="26"/>
        <v>3.7833707438694519E-2</v>
      </c>
    </row>
    <row r="586" spans="1:19" x14ac:dyDescent="0.25">
      <c r="A586" s="189" t="s">
        <v>1260</v>
      </c>
      <c r="B586" s="132"/>
      <c r="C586" s="172">
        <f t="shared" si="27"/>
        <v>3.1498228151249474E-2</v>
      </c>
      <c r="D586" s="172">
        <f t="shared" si="27"/>
        <v>6.8262231626320835E-2</v>
      </c>
      <c r="E586" s="172">
        <f t="shared" si="27"/>
        <v>8.5112805461919683E-2</v>
      </c>
      <c r="F586" s="172">
        <f t="shared" si="27"/>
        <v>5.1825938849796582E-2</v>
      </c>
      <c r="G586" s="172">
        <f t="shared" si="27"/>
        <v>3.8689919992704436E-2</v>
      </c>
      <c r="H586" s="172">
        <f t="shared" si="27"/>
        <v>2.3813083473952501E-2</v>
      </c>
      <c r="I586" s="172">
        <f t="shared" si="27"/>
        <v>5.5832916882978534E-2</v>
      </c>
      <c r="J586" s="172">
        <f t="shared" si="27"/>
        <v>3.332731766070629E-2</v>
      </c>
      <c r="K586" s="172">
        <f t="shared" si="27"/>
        <v>5.4916363024395176E-2</v>
      </c>
      <c r="L586" s="172">
        <f t="shared" si="27"/>
        <v>2.5093908288275069E-2</v>
      </c>
      <c r="M586" s="172">
        <f t="shared" si="27"/>
        <v>5.4203395488052752E-3</v>
      </c>
      <c r="N586" s="172">
        <f t="shared" si="27"/>
        <v>-4.8093476726851492E-3</v>
      </c>
      <c r="O586" s="172">
        <f t="shared" si="27"/>
        <v>1.2114288201877654E-2</v>
      </c>
      <c r="P586" s="172">
        <f t="shared" si="27"/>
        <v>3.5812630149034019E-2</v>
      </c>
      <c r="Q586" s="172">
        <f t="shared" si="27"/>
        <v>4.4122552204326926E-2</v>
      </c>
      <c r="R586" s="172">
        <f t="shared" si="27"/>
        <v>5.348884298471801E-2</v>
      </c>
      <c r="S586" s="136">
        <f t="shared" ref="D586:S601" si="28">(S181/R181)^4-1</f>
        <v>1.5321858411741829E-2</v>
      </c>
    </row>
    <row r="587" spans="1:19" x14ac:dyDescent="0.25">
      <c r="A587" s="189" t="s">
        <v>1257</v>
      </c>
      <c r="B587" s="132"/>
      <c r="C587" s="172">
        <f t="shared" ref="C587:R602" si="29">(C182/B182)^4-1</f>
        <v>1.5253907217297247E-2</v>
      </c>
      <c r="D587" s="172">
        <f t="shared" si="28"/>
        <v>-1.8339471098850257E-2</v>
      </c>
      <c r="E587" s="172">
        <f t="shared" si="28"/>
        <v>5.9993875618314707E-2</v>
      </c>
      <c r="F587" s="172">
        <f t="shared" si="28"/>
        <v>5.5637441513043839E-2</v>
      </c>
      <c r="G587" s="172">
        <f t="shared" si="28"/>
        <v>-2.6857281435666125E-2</v>
      </c>
      <c r="H587" s="172">
        <f t="shared" si="28"/>
        <v>2.9070153194932002E-2</v>
      </c>
      <c r="I587" s="172">
        <f t="shared" si="28"/>
        <v>-2.5532530161136657E-2</v>
      </c>
      <c r="J587" s="172">
        <f t="shared" si="28"/>
        <v>-5.4459443795299434E-3</v>
      </c>
      <c r="K587" s="172">
        <f t="shared" si="28"/>
        <v>3.5637459905947244E-2</v>
      </c>
      <c r="L587" s="172">
        <f t="shared" si="28"/>
        <v>1.3142104570664115E-2</v>
      </c>
      <c r="M587" s="172">
        <f t="shared" si="28"/>
        <v>5.3894692042328662E-2</v>
      </c>
      <c r="N587" s="172">
        <f t="shared" si="28"/>
        <v>-4.7430210796686301E-2</v>
      </c>
      <c r="O587" s="172">
        <f t="shared" si="28"/>
        <v>7.8839334551819018E-2</v>
      </c>
      <c r="P587" s="172">
        <f t="shared" si="28"/>
        <v>5.3848240116430857E-2</v>
      </c>
      <c r="Q587" s="172">
        <f t="shared" si="28"/>
        <v>9.1393498422916108E-2</v>
      </c>
      <c r="R587" s="172">
        <f t="shared" si="28"/>
        <v>2.8948342570727092E-2</v>
      </c>
      <c r="S587" s="136">
        <f t="shared" si="28"/>
        <v>2.3918604551014022E-2</v>
      </c>
    </row>
    <row r="588" spans="1:19" x14ac:dyDescent="0.25">
      <c r="A588" s="189" t="s">
        <v>1254</v>
      </c>
      <c r="B588" s="132"/>
      <c r="C588" s="172">
        <f t="shared" si="29"/>
        <v>1.3912396120362436E-2</v>
      </c>
      <c r="D588" s="172">
        <f t="shared" si="28"/>
        <v>-3.0230349921585464E-2</v>
      </c>
      <c r="E588" s="172">
        <f t="shared" si="28"/>
        <v>8.365084294201619E-2</v>
      </c>
      <c r="F588" s="172">
        <f t="shared" si="28"/>
        <v>6.0318536597611772E-2</v>
      </c>
      <c r="G588" s="172">
        <f t="shared" si="28"/>
        <v>-3.1982100986051698E-2</v>
      </c>
      <c r="H588" s="172">
        <f t="shared" si="28"/>
        <v>3.0705822125355331E-2</v>
      </c>
      <c r="I588" s="172">
        <f t="shared" si="28"/>
        <v>-2.5545944847410684E-2</v>
      </c>
      <c r="J588" s="172">
        <f t="shared" si="28"/>
        <v>-7.8972256945674113E-3</v>
      </c>
      <c r="K588" s="172">
        <f t="shared" si="28"/>
        <v>4.5628029033567774E-2</v>
      </c>
      <c r="L588" s="172">
        <f t="shared" si="28"/>
        <v>1.0356176736243006E-2</v>
      </c>
      <c r="M588" s="172">
        <f t="shared" si="28"/>
        <v>4.8299408643330377E-2</v>
      </c>
      <c r="N588" s="172">
        <f t="shared" si="28"/>
        <v>-5.1571370810427508E-2</v>
      </c>
      <c r="O588" s="172">
        <f t="shared" si="28"/>
        <v>8.9904125621938613E-2</v>
      </c>
      <c r="P588" s="172">
        <f t="shared" si="28"/>
        <v>4.8915285125330499E-2</v>
      </c>
      <c r="Q588" s="172">
        <f t="shared" si="28"/>
        <v>9.7232138371685206E-2</v>
      </c>
      <c r="R588" s="172">
        <f t="shared" si="28"/>
        <v>4.7063692994349537E-2</v>
      </c>
      <c r="S588" s="136">
        <f t="shared" si="28"/>
        <v>3.3624215493842868E-2</v>
      </c>
    </row>
    <row r="589" spans="1:19" x14ac:dyDescent="0.25">
      <c r="A589" s="189" t="s">
        <v>1251</v>
      </c>
      <c r="B589" s="132"/>
      <c r="C589" s="172">
        <f t="shared" si="29"/>
        <v>9.3793141026252691E-3</v>
      </c>
      <c r="D589" s="172">
        <f t="shared" si="28"/>
        <v>-5.1264502898481501E-2</v>
      </c>
      <c r="E589" s="172">
        <f t="shared" si="28"/>
        <v>0.10756682756993885</v>
      </c>
      <c r="F589" s="172">
        <f t="shared" si="28"/>
        <v>6.466878541328569E-2</v>
      </c>
      <c r="G589" s="172">
        <f t="shared" si="28"/>
        <v>-4.8957052737127804E-2</v>
      </c>
      <c r="H589" s="172">
        <f t="shared" si="28"/>
        <v>5.2947746869371981E-2</v>
      </c>
      <c r="I589" s="172">
        <f t="shared" si="28"/>
        <v>-4.649383527296802E-2</v>
      </c>
      <c r="J589" s="172">
        <f t="shared" si="28"/>
        <v>5.729568918480199E-3</v>
      </c>
      <c r="K589" s="172">
        <f t="shared" si="28"/>
        <v>7.7649611211825009E-2</v>
      </c>
      <c r="L589" s="172">
        <f t="shared" si="28"/>
        <v>-5.382742781431693E-3</v>
      </c>
      <c r="M589" s="172">
        <f t="shared" si="28"/>
        <v>6.0527399389560532E-2</v>
      </c>
      <c r="N589" s="172">
        <f t="shared" si="28"/>
        <v>-9.3428748205461654E-2</v>
      </c>
      <c r="O589" s="172">
        <f t="shared" si="28"/>
        <v>8.7323995959021738E-2</v>
      </c>
      <c r="P589" s="172">
        <f t="shared" si="28"/>
        <v>4.9475953932922812E-2</v>
      </c>
      <c r="Q589" s="172">
        <f t="shared" si="28"/>
        <v>0.11469335611747944</v>
      </c>
      <c r="R589" s="172">
        <f t="shared" si="28"/>
        <v>6.5341798043849098E-2</v>
      </c>
      <c r="S589" s="136">
        <f t="shared" si="28"/>
        <v>4.1023352461132312E-2</v>
      </c>
    </row>
    <row r="590" spans="1:19" x14ac:dyDescent="0.25">
      <c r="A590" s="189" t="s">
        <v>1249</v>
      </c>
      <c r="B590" s="132"/>
      <c r="C590" s="172">
        <f t="shared" si="29"/>
        <v>7.3832613532127001E-2</v>
      </c>
      <c r="D590" s="172">
        <f t="shared" si="28"/>
        <v>2.7128753207160017E-2</v>
      </c>
      <c r="E590" s="172">
        <f t="shared" si="28"/>
        <v>6.6751563689871896E-2</v>
      </c>
      <c r="F590" s="172">
        <f t="shared" si="28"/>
        <v>0.15270645325828669</v>
      </c>
      <c r="G590" s="172">
        <f t="shared" si="28"/>
        <v>4.1524221456792132E-2</v>
      </c>
      <c r="H590" s="172">
        <f t="shared" si="28"/>
        <v>-1.5787038244118423E-2</v>
      </c>
      <c r="I590" s="172">
        <f t="shared" si="28"/>
        <v>4.3061568805321082E-2</v>
      </c>
      <c r="J590" s="172">
        <f t="shared" si="28"/>
        <v>-9.357474648897135E-2</v>
      </c>
      <c r="K590" s="172">
        <f t="shared" si="28"/>
        <v>-5.7060881528773866E-2</v>
      </c>
      <c r="L590" s="172">
        <f t="shared" si="28"/>
        <v>8.8665823281793177E-2</v>
      </c>
      <c r="M590" s="172">
        <f t="shared" si="28"/>
        <v>3.5812509960081229E-2</v>
      </c>
      <c r="N590" s="172">
        <f t="shared" si="28"/>
        <v>7.7241585140924496E-2</v>
      </c>
      <c r="O590" s="172">
        <f t="shared" si="28"/>
        <v>0.2192471414160595</v>
      </c>
      <c r="P590" s="172">
        <f t="shared" si="28"/>
        <v>9.7758068129223386E-2</v>
      </c>
      <c r="Q590" s="172">
        <f t="shared" si="28"/>
        <v>0.1352564329022119</v>
      </c>
      <c r="R590" s="172">
        <f t="shared" si="28"/>
        <v>1.2366952049816637E-2</v>
      </c>
      <c r="S590" s="136">
        <f t="shared" si="28"/>
        <v>2.8666344874234362E-2</v>
      </c>
    </row>
    <row r="591" spans="1:19" x14ac:dyDescent="0.25">
      <c r="A591" s="189" t="s">
        <v>1246</v>
      </c>
      <c r="B591" s="132"/>
      <c r="C591" s="172">
        <f t="shared" si="29"/>
        <v>-8.7737092754952561E-3</v>
      </c>
      <c r="D591" s="172">
        <f t="shared" si="28"/>
        <v>4.6554825564812941E-3</v>
      </c>
      <c r="E591" s="172">
        <f t="shared" si="28"/>
        <v>1.7554613743230307E-2</v>
      </c>
      <c r="F591" s="172">
        <f t="shared" si="28"/>
        <v>-1.2914666114447582E-2</v>
      </c>
      <c r="G591" s="172">
        <f t="shared" si="28"/>
        <v>-2.2932101415195527E-2</v>
      </c>
      <c r="H591" s="172">
        <f t="shared" si="28"/>
        <v>-1.0890250412817437E-2</v>
      </c>
      <c r="I591" s="172">
        <f t="shared" si="28"/>
        <v>9.5151872852738961E-4</v>
      </c>
      <c r="J591" s="172">
        <f t="shared" si="28"/>
        <v>9.1710906458708497E-3</v>
      </c>
      <c r="K591" s="172">
        <f t="shared" si="28"/>
        <v>1.1487289774309239E-2</v>
      </c>
      <c r="L591" s="172">
        <f t="shared" si="28"/>
        <v>1.3470313880157736E-2</v>
      </c>
      <c r="M591" s="172">
        <f t="shared" si="28"/>
        <v>1.4986882026316595E-2</v>
      </c>
      <c r="N591" s="172">
        <f t="shared" si="28"/>
        <v>1.3849519120399778E-2</v>
      </c>
      <c r="O591" s="172">
        <f t="shared" si="28"/>
        <v>1.2252445987953609E-2</v>
      </c>
      <c r="P591" s="172">
        <f t="shared" si="28"/>
        <v>1.1534949798739591E-2</v>
      </c>
      <c r="Q591" s="172">
        <f t="shared" si="28"/>
        <v>9.9902889208229873E-3</v>
      </c>
      <c r="R591" s="172">
        <f t="shared" si="28"/>
        <v>9.6017221263171582E-3</v>
      </c>
      <c r="S591" s="136">
        <f t="shared" si="28"/>
        <v>1.0693365565162427E-2</v>
      </c>
    </row>
    <row r="592" spans="1:19" x14ac:dyDescent="0.25">
      <c r="A592" s="189" t="s">
        <v>1243</v>
      </c>
      <c r="B592" s="132"/>
      <c r="C592" s="172">
        <f t="shared" si="29"/>
        <v>2.2110060117037422E-2</v>
      </c>
      <c r="D592" s="172">
        <f t="shared" si="28"/>
        <v>4.3956324993358997E-2</v>
      </c>
      <c r="E592" s="172">
        <f t="shared" si="28"/>
        <v>-5.3122192842829374E-2</v>
      </c>
      <c r="F592" s="172">
        <f t="shared" si="28"/>
        <v>3.1521889537542425E-2</v>
      </c>
      <c r="G592" s="172">
        <f t="shared" si="28"/>
        <v>4.4621910633102502E-4</v>
      </c>
      <c r="H592" s="172">
        <f t="shared" si="28"/>
        <v>2.0598865944108757E-2</v>
      </c>
      <c r="I592" s="172">
        <f t="shared" si="28"/>
        <v>-2.5392081939542899E-2</v>
      </c>
      <c r="J592" s="172">
        <f t="shared" si="28"/>
        <v>7.5889487828066926E-3</v>
      </c>
      <c r="K592" s="172">
        <f t="shared" si="28"/>
        <v>-1.5902286371017316E-2</v>
      </c>
      <c r="L592" s="172">
        <f t="shared" si="28"/>
        <v>2.8151179515536029E-2</v>
      </c>
      <c r="M592" s="172">
        <f t="shared" si="28"/>
        <v>8.4283159816657349E-2</v>
      </c>
      <c r="N592" s="172">
        <f t="shared" si="28"/>
        <v>-2.5129155994443875E-2</v>
      </c>
      <c r="O592" s="172">
        <f t="shared" si="28"/>
        <v>2.1577561925222533E-2</v>
      </c>
      <c r="P592" s="172">
        <f t="shared" si="28"/>
        <v>8.0673048653158164E-2</v>
      </c>
      <c r="Q592" s="172">
        <f t="shared" si="28"/>
        <v>6.084260619520343E-2</v>
      </c>
      <c r="R592" s="172">
        <f t="shared" si="28"/>
        <v>-6.3433427378733809E-2</v>
      </c>
      <c r="S592" s="136">
        <f t="shared" si="28"/>
        <v>-2.7951377638963271E-2</v>
      </c>
    </row>
    <row r="593" spans="1:19" x14ac:dyDescent="0.25">
      <c r="A593" s="189" t="s">
        <v>1240</v>
      </c>
      <c r="B593" s="132"/>
      <c r="C593" s="172">
        <f t="shared" si="29"/>
        <v>4.397064609342527E-3</v>
      </c>
      <c r="D593" s="172">
        <f t="shared" si="28"/>
        <v>-3.530754709640993E-2</v>
      </c>
      <c r="E593" s="172">
        <f t="shared" si="28"/>
        <v>7.6066374300225448E-3</v>
      </c>
      <c r="F593" s="172">
        <f t="shared" si="28"/>
        <v>2.5234348724338496E-2</v>
      </c>
      <c r="G593" s="172">
        <f t="shared" si="28"/>
        <v>-6.011673953751373E-2</v>
      </c>
      <c r="H593" s="172">
        <f t="shared" si="28"/>
        <v>0.11031159076658414</v>
      </c>
      <c r="I593" s="172">
        <f t="shared" si="28"/>
        <v>-0.17034452100909281</v>
      </c>
      <c r="J593" s="172">
        <f t="shared" si="28"/>
        <v>8.911577658086034E-2</v>
      </c>
      <c r="K593" s="172">
        <f t="shared" si="28"/>
        <v>-1.3451836235793602E-2</v>
      </c>
      <c r="L593" s="172">
        <f t="shared" si="28"/>
        <v>3.7052612597859635E-2</v>
      </c>
      <c r="M593" s="172">
        <f t="shared" si="28"/>
        <v>3.0083500116888651E-3</v>
      </c>
      <c r="N593" s="172">
        <f t="shared" si="28"/>
        <v>-7.9161456677941167E-2</v>
      </c>
      <c r="O593" s="172">
        <f t="shared" si="28"/>
        <v>3.7542337703989404E-2</v>
      </c>
      <c r="P593" s="172">
        <f t="shared" si="28"/>
        <v>-2.0697774366839838E-2</v>
      </c>
      <c r="Q593" s="172">
        <f t="shared" si="28"/>
        <v>6.5419658182808815E-2</v>
      </c>
      <c r="R593" s="172">
        <f t="shared" si="28"/>
        <v>-2.9791168098354137E-2</v>
      </c>
      <c r="S593" s="136">
        <f t="shared" si="28"/>
        <v>-2.1419397198923162E-2</v>
      </c>
    </row>
    <row r="594" spans="1:19" x14ac:dyDescent="0.25">
      <c r="A594" s="189" t="s">
        <v>1238</v>
      </c>
      <c r="B594" s="132"/>
      <c r="C594" s="172">
        <f t="shared" si="29"/>
        <v>3.1254460726676925E-2</v>
      </c>
      <c r="D594" s="172">
        <f t="shared" si="28"/>
        <v>8.6028497411553495E-2</v>
      </c>
      <c r="E594" s="172">
        <f t="shared" si="28"/>
        <v>-8.2066417876305531E-2</v>
      </c>
      <c r="F594" s="172">
        <f t="shared" si="28"/>
        <v>3.4746785547318471E-2</v>
      </c>
      <c r="G594" s="172">
        <f t="shared" si="28"/>
        <v>3.2021432984959741E-2</v>
      </c>
      <c r="H594" s="172">
        <f t="shared" si="28"/>
        <v>-2.1472965609081185E-2</v>
      </c>
      <c r="I594" s="172">
        <f t="shared" si="28"/>
        <v>5.5022881040585281E-2</v>
      </c>
      <c r="J594" s="172">
        <f t="shared" si="28"/>
        <v>-2.9721990554604893E-2</v>
      </c>
      <c r="K594" s="172">
        <f t="shared" si="28"/>
        <v>-1.7106416176956185E-2</v>
      </c>
      <c r="L594" s="172">
        <f t="shared" si="28"/>
        <v>2.3788895404054378E-2</v>
      </c>
      <c r="M594" s="172">
        <f t="shared" si="28"/>
        <v>0.12621381610273485</v>
      </c>
      <c r="N594" s="172">
        <f t="shared" si="28"/>
        <v>1.6317775872372042E-3</v>
      </c>
      <c r="O594" s="172">
        <f t="shared" si="28"/>
        <v>1.4138837012251937E-2</v>
      </c>
      <c r="P594" s="172">
        <f t="shared" si="28"/>
        <v>0.13123488563832142</v>
      </c>
      <c r="Q594" s="172">
        <f t="shared" si="28"/>
        <v>5.8799559749655339E-2</v>
      </c>
      <c r="R594" s="172">
        <f t="shared" si="28"/>
        <v>-7.8534881291544623E-2</v>
      </c>
      <c r="S594" s="136">
        <f t="shared" si="28"/>
        <v>-3.0961907949553003E-2</v>
      </c>
    </row>
    <row r="595" spans="1:19" x14ac:dyDescent="0.25">
      <c r="A595" s="187" t="s">
        <v>57</v>
      </c>
      <c r="B595" s="132"/>
      <c r="C595" s="172">
        <f t="shared" si="29"/>
        <v>4.6513319674371889E-2</v>
      </c>
      <c r="D595" s="172">
        <f t="shared" si="28"/>
        <v>3.4314005100504863E-2</v>
      </c>
      <c r="E595" s="172">
        <f t="shared" si="28"/>
        <v>1.1863908967824299E-2</v>
      </c>
      <c r="F595" s="172">
        <f t="shared" si="28"/>
        <v>-3.8991167992753928E-2</v>
      </c>
      <c r="G595" s="172">
        <f t="shared" si="28"/>
        <v>8.6084856244262875E-2</v>
      </c>
      <c r="H595" s="172">
        <f t="shared" si="28"/>
        <v>2.5951088209392292E-2</v>
      </c>
      <c r="I595" s="172">
        <f t="shared" si="28"/>
        <v>-1.5054383560450191E-2</v>
      </c>
      <c r="J595" s="172">
        <f t="shared" si="28"/>
        <v>4.9091000491878312E-2</v>
      </c>
      <c r="K595" s="172">
        <f t="shared" si="28"/>
        <v>4.7883479470810286E-2</v>
      </c>
      <c r="L595" s="172">
        <f t="shared" si="28"/>
        <v>4.0999673517107205E-2</v>
      </c>
      <c r="M595" s="172">
        <f t="shared" si="28"/>
        <v>-2.1852409387623783E-4</v>
      </c>
      <c r="N595" s="172">
        <f t="shared" si="28"/>
        <v>8.3268445923049716E-2</v>
      </c>
      <c r="O595" s="172">
        <f t="shared" si="28"/>
        <v>4.0121110034048835E-2</v>
      </c>
      <c r="P595" s="172">
        <f t="shared" si="28"/>
        <v>7.1665189713975952E-2</v>
      </c>
      <c r="Q595" s="172">
        <f t="shared" si="28"/>
        <v>6.4376903778680772E-2</v>
      </c>
      <c r="R595" s="172">
        <f t="shared" si="28"/>
        <v>3.3298608247240402E-2</v>
      </c>
      <c r="S595" s="136">
        <f t="shared" si="28"/>
        <v>3.1490655292347514E-2</v>
      </c>
    </row>
    <row r="596" spans="1:19" ht="13.8" thickBot="1" x14ac:dyDescent="0.3">
      <c r="A596" s="189" t="s">
        <v>60</v>
      </c>
      <c r="B596" s="132"/>
      <c r="C596" s="172">
        <f t="shared" si="29"/>
        <v>3.0416797284638974E-2</v>
      </c>
      <c r="D596" s="172">
        <f t="shared" si="28"/>
        <v>4.0526175362352701E-2</v>
      </c>
      <c r="E596" s="172">
        <f t="shared" si="28"/>
        <v>1.3627925091497017E-2</v>
      </c>
      <c r="F596" s="172">
        <f t="shared" si="28"/>
        <v>-7.2472940123558094E-2</v>
      </c>
      <c r="G596" s="172">
        <f t="shared" si="28"/>
        <v>0.13110212418248102</v>
      </c>
      <c r="H596" s="172">
        <f t="shared" si="28"/>
        <v>3.437901230002316E-2</v>
      </c>
      <c r="I596" s="172">
        <f t="shared" si="28"/>
        <v>-2.6391661204112515E-2</v>
      </c>
      <c r="J596" s="172">
        <f t="shared" si="28"/>
        <v>2.9555152539990859E-2</v>
      </c>
      <c r="K596" s="172">
        <f t="shared" si="28"/>
        <v>7.6820419658392147E-2</v>
      </c>
      <c r="L596" s="172">
        <f t="shared" si="28"/>
        <v>4.4431534813256013E-2</v>
      </c>
      <c r="M596" s="172">
        <f t="shared" si="28"/>
        <v>-1.3060250736133483E-2</v>
      </c>
      <c r="N596" s="172">
        <f t="shared" si="28"/>
        <v>9.3984814732926969E-2</v>
      </c>
      <c r="O596" s="172">
        <f t="shared" si="28"/>
        <v>4.6767961436740446E-2</v>
      </c>
      <c r="P596" s="172">
        <f t="shared" si="28"/>
        <v>7.0681361061240677E-2</v>
      </c>
      <c r="Q596" s="172">
        <f t="shared" si="28"/>
        <v>6.9454515745614342E-2</v>
      </c>
      <c r="R596" s="172">
        <f t="shared" si="28"/>
        <v>2.9524467091285977E-2</v>
      </c>
      <c r="S596" s="136">
        <f t="shared" si="28"/>
        <v>3.3004117040450254E-2</v>
      </c>
    </row>
    <row r="597" spans="1:19" ht="13.8" thickBot="1" x14ac:dyDescent="0.3">
      <c r="A597" s="137" t="s">
        <v>63</v>
      </c>
      <c r="B597" s="138"/>
      <c r="C597" s="201">
        <f t="shared" si="29"/>
        <v>5.091417347947047E-2</v>
      </c>
      <c r="D597" s="201">
        <f t="shared" si="28"/>
        <v>4.080965239864498E-2</v>
      </c>
      <c r="E597" s="201">
        <f t="shared" si="28"/>
        <v>5.1155697068401285E-3</v>
      </c>
      <c r="F597" s="201">
        <f t="shared" si="28"/>
        <v>-0.12207112481799087</v>
      </c>
      <c r="G597" s="201">
        <f t="shared" si="28"/>
        <v>0.17376139535937662</v>
      </c>
      <c r="H597" s="201">
        <f t="shared" si="28"/>
        <v>1.7088569594746472E-2</v>
      </c>
      <c r="I597" s="201">
        <f t="shared" si="28"/>
        <v>-7.9343953395779598E-2</v>
      </c>
      <c r="J597" s="201">
        <f t="shared" si="28"/>
        <v>1.6409648523548759E-2</v>
      </c>
      <c r="K597" s="201">
        <f t="shared" si="28"/>
        <v>4.7026650781340384E-2</v>
      </c>
      <c r="L597" s="201">
        <f t="shared" si="28"/>
        <v>2.2758800055044048E-2</v>
      </c>
      <c r="M597" s="201">
        <f t="shared" si="28"/>
        <v>-5.9762934559160263E-2</v>
      </c>
      <c r="N597" s="201">
        <f t="shared" si="28"/>
        <v>0.10002230567906012</v>
      </c>
      <c r="O597" s="201">
        <f t="shared" si="28"/>
        <v>8.9205737415574138E-3</v>
      </c>
      <c r="P597" s="201">
        <f t="shared" si="28"/>
        <v>4.9639752689706551E-2</v>
      </c>
      <c r="Q597" s="201">
        <f t="shared" si="28"/>
        <v>8.4902646820691041E-2</v>
      </c>
      <c r="R597" s="201">
        <f t="shared" si="28"/>
        <v>2.2329065649092872E-2</v>
      </c>
      <c r="S597" s="142">
        <f t="shared" si="28"/>
        <v>7.0475408271473139E-3</v>
      </c>
    </row>
    <row r="598" spans="1:19" x14ac:dyDescent="0.25">
      <c r="A598" s="189" t="s">
        <v>66</v>
      </c>
      <c r="B598" s="132"/>
      <c r="C598" s="172">
        <f t="shared" si="29"/>
        <v>-2.1548924908234568E-2</v>
      </c>
      <c r="D598" s="172">
        <f t="shared" si="28"/>
        <v>3.9586012070946364E-2</v>
      </c>
      <c r="E598" s="172">
        <f t="shared" si="28"/>
        <v>3.6523592390265591E-2</v>
      </c>
      <c r="F598" s="172">
        <f t="shared" si="28"/>
        <v>7.0511840214220634E-2</v>
      </c>
      <c r="G598" s="172">
        <f t="shared" si="28"/>
        <v>2.6971093386881639E-2</v>
      </c>
      <c r="H598" s="172">
        <f t="shared" si="28"/>
        <v>8.0875681946822597E-2</v>
      </c>
      <c r="I598" s="172">
        <f t="shared" si="28"/>
        <v>0.12322586341353792</v>
      </c>
      <c r="J598" s="172">
        <f t="shared" si="28"/>
        <v>6.2848849597465728E-2</v>
      </c>
      <c r="K598" s="172">
        <f t="shared" si="28"/>
        <v>0.15365946845250433</v>
      </c>
      <c r="L598" s="172">
        <f t="shared" si="28"/>
        <v>9.8975019239545325E-2</v>
      </c>
      <c r="M598" s="172">
        <f t="shared" si="28"/>
        <v>0.10697931754804024</v>
      </c>
      <c r="N598" s="172">
        <f t="shared" si="28"/>
        <v>8.0274623781166454E-2</v>
      </c>
      <c r="O598" s="172">
        <f t="shared" si="28"/>
        <v>0.13950984077870299</v>
      </c>
      <c r="P598" s="172">
        <f t="shared" si="28"/>
        <v>0.12018874769028076</v>
      </c>
      <c r="Q598" s="172">
        <f t="shared" si="28"/>
        <v>3.5032761129510037E-2</v>
      </c>
      <c r="R598" s="172">
        <f t="shared" si="28"/>
        <v>4.6152684270533095E-2</v>
      </c>
      <c r="S598" s="136">
        <f t="shared" si="28"/>
        <v>9.3974001377426175E-2</v>
      </c>
    </row>
    <row r="599" spans="1:19" x14ac:dyDescent="0.25">
      <c r="A599" s="189" t="s">
        <v>69</v>
      </c>
      <c r="B599" s="132"/>
      <c r="C599" s="172">
        <f t="shared" si="29"/>
        <v>-7.4868855366721054E-2</v>
      </c>
      <c r="D599" s="172">
        <f t="shared" si="28"/>
        <v>4.7195368070914734E-2</v>
      </c>
      <c r="E599" s="172">
        <f t="shared" si="28"/>
        <v>0.110260834549325</v>
      </c>
      <c r="F599" s="172">
        <f t="shared" si="28"/>
        <v>0.12844156602300871</v>
      </c>
      <c r="G599" s="172">
        <f t="shared" si="28"/>
        <v>0.16983707277455307</v>
      </c>
      <c r="H599" s="172">
        <f t="shared" si="28"/>
        <v>0.16151839795806011</v>
      </c>
      <c r="I599" s="172">
        <f t="shared" si="28"/>
        <v>0.19899455869012717</v>
      </c>
      <c r="J599" s="172">
        <f t="shared" si="28"/>
        <v>0.16699880283341373</v>
      </c>
      <c r="K599" s="172">
        <f t="shared" si="28"/>
        <v>0.24830608369173834</v>
      </c>
      <c r="L599" s="172">
        <f t="shared" si="28"/>
        <v>0.1650619166475038</v>
      </c>
      <c r="M599" s="172">
        <f t="shared" si="28"/>
        <v>0.13330686644479184</v>
      </c>
      <c r="N599" s="172">
        <f t="shared" si="28"/>
        <v>0.18639005829699995</v>
      </c>
      <c r="O599" s="172">
        <f t="shared" si="28"/>
        <v>0.17141450713350914</v>
      </c>
      <c r="P599" s="172">
        <f t="shared" si="28"/>
        <v>0.15828127849272544</v>
      </c>
      <c r="Q599" s="172">
        <f t="shared" si="28"/>
        <v>6.3016825179923908E-2</v>
      </c>
      <c r="R599" s="172">
        <f t="shared" si="28"/>
        <v>7.9796951979348441E-2</v>
      </c>
      <c r="S599" s="136">
        <f t="shared" si="28"/>
        <v>0.17316227732709888</v>
      </c>
    </row>
    <row r="600" spans="1:19" x14ac:dyDescent="0.25">
      <c r="A600" s="189" t="s">
        <v>72</v>
      </c>
      <c r="B600" s="132"/>
      <c r="C600" s="172">
        <f t="shared" si="29"/>
        <v>-6.4838155076866189E-2</v>
      </c>
      <c r="D600" s="172">
        <f t="shared" si="28"/>
        <v>5.8163515158432988E-2</v>
      </c>
      <c r="E600" s="172">
        <f t="shared" si="28"/>
        <v>0.11380227453121039</v>
      </c>
      <c r="F600" s="172">
        <f t="shared" si="28"/>
        <v>0.15117595732960654</v>
      </c>
      <c r="G600" s="172">
        <f t="shared" si="28"/>
        <v>0.17904869616634067</v>
      </c>
      <c r="H600" s="172">
        <f t="shared" si="28"/>
        <v>0.15572753721757393</v>
      </c>
      <c r="I600" s="172">
        <f t="shared" si="28"/>
        <v>0.19460285327100868</v>
      </c>
      <c r="J600" s="172">
        <f t="shared" si="28"/>
        <v>0.14633493370442285</v>
      </c>
      <c r="K600" s="172">
        <f t="shared" si="28"/>
        <v>0.22586513221245208</v>
      </c>
      <c r="L600" s="172">
        <f t="shared" si="28"/>
        <v>0.13159392217275911</v>
      </c>
      <c r="M600" s="172">
        <f t="shared" si="28"/>
        <v>0.1120292662479605</v>
      </c>
      <c r="N600" s="172">
        <f t="shared" si="28"/>
        <v>0.15082669880265964</v>
      </c>
      <c r="O600" s="172">
        <f t="shared" si="28"/>
        <v>0.1400032872731245</v>
      </c>
      <c r="P600" s="172">
        <f t="shared" si="28"/>
        <v>0.12002486550626923</v>
      </c>
      <c r="Q600" s="172">
        <f t="shared" si="28"/>
        <v>3.298230117833123E-2</v>
      </c>
      <c r="R600" s="172">
        <f t="shared" si="28"/>
        <v>3.7705693480578839E-2</v>
      </c>
      <c r="S600" s="136">
        <f t="shared" si="28"/>
        <v>0.1259402941316774</v>
      </c>
    </row>
    <row r="601" spans="1:19" ht="13.8" thickBot="1" x14ac:dyDescent="0.3">
      <c r="A601" s="189" t="s">
        <v>75</v>
      </c>
      <c r="B601" s="132"/>
      <c r="C601" s="172">
        <f t="shared" si="29"/>
        <v>-9.8515025833913472E-2</v>
      </c>
      <c r="D601" s="172">
        <f t="shared" si="28"/>
        <v>2.1091222327652925E-2</v>
      </c>
      <c r="E601" s="172">
        <f t="shared" si="28"/>
        <v>0.10167770713187196</v>
      </c>
      <c r="F601" s="172">
        <f t="shared" si="28"/>
        <v>7.4377469296409648E-2</v>
      </c>
      <c r="G601" s="172">
        <f t="shared" si="28"/>
        <v>0.14673949221623883</v>
      </c>
      <c r="H601" s="172">
        <f t="shared" si="28"/>
        <v>0.1761083590715522</v>
      </c>
      <c r="I601" s="172">
        <f t="shared" si="28"/>
        <v>0.20999940841892339</v>
      </c>
      <c r="J601" s="172">
        <f t="shared" si="28"/>
        <v>0.21949304212942322</v>
      </c>
      <c r="K601" s="172">
        <f t="shared" si="28"/>
        <v>0.30487918543909798</v>
      </c>
      <c r="L601" s="172">
        <f t="shared" si="28"/>
        <v>0.24821283624341417</v>
      </c>
      <c r="M601" s="172">
        <f t="shared" si="28"/>
        <v>0.18515895927215786</v>
      </c>
      <c r="N601" s="172">
        <f t="shared" si="28"/>
        <v>0.2713150718516586</v>
      </c>
      <c r="O601" s="172">
        <f t="shared" si="28"/>
        <v>0.24489377376801413</v>
      </c>
      <c r="P601" s="172">
        <f t="shared" si="28"/>
        <v>0.246357033720914</v>
      </c>
      <c r="Q601" s="172">
        <f t="shared" si="28"/>
        <v>0.12939427387595526</v>
      </c>
      <c r="R601" s="172">
        <f t="shared" si="28"/>
        <v>0.17227779076194261</v>
      </c>
      <c r="S601" s="136">
        <f t="shared" si="28"/>
        <v>0.27385144113967619</v>
      </c>
    </row>
    <row r="602" spans="1:19" x14ac:dyDescent="0.25">
      <c r="A602" s="144" t="s">
        <v>78</v>
      </c>
      <c r="B602" s="145"/>
      <c r="C602" s="202">
        <f t="shared" si="29"/>
        <v>6.0156592002579501E-2</v>
      </c>
      <c r="D602" s="202">
        <f t="shared" si="29"/>
        <v>0.11289462967363284</v>
      </c>
      <c r="E602" s="202">
        <f t="shared" si="29"/>
        <v>1.6558066618563405E-2</v>
      </c>
      <c r="F602" s="202">
        <f t="shared" si="29"/>
        <v>0.17232701112266069</v>
      </c>
      <c r="G602" s="202">
        <f t="shared" si="29"/>
        <v>-0.13122051258930612</v>
      </c>
      <c r="H602" s="202">
        <f t="shared" si="29"/>
        <v>5.5986944348914713E-2</v>
      </c>
      <c r="I602" s="202">
        <f t="shared" si="29"/>
        <v>0.11448882707954766</v>
      </c>
      <c r="J602" s="202">
        <f t="shared" si="29"/>
        <v>-0.1190468946787645</v>
      </c>
      <c r="K602" s="202">
        <f t="shared" si="29"/>
        <v>9.7298473930828022E-2</v>
      </c>
      <c r="L602" s="202">
        <f t="shared" si="29"/>
        <v>2.9461425450450385E-2</v>
      </c>
      <c r="M602" s="202">
        <f t="shared" si="29"/>
        <v>0.14758595467222935</v>
      </c>
      <c r="N602" s="202">
        <f t="shared" si="29"/>
        <v>-8.5415928397923668E-2</v>
      </c>
      <c r="O602" s="202">
        <f t="shared" si="29"/>
        <v>0.23019925065303304</v>
      </c>
      <c r="P602" s="202">
        <f t="shared" si="29"/>
        <v>0.16706495425559109</v>
      </c>
      <c r="Q602" s="202">
        <f t="shared" si="29"/>
        <v>-6.5727191243488692E-3</v>
      </c>
      <c r="R602" s="202">
        <f t="shared" si="29"/>
        <v>8.828885770750361E-3</v>
      </c>
      <c r="S602" s="149">
        <f t="shared" ref="D602:S617" si="30">(S197/R197)^4-1</f>
        <v>9.0549760609697216E-3</v>
      </c>
    </row>
    <row r="603" spans="1:19" ht="13.8" thickBot="1" x14ac:dyDescent="0.3">
      <c r="A603" s="150" t="s">
        <v>81</v>
      </c>
      <c r="B603" s="151"/>
      <c r="C603" s="203">
        <f t="shared" ref="C603:R618" si="31">(C198/B198)^4-1</f>
        <v>1.0900661827811575E-2</v>
      </c>
      <c r="D603" s="203">
        <f t="shared" si="31"/>
        <v>-2.4421798608960876E-2</v>
      </c>
      <c r="E603" s="203">
        <f t="shared" si="31"/>
        <v>-6.0466393669779239E-2</v>
      </c>
      <c r="F603" s="203">
        <f t="shared" si="31"/>
        <v>-8.2320526108664027E-2</v>
      </c>
      <c r="G603" s="203">
        <f t="shared" si="31"/>
        <v>-5.9023161144896918E-2</v>
      </c>
      <c r="H603" s="203">
        <f t="shared" si="31"/>
        <v>-2.4919386621046313E-2</v>
      </c>
      <c r="I603" s="203">
        <f t="shared" si="31"/>
        <v>1.1601594278810134E-2</v>
      </c>
      <c r="J603" s="203">
        <f t="shared" si="31"/>
        <v>4.0800969151550293E-2</v>
      </c>
      <c r="K603" s="203">
        <f t="shared" si="31"/>
        <v>4.1639321711188559E-2</v>
      </c>
      <c r="L603" s="203">
        <f t="shared" si="31"/>
        <v>3.7255173149348009E-2</v>
      </c>
      <c r="M603" s="203">
        <f t="shared" si="31"/>
        <v>3.2760486566448366E-2</v>
      </c>
      <c r="N603" s="203">
        <f t="shared" si="31"/>
        <v>2.5740550665782846E-2</v>
      </c>
      <c r="O603" s="203">
        <f t="shared" si="31"/>
        <v>2.1041334291376002E-2</v>
      </c>
      <c r="P603" s="203">
        <f t="shared" si="31"/>
        <v>1.7144312106621484E-2</v>
      </c>
      <c r="Q603" s="203">
        <f t="shared" si="31"/>
        <v>1.2841676659092416E-2</v>
      </c>
      <c r="R603" s="203">
        <f t="shared" si="31"/>
        <v>9.2973981331612165E-3</v>
      </c>
      <c r="S603" s="155">
        <f t="shared" si="30"/>
        <v>9.7413174391232094E-3</v>
      </c>
    </row>
    <row r="604" spans="1:19" x14ac:dyDescent="0.25">
      <c r="A604" s="189" t="s">
        <v>84</v>
      </c>
      <c r="B604" s="132"/>
      <c r="C604" s="172">
        <f t="shared" si="31"/>
        <v>9.0999814703276671E-2</v>
      </c>
      <c r="D604" s="172">
        <f t="shared" si="30"/>
        <v>1.8791379417007814E-2</v>
      </c>
      <c r="E604" s="172">
        <f t="shared" si="30"/>
        <v>7.2923947408012335E-3</v>
      </c>
      <c r="F604" s="172">
        <f t="shared" si="30"/>
        <v>5.054492888066453E-2</v>
      </c>
      <c r="G604" s="172">
        <f t="shared" si="30"/>
        <v>-1.9916304038117616E-2</v>
      </c>
      <c r="H604" s="172">
        <f t="shared" si="30"/>
        <v>4.4141731990579025E-3</v>
      </c>
      <c r="I604" s="172">
        <f t="shared" si="30"/>
        <v>1.4632220521513251E-2</v>
      </c>
      <c r="J604" s="172">
        <f t="shared" si="30"/>
        <v>0.10031900554953532</v>
      </c>
      <c r="K604" s="172">
        <f t="shared" si="30"/>
        <v>-2.1935045047716706E-2</v>
      </c>
      <c r="L604" s="172">
        <f t="shared" si="30"/>
        <v>3.2457036795041638E-2</v>
      </c>
      <c r="M604" s="172">
        <f t="shared" si="30"/>
        <v>3.3071050753910036E-2</v>
      </c>
      <c r="N604" s="172">
        <f t="shared" si="30"/>
        <v>5.6598877769788114E-2</v>
      </c>
      <c r="O604" s="172">
        <f t="shared" si="30"/>
        <v>2.3311357349654394E-2</v>
      </c>
      <c r="P604" s="172">
        <f t="shared" si="30"/>
        <v>7.423864620139442E-2</v>
      </c>
      <c r="Q604" s="172">
        <f t="shared" si="30"/>
        <v>5.1433273183304706E-2</v>
      </c>
      <c r="R604" s="172">
        <f t="shared" si="30"/>
        <v>4.3221437512339866E-2</v>
      </c>
      <c r="S604" s="136">
        <f t="shared" si="30"/>
        <v>2.7542583064600556E-2</v>
      </c>
    </row>
    <row r="605" spans="1:19" ht="13.8" thickBot="1" x14ac:dyDescent="0.3">
      <c r="A605" s="189" t="s">
        <v>87</v>
      </c>
      <c r="B605" s="132"/>
      <c r="C605" s="172">
        <f t="shared" si="31"/>
        <v>2.7010890685783107E-2</v>
      </c>
      <c r="D605" s="172">
        <f t="shared" si="30"/>
        <v>7.2644161724086942E-3</v>
      </c>
      <c r="E605" s="172">
        <f t="shared" si="30"/>
        <v>5.8640874241445706E-2</v>
      </c>
      <c r="F605" s="172">
        <f t="shared" si="30"/>
        <v>7.872134609073056E-2</v>
      </c>
      <c r="G605" s="172">
        <f t="shared" si="30"/>
        <v>-4.3681733629940989E-2</v>
      </c>
      <c r="H605" s="172">
        <f t="shared" si="30"/>
        <v>2.2459292443732792E-4</v>
      </c>
      <c r="I605" s="172">
        <f t="shared" si="30"/>
        <v>-1.1626158612913384E-2</v>
      </c>
      <c r="J605" s="172">
        <f t="shared" si="30"/>
        <v>4.9658728616447601E-2</v>
      </c>
      <c r="K605" s="172">
        <f t="shared" si="30"/>
        <v>2.164539090466655E-2</v>
      </c>
      <c r="L605" s="172">
        <f t="shared" si="30"/>
        <v>6.6412084712164088E-4</v>
      </c>
      <c r="M605" s="172">
        <f t="shared" si="30"/>
        <v>2.1975056639765622E-2</v>
      </c>
      <c r="N605" s="172">
        <f t="shared" si="30"/>
        <v>3.1507245929949024E-2</v>
      </c>
      <c r="O605" s="172">
        <f t="shared" si="30"/>
        <v>3.3385752587488771E-2</v>
      </c>
      <c r="P605" s="172">
        <f t="shared" si="30"/>
        <v>9.6324252452656856E-2</v>
      </c>
      <c r="Q605" s="172">
        <f t="shared" si="30"/>
        <v>4.0392481019754012E-2</v>
      </c>
      <c r="R605" s="172">
        <f t="shared" si="30"/>
        <v>0.13503188987871861</v>
      </c>
      <c r="S605" s="136">
        <f t="shared" si="30"/>
        <v>2.3453407188709585E-2</v>
      </c>
    </row>
    <row r="606" spans="1:19" x14ac:dyDescent="0.25">
      <c r="A606" s="144" t="s">
        <v>90</v>
      </c>
      <c r="B606" s="145"/>
      <c r="C606" s="202">
        <f t="shared" si="31"/>
        <v>1.8929905658959356E-2</v>
      </c>
      <c r="D606" s="202">
        <f t="shared" si="30"/>
        <v>7.3012448926806472E-2</v>
      </c>
      <c r="E606" s="202">
        <f t="shared" si="30"/>
        <v>0.319102733317147</v>
      </c>
      <c r="F606" s="202">
        <f t="shared" si="30"/>
        <v>0.27906477551815789</v>
      </c>
      <c r="G606" s="202">
        <f t="shared" si="30"/>
        <v>-0.18549375000000001</v>
      </c>
      <c r="H606" s="202">
        <f t="shared" si="30"/>
        <v>-0.25342178199263943</v>
      </c>
      <c r="I606" s="202">
        <f t="shared" si="30"/>
        <v>0.27689575905775321</v>
      </c>
      <c r="J606" s="202">
        <f t="shared" si="30"/>
        <v>0.27134073301690975</v>
      </c>
      <c r="K606" s="202">
        <f t="shared" si="30"/>
        <v>-0.21882087529394545</v>
      </c>
      <c r="L606" s="202">
        <f t="shared" si="30"/>
        <v>6.9024765528131748E-3</v>
      </c>
      <c r="M606" s="202">
        <f t="shared" si="30"/>
        <v>0.48063555378926015</v>
      </c>
      <c r="N606" s="202">
        <f t="shared" si="30"/>
        <v>4.1117650717050092E-2</v>
      </c>
      <c r="O606" s="202">
        <f t="shared" si="30"/>
        <v>-0.31255226384985091</v>
      </c>
      <c r="P606" s="202">
        <f t="shared" si="30"/>
        <v>0.10554641882741622</v>
      </c>
      <c r="Q606" s="202">
        <f t="shared" si="30"/>
        <v>0.36515515579616831</v>
      </c>
      <c r="R606" s="202">
        <f t="shared" si="30"/>
        <v>-4.5054648210909209E-2</v>
      </c>
      <c r="S606" s="149">
        <f t="shared" si="30"/>
        <v>-0.2176065471206442</v>
      </c>
    </row>
    <row r="607" spans="1:19" x14ac:dyDescent="0.25">
      <c r="A607" s="156" t="s">
        <v>93</v>
      </c>
      <c r="B607" s="157"/>
      <c r="C607" s="204">
        <f t="shared" si="31"/>
        <v>2.7270067071418547E-2</v>
      </c>
      <c r="D607" s="204">
        <f t="shared" si="30"/>
        <v>5.3498862726428786E-3</v>
      </c>
      <c r="E607" s="204">
        <f t="shared" si="30"/>
        <v>5.1317429837588246E-2</v>
      </c>
      <c r="F607" s="204">
        <f t="shared" si="30"/>
        <v>7.2820542817145784E-2</v>
      </c>
      <c r="G607" s="204">
        <f t="shared" si="30"/>
        <v>-3.8858326404240695E-2</v>
      </c>
      <c r="H607" s="204">
        <f t="shared" si="30"/>
        <v>9.5562063634178074E-3</v>
      </c>
      <c r="I607" s="204">
        <f t="shared" si="30"/>
        <v>-1.9549190588452725E-2</v>
      </c>
      <c r="J607" s="204">
        <f t="shared" si="30"/>
        <v>4.3295871471262126E-2</v>
      </c>
      <c r="K607" s="204">
        <f t="shared" si="30"/>
        <v>3.0288535251501214E-2</v>
      </c>
      <c r="L607" s="204">
        <f t="shared" si="30"/>
        <v>5.7181248807736118E-4</v>
      </c>
      <c r="M607" s="204">
        <f t="shared" si="30"/>
        <v>9.9831405209662716E-3</v>
      </c>
      <c r="N607" s="204">
        <f t="shared" si="30"/>
        <v>3.1497747618695282E-2</v>
      </c>
      <c r="O607" s="204">
        <f t="shared" si="30"/>
        <v>4.6271141461247334E-2</v>
      </c>
      <c r="P607" s="204">
        <f t="shared" si="30"/>
        <v>9.6148811933351563E-2</v>
      </c>
      <c r="Q607" s="204">
        <f t="shared" si="30"/>
        <v>3.17536680300885E-2</v>
      </c>
      <c r="R607" s="204">
        <f t="shared" si="30"/>
        <v>0.14123514415197858</v>
      </c>
      <c r="S607" s="161">
        <f t="shared" si="30"/>
        <v>3.1435133643402002E-2</v>
      </c>
    </row>
    <row r="608" spans="1:19" x14ac:dyDescent="0.25">
      <c r="A608" s="156" t="s">
        <v>96</v>
      </c>
      <c r="B608" s="157"/>
      <c r="C608" s="204">
        <f t="shared" si="31"/>
        <v>-9.4404229854874844E-2</v>
      </c>
      <c r="D608" s="204">
        <f t="shared" si="30"/>
        <v>-0.11514695046839107</v>
      </c>
      <c r="E608" s="204">
        <f t="shared" si="30"/>
        <v>0.12108110244790216</v>
      </c>
      <c r="F608" s="204">
        <f t="shared" si="30"/>
        <v>0.11752705379860506</v>
      </c>
      <c r="G608" s="204">
        <f t="shared" si="30"/>
        <v>-1.9426327869463633E-2</v>
      </c>
      <c r="H608" s="204">
        <f t="shared" si="30"/>
        <v>-0.11646481705840606</v>
      </c>
      <c r="I608" s="204">
        <f t="shared" si="30"/>
        <v>-5.5596908782978183E-2</v>
      </c>
      <c r="J608" s="204">
        <f t="shared" si="30"/>
        <v>-2.446367372557845E-2</v>
      </c>
      <c r="K608" s="204">
        <f t="shared" si="30"/>
        <v>0.20451869334279449</v>
      </c>
      <c r="L608" s="204">
        <f t="shared" si="30"/>
        <v>-7.8817349952062798E-3</v>
      </c>
      <c r="M608" s="204">
        <f t="shared" si="30"/>
        <v>-0.13157369956223808</v>
      </c>
      <c r="N608" s="204">
        <f t="shared" si="30"/>
        <v>-3.6414973167606335E-2</v>
      </c>
      <c r="O608" s="204">
        <f t="shared" si="30"/>
        <v>-5.2753308880403638E-2</v>
      </c>
      <c r="P608" s="204">
        <f t="shared" si="30"/>
        <v>6.4461177475459763E-2</v>
      </c>
      <c r="Q608" s="204">
        <f t="shared" si="30"/>
        <v>1.2454442636145258E-2</v>
      </c>
      <c r="R608" s="204">
        <f t="shared" si="30"/>
        <v>0.5475222675432263</v>
      </c>
      <c r="S608" s="161">
        <f t="shared" si="30"/>
        <v>-0.31849889048261226</v>
      </c>
    </row>
    <row r="609" spans="1:19" x14ac:dyDescent="0.25">
      <c r="A609" s="156" t="s">
        <v>99</v>
      </c>
      <c r="B609" s="157"/>
      <c r="C609" s="204">
        <f t="shared" si="31"/>
        <v>0.15338651485346033</v>
      </c>
      <c r="D609" s="204">
        <f t="shared" si="30"/>
        <v>5.6379393071767758E-2</v>
      </c>
      <c r="E609" s="204">
        <f t="shared" si="30"/>
        <v>6.4350594733897148E-2</v>
      </c>
      <c r="F609" s="204">
        <f t="shared" si="30"/>
        <v>-1.7214476556560721E-2</v>
      </c>
      <c r="G609" s="204">
        <f t="shared" si="30"/>
        <v>5.668773062571586E-2</v>
      </c>
      <c r="H609" s="204">
        <f t="shared" si="30"/>
        <v>3.309609641162492E-2</v>
      </c>
      <c r="I609" s="204">
        <f t="shared" si="30"/>
        <v>-2.5691150835377097E-2</v>
      </c>
      <c r="J609" s="204">
        <f t="shared" si="30"/>
        <v>-2.9851646931988607E-2</v>
      </c>
      <c r="K609" s="204">
        <f t="shared" si="30"/>
        <v>-6.6515935088907963E-2</v>
      </c>
      <c r="L609" s="204">
        <f t="shared" si="30"/>
        <v>-1.1659255002596902E-2</v>
      </c>
      <c r="M609" s="204">
        <f t="shared" si="30"/>
        <v>7.9443933979854053E-2</v>
      </c>
      <c r="N609" s="204">
        <f t="shared" si="30"/>
        <v>7.5287848979770589E-2</v>
      </c>
      <c r="O609" s="204">
        <f t="shared" si="30"/>
        <v>-2.4225284125308777E-3</v>
      </c>
      <c r="P609" s="204">
        <f t="shared" si="30"/>
        <v>3.1915658291965743E-2</v>
      </c>
      <c r="Q609" s="204">
        <f t="shared" si="30"/>
        <v>2.7562228977365821E-2</v>
      </c>
      <c r="R609" s="204">
        <f t="shared" si="30"/>
        <v>9.826619731452646E-2</v>
      </c>
      <c r="S609" s="161">
        <f t="shared" si="30"/>
        <v>2.5939500776846147E-2</v>
      </c>
    </row>
    <row r="610" spans="1:19" x14ac:dyDescent="0.25">
      <c r="A610" s="156" t="s">
        <v>102</v>
      </c>
      <c r="B610" s="157"/>
      <c r="C610" s="204">
        <f t="shared" si="31"/>
        <v>2.7095786967304081E-2</v>
      </c>
      <c r="D610" s="204">
        <f t="shared" si="30"/>
        <v>3.3725896456656912E-2</v>
      </c>
      <c r="E610" s="204">
        <f t="shared" si="30"/>
        <v>5.4399692692912893E-2</v>
      </c>
      <c r="F610" s="204">
        <f t="shared" si="30"/>
        <v>0.10469703510042572</v>
      </c>
      <c r="G610" s="204">
        <f t="shared" si="30"/>
        <v>-0.11546146392795853</v>
      </c>
      <c r="H610" s="204">
        <f t="shared" si="30"/>
        <v>4.6920740600941979E-3</v>
      </c>
      <c r="I610" s="204">
        <f t="shared" si="30"/>
        <v>-5.0477352857346669E-2</v>
      </c>
      <c r="J610" s="204">
        <f t="shared" si="30"/>
        <v>0.10075382671540178</v>
      </c>
      <c r="K610" s="204">
        <f t="shared" si="30"/>
        <v>-1.3121746870552231E-2</v>
      </c>
      <c r="L610" s="204">
        <f t="shared" si="30"/>
        <v>2.9331311926434012E-2</v>
      </c>
      <c r="M610" s="204">
        <f t="shared" si="30"/>
        <v>2.8882374420395207E-2</v>
      </c>
      <c r="N610" s="204">
        <f t="shared" si="30"/>
        <v>-4.8954607813516904E-2</v>
      </c>
      <c r="O610" s="204">
        <f t="shared" si="30"/>
        <v>5.79853682547673E-2</v>
      </c>
      <c r="P610" s="204">
        <f t="shared" si="30"/>
        <v>6.2884898364363728E-2</v>
      </c>
      <c r="Q610" s="204">
        <f t="shared" si="30"/>
        <v>-1.6323906136836097E-2</v>
      </c>
      <c r="R610" s="204">
        <f t="shared" si="30"/>
        <v>-0.1097170543327658</v>
      </c>
      <c r="S610" s="161">
        <f t="shared" si="30"/>
        <v>3.2601707850625772E-3</v>
      </c>
    </row>
    <row r="611" spans="1:19" x14ac:dyDescent="0.25">
      <c r="A611" s="156" t="s">
        <v>105</v>
      </c>
      <c r="B611" s="157"/>
      <c r="C611" s="204">
        <f t="shared" si="31"/>
        <v>-9.2353524363598671E-3</v>
      </c>
      <c r="D611" s="204">
        <f t="shared" si="30"/>
        <v>-4.4952344705152303E-2</v>
      </c>
      <c r="E611" s="204">
        <f t="shared" si="30"/>
        <v>3.5519562453425024E-2</v>
      </c>
      <c r="F611" s="204">
        <f t="shared" si="30"/>
        <v>6.1185613858158572E-2</v>
      </c>
      <c r="G611" s="204">
        <f t="shared" si="30"/>
        <v>4.4128885880071245E-2</v>
      </c>
      <c r="H611" s="204">
        <f t="shared" si="30"/>
        <v>1.8990150478171763E-2</v>
      </c>
      <c r="I611" s="204">
        <f t="shared" si="30"/>
        <v>3.2004513404582546E-2</v>
      </c>
      <c r="J611" s="204">
        <f t="shared" si="30"/>
        <v>3.4487217854373142E-4</v>
      </c>
      <c r="K611" s="204">
        <f t="shared" si="30"/>
        <v>0.12625123034487595</v>
      </c>
      <c r="L611" s="204">
        <f t="shared" si="30"/>
        <v>-3.370482204112013E-2</v>
      </c>
      <c r="M611" s="204">
        <f t="shared" si="30"/>
        <v>-3.0697629392130388E-2</v>
      </c>
      <c r="N611" s="204">
        <f t="shared" si="30"/>
        <v>0.14507497504288591</v>
      </c>
      <c r="O611" s="204">
        <f t="shared" si="30"/>
        <v>5.881055649490996E-2</v>
      </c>
      <c r="P611" s="204">
        <f t="shared" si="30"/>
        <v>0.17479727001401235</v>
      </c>
      <c r="Q611" s="204">
        <f t="shared" si="30"/>
        <v>0.10579293643409327</v>
      </c>
      <c r="R611" s="204">
        <f t="shared" si="30"/>
        <v>0.58527714171626477</v>
      </c>
      <c r="S611" s="161">
        <f t="shared" si="30"/>
        <v>0.1025091622093981</v>
      </c>
    </row>
    <row r="612" spans="1:19" x14ac:dyDescent="0.25">
      <c r="A612" s="156" t="s">
        <v>108</v>
      </c>
      <c r="B612" s="157"/>
      <c r="C612" s="204">
        <f t="shared" si="31"/>
        <v>0.1467444408791565</v>
      </c>
      <c r="D612" s="204">
        <f t="shared" si="30"/>
        <v>2.6517435904685582E-2</v>
      </c>
      <c r="E612" s="204">
        <f t="shared" si="30"/>
        <v>-3.9309943029258498E-2</v>
      </c>
      <c r="F612" s="204">
        <f t="shared" si="30"/>
        <v>1.7295423366835871E-2</v>
      </c>
      <c r="G612" s="204">
        <f t="shared" si="30"/>
        <v>-9.1975981784392369E-3</v>
      </c>
      <c r="H612" s="204">
        <f t="shared" si="30"/>
        <v>6.0422788900806879E-3</v>
      </c>
      <c r="I612" s="204">
        <f t="shared" si="30"/>
        <v>2.6199944013534981E-2</v>
      </c>
      <c r="J612" s="204">
        <f t="shared" si="30"/>
        <v>0.14916047186899828</v>
      </c>
      <c r="K612" s="204">
        <f t="shared" si="30"/>
        <v>-5.5953152589421573E-2</v>
      </c>
      <c r="L612" s="204">
        <f t="shared" si="30"/>
        <v>6.1697983229506592E-2</v>
      </c>
      <c r="M612" s="204">
        <f t="shared" si="30"/>
        <v>4.2876396935417338E-2</v>
      </c>
      <c r="N612" s="204">
        <f t="shared" si="30"/>
        <v>7.4489171801495058E-2</v>
      </c>
      <c r="O612" s="204">
        <f t="shared" si="30"/>
        <v>1.3808659629292119E-2</v>
      </c>
      <c r="P612" s="204">
        <f t="shared" si="30"/>
        <v>4.8585572852316128E-2</v>
      </c>
      <c r="Q612" s="204">
        <f t="shared" si="30"/>
        <v>6.3981721721113827E-2</v>
      </c>
      <c r="R612" s="204">
        <f t="shared" si="30"/>
        <v>-2.4813206018138856E-2</v>
      </c>
      <c r="S612" s="161">
        <f t="shared" si="30"/>
        <v>3.2871887189005466E-2</v>
      </c>
    </row>
    <row r="613" spans="1:19" ht="13.8" thickBot="1" x14ac:dyDescent="0.3">
      <c r="A613" s="150" t="s">
        <v>111</v>
      </c>
      <c r="B613" s="151"/>
      <c r="C613" s="203">
        <f t="shared" si="31"/>
        <v>0.15098380835618097</v>
      </c>
      <c r="D613" s="203">
        <f t="shared" si="30"/>
        <v>5.9072802329048102E-2</v>
      </c>
      <c r="E613" s="203">
        <f t="shared" si="30"/>
        <v>9.0478078735445111E-2</v>
      </c>
      <c r="F613" s="203">
        <f t="shared" si="30"/>
        <v>0.20757468713142213</v>
      </c>
      <c r="G613" s="203">
        <f t="shared" si="30"/>
        <v>0.13334094085656467</v>
      </c>
      <c r="H613" s="203">
        <f t="shared" si="30"/>
        <v>3.0522453885512668E-2</v>
      </c>
      <c r="I613" s="203">
        <f t="shared" si="30"/>
        <v>0.20219709225004756</v>
      </c>
      <c r="J613" s="203">
        <f t="shared" si="30"/>
        <v>6.343398612686757E-2</v>
      </c>
      <c r="K613" s="203">
        <f t="shared" si="30"/>
        <v>-5.8528840520000069E-2</v>
      </c>
      <c r="L613" s="203">
        <f t="shared" si="30"/>
        <v>2.525811617852014E-2</v>
      </c>
      <c r="M613" s="203">
        <f t="shared" si="30"/>
        <v>2.993357362189486E-2</v>
      </c>
      <c r="N613" s="203">
        <f t="shared" si="30"/>
        <v>0.11515370814537795</v>
      </c>
      <c r="O613" s="203">
        <f t="shared" si="30"/>
        <v>3.5933259316766497E-2</v>
      </c>
      <c r="P613" s="203">
        <f t="shared" si="30"/>
        <v>0.19153558688998285</v>
      </c>
      <c r="Q613" s="203">
        <f t="shared" si="30"/>
        <v>4.3478196798385493E-3</v>
      </c>
      <c r="R613" s="203">
        <f t="shared" si="30"/>
        <v>-1.9369886696008587E-2</v>
      </c>
      <c r="S613" s="155">
        <f t="shared" si="30"/>
        <v>2.1804298260594823E-3</v>
      </c>
    </row>
    <row r="614" spans="1:19" x14ac:dyDescent="0.25">
      <c r="A614" s="187" t="s">
        <v>114</v>
      </c>
      <c r="B614" s="132"/>
      <c r="C614" s="172">
        <f t="shared" si="31"/>
        <v>6.146355027746031E-2</v>
      </c>
      <c r="D614" s="172">
        <f t="shared" si="30"/>
        <v>2.4681470205406342E-2</v>
      </c>
      <c r="E614" s="172">
        <f t="shared" si="30"/>
        <v>3.4215282666512081E-3</v>
      </c>
      <c r="F614" s="172">
        <f t="shared" si="30"/>
        <v>3.5718806149867E-3</v>
      </c>
      <c r="G614" s="172">
        <f t="shared" si="30"/>
        <v>4.7690478587286478E-2</v>
      </c>
      <c r="H614" s="172">
        <f t="shared" si="30"/>
        <v>7.711663834695015E-3</v>
      </c>
      <c r="I614" s="172">
        <f t="shared" si="30"/>
        <v>3.0108757509203166E-2</v>
      </c>
      <c r="J614" s="172">
        <f t="shared" si="30"/>
        <v>1.6130365420958137E-2</v>
      </c>
      <c r="K614" s="172">
        <f t="shared" si="30"/>
        <v>-2.9618329870678251E-2</v>
      </c>
      <c r="L614" s="172">
        <f t="shared" si="30"/>
        <v>6.2952734239472452E-2</v>
      </c>
      <c r="M614" s="172">
        <f t="shared" si="30"/>
        <v>3.847394599931464E-2</v>
      </c>
      <c r="N614" s="172">
        <f t="shared" si="30"/>
        <v>3.1576902384567118E-2</v>
      </c>
      <c r="O614" s="172">
        <f t="shared" si="30"/>
        <v>-9.9591734702295653E-3</v>
      </c>
      <c r="P614" s="172">
        <f t="shared" si="30"/>
        <v>5.0180880977228171E-2</v>
      </c>
      <c r="Q614" s="172">
        <f t="shared" si="30"/>
        <v>5.6829533205455363E-2</v>
      </c>
      <c r="R614" s="172">
        <f t="shared" si="30"/>
        <v>-1.9599583907815799E-2</v>
      </c>
      <c r="S614" s="136">
        <f t="shared" si="30"/>
        <v>1.6021317643812871E-2</v>
      </c>
    </row>
    <row r="615" spans="1:19" ht="13.8" thickBot="1" x14ac:dyDescent="0.3">
      <c r="A615" s="189" t="s">
        <v>117</v>
      </c>
      <c r="B615" s="132"/>
      <c r="C615" s="172">
        <f t="shared" si="31"/>
        <v>0.13063732897085489</v>
      </c>
      <c r="D615" s="172">
        <f t="shared" si="30"/>
        <v>6.6774697147583773E-2</v>
      </c>
      <c r="E615" s="172">
        <f t="shared" si="30"/>
        <v>-1.0789182315231849E-2</v>
      </c>
      <c r="F615" s="172">
        <f t="shared" si="30"/>
        <v>-4.5765676736317484E-2</v>
      </c>
      <c r="G615" s="172">
        <f t="shared" si="30"/>
        <v>9.6931261573293792E-2</v>
      </c>
      <c r="H615" s="172">
        <f t="shared" si="30"/>
        <v>-5.3181784924805964E-2</v>
      </c>
      <c r="I615" s="172">
        <f t="shared" si="30"/>
        <v>0.10578958798624227</v>
      </c>
      <c r="J615" s="172">
        <f t="shared" si="30"/>
        <v>-1.5095341242855942E-2</v>
      </c>
      <c r="K615" s="172">
        <f t="shared" si="30"/>
        <v>-2.5183782039769675E-2</v>
      </c>
      <c r="L615" s="172">
        <f t="shared" si="30"/>
        <v>9.4343181885174987E-2</v>
      </c>
      <c r="M615" s="172">
        <f t="shared" si="30"/>
        <v>1.4951919228050059E-3</v>
      </c>
      <c r="N615" s="172">
        <f t="shared" si="30"/>
        <v>0.11808978956546023</v>
      </c>
      <c r="O615" s="172">
        <f t="shared" si="30"/>
        <v>-8.5056633335497289E-2</v>
      </c>
      <c r="P615" s="172">
        <f t="shared" si="30"/>
        <v>6.3885427297113884E-2</v>
      </c>
      <c r="Q615" s="172">
        <f t="shared" si="30"/>
        <v>6.915105781394848E-2</v>
      </c>
      <c r="R615" s="172">
        <f t="shared" si="30"/>
        <v>-7.309330460563368E-2</v>
      </c>
      <c r="S615" s="136">
        <f t="shared" si="30"/>
        <v>-1.2301237578372315E-2</v>
      </c>
    </row>
    <row r="616" spans="1:19" x14ac:dyDescent="0.25">
      <c r="A616" s="144" t="s">
        <v>120</v>
      </c>
      <c r="B616" s="145"/>
      <c r="C616" s="202">
        <f t="shared" si="31"/>
        <v>6.8859234439214934E-2</v>
      </c>
      <c r="D616" s="202">
        <f t="shared" si="30"/>
        <v>0.11626680580172022</v>
      </c>
      <c r="E616" s="202">
        <f t="shared" si="30"/>
        <v>-1.2620645240951966E-2</v>
      </c>
      <c r="F616" s="202">
        <f t="shared" si="30"/>
        <v>-8.6998784928073669E-2</v>
      </c>
      <c r="G616" s="202">
        <f t="shared" si="30"/>
        <v>0.10689412757745753</v>
      </c>
      <c r="H616" s="202">
        <f t="shared" si="30"/>
        <v>3.8899871983809176E-2</v>
      </c>
      <c r="I616" s="202">
        <f t="shared" si="30"/>
        <v>-3.2185699982483995E-2</v>
      </c>
      <c r="J616" s="202">
        <f t="shared" si="30"/>
        <v>5.8198581832551222E-2</v>
      </c>
      <c r="K616" s="202">
        <f t="shared" si="30"/>
        <v>-0.11793068477034907</v>
      </c>
      <c r="L616" s="202">
        <f t="shared" si="30"/>
        <v>0.29480096317598314</v>
      </c>
      <c r="M616" s="202">
        <f t="shared" si="30"/>
        <v>-4.9106921928859126E-2</v>
      </c>
      <c r="N616" s="202">
        <f t="shared" si="30"/>
        <v>-5.4419692961635291E-2</v>
      </c>
      <c r="O616" s="202">
        <f t="shared" si="30"/>
        <v>6.9875766971924547E-2</v>
      </c>
      <c r="P616" s="202">
        <f t="shared" si="30"/>
        <v>0.11658230617423837</v>
      </c>
      <c r="Q616" s="202">
        <f t="shared" si="30"/>
        <v>-2.1541865137270744E-2</v>
      </c>
      <c r="R616" s="202">
        <f t="shared" si="30"/>
        <v>-0.11185144977786277</v>
      </c>
      <c r="S616" s="149">
        <f t="shared" si="30"/>
        <v>-9.2077976774426973E-2</v>
      </c>
    </row>
    <row r="617" spans="1:19" ht="13.8" thickBot="1" x14ac:dyDescent="0.3">
      <c r="A617" s="150" t="s">
        <v>123</v>
      </c>
      <c r="B617" s="151"/>
      <c r="C617" s="203">
        <f t="shared" si="31"/>
        <v>0.10325468669987758</v>
      </c>
      <c r="D617" s="203">
        <f t="shared" si="30"/>
        <v>5.4246779873551532E-2</v>
      </c>
      <c r="E617" s="203">
        <f t="shared" si="30"/>
        <v>7.5458978523785358E-2</v>
      </c>
      <c r="F617" s="203">
        <f t="shared" si="30"/>
        <v>-0.11048482815362681</v>
      </c>
      <c r="G617" s="203">
        <f t="shared" si="30"/>
        <v>0.26614982505404305</v>
      </c>
      <c r="H617" s="203">
        <f t="shared" si="30"/>
        <v>1.4721101592281016E-3</v>
      </c>
      <c r="I617" s="203">
        <f t="shared" si="30"/>
        <v>0.21915494674920533</v>
      </c>
      <c r="J617" s="203">
        <f t="shared" si="30"/>
        <v>-1.2884242115103084E-2</v>
      </c>
      <c r="K617" s="203">
        <f t="shared" si="30"/>
        <v>-6.2210036012183778E-2</v>
      </c>
      <c r="L617" s="203">
        <f t="shared" si="30"/>
        <v>9.6601095092161637E-2</v>
      </c>
      <c r="M617" s="203">
        <f t="shared" si="30"/>
        <v>-0.12018989646576594</v>
      </c>
      <c r="N617" s="203">
        <f t="shared" si="30"/>
        <v>0.37870785217155611</v>
      </c>
      <c r="O617" s="203">
        <f t="shared" si="30"/>
        <v>-0.11341725724150287</v>
      </c>
      <c r="P617" s="203">
        <f t="shared" si="30"/>
        <v>2.5661046488950179E-2</v>
      </c>
      <c r="Q617" s="203">
        <f t="shared" si="30"/>
        <v>0.14467254268260499</v>
      </c>
      <c r="R617" s="203">
        <f t="shared" si="30"/>
        <v>8.1556447152485889E-2</v>
      </c>
      <c r="S617" s="155">
        <f t="shared" si="30"/>
        <v>1.7201463862970945E-2</v>
      </c>
    </row>
    <row r="618" spans="1:19" ht="13.8" thickBot="1" x14ac:dyDescent="0.3">
      <c r="A618" s="189" t="s">
        <v>126</v>
      </c>
      <c r="B618" s="132"/>
      <c r="C618" s="172">
        <f t="shared" si="31"/>
        <v>0.20329930841131749</v>
      </c>
      <c r="D618" s="172">
        <f t="shared" si="31"/>
        <v>5.4778711553128856E-2</v>
      </c>
      <c r="E618" s="172">
        <f t="shared" si="31"/>
        <v>-6.8660597513897081E-2</v>
      </c>
      <c r="F618" s="172">
        <f t="shared" si="31"/>
        <v>2.3539675688545758E-2</v>
      </c>
      <c r="G618" s="172">
        <f t="shared" si="31"/>
        <v>1.294338996980704E-2</v>
      </c>
      <c r="H618" s="172">
        <f t="shared" si="31"/>
        <v>-0.15657824611400184</v>
      </c>
      <c r="I618" s="172">
        <f t="shared" si="31"/>
        <v>0.13978049573308282</v>
      </c>
      <c r="J618" s="172">
        <f t="shared" si="31"/>
        <v>-7.6584755943447602E-2</v>
      </c>
      <c r="K618" s="172">
        <f t="shared" si="31"/>
        <v>5.1595151483597279E-2</v>
      </c>
      <c r="L618" s="172">
        <f t="shared" si="31"/>
        <v>-1.9551345154788735E-2</v>
      </c>
      <c r="M618" s="172">
        <f t="shared" si="31"/>
        <v>0.13833047951609645</v>
      </c>
      <c r="N618" s="172">
        <f t="shared" si="31"/>
        <v>8.9345910287979446E-2</v>
      </c>
      <c r="O618" s="172">
        <f t="shared" si="31"/>
        <v>-0.17281158129963681</v>
      </c>
      <c r="P618" s="172">
        <f t="shared" si="31"/>
        <v>6.3324114796359243E-2</v>
      </c>
      <c r="Q618" s="172">
        <f t="shared" si="31"/>
        <v>7.882966033069172E-2</v>
      </c>
      <c r="R618" s="172">
        <f t="shared" si="31"/>
        <v>-0.15487016067643156</v>
      </c>
      <c r="S618" s="136">
        <f t="shared" ref="D618:S633" si="32">(S213/R213)^4-1</f>
        <v>2.6340672783028651E-2</v>
      </c>
    </row>
    <row r="619" spans="1:19" x14ac:dyDescent="0.25">
      <c r="A619" s="144" t="s">
        <v>129</v>
      </c>
      <c r="B619" s="145"/>
      <c r="C619" s="202">
        <f t="shared" ref="C619:R634" si="33">(C214/B214)^4-1</f>
        <v>0.56524248498015939</v>
      </c>
      <c r="D619" s="202">
        <f t="shared" si="32"/>
        <v>0.23504530408074431</v>
      </c>
      <c r="E619" s="202">
        <f t="shared" si="32"/>
        <v>-0.42384866371579677</v>
      </c>
      <c r="F619" s="202">
        <f t="shared" si="32"/>
        <v>1.0176236086334485</v>
      </c>
      <c r="G619" s="202">
        <f t="shared" si="32"/>
        <v>-0.31901538689344</v>
      </c>
      <c r="H619" s="202">
        <f t="shared" si="32"/>
        <v>-9.5617935043397773E-2</v>
      </c>
      <c r="I619" s="202">
        <f t="shared" si="32"/>
        <v>0.41570672228843231</v>
      </c>
      <c r="J619" s="202">
        <f t="shared" si="32"/>
        <v>-0.32586493124519933</v>
      </c>
      <c r="K619" s="202">
        <f t="shared" si="32"/>
        <v>0.64657405633550269</v>
      </c>
      <c r="L619" s="202">
        <f t="shared" si="32"/>
        <v>-3.8657924599435067E-2</v>
      </c>
      <c r="M619" s="202">
        <f t="shared" si="32"/>
        <v>0.10192360555116653</v>
      </c>
      <c r="N619" s="202">
        <f t="shared" si="32"/>
        <v>-0.19484705962862015</v>
      </c>
      <c r="O619" s="202">
        <f t="shared" si="32"/>
        <v>3.9059248210793873E-2</v>
      </c>
      <c r="P619" s="202">
        <f t="shared" si="32"/>
        <v>-0.2809308788880035</v>
      </c>
      <c r="Q619" s="202">
        <f t="shared" si="32"/>
        <v>0.60657711350811017</v>
      </c>
      <c r="R619" s="202">
        <f t="shared" si="32"/>
        <v>-5.4953472872925291E-2</v>
      </c>
      <c r="S619" s="149">
        <f t="shared" si="32"/>
        <v>0.17910323950820795</v>
      </c>
    </row>
    <row r="620" spans="1:19" x14ac:dyDescent="0.25">
      <c r="A620" s="156" t="s">
        <v>132</v>
      </c>
      <c r="B620" s="157"/>
      <c r="C620" s="204">
        <f t="shared" si="33"/>
        <v>6.5659015359095907E-2</v>
      </c>
      <c r="D620" s="204">
        <f t="shared" si="32"/>
        <v>7.947307066396081E-2</v>
      </c>
      <c r="E620" s="204">
        <f t="shared" si="32"/>
        <v>0.13409091270402151</v>
      </c>
      <c r="F620" s="204">
        <f t="shared" si="32"/>
        <v>-0.17652659991585007</v>
      </c>
      <c r="G620" s="204">
        <f t="shared" si="32"/>
        <v>9.0541423991417513E-2</v>
      </c>
      <c r="H620" s="204">
        <f t="shared" si="32"/>
        <v>-0.20010320620792788</v>
      </c>
      <c r="I620" s="204">
        <f t="shared" si="32"/>
        <v>0.18038963748148507</v>
      </c>
      <c r="J620" s="204">
        <f t="shared" si="32"/>
        <v>-3.6213524428339472E-2</v>
      </c>
      <c r="K620" s="204">
        <f t="shared" si="32"/>
        <v>-1.1420505967740135E-2</v>
      </c>
      <c r="L620" s="204">
        <f t="shared" si="32"/>
        <v>-0.20538723455083596</v>
      </c>
      <c r="M620" s="204">
        <f t="shared" si="32"/>
        <v>4.1555420238370555E-2</v>
      </c>
      <c r="N620" s="204">
        <f t="shared" si="32"/>
        <v>0.51874506036453472</v>
      </c>
      <c r="O620" s="204">
        <f t="shared" si="32"/>
        <v>-0.11361350990680341</v>
      </c>
      <c r="P620" s="204">
        <f t="shared" si="32"/>
        <v>5.4325875427398973E-2</v>
      </c>
      <c r="Q620" s="204">
        <f t="shared" si="32"/>
        <v>-0.18562733658450548</v>
      </c>
      <c r="R620" s="204">
        <f t="shared" si="32"/>
        <v>-0.12071395637421856</v>
      </c>
      <c r="S620" s="161">
        <f t="shared" si="32"/>
        <v>-1.1651849622168808E-2</v>
      </c>
    </row>
    <row r="621" spans="1:19" x14ac:dyDescent="0.25">
      <c r="A621" s="156" t="s">
        <v>135</v>
      </c>
      <c r="B621" s="157"/>
      <c r="C621" s="204">
        <f t="shared" si="33"/>
        <v>0.22846986266985292</v>
      </c>
      <c r="D621" s="204">
        <f t="shared" si="32"/>
        <v>-6.8103270875817579E-2</v>
      </c>
      <c r="E621" s="204">
        <f t="shared" si="32"/>
        <v>-7.1916454105616867E-2</v>
      </c>
      <c r="F621" s="204">
        <f t="shared" si="32"/>
        <v>-6.6134750945207488E-2</v>
      </c>
      <c r="G621" s="204">
        <f t="shared" si="32"/>
        <v>0.16276534078799743</v>
      </c>
      <c r="H621" s="204">
        <f t="shared" si="32"/>
        <v>-0.12858629706512126</v>
      </c>
      <c r="I621" s="204">
        <f t="shared" si="32"/>
        <v>-4.5801159421988702E-2</v>
      </c>
      <c r="J621" s="204">
        <f t="shared" si="32"/>
        <v>4.9075930600869899E-2</v>
      </c>
      <c r="K621" s="204">
        <f t="shared" si="32"/>
        <v>-0.12523021415751667</v>
      </c>
      <c r="L621" s="204">
        <f t="shared" si="32"/>
        <v>0.30945739395142646</v>
      </c>
      <c r="M621" s="204">
        <f t="shared" si="32"/>
        <v>0.29142658531079202</v>
      </c>
      <c r="N621" s="204">
        <f t="shared" si="32"/>
        <v>-0.147916473369472</v>
      </c>
      <c r="O621" s="204">
        <f t="shared" si="32"/>
        <v>-0.34507143358045855</v>
      </c>
      <c r="P621" s="204">
        <f t="shared" si="32"/>
        <v>0.35428175574083398</v>
      </c>
      <c r="Q621" s="204">
        <f t="shared" si="32"/>
        <v>0.24186663315209844</v>
      </c>
      <c r="R621" s="204">
        <f t="shared" si="32"/>
        <v>-0.24528779313248839</v>
      </c>
      <c r="S621" s="161">
        <f t="shared" si="32"/>
        <v>-1.0709949227757365E-2</v>
      </c>
    </row>
    <row r="622" spans="1:19" ht="13.8" thickBot="1" x14ac:dyDescent="0.3">
      <c r="A622" s="150" t="s">
        <v>138</v>
      </c>
      <c r="B622" s="151"/>
      <c r="C622" s="203">
        <f t="shared" si="33"/>
        <v>5.2010025663752568E-2</v>
      </c>
      <c r="D622" s="203">
        <f t="shared" si="32"/>
        <v>-3.9577245958978158E-2</v>
      </c>
      <c r="E622" s="203">
        <f t="shared" si="32"/>
        <v>2.4050278912612688E-2</v>
      </c>
      <c r="F622" s="203">
        <f t="shared" si="32"/>
        <v>3.5033194461379757E-2</v>
      </c>
      <c r="G622" s="203">
        <f t="shared" si="32"/>
        <v>-0.15289816043847515</v>
      </c>
      <c r="H622" s="203">
        <f t="shared" si="32"/>
        <v>4.3033580723403464E-2</v>
      </c>
      <c r="I622" s="203">
        <f t="shared" si="32"/>
        <v>6.5503968983193772E-4</v>
      </c>
      <c r="J622" s="203">
        <f t="shared" si="32"/>
        <v>0.11036740002577838</v>
      </c>
      <c r="K622" s="203">
        <f t="shared" si="32"/>
        <v>0.20920522478167358</v>
      </c>
      <c r="L622" s="203">
        <f t="shared" si="32"/>
        <v>-3.0378955810801411E-3</v>
      </c>
      <c r="M622" s="203">
        <f t="shared" si="32"/>
        <v>4.8333497433212802E-2</v>
      </c>
      <c r="N622" s="203">
        <f t="shared" si="32"/>
        <v>-2.1482135132632418E-2</v>
      </c>
      <c r="O622" s="203">
        <f t="shared" si="32"/>
        <v>6.2505671262774065E-2</v>
      </c>
      <c r="P622" s="203">
        <f t="shared" si="32"/>
        <v>7.767533921586578E-3</v>
      </c>
      <c r="Q622" s="203">
        <f t="shared" si="32"/>
        <v>8.2722455686862872E-2</v>
      </c>
      <c r="R622" s="203">
        <f t="shared" si="32"/>
        <v>-7.8597067471321225E-2</v>
      </c>
      <c r="S622" s="155">
        <f t="shared" si="32"/>
        <v>-5.5335589469264979E-2</v>
      </c>
    </row>
    <row r="623" spans="1:19" x14ac:dyDescent="0.25">
      <c r="A623" s="189" t="s">
        <v>141</v>
      </c>
      <c r="B623" s="132"/>
      <c r="C623" s="172">
        <f t="shared" si="33"/>
        <v>9.6628265249103507E-3</v>
      </c>
      <c r="D623" s="172">
        <f t="shared" si="32"/>
        <v>4.4292672863799343E-2</v>
      </c>
      <c r="E623" s="172">
        <f t="shared" si="32"/>
        <v>-6.3107806096037278E-2</v>
      </c>
      <c r="F623" s="172">
        <f t="shared" si="32"/>
        <v>2.4043979700219875E-2</v>
      </c>
      <c r="G623" s="172">
        <f t="shared" si="32"/>
        <v>5.3791542468334619E-2</v>
      </c>
      <c r="H623" s="172">
        <f t="shared" si="32"/>
        <v>1.0790343361034127E-2</v>
      </c>
      <c r="I623" s="172">
        <f t="shared" si="32"/>
        <v>8.4014995337304166E-2</v>
      </c>
      <c r="J623" s="172">
        <f t="shared" si="32"/>
        <v>-3.4270415205555183E-2</v>
      </c>
      <c r="K623" s="172">
        <f t="shared" si="32"/>
        <v>-2.7219090339219432E-2</v>
      </c>
      <c r="L623" s="172">
        <f t="shared" si="32"/>
        <v>2.3539400208267613E-2</v>
      </c>
      <c r="M623" s="172">
        <f t="shared" si="32"/>
        <v>-8.5556689671297814E-3</v>
      </c>
      <c r="N623" s="172">
        <f t="shared" si="32"/>
        <v>3.024012753624894E-2</v>
      </c>
      <c r="O623" s="172">
        <f t="shared" si="32"/>
        <v>-2.4538830870574846E-2</v>
      </c>
      <c r="P623" s="172">
        <f t="shared" si="32"/>
        <v>3.4103077861734388E-2</v>
      </c>
      <c r="Q623" s="172">
        <f t="shared" si="32"/>
        <v>2.292550780406799E-3</v>
      </c>
      <c r="R623" s="172">
        <f t="shared" si="32"/>
        <v>-4.8108156352590914E-3</v>
      </c>
      <c r="S623" s="136">
        <f t="shared" si="32"/>
        <v>6.5780198145249713E-2</v>
      </c>
    </row>
    <row r="624" spans="1:19" ht="13.8" thickBot="1" x14ac:dyDescent="0.3">
      <c r="A624" s="189" t="s">
        <v>144</v>
      </c>
      <c r="B624" s="132"/>
      <c r="C624" s="172">
        <f t="shared" si="33"/>
        <v>4.8759211673263581E-2</v>
      </c>
      <c r="D624" s="172">
        <f t="shared" si="32"/>
        <v>7.8520701701337847E-2</v>
      </c>
      <c r="E624" s="172">
        <f t="shared" si="32"/>
        <v>-6.3946924715647113E-2</v>
      </c>
      <c r="F624" s="172">
        <f t="shared" si="32"/>
        <v>8.1336285843454093E-3</v>
      </c>
      <c r="G624" s="172">
        <f t="shared" si="32"/>
        <v>4.5862885630670425E-2</v>
      </c>
      <c r="H624" s="172">
        <f t="shared" si="32"/>
        <v>5.5922521658005042E-3</v>
      </c>
      <c r="I624" s="172">
        <f t="shared" si="32"/>
        <v>9.6803613198851002E-2</v>
      </c>
      <c r="J624" s="172">
        <f t="shared" si="32"/>
        <v>-3.672839760356239E-2</v>
      </c>
      <c r="K624" s="172">
        <f t="shared" si="32"/>
        <v>-3.2776950950543116E-2</v>
      </c>
      <c r="L624" s="172">
        <f t="shared" si="32"/>
        <v>3.1530728874379133E-2</v>
      </c>
      <c r="M624" s="172">
        <f t="shared" si="32"/>
        <v>-6.4182817916346169E-3</v>
      </c>
      <c r="N624" s="172">
        <f t="shared" si="32"/>
        <v>3.6663982417192598E-2</v>
      </c>
      <c r="O624" s="172">
        <f t="shared" si="32"/>
        <v>-3.1400828842502948E-2</v>
      </c>
      <c r="P624" s="172">
        <f t="shared" si="32"/>
        <v>3.7959908028408762E-2</v>
      </c>
      <c r="Q624" s="172">
        <f t="shared" si="32"/>
        <v>4.6371357475523123E-3</v>
      </c>
      <c r="R624" s="172">
        <f t="shared" si="32"/>
        <v>-5.2811257013584134E-3</v>
      </c>
      <c r="S624" s="136">
        <f t="shared" si="32"/>
        <v>8.2971626761164208E-2</v>
      </c>
    </row>
    <row r="625" spans="1:19" ht="13.8" thickBot="1" x14ac:dyDescent="0.3">
      <c r="A625" s="137" t="s">
        <v>147</v>
      </c>
      <c r="B625" s="138"/>
      <c r="C625" s="201">
        <f t="shared" si="33"/>
        <v>2.3588528444613566E-2</v>
      </c>
      <c r="D625" s="201">
        <f t="shared" si="32"/>
        <v>5.2132206357709432E-2</v>
      </c>
      <c r="E625" s="201">
        <f t="shared" si="32"/>
        <v>8.0355085169256046E-2</v>
      </c>
      <c r="F625" s="201">
        <f t="shared" si="32"/>
        <v>0.37911315826678194</v>
      </c>
      <c r="G625" s="201">
        <f t="shared" si="32"/>
        <v>0.36041917120401568</v>
      </c>
      <c r="H625" s="201">
        <f t="shared" si="32"/>
        <v>0.18324520744250195</v>
      </c>
      <c r="I625" s="201">
        <f t="shared" si="32"/>
        <v>4.5007099175233822E-2</v>
      </c>
      <c r="J625" s="201">
        <f t="shared" si="32"/>
        <v>-5.3614912777717239E-2</v>
      </c>
      <c r="K625" s="201">
        <f t="shared" si="32"/>
        <v>-3.7679981890542558E-2</v>
      </c>
      <c r="L625" s="201">
        <f t="shared" si="32"/>
        <v>4.9890766959030941E-3</v>
      </c>
      <c r="M625" s="201">
        <f t="shared" si="32"/>
        <v>4.938134945567918E-2</v>
      </c>
      <c r="N625" s="201">
        <f t="shared" si="32"/>
        <v>8.2275725039005598E-2</v>
      </c>
      <c r="O625" s="201">
        <f t="shared" si="32"/>
        <v>7.0441846577609102E-2</v>
      </c>
      <c r="P625" s="201">
        <f t="shared" si="32"/>
        <v>4.9440504280110487E-2</v>
      </c>
      <c r="Q625" s="201">
        <f t="shared" si="32"/>
        <v>2.8375419875244834E-2</v>
      </c>
      <c r="R625" s="201">
        <f t="shared" si="32"/>
        <v>1.7540877137788513E-2</v>
      </c>
      <c r="S625" s="142">
        <f t="shared" si="32"/>
        <v>1.8636656776255256E-2</v>
      </c>
    </row>
    <row r="626" spans="1:19" x14ac:dyDescent="0.25">
      <c r="A626" s="189" t="s">
        <v>150</v>
      </c>
      <c r="B626" s="132"/>
      <c r="C626" s="172">
        <f t="shared" si="33"/>
        <v>-3.1252098908140069E-2</v>
      </c>
      <c r="D626" s="172">
        <f t="shared" si="32"/>
        <v>-2.8613370407806205E-2</v>
      </c>
      <c r="E626" s="172">
        <f t="shared" si="32"/>
        <v>-2.6490543633762909E-2</v>
      </c>
      <c r="F626" s="172">
        <f t="shared" si="32"/>
        <v>1.0215495894303039E-2</v>
      </c>
      <c r="G626" s="172">
        <f t="shared" si="32"/>
        <v>2.7141638968640303E-2</v>
      </c>
      <c r="H626" s="172">
        <f t="shared" si="32"/>
        <v>2.5749113494005993E-2</v>
      </c>
      <c r="I626" s="172">
        <f t="shared" si="32"/>
        <v>2.3783709236391948E-2</v>
      </c>
      <c r="J626" s="172">
        <f t="shared" si="32"/>
        <v>1.591363443432714E-2</v>
      </c>
      <c r="K626" s="172">
        <f t="shared" si="32"/>
        <v>-8.7253168864543929E-3</v>
      </c>
      <c r="L626" s="172">
        <f t="shared" si="32"/>
        <v>-3.6910200124080861E-2</v>
      </c>
      <c r="M626" s="172">
        <f t="shared" si="32"/>
        <v>-6.5065221720314814E-2</v>
      </c>
      <c r="N626" s="172">
        <f t="shared" si="32"/>
        <v>-8.8747835838532074E-2</v>
      </c>
      <c r="O626" s="172">
        <f t="shared" si="32"/>
        <v>-7.4052165747171772E-2</v>
      </c>
      <c r="P626" s="172">
        <f t="shared" si="32"/>
        <v>-4.7976392983475336E-2</v>
      </c>
      <c r="Q626" s="172">
        <f t="shared" si="32"/>
        <v>-2.0765437965992728E-2</v>
      </c>
      <c r="R626" s="172">
        <f t="shared" si="32"/>
        <v>-8.8958939201347897E-3</v>
      </c>
      <c r="S626" s="136">
        <f t="shared" si="32"/>
        <v>-1.0184512845390459E-2</v>
      </c>
    </row>
    <row r="627" spans="1:19" ht="13.8" thickBot="1" x14ac:dyDescent="0.3">
      <c r="A627" s="189" t="s">
        <v>153</v>
      </c>
      <c r="B627" s="132"/>
      <c r="C627" s="172">
        <f t="shared" si="33"/>
        <v>-0.10623003101071782</v>
      </c>
      <c r="D627" s="172">
        <f t="shared" si="32"/>
        <v>-2.949846722756222E-2</v>
      </c>
      <c r="E627" s="172">
        <f t="shared" si="32"/>
        <v>-7.6911591593106676E-2</v>
      </c>
      <c r="F627" s="172">
        <f t="shared" si="32"/>
        <v>0.12840523344400845</v>
      </c>
      <c r="G627" s="172">
        <f t="shared" si="32"/>
        <v>8.3063713307127252E-2</v>
      </c>
      <c r="H627" s="172">
        <f t="shared" si="32"/>
        <v>-1.0562357937888511E-2</v>
      </c>
      <c r="I627" s="172">
        <f t="shared" si="32"/>
        <v>8.3289956617662142E-2</v>
      </c>
      <c r="J627" s="172">
        <f t="shared" si="32"/>
        <v>-5.3103400501955833E-2</v>
      </c>
      <c r="K627" s="172">
        <f t="shared" si="32"/>
        <v>2.0225574285432479E-2</v>
      </c>
      <c r="L627" s="172">
        <f t="shared" si="32"/>
        <v>2.8687250396939534E-2</v>
      </c>
      <c r="M627" s="172">
        <f t="shared" si="32"/>
        <v>5.2202282738833539E-4</v>
      </c>
      <c r="N627" s="172">
        <f t="shared" si="32"/>
        <v>8.1158995453058935E-2</v>
      </c>
      <c r="O627" s="172">
        <f t="shared" si="32"/>
        <v>4.8981263707856826E-2</v>
      </c>
      <c r="P627" s="172">
        <f t="shared" si="32"/>
        <v>8.2861536827746107E-2</v>
      </c>
      <c r="Q627" s="172">
        <f t="shared" si="32"/>
        <v>-1.6748398321176139E-2</v>
      </c>
      <c r="R627" s="172">
        <f t="shared" si="32"/>
        <v>-1.1400837773231642E-2</v>
      </c>
      <c r="S627" s="136">
        <f t="shared" si="32"/>
        <v>4.5008368010932553E-3</v>
      </c>
    </row>
    <row r="628" spans="1:19" ht="13.8" thickBot="1" x14ac:dyDescent="0.3">
      <c r="A628" s="137" t="s">
        <v>156</v>
      </c>
      <c r="B628" s="138"/>
      <c r="C628" s="176">
        <f t="shared" si="33"/>
        <v>-0.27967487517838197</v>
      </c>
      <c r="D628" s="176">
        <f t="shared" si="32"/>
        <v>-0.22646688415097227</v>
      </c>
      <c r="E628" s="176">
        <f t="shared" si="32"/>
        <v>-0.15261915552788496</v>
      </c>
      <c r="F628" s="176">
        <f t="shared" si="32"/>
        <v>-2.6332906493752306E-2</v>
      </c>
      <c r="G628" s="176">
        <f t="shared" si="32"/>
        <v>5.7498654020808893E-3</v>
      </c>
      <c r="H628" s="176">
        <f t="shared" si="32"/>
        <v>-2.8615696464054929E-3</v>
      </c>
      <c r="I628" s="176">
        <f t="shared" si="32"/>
        <v>-1.0469868221753442E-2</v>
      </c>
      <c r="J628" s="176">
        <f t="shared" si="32"/>
        <v>-1.9024427149996859E-2</v>
      </c>
      <c r="K628" s="176">
        <f t="shared" si="32"/>
        <v>-2.0063855575878864E-2</v>
      </c>
      <c r="L628" s="176">
        <f t="shared" si="32"/>
        <v>-1.8257778372624878E-2</v>
      </c>
      <c r="M628" s="176">
        <f t="shared" si="32"/>
        <v>-1.6422788380021314E-2</v>
      </c>
      <c r="N628" s="201">
        <f t="shared" si="32"/>
        <v>-1.6490491888258241E-2</v>
      </c>
      <c r="O628" s="201">
        <f t="shared" si="32"/>
        <v>-1.171004702300249E-2</v>
      </c>
      <c r="P628" s="201">
        <f t="shared" si="32"/>
        <v>-3.9263756298265617E-3</v>
      </c>
      <c r="Q628" s="201">
        <f t="shared" si="32"/>
        <v>1.969472569699926E-3</v>
      </c>
      <c r="R628" s="201">
        <f t="shared" si="32"/>
        <v>2.9538441433081264E-3</v>
      </c>
      <c r="S628" s="142">
        <f t="shared" si="32"/>
        <v>2.9516644555962479E-3</v>
      </c>
    </row>
    <row r="629" spans="1:19" ht="13.8" thickBot="1" x14ac:dyDescent="0.3">
      <c r="A629" s="189" t="s">
        <v>159</v>
      </c>
      <c r="B629" s="132"/>
      <c r="C629" s="172">
        <f t="shared" si="33"/>
        <v>3.9976224571212526E-2</v>
      </c>
      <c r="D629" s="172">
        <f t="shared" si="32"/>
        <v>-5.7002112463925281E-2</v>
      </c>
      <c r="E629" s="172">
        <f t="shared" si="32"/>
        <v>7.8811208608438044E-2</v>
      </c>
      <c r="F629" s="172">
        <f t="shared" si="32"/>
        <v>4.20195214270489E-2</v>
      </c>
      <c r="G629" s="172">
        <f t="shared" si="32"/>
        <v>-3.43955934883724E-2</v>
      </c>
      <c r="H629" s="172">
        <f t="shared" si="32"/>
        <v>9.1208687128700339E-2</v>
      </c>
      <c r="I629" s="172">
        <f t="shared" si="32"/>
        <v>-8.0293213268095909E-2</v>
      </c>
      <c r="J629" s="172">
        <f t="shared" si="32"/>
        <v>8.7584276454163223E-2</v>
      </c>
      <c r="K629" s="172">
        <f t="shared" si="32"/>
        <v>-5.4308453887223385E-2</v>
      </c>
      <c r="L629" s="172">
        <f t="shared" si="32"/>
        <v>5.6450973068402854E-2</v>
      </c>
      <c r="M629" s="172">
        <f t="shared" si="32"/>
        <v>0.13541241706049889</v>
      </c>
      <c r="N629" s="172">
        <f t="shared" si="32"/>
        <v>-9.3835299589880572E-2</v>
      </c>
      <c r="O629" s="172">
        <f t="shared" si="32"/>
        <v>7.8641779312741189E-2</v>
      </c>
      <c r="P629" s="172">
        <f t="shared" si="32"/>
        <v>3.9600287178499061E-2</v>
      </c>
      <c r="Q629" s="172">
        <f t="shared" si="32"/>
        <v>9.0330328877832544E-2</v>
      </c>
      <c r="R629" s="172">
        <f t="shared" si="32"/>
        <v>5.9116238961894885E-2</v>
      </c>
      <c r="S629" s="136">
        <f t="shared" si="32"/>
        <v>2.3173567667384987E-2</v>
      </c>
    </row>
    <row r="630" spans="1:19" x14ac:dyDescent="0.25">
      <c r="A630" s="144" t="s">
        <v>162</v>
      </c>
      <c r="B630" s="145"/>
      <c r="C630" s="202">
        <f t="shared" si="33"/>
        <v>4.0531535348950598E-2</v>
      </c>
      <c r="D630" s="202">
        <f t="shared" si="32"/>
        <v>-9.0740066133447761E-2</v>
      </c>
      <c r="E630" s="202">
        <f t="shared" si="32"/>
        <v>9.5118792277086195E-2</v>
      </c>
      <c r="F630" s="202">
        <f t="shared" si="32"/>
        <v>5.5180114418313719E-2</v>
      </c>
      <c r="G630" s="202">
        <f t="shared" si="32"/>
        <v>-6.4923536442755503E-2</v>
      </c>
      <c r="H630" s="202">
        <f t="shared" si="32"/>
        <v>9.932660286315298E-2</v>
      </c>
      <c r="I630" s="202">
        <f t="shared" si="32"/>
        <v>-0.10767023560211919</v>
      </c>
      <c r="J630" s="202">
        <f t="shared" si="32"/>
        <v>0.10526361900766634</v>
      </c>
      <c r="K630" s="202">
        <f t="shared" si="32"/>
        <v>-6.6815651486540006E-2</v>
      </c>
      <c r="L630" s="202">
        <f t="shared" si="32"/>
        <v>7.2445539933874814E-2</v>
      </c>
      <c r="M630" s="202">
        <f t="shared" si="32"/>
        <v>0.16395664747574967</v>
      </c>
      <c r="N630" s="202">
        <f t="shared" si="32"/>
        <v>-0.13004974511614453</v>
      </c>
      <c r="O630" s="202">
        <f t="shared" si="32"/>
        <v>0.11400026389276197</v>
      </c>
      <c r="P630" s="202">
        <f t="shared" si="32"/>
        <v>6.0566960371809975E-2</v>
      </c>
      <c r="Q630" s="202">
        <f t="shared" si="32"/>
        <v>0.10631196696644007</v>
      </c>
      <c r="R630" s="202">
        <f t="shared" si="32"/>
        <v>7.2704291867206505E-2</v>
      </c>
      <c r="S630" s="149">
        <f t="shared" si="32"/>
        <v>2.590781696972333E-2</v>
      </c>
    </row>
    <row r="631" spans="1:19" ht="13.8" thickBot="1" x14ac:dyDescent="0.3">
      <c r="A631" s="150" t="s">
        <v>165</v>
      </c>
      <c r="B631" s="151"/>
      <c r="C631" s="203">
        <f t="shared" si="33"/>
        <v>3.4321836918802973E-2</v>
      </c>
      <c r="D631" s="203">
        <f t="shared" si="32"/>
        <v>3.4029870759392677E-2</v>
      </c>
      <c r="E631" s="203">
        <f t="shared" si="32"/>
        <v>3.3173548813166143E-2</v>
      </c>
      <c r="F631" s="203">
        <f t="shared" si="32"/>
        <v>4.0636173283312038E-2</v>
      </c>
      <c r="G631" s="203">
        <f t="shared" si="32"/>
        <v>4.0976824768033993E-2</v>
      </c>
      <c r="H631" s="203">
        <f t="shared" si="32"/>
        <v>3.722741511090355E-2</v>
      </c>
      <c r="I631" s="203">
        <f t="shared" si="32"/>
        <v>3.3040901871841166E-2</v>
      </c>
      <c r="J631" s="203">
        <f t="shared" si="32"/>
        <v>2.7163140951101283E-2</v>
      </c>
      <c r="K631" s="203">
        <f t="shared" si="32"/>
        <v>2.6263021797693797E-2</v>
      </c>
      <c r="L631" s="203">
        <f t="shared" si="32"/>
        <v>2.7160146983945754E-2</v>
      </c>
      <c r="M631" s="203">
        <f t="shared" si="32"/>
        <v>2.7861906918533075E-2</v>
      </c>
      <c r="N631" s="203">
        <f t="shared" si="32"/>
        <v>2.5210126228480956E-2</v>
      </c>
      <c r="O631" s="203">
        <f t="shared" si="32"/>
        <v>2.1047370556210643E-2</v>
      </c>
      <c r="P631" s="203">
        <f t="shared" si="32"/>
        <v>1.7310050930852583E-2</v>
      </c>
      <c r="Q631" s="203">
        <f t="shared" si="32"/>
        <v>1.2948675020375777E-2</v>
      </c>
      <c r="R631" s="203">
        <f t="shared" si="32"/>
        <v>1.4101938111781953E-2</v>
      </c>
      <c r="S631" s="155">
        <f t="shared" si="32"/>
        <v>1.6607703366328996E-2</v>
      </c>
    </row>
    <row r="632" spans="1:19" x14ac:dyDescent="0.25">
      <c r="A632" s="189" t="s">
        <v>168</v>
      </c>
      <c r="B632" s="132"/>
      <c r="C632" s="172">
        <f t="shared" si="33"/>
        <v>5.9213240739746986E-2</v>
      </c>
      <c r="D632" s="172">
        <f t="shared" si="32"/>
        <v>0.16932695714121015</v>
      </c>
      <c r="E632" s="172">
        <f t="shared" si="32"/>
        <v>1.9074331781341325E-2</v>
      </c>
      <c r="F632" s="172">
        <f t="shared" si="32"/>
        <v>-0.17803391066032692</v>
      </c>
      <c r="G632" s="172">
        <f t="shared" si="32"/>
        <v>0.20403100927865592</v>
      </c>
      <c r="H632" s="172">
        <f t="shared" si="32"/>
        <v>0.2334905285351816</v>
      </c>
      <c r="I632" s="172">
        <f t="shared" si="32"/>
        <v>-0.11893052089544986</v>
      </c>
      <c r="J632" s="172">
        <f t="shared" si="32"/>
        <v>8.9876299997743381E-2</v>
      </c>
      <c r="K632" s="172">
        <f t="shared" si="32"/>
        <v>-0.21551273715015695</v>
      </c>
      <c r="L632" s="172">
        <f t="shared" si="32"/>
        <v>-7.8428741412247871E-2</v>
      </c>
      <c r="M632" s="172">
        <f t="shared" si="32"/>
        <v>0.20575617329136486</v>
      </c>
      <c r="N632" s="172">
        <f t="shared" si="32"/>
        <v>1.7930425389952376E-2</v>
      </c>
      <c r="O632" s="172">
        <f t="shared" si="32"/>
        <v>-0.22453964753926281</v>
      </c>
      <c r="P632" s="172">
        <f t="shared" si="32"/>
        <v>-0.23049009251523744</v>
      </c>
      <c r="Q632" s="172">
        <f t="shared" si="32"/>
        <v>0.23734776843821637</v>
      </c>
      <c r="R632" s="172">
        <f t="shared" si="32"/>
        <v>3.5706236162887262E-2</v>
      </c>
      <c r="S632" s="136">
        <f t="shared" si="32"/>
        <v>1.997502499058168E-3</v>
      </c>
    </row>
    <row r="633" spans="1:19" x14ac:dyDescent="0.25">
      <c r="A633" s="189" t="s">
        <v>171</v>
      </c>
      <c r="B633" s="132"/>
      <c r="C633" s="172">
        <f t="shared" si="33"/>
        <v>1.0549534292439766E-2</v>
      </c>
      <c r="D633" s="172">
        <f t="shared" si="32"/>
        <v>5.4572759988467556E-2</v>
      </c>
      <c r="E633" s="172">
        <f t="shared" si="32"/>
        <v>2.7301512870566924E-2</v>
      </c>
      <c r="F633" s="172">
        <f t="shared" si="32"/>
        <v>3.4850645077323827E-2</v>
      </c>
      <c r="G633" s="172">
        <f t="shared" si="32"/>
        <v>8.6559601324097235E-2</v>
      </c>
      <c r="H633" s="172">
        <f t="shared" si="32"/>
        <v>1.2955985950938498E-2</v>
      </c>
      <c r="I633" s="172">
        <f t="shared" si="32"/>
        <v>-4.4637189343872508E-2</v>
      </c>
      <c r="J633" s="172">
        <f t="shared" si="32"/>
        <v>7.3187830098375706E-2</v>
      </c>
      <c r="K633" s="172">
        <f t="shared" si="32"/>
        <v>1.2362876603701389E-2</v>
      </c>
      <c r="L633" s="172">
        <f t="shared" si="32"/>
        <v>6.5785626608375836E-2</v>
      </c>
      <c r="M633" s="172">
        <f t="shared" si="32"/>
        <v>4.3879083949932118E-2</v>
      </c>
      <c r="N633" s="172">
        <f t="shared" si="32"/>
        <v>8.2622321332205262E-2</v>
      </c>
      <c r="O633" s="172">
        <f t="shared" si="32"/>
        <v>8.029283140132959E-2</v>
      </c>
      <c r="P633" s="172">
        <f t="shared" si="32"/>
        <v>6.6149813437426541E-2</v>
      </c>
      <c r="Q633" s="172">
        <f t="shared" si="32"/>
        <v>5.7462756053456188E-2</v>
      </c>
      <c r="R633" s="172">
        <f t="shared" si="32"/>
        <v>-5.4016236488890423E-2</v>
      </c>
      <c r="S633" s="136">
        <f t="shared" si="32"/>
        <v>-1.1595068903781147E-2</v>
      </c>
    </row>
    <row r="634" spans="1:19" ht="13.8" thickBot="1" x14ac:dyDescent="0.3">
      <c r="A634" s="189" t="s">
        <v>174</v>
      </c>
      <c r="B634" s="132"/>
      <c r="C634" s="172">
        <f t="shared" si="33"/>
        <v>-4.3262146317063377E-2</v>
      </c>
      <c r="D634" s="172">
        <f t="shared" si="33"/>
        <v>6.5782665241809868E-2</v>
      </c>
      <c r="E634" s="172">
        <f t="shared" si="33"/>
        <v>-2.2236626256286751E-3</v>
      </c>
      <c r="F634" s="172">
        <f t="shared" si="33"/>
        <v>5.7460989542728269E-2</v>
      </c>
      <c r="G634" s="172">
        <f t="shared" si="33"/>
        <v>0.11853138100053373</v>
      </c>
      <c r="H634" s="172">
        <f t="shared" si="33"/>
        <v>-6.9568657183770588E-3</v>
      </c>
      <c r="I634" s="172">
        <f t="shared" si="33"/>
        <v>-8.386740975732665E-3</v>
      </c>
      <c r="J634" s="172">
        <f t="shared" si="33"/>
        <v>1.5377976495826173E-2</v>
      </c>
      <c r="K634" s="172">
        <f t="shared" si="33"/>
        <v>5.5794662755175084E-2</v>
      </c>
      <c r="L634" s="172">
        <f t="shared" si="33"/>
        <v>8.7409391906666301E-2</v>
      </c>
      <c r="M634" s="172">
        <f t="shared" si="33"/>
        <v>4.8296354968932587E-2</v>
      </c>
      <c r="N634" s="172">
        <f t="shared" si="33"/>
        <v>2.5104673169081826E-2</v>
      </c>
      <c r="O634" s="172">
        <f t="shared" si="33"/>
        <v>8.9576575273933701E-2</v>
      </c>
      <c r="P634" s="172">
        <f t="shared" si="33"/>
        <v>4.6260091493370403E-2</v>
      </c>
      <c r="Q634" s="172">
        <f t="shared" si="33"/>
        <v>3.3484317222618465E-2</v>
      </c>
      <c r="R634" s="172">
        <f t="shared" si="33"/>
        <v>-1.521080898362237E-2</v>
      </c>
      <c r="S634" s="136">
        <f t="shared" ref="D634:S649" si="34">(S229/R229)^4-1</f>
        <v>-4.4175856620927156E-3</v>
      </c>
    </row>
    <row r="635" spans="1:19" x14ac:dyDescent="0.25">
      <c r="A635" s="144" t="s">
        <v>177</v>
      </c>
      <c r="B635" s="145"/>
      <c r="C635" s="202">
        <f t="shared" ref="C635:R650" si="35">(C230/B230)^4-1</f>
        <v>0.19616983737239124</v>
      </c>
      <c r="D635" s="202">
        <f t="shared" si="34"/>
        <v>4.0669880567281824E-2</v>
      </c>
      <c r="E635" s="202">
        <f t="shared" si="34"/>
        <v>0.13180697924837204</v>
      </c>
      <c r="F635" s="202">
        <f t="shared" si="34"/>
        <v>-3.27294470585755E-2</v>
      </c>
      <c r="G635" s="202">
        <f t="shared" si="34"/>
        <v>9.5222637653098463E-3</v>
      </c>
      <c r="H635" s="202">
        <f t="shared" si="34"/>
        <v>6.3178700338062832E-2</v>
      </c>
      <c r="I635" s="202">
        <f t="shared" si="34"/>
        <v>-0.18429420522758877</v>
      </c>
      <c r="J635" s="202">
        <f t="shared" si="34"/>
        <v>0.30270098848690452</v>
      </c>
      <c r="K635" s="202">
        <f t="shared" si="34"/>
        <v>-0.12356367824071945</v>
      </c>
      <c r="L635" s="202">
        <f t="shared" si="34"/>
        <v>5.7886969010592093E-3</v>
      </c>
      <c r="M635" s="202">
        <f t="shared" si="34"/>
        <v>2.3690977211693331E-2</v>
      </c>
      <c r="N635" s="202">
        <f t="shared" si="34"/>
        <v>0.30647620192140113</v>
      </c>
      <c r="O635" s="202">
        <f t="shared" si="34"/>
        <v>6.5931789836945365E-2</v>
      </c>
      <c r="P635" s="202">
        <f t="shared" si="34"/>
        <v>0.1461378613416453</v>
      </c>
      <c r="Q635" s="202">
        <f t="shared" si="34"/>
        <v>0.15270516421463554</v>
      </c>
      <c r="R635" s="202">
        <f t="shared" si="34"/>
        <v>-0.19279603128470779</v>
      </c>
      <c r="S635" s="149">
        <f t="shared" si="34"/>
        <v>-4.8082909786244077E-2</v>
      </c>
    </row>
    <row r="636" spans="1:19" ht="13.8" thickBot="1" x14ac:dyDescent="0.3">
      <c r="A636" s="150" t="s">
        <v>180</v>
      </c>
      <c r="B636" s="151"/>
      <c r="C636" s="203">
        <f t="shared" si="35"/>
        <v>1.4982663060298274E-2</v>
      </c>
      <c r="D636" s="203">
        <f t="shared" si="34"/>
        <v>1.404411250357307E-2</v>
      </c>
      <c r="E636" s="203">
        <f t="shared" si="34"/>
        <v>1.0482548609131559E-2</v>
      </c>
      <c r="F636" s="203">
        <f t="shared" si="34"/>
        <v>3.8736464457954201E-2</v>
      </c>
      <c r="G636" s="203">
        <f t="shared" si="34"/>
        <v>4.9017061265099082E-2</v>
      </c>
      <c r="H636" s="203">
        <f t="shared" si="34"/>
        <v>4.315311059081095E-2</v>
      </c>
      <c r="I636" s="203">
        <f t="shared" si="34"/>
        <v>3.8362931180762283E-2</v>
      </c>
      <c r="J636" s="203">
        <f t="shared" si="34"/>
        <v>3.2870518131884685E-2</v>
      </c>
      <c r="K636" s="203">
        <f t="shared" si="34"/>
        <v>3.8537715232625835E-2</v>
      </c>
      <c r="L636" s="203">
        <f t="shared" si="34"/>
        <v>4.7457230606711809E-2</v>
      </c>
      <c r="M636" s="203">
        <f t="shared" si="34"/>
        <v>5.6138490030595234E-2</v>
      </c>
      <c r="N636" s="203">
        <f t="shared" si="34"/>
        <v>5.7855895002439706E-2</v>
      </c>
      <c r="O636" s="203">
        <f t="shared" si="34"/>
        <v>4.7225022227297186E-2</v>
      </c>
      <c r="P636" s="203">
        <f t="shared" si="34"/>
        <v>3.4656117696416411E-2</v>
      </c>
      <c r="Q636" s="203">
        <f t="shared" si="34"/>
        <v>2.0980344725863409E-2</v>
      </c>
      <c r="R636" s="203">
        <f t="shared" si="34"/>
        <v>1.8535903988850189E-2</v>
      </c>
      <c r="S636" s="155">
        <f t="shared" si="34"/>
        <v>2.1550121152767332E-2</v>
      </c>
    </row>
    <row r="637" spans="1:19" x14ac:dyDescent="0.25">
      <c r="A637" s="187" t="s">
        <v>183</v>
      </c>
      <c r="B637" s="132"/>
      <c r="C637" s="172">
        <f t="shared" si="35"/>
        <v>7.2787985990203641E-3</v>
      </c>
      <c r="D637" s="172">
        <f t="shared" si="34"/>
        <v>2.0474580458803793E-2</v>
      </c>
      <c r="E637" s="172">
        <f t="shared" si="34"/>
        <v>1.8200302622267461E-2</v>
      </c>
      <c r="F637" s="172">
        <f t="shared" si="34"/>
        <v>4.5666146714267386E-2</v>
      </c>
      <c r="G637" s="172">
        <f t="shared" si="34"/>
        <v>2.0146895376101703E-2</v>
      </c>
      <c r="H637" s="172">
        <f t="shared" si="34"/>
        <v>2.026180734554428E-2</v>
      </c>
      <c r="I637" s="172">
        <f t="shared" si="34"/>
        <v>2.8994867635296018E-2</v>
      </c>
      <c r="J637" s="172">
        <f t="shared" si="34"/>
        <v>2.9461797829055891E-2</v>
      </c>
      <c r="K637" s="172">
        <f t="shared" si="34"/>
        <v>-3.3196437769363651E-2</v>
      </c>
      <c r="L637" s="172">
        <f t="shared" si="34"/>
        <v>1.173788801466058E-2</v>
      </c>
      <c r="M637" s="172">
        <f t="shared" si="34"/>
        <v>6.5674805591616314E-2</v>
      </c>
      <c r="N637" s="172">
        <f t="shared" si="34"/>
        <v>-1.0690935921148448E-2</v>
      </c>
      <c r="O637" s="172">
        <f t="shared" si="34"/>
        <v>6.7455654193262715E-2</v>
      </c>
      <c r="P637" s="172">
        <f t="shared" si="34"/>
        <v>4.076568849860851E-2</v>
      </c>
      <c r="Q637" s="172">
        <f t="shared" si="34"/>
        <v>6.1817649562347921E-2</v>
      </c>
      <c r="R637" s="172">
        <f t="shared" si="34"/>
        <v>2.6790441277731558E-2</v>
      </c>
      <c r="S637" s="136">
        <f t="shared" si="34"/>
        <v>7.4489576254204604E-2</v>
      </c>
    </row>
    <row r="638" spans="1:19" ht="13.8" thickBot="1" x14ac:dyDescent="0.3">
      <c r="A638" s="189" t="s">
        <v>186</v>
      </c>
      <c r="B638" s="132"/>
      <c r="C638" s="172">
        <f t="shared" si="35"/>
        <v>4.0144417311676062E-3</v>
      </c>
      <c r="D638" s="172">
        <f t="shared" si="34"/>
        <v>1.9839812347630215E-2</v>
      </c>
      <c r="E638" s="172">
        <f t="shared" si="34"/>
        <v>1.2966737751066937E-2</v>
      </c>
      <c r="F638" s="172">
        <f t="shared" si="34"/>
        <v>4.3870273690411965E-2</v>
      </c>
      <c r="G638" s="172">
        <f t="shared" si="34"/>
        <v>9.3773941787393955E-3</v>
      </c>
      <c r="H638" s="172">
        <f t="shared" si="34"/>
        <v>1.3404990416546525E-2</v>
      </c>
      <c r="I638" s="172">
        <f t="shared" si="34"/>
        <v>2.7514611251403309E-2</v>
      </c>
      <c r="J638" s="172">
        <f t="shared" si="34"/>
        <v>3.2794817905939633E-2</v>
      </c>
      <c r="K638" s="172">
        <f t="shared" si="34"/>
        <v>-3.7806152682721028E-2</v>
      </c>
      <c r="L638" s="172">
        <f t="shared" si="34"/>
        <v>1.1179268482749638E-2</v>
      </c>
      <c r="M638" s="172">
        <f t="shared" si="34"/>
        <v>5.9461510765914216E-2</v>
      </c>
      <c r="N638" s="172">
        <f t="shared" si="34"/>
        <v>-1.2414127434266398E-2</v>
      </c>
      <c r="O638" s="172">
        <f t="shared" si="34"/>
        <v>7.7479586697933422E-2</v>
      </c>
      <c r="P638" s="172">
        <f t="shared" si="34"/>
        <v>4.0574779607302158E-2</v>
      </c>
      <c r="Q638" s="172">
        <f t="shared" si="34"/>
        <v>7.4444608716001337E-2</v>
      </c>
      <c r="R638" s="172">
        <f t="shared" si="34"/>
        <v>2.6084286665696732E-2</v>
      </c>
      <c r="S638" s="136">
        <f t="shared" si="34"/>
        <v>6.8799043942775029E-2</v>
      </c>
    </row>
    <row r="639" spans="1:19" ht="13.8" thickBot="1" x14ac:dyDescent="0.3">
      <c r="A639" s="137" t="s">
        <v>189</v>
      </c>
      <c r="B639" s="138"/>
      <c r="C639" s="201">
        <f t="shared" si="35"/>
        <v>1.4996781710303608E-3</v>
      </c>
      <c r="D639" s="201">
        <f t="shared" si="34"/>
        <v>1.9059077730852581E-2</v>
      </c>
      <c r="E639" s="201">
        <f t="shared" si="34"/>
        <v>1.3272399269043333E-2</v>
      </c>
      <c r="F639" s="201">
        <f t="shared" si="34"/>
        <v>4.6231193109637969E-2</v>
      </c>
      <c r="G639" s="201">
        <f t="shared" si="34"/>
        <v>1.0744821520705772E-2</v>
      </c>
      <c r="H639" s="201">
        <f t="shared" si="34"/>
        <v>1.4958069350705872E-2</v>
      </c>
      <c r="I639" s="201">
        <f t="shared" si="34"/>
        <v>2.9105747339862376E-2</v>
      </c>
      <c r="J639" s="201">
        <f t="shared" si="34"/>
        <v>3.4443847241785841E-2</v>
      </c>
      <c r="K639" s="201">
        <f t="shared" si="34"/>
        <v>-3.863334189201495E-2</v>
      </c>
      <c r="L639" s="201">
        <f t="shared" si="34"/>
        <v>1.1545186817673025E-2</v>
      </c>
      <c r="M639" s="201">
        <f t="shared" si="34"/>
        <v>6.1162190799090244E-2</v>
      </c>
      <c r="N639" s="201">
        <f t="shared" si="34"/>
        <v>-1.3043461985699945E-2</v>
      </c>
      <c r="O639" s="201">
        <f t="shared" si="34"/>
        <v>7.9155653835279782E-2</v>
      </c>
      <c r="P639" s="201">
        <f t="shared" si="34"/>
        <v>4.1098161741647488E-2</v>
      </c>
      <c r="Q639" s="201">
        <f t="shared" si="34"/>
        <v>7.6060138756498086E-2</v>
      </c>
      <c r="R639" s="201">
        <f t="shared" si="34"/>
        <v>2.6061824522692012E-2</v>
      </c>
      <c r="S639" s="142">
        <f t="shared" si="34"/>
        <v>7.017150337082545E-2</v>
      </c>
    </row>
    <row r="640" spans="1:19" ht="13.8" thickBot="1" x14ac:dyDescent="0.3">
      <c r="A640" s="189" t="s">
        <v>192</v>
      </c>
      <c r="B640" s="132"/>
      <c r="C640" s="172">
        <f t="shared" si="35"/>
        <v>4.8987016228176916E-3</v>
      </c>
      <c r="D640" s="172">
        <f t="shared" si="34"/>
        <v>2.033833237094762E-2</v>
      </c>
      <c r="E640" s="172">
        <f t="shared" si="34"/>
        <v>9.4106577605381769E-3</v>
      </c>
      <c r="F640" s="172">
        <f t="shared" si="34"/>
        <v>4.7190218870999612E-2</v>
      </c>
      <c r="G640" s="172">
        <f t="shared" si="34"/>
        <v>9.350025255798311E-3</v>
      </c>
      <c r="H640" s="172">
        <f t="shared" si="34"/>
        <v>1.3986315541386185E-2</v>
      </c>
      <c r="I640" s="172">
        <f t="shared" si="34"/>
        <v>3.0437172128942924E-2</v>
      </c>
      <c r="J640" s="172">
        <f t="shared" si="34"/>
        <v>3.5636510020456535E-2</v>
      </c>
      <c r="K640" s="172">
        <f t="shared" si="34"/>
        <v>-3.7568277987162668E-2</v>
      </c>
      <c r="L640" s="172">
        <f t="shared" si="34"/>
        <v>1.2348673743113547E-2</v>
      </c>
      <c r="M640" s="172">
        <f t="shared" si="34"/>
        <v>5.8161860807362409E-2</v>
      </c>
      <c r="N640" s="172">
        <f t="shared" si="34"/>
        <v>-1.6323964711248085E-2</v>
      </c>
      <c r="O640" s="172">
        <f t="shared" si="34"/>
        <v>8.0606789388762534E-2</v>
      </c>
      <c r="P640" s="172">
        <f t="shared" si="34"/>
        <v>3.7931341573592903E-2</v>
      </c>
      <c r="Q640" s="172">
        <f t="shared" si="34"/>
        <v>7.5233391106926506E-2</v>
      </c>
      <c r="R640" s="172">
        <f t="shared" si="34"/>
        <v>2.31276773137572E-2</v>
      </c>
      <c r="S640" s="136">
        <f t="shared" si="34"/>
        <v>7.1505851667269527E-2</v>
      </c>
    </row>
    <row r="641" spans="1:19" ht="13.8" thickBot="1" x14ac:dyDescent="0.3">
      <c r="A641" s="137" t="s">
        <v>195</v>
      </c>
      <c r="B641" s="138"/>
      <c r="C641" s="201">
        <f t="shared" si="35"/>
        <v>-9.7127041123018842E-2</v>
      </c>
      <c r="D641" s="201">
        <f t="shared" si="34"/>
        <v>-6.6849865075490067E-2</v>
      </c>
      <c r="E641" s="201">
        <f t="shared" si="34"/>
        <v>-3.384854127457515E-2</v>
      </c>
      <c r="F641" s="201">
        <f t="shared" si="34"/>
        <v>-4.0699911855098136E-2</v>
      </c>
      <c r="G641" s="201">
        <f t="shared" si="34"/>
        <v>-4.5518599921916647E-2</v>
      </c>
      <c r="H641" s="201">
        <f t="shared" si="34"/>
        <v>-3.3665088827903755E-2</v>
      </c>
      <c r="I641" s="201">
        <f t="shared" si="34"/>
        <v>-2.2178350329513541E-2</v>
      </c>
      <c r="J641" s="201">
        <f t="shared" si="34"/>
        <v>-1.2249710304545691E-2</v>
      </c>
      <c r="K641" s="201">
        <f t="shared" si="34"/>
        <v>-2.7639710272635565E-3</v>
      </c>
      <c r="L641" s="201">
        <f t="shared" si="34"/>
        <v>8.1178818947671427E-3</v>
      </c>
      <c r="M641" s="201">
        <f t="shared" si="34"/>
        <v>1.8620577367676416E-2</v>
      </c>
      <c r="N641" s="201">
        <f t="shared" si="34"/>
        <v>2.4769273500626188E-2</v>
      </c>
      <c r="O641" s="201">
        <f t="shared" si="34"/>
        <v>2.1621986170336616E-2</v>
      </c>
      <c r="P641" s="201">
        <f t="shared" si="34"/>
        <v>1.7897589908314249E-2</v>
      </c>
      <c r="Q641" s="201">
        <f t="shared" si="34"/>
        <v>1.297325591463605E-2</v>
      </c>
      <c r="R641" s="201">
        <f t="shared" si="34"/>
        <v>1.5028698843520427E-2</v>
      </c>
      <c r="S641" s="142">
        <f t="shared" si="34"/>
        <v>1.790316759562538E-2</v>
      </c>
    </row>
    <row r="642" spans="1:19" x14ac:dyDescent="0.25">
      <c r="A642" s="189" t="s">
        <v>198</v>
      </c>
      <c r="B642" s="132"/>
      <c r="C642" s="172">
        <f t="shared" si="35"/>
        <v>-4.557647450684188E-2</v>
      </c>
      <c r="D642" s="172">
        <f t="shared" si="34"/>
        <v>-4.1059604022824381E-2</v>
      </c>
      <c r="E642" s="172">
        <f t="shared" si="34"/>
        <v>-3.6371617150054103E-2</v>
      </c>
      <c r="F642" s="172">
        <f t="shared" si="34"/>
        <v>-7.427413270003258E-2</v>
      </c>
      <c r="G642" s="172">
        <f t="shared" si="34"/>
        <v>-8.7123305622380687E-2</v>
      </c>
      <c r="H642" s="172">
        <f t="shared" si="34"/>
        <v>-7.6718038796971144E-2</v>
      </c>
      <c r="I642" s="172">
        <f t="shared" si="34"/>
        <v>-6.5511465748309461E-2</v>
      </c>
      <c r="J642" s="172">
        <f t="shared" si="34"/>
        <v>-5.7690387385809228E-2</v>
      </c>
      <c r="K642" s="172">
        <f t="shared" si="34"/>
        <v>-5.2939787886836842E-2</v>
      </c>
      <c r="L642" s="172">
        <f t="shared" si="34"/>
        <v>-4.795628515719641E-2</v>
      </c>
      <c r="M642" s="172">
        <f t="shared" si="34"/>
        <v>-4.3475701815316459E-2</v>
      </c>
      <c r="N642" s="172">
        <f t="shared" si="34"/>
        <v>-4.0285776296484999E-2</v>
      </c>
      <c r="O642" s="172">
        <f t="shared" si="34"/>
        <v>-3.0266434471683423E-2</v>
      </c>
      <c r="P642" s="172">
        <f t="shared" si="34"/>
        <v>-1.6861090018629787E-2</v>
      </c>
      <c r="Q642" s="172">
        <f t="shared" si="34"/>
        <v>-4.6394663729727448E-3</v>
      </c>
      <c r="R642" s="172">
        <f t="shared" si="34"/>
        <v>-1.2350295755396479E-2</v>
      </c>
      <c r="S642" s="136">
        <f t="shared" si="34"/>
        <v>-1.9306315196443324E-2</v>
      </c>
    </row>
    <row r="643" spans="1:19" x14ac:dyDescent="0.25">
      <c r="A643" s="189" t="s">
        <v>201</v>
      </c>
      <c r="B643" s="132"/>
      <c r="C643" s="172">
        <f t="shared" si="35"/>
        <v>-0.11874754760713546</v>
      </c>
      <c r="D643" s="172">
        <f t="shared" si="34"/>
        <v>-7.8323916845612795E-2</v>
      </c>
      <c r="E643" s="172">
        <f t="shared" si="34"/>
        <v>-3.272593670405588E-2</v>
      </c>
      <c r="F643" s="172">
        <f t="shared" si="34"/>
        <v>-2.5187283614925837E-2</v>
      </c>
      <c r="G643" s="172">
        <f t="shared" si="34"/>
        <v>-2.6805559375978172E-2</v>
      </c>
      <c r="H643" s="172">
        <f t="shared" si="34"/>
        <v>-1.4896209354200329E-2</v>
      </c>
      <c r="I643" s="172">
        <f t="shared" si="34"/>
        <v>-3.003902955793003E-3</v>
      </c>
      <c r="J643" s="172">
        <f t="shared" si="34"/>
        <v>7.242520408327513E-3</v>
      </c>
      <c r="K643" s="172">
        <f t="shared" si="34"/>
        <v>1.8451512020293936E-2</v>
      </c>
      <c r="L643" s="172">
        <f t="shared" si="34"/>
        <v>3.1465077134985586E-2</v>
      </c>
      <c r="M643" s="172">
        <f t="shared" si="34"/>
        <v>4.4032383303432399E-2</v>
      </c>
      <c r="N643" s="172">
        <f t="shared" si="34"/>
        <v>5.0846311944560574E-2</v>
      </c>
      <c r="O643" s="172">
        <f t="shared" si="34"/>
        <v>4.1811382183461587E-2</v>
      </c>
      <c r="P643" s="172">
        <f t="shared" si="34"/>
        <v>3.1062836338326738E-2</v>
      </c>
      <c r="Q643" s="172">
        <f t="shared" si="34"/>
        <v>1.950742246646886E-2</v>
      </c>
      <c r="R643" s="172">
        <f t="shared" si="34"/>
        <v>2.5175794715285971E-2</v>
      </c>
      <c r="S643" s="136">
        <f t="shared" si="34"/>
        <v>3.1633889802083814E-2</v>
      </c>
    </row>
    <row r="644" spans="1:19" x14ac:dyDescent="0.25">
      <c r="A644" s="189" t="s">
        <v>204</v>
      </c>
      <c r="B644" s="132"/>
      <c r="C644" s="172">
        <f t="shared" si="35"/>
        <v>1.0031623087788599E-2</v>
      </c>
      <c r="D644" s="172">
        <f t="shared" si="34"/>
        <v>2.4609383806025953E-2</v>
      </c>
      <c r="E644" s="172">
        <f t="shared" si="34"/>
        <v>1.144619567032068E-2</v>
      </c>
      <c r="F644" s="172">
        <f t="shared" si="34"/>
        <v>5.1346765223064361E-2</v>
      </c>
      <c r="G644" s="172">
        <f t="shared" si="34"/>
        <v>1.1851508443470715E-2</v>
      </c>
      <c r="H644" s="172">
        <f t="shared" si="34"/>
        <v>1.6120286734655265E-2</v>
      </c>
      <c r="I644" s="172">
        <f t="shared" si="34"/>
        <v>3.2779434807418184E-2</v>
      </c>
      <c r="J644" s="172">
        <f t="shared" si="34"/>
        <v>3.7768080496631384E-2</v>
      </c>
      <c r="K644" s="172">
        <f t="shared" si="34"/>
        <v>-3.9045804088474578E-2</v>
      </c>
      <c r="L644" s="172">
        <f t="shared" si="34"/>
        <v>1.2532149372867396E-2</v>
      </c>
      <c r="M644" s="172">
        <f t="shared" si="34"/>
        <v>5.9904548826512416E-2</v>
      </c>
      <c r="N644" s="172">
        <f t="shared" si="34"/>
        <v>-1.8046197568810429E-2</v>
      </c>
      <c r="O644" s="172">
        <f t="shared" si="34"/>
        <v>8.3204556048876777E-2</v>
      </c>
      <c r="P644" s="172">
        <f t="shared" si="34"/>
        <v>3.8787645668782345E-2</v>
      </c>
      <c r="Q644" s="172">
        <f t="shared" si="34"/>
        <v>7.7917677617925118E-2</v>
      </c>
      <c r="R644" s="172">
        <f t="shared" si="34"/>
        <v>2.3466269880664026E-2</v>
      </c>
      <c r="S644" s="136">
        <f t="shared" si="34"/>
        <v>7.3752680325697373E-2</v>
      </c>
    </row>
    <row r="645" spans="1:19" x14ac:dyDescent="0.25">
      <c r="A645" s="189" t="s">
        <v>207</v>
      </c>
      <c r="B645" s="132"/>
      <c r="C645" s="172">
        <f t="shared" si="35"/>
        <v>-1.660196628722943E-2</v>
      </c>
      <c r="D645" s="172">
        <f t="shared" si="34"/>
        <v>1.137868692250299E-3</v>
      </c>
      <c r="E645" s="172">
        <f t="shared" si="34"/>
        <v>2.3297349512840126E-2</v>
      </c>
      <c r="F645" s="172">
        <f t="shared" si="34"/>
        <v>6.2479111867879356E-2</v>
      </c>
      <c r="G645" s="172">
        <f t="shared" si="34"/>
        <v>-6.7510307326376084E-3</v>
      </c>
      <c r="H645" s="172">
        <f t="shared" si="34"/>
        <v>1.6501294759744489E-2</v>
      </c>
      <c r="I645" s="172">
        <f t="shared" si="34"/>
        <v>3.870057615939726E-2</v>
      </c>
      <c r="J645" s="172">
        <f t="shared" si="34"/>
        <v>7.7205514431418765E-2</v>
      </c>
      <c r="K645" s="172">
        <f t="shared" si="34"/>
        <v>-3.1138209671877526E-2</v>
      </c>
      <c r="L645" s="172">
        <f t="shared" si="34"/>
        <v>9.9883760513717057E-3</v>
      </c>
      <c r="M645" s="172">
        <f t="shared" si="34"/>
        <v>1.3386837358206449E-2</v>
      </c>
      <c r="N645" s="172">
        <f t="shared" si="34"/>
        <v>-3.9679971882742637E-2</v>
      </c>
      <c r="O645" s="172">
        <f t="shared" si="34"/>
        <v>0.14317720226816144</v>
      </c>
      <c r="P645" s="172">
        <f t="shared" si="34"/>
        <v>4.7634921805554509E-2</v>
      </c>
      <c r="Q645" s="172">
        <f t="shared" si="34"/>
        <v>4.0059971179377651E-2</v>
      </c>
      <c r="R645" s="172">
        <f t="shared" si="34"/>
        <v>1.2804048784611499E-2</v>
      </c>
      <c r="S645" s="136">
        <f t="shared" si="34"/>
        <v>9.604816773979552E-2</v>
      </c>
    </row>
    <row r="646" spans="1:19" x14ac:dyDescent="0.25">
      <c r="A646" s="189" t="s">
        <v>210</v>
      </c>
      <c r="B646" s="132"/>
      <c r="C646" s="172">
        <f t="shared" si="35"/>
        <v>4.072351108312211E-2</v>
      </c>
      <c r="D646" s="172">
        <f t="shared" si="34"/>
        <v>5.1570723775455241E-2</v>
      </c>
      <c r="E646" s="172">
        <f t="shared" si="34"/>
        <v>-7.6210432607182188E-4</v>
      </c>
      <c r="F646" s="172">
        <f t="shared" si="34"/>
        <v>3.9711691957790451E-2</v>
      </c>
      <c r="G646" s="172">
        <f t="shared" si="34"/>
        <v>3.0855984371003897E-2</v>
      </c>
      <c r="H646" s="172">
        <f t="shared" si="34"/>
        <v>1.4939138455505985E-2</v>
      </c>
      <c r="I646" s="172">
        <f t="shared" si="34"/>
        <v>2.9551037684375059E-2</v>
      </c>
      <c r="J646" s="172">
        <f t="shared" si="34"/>
        <v>-4.6243124814109304E-3</v>
      </c>
      <c r="K646" s="172">
        <f t="shared" si="34"/>
        <v>-4.5684363911410286E-2</v>
      </c>
      <c r="L646" s="172">
        <f t="shared" si="34"/>
        <v>1.6220338345640739E-2</v>
      </c>
      <c r="M646" s="172">
        <f t="shared" si="34"/>
        <v>0.11157568311252963</v>
      </c>
      <c r="N646" s="172">
        <f t="shared" si="34"/>
        <v>5.6557591276067409E-3</v>
      </c>
      <c r="O646" s="172">
        <f t="shared" si="34"/>
        <v>2.2790168091960439E-2</v>
      </c>
      <c r="P646" s="172">
        <f t="shared" si="34"/>
        <v>3.0681766971099034E-2</v>
      </c>
      <c r="Q646" s="172">
        <f t="shared" si="34"/>
        <v>0.1199856942100952</v>
      </c>
      <c r="R646" s="172">
        <f t="shared" si="34"/>
        <v>3.6020982812113855E-2</v>
      </c>
      <c r="S646" s="136">
        <f t="shared" si="34"/>
        <v>5.086795722112214E-2</v>
      </c>
    </row>
    <row r="647" spans="1:19" x14ac:dyDescent="0.25">
      <c r="A647" s="189" t="s">
        <v>213</v>
      </c>
      <c r="B647" s="132"/>
      <c r="C647" s="172">
        <f t="shared" si="35"/>
        <v>-5.0369215311386495E-2</v>
      </c>
      <c r="D647" s="172">
        <f t="shared" si="34"/>
        <v>-4.8443996334253892E-2</v>
      </c>
      <c r="E647" s="172">
        <f t="shared" si="34"/>
        <v>-1.0759821451854834E-2</v>
      </c>
      <c r="F647" s="172">
        <f t="shared" si="34"/>
        <v>3.4284577756845014E-2</v>
      </c>
      <c r="G647" s="172">
        <f t="shared" si="34"/>
        <v>0.11473414881702304</v>
      </c>
      <c r="H647" s="172">
        <f t="shared" si="34"/>
        <v>7.2454524051815961E-2</v>
      </c>
      <c r="I647" s="172">
        <f t="shared" si="34"/>
        <v>-0.16689545548793017</v>
      </c>
      <c r="J647" s="172">
        <f t="shared" si="34"/>
        <v>0.13245719246533727</v>
      </c>
      <c r="K647" s="172">
        <f t="shared" si="34"/>
        <v>-0.17030785304730123</v>
      </c>
      <c r="L647" s="172">
        <f t="shared" si="34"/>
        <v>-5.2188693181288603E-2</v>
      </c>
      <c r="M647" s="172">
        <f t="shared" si="34"/>
        <v>0.15184738377184415</v>
      </c>
      <c r="N647" s="172">
        <f t="shared" si="34"/>
        <v>-2.5135174770694824E-2</v>
      </c>
      <c r="O647" s="172">
        <f t="shared" si="34"/>
        <v>4.2322241229775681E-2</v>
      </c>
      <c r="P647" s="172">
        <f t="shared" si="34"/>
        <v>-6.7398244831537224E-2</v>
      </c>
      <c r="Q647" s="172">
        <f t="shared" si="34"/>
        <v>0.11423585118372714</v>
      </c>
      <c r="R647" s="172">
        <f t="shared" si="34"/>
        <v>-4.5322003979878067E-2</v>
      </c>
      <c r="S647" s="136">
        <f t="shared" si="34"/>
        <v>2.1497384553968546E-2</v>
      </c>
    </row>
    <row r="648" spans="1:19" x14ac:dyDescent="0.25">
      <c r="A648" s="189" t="s">
        <v>216</v>
      </c>
      <c r="B648" s="132"/>
      <c r="C648" s="172">
        <f t="shared" si="35"/>
        <v>-2.135353557470232E-2</v>
      </c>
      <c r="D648" s="172">
        <f t="shared" si="34"/>
        <v>1.0340284598016503E-2</v>
      </c>
      <c r="E648" s="172">
        <f t="shared" si="34"/>
        <v>4.0095001627981963E-2</v>
      </c>
      <c r="F648" s="172">
        <f t="shared" si="34"/>
        <v>3.9697135026631969E-2</v>
      </c>
      <c r="G648" s="172">
        <f t="shared" si="34"/>
        <v>2.0302694314943803E-2</v>
      </c>
      <c r="H648" s="172">
        <f t="shared" si="34"/>
        <v>2.153338660866666E-2</v>
      </c>
      <c r="I648" s="172">
        <f t="shared" si="34"/>
        <v>2.0152308042514111E-2</v>
      </c>
      <c r="J648" s="172">
        <f t="shared" si="34"/>
        <v>2.6359892481782499E-2</v>
      </c>
      <c r="K648" s="172">
        <f t="shared" si="34"/>
        <v>-4.5836413179513258E-2</v>
      </c>
      <c r="L648" s="172">
        <f t="shared" si="34"/>
        <v>6.0691532829415529E-3</v>
      </c>
      <c r="M648" s="172">
        <f t="shared" si="34"/>
        <v>8.1828397959249344E-2</v>
      </c>
      <c r="N648" s="172">
        <f t="shared" si="34"/>
        <v>9.5077019809184371E-3</v>
      </c>
      <c r="O648" s="172">
        <f t="shared" si="34"/>
        <v>6.9344469494583061E-2</v>
      </c>
      <c r="P648" s="172">
        <f t="shared" si="34"/>
        <v>6.2840962352091134E-2</v>
      </c>
      <c r="Q648" s="172">
        <f t="shared" si="34"/>
        <v>8.162663799282277E-2</v>
      </c>
      <c r="R648" s="172">
        <f t="shared" si="34"/>
        <v>4.6154308338710592E-2</v>
      </c>
      <c r="S648" s="136">
        <f t="shared" si="34"/>
        <v>6.1197586441622098E-2</v>
      </c>
    </row>
    <row r="649" spans="1:19" x14ac:dyDescent="0.25">
      <c r="A649" s="189" t="s">
        <v>219</v>
      </c>
      <c r="B649" s="132"/>
      <c r="C649" s="172">
        <f t="shared" si="35"/>
        <v>8.9467717265048874E-2</v>
      </c>
      <c r="D649" s="172">
        <f t="shared" si="34"/>
        <v>4.5551158119007562E-2</v>
      </c>
      <c r="E649" s="172">
        <f t="shared" si="34"/>
        <v>3.2574283185722308E-3</v>
      </c>
      <c r="F649" s="172">
        <f t="shared" si="34"/>
        <v>-2.9915972379105482E-2</v>
      </c>
      <c r="G649" s="172">
        <f t="shared" si="34"/>
        <v>-3.4566305998447788E-2</v>
      </c>
      <c r="H649" s="172">
        <f t="shared" si="34"/>
        <v>-3.7093317167025464E-2</v>
      </c>
      <c r="I649" s="172">
        <f t="shared" si="34"/>
        <v>-2.4407698093091512E-2</v>
      </c>
      <c r="J649" s="172">
        <f t="shared" si="34"/>
        <v>-2.1512851770358443E-2</v>
      </c>
      <c r="K649" s="172">
        <f t="shared" si="34"/>
        <v>-9.0552762887728955E-3</v>
      </c>
      <c r="L649" s="172">
        <f t="shared" si="34"/>
        <v>-1.0403796505822349E-3</v>
      </c>
      <c r="M649" s="172">
        <f t="shared" si="34"/>
        <v>2.865980902478249E-3</v>
      </c>
      <c r="N649" s="172">
        <f t="shared" si="34"/>
        <v>9.3957334914753776E-3</v>
      </c>
      <c r="O649" s="172">
        <f t="shared" si="34"/>
        <v>2.1446958603697386E-2</v>
      </c>
      <c r="P649" s="172">
        <f t="shared" si="34"/>
        <v>2.23818521444894E-2</v>
      </c>
      <c r="Q649" s="172">
        <f t="shared" si="34"/>
        <v>1.9129555846693957E-2</v>
      </c>
      <c r="R649" s="172">
        <f t="shared" si="34"/>
        <v>2.6833757393575075E-2</v>
      </c>
      <c r="S649" s="136">
        <f t="shared" si="34"/>
        <v>2.0714762917999341E-2</v>
      </c>
    </row>
    <row r="650" spans="1:19" x14ac:dyDescent="0.25">
      <c r="A650" s="189" t="s">
        <v>222</v>
      </c>
      <c r="B650" s="132"/>
      <c r="C650" s="172">
        <f t="shared" si="35"/>
        <v>2.6059288179199669E-2</v>
      </c>
      <c r="D650" s="172">
        <f t="shared" si="35"/>
        <v>2.3403429182085933E-2</v>
      </c>
      <c r="E650" s="172">
        <f t="shared" si="35"/>
        <v>2.6049282196306534E-2</v>
      </c>
      <c r="F650" s="172">
        <f t="shared" si="35"/>
        <v>2.865017353730015E-2</v>
      </c>
      <c r="G650" s="172">
        <f t="shared" si="35"/>
        <v>2.2343819892743921E-2</v>
      </c>
      <c r="H650" s="172">
        <f t="shared" si="35"/>
        <v>1.3769160611259101E-2</v>
      </c>
      <c r="I650" s="172">
        <f t="shared" si="35"/>
        <v>2.8493587380433505E-2</v>
      </c>
      <c r="J650" s="172">
        <f t="shared" si="35"/>
        <v>2.7991162974113859E-2</v>
      </c>
      <c r="K650" s="172">
        <f t="shared" si="35"/>
        <v>2.6005292970072924E-2</v>
      </c>
      <c r="L650" s="172">
        <f t="shared" si="35"/>
        <v>2.2876329942072893E-2</v>
      </c>
      <c r="M650" s="172">
        <f t="shared" si="35"/>
        <v>1.7170112448980257E-2</v>
      </c>
      <c r="N650" s="172">
        <f t="shared" si="35"/>
        <v>1.3601801613665199E-2</v>
      </c>
      <c r="O650" s="172">
        <f t="shared" si="35"/>
        <v>2.4616015608599939E-2</v>
      </c>
      <c r="P650" s="172">
        <f t="shared" si="35"/>
        <v>2.8537721712022179E-2</v>
      </c>
      <c r="Q650" s="172">
        <f t="shared" si="35"/>
        <v>2.7468178736573368E-2</v>
      </c>
      <c r="R650" s="172">
        <f t="shared" si="35"/>
        <v>3.447592625007978E-2</v>
      </c>
      <c r="S650" s="136">
        <f t="shared" ref="D650:S665" si="36">(S245/R245)^4-1</f>
        <v>2.4205505697879381E-2</v>
      </c>
    </row>
    <row r="651" spans="1:19" x14ac:dyDescent="0.25">
      <c r="A651" s="189" t="s">
        <v>225</v>
      </c>
      <c r="B651" s="132"/>
      <c r="C651" s="172">
        <f t="shared" ref="C651:R666" si="37">(C246/B246)^4-1</f>
        <v>0.48133575002649276</v>
      </c>
      <c r="D651" s="172">
        <f t="shared" si="36"/>
        <v>0.15469063083923151</v>
      </c>
      <c r="E651" s="172">
        <f t="shared" si="36"/>
        <v>-9.8855555771787174E-2</v>
      </c>
      <c r="F651" s="172">
        <f t="shared" si="36"/>
        <v>-0.27962978715561015</v>
      </c>
      <c r="G651" s="172">
        <f t="shared" si="36"/>
        <v>-0.29678625329505759</v>
      </c>
      <c r="H651" s="172">
        <f t="shared" si="36"/>
        <v>-0.29660395481347601</v>
      </c>
      <c r="I651" s="172">
        <f t="shared" si="36"/>
        <v>-0.31724547026548244</v>
      </c>
      <c r="J651" s="172">
        <f t="shared" si="36"/>
        <v>-0.32110802796285054</v>
      </c>
      <c r="K651" s="172">
        <f t="shared" si="36"/>
        <v>-0.25587654275983274</v>
      </c>
      <c r="L651" s="172">
        <f t="shared" si="36"/>
        <v>-0.18581183884170582</v>
      </c>
      <c r="M651" s="172">
        <f t="shared" si="36"/>
        <v>-0.11926174163818359</v>
      </c>
      <c r="N651" s="172">
        <f t="shared" si="36"/>
        <v>-2.9243613488780351E-2</v>
      </c>
      <c r="O651" s="172">
        <f t="shared" si="36"/>
        <v>-1.0788842691046852E-2</v>
      </c>
      <c r="P651" s="172">
        <f t="shared" si="36"/>
        <v>-3.4837508689920749E-2</v>
      </c>
      <c r="Q651" s="172">
        <f t="shared" si="36"/>
        <v>-5.8925249908964417E-2</v>
      </c>
      <c r="R651" s="172">
        <f t="shared" si="36"/>
        <v>-4.376895061199626E-2</v>
      </c>
      <c r="S651" s="136">
        <f t="shared" si="36"/>
        <v>-1.6771116805243236E-2</v>
      </c>
    </row>
    <row r="652" spans="1:19" ht="13.8" thickBot="1" x14ac:dyDescent="0.3">
      <c r="A652" s="189" t="s">
        <v>228</v>
      </c>
      <c r="B652" s="132"/>
      <c r="C652" s="172">
        <f t="shared" si="37"/>
        <v>2.7691049778178822E-2</v>
      </c>
      <c r="D652" s="172">
        <f t="shared" si="36"/>
        <v>2.4307936865685331E-2</v>
      </c>
      <c r="E652" s="172">
        <f t="shared" si="36"/>
        <v>5.0799211717215353E-2</v>
      </c>
      <c r="F652" s="172">
        <f t="shared" si="36"/>
        <v>5.6792451616971995E-2</v>
      </c>
      <c r="G652" s="172">
        <f t="shared" si="36"/>
        <v>8.7662158933013767E-2</v>
      </c>
      <c r="H652" s="172">
        <f t="shared" si="36"/>
        <v>6.2330450236204982E-2</v>
      </c>
      <c r="I652" s="172">
        <f t="shared" si="36"/>
        <v>3.7998574167249055E-2</v>
      </c>
      <c r="J652" s="172">
        <f t="shared" si="36"/>
        <v>9.9672511476540659E-3</v>
      </c>
      <c r="K652" s="172">
        <f t="shared" si="36"/>
        <v>-5.3459366725953084E-3</v>
      </c>
      <c r="L652" s="172">
        <f t="shared" si="36"/>
        <v>1.4940049731571037E-2</v>
      </c>
      <c r="M652" s="172">
        <f t="shared" si="36"/>
        <v>0.10322952067277846</v>
      </c>
      <c r="N652" s="172">
        <f t="shared" si="36"/>
        <v>-8.2742067847796363E-4</v>
      </c>
      <c r="O652" s="172">
        <f t="shared" si="36"/>
        <v>1.0388336007839616E-2</v>
      </c>
      <c r="P652" s="172">
        <f t="shared" si="36"/>
        <v>4.1716363141626189E-2</v>
      </c>
      <c r="Q652" s="172">
        <f t="shared" si="36"/>
        <v>-9.8529439140467856E-3</v>
      </c>
      <c r="R652" s="172">
        <f t="shared" si="36"/>
        <v>3.0955513253699385E-2</v>
      </c>
      <c r="S652" s="136">
        <f t="shared" si="36"/>
        <v>0.1088279151291156</v>
      </c>
    </row>
    <row r="653" spans="1:19" ht="13.8" thickBot="1" x14ac:dyDescent="0.3">
      <c r="A653" s="137" t="s">
        <v>231</v>
      </c>
      <c r="B653" s="138"/>
      <c r="C653" s="201">
        <f t="shared" si="37"/>
        <v>3.1638145898009284E-2</v>
      </c>
      <c r="D653" s="201">
        <f t="shared" si="36"/>
        <v>2.7492615708134549E-2</v>
      </c>
      <c r="E653" s="201">
        <f t="shared" si="36"/>
        <v>6.1512681780977241E-2</v>
      </c>
      <c r="F653" s="201">
        <f t="shared" si="36"/>
        <v>6.7452118922355142E-2</v>
      </c>
      <c r="G653" s="201">
        <f t="shared" si="36"/>
        <v>0.10772203024430715</v>
      </c>
      <c r="H653" s="201">
        <f t="shared" si="36"/>
        <v>7.7290652938702964E-2</v>
      </c>
      <c r="I653" s="201">
        <f t="shared" si="36"/>
        <v>4.8543116020467458E-2</v>
      </c>
      <c r="J653" s="201">
        <f t="shared" si="36"/>
        <v>1.507301837789643E-2</v>
      </c>
      <c r="K653" s="201">
        <f t="shared" si="36"/>
        <v>-6.0118367810600981E-3</v>
      </c>
      <c r="L653" s="201">
        <f t="shared" si="36"/>
        <v>1.6525848657220621E-2</v>
      </c>
      <c r="M653" s="201">
        <f t="shared" si="36"/>
        <v>0.12600970834157876</v>
      </c>
      <c r="N653" s="201">
        <f t="shared" si="36"/>
        <v>-7.7394025326837923E-3</v>
      </c>
      <c r="O653" s="201">
        <f t="shared" si="36"/>
        <v>7.2374832308756964E-3</v>
      </c>
      <c r="P653" s="201">
        <f t="shared" si="36"/>
        <v>4.7555812503330408E-2</v>
      </c>
      <c r="Q653" s="201">
        <f t="shared" si="36"/>
        <v>-1.5655275164788041E-2</v>
      </c>
      <c r="R653" s="201">
        <f t="shared" si="36"/>
        <v>3.4835915446571164E-2</v>
      </c>
      <c r="S653" s="142">
        <f t="shared" si="36"/>
        <v>0.13235690686422563</v>
      </c>
    </row>
    <row r="654" spans="1:19" x14ac:dyDescent="0.25">
      <c r="A654" s="189" t="s">
        <v>234</v>
      </c>
      <c r="B654" s="132"/>
      <c r="C654" s="172">
        <f t="shared" si="37"/>
        <v>1.2590339228621961E-2</v>
      </c>
      <c r="D654" s="172">
        <f t="shared" si="36"/>
        <v>1.2550834893028329E-2</v>
      </c>
      <c r="E654" s="172">
        <f t="shared" si="36"/>
        <v>1.1369336119832596E-2</v>
      </c>
      <c r="F654" s="172">
        <f t="shared" si="36"/>
        <v>1.7727848551570835E-2</v>
      </c>
      <c r="G654" s="172">
        <f t="shared" si="36"/>
        <v>1.423746644780044E-2</v>
      </c>
      <c r="H654" s="172">
        <f t="shared" si="36"/>
        <v>6.7370074063333174E-3</v>
      </c>
      <c r="I654" s="172">
        <f t="shared" si="36"/>
        <v>-1.5644640112754127E-3</v>
      </c>
      <c r="J654" s="172">
        <f t="shared" si="36"/>
        <v>-9.5850405140248673E-3</v>
      </c>
      <c r="K654" s="172">
        <f t="shared" si="36"/>
        <v>-2.4645015876804122E-3</v>
      </c>
      <c r="L654" s="172">
        <f t="shared" si="36"/>
        <v>8.7800233337220757E-3</v>
      </c>
      <c r="M654" s="172">
        <f t="shared" si="36"/>
        <v>1.9622184636792772E-2</v>
      </c>
      <c r="N654" s="172">
        <f t="shared" si="36"/>
        <v>2.6098302752235458E-2</v>
      </c>
      <c r="O654" s="172">
        <f t="shared" si="36"/>
        <v>2.2998474226058496E-2</v>
      </c>
      <c r="P654" s="172">
        <f t="shared" si="36"/>
        <v>1.8619616687520546E-2</v>
      </c>
      <c r="Q654" s="172">
        <f t="shared" si="36"/>
        <v>1.3433346160779847E-2</v>
      </c>
      <c r="R654" s="172">
        <f t="shared" si="36"/>
        <v>1.5595960620548688E-2</v>
      </c>
      <c r="S654" s="136">
        <f t="shared" si="36"/>
        <v>1.8619944437845648E-2</v>
      </c>
    </row>
    <row r="655" spans="1:19" x14ac:dyDescent="0.25">
      <c r="A655" s="187" t="s">
        <v>1235</v>
      </c>
      <c r="B655" s="132"/>
      <c r="C655" s="172">
        <f t="shared" si="37"/>
        <v>-7.5296493103885753E-3</v>
      </c>
      <c r="D655" s="172">
        <f t="shared" si="36"/>
        <v>3.2898984700255873E-2</v>
      </c>
      <c r="E655" s="172">
        <f t="shared" si="36"/>
        <v>-5.8188414958685764E-2</v>
      </c>
      <c r="F655" s="172">
        <f t="shared" si="36"/>
        <v>-4.6933420988922947E-2</v>
      </c>
      <c r="G655" s="172">
        <f t="shared" si="36"/>
        <v>-0.13003292461441129</v>
      </c>
      <c r="H655" s="172">
        <f t="shared" si="36"/>
        <v>-7.7907658346103581E-2</v>
      </c>
      <c r="I655" s="172">
        <f t="shared" si="36"/>
        <v>-6.5609778971885691E-3</v>
      </c>
      <c r="J655" s="172">
        <f t="shared" si="36"/>
        <v>8.0554819960279689E-2</v>
      </c>
      <c r="K655" s="172">
        <f t="shared" si="36"/>
        <v>4.8198826618437218E-2</v>
      </c>
      <c r="L655" s="172">
        <f t="shared" si="36"/>
        <v>-6.8324370267192069E-4</v>
      </c>
      <c r="M655" s="172">
        <f t="shared" si="36"/>
        <v>4.6328555973316865E-2</v>
      </c>
      <c r="N655" s="172">
        <f t="shared" si="36"/>
        <v>-1.9341153391655319E-2</v>
      </c>
      <c r="O655" s="172">
        <f t="shared" si="36"/>
        <v>7.771517740887024E-3</v>
      </c>
      <c r="P655" s="172">
        <f t="shared" si="36"/>
        <v>3.1569647812466073E-2</v>
      </c>
      <c r="Q655" s="172">
        <f t="shared" si="36"/>
        <v>1.0127061945860216E-2</v>
      </c>
      <c r="R655" s="172">
        <f t="shared" si="36"/>
        <v>-1.7046278545596039E-4</v>
      </c>
      <c r="S655" s="136">
        <f t="shared" si="36"/>
        <v>2.4540949703116155E-2</v>
      </c>
    </row>
    <row r="656" spans="1:19" x14ac:dyDescent="0.25">
      <c r="A656" s="189" t="s">
        <v>1232</v>
      </c>
      <c r="B656" s="132"/>
      <c r="C656" s="172">
        <f t="shared" si="37"/>
        <v>-3.9621956050691964E-2</v>
      </c>
      <c r="D656" s="172">
        <f t="shared" si="36"/>
        <v>3.8907601617986565E-2</v>
      </c>
      <c r="E656" s="172">
        <f t="shared" si="36"/>
        <v>-7.3699637338786705E-2</v>
      </c>
      <c r="F656" s="172">
        <f t="shared" si="36"/>
        <v>1.3557423716431982E-2</v>
      </c>
      <c r="G656" s="172">
        <f t="shared" si="36"/>
        <v>-0.12195585438146495</v>
      </c>
      <c r="H656" s="172">
        <f t="shared" si="36"/>
        <v>-7.8326489799613319E-2</v>
      </c>
      <c r="I656" s="172">
        <f t="shared" si="36"/>
        <v>-9.7732351011187157E-3</v>
      </c>
      <c r="J656" s="172">
        <f t="shared" si="36"/>
        <v>7.0532670530244923E-2</v>
      </c>
      <c r="K656" s="172">
        <f t="shared" si="36"/>
        <v>2.4911119802236925E-2</v>
      </c>
      <c r="L656" s="172">
        <f t="shared" si="36"/>
        <v>-1.9014989828878281E-2</v>
      </c>
      <c r="M656" s="172">
        <f t="shared" si="36"/>
        <v>6.2537049407159762E-2</v>
      </c>
      <c r="N656" s="172">
        <f t="shared" si="36"/>
        <v>-2.8867361273602676E-2</v>
      </c>
      <c r="O656" s="172">
        <f t="shared" si="36"/>
        <v>6.2307094003006824E-3</v>
      </c>
      <c r="P656" s="172">
        <f t="shared" si="36"/>
        <v>4.0255901950460693E-2</v>
      </c>
      <c r="Q656" s="172">
        <f t="shared" si="36"/>
        <v>-1.5355204189615446E-3</v>
      </c>
      <c r="R656" s="172">
        <f t="shared" si="36"/>
        <v>-3.3816829280735927E-2</v>
      </c>
      <c r="S656" s="136">
        <f t="shared" si="36"/>
        <v>9.1332954597573845E-3</v>
      </c>
    </row>
    <row r="657" spans="1:19" x14ac:dyDescent="0.25">
      <c r="A657" s="189" t="s">
        <v>1229</v>
      </c>
      <c r="B657" s="132"/>
      <c r="C657" s="172">
        <f t="shared" si="37"/>
        <v>-2.7896187070457157E-2</v>
      </c>
      <c r="D657" s="172">
        <f t="shared" si="36"/>
        <v>-4.0142536469890078E-2</v>
      </c>
      <c r="E657" s="172">
        <f t="shared" si="36"/>
        <v>-5.869477439904025E-2</v>
      </c>
      <c r="F657" s="172">
        <f t="shared" si="36"/>
        <v>-8.6615434183038187E-2</v>
      </c>
      <c r="G657" s="172">
        <f t="shared" si="36"/>
        <v>-7.3056341198365793E-2</v>
      </c>
      <c r="H657" s="172">
        <f t="shared" si="36"/>
        <v>-4.9472552092442057E-2</v>
      </c>
      <c r="I657" s="172">
        <f t="shared" si="36"/>
        <v>-2.603065809710714E-2</v>
      </c>
      <c r="J657" s="172">
        <f t="shared" si="36"/>
        <v>9.2102686985023885E-2</v>
      </c>
      <c r="K657" s="172">
        <f t="shared" si="36"/>
        <v>7.0639983294768838E-2</v>
      </c>
      <c r="L657" s="172">
        <f t="shared" si="36"/>
        <v>1.8216510443122003E-2</v>
      </c>
      <c r="M657" s="172">
        <f t="shared" si="36"/>
        <v>9.5832033156991958E-2</v>
      </c>
      <c r="N657" s="172">
        <f t="shared" si="36"/>
        <v>5.1738682413621229E-2</v>
      </c>
      <c r="O657" s="172">
        <f t="shared" si="36"/>
        <v>-1.8399602272554105E-3</v>
      </c>
      <c r="P657" s="172">
        <f t="shared" si="36"/>
        <v>2.1344358224116178E-2</v>
      </c>
      <c r="Q657" s="172">
        <f t="shared" si="36"/>
        <v>4.2559960532161822E-2</v>
      </c>
      <c r="R657" s="172">
        <f t="shared" si="36"/>
        <v>-1.7958372850196413E-3</v>
      </c>
      <c r="S657" s="136">
        <f t="shared" si="36"/>
        <v>3.9133700917715286E-2</v>
      </c>
    </row>
    <row r="658" spans="1:19" x14ac:dyDescent="0.25">
      <c r="A658" s="189" t="s">
        <v>1226</v>
      </c>
      <c r="B658" s="132"/>
      <c r="C658" s="172">
        <f t="shared" si="37"/>
        <v>-6.2156646931127768E-2</v>
      </c>
      <c r="D658" s="172">
        <f t="shared" si="36"/>
        <v>9.7092334607157493E-2</v>
      </c>
      <c r="E658" s="172">
        <f t="shared" si="36"/>
        <v>1.2690269213905481E-2</v>
      </c>
      <c r="F658" s="172">
        <f t="shared" si="36"/>
        <v>-1.8640681432280926E-2</v>
      </c>
      <c r="G658" s="172">
        <f t="shared" si="36"/>
        <v>-5.216810612850864E-2</v>
      </c>
      <c r="H658" s="172">
        <f t="shared" si="36"/>
        <v>-5.1359407944111646E-2</v>
      </c>
      <c r="I658" s="172">
        <f t="shared" si="36"/>
        <v>-6.6448469930195486E-2</v>
      </c>
      <c r="J658" s="172">
        <f t="shared" si="36"/>
        <v>-0.16879926410080881</v>
      </c>
      <c r="K658" s="172">
        <f t="shared" si="36"/>
        <v>-5.2010992149991053E-2</v>
      </c>
      <c r="L658" s="172">
        <f t="shared" si="36"/>
        <v>-2.0203927003636935E-3</v>
      </c>
      <c r="M658" s="172">
        <f t="shared" si="36"/>
        <v>9.1889989171085817E-2</v>
      </c>
      <c r="N658" s="172">
        <f t="shared" si="36"/>
        <v>-1.6898648073534361E-2</v>
      </c>
      <c r="O658" s="172">
        <f t="shared" si="36"/>
        <v>0.106817301110119</v>
      </c>
      <c r="P658" s="172">
        <f t="shared" si="36"/>
        <v>0.10026340722584526</v>
      </c>
      <c r="Q658" s="172">
        <f t="shared" si="36"/>
        <v>0.11074185744857701</v>
      </c>
      <c r="R658" s="172">
        <f t="shared" si="36"/>
        <v>3.1639767854092504E-2</v>
      </c>
      <c r="S658" s="136">
        <f t="shared" si="36"/>
        <v>7.4148297739662805E-2</v>
      </c>
    </row>
    <row r="659" spans="1:19" x14ac:dyDescent="0.25">
      <c r="A659" s="189" t="s">
        <v>1223</v>
      </c>
      <c r="B659" s="132"/>
      <c r="C659" s="172">
        <f t="shared" si="37"/>
        <v>-2.8167174922688609E-3</v>
      </c>
      <c r="D659" s="172">
        <f t="shared" si="36"/>
        <v>-0.10561370211379817</v>
      </c>
      <c r="E659" s="172">
        <f t="shared" si="36"/>
        <v>-0.1039570804257004</v>
      </c>
      <c r="F659" s="172">
        <f t="shared" si="36"/>
        <v>-0.17331462462431124</v>
      </c>
      <c r="G659" s="172">
        <f t="shared" si="36"/>
        <v>-8.4290451960716828E-2</v>
      </c>
      <c r="H659" s="172">
        <f t="shared" si="36"/>
        <v>-4.9617207674472974E-2</v>
      </c>
      <c r="I659" s="172">
        <f t="shared" si="36"/>
        <v>-4.8812976302594624E-3</v>
      </c>
      <c r="J659" s="172">
        <f t="shared" si="36"/>
        <v>0.26127405105077117</v>
      </c>
      <c r="K659" s="172">
        <f t="shared" si="36"/>
        <v>0.20935098420564202</v>
      </c>
      <c r="L659" s="172">
        <f t="shared" si="36"/>
        <v>7.6336037065786844E-2</v>
      </c>
      <c r="M659" s="172">
        <f t="shared" si="36"/>
        <v>0.11548601039194417</v>
      </c>
      <c r="N659" s="172">
        <f t="shared" si="36"/>
        <v>9.6470500755561961E-2</v>
      </c>
      <c r="O659" s="172">
        <f t="shared" si="36"/>
        <v>-1.5994318580261679E-2</v>
      </c>
      <c r="P659" s="172">
        <f t="shared" si="36"/>
        <v>2.5834113481777443E-2</v>
      </c>
      <c r="Q659" s="172">
        <f t="shared" si="36"/>
        <v>-1.252838992067784E-2</v>
      </c>
      <c r="R659" s="172">
        <f t="shared" si="36"/>
        <v>-1.9656777052215024E-2</v>
      </c>
      <c r="S659" s="136">
        <f t="shared" si="36"/>
        <v>3.0331615463621731E-2</v>
      </c>
    </row>
    <row r="660" spans="1:19" x14ac:dyDescent="0.25">
      <c r="A660" s="189" t="s">
        <v>1220</v>
      </c>
      <c r="B660" s="132"/>
      <c r="C660" s="172">
        <f t="shared" si="37"/>
        <v>-5.1271240413045982E-2</v>
      </c>
      <c r="D660" s="172">
        <f t="shared" si="36"/>
        <v>-3.9092231376936737E-2</v>
      </c>
      <c r="E660" s="172">
        <f t="shared" si="36"/>
        <v>-2.6934479365419151E-2</v>
      </c>
      <c r="F660" s="172">
        <f t="shared" si="36"/>
        <v>0.12365356835385843</v>
      </c>
      <c r="G660" s="172">
        <f t="shared" si="36"/>
        <v>-7.6109314333646649E-2</v>
      </c>
      <c r="H660" s="172">
        <f t="shared" si="36"/>
        <v>-4.5535788070963479E-2</v>
      </c>
      <c r="I660" s="172">
        <f t="shared" si="36"/>
        <v>-1.6556170179180874E-2</v>
      </c>
      <c r="J660" s="172">
        <f t="shared" si="36"/>
        <v>0.10720566520630959</v>
      </c>
      <c r="K660" s="172">
        <f t="shared" si="36"/>
        <v>-0.13102908203809049</v>
      </c>
      <c r="L660" s="172">
        <f t="shared" si="36"/>
        <v>-0.13848428795501067</v>
      </c>
      <c r="M660" s="172">
        <f t="shared" si="36"/>
        <v>3.2430636772593058E-2</v>
      </c>
      <c r="N660" s="172">
        <f t="shared" si="36"/>
        <v>2.1524109779129885E-2</v>
      </c>
      <c r="O660" s="172">
        <f t="shared" si="36"/>
        <v>-0.13460874781418275</v>
      </c>
      <c r="P660" s="172">
        <f t="shared" si="36"/>
        <v>-0.13840342837498476</v>
      </c>
      <c r="Q660" s="172">
        <f t="shared" si="36"/>
        <v>0.13317117456396588</v>
      </c>
      <c r="R660" s="172">
        <f t="shared" si="36"/>
        <v>-1.2439743480371357E-3</v>
      </c>
      <c r="S660" s="136">
        <f t="shared" si="36"/>
        <v>-3.7343042117488068E-4</v>
      </c>
    </row>
    <row r="661" spans="1:19" x14ac:dyDescent="0.25">
      <c r="A661" s="189" t="s">
        <v>1217</v>
      </c>
      <c r="B661" s="132"/>
      <c r="C661" s="172">
        <f t="shared" si="37"/>
        <v>-5.2470710072115456E-2</v>
      </c>
      <c r="D661" s="172">
        <f t="shared" si="36"/>
        <v>0.13535179509262441</v>
      </c>
      <c r="E661" s="172">
        <f t="shared" si="36"/>
        <v>-8.9991116417889483E-2</v>
      </c>
      <c r="F661" s="172">
        <f t="shared" si="36"/>
        <v>0.13487512075153618</v>
      </c>
      <c r="G661" s="172">
        <f t="shared" si="36"/>
        <v>-0.17154615158197473</v>
      </c>
      <c r="H661" s="172">
        <f t="shared" si="36"/>
        <v>-0.10898177967910982</v>
      </c>
      <c r="I661" s="172">
        <f t="shared" si="36"/>
        <v>8.3408778735201139E-3</v>
      </c>
      <c r="J661" s="172">
        <f t="shared" si="36"/>
        <v>4.7258772116352432E-2</v>
      </c>
      <c r="K661" s="172">
        <f t="shared" si="36"/>
        <v>-2.3343593816140484E-2</v>
      </c>
      <c r="L661" s="172">
        <f t="shared" si="36"/>
        <v>-5.9123645948123471E-2</v>
      </c>
      <c r="M661" s="172">
        <f t="shared" si="36"/>
        <v>2.5810812558825003E-2</v>
      </c>
      <c r="N661" s="172">
        <f t="shared" si="36"/>
        <v>-0.11462996670343606</v>
      </c>
      <c r="O661" s="172">
        <f t="shared" si="36"/>
        <v>1.5727991137930664E-2</v>
      </c>
      <c r="P661" s="172">
        <f t="shared" si="36"/>
        <v>6.2786205629965286E-2</v>
      </c>
      <c r="Q661" s="172">
        <f t="shared" si="36"/>
        <v>-5.1728033754005143E-2</v>
      </c>
      <c r="R661" s="172">
        <f t="shared" si="36"/>
        <v>-7.1752749644099612E-2</v>
      </c>
      <c r="S661" s="136">
        <f t="shared" si="36"/>
        <v>-2.6979385194860983E-2</v>
      </c>
    </row>
    <row r="662" spans="1:19" x14ac:dyDescent="0.25">
      <c r="A662" s="189" t="s">
        <v>1214</v>
      </c>
      <c r="B662" s="132"/>
      <c r="C662" s="172">
        <f t="shared" si="37"/>
        <v>-1.3603798136868295E-2</v>
      </c>
      <c r="D662" s="172">
        <f t="shared" si="36"/>
        <v>5.0722210945017387E-2</v>
      </c>
      <c r="E662" s="172">
        <f t="shared" si="36"/>
        <v>-7.8819198847893679E-3</v>
      </c>
      <c r="F662" s="172">
        <f t="shared" si="36"/>
        <v>-4.3679791996603212E-2</v>
      </c>
      <c r="G662" s="172">
        <f t="shared" si="36"/>
        <v>-2.1752195794386364E-2</v>
      </c>
      <c r="H662" s="172">
        <f t="shared" si="36"/>
        <v>-7.3033496441287538E-2</v>
      </c>
      <c r="I662" s="172">
        <f t="shared" si="36"/>
        <v>5.7535177702248808E-2</v>
      </c>
      <c r="J662" s="172">
        <f t="shared" si="36"/>
        <v>-8.4048787042576567E-3</v>
      </c>
      <c r="K662" s="172">
        <f t="shared" si="36"/>
        <v>-5.7384447410346651E-2</v>
      </c>
      <c r="L662" s="172">
        <f t="shared" si="36"/>
        <v>-6.4387750631918372E-2</v>
      </c>
      <c r="M662" s="172">
        <f t="shared" si="36"/>
        <v>2.4434491614712561E-2</v>
      </c>
      <c r="N662" s="172">
        <f t="shared" si="36"/>
        <v>5.1106059114298663E-3</v>
      </c>
      <c r="O662" s="172">
        <f t="shared" si="36"/>
        <v>6.9084952087937745E-2</v>
      </c>
      <c r="P662" s="172">
        <f t="shared" si="36"/>
        <v>9.8798167115943913E-2</v>
      </c>
      <c r="Q662" s="172">
        <f t="shared" si="36"/>
        <v>-3.8806431535048036E-2</v>
      </c>
      <c r="R662" s="172">
        <f t="shared" si="36"/>
        <v>5.5773788119102274E-3</v>
      </c>
      <c r="S662" s="136">
        <f t="shared" si="36"/>
        <v>9.5690222674729153E-3</v>
      </c>
    </row>
    <row r="663" spans="1:19" x14ac:dyDescent="0.25">
      <c r="A663" s="189" t="s">
        <v>1211</v>
      </c>
      <c r="B663" s="132"/>
      <c r="C663" s="172">
        <f t="shared" si="37"/>
        <v>-0.25031710115767425</v>
      </c>
      <c r="D663" s="172">
        <f t="shared" si="36"/>
        <v>0.60341984633499002</v>
      </c>
      <c r="E663" s="172">
        <f t="shared" si="36"/>
        <v>-0.29511059242512871</v>
      </c>
      <c r="F663" s="172">
        <f t="shared" si="36"/>
        <v>4.1465718672308416E-2</v>
      </c>
      <c r="G663" s="172">
        <f t="shared" si="36"/>
        <v>8.6050407244942395E-2</v>
      </c>
      <c r="H663" s="172">
        <f t="shared" si="36"/>
        <v>-0.6279655462926641</v>
      </c>
      <c r="I663" s="172">
        <f t="shared" si="36"/>
        <v>0.27440526484301242</v>
      </c>
      <c r="J663" s="172">
        <f t="shared" si="36"/>
        <v>0.31261731810371818</v>
      </c>
      <c r="K663" s="172">
        <f t="shared" si="36"/>
        <v>0.16114183874344601</v>
      </c>
      <c r="L663" s="172">
        <f t="shared" si="36"/>
        <v>-1.3791032160664018E-2</v>
      </c>
      <c r="M663" s="172">
        <f t="shared" si="36"/>
        <v>1.3708289094664261E-2</v>
      </c>
      <c r="N663" s="172">
        <f t="shared" si="36"/>
        <v>-0.14315376856846751</v>
      </c>
      <c r="O663" s="172">
        <f t="shared" si="36"/>
        <v>-0.14620009472720208</v>
      </c>
      <c r="P663" s="172">
        <f t="shared" si="36"/>
        <v>0.13735741014342606</v>
      </c>
      <c r="Q663" s="172">
        <f t="shared" si="36"/>
        <v>0.3430831466304578</v>
      </c>
      <c r="R663" s="172">
        <f t="shared" si="36"/>
        <v>-0.30572133005628588</v>
      </c>
      <c r="S663" s="136">
        <f t="shared" si="36"/>
        <v>-0.16670833938042751</v>
      </c>
    </row>
    <row r="664" spans="1:19" x14ac:dyDescent="0.25">
      <c r="A664" s="189" t="s">
        <v>1208</v>
      </c>
      <c r="B664" s="132"/>
      <c r="C664" s="172">
        <f t="shared" si="37"/>
        <v>-0.20554579209567225</v>
      </c>
      <c r="D664" s="172">
        <f t="shared" si="36"/>
        <v>0.42560865584967034</v>
      </c>
      <c r="E664" s="172">
        <f t="shared" si="36"/>
        <v>-0.14504283072520407</v>
      </c>
      <c r="F664" s="172">
        <f t="shared" si="36"/>
        <v>3.3205888388648575E-2</v>
      </c>
      <c r="G664" s="172">
        <f t="shared" si="36"/>
        <v>0.10819255201897282</v>
      </c>
      <c r="H664" s="172">
        <f t="shared" si="36"/>
        <v>-0.87089475311982434</v>
      </c>
      <c r="I664" s="172">
        <f t="shared" si="36"/>
        <v>0.19432202703017309</v>
      </c>
      <c r="J664" s="172">
        <f t="shared" si="36"/>
        <v>0.54422093092171031</v>
      </c>
      <c r="K664" s="172">
        <f t="shared" si="36"/>
        <v>-0.12122656529426412</v>
      </c>
      <c r="L664" s="172">
        <f t="shared" si="36"/>
        <v>0.34530652308038401</v>
      </c>
      <c r="M664" s="172">
        <f t="shared" si="36"/>
        <v>-1.1068302391372575E-2</v>
      </c>
      <c r="N664" s="172">
        <f t="shared" si="36"/>
        <v>-0.26741567248849718</v>
      </c>
      <c r="O664" s="172">
        <f t="shared" si="36"/>
        <v>-8.8899666424059887E-2</v>
      </c>
      <c r="P664" s="172">
        <f t="shared" si="36"/>
        <v>-0.22104749807110746</v>
      </c>
      <c r="Q664" s="172">
        <f t="shared" si="36"/>
        <v>8.3817976473555822E-2</v>
      </c>
      <c r="R664" s="172">
        <f t="shared" si="36"/>
        <v>-0.45295547355470478</v>
      </c>
      <c r="S664" s="136">
        <f t="shared" si="36"/>
        <v>-9.1034233454175828E-2</v>
      </c>
    </row>
    <row r="665" spans="1:19" x14ac:dyDescent="0.25">
      <c r="A665" s="189" t="s">
        <v>1205</v>
      </c>
      <c r="B665" s="132"/>
      <c r="C665" s="172">
        <f t="shared" si="37"/>
        <v>-0.43107483232454524</v>
      </c>
      <c r="D665" s="172">
        <f t="shared" si="36"/>
        <v>1.308477056590768</v>
      </c>
      <c r="E665" s="172">
        <f t="shared" si="36"/>
        <v>-0.60003722526448811</v>
      </c>
      <c r="F665" s="172">
        <f t="shared" si="36"/>
        <v>0.17120225957156388</v>
      </c>
      <c r="G665" s="172">
        <f t="shared" si="36"/>
        <v>-0.14617651065170523</v>
      </c>
      <c r="H665" s="172">
        <f t="shared" si="36"/>
        <v>-0.15434481268281541</v>
      </c>
      <c r="I665" s="172">
        <f t="shared" si="36"/>
        <v>0.47032468564822305</v>
      </c>
      <c r="J665" s="172">
        <f t="shared" si="36"/>
        <v>-0.15165340640820535</v>
      </c>
      <c r="K665" s="172">
        <f t="shared" si="36"/>
        <v>0.40313241077795658</v>
      </c>
      <c r="L665" s="172">
        <f t="shared" si="36"/>
        <v>-0.26822710005715833</v>
      </c>
      <c r="M665" s="172">
        <f t="shared" si="36"/>
        <v>0.18746777891294886</v>
      </c>
      <c r="N665" s="172">
        <f t="shared" si="36"/>
        <v>0.28391183743390869</v>
      </c>
      <c r="O665" s="172">
        <f t="shared" si="36"/>
        <v>-0.34217057754378277</v>
      </c>
      <c r="P665" s="172">
        <f t="shared" si="36"/>
        <v>1.1747304336856779E-2</v>
      </c>
      <c r="Q665" s="172">
        <f t="shared" si="36"/>
        <v>0.91038554814873107</v>
      </c>
      <c r="R665" s="172">
        <f t="shared" si="36"/>
        <v>-0.33791384901882027</v>
      </c>
      <c r="S665" s="136">
        <f t="shared" si="36"/>
        <v>-0.33077588227454557</v>
      </c>
    </row>
    <row r="666" spans="1:19" x14ac:dyDescent="0.25">
      <c r="A666" s="189" t="s">
        <v>1202</v>
      </c>
      <c r="B666" s="132"/>
      <c r="C666" s="172">
        <f t="shared" si="37"/>
        <v>-0.18093467447465605</v>
      </c>
      <c r="D666" s="172">
        <f t="shared" si="37"/>
        <v>0.36380808805707399</v>
      </c>
      <c r="E666" s="172">
        <f t="shared" si="37"/>
        <v>-8.5028123754040452E-2</v>
      </c>
      <c r="F666" s="172">
        <f t="shared" si="37"/>
        <v>2.2718389611914303E-2</v>
      </c>
      <c r="G666" s="172">
        <f t="shared" si="37"/>
        <v>0.13191432460291841</v>
      </c>
      <c r="H666" s="172">
        <f t="shared" si="37"/>
        <v>-0.89341678108484734</v>
      </c>
      <c r="I666" s="172">
        <f t="shared" si="37"/>
        <v>0.15997451012189412</v>
      </c>
      <c r="J666" s="172">
        <f t="shared" si="37"/>
        <v>0.66784272850901316</v>
      </c>
      <c r="K666" s="172">
        <f t="shared" si="37"/>
        <v>-0.17322339093566919</v>
      </c>
      <c r="L666" s="172">
        <f t="shared" si="37"/>
        <v>0.45336337494947654</v>
      </c>
      <c r="M666" s="172">
        <f t="shared" si="37"/>
        <v>-3.2455110916030927E-2</v>
      </c>
      <c r="N666" s="172">
        <f t="shared" si="37"/>
        <v>-0.32071847642966755</v>
      </c>
      <c r="O666" s="172">
        <f t="shared" si="37"/>
        <v>-4.6047305055390453E-2</v>
      </c>
      <c r="P666" s="172">
        <f t="shared" si="37"/>
        <v>-0.24901420297801569</v>
      </c>
      <c r="Q666" s="172">
        <f t="shared" si="37"/>
        <v>-9.1542100515659142E-3</v>
      </c>
      <c r="R666" s="172">
        <f t="shared" si="37"/>
        <v>-0.47109768513946559</v>
      </c>
      <c r="S666" s="136">
        <f t="shared" ref="D666:S681" si="38">(S261/R261)^4-1</f>
        <v>-4.1064717413694218E-2</v>
      </c>
    </row>
    <row r="667" spans="1:19" x14ac:dyDescent="0.25">
      <c r="A667" s="189" t="s">
        <v>1199</v>
      </c>
      <c r="B667" s="132"/>
      <c r="C667" s="172">
        <f t="shared" ref="C667:R682" si="39">(C262/B262)^4-1</f>
        <v>-0.31772195609492415</v>
      </c>
      <c r="D667" s="172">
        <f t="shared" si="39"/>
        <v>1.310445637756235</v>
      </c>
      <c r="E667" s="172">
        <f t="shared" si="39"/>
        <v>-0.46839388640781676</v>
      </c>
      <c r="F667" s="172">
        <f t="shared" si="39"/>
        <v>-0.14353937082755786</v>
      </c>
      <c r="G667" s="172">
        <f t="shared" si="39"/>
        <v>0.37835524253437347</v>
      </c>
      <c r="H667" s="172">
        <f t="shared" si="39"/>
        <v>-9.5222961257660832E-2</v>
      </c>
      <c r="I667" s="172">
        <f t="shared" si="39"/>
        <v>0.31985459227040991</v>
      </c>
      <c r="J667" s="172">
        <f t="shared" si="39"/>
        <v>0.29003008939979669</v>
      </c>
      <c r="K667" s="172">
        <f t="shared" si="39"/>
        <v>0.50767589859991036</v>
      </c>
      <c r="L667" s="172">
        <f t="shared" si="39"/>
        <v>-0.37324343729225629</v>
      </c>
      <c r="M667" s="172">
        <f t="shared" si="39"/>
        <v>0.17737569926697572</v>
      </c>
      <c r="N667" s="172">
        <f t="shared" si="39"/>
        <v>9.8295858296864713E-2</v>
      </c>
      <c r="O667" s="172">
        <f t="shared" si="39"/>
        <v>-0.25257081055144781</v>
      </c>
      <c r="P667" s="172">
        <f t="shared" si="39"/>
        <v>0.23900806779080153</v>
      </c>
      <c r="Q667" s="172">
        <f t="shared" si="39"/>
        <v>0.89591052462292642</v>
      </c>
      <c r="R667" s="172">
        <f t="shared" si="39"/>
        <v>-9.1224884981449539E-2</v>
      </c>
      <c r="S667" s="136">
        <f t="shared" si="38"/>
        <v>-0.28708884060808881</v>
      </c>
    </row>
    <row r="668" spans="1:19" x14ac:dyDescent="0.25">
      <c r="A668" s="189" t="s">
        <v>1196</v>
      </c>
      <c r="B668" s="132"/>
      <c r="C668" s="172">
        <f t="shared" si="39"/>
        <v>0.70718881281409884</v>
      </c>
      <c r="D668" s="172">
        <f t="shared" si="38"/>
        <v>0.33342860929063911</v>
      </c>
      <c r="E668" s="172">
        <f t="shared" si="38"/>
        <v>-0.62984943999999987</v>
      </c>
      <c r="F668" s="172">
        <f t="shared" si="38"/>
        <v>-3.5710662533249948E-2</v>
      </c>
      <c r="G668" s="172">
        <f t="shared" si="38"/>
        <v>-9.9552456340865181E-2</v>
      </c>
      <c r="H668" s="172">
        <f t="shared" si="38"/>
        <v>0.28948888406753581</v>
      </c>
      <c r="I668" s="172">
        <f t="shared" si="38"/>
        <v>-0.11224227695587552</v>
      </c>
      <c r="J668" s="172">
        <f t="shared" si="38"/>
        <v>0.1802239004441808</v>
      </c>
      <c r="K668" s="172">
        <f t="shared" si="38"/>
        <v>-2.2987545634930884E-2</v>
      </c>
      <c r="L668" s="172">
        <f t="shared" si="38"/>
        <v>-0.28867882863606209</v>
      </c>
      <c r="M668" s="172">
        <f t="shared" si="38"/>
        <v>0.62224410662224083</v>
      </c>
      <c r="N668" s="172">
        <f t="shared" si="38"/>
        <v>0.23813115156231146</v>
      </c>
      <c r="O668" s="172">
        <f t="shared" si="38"/>
        <v>-0.13162120224869123</v>
      </c>
      <c r="P668" s="172">
        <f t="shared" si="38"/>
        <v>-2.1916976555154344E-2</v>
      </c>
      <c r="Q668" s="172">
        <f t="shared" si="38"/>
        <v>-0.121784441797262</v>
      </c>
      <c r="R668" s="172">
        <f t="shared" si="38"/>
        <v>-0.15126256346094791</v>
      </c>
      <c r="S668" s="136">
        <f t="shared" si="38"/>
        <v>5.9924926016963198E-3</v>
      </c>
    </row>
    <row r="669" spans="1:19" x14ac:dyDescent="0.25">
      <c r="A669" s="189" t="s">
        <v>1193</v>
      </c>
      <c r="B669" s="132"/>
      <c r="C669" s="172">
        <f t="shared" si="39"/>
        <v>-0.36607088153092926</v>
      </c>
      <c r="D669" s="172">
        <f t="shared" si="38"/>
        <v>1.4109002022687847</v>
      </c>
      <c r="E669" s="172">
        <f t="shared" si="38"/>
        <v>-0.45368687527230234</v>
      </c>
      <c r="F669" s="172">
        <f t="shared" si="38"/>
        <v>-0.15082990467879709</v>
      </c>
      <c r="G669" s="172">
        <f t="shared" si="38"/>
        <v>0.42305302395033184</v>
      </c>
      <c r="H669" s="172">
        <f t="shared" si="38"/>
        <v>-0.11750374784920536</v>
      </c>
      <c r="I669" s="172">
        <f t="shared" si="38"/>
        <v>0.35919127006060103</v>
      </c>
      <c r="J669" s="172">
        <f t="shared" si="38"/>
        <v>0.29978615972770184</v>
      </c>
      <c r="K669" s="172">
        <f t="shared" si="38"/>
        <v>0.55183520066395841</v>
      </c>
      <c r="L669" s="172">
        <f t="shared" si="38"/>
        <v>-0.37826778737063338</v>
      </c>
      <c r="M669" s="172">
        <f t="shared" si="38"/>
        <v>0.14943778126402485</v>
      </c>
      <c r="N669" s="172">
        <f t="shared" si="38"/>
        <v>8.722688796218403E-2</v>
      </c>
      <c r="O669" s="172">
        <f t="shared" si="38"/>
        <v>-0.26151564911611824</v>
      </c>
      <c r="P669" s="172">
        <f t="shared" si="38"/>
        <v>0.2630119666047861</v>
      </c>
      <c r="Q669" s="172">
        <f t="shared" si="38"/>
        <v>1.005356623221259</v>
      </c>
      <c r="R669" s="172">
        <f t="shared" si="38"/>
        <v>-8.6483562457971397E-2</v>
      </c>
      <c r="S669" s="136">
        <f t="shared" si="38"/>
        <v>-0.30664560813989017</v>
      </c>
    </row>
    <row r="670" spans="1:19" x14ac:dyDescent="0.25">
      <c r="A670" s="189" t="s">
        <v>1190</v>
      </c>
      <c r="B670" s="132"/>
      <c r="C670" s="172">
        <f t="shared" si="39"/>
        <v>-0.26315113430144654</v>
      </c>
      <c r="D670" s="172">
        <f t="shared" si="38"/>
        <v>0.40516906903989858</v>
      </c>
      <c r="E670" s="172">
        <f t="shared" si="38"/>
        <v>-0.36776698818691944</v>
      </c>
      <c r="F670" s="172">
        <f t="shared" si="38"/>
        <v>0.25563022093667009</v>
      </c>
      <c r="G670" s="172">
        <f t="shared" si="38"/>
        <v>-0.14743255601068628</v>
      </c>
      <c r="H670" s="172">
        <f t="shared" si="38"/>
        <v>-0.10053809379627121</v>
      </c>
      <c r="I670" s="172">
        <f t="shared" si="38"/>
        <v>0.34198195271654397</v>
      </c>
      <c r="J670" s="172">
        <f t="shared" si="38"/>
        <v>9.2734356758564562E-2</v>
      </c>
      <c r="K670" s="172">
        <f t="shared" si="38"/>
        <v>0.30624224946671674</v>
      </c>
      <c r="L670" s="172">
        <f t="shared" si="38"/>
        <v>4.1083525343503791E-3</v>
      </c>
      <c r="M670" s="172">
        <f t="shared" si="38"/>
        <v>-7.8990628447182631E-2</v>
      </c>
      <c r="N670" s="172">
        <f t="shared" si="38"/>
        <v>-0.16032659896169232</v>
      </c>
      <c r="O670" s="172">
        <f t="shared" si="38"/>
        <v>-0.11136734919252311</v>
      </c>
      <c r="P670" s="172">
        <f t="shared" si="38"/>
        <v>0.63754737012117668</v>
      </c>
      <c r="Q670" s="172">
        <f t="shared" si="38"/>
        <v>0.21945471916383141</v>
      </c>
      <c r="R670" s="172">
        <f t="shared" si="38"/>
        <v>-0.31436450626653056</v>
      </c>
      <c r="S670" s="136">
        <f t="shared" si="38"/>
        <v>-0.11767962509081853</v>
      </c>
    </row>
    <row r="671" spans="1:19" x14ac:dyDescent="0.25">
      <c r="A671" s="189" t="s">
        <v>1187</v>
      </c>
      <c r="B671" s="132"/>
      <c r="C671" s="172">
        <f t="shared" si="39"/>
        <v>-1.4878738499004562E-2</v>
      </c>
      <c r="D671" s="172">
        <f t="shared" si="38"/>
        <v>9.1155683587234693E-2</v>
      </c>
      <c r="E671" s="172">
        <f t="shared" si="38"/>
        <v>-9.2573991592569405E-2</v>
      </c>
      <c r="F671" s="172">
        <f t="shared" si="38"/>
        <v>0.34013873803279537</v>
      </c>
      <c r="G671" s="172">
        <f t="shared" si="38"/>
        <v>-0.36293519204939761</v>
      </c>
      <c r="H671" s="172">
        <f t="shared" si="38"/>
        <v>9.9785531571311648E-2</v>
      </c>
      <c r="I671" s="172">
        <f t="shared" si="38"/>
        <v>-7.8115294696853188E-2</v>
      </c>
      <c r="J671" s="172">
        <f t="shared" si="38"/>
        <v>2.4209320281430635E-2</v>
      </c>
      <c r="K671" s="172">
        <f t="shared" si="38"/>
        <v>-4.8228723689403452E-2</v>
      </c>
      <c r="L671" s="172">
        <f t="shared" si="38"/>
        <v>-6.9478835512988502E-2</v>
      </c>
      <c r="M671" s="172">
        <f t="shared" si="38"/>
        <v>1.8879240198661495E-2</v>
      </c>
      <c r="N671" s="172">
        <f t="shared" si="38"/>
        <v>-0.2056461161811235</v>
      </c>
      <c r="O671" s="172">
        <f t="shared" si="38"/>
        <v>5.4521286919100742E-2</v>
      </c>
      <c r="P671" s="172">
        <f t="shared" si="38"/>
        <v>2.1552908090316514E-2</v>
      </c>
      <c r="Q671" s="172">
        <f t="shared" si="38"/>
        <v>-0.15101839995913102</v>
      </c>
      <c r="R671" s="172">
        <f t="shared" si="38"/>
        <v>-9.9043086458007301E-2</v>
      </c>
      <c r="S671" s="136">
        <f t="shared" si="38"/>
        <v>-3.6668612428822356E-2</v>
      </c>
    </row>
    <row r="672" spans="1:19" x14ac:dyDescent="0.25">
      <c r="A672" s="189" t="s">
        <v>1184</v>
      </c>
      <c r="B672" s="132"/>
      <c r="C672" s="172">
        <f t="shared" si="39"/>
        <v>3.4371611724439699E-3</v>
      </c>
      <c r="D672" s="172">
        <f t="shared" si="38"/>
        <v>2.073813080333986E-2</v>
      </c>
      <c r="E672" s="172">
        <f t="shared" si="38"/>
        <v>3.7189264363861385E-2</v>
      </c>
      <c r="F672" s="172">
        <f t="shared" si="38"/>
        <v>0.3609575524474864</v>
      </c>
      <c r="G672" s="172">
        <f t="shared" si="38"/>
        <v>0.10063474924415883</v>
      </c>
      <c r="H672" s="172">
        <f t="shared" si="38"/>
        <v>-7.2390996539025698E-3</v>
      </c>
      <c r="I672" s="172">
        <f t="shared" si="38"/>
        <v>-0.14009371845213525</v>
      </c>
      <c r="J672" s="172">
        <f t="shared" si="38"/>
        <v>0.17050249420990649</v>
      </c>
      <c r="K672" s="172">
        <f t="shared" si="38"/>
        <v>7.6620837071009085E-2</v>
      </c>
      <c r="L672" s="172">
        <f t="shared" si="38"/>
        <v>-3.2970801344518574E-2</v>
      </c>
      <c r="M672" s="172">
        <f t="shared" si="38"/>
        <v>0.15505314423819616</v>
      </c>
      <c r="N672" s="172">
        <f t="shared" si="38"/>
        <v>1.2832688051677144E-2</v>
      </c>
      <c r="O672" s="172">
        <f t="shared" si="38"/>
        <v>-0.33919400562657098</v>
      </c>
      <c r="P672" s="172">
        <f t="shared" si="38"/>
        <v>1.0530488428690532E-2</v>
      </c>
      <c r="Q672" s="172">
        <f t="shared" si="38"/>
        <v>0.11227588138369371</v>
      </c>
      <c r="R672" s="172">
        <f t="shared" si="38"/>
        <v>0.34538976513717001</v>
      </c>
      <c r="S672" s="136">
        <f t="shared" si="38"/>
        <v>0.13674124135192289</v>
      </c>
    </row>
    <row r="673" spans="1:19" x14ac:dyDescent="0.25">
      <c r="A673" s="189" t="s">
        <v>1181</v>
      </c>
      <c r="B673" s="132"/>
      <c r="C673" s="172">
        <f t="shared" si="39"/>
        <v>4.564021389356987E-2</v>
      </c>
      <c r="D673" s="172">
        <f t="shared" si="38"/>
        <v>2.3544818628029152E-2</v>
      </c>
      <c r="E673" s="172">
        <f t="shared" si="38"/>
        <v>-3.312810505089403E-2</v>
      </c>
      <c r="F673" s="172">
        <f t="shared" si="38"/>
        <v>-0.13722873995527862</v>
      </c>
      <c r="G673" s="172">
        <f t="shared" si="38"/>
        <v>-0.14348518758429374</v>
      </c>
      <c r="H673" s="172">
        <f t="shared" si="38"/>
        <v>-7.7325905450726262E-2</v>
      </c>
      <c r="I673" s="172">
        <f t="shared" si="38"/>
        <v>-1.1231306922554474E-3</v>
      </c>
      <c r="J673" s="172">
        <f t="shared" si="38"/>
        <v>9.795118636912381E-2</v>
      </c>
      <c r="K673" s="172">
        <f t="shared" si="38"/>
        <v>8.9570205086145327E-2</v>
      </c>
      <c r="L673" s="172">
        <f t="shared" si="38"/>
        <v>3.1576196935831469E-2</v>
      </c>
      <c r="M673" s="172">
        <f t="shared" si="38"/>
        <v>1.8894441810374696E-2</v>
      </c>
      <c r="N673" s="172">
        <f t="shared" si="38"/>
        <v>-2.1783362032432585E-3</v>
      </c>
      <c r="O673" s="172">
        <f t="shared" si="38"/>
        <v>1.063295475299797E-2</v>
      </c>
      <c r="P673" s="172">
        <f t="shared" si="38"/>
        <v>1.6329778576716913E-2</v>
      </c>
      <c r="Q673" s="172">
        <f t="shared" si="38"/>
        <v>3.1425251738838034E-2</v>
      </c>
      <c r="R673" s="172">
        <f t="shared" si="38"/>
        <v>6.2462301037595536E-2</v>
      </c>
      <c r="S673" s="136">
        <f t="shared" si="38"/>
        <v>5.2309177470673873E-2</v>
      </c>
    </row>
    <row r="674" spans="1:19" x14ac:dyDescent="0.25">
      <c r="A674" s="189" t="s">
        <v>1178</v>
      </c>
      <c r="B674" s="132"/>
      <c r="C674" s="172">
        <f t="shared" si="39"/>
        <v>-2.6337360787258568E-3</v>
      </c>
      <c r="D674" s="172">
        <f t="shared" si="38"/>
        <v>6.1322172481611759E-2</v>
      </c>
      <c r="E674" s="172">
        <f t="shared" si="38"/>
        <v>1.4305180071580104E-2</v>
      </c>
      <c r="F674" s="172">
        <f t="shared" si="38"/>
        <v>-0.19686936300066227</v>
      </c>
      <c r="G674" s="172">
        <f t="shared" si="38"/>
        <v>-0.24169812389412781</v>
      </c>
      <c r="H674" s="172">
        <f t="shared" si="38"/>
        <v>-0.12792321670019724</v>
      </c>
      <c r="I674" s="172">
        <f t="shared" si="38"/>
        <v>3.2421864409549528E-2</v>
      </c>
      <c r="J674" s="172">
        <f t="shared" si="38"/>
        <v>0.22215441411569525</v>
      </c>
      <c r="K674" s="172">
        <f t="shared" si="38"/>
        <v>0.18621558889789869</v>
      </c>
      <c r="L674" s="172">
        <f t="shared" si="38"/>
        <v>1.5053674856817301E-2</v>
      </c>
      <c r="M674" s="172">
        <f t="shared" si="38"/>
        <v>-2.1089980402302144E-2</v>
      </c>
      <c r="N674" s="172">
        <f t="shared" si="38"/>
        <v>-7.9029056185729973E-2</v>
      </c>
      <c r="O674" s="172">
        <f t="shared" si="38"/>
        <v>-4.4855218992354451E-2</v>
      </c>
      <c r="P674" s="172">
        <f t="shared" si="38"/>
        <v>-3.6463891042885943E-2</v>
      </c>
      <c r="Q674" s="172">
        <f t="shared" si="38"/>
        <v>9.1545955732454942E-3</v>
      </c>
      <c r="R674" s="172">
        <f t="shared" si="38"/>
        <v>6.241653146251025E-2</v>
      </c>
      <c r="S674" s="136">
        <f t="shared" si="38"/>
        <v>4.4454698382411673E-2</v>
      </c>
    </row>
    <row r="675" spans="1:19" x14ac:dyDescent="0.25">
      <c r="A675" s="189" t="s">
        <v>1175</v>
      </c>
      <c r="B675" s="132"/>
      <c r="C675" s="172">
        <f t="shared" si="39"/>
        <v>0.11849143745349555</v>
      </c>
      <c r="D675" s="172">
        <f t="shared" si="38"/>
        <v>5.0626258150113568E-2</v>
      </c>
      <c r="E675" s="172">
        <f t="shared" si="38"/>
        <v>-1.184587133322812E-2</v>
      </c>
      <c r="F675" s="172">
        <f t="shared" si="38"/>
        <v>-7.0647931502527017E-2</v>
      </c>
      <c r="G675" s="172">
        <f t="shared" si="38"/>
        <v>-5.0179323845518375E-2</v>
      </c>
      <c r="H675" s="172">
        <f t="shared" si="38"/>
        <v>-2.562622810665216E-3</v>
      </c>
      <c r="I675" s="172">
        <f t="shared" si="38"/>
        <v>4.7539313555169604E-2</v>
      </c>
      <c r="J675" s="172">
        <f t="shared" si="38"/>
        <v>8.7470326260083553E-2</v>
      </c>
      <c r="K675" s="172">
        <f t="shared" si="38"/>
        <v>8.7185743309007968E-2</v>
      </c>
      <c r="L675" s="172">
        <f t="shared" si="38"/>
        <v>8.0677457770872874E-2</v>
      </c>
      <c r="M675" s="172">
        <f t="shared" si="38"/>
        <v>7.2529126343176209E-2</v>
      </c>
      <c r="N675" s="172">
        <f t="shared" si="38"/>
        <v>6.2376611282133343E-2</v>
      </c>
      <c r="O675" s="172">
        <f t="shared" si="38"/>
        <v>4.8436270273915394E-2</v>
      </c>
      <c r="P675" s="172">
        <f t="shared" si="38"/>
        <v>3.5617880671905855E-2</v>
      </c>
      <c r="Q675" s="172">
        <f t="shared" si="38"/>
        <v>2.1899496279129238E-2</v>
      </c>
      <c r="R675" s="172">
        <f t="shared" si="38"/>
        <v>-2.6978401904977911E-3</v>
      </c>
      <c r="S675" s="136">
        <f t="shared" si="38"/>
        <v>-1.076585466092872E-2</v>
      </c>
    </row>
    <row r="676" spans="1:19" x14ac:dyDescent="0.25">
      <c r="A676" s="189" t="s">
        <v>1172</v>
      </c>
      <c r="B676" s="132"/>
      <c r="C676" s="172">
        <f t="shared" si="39"/>
        <v>6.5302583177835993E-2</v>
      </c>
      <c r="D676" s="172">
        <f t="shared" si="38"/>
        <v>4.6412402452980173E-2</v>
      </c>
      <c r="E676" s="172">
        <f t="shared" si="38"/>
        <v>2.7426038647667683E-2</v>
      </c>
      <c r="F676" s="172">
        <f t="shared" si="38"/>
        <v>-7.2789466593118357E-3</v>
      </c>
      <c r="G676" s="172">
        <f t="shared" si="38"/>
        <v>2.2361691779604342E-3</v>
      </c>
      <c r="H676" s="172">
        <f t="shared" si="38"/>
        <v>3.1631109550944059E-2</v>
      </c>
      <c r="I676" s="172">
        <f t="shared" si="38"/>
        <v>6.0759168309250322E-2</v>
      </c>
      <c r="J676" s="172">
        <f t="shared" si="38"/>
        <v>7.6114488630965926E-2</v>
      </c>
      <c r="K676" s="172">
        <f t="shared" si="38"/>
        <v>3.8345071861574098E-2</v>
      </c>
      <c r="L676" s="172">
        <f t="shared" si="38"/>
        <v>-6.547568388711289E-3</v>
      </c>
      <c r="M676" s="172">
        <f t="shared" si="38"/>
        <v>-5.1381793532960907E-2</v>
      </c>
      <c r="N676" s="172">
        <f t="shared" si="38"/>
        <v>-8.804362614991601E-2</v>
      </c>
      <c r="O676" s="172">
        <f t="shared" si="38"/>
        <v>-7.5365232166157425E-2</v>
      </c>
      <c r="P676" s="172">
        <f t="shared" si="38"/>
        <v>-4.8767525072102136E-2</v>
      </c>
      <c r="Q676" s="172">
        <f t="shared" si="38"/>
        <v>-2.09513613527883E-2</v>
      </c>
      <c r="R676" s="172">
        <f t="shared" si="38"/>
        <v>-9.1266775264396971E-3</v>
      </c>
      <c r="S676" s="136">
        <f t="shared" si="38"/>
        <v>-1.0390062050369298E-2</v>
      </c>
    </row>
    <row r="677" spans="1:19" x14ac:dyDescent="0.25">
      <c r="A677" s="189" t="s">
        <v>1169</v>
      </c>
      <c r="B677" s="132"/>
      <c r="C677" s="172">
        <f t="shared" si="39"/>
        <v>3.0372614583911384E-2</v>
      </c>
      <c r="D677" s="172">
        <f t="shared" si="38"/>
        <v>4.3475849845602266E-2</v>
      </c>
      <c r="E677" s="172">
        <f t="shared" si="38"/>
        <v>5.5237756672852134E-2</v>
      </c>
      <c r="F677" s="172">
        <f t="shared" si="38"/>
        <v>3.8545642042097539E-2</v>
      </c>
      <c r="G677" s="172">
        <f t="shared" si="38"/>
        <v>3.8526621357762192E-2</v>
      </c>
      <c r="H677" s="172">
        <f t="shared" si="38"/>
        <v>5.4493408616784755E-2</v>
      </c>
      <c r="I677" s="172">
        <f t="shared" si="38"/>
        <v>6.9711194012752609E-2</v>
      </c>
      <c r="J677" s="172">
        <f t="shared" si="38"/>
        <v>6.8517501347932441E-2</v>
      </c>
      <c r="K677" s="172">
        <f t="shared" si="38"/>
        <v>7.7170060348594749E-3</v>
      </c>
      <c r="L677" s="172">
        <f t="shared" si="38"/>
        <v>-6.0954966439910163E-2</v>
      </c>
      <c r="M677" s="172">
        <f t="shared" si="38"/>
        <v>-0.1296974177610476</v>
      </c>
      <c r="N677" s="172">
        <f t="shared" si="38"/>
        <v>-0.18571014619075865</v>
      </c>
      <c r="O677" s="172">
        <f t="shared" si="38"/>
        <v>-0.16262642016324957</v>
      </c>
      <c r="P677" s="172">
        <f t="shared" si="38"/>
        <v>-0.11335430725141649</v>
      </c>
      <c r="Q677" s="172">
        <f t="shared" si="38"/>
        <v>-5.6034427249280316E-2</v>
      </c>
      <c r="R677" s="172">
        <f t="shared" si="38"/>
        <v>-1.463343008959761E-2</v>
      </c>
      <c r="S677" s="136">
        <f t="shared" si="38"/>
        <v>-1.0452366158917203E-2</v>
      </c>
    </row>
    <row r="678" spans="1:19" x14ac:dyDescent="0.25">
      <c r="A678" s="189" t="s">
        <v>1166</v>
      </c>
      <c r="B678" s="132"/>
      <c r="C678" s="172">
        <f t="shared" si="39"/>
        <v>9.6974730147359134E-2</v>
      </c>
      <c r="D678" s="172">
        <f t="shared" si="38"/>
        <v>2.0523704118975639E-2</v>
      </c>
      <c r="E678" s="172">
        <f t="shared" si="38"/>
        <v>-5.6390944641751095E-2</v>
      </c>
      <c r="F678" s="172">
        <f t="shared" si="38"/>
        <v>-0.13464856719792206</v>
      </c>
      <c r="G678" s="172">
        <f t="shared" si="38"/>
        <v>-0.12649674617578255</v>
      </c>
      <c r="H678" s="172">
        <f t="shared" si="38"/>
        <v>-7.3285209931680417E-2</v>
      </c>
      <c r="I678" s="172">
        <f t="shared" si="38"/>
        <v>-2.0572432435021826E-2</v>
      </c>
      <c r="J678" s="172">
        <f t="shared" si="38"/>
        <v>6.8834528240397264E-2</v>
      </c>
      <c r="K678" s="172">
        <f t="shared" si="38"/>
        <v>6.5696348411208527E-2</v>
      </c>
      <c r="L678" s="172">
        <f t="shared" si="38"/>
        <v>4.6729160883013821E-2</v>
      </c>
      <c r="M678" s="172">
        <f t="shared" si="38"/>
        <v>4.1896672476545271E-2</v>
      </c>
      <c r="N678" s="172">
        <f t="shared" si="38"/>
        <v>3.5682324637961171E-2</v>
      </c>
      <c r="O678" s="172">
        <f t="shared" si="38"/>
        <v>4.0844215389337357E-2</v>
      </c>
      <c r="P678" s="172">
        <f t="shared" si="38"/>
        <v>4.899360260340635E-2</v>
      </c>
      <c r="Q678" s="172">
        <f t="shared" si="38"/>
        <v>5.4088192680278535E-2</v>
      </c>
      <c r="R678" s="172">
        <f t="shared" si="38"/>
        <v>8.8378792612472168E-2</v>
      </c>
      <c r="S678" s="136">
        <f t="shared" si="38"/>
        <v>7.710145816448688E-2</v>
      </c>
    </row>
    <row r="679" spans="1:19" x14ac:dyDescent="0.25">
      <c r="A679" s="189" t="s">
        <v>1163</v>
      </c>
      <c r="B679" s="132"/>
      <c r="C679" s="172">
        <f t="shared" si="39"/>
        <v>6.2263888518840238E-2</v>
      </c>
      <c r="D679" s="172">
        <f t="shared" si="38"/>
        <v>-3.4488407263444376E-4</v>
      </c>
      <c r="E679" s="172">
        <f t="shared" si="38"/>
        <v>-6.716169285066087E-2</v>
      </c>
      <c r="F679" s="172">
        <f t="shared" si="38"/>
        <v>-0.14715998831987775</v>
      </c>
      <c r="G679" s="172">
        <f t="shared" si="38"/>
        <v>-0.1430832262489008</v>
      </c>
      <c r="H679" s="172">
        <f t="shared" si="38"/>
        <v>-8.8541725887224532E-2</v>
      </c>
      <c r="I679" s="172">
        <f t="shared" si="38"/>
        <v>-3.4625745380930661E-2</v>
      </c>
      <c r="J679" s="172">
        <f t="shared" si="38"/>
        <v>6.4164959791946474E-2</v>
      </c>
      <c r="K679" s="172">
        <f t="shared" si="38"/>
        <v>5.919792425740722E-2</v>
      </c>
      <c r="L679" s="172">
        <f t="shared" si="38"/>
        <v>3.6515026920255433E-2</v>
      </c>
      <c r="M679" s="172">
        <f t="shared" si="38"/>
        <v>3.0465951774686806E-2</v>
      </c>
      <c r="N679" s="172">
        <f t="shared" si="38"/>
        <v>2.3974432024087555E-2</v>
      </c>
      <c r="O679" s="172">
        <f t="shared" si="38"/>
        <v>3.4016443805096719E-2</v>
      </c>
      <c r="P679" s="172">
        <f t="shared" si="38"/>
        <v>4.8099440656169667E-2</v>
      </c>
      <c r="Q679" s="172">
        <f t="shared" si="38"/>
        <v>5.870898224446286E-2</v>
      </c>
      <c r="R679" s="172">
        <f t="shared" si="38"/>
        <v>9.7315947548612058E-2</v>
      </c>
      <c r="S679" s="136">
        <f t="shared" si="38"/>
        <v>8.116340138510636E-2</v>
      </c>
    </row>
    <row r="680" spans="1:19" x14ac:dyDescent="0.25">
      <c r="A680" s="189" t="s">
        <v>1160</v>
      </c>
      <c r="B680" s="132"/>
      <c r="C680" s="172">
        <f t="shared" si="39"/>
        <v>-7.7654457038456304E-3</v>
      </c>
      <c r="D680" s="172">
        <f t="shared" si="38"/>
        <v>-1.5597579407848894E-3</v>
      </c>
      <c r="E680" s="172">
        <f t="shared" si="38"/>
        <v>0</v>
      </c>
      <c r="F680" s="172">
        <f t="shared" si="38"/>
        <v>1.7285005599548597E-2</v>
      </c>
      <c r="G680" s="172">
        <f t="shared" si="38"/>
        <v>2.5106664270523993E-2</v>
      </c>
      <c r="H680" s="172">
        <f t="shared" si="38"/>
        <v>2.1806052198128478E-2</v>
      </c>
      <c r="I680" s="172">
        <f t="shared" si="38"/>
        <v>2.1687825012160156E-2</v>
      </c>
      <c r="J680" s="172">
        <f t="shared" si="38"/>
        <v>1.8468154156209282E-2</v>
      </c>
      <c r="K680" s="172">
        <f t="shared" si="38"/>
        <v>1.3763896318725211E-2</v>
      </c>
      <c r="L680" s="172">
        <f t="shared" si="38"/>
        <v>1.2185693456501223E-2</v>
      </c>
      <c r="M680" s="172">
        <f t="shared" si="38"/>
        <v>9.1011927922861613E-3</v>
      </c>
      <c r="N680" s="172">
        <f t="shared" si="38"/>
        <v>4.5325706452654657E-3</v>
      </c>
      <c r="O680" s="172">
        <f t="shared" si="38"/>
        <v>3.0165891105504716E-3</v>
      </c>
      <c r="P680" s="172">
        <f t="shared" si="38"/>
        <v>6.035441193397828E-3</v>
      </c>
      <c r="Q680" s="172">
        <f t="shared" si="38"/>
        <v>7.5371816727722862E-3</v>
      </c>
      <c r="R680" s="172">
        <f t="shared" si="38"/>
        <v>6.0150206428235542E-3</v>
      </c>
      <c r="S680" s="136">
        <f t="shared" si="38"/>
        <v>4.5019624992350682E-3</v>
      </c>
    </row>
    <row r="681" spans="1:19" x14ac:dyDescent="0.25">
      <c r="A681" s="189" t="s">
        <v>1157</v>
      </c>
      <c r="B681" s="132"/>
      <c r="C681" s="172">
        <f t="shared" si="39"/>
        <v>0.40584841348456524</v>
      </c>
      <c r="D681" s="172">
        <f t="shared" si="38"/>
        <v>0.18146816535330412</v>
      </c>
      <c r="E681" s="172">
        <f t="shared" si="38"/>
        <v>1.2459922139231194E-2</v>
      </c>
      <c r="F681" s="172">
        <f t="shared" si="38"/>
        <v>-6.6186836233290025E-2</v>
      </c>
      <c r="G681" s="172">
        <f t="shared" si="38"/>
        <v>-3.0137196778717734E-2</v>
      </c>
      <c r="H681" s="172">
        <f t="shared" si="38"/>
        <v>1.7513570813502355E-2</v>
      </c>
      <c r="I681" s="172">
        <f t="shared" si="38"/>
        <v>6.6622373149969549E-2</v>
      </c>
      <c r="J681" s="172">
        <f t="shared" si="38"/>
        <v>0.1069552347719005</v>
      </c>
      <c r="K681" s="172">
        <f t="shared" si="38"/>
        <v>0.11481881052117782</v>
      </c>
      <c r="L681" s="172">
        <f t="shared" si="38"/>
        <v>0.11746591851217003</v>
      </c>
      <c r="M681" s="172">
        <f t="shared" si="38"/>
        <v>0.11896971438828108</v>
      </c>
      <c r="N681" s="172">
        <f t="shared" si="38"/>
        <v>0.11348840565966412</v>
      </c>
      <c r="O681" s="172">
        <f t="shared" si="38"/>
        <v>8.7473877329847793E-2</v>
      </c>
      <c r="P681" s="172">
        <f t="shared" si="38"/>
        <v>6.0175361777612402E-2</v>
      </c>
      <c r="Q681" s="172">
        <f t="shared" si="38"/>
        <v>3.377050689432437E-2</v>
      </c>
      <c r="R681" s="172">
        <f t="shared" si="38"/>
        <v>4.7807916591192434E-2</v>
      </c>
      <c r="S681" s="136">
        <f t="shared" si="38"/>
        <v>6.2810774676502312E-2</v>
      </c>
    </row>
    <row r="682" spans="1:19" x14ac:dyDescent="0.25">
      <c r="A682" s="189" t="s">
        <v>1154</v>
      </c>
      <c r="B682" s="132"/>
      <c r="C682" s="172">
        <f t="shared" si="39"/>
        <v>-7.4247259365040064E-3</v>
      </c>
      <c r="D682" s="172">
        <f t="shared" si="39"/>
        <v>-2.825434508315039E-2</v>
      </c>
      <c r="E682" s="172">
        <f t="shared" si="39"/>
        <v>-5.0393390143641636E-2</v>
      </c>
      <c r="F682" s="172">
        <f t="shared" si="39"/>
        <v>-5.2986067662731728E-2</v>
      </c>
      <c r="G682" s="172">
        <f t="shared" si="39"/>
        <v>-3.7663938768389804E-2</v>
      </c>
      <c r="H682" s="172">
        <f t="shared" si="39"/>
        <v>-2.2945705188787247E-2</v>
      </c>
      <c r="I682" s="172">
        <f t="shared" si="39"/>
        <v>-7.9601594417869626E-3</v>
      </c>
      <c r="J682" s="172">
        <f t="shared" si="39"/>
        <v>3.5186520269618882E-3</v>
      </c>
      <c r="K682" s="172">
        <f t="shared" si="39"/>
        <v>9.2951156743896757E-3</v>
      </c>
      <c r="L682" s="172">
        <f t="shared" si="39"/>
        <v>1.4687728473375961E-2</v>
      </c>
      <c r="M682" s="172">
        <f t="shared" si="39"/>
        <v>1.9748426974748545E-2</v>
      </c>
      <c r="N682" s="172">
        <f t="shared" si="39"/>
        <v>2.1301997506457004E-2</v>
      </c>
      <c r="O682" s="172">
        <f t="shared" si="39"/>
        <v>1.8429113826622157E-2</v>
      </c>
      <c r="P682" s="172">
        <f t="shared" si="39"/>
        <v>1.5676883851945878E-2</v>
      </c>
      <c r="Q682" s="172">
        <f t="shared" si="39"/>
        <v>1.2007260357185245E-2</v>
      </c>
      <c r="R682" s="172">
        <f t="shared" si="39"/>
        <v>1.2924847230788128E-2</v>
      </c>
      <c r="S682" s="136">
        <f t="shared" ref="D682:S697" si="40">(S277/R277)^4-1</f>
        <v>1.5152349173238822E-2</v>
      </c>
    </row>
    <row r="683" spans="1:19" x14ac:dyDescent="0.25">
      <c r="A683" s="187" t="s">
        <v>1151</v>
      </c>
      <c r="B683" s="132"/>
      <c r="C683" s="172">
        <f t="shared" ref="C683:R698" si="41">(C278/B278)^4-1</f>
        <v>1.5327067971897756E-2</v>
      </c>
      <c r="D683" s="172">
        <f t="shared" si="40"/>
        <v>2.1415652489708004E-2</v>
      </c>
      <c r="E683" s="172">
        <f t="shared" si="40"/>
        <v>-2.1783463982394391E-3</v>
      </c>
      <c r="F683" s="172">
        <f t="shared" si="40"/>
        <v>5.6077677530978587E-2</v>
      </c>
      <c r="G683" s="172">
        <f t="shared" si="40"/>
        <v>-2.2533697575021994E-2</v>
      </c>
      <c r="H683" s="172">
        <f t="shared" si="40"/>
        <v>6.5697590162381303E-3</v>
      </c>
      <c r="I683" s="172">
        <f t="shared" si="40"/>
        <v>2.7135922198703755E-2</v>
      </c>
      <c r="J683" s="172">
        <f t="shared" si="40"/>
        <v>-4.3962992645212418E-2</v>
      </c>
      <c r="K683" s="172">
        <f t="shared" si="40"/>
        <v>2.8532660868903603E-2</v>
      </c>
      <c r="L683" s="172">
        <f t="shared" si="40"/>
        <v>1.6056156113953834E-2</v>
      </c>
      <c r="M683" s="172">
        <f t="shared" si="40"/>
        <v>3.8292606339989987E-2</v>
      </c>
      <c r="N683" s="172">
        <f t="shared" si="40"/>
        <v>4.400178358364637E-2</v>
      </c>
      <c r="O683" s="172">
        <f t="shared" si="40"/>
        <v>4.0249035044044312E-2</v>
      </c>
      <c r="P683" s="172">
        <f t="shared" si="40"/>
        <v>4.9449048569166321E-2</v>
      </c>
      <c r="Q683" s="172">
        <f t="shared" si="40"/>
        <v>6.8192547239179779E-2</v>
      </c>
      <c r="R683" s="172">
        <f t="shared" si="40"/>
        <v>1.1872732436435385E-3</v>
      </c>
      <c r="S683" s="136">
        <f t="shared" si="40"/>
        <v>3.820446079923645E-2</v>
      </c>
    </row>
    <row r="684" spans="1:19" x14ac:dyDescent="0.25">
      <c r="A684" s="187" t="s">
        <v>1148</v>
      </c>
      <c r="B684" s="132"/>
      <c r="C684" s="172">
        <f t="shared" si="41"/>
        <v>7.8982253627611243E-2</v>
      </c>
      <c r="D684" s="172">
        <f t="shared" si="40"/>
        <v>8.0091241575636518E-2</v>
      </c>
      <c r="E684" s="172">
        <f t="shared" si="40"/>
        <v>-2.5951251735962577E-2</v>
      </c>
      <c r="F684" s="172">
        <f t="shared" si="40"/>
        <v>5.4373569277579969E-2</v>
      </c>
      <c r="G684" s="172">
        <f t="shared" si="40"/>
        <v>4.1506393940446529E-2</v>
      </c>
      <c r="H684" s="172">
        <f t="shared" si="40"/>
        <v>3.6183632751157546E-2</v>
      </c>
      <c r="I684" s="172">
        <f t="shared" si="40"/>
        <v>7.9926348090883392E-2</v>
      </c>
      <c r="J684" s="172">
        <f t="shared" si="40"/>
        <v>-6.1973335158878262E-2</v>
      </c>
      <c r="K684" s="172">
        <f t="shared" si="40"/>
        <v>2.6778383766056901E-2</v>
      </c>
      <c r="L684" s="172">
        <f t="shared" si="40"/>
        <v>6.3281199985047332E-2</v>
      </c>
      <c r="M684" s="172">
        <f t="shared" si="40"/>
        <v>3.0322985635918176E-2</v>
      </c>
      <c r="N684" s="172">
        <f t="shared" si="40"/>
        <v>0.10758627839922497</v>
      </c>
      <c r="O684" s="172">
        <f t="shared" si="40"/>
        <v>1.5570259559283706E-2</v>
      </c>
      <c r="P684" s="172">
        <f t="shared" si="40"/>
        <v>5.3145773112217576E-2</v>
      </c>
      <c r="Q684" s="172">
        <f t="shared" si="40"/>
        <v>0.11472661181049415</v>
      </c>
      <c r="R684" s="172">
        <f t="shared" si="40"/>
        <v>-5.3877866583522671E-3</v>
      </c>
      <c r="S684" s="136">
        <f t="shared" si="40"/>
        <v>3.7135818874513449E-2</v>
      </c>
    </row>
    <row r="685" spans="1:19" x14ac:dyDescent="0.25">
      <c r="A685" s="189" t="s">
        <v>1146</v>
      </c>
      <c r="B685" s="132"/>
      <c r="C685" s="172">
        <f t="shared" si="41"/>
        <v>4.2854212309808348E-2</v>
      </c>
      <c r="D685" s="172">
        <f t="shared" si="40"/>
        <v>3.3275497742730309E-2</v>
      </c>
      <c r="E685" s="172">
        <f t="shared" si="40"/>
        <v>-5.3567043237121581E-2</v>
      </c>
      <c r="F685" s="172">
        <f t="shared" si="40"/>
        <v>1.7007338849113651E-2</v>
      </c>
      <c r="G685" s="172">
        <f t="shared" si="40"/>
        <v>-3.7179979229732263E-3</v>
      </c>
      <c r="H685" s="172">
        <f t="shared" si="40"/>
        <v>1.4613386726216815E-2</v>
      </c>
      <c r="I685" s="172">
        <f t="shared" si="40"/>
        <v>4.2342723484809275E-2</v>
      </c>
      <c r="J685" s="172">
        <f t="shared" si="40"/>
        <v>-9.7565465562426734E-2</v>
      </c>
      <c r="K685" s="172">
        <f t="shared" si="40"/>
        <v>3.3749313175472029E-2</v>
      </c>
      <c r="L685" s="172">
        <f t="shared" si="40"/>
        <v>4.9141726130285113E-2</v>
      </c>
      <c r="M685" s="172">
        <f t="shared" si="40"/>
        <v>1.0385284405703299E-2</v>
      </c>
      <c r="N685" s="172">
        <f t="shared" si="40"/>
        <v>0.1006837577398656</v>
      </c>
      <c r="O685" s="172">
        <f t="shared" si="40"/>
        <v>1.194994697797247E-2</v>
      </c>
      <c r="P685" s="172">
        <f t="shared" si="40"/>
        <v>5.6571407999452372E-2</v>
      </c>
      <c r="Q685" s="172">
        <f t="shared" si="40"/>
        <v>0.19766420916322636</v>
      </c>
      <c r="R685" s="172">
        <f t="shared" si="40"/>
        <v>-2.1581477309879027E-2</v>
      </c>
      <c r="S685" s="136">
        <f t="shared" si="40"/>
        <v>3.9404405031967071E-2</v>
      </c>
    </row>
    <row r="686" spans="1:19" x14ac:dyDescent="0.25">
      <c r="A686" s="189" t="s">
        <v>1143</v>
      </c>
      <c r="B686" s="132"/>
      <c r="C686" s="172">
        <f t="shared" si="41"/>
        <v>-8.6257026411227455E-2</v>
      </c>
      <c r="D686" s="172">
        <f t="shared" si="40"/>
        <v>-7.6084064181586308E-3</v>
      </c>
      <c r="E686" s="172">
        <f t="shared" si="40"/>
        <v>-0.21960251164605726</v>
      </c>
      <c r="F686" s="172">
        <f t="shared" si="40"/>
        <v>8.1585175835974244E-3</v>
      </c>
      <c r="G686" s="172">
        <f t="shared" si="40"/>
        <v>-1.2934137085887087E-3</v>
      </c>
      <c r="H686" s="172">
        <f t="shared" si="40"/>
        <v>-7.9864901961630652E-2</v>
      </c>
      <c r="I686" s="172">
        <f t="shared" si="40"/>
        <v>-4.0463299684386889E-2</v>
      </c>
      <c r="J686" s="172">
        <f t="shared" si="40"/>
        <v>-0.20146135560380007</v>
      </c>
      <c r="K686" s="172">
        <f t="shared" si="40"/>
        <v>-0.16264683233238708</v>
      </c>
      <c r="L686" s="172">
        <f t="shared" si="40"/>
        <v>-6.1364452239748069E-2</v>
      </c>
      <c r="M686" s="172">
        <f t="shared" si="40"/>
        <v>-4.6889779978024793E-2</v>
      </c>
      <c r="N686" s="172">
        <f t="shared" si="40"/>
        <v>4.5338144816130521E-2</v>
      </c>
      <c r="O686" s="172">
        <f t="shared" si="40"/>
        <v>-3.5158121633526385E-2</v>
      </c>
      <c r="P686" s="172">
        <f t="shared" si="40"/>
        <v>2.3903604802298029E-2</v>
      </c>
      <c r="Q686" s="172">
        <f t="shared" si="40"/>
        <v>-1.9033479415016874E-2</v>
      </c>
      <c r="R686" s="172">
        <f t="shared" si="40"/>
        <v>-1.5321718253458738E-2</v>
      </c>
      <c r="S686" s="136">
        <f t="shared" si="40"/>
        <v>-2.2081901663916215E-3</v>
      </c>
    </row>
    <row r="687" spans="1:19" x14ac:dyDescent="0.25">
      <c r="A687" s="189" t="s">
        <v>1140</v>
      </c>
      <c r="B687" s="132"/>
      <c r="C687" s="172">
        <f t="shared" si="41"/>
        <v>8.3287115014116786E-2</v>
      </c>
      <c r="D687" s="172">
        <f t="shared" si="40"/>
        <v>3.1528824719992965E-2</v>
      </c>
      <c r="E687" s="172">
        <f t="shared" si="40"/>
        <v>-0.1743574523018423</v>
      </c>
      <c r="F687" s="172">
        <f t="shared" si="40"/>
        <v>-0.19130713972355107</v>
      </c>
      <c r="G687" s="172">
        <f t="shared" si="40"/>
        <v>-0.15410841311843815</v>
      </c>
      <c r="H687" s="172">
        <f t="shared" si="40"/>
        <v>-0.18016713972414544</v>
      </c>
      <c r="I687" s="172">
        <f t="shared" si="40"/>
        <v>-0.10089964625510262</v>
      </c>
      <c r="J687" s="172">
        <f t="shared" si="40"/>
        <v>-0.20984587833303558</v>
      </c>
      <c r="K687" s="172">
        <f t="shared" si="40"/>
        <v>-0.17057278263112663</v>
      </c>
      <c r="L687" s="172">
        <f t="shared" si="40"/>
        <v>-6.8747573276045526E-2</v>
      </c>
      <c r="M687" s="172">
        <f t="shared" si="40"/>
        <v>-5.2643274616652525E-2</v>
      </c>
      <c r="N687" s="172">
        <f t="shared" si="40"/>
        <v>4.1464677169722464E-2</v>
      </c>
      <c r="O687" s="172">
        <f t="shared" si="40"/>
        <v>-3.7692634034059647E-2</v>
      </c>
      <c r="P687" s="172">
        <f t="shared" si="40"/>
        <v>2.2244028577001362E-2</v>
      </c>
      <c r="Q687" s="172">
        <f t="shared" si="40"/>
        <v>-1.9960357756346636E-2</v>
      </c>
      <c r="R687" s="172">
        <f t="shared" si="40"/>
        <v>-8.9445931289211633E-2</v>
      </c>
      <c r="S687" s="136">
        <f t="shared" si="40"/>
        <v>-8.4820167651034284E-2</v>
      </c>
    </row>
    <row r="688" spans="1:19" x14ac:dyDescent="0.25">
      <c r="A688" s="189" t="s">
        <v>1137</v>
      </c>
      <c r="B688" s="132"/>
      <c r="C688" s="172">
        <f t="shared" si="41"/>
        <v>8.8849537542637913E-2</v>
      </c>
      <c r="D688" s="172">
        <f t="shared" si="40"/>
        <v>4.8793443107197909E-2</v>
      </c>
      <c r="E688" s="172">
        <f t="shared" si="40"/>
        <v>3.4221830184591573E-2</v>
      </c>
      <c r="F688" s="172">
        <f t="shared" si="40"/>
        <v>5.4279508691142508E-2</v>
      </c>
      <c r="G688" s="172">
        <f t="shared" si="40"/>
        <v>1.7949818650396354E-2</v>
      </c>
      <c r="H688" s="172">
        <f t="shared" si="40"/>
        <v>7.7963215893620763E-2</v>
      </c>
      <c r="I688" s="172">
        <f t="shared" si="40"/>
        <v>9.0649461398031317E-2</v>
      </c>
      <c r="J688" s="172">
        <f t="shared" si="40"/>
        <v>-4.7007351998427094E-2</v>
      </c>
      <c r="K688" s="172">
        <f t="shared" si="40"/>
        <v>0.12973289561036205</v>
      </c>
      <c r="L688" s="172">
        <f t="shared" si="40"/>
        <v>9.7578547839739294E-2</v>
      </c>
      <c r="M688" s="172">
        <f t="shared" si="40"/>
        <v>3.445423188847907E-2</v>
      </c>
      <c r="N688" s="172">
        <f t="shared" si="40"/>
        <v>0.12357975410058675</v>
      </c>
      <c r="O688" s="172">
        <f t="shared" si="40"/>
        <v>3.1139721314798807E-2</v>
      </c>
      <c r="P688" s="172">
        <f t="shared" si="40"/>
        <v>6.9627376658022877E-2</v>
      </c>
      <c r="Q688" s="172">
        <f t="shared" si="40"/>
        <v>0.29028132493900927</v>
      </c>
      <c r="R688" s="172">
        <f t="shared" si="40"/>
        <v>-1.6243745939503174E-2</v>
      </c>
      <c r="S688" s="136">
        <f t="shared" si="40"/>
        <v>6.4442068214578319E-2</v>
      </c>
    </row>
    <row r="689" spans="1:19" x14ac:dyDescent="0.25">
      <c r="A689" s="189" t="s">
        <v>1134</v>
      </c>
      <c r="B689" s="132"/>
      <c r="C689" s="172">
        <f t="shared" si="41"/>
        <v>-5.6361698041463182E-2</v>
      </c>
      <c r="D689" s="172">
        <f t="shared" si="40"/>
        <v>-7.3526478841609788E-2</v>
      </c>
      <c r="E689" s="172">
        <f t="shared" si="40"/>
        <v>-0.13751211399882213</v>
      </c>
      <c r="F689" s="172">
        <f t="shared" si="40"/>
        <v>-5.0246825792488847E-2</v>
      </c>
      <c r="G689" s="172">
        <f t="shared" si="40"/>
        <v>-9.6630029474168211E-2</v>
      </c>
      <c r="H689" s="172">
        <f t="shared" si="40"/>
        <v>-4.0282868389158066E-2</v>
      </c>
      <c r="I689" s="172">
        <f t="shared" si="40"/>
        <v>-7.9751485156529522E-3</v>
      </c>
      <c r="J689" s="172">
        <f t="shared" si="40"/>
        <v>-6.8098322027111191E-2</v>
      </c>
      <c r="K689" s="172">
        <f t="shared" si="40"/>
        <v>-5.9793374552752465E-2</v>
      </c>
      <c r="L689" s="172">
        <f t="shared" si="40"/>
        <v>-7.1630704960465086E-2</v>
      </c>
      <c r="M689" s="172">
        <f t="shared" si="40"/>
        <v>-4.8330718072460033E-2</v>
      </c>
      <c r="N689" s="172">
        <f t="shared" si="40"/>
        <v>4.2924308286466761E-2</v>
      </c>
      <c r="O689" s="172">
        <f t="shared" si="40"/>
        <v>4.7809949399637564E-2</v>
      </c>
      <c r="P689" s="172">
        <f t="shared" si="40"/>
        <v>-5.6342846683771652E-2</v>
      </c>
      <c r="Q689" s="172">
        <f t="shared" si="40"/>
        <v>2.3575165115847785E-3</v>
      </c>
      <c r="R689" s="172">
        <f t="shared" si="40"/>
        <v>-1.4116814458431381E-3</v>
      </c>
      <c r="S689" s="136">
        <f t="shared" si="40"/>
        <v>-1.4986270592122874E-2</v>
      </c>
    </row>
    <row r="690" spans="1:19" x14ac:dyDescent="0.25">
      <c r="A690" s="189" t="s">
        <v>1131</v>
      </c>
      <c r="B690" s="132"/>
      <c r="C690" s="172">
        <f t="shared" si="41"/>
        <v>-6.2160368117727072E-2</v>
      </c>
      <c r="D690" s="172">
        <f t="shared" si="40"/>
        <v>-9.9118173749195071E-2</v>
      </c>
      <c r="E690" s="172">
        <f t="shared" si="40"/>
        <v>-0.18818946326784602</v>
      </c>
      <c r="F690" s="172">
        <f t="shared" si="40"/>
        <v>-7.3537887597283413E-2</v>
      </c>
      <c r="G690" s="172">
        <f t="shared" si="40"/>
        <v>-0.11413339107674703</v>
      </c>
      <c r="H690" s="172">
        <f t="shared" si="40"/>
        <v>-5.2819868957321714E-2</v>
      </c>
      <c r="I690" s="172">
        <f t="shared" si="40"/>
        <v>7.1937179940648743E-3</v>
      </c>
      <c r="J690" s="172">
        <f t="shared" si="40"/>
        <v>-0.11126819824177137</v>
      </c>
      <c r="K690" s="172">
        <f t="shared" si="40"/>
        <v>-5.9341047685213089E-2</v>
      </c>
      <c r="L690" s="172">
        <f t="shared" si="40"/>
        <v>-9.1724505486375452E-2</v>
      </c>
      <c r="M690" s="172">
        <f t="shared" si="40"/>
        <v>-4.581265330923634E-2</v>
      </c>
      <c r="N690" s="172">
        <f t="shared" si="40"/>
        <v>4.9868888945957313E-2</v>
      </c>
      <c r="O690" s="172">
        <f t="shared" si="40"/>
        <v>4.9254929039314499E-2</v>
      </c>
      <c r="P690" s="172">
        <f t="shared" si="40"/>
        <v>-7.8037707488094687E-2</v>
      </c>
      <c r="Q690" s="172">
        <f t="shared" si="40"/>
        <v>-3.2314617139620805E-2</v>
      </c>
      <c r="R690" s="172">
        <f t="shared" si="40"/>
        <v>9.0258924164443588E-3</v>
      </c>
      <c r="S690" s="136">
        <f t="shared" si="40"/>
        <v>-1.6648960041811378E-2</v>
      </c>
    </row>
    <row r="691" spans="1:19" x14ac:dyDescent="0.25">
      <c r="A691" s="189" t="s">
        <v>1128</v>
      </c>
      <c r="B691" s="132"/>
      <c r="C691" s="172">
        <f t="shared" si="41"/>
        <v>-3.346982379249086E-2</v>
      </c>
      <c r="D691" s="172">
        <f t="shared" si="40"/>
        <v>4.2164805604079536E-2</v>
      </c>
      <c r="E691" s="172">
        <f t="shared" si="40"/>
        <v>9.2469805282183071E-2</v>
      </c>
      <c r="F691" s="172">
        <f t="shared" si="40"/>
        <v>4.567952255196972E-2</v>
      </c>
      <c r="G691" s="172">
        <f t="shared" si="40"/>
        <v>-2.7760016976723478E-2</v>
      </c>
      <c r="H691" s="172">
        <f t="shared" si="40"/>
        <v>7.0817073765530036E-3</v>
      </c>
      <c r="I691" s="172">
        <f t="shared" si="40"/>
        <v>-6.4198813204187855E-2</v>
      </c>
      <c r="J691" s="172">
        <f t="shared" si="40"/>
        <v>0.10419892354480909</v>
      </c>
      <c r="K691" s="172">
        <f t="shared" si="40"/>
        <v>-5.9242510673139348E-2</v>
      </c>
      <c r="L691" s="172">
        <f t="shared" si="40"/>
        <v>2.3689655009329069E-3</v>
      </c>
      <c r="M691" s="172">
        <f t="shared" si="40"/>
        <v>-5.7838056546456129E-2</v>
      </c>
      <c r="N691" s="172">
        <f t="shared" si="40"/>
        <v>1.9346477162578868E-2</v>
      </c>
      <c r="O691" s="172">
        <f t="shared" si="40"/>
        <v>4.3709460790032351E-2</v>
      </c>
      <c r="P691" s="172">
        <f t="shared" si="40"/>
        <v>2.3851069264624769E-2</v>
      </c>
      <c r="Q691" s="172">
        <f t="shared" si="40"/>
        <v>0.127924767299606</v>
      </c>
      <c r="R691" s="172">
        <f t="shared" si="40"/>
        <v>-3.5991790594616435E-2</v>
      </c>
      <c r="S691" s="136">
        <f t="shared" si="40"/>
        <v>-6.8866314976462339E-3</v>
      </c>
    </row>
    <row r="692" spans="1:19" x14ac:dyDescent="0.25">
      <c r="A692" s="189" t="s">
        <v>1125</v>
      </c>
      <c r="B692" s="132"/>
      <c r="C692" s="172">
        <f t="shared" si="41"/>
        <v>0.19035357656963692</v>
      </c>
      <c r="D692" s="172">
        <f t="shared" si="40"/>
        <v>0.21691304056175476</v>
      </c>
      <c r="E692" s="172">
        <f t="shared" si="40"/>
        <v>5.3012909352248672E-2</v>
      </c>
      <c r="F692" s="172">
        <f t="shared" si="40"/>
        <v>0.15182490119194125</v>
      </c>
      <c r="G692" s="172">
        <f t="shared" si="40"/>
        <v>0.15853859806585913</v>
      </c>
      <c r="H692" s="172">
        <f t="shared" si="40"/>
        <v>8.935109513201378E-2</v>
      </c>
      <c r="I692" s="172">
        <f t="shared" si="40"/>
        <v>0.16667576265222506</v>
      </c>
      <c r="J692" s="172">
        <f t="shared" si="40"/>
        <v>7.3382257081500146E-3</v>
      </c>
      <c r="K692" s="172">
        <f t="shared" si="40"/>
        <v>2.482354157467026E-2</v>
      </c>
      <c r="L692" s="172">
        <f t="shared" si="40"/>
        <v>0.10597813471138062</v>
      </c>
      <c r="M692" s="172">
        <f t="shared" si="40"/>
        <v>7.5392032018097854E-2</v>
      </c>
      <c r="N692" s="172">
        <f t="shared" si="40"/>
        <v>0.12684412015504742</v>
      </c>
      <c r="O692" s="172">
        <f t="shared" si="40"/>
        <v>1.8014369797427543E-2</v>
      </c>
      <c r="P692" s="172">
        <f t="shared" si="40"/>
        <v>6.0020218212205156E-2</v>
      </c>
      <c r="Q692" s="172">
        <f t="shared" si="40"/>
        <v>-2.2607376041964278E-3</v>
      </c>
      <c r="R692" s="172">
        <f t="shared" si="40"/>
        <v>2.2533850864786764E-2</v>
      </c>
      <c r="S692" s="136">
        <f t="shared" si="40"/>
        <v>3.8997558731439286E-2</v>
      </c>
    </row>
    <row r="693" spans="1:19" x14ac:dyDescent="0.25">
      <c r="A693" s="187" t="s">
        <v>1122</v>
      </c>
      <c r="B693" s="132"/>
      <c r="C693" s="172">
        <f t="shared" si="41"/>
        <v>-1.2700876366836145E-2</v>
      </c>
      <c r="D693" s="172">
        <f t="shared" si="40"/>
        <v>-1.9171009003330131E-2</v>
      </c>
      <c r="E693" s="172">
        <f t="shared" si="40"/>
        <v>-2.7945311539899764E-3</v>
      </c>
      <c r="F693" s="172">
        <f t="shared" si="40"/>
        <v>-2.8498637111222802E-3</v>
      </c>
      <c r="G693" s="172">
        <f t="shared" si="40"/>
        <v>-5.3184851614860751E-2</v>
      </c>
      <c r="H693" s="172">
        <f t="shared" si="40"/>
        <v>-2.6450824959607155E-2</v>
      </c>
      <c r="I693" s="172">
        <f t="shared" si="40"/>
        <v>-1.9863684287216299E-2</v>
      </c>
      <c r="J693" s="172">
        <f t="shared" si="40"/>
        <v>1.0270199726220897E-2</v>
      </c>
      <c r="K693" s="172">
        <f t="shared" si="40"/>
        <v>-4.5014701897921894E-3</v>
      </c>
      <c r="L693" s="172">
        <f t="shared" si="40"/>
        <v>-3.063770712102698E-2</v>
      </c>
      <c r="M693" s="172">
        <f t="shared" si="40"/>
        <v>-3.1308199055302133E-4</v>
      </c>
      <c r="N693" s="172">
        <f t="shared" si="40"/>
        <v>1.0763727764916409E-2</v>
      </c>
      <c r="O693" s="172">
        <f t="shared" si="40"/>
        <v>-1.3670826214839504E-2</v>
      </c>
      <c r="P693" s="172">
        <f t="shared" si="40"/>
        <v>-1.0008897210586953E-2</v>
      </c>
      <c r="Q693" s="172">
        <f t="shared" si="40"/>
        <v>4.8922572933730812E-2</v>
      </c>
      <c r="R693" s="172">
        <f t="shared" si="40"/>
        <v>1.1241279226332113E-2</v>
      </c>
      <c r="S693" s="136">
        <f t="shared" si="40"/>
        <v>9.3196866981768434E-3</v>
      </c>
    </row>
    <row r="694" spans="1:19" x14ac:dyDescent="0.25">
      <c r="A694" s="189" t="s">
        <v>1120</v>
      </c>
      <c r="B694" s="132"/>
      <c r="C694" s="172">
        <f t="shared" si="41"/>
        <v>-2.7483120613902567E-2</v>
      </c>
      <c r="D694" s="172">
        <f t="shared" si="40"/>
        <v>-2.101879292539921E-2</v>
      </c>
      <c r="E694" s="172">
        <f t="shared" si="40"/>
        <v>-1.1097586261604508E-2</v>
      </c>
      <c r="F694" s="172">
        <f t="shared" si="40"/>
        <v>1.1141054309159015E-2</v>
      </c>
      <c r="G694" s="172">
        <f t="shared" si="40"/>
        <v>-5.4260397153543138E-2</v>
      </c>
      <c r="H694" s="172">
        <f t="shared" si="40"/>
        <v>-3.2945404782548038E-2</v>
      </c>
      <c r="I694" s="172">
        <f t="shared" si="40"/>
        <v>-1.5729381971431922E-2</v>
      </c>
      <c r="J694" s="172">
        <f t="shared" si="40"/>
        <v>3.4683214197756662E-2</v>
      </c>
      <c r="K694" s="172">
        <f t="shared" si="40"/>
        <v>-2.8685467830091183E-2</v>
      </c>
      <c r="L694" s="172">
        <f t="shared" si="40"/>
        <v>-5.9852336057683253E-2</v>
      </c>
      <c r="M694" s="172">
        <f t="shared" si="40"/>
        <v>6.1363630724740048E-3</v>
      </c>
      <c r="N694" s="172">
        <f t="shared" si="40"/>
        <v>1.6860571315089556E-2</v>
      </c>
      <c r="O694" s="172">
        <f t="shared" si="40"/>
        <v>-3.1551053929112283E-2</v>
      </c>
      <c r="P694" s="172">
        <f t="shared" si="40"/>
        <v>-3.6693062818081268E-2</v>
      </c>
      <c r="Q694" s="172">
        <f t="shared" si="40"/>
        <v>4.8174742148133332E-2</v>
      </c>
      <c r="R694" s="172">
        <f t="shared" si="40"/>
        <v>-1.03661971486948E-2</v>
      </c>
      <c r="S694" s="136">
        <f t="shared" si="40"/>
        <v>1.0884694483244139E-3</v>
      </c>
    </row>
    <row r="695" spans="1:19" x14ac:dyDescent="0.25">
      <c r="A695" s="189" t="s">
        <v>1117</v>
      </c>
      <c r="B695" s="132"/>
      <c r="C695" s="172">
        <f t="shared" si="41"/>
        <v>-3.9604937572608634E-2</v>
      </c>
      <c r="D695" s="172">
        <f t="shared" si="40"/>
        <v>-2.8904057365260472E-2</v>
      </c>
      <c r="E695" s="172">
        <f t="shared" si="40"/>
        <v>-1.834570750853004E-2</v>
      </c>
      <c r="F695" s="172">
        <f t="shared" si="40"/>
        <v>2.4262947350587538E-2</v>
      </c>
      <c r="G695" s="172">
        <f t="shared" si="40"/>
        <v>-8.9336986701692767E-2</v>
      </c>
      <c r="H695" s="172">
        <f t="shared" si="40"/>
        <v>-5.5670979090178818E-2</v>
      </c>
      <c r="I695" s="172">
        <f t="shared" si="40"/>
        <v>-2.0589015052966397E-2</v>
      </c>
      <c r="J695" s="172">
        <f t="shared" si="40"/>
        <v>6.9987797715130418E-2</v>
      </c>
      <c r="K695" s="172">
        <f t="shared" si="40"/>
        <v>-5.0188299580568918E-2</v>
      </c>
      <c r="L695" s="172">
        <f t="shared" si="40"/>
        <v>-8.3242904283583274E-2</v>
      </c>
      <c r="M695" s="172">
        <f t="shared" si="40"/>
        <v>2.6422340618758033E-2</v>
      </c>
      <c r="N695" s="172">
        <f t="shared" si="40"/>
        <v>4.3878251252675859E-2</v>
      </c>
      <c r="O695" s="172">
        <f t="shared" si="40"/>
        <v>-4.2895242264306299E-2</v>
      </c>
      <c r="P695" s="172">
        <f t="shared" si="40"/>
        <v>-5.4580157253334538E-2</v>
      </c>
      <c r="Q695" s="172">
        <f t="shared" si="40"/>
        <v>7.8146408407299361E-2</v>
      </c>
      <c r="R695" s="172">
        <f t="shared" si="40"/>
        <v>7.2272772632044902E-3</v>
      </c>
      <c r="S695" s="136">
        <f t="shared" si="40"/>
        <v>8.6977452252734455E-3</v>
      </c>
    </row>
    <row r="696" spans="1:19" x14ac:dyDescent="0.25">
      <c r="A696" s="189" t="s">
        <v>1114</v>
      </c>
      <c r="B696" s="132"/>
      <c r="C696" s="172">
        <f t="shared" si="41"/>
        <v>-6.5413862409091639E-3</v>
      </c>
      <c r="D696" s="172">
        <f t="shared" si="40"/>
        <v>-7.6883019333248148E-3</v>
      </c>
      <c r="E696" s="172">
        <f t="shared" si="40"/>
        <v>1.1450039081957186E-3</v>
      </c>
      <c r="F696" s="172">
        <f t="shared" si="40"/>
        <v>-1.0541781665754479E-2</v>
      </c>
      <c r="G696" s="172">
        <f t="shared" si="40"/>
        <v>7.0452639330766953E-3</v>
      </c>
      <c r="H696" s="172">
        <f t="shared" si="40"/>
        <v>5.3071207084782746E-3</v>
      </c>
      <c r="I696" s="172">
        <f t="shared" si="40"/>
        <v>-7.9108038342374787E-3</v>
      </c>
      <c r="J696" s="172">
        <f t="shared" si="40"/>
        <v>-2.0327357355397035E-2</v>
      </c>
      <c r="K696" s="172">
        <f t="shared" si="40"/>
        <v>7.5805777786515094E-3</v>
      </c>
      <c r="L696" s="172">
        <f t="shared" si="40"/>
        <v>-2.102957246587589E-2</v>
      </c>
      <c r="M696" s="172">
        <f t="shared" si="40"/>
        <v>-2.5540871602316217E-2</v>
      </c>
      <c r="N696" s="172">
        <f t="shared" si="40"/>
        <v>-2.5704994957099991E-2</v>
      </c>
      <c r="O696" s="172">
        <f t="shared" si="40"/>
        <v>-1.2673049604969178E-2</v>
      </c>
      <c r="P696" s="172">
        <f t="shared" si="40"/>
        <v>-7.0293350007377686E-3</v>
      </c>
      <c r="Q696" s="172">
        <f t="shared" si="40"/>
        <v>1.2508621143796361E-3</v>
      </c>
      <c r="R696" s="172">
        <f t="shared" si="40"/>
        <v>-3.8758209693446122E-2</v>
      </c>
      <c r="S696" s="136">
        <f t="shared" si="40"/>
        <v>-1.1459610967048395E-2</v>
      </c>
    </row>
    <row r="697" spans="1:19" x14ac:dyDescent="0.25">
      <c r="A697" s="189" t="s">
        <v>1111</v>
      </c>
      <c r="B697" s="132"/>
      <c r="C697" s="172">
        <f t="shared" si="41"/>
        <v>2.8887558391307522E-2</v>
      </c>
      <c r="D697" s="172">
        <f t="shared" si="40"/>
        <v>-1.162942825595481E-4</v>
      </c>
      <c r="E697" s="172">
        <f t="shared" si="40"/>
        <v>1.1094622439871804E-2</v>
      </c>
      <c r="F697" s="172">
        <f t="shared" si="40"/>
        <v>-1.8771521792697365E-2</v>
      </c>
      <c r="G697" s="172">
        <f t="shared" si="40"/>
        <v>-3.1891035820391433E-2</v>
      </c>
      <c r="H697" s="172">
        <f t="shared" si="40"/>
        <v>-2.7668718496899114E-2</v>
      </c>
      <c r="I697" s="172">
        <f t="shared" si="40"/>
        <v>-5.7845112266354803E-3</v>
      </c>
      <c r="J697" s="172">
        <f t="shared" si="40"/>
        <v>-2.0923221765842381E-2</v>
      </c>
      <c r="K697" s="172">
        <f t="shared" si="40"/>
        <v>-5.704932711589783E-3</v>
      </c>
      <c r="L697" s="172">
        <f t="shared" si="40"/>
        <v>3.5531698292172509E-2</v>
      </c>
      <c r="M697" s="172">
        <f t="shared" si="40"/>
        <v>-4.1663319813349253E-2</v>
      </c>
      <c r="N697" s="172">
        <f t="shared" si="40"/>
        <v>-2.6150496081915997E-2</v>
      </c>
      <c r="O697" s="172">
        <f t="shared" si="40"/>
        <v>-1.0902508535818312E-2</v>
      </c>
      <c r="P697" s="172">
        <f t="shared" si="40"/>
        <v>-1.2057634127308203E-3</v>
      </c>
      <c r="Q697" s="172">
        <f t="shared" si="40"/>
        <v>1.0539455027299249E-2</v>
      </c>
      <c r="R697" s="172">
        <f t="shared" si="40"/>
        <v>1.4277278095375046E-2</v>
      </c>
      <c r="S697" s="136">
        <f t="shared" si="40"/>
        <v>1.3257223723881717E-2</v>
      </c>
    </row>
    <row r="698" spans="1:19" x14ac:dyDescent="0.25">
      <c r="A698" s="189" t="s">
        <v>1108</v>
      </c>
      <c r="B698" s="132"/>
      <c r="C698" s="172">
        <f t="shared" si="41"/>
        <v>-2.2657250690494402E-2</v>
      </c>
      <c r="D698" s="172">
        <f t="shared" si="41"/>
        <v>-1.5123236361848535E-2</v>
      </c>
      <c r="E698" s="172">
        <f t="shared" si="41"/>
        <v>1.3469259013226376E-2</v>
      </c>
      <c r="F698" s="172">
        <f t="shared" si="41"/>
        <v>-8.4270376981758766E-3</v>
      </c>
      <c r="G698" s="172">
        <f t="shared" si="41"/>
        <v>-3.1805924765470284E-2</v>
      </c>
      <c r="H698" s="172">
        <f t="shared" si="41"/>
        <v>-3.7383739177029973E-2</v>
      </c>
      <c r="I698" s="172">
        <f t="shared" si="41"/>
        <v>-1.7643728853838359E-2</v>
      </c>
      <c r="J698" s="172">
        <f t="shared" si="41"/>
        <v>-2.522016885969014E-2</v>
      </c>
      <c r="K698" s="172">
        <f t="shared" si="41"/>
        <v>-7.4748156880115602E-3</v>
      </c>
      <c r="L698" s="172">
        <f t="shared" si="41"/>
        <v>2.6455931664984611E-2</v>
      </c>
      <c r="M698" s="172">
        <f t="shared" si="41"/>
        <v>-4.887603403617824E-2</v>
      </c>
      <c r="N698" s="172">
        <f t="shared" si="41"/>
        <v>-4.8634539064126181E-2</v>
      </c>
      <c r="O698" s="172">
        <f t="shared" si="41"/>
        <v>-1.4156563175066306E-2</v>
      </c>
      <c r="P698" s="172">
        <f t="shared" si="41"/>
        <v>-3.5703128131003847E-4</v>
      </c>
      <c r="Q698" s="172">
        <f t="shared" si="41"/>
        <v>1.0756446853367407E-2</v>
      </c>
      <c r="R698" s="172">
        <f t="shared" si="41"/>
        <v>1.1984751047276143E-2</v>
      </c>
      <c r="S698" s="136">
        <f t="shared" ref="D698:S713" si="42">(S293/R293)^4-1</f>
        <v>3.3776997121877095E-3</v>
      </c>
    </row>
    <row r="699" spans="1:19" x14ac:dyDescent="0.25">
      <c r="A699" s="189" t="s">
        <v>1105</v>
      </c>
      <c r="B699" s="132"/>
      <c r="C699" s="172">
        <f t="shared" ref="C699:R714" si="43">(C294/B294)^4-1</f>
        <v>0.15687108031447639</v>
      </c>
      <c r="D699" s="172">
        <f t="shared" si="42"/>
        <v>3.4344611494008248E-2</v>
      </c>
      <c r="E699" s="172">
        <f t="shared" si="42"/>
        <v>5.5542564954338403E-3</v>
      </c>
      <c r="F699" s="172">
        <f t="shared" si="42"/>
        <v>-4.1407467030154854E-2</v>
      </c>
      <c r="G699" s="172">
        <f t="shared" si="42"/>
        <v>-3.1687938997264298E-2</v>
      </c>
      <c r="H699" s="172">
        <f t="shared" si="42"/>
        <v>-5.252779192220447E-3</v>
      </c>
      <c r="I699" s="172">
        <f t="shared" si="42"/>
        <v>2.0865233967432895E-2</v>
      </c>
      <c r="J699" s="172">
        <f t="shared" si="42"/>
        <v>-1.1187658025341274E-2</v>
      </c>
      <c r="K699" s="172">
        <f t="shared" si="42"/>
        <v>-1.5013603434625988E-3</v>
      </c>
      <c r="L699" s="172">
        <f t="shared" si="42"/>
        <v>5.5598417281953694E-2</v>
      </c>
      <c r="M699" s="172">
        <f t="shared" si="42"/>
        <v>-2.5330272767208339E-2</v>
      </c>
      <c r="N699" s="172">
        <f t="shared" si="42"/>
        <v>2.5228226830970701E-2</v>
      </c>
      <c r="O699" s="172">
        <f t="shared" si="42"/>
        <v>-3.3322505408575065E-3</v>
      </c>
      <c r="P699" s="172">
        <f t="shared" si="42"/>
        <v>-2.9648826082681046E-3</v>
      </c>
      <c r="Q699" s="172">
        <f t="shared" si="42"/>
        <v>1.0062813872676823E-2</v>
      </c>
      <c r="R699" s="172">
        <f t="shared" si="42"/>
        <v>1.9398800923545734E-2</v>
      </c>
      <c r="S699" s="136">
        <f t="shared" si="42"/>
        <v>3.5100777663259253E-2</v>
      </c>
    </row>
    <row r="700" spans="1:19" x14ac:dyDescent="0.25">
      <c r="A700" s="189" t="s">
        <v>1102</v>
      </c>
      <c r="B700" s="132"/>
      <c r="C700" s="172">
        <f t="shared" si="43"/>
        <v>9.5866879341668376E-3</v>
      </c>
      <c r="D700" s="172">
        <f t="shared" si="42"/>
        <v>-2.7803080266733171E-2</v>
      </c>
      <c r="E700" s="172">
        <f t="shared" si="42"/>
        <v>1.7326822732034897E-2</v>
      </c>
      <c r="F700" s="172">
        <f t="shared" si="42"/>
        <v>-4.1025106644213882E-2</v>
      </c>
      <c r="G700" s="172">
        <f t="shared" si="42"/>
        <v>-6.6752610635272047E-2</v>
      </c>
      <c r="H700" s="172">
        <f t="shared" si="42"/>
        <v>-4.0508379651738036E-4</v>
      </c>
      <c r="I700" s="172">
        <f t="shared" si="42"/>
        <v>-4.7059262872276131E-2</v>
      </c>
      <c r="J700" s="172">
        <f t="shared" si="42"/>
        <v>-5.4322801855535618E-2</v>
      </c>
      <c r="K700" s="172">
        <f t="shared" si="42"/>
        <v>9.5901851110970382E-2</v>
      </c>
      <c r="L700" s="172">
        <f t="shared" si="42"/>
        <v>3.0106696962713064E-2</v>
      </c>
      <c r="M700" s="172">
        <f t="shared" si="42"/>
        <v>1.0734352856422991E-2</v>
      </c>
      <c r="N700" s="172">
        <f t="shared" si="42"/>
        <v>1.8740072805381702E-2</v>
      </c>
      <c r="O700" s="172">
        <f t="shared" si="42"/>
        <v>5.4133098994537221E-2</v>
      </c>
      <c r="P700" s="172">
        <f t="shared" si="42"/>
        <v>8.6571863739183463E-2</v>
      </c>
      <c r="Q700" s="172">
        <f t="shared" si="42"/>
        <v>8.3196530692138504E-2</v>
      </c>
      <c r="R700" s="172">
        <f t="shared" si="42"/>
        <v>8.9674995124314982E-2</v>
      </c>
      <c r="S700" s="136">
        <f t="shared" si="42"/>
        <v>3.5850646509216322E-2</v>
      </c>
    </row>
    <row r="701" spans="1:19" x14ac:dyDescent="0.25">
      <c r="A701" s="187" t="s">
        <v>1099</v>
      </c>
      <c r="B701" s="132"/>
      <c r="C701" s="172">
        <f t="shared" si="43"/>
        <v>9.232850434735651E-3</v>
      </c>
      <c r="D701" s="172">
        <f t="shared" si="42"/>
        <v>-4.3426328775083567E-3</v>
      </c>
      <c r="E701" s="172">
        <f t="shared" si="42"/>
        <v>-4.0192697413991008E-3</v>
      </c>
      <c r="F701" s="172">
        <f t="shared" si="42"/>
        <v>1.0277590930983571E-2</v>
      </c>
      <c r="G701" s="172">
        <f t="shared" si="42"/>
        <v>-2.7813593538619341E-2</v>
      </c>
      <c r="H701" s="172">
        <f t="shared" si="42"/>
        <v>-8.1211670288152682E-3</v>
      </c>
      <c r="I701" s="172">
        <f t="shared" si="42"/>
        <v>-3.7890337811988806E-2</v>
      </c>
      <c r="J701" s="172">
        <f t="shared" si="42"/>
        <v>-4.9508896730919738E-2</v>
      </c>
      <c r="K701" s="172">
        <f t="shared" si="42"/>
        <v>3.4745264769163064E-2</v>
      </c>
      <c r="L701" s="172">
        <f t="shared" si="42"/>
        <v>1.1219722364811613E-2</v>
      </c>
      <c r="M701" s="172">
        <f t="shared" si="42"/>
        <v>8.287397281002673E-2</v>
      </c>
      <c r="N701" s="172">
        <f t="shared" si="42"/>
        <v>-3.497794569547874E-2</v>
      </c>
      <c r="O701" s="172">
        <f t="shared" si="42"/>
        <v>-2.2174141383951573E-3</v>
      </c>
      <c r="P701" s="172">
        <f t="shared" si="42"/>
        <v>3.318389914181985E-4</v>
      </c>
      <c r="Q701" s="172">
        <f t="shared" si="42"/>
        <v>3.8991805171831873E-2</v>
      </c>
      <c r="R701" s="172">
        <f t="shared" si="42"/>
        <v>6.7408942835582852E-3</v>
      </c>
      <c r="S701" s="136">
        <f t="shared" si="42"/>
        <v>2.6015440760605912E-2</v>
      </c>
    </row>
    <row r="702" spans="1:19" x14ac:dyDescent="0.25">
      <c r="A702" s="189" t="s">
        <v>1096</v>
      </c>
      <c r="B702" s="132"/>
      <c r="C702" s="172">
        <f t="shared" si="43"/>
        <v>2.3286021010280988E-2</v>
      </c>
      <c r="D702" s="172">
        <f t="shared" si="42"/>
        <v>5.0700999600108432E-3</v>
      </c>
      <c r="E702" s="172">
        <f t="shared" si="42"/>
        <v>-4.1901035551588084E-3</v>
      </c>
      <c r="F702" s="172">
        <f t="shared" si="42"/>
        <v>7.0202582915497302E-3</v>
      </c>
      <c r="G702" s="172">
        <f t="shared" si="42"/>
        <v>-1.9916463289212927E-2</v>
      </c>
      <c r="H702" s="172">
        <f t="shared" si="42"/>
        <v>-1.7871665345226995E-2</v>
      </c>
      <c r="I702" s="172">
        <f t="shared" si="42"/>
        <v>-7.3114982769951986E-2</v>
      </c>
      <c r="J702" s="172">
        <f t="shared" si="42"/>
        <v>-9.3719334715805513E-2</v>
      </c>
      <c r="K702" s="172">
        <f t="shared" si="42"/>
        <v>4.2901837485283201E-2</v>
      </c>
      <c r="L702" s="172">
        <f t="shared" si="42"/>
        <v>3.7699352672873054E-3</v>
      </c>
      <c r="M702" s="172">
        <f t="shared" si="42"/>
        <v>0.11493978679535077</v>
      </c>
      <c r="N702" s="172">
        <f t="shared" si="42"/>
        <v>-6.814088513981631E-2</v>
      </c>
      <c r="O702" s="172">
        <f t="shared" si="42"/>
        <v>-3.4651408349102075E-2</v>
      </c>
      <c r="P702" s="172">
        <f t="shared" si="42"/>
        <v>1.174910578771593E-2</v>
      </c>
      <c r="Q702" s="172">
        <f t="shared" si="42"/>
        <v>3.9979652557210033E-2</v>
      </c>
      <c r="R702" s="172">
        <f t="shared" si="42"/>
        <v>1.4363264484447802E-2</v>
      </c>
      <c r="S702" s="136">
        <f t="shared" si="42"/>
        <v>6.951015350167955E-3</v>
      </c>
    </row>
    <row r="703" spans="1:19" x14ac:dyDescent="0.25">
      <c r="A703" s="189" t="s">
        <v>1093</v>
      </c>
      <c r="B703" s="132"/>
      <c r="C703" s="172">
        <f t="shared" si="43"/>
        <v>-1.409896650836262E-2</v>
      </c>
      <c r="D703" s="172">
        <f t="shared" si="42"/>
        <v>-1.5661226039354603E-2</v>
      </c>
      <c r="E703" s="172">
        <f t="shared" si="42"/>
        <v>-1.6936162396078869E-2</v>
      </c>
      <c r="F703" s="172">
        <f t="shared" si="42"/>
        <v>3.1043545396178818E-2</v>
      </c>
      <c r="G703" s="172">
        <f t="shared" si="42"/>
        <v>-0.10360565481892647</v>
      </c>
      <c r="H703" s="172">
        <f t="shared" si="42"/>
        <v>-4.3317041687679914E-2</v>
      </c>
      <c r="I703" s="172">
        <f t="shared" si="42"/>
        <v>2.0835138273963105E-2</v>
      </c>
      <c r="J703" s="172">
        <f t="shared" si="42"/>
        <v>8.047913410434071E-2</v>
      </c>
      <c r="K703" s="172">
        <f t="shared" si="42"/>
        <v>4.2402285174349741E-2</v>
      </c>
      <c r="L703" s="172">
        <f t="shared" si="42"/>
        <v>3.7687663051122033E-2</v>
      </c>
      <c r="M703" s="172">
        <f t="shared" si="42"/>
        <v>3.6866780436499269E-2</v>
      </c>
      <c r="N703" s="172">
        <f t="shared" si="42"/>
        <v>2.7266836865027733E-2</v>
      </c>
      <c r="O703" s="172">
        <f t="shared" si="42"/>
        <v>8.6554910523395368E-2</v>
      </c>
      <c r="P703" s="172">
        <f t="shared" si="42"/>
        <v>-0.12736562017274122</v>
      </c>
      <c r="Q703" s="172">
        <f t="shared" si="42"/>
        <v>0.15556830291619095</v>
      </c>
      <c r="R703" s="172">
        <f t="shared" si="42"/>
        <v>2.6378443272225827E-3</v>
      </c>
      <c r="S703" s="136">
        <f t="shared" si="42"/>
        <v>1.6103350995702037E-3</v>
      </c>
    </row>
    <row r="704" spans="1:19" x14ac:dyDescent="0.25">
      <c r="A704" s="189" t="s">
        <v>1090</v>
      </c>
      <c r="B704" s="132"/>
      <c r="C704" s="172">
        <f t="shared" si="43"/>
        <v>-1.663671559116231E-2</v>
      </c>
      <c r="D704" s="172">
        <f t="shared" si="42"/>
        <v>-1.9739414965569413E-2</v>
      </c>
      <c r="E704" s="172">
        <f t="shared" si="42"/>
        <v>-2.4092819476952854E-2</v>
      </c>
      <c r="F704" s="172">
        <f t="shared" si="42"/>
        <v>3.1885061284735228E-2</v>
      </c>
      <c r="G704" s="172">
        <f t="shared" si="42"/>
        <v>-0.14043871058173385</v>
      </c>
      <c r="H704" s="172">
        <f t="shared" si="42"/>
        <v>-5.8076384294845185E-2</v>
      </c>
      <c r="I704" s="172">
        <f t="shared" si="42"/>
        <v>3.0482783203618968E-2</v>
      </c>
      <c r="J704" s="172">
        <f t="shared" si="42"/>
        <v>0.11646326190039424</v>
      </c>
      <c r="K704" s="172">
        <f t="shared" si="42"/>
        <v>5.9706105227767425E-2</v>
      </c>
      <c r="L704" s="172">
        <f t="shared" si="42"/>
        <v>4.8527065520272306E-2</v>
      </c>
      <c r="M704" s="172">
        <f t="shared" si="42"/>
        <v>3.7005390344721389E-2</v>
      </c>
      <c r="N704" s="172">
        <f t="shared" si="42"/>
        <v>2.5088661344795149E-2</v>
      </c>
      <c r="O704" s="172">
        <f t="shared" si="42"/>
        <v>0.10816103304110158</v>
      </c>
      <c r="P704" s="172">
        <f t="shared" si="42"/>
        <v>-0.17660484355508554</v>
      </c>
      <c r="Q704" s="172">
        <f t="shared" si="42"/>
        <v>0.19769290624970459</v>
      </c>
      <c r="R704" s="172">
        <f t="shared" si="42"/>
        <v>1.7689978726056488E-3</v>
      </c>
      <c r="S704" s="136">
        <f t="shared" si="42"/>
        <v>-1.373659865552046E-3</v>
      </c>
    </row>
    <row r="705" spans="1:19" x14ac:dyDescent="0.25">
      <c r="A705" s="189" t="s">
        <v>1087</v>
      </c>
      <c r="B705" s="132"/>
      <c r="C705" s="172">
        <f t="shared" si="43"/>
        <v>6.5445230875670557E-2</v>
      </c>
      <c r="D705" s="172">
        <f t="shared" si="42"/>
        <v>-1.2519407546452865E-2</v>
      </c>
      <c r="E705" s="172">
        <f t="shared" si="42"/>
        <v>-5.3568283559107921E-2</v>
      </c>
      <c r="F705" s="172">
        <f t="shared" si="42"/>
        <v>-5.0199064041036356E-2</v>
      </c>
      <c r="G705" s="172">
        <f t="shared" si="42"/>
        <v>-0.11557420643135541</v>
      </c>
      <c r="H705" s="172">
        <f t="shared" si="42"/>
        <v>-9.0310824970734283E-2</v>
      </c>
      <c r="I705" s="172">
        <f t="shared" si="42"/>
        <v>-1.8119576262727199E-2</v>
      </c>
      <c r="J705" s="172">
        <f t="shared" si="42"/>
        <v>9.195341833476478E-3</v>
      </c>
      <c r="K705" s="172">
        <f t="shared" si="42"/>
        <v>1.3784977677540722E-2</v>
      </c>
      <c r="L705" s="172">
        <f t="shared" si="42"/>
        <v>-9.080531475181508E-3</v>
      </c>
      <c r="M705" s="172">
        <f t="shared" si="42"/>
        <v>9.9393962161467897E-2</v>
      </c>
      <c r="N705" s="172">
        <f t="shared" si="42"/>
        <v>4.4667713890247374E-3</v>
      </c>
      <c r="O705" s="172">
        <f t="shared" si="42"/>
        <v>-4.8104809220440914E-2</v>
      </c>
      <c r="P705" s="172">
        <f t="shared" si="42"/>
        <v>0.16236906024020215</v>
      </c>
      <c r="Q705" s="172">
        <f t="shared" si="42"/>
        <v>0.16576021677603903</v>
      </c>
      <c r="R705" s="172">
        <f t="shared" si="42"/>
        <v>-2.8938647118904814E-2</v>
      </c>
      <c r="S705" s="136">
        <f t="shared" si="42"/>
        <v>8.447682772231957E-3</v>
      </c>
    </row>
    <row r="706" spans="1:19" x14ac:dyDescent="0.25">
      <c r="A706" s="189" t="s">
        <v>1084</v>
      </c>
      <c r="B706" s="132"/>
      <c r="C706" s="172">
        <f t="shared" si="43"/>
        <v>-1.8067637845960993E-2</v>
      </c>
      <c r="D706" s="172">
        <f t="shared" si="42"/>
        <v>-1.4049874895308845E-3</v>
      </c>
      <c r="E706" s="172">
        <f t="shared" si="42"/>
        <v>1.3426187936760092E-2</v>
      </c>
      <c r="F706" s="172">
        <f t="shared" si="42"/>
        <v>4.1268413531564851E-2</v>
      </c>
      <c r="G706" s="172">
        <f t="shared" si="42"/>
        <v>3.4428134554616463E-2</v>
      </c>
      <c r="H706" s="172">
        <f t="shared" si="42"/>
        <v>1.452383948390934E-2</v>
      </c>
      <c r="I706" s="172">
        <f t="shared" si="42"/>
        <v>-5.4719433890346725E-3</v>
      </c>
      <c r="J706" s="172">
        <f t="shared" si="42"/>
        <v>-2.1782709791662414E-2</v>
      </c>
      <c r="K706" s="172">
        <f t="shared" si="42"/>
        <v>-1.0311849956419317E-2</v>
      </c>
      <c r="L706" s="172">
        <f t="shared" si="42"/>
        <v>8.3289503617725025E-3</v>
      </c>
      <c r="M706" s="172">
        <f t="shared" si="42"/>
        <v>2.649786798765974E-2</v>
      </c>
      <c r="N706" s="172">
        <f t="shared" si="42"/>
        <v>3.8266556851765721E-2</v>
      </c>
      <c r="O706" s="172">
        <f t="shared" si="42"/>
        <v>3.3717484572556522E-2</v>
      </c>
      <c r="P706" s="172">
        <f t="shared" si="42"/>
        <v>2.5857802156539655E-2</v>
      </c>
      <c r="Q706" s="172">
        <f t="shared" si="42"/>
        <v>1.6847409825675674E-2</v>
      </c>
      <c r="R706" s="172">
        <f t="shared" si="42"/>
        <v>1.1385402301685277E-2</v>
      </c>
      <c r="S706" s="136">
        <f t="shared" si="42"/>
        <v>1.1353087756471592E-2</v>
      </c>
    </row>
    <row r="707" spans="1:19" x14ac:dyDescent="0.25">
      <c r="A707" s="189" t="s">
        <v>1081</v>
      </c>
      <c r="B707" s="132"/>
      <c r="C707" s="172">
        <f t="shared" si="43"/>
        <v>-1.2233311189816964E-2</v>
      </c>
      <c r="D707" s="172">
        <f t="shared" si="42"/>
        <v>-1.1931515197193931E-2</v>
      </c>
      <c r="E707" s="172">
        <f t="shared" si="42"/>
        <v>1.2768916503123062E-2</v>
      </c>
      <c r="F707" s="172">
        <f t="shared" si="42"/>
        <v>1.3419744484685525E-2</v>
      </c>
      <c r="G707" s="172">
        <f t="shared" si="42"/>
        <v>-2.2332255917225541E-2</v>
      </c>
      <c r="H707" s="172">
        <f t="shared" si="42"/>
        <v>-1.7725826521615362E-2</v>
      </c>
      <c r="I707" s="172">
        <f t="shared" si="42"/>
        <v>-2.9991043514288385E-2</v>
      </c>
      <c r="J707" s="172">
        <f t="shared" si="42"/>
        <v>-1.106872777623491E-2</v>
      </c>
      <c r="K707" s="172">
        <f t="shared" si="42"/>
        <v>-2.313338199319781E-2</v>
      </c>
      <c r="L707" s="172">
        <f t="shared" si="42"/>
        <v>-5.2449731814132594E-3</v>
      </c>
      <c r="M707" s="172">
        <f t="shared" si="42"/>
        <v>-1.0483005530991907E-2</v>
      </c>
      <c r="N707" s="172">
        <f t="shared" si="42"/>
        <v>1.9129738996416457E-2</v>
      </c>
      <c r="O707" s="172">
        <f t="shared" si="42"/>
        <v>1.1955911229294847E-2</v>
      </c>
      <c r="P707" s="172">
        <f t="shared" si="42"/>
        <v>2.2881362833229169E-2</v>
      </c>
      <c r="Q707" s="172">
        <f t="shared" si="42"/>
        <v>-5.7709488471604953E-2</v>
      </c>
      <c r="R707" s="172">
        <f t="shared" si="42"/>
        <v>-8.2562045089754621E-2</v>
      </c>
      <c r="S707" s="136">
        <f t="shared" si="42"/>
        <v>9.3913027585303954E-3</v>
      </c>
    </row>
    <row r="708" spans="1:19" x14ac:dyDescent="0.25">
      <c r="A708" s="189" t="s">
        <v>1078</v>
      </c>
      <c r="B708" s="132"/>
      <c r="C708" s="172">
        <f t="shared" si="43"/>
        <v>0.11759998256910409</v>
      </c>
      <c r="D708" s="172">
        <f t="shared" si="42"/>
        <v>-7.6953316324767873E-2</v>
      </c>
      <c r="E708" s="172">
        <f t="shared" si="42"/>
        <v>-7.3326913574627284E-3</v>
      </c>
      <c r="F708" s="172">
        <f t="shared" si="42"/>
        <v>0.17752438832221706</v>
      </c>
      <c r="G708" s="172">
        <f t="shared" si="42"/>
        <v>-9.210295240551758E-2</v>
      </c>
      <c r="H708" s="172">
        <f t="shared" si="42"/>
        <v>0.12104842001154981</v>
      </c>
      <c r="I708" s="172">
        <f t="shared" si="42"/>
        <v>9.2564621029847416E-2</v>
      </c>
      <c r="J708" s="172">
        <f t="shared" si="42"/>
        <v>-0.11427613931561742</v>
      </c>
      <c r="K708" s="172">
        <f t="shared" si="42"/>
        <v>8.9022364986568014E-2</v>
      </c>
      <c r="L708" s="172">
        <f t="shared" si="42"/>
        <v>-0.1116364231892002</v>
      </c>
      <c r="M708" s="172">
        <f t="shared" si="42"/>
        <v>8.0545355826617371E-2</v>
      </c>
      <c r="N708" s="172">
        <f t="shared" si="42"/>
        <v>-7.2647387589988455E-2</v>
      </c>
      <c r="O708" s="172">
        <f t="shared" si="42"/>
        <v>9.0283699702060183E-2</v>
      </c>
      <c r="P708" s="172">
        <f t="shared" si="42"/>
        <v>0.1783415650265765</v>
      </c>
      <c r="Q708" s="172">
        <f t="shared" si="42"/>
        <v>6.2864984009169289E-2</v>
      </c>
      <c r="R708" s="172">
        <f t="shared" si="42"/>
        <v>3.3501956526104992E-2</v>
      </c>
      <c r="S708" s="136">
        <f t="shared" si="42"/>
        <v>0.10568210051366034</v>
      </c>
    </row>
    <row r="709" spans="1:19" x14ac:dyDescent="0.25">
      <c r="A709" s="189" t="s">
        <v>1075</v>
      </c>
      <c r="B709" s="132"/>
      <c r="C709" s="172">
        <f t="shared" si="43"/>
        <v>-3.8807432833774191E-2</v>
      </c>
      <c r="D709" s="172">
        <f t="shared" si="42"/>
        <v>1.4987195806670517E-3</v>
      </c>
      <c r="E709" s="172">
        <f t="shared" si="42"/>
        <v>3.9988286878598345E-3</v>
      </c>
      <c r="F709" s="172">
        <f t="shared" si="42"/>
        <v>-5.1334937863882546E-2</v>
      </c>
      <c r="G709" s="172">
        <f t="shared" si="42"/>
        <v>5.2012031208216625E-2</v>
      </c>
      <c r="H709" s="172">
        <f t="shared" si="42"/>
        <v>3.2651758937042086E-2</v>
      </c>
      <c r="I709" s="172">
        <f t="shared" si="42"/>
        <v>-1.2804562823491739E-2</v>
      </c>
      <c r="J709" s="172">
        <f t="shared" si="42"/>
        <v>-1.2681782280233977E-2</v>
      </c>
      <c r="K709" s="172">
        <f t="shared" si="42"/>
        <v>7.8256334019515261E-3</v>
      </c>
      <c r="L709" s="172">
        <f t="shared" si="42"/>
        <v>6.1690186837432659E-2</v>
      </c>
      <c r="M709" s="172">
        <f t="shared" si="42"/>
        <v>6.7251700920678337E-2</v>
      </c>
      <c r="N709" s="172">
        <f t="shared" si="42"/>
        <v>8.0540830579320932E-3</v>
      </c>
      <c r="O709" s="172">
        <f t="shared" si="42"/>
        <v>-1.7514105656702417E-2</v>
      </c>
      <c r="P709" s="172">
        <f t="shared" si="42"/>
        <v>5.068009402276541E-2</v>
      </c>
      <c r="Q709" s="172">
        <f t="shared" si="42"/>
        <v>-4.7622485545164017E-2</v>
      </c>
      <c r="R709" s="172">
        <f t="shared" si="42"/>
        <v>1.7823429319036466E-2</v>
      </c>
      <c r="S709" s="136">
        <f t="shared" si="42"/>
        <v>0.10570808417559419</v>
      </c>
    </row>
    <row r="710" spans="1:19" x14ac:dyDescent="0.25">
      <c r="A710" s="187" t="s">
        <v>1072</v>
      </c>
      <c r="B710" s="132"/>
      <c r="C710" s="172">
        <f t="shared" si="43"/>
        <v>4.5321002170615188E-3</v>
      </c>
      <c r="D710" s="172">
        <f t="shared" si="42"/>
        <v>1.973961953957315E-2</v>
      </c>
      <c r="E710" s="172">
        <f t="shared" si="42"/>
        <v>-2.332420524117973E-3</v>
      </c>
      <c r="F710" s="172">
        <f t="shared" si="42"/>
        <v>2.2480470760059879E-2</v>
      </c>
      <c r="G710" s="172">
        <f t="shared" si="42"/>
        <v>5.5608591559763498E-2</v>
      </c>
      <c r="H710" s="172">
        <f t="shared" si="42"/>
        <v>9.9110036683869307E-3</v>
      </c>
      <c r="I710" s="172">
        <f t="shared" si="42"/>
        <v>5.0969763251214273E-2</v>
      </c>
      <c r="J710" s="172">
        <f t="shared" si="42"/>
        <v>-1.3708099555898134E-2</v>
      </c>
      <c r="K710" s="172">
        <f t="shared" si="42"/>
        <v>2.534535968135021E-3</v>
      </c>
      <c r="L710" s="172">
        <f t="shared" si="42"/>
        <v>5.5491812400233043E-2</v>
      </c>
      <c r="M710" s="172">
        <f t="shared" si="42"/>
        <v>6.0934578884671575E-2</v>
      </c>
      <c r="N710" s="172">
        <f t="shared" si="42"/>
        <v>7.2894247304706505E-2</v>
      </c>
      <c r="O710" s="172">
        <f t="shared" si="42"/>
        <v>5.4211854458357855E-2</v>
      </c>
      <c r="P710" s="172">
        <f t="shared" si="42"/>
        <v>5.1660608594273461E-2</v>
      </c>
      <c r="Q710" s="172">
        <f t="shared" si="42"/>
        <v>4.0712904824151908E-2</v>
      </c>
      <c r="R710" s="172">
        <f t="shared" si="42"/>
        <v>2.3963269749933902E-2</v>
      </c>
      <c r="S710" s="136">
        <f t="shared" si="42"/>
        <v>9.2750340886140759E-3</v>
      </c>
    </row>
    <row r="711" spans="1:19" x14ac:dyDescent="0.25">
      <c r="A711" s="189" t="s">
        <v>1070</v>
      </c>
      <c r="B711" s="132"/>
      <c r="C711" s="172">
        <f t="shared" si="43"/>
        <v>5.1663562057056023E-3</v>
      </c>
      <c r="D711" s="172">
        <f t="shared" si="42"/>
        <v>2.5392769178030017E-2</v>
      </c>
      <c r="E711" s="172">
        <f t="shared" si="42"/>
        <v>7.4816032956270817E-4</v>
      </c>
      <c r="F711" s="172">
        <f t="shared" si="42"/>
        <v>1.4085404785843636E-2</v>
      </c>
      <c r="G711" s="172">
        <f t="shared" si="42"/>
        <v>8.2194103438585353E-2</v>
      </c>
      <c r="H711" s="172">
        <f t="shared" si="42"/>
        <v>1.5859658874335159E-2</v>
      </c>
      <c r="I711" s="172">
        <f t="shared" si="42"/>
        <v>5.4074764096381678E-2</v>
      </c>
      <c r="J711" s="172">
        <f t="shared" si="42"/>
        <v>-1.2790926832981775E-2</v>
      </c>
      <c r="K711" s="172">
        <f t="shared" si="42"/>
        <v>-7.1106794781161664E-3</v>
      </c>
      <c r="L711" s="172">
        <f t="shared" si="42"/>
        <v>6.306131497902201E-2</v>
      </c>
      <c r="M711" s="172">
        <f t="shared" si="42"/>
        <v>8.131448710039324E-2</v>
      </c>
      <c r="N711" s="172">
        <f t="shared" si="42"/>
        <v>6.9356036773842167E-2</v>
      </c>
      <c r="O711" s="172">
        <f t="shared" si="42"/>
        <v>6.0310727670708442E-2</v>
      </c>
      <c r="P711" s="172">
        <f t="shared" si="42"/>
        <v>4.7620283483786663E-2</v>
      </c>
      <c r="Q711" s="172">
        <f t="shared" si="42"/>
        <v>4.5751093483411109E-2</v>
      </c>
      <c r="R711" s="172">
        <f t="shared" si="42"/>
        <v>2.7066417754296079E-2</v>
      </c>
      <c r="S711" s="136">
        <f t="shared" si="42"/>
        <v>9.6669125990442861E-3</v>
      </c>
    </row>
    <row r="712" spans="1:19" x14ac:dyDescent="0.25">
      <c r="A712" s="189" t="s">
        <v>1067</v>
      </c>
      <c r="B712" s="132"/>
      <c r="C712" s="172">
        <f t="shared" si="43"/>
        <v>-2.4211179657184223E-3</v>
      </c>
      <c r="D712" s="172">
        <f t="shared" si="42"/>
        <v>2.2777175459036458E-2</v>
      </c>
      <c r="E712" s="172">
        <f t="shared" si="42"/>
        <v>-9.1310279989007537E-3</v>
      </c>
      <c r="F712" s="172">
        <f t="shared" si="42"/>
        <v>-1.7251041830345093E-3</v>
      </c>
      <c r="G712" s="172">
        <f t="shared" si="42"/>
        <v>8.536006776981564E-2</v>
      </c>
      <c r="H712" s="172">
        <f t="shared" si="42"/>
        <v>6.7921723468328032E-2</v>
      </c>
      <c r="I712" s="172">
        <f t="shared" si="42"/>
        <v>2.581119667090026E-2</v>
      </c>
      <c r="J712" s="172">
        <f t="shared" si="42"/>
        <v>2.6657411055390101E-2</v>
      </c>
      <c r="K712" s="172">
        <f t="shared" si="42"/>
        <v>-1.9699974049843139E-2</v>
      </c>
      <c r="L712" s="172">
        <f t="shared" si="42"/>
        <v>-2.8369946261032064E-3</v>
      </c>
      <c r="M712" s="172">
        <f t="shared" si="42"/>
        <v>8.3456557509627993E-2</v>
      </c>
      <c r="N712" s="172">
        <f t="shared" si="42"/>
        <v>3.0200898368833551E-2</v>
      </c>
      <c r="O712" s="172">
        <f t="shared" si="42"/>
        <v>4.7668810013001828E-3</v>
      </c>
      <c r="P712" s="172">
        <f t="shared" si="42"/>
        <v>1.4464443038125774E-2</v>
      </c>
      <c r="Q712" s="172">
        <f t="shared" si="42"/>
        <v>-6.5116211124522927E-3</v>
      </c>
      <c r="R712" s="172">
        <f t="shared" si="42"/>
        <v>1.8459164864310651E-2</v>
      </c>
      <c r="S712" s="136">
        <f t="shared" si="42"/>
        <v>1.0055563249867117E-2</v>
      </c>
    </row>
    <row r="713" spans="1:19" x14ac:dyDescent="0.25">
      <c r="A713" s="189" t="s">
        <v>1064</v>
      </c>
      <c r="B713" s="132"/>
      <c r="C713" s="172">
        <f t="shared" si="43"/>
        <v>1.4660492619070986E-2</v>
      </c>
      <c r="D713" s="172">
        <f t="shared" si="42"/>
        <v>2.8617054173262435E-2</v>
      </c>
      <c r="E713" s="172">
        <f t="shared" si="42"/>
        <v>1.2925693319875586E-2</v>
      </c>
      <c r="F713" s="172">
        <f t="shared" si="42"/>
        <v>3.4038733709034652E-2</v>
      </c>
      <c r="G713" s="172">
        <f t="shared" si="42"/>
        <v>7.8407021241283736E-2</v>
      </c>
      <c r="H713" s="172">
        <f t="shared" si="42"/>
        <v>-4.528832024447238E-2</v>
      </c>
      <c r="I713" s="172">
        <f t="shared" si="42"/>
        <v>9.0659458080185162E-2</v>
      </c>
      <c r="J713" s="172">
        <f t="shared" si="42"/>
        <v>-5.9671499635781777E-2</v>
      </c>
      <c r="K713" s="172">
        <f t="shared" si="42"/>
        <v>8.8997215546975372E-3</v>
      </c>
      <c r="L713" s="172">
        <f t="shared" si="42"/>
        <v>0.14930768295679342</v>
      </c>
      <c r="M713" s="172">
        <f t="shared" si="42"/>
        <v>7.8905150029931148E-2</v>
      </c>
      <c r="N713" s="172">
        <f t="shared" si="42"/>
        <v>0.1176191383869194</v>
      </c>
      <c r="O713" s="172">
        <f t="shared" si="42"/>
        <v>0.12808786552950568</v>
      </c>
      <c r="P713" s="172">
        <f t="shared" si="42"/>
        <v>8.6117389991166915E-2</v>
      </c>
      <c r="Q713" s="172">
        <f t="shared" si="42"/>
        <v>0.10627128496297034</v>
      </c>
      <c r="R713" s="172">
        <f t="shared" si="42"/>
        <v>3.6376830637903756E-2</v>
      </c>
      <c r="S713" s="136">
        <f t="shared" si="42"/>
        <v>9.2655263546104205E-3</v>
      </c>
    </row>
    <row r="714" spans="1:19" x14ac:dyDescent="0.25">
      <c r="A714" s="189" t="s">
        <v>1061</v>
      </c>
      <c r="B714" s="132"/>
      <c r="C714" s="172">
        <f t="shared" si="43"/>
        <v>2.6715645200892091E-4</v>
      </c>
      <c r="D714" s="172">
        <f t="shared" si="43"/>
        <v>-1.7513176201739977E-2</v>
      </c>
      <c r="E714" s="172">
        <f t="shared" si="43"/>
        <v>-2.2874436410274535E-2</v>
      </c>
      <c r="F714" s="172">
        <f t="shared" si="43"/>
        <v>8.1155523999787205E-2</v>
      </c>
      <c r="G714" s="172">
        <f t="shared" si="43"/>
        <v>-0.1104850003676151</v>
      </c>
      <c r="H714" s="172">
        <f t="shared" si="43"/>
        <v>-3.0970944638419318E-2</v>
      </c>
      <c r="I714" s="172">
        <f t="shared" si="43"/>
        <v>2.9151599245676563E-2</v>
      </c>
      <c r="J714" s="172">
        <f t="shared" si="43"/>
        <v>-2.0563475109238394E-2</v>
      </c>
      <c r="K714" s="172">
        <f t="shared" si="43"/>
        <v>7.4350928600673605E-2</v>
      </c>
      <c r="L714" s="172">
        <f t="shared" si="43"/>
        <v>3.2347166807475958E-3</v>
      </c>
      <c r="M714" s="172">
        <f t="shared" si="43"/>
        <v>-7.7282380189222621E-2</v>
      </c>
      <c r="N714" s="172">
        <f t="shared" si="43"/>
        <v>9.9879485569767779E-2</v>
      </c>
      <c r="O714" s="172">
        <f t="shared" si="43"/>
        <v>9.9538527802356391E-3</v>
      </c>
      <c r="P714" s="172">
        <f t="shared" si="43"/>
        <v>8.2086055191104457E-2</v>
      </c>
      <c r="Q714" s="172">
        <f t="shared" si="43"/>
        <v>4.2008475188215488E-3</v>
      </c>
      <c r="R714" s="172">
        <f t="shared" si="43"/>
        <v>1.3099719875859783E-3</v>
      </c>
      <c r="S714" s="136">
        <f t="shared" ref="D714:S729" si="44">(S309/R309)^4-1</f>
        <v>6.03455046067225E-3</v>
      </c>
    </row>
    <row r="715" spans="1:19" x14ac:dyDescent="0.25">
      <c r="A715" s="189" t="s">
        <v>1058</v>
      </c>
      <c r="B715" s="132"/>
      <c r="C715" s="172">
        <f t="shared" ref="C715:R730" si="45">(C310/B310)^4-1</f>
        <v>7.7694681948368149E-3</v>
      </c>
      <c r="D715" s="172">
        <f t="shared" si="44"/>
        <v>-8.8072858405197074E-3</v>
      </c>
      <c r="E715" s="172">
        <f t="shared" si="44"/>
        <v>-1.7958951435977144E-2</v>
      </c>
      <c r="F715" s="172">
        <f t="shared" si="44"/>
        <v>7.8966824000818114E-2</v>
      </c>
      <c r="G715" s="172">
        <f t="shared" si="44"/>
        <v>-0.12365540709889133</v>
      </c>
      <c r="H715" s="172">
        <f t="shared" si="44"/>
        <v>-4.3987838334204166E-2</v>
      </c>
      <c r="I715" s="172">
        <f t="shared" si="44"/>
        <v>2.3391945692586624E-2</v>
      </c>
      <c r="J715" s="172">
        <f t="shared" si="44"/>
        <v>-1.0916003781620831E-2</v>
      </c>
      <c r="K715" s="172">
        <f t="shared" si="44"/>
        <v>7.9587383121674682E-2</v>
      </c>
      <c r="L715" s="172">
        <f t="shared" si="44"/>
        <v>7.083247416167282E-3</v>
      </c>
      <c r="M715" s="172">
        <f t="shared" si="44"/>
        <v>-7.8141761279647448E-2</v>
      </c>
      <c r="N715" s="172">
        <f t="shared" si="44"/>
        <v>0.11035398615855629</v>
      </c>
      <c r="O715" s="172">
        <f t="shared" si="44"/>
        <v>1.5961821117216557E-2</v>
      </c>
      <c r="P715" s="172">
        <f t="shared" si="44"/>
        <v>8.6862023687789058E-2</v>
      </c>
      <c r="Q715" s="172">
        <f t="shared" si="44"/>
        <v>2.8828810137284666E-3</v>
      </c>
      <c r="R715" s="172">
        <f t="shared" si="44"/>
        <v>6.4905583520740162E-3</v>
      </c>
      <c r="S715" s="136">
        <f t="shared" si="44"/>
        <v>7.9243196746934252E-3</v>
      </c>
    </row>
    <row r="716" spans="1:19" x14ac:dyDescent="0.25">
      <c r="A716" s="189" t="s">
        <v>1055</v>
      </c>
      <c r="B716" s="132"/>
      <c r="C716" s="172">
        <f t="shared" si="45"/>
        <v>-2.036647775888778E-2</v>
      </c>
      <c r="D716" s="172">
        <f t="shared" si="44"/>
        <v>-4.7971967815328864E-2</v>
      </c>
      <c r="E716" s="172">
        <f t="shared" si="44"/>
        <v>-4.6434543926760719E-2</v>
      </c>
      <c r="F716" s="172">
        <f t="shared" si="44"/>
        <v>9.2001609842387699E-2</v>
      </c>
      <c r="G716" s="172">
        <f t="shared" si="44"/>
        <v>-8.8318166191539427E-2</v>
      </c>
      <c r="H716" s="172">
        <f t="shared" si="44"/>
        <v>-2.2253120727517839E-3</v>
      </c>
      <c r="I716" s="172">
        <f t="shared" si="44"/>
        <v>4.4167276254484245E-2</v>
      </c>
      <c r="J716" s="172">
        <f t="shared" si="44"/>
        <v>-5.398304360962769E-2</v>
      </c>
      <c r="K716" s="172">
        <f t="shared" si="44"/>
        <v>6.6415406393677712E-2</v>
      </c>
      <c r="L716" s="172">
        <f t="shared" si="44"/>
        <v>-8.7694729770232405E-3</v>
      </c>
      <c r="M716" s="172">
        <f t="shared" si="44"/>
        <v>-8.4274012162286027E-2</v>
      </c>
      <c r="N716" s="172">
        <f t="shared" si="44"/>
        <v>8.6023802407253047E-2</v>
      </c>
      <c r="O716" s="172">
        <f t="shared" si="44"/>
        <v>-3.3071488850358044E-3</v>
      </c>
      <c r="P716" s="172">
        <f t="shared" si="44"/>
        <v>8.0768479753964062E-2</v>
      </c>
      <c r="Q716" s="172">
        <f t="shared" si="44"/>
        <v>6.5164052780941617E-3</v>
      </c>
      <c r="R716" s="172">
        <f t="shared" si="44"/>
        <v>-1.1845339830141577E-2</v>
      </c>
      <c r="S716" s="136">
        <f t="shared" si="44"/>
        <v>3.2586531055103229E-3</v>
      </c>
    </row>
    <row r="717" spans="1:19" x14ac:dyDescent="0.25">
      <c r="A717" s="189" t="s">
        <v>1052</v>
      </c>
      <c r="B717" s="132"/>
      <c r="C717" s="172">
        <f t="shared" si="45"/>
        <v>-9.3130914290299183E-3</v>
      </c>
      <c r="D717" s="172">
        <f t="shared" si="44"/>
        <v>3.8000542621696054E-2</v>
      </c>
      <c r="E717" s="172">
        <f t="shared" si="44"/>
        <v>5.6858068254788785E-2</v>
      </c>
      <c r="F717" s="172">
        <f t="shared" si="44"/>
        <v>4.6558066689055932E-2</v>
      </c>
      <c r="G717" s="172">
        <f t="shared" si="44"/>
        <v>3.6693456808290392E-2</v>
      </c>
      <c r="H717" s="172">
        <f t="shared" si="44"/>
        <v>3.6359947304424045E-2</v>
      </c>
      <c r="I717" s="172">
        <f t="shared" si="44"/>
        <v>4.5190687395213924E-2</v>
      </c>
      <c r="J717" s="172">
        <f t="shared" si="44"/>
        <v>3.5631270976588469E-2</v>
      </c>
      <c r="K717" s="172">
        <f t="shared" si="44"/>
        <v>2.6401221176020062E-2</v>
      </c>
      <c r="L717" s="172">
        <f t="shared" si="44"/>
        <v>8.6861596610527947E-3</v>
      </c>
      <c r="M717" s="172">
        <f t="shared" si="44"/>
        <v>0</v>
      </c>
      <c r="N717" s="172">
        <f t="shared" si="44"/>
        <v>-1.7166983285051507E-2</v>
      </c>
      <c r="O717" s="172">
        <f t="shared" si="44"/>
        <v>-8.6485978895457505E-3</v>
      </c>
      <c r="P717" s="172">
        <f t="shared" si="44"/>
        <v>-8.6673378588199013E-3</v>
      </c>
      <c r="Q717" s="172">
        <f t="shared" si="44"/>
        <v>0</v>
      </c>
      <c r="R717" s="172">
        <f t="shared" si="44"/>
        <v>0</v>
      </c>
      <c r="S717" s="136">
        <f t="shared" si="44"/>
        <v>-8.6861592163055557E-3</v>
      </c>
    </row>
    <row r="718" spans="1:19" x14ac:dyDescent="0.25">
      <c r="A718" s="187" t="s">
        <v>1049</v>
      </c>
      <c r="B718" s="132"/>
      <c r="C718" s="172">
        <f t="shared" si="45"/>
        <v>2.2561040272528032E-2</v>
      </c>
      <c r="D718" s="172">
        <f t="shared" si="44"/>
        <v>-1.4644519730773409E-2</v>
      </c>
      <c r="E718" s="172">
        <f t="shared" si="44"/>
        <v>2.1332896259915524E-2</v>
      </c>
      <c r="F718" s="172">
        <f t="shared" si="44"/>
        <v>3.2935494453278924E-2</v>
      </c>
      <c r="G718" s="172">
        <f t="shared" si="44"/>
        <v>-2.6624829182825938E-2</v>
      </c>
      <c r="H718" s="172">
        <f t="shared" si="44"/>
        <v>3.1674399163333922E-2</v>
      </c>
      <c r="I718" s="172">
        <f t="shared" si="44"/>
        <v>2.5058607418608991E-2</v>
      </c>
      <c r="J718" s="172">
        <f t="shared" si="44"/>
        <v>2.6794693510365564E-2</v>
      </c>
      <c r="K718" s="172">
        <f t="shared" si="44"/>
        <v>2.185070921943022E-2</v>
      </c>
      <c r="L718" s="172">
        <f t="shared" si="44"/>
        <v>2.6788112692137211E-2</v>
      </c>
      <c r="M718" s="172">
        <f t="shared" si="44"/>
        <v>-3.9236568009815009E-4</v>
      </c>
      <c r="N718" s="172">
        <f t="shared" si="44"/>
        <v>1.9256008684436665E-2</v>
      </c>
      <c r="O718" s="172">
        <f t="shared" si="44"/>
        <v>2.7167733811471306E-2</v>
      </c>
      <c r="P718" s="172">
        <f t="shared" si="44"/>
        <v>5.8843881581885471E-2</v>
      </c>
      <c r="Q718" s="172">
        <f t="shared" si="44"/>
        <v>4.9098719936583102E-2</v>
      </c>
      <c r="R718" s="172">
        <f t="shared" si="44"/>
        <v>3.7859407776421161E-2</v>
      </c>
      <c r="S718" s="136">
        <f t="shared" si="44"/>
        <v>3.7495523033852507E-3</v>
      </c>
    </row>
    <row r="719" spans="1:19" x14ac:dyDescent="0.25">
      <c r="A719" s="189" t="s">
        <v>1046</v>
      </c>
      <c r="B719" s="132"/>
      <c r="C719" s="172">
        <f t="shared" si="45"/>
        <v>6.2894361479833849E-2</v>
      </c>
      <c r="D719" s="172">
        <f t="shared" si="44"/>
        <v>-6.6793340873028129E-3</v>
      </c>
      <c r="E719" s="172">
        <f t="shared" si="44"/>
        <v>7.5334300986520386E-3</v>
      </c>
      <c r="F719" s="172">
        <f t="shared" si="44"/>
        <v>-1.7293150579038019E-2</v>
      </c>
      <c r="G719" s="172">
        <f t="shared" si="44"/>
        <v>-1.6306003929511648E-2</v>
      </c>
      <c r="H719" s="172">
        <f t="shared" si="44"/>
        <v>2.4328422621262558E-3</v>
      </c>
      <c r="I719" s="172">
        <f t="shared" si="44"/>
        <v>2.1082332575067975E-2</v>
      </c>
      <c r="J719" s="172">
        <f t="shared" si="44"/>
        <v>-1.9721552184523872E-2</v>
      </c>
      <c r="K719" s="172">
        <f t="shared" si="44"/>
        <v>-5.9233169366168514E-3</v>
      </c>
      <c r="L719" s="172">
        <f t="shared" si="44"/>
        <v>5.0940077470314149E-2</v>
      </c>
      <c r="M719" s="172">
        <f t="shared" si="44"/>
        <v>-2.760139149925922E-2</v>
      </c>
      <c r="N719" s="172">
        <f t="shared" si="44"/>
        <v>2.4684336451525235E-2</v>
      </c>
      <c r="O719" s="172">
        <f t="shared" si="44"/>
        <v>-4.4006534263489883E-3</v>
      </c>
      <c r="P719" s="172">
        <f t="shared" si="44"/>
        <v>-1.7372417181549249E-3</v>
      </c>
      <c r="Q719" s="172">
        <f t="shared" si="44"/>
        <v>1.1554748998657383E-2</v>
      </c>
      <c r="R719" s="172">
        <f t="shared" si="44"/>
        <v>2.1785839707091803E-2</v>
      </c>
      <c r="S719" s="136">
        <f t="shared" si="44"/>
        <v>-6.3571026851636847E-2</v>
      </c>
    </row>
    <row r="720" spans="1:19" x14ac:dyDescent="0.25">
      <c r="A720" s="189" t="s">
        <v>1044</v>
      </c>
      <c r="B720" s="132"/>
      <c r="C720" s="172">
        <f t="shared" si="45"/>
        <v>7.8993818149040163E-3</v>
      </c>
      <c r="D720" s="172">
        <f t="shared" si="44"/>
        <v>8.2287590793739263E-4</v>
      </c>
      <c r="E720" s="172">
        <f t="shared" si="44"/>
        <v>4.6338894745994175E-2</v>
      </c>
      <c r="F720" s="172">
        <f t="shared" si="44"/>
        <v>3.4408621885102297E-2</v>
      </c>
      <c r="G720" s="172">
        <f t="shared" si="44"/>
        <v>-2.0227300278400584E-2</v>
      </c>
      <c r="H720" s="172">
        <f t="shared" si="44"/>
        <v>2.6188468505031981E-2</v>
      </c>
      <c r="I720" s="172">
        <f t="shared" si="44"/>
        <v>8.1668860439823021E-3</v>
      </c>
      <c r="J720" s="172">
        <f t="shared" si="44"/>
        <v>5.9081345437124844E-2</v>
      </c>
      <c r="K720" s="172">
        <f t="shared" si="44"/>
        <v>1.5136325587335353E-2</v>
      </c>
      <c r="L720" s="172">
        <f t="shared" si="44"/>
        <v>3.837787608064569E-2</v>
      </c>
      <c r="M720" s="172">
        <f t="shared" si="44"/>
        <v>1.7384686505617086E-3</v>
      </c>
      <c r="N720" s="172">
        <f t="shared" si="44"/>
        <v>3.9559956167015464E-2</v>
      </c>
      <c r="O720" s="172">
        <f t="shared" si="44"/>
        <v>3.5195571884478305E-2</v>
      </c>
      <c r="P720" s="172">
        <f t="shared" si="44"/>
        <v>7.1175890677205977E-2</v>
      </c>
      <c r="Q720" s="172">
        <f t="shared" si="44"/>
        <v>6.3818313312079322E-2</v>
      </c>
      <c r="R720" s="172">
        <f t="shared" si="44"/>
        <v>4.4965153797491553E-2</v>
      </c>
      <c r="S720" s="136">
        <f t="shared" si="44"/>
        <v>3.3087330493629885E-2</v>
      </c>
    </row>
    <row r="721" spans="1:19" x14ac:dyDescent="0.25">
      <c r="A721" s="189" t="s">
        <v>1041</v>
      </c>
      <c r="B721" s="132"/>
      <c r="C721" s="172">
        <f t="shared" si="45"/>
        <v>2.9305446014106451E-2</v>
      </c>
      <c r="D721" s="172">
        <f t="shared" si="44"/>
        <v>1.4467946398851073E-2</v>
      </c>
      <c r="E721" s="172">
        <f t="shared" si="44"/>
        <v>4.5334795723651178E-2</v>
      </c>
      <c r="F721" s="172">
        <f t="shared" si="44"/>
        <v>6.5587771164583808E-2</v>
      </c>
      <c r="G721" s="172">
        <f t="shared" si="44"/>
        <v>6.2702779871631975E-2</v>
      </c>
      <c r="H721" s="172">
        <f t="shared" si="44"/>
        <v>7.1881092104911115E-2</v>
      </c>
      <c r="I721" s="172">
        <f t="shared" si="44"/>
        <v>5.8224870078241064E-2</v>
      </c>
      <c r="J721" s="172">
        <f t="shared" si="44"/>
        <v>6.2825719678435199E-2</v>
      </c>
      <c r="K721" s="172">
        <f t="shared" si="44"/>
        <v>3.9518906820376287E-2</v>
      </c>
      <c r="L721" s="172">
        <f t="shared" si="44"/>
        <v>1.7984425939969073E-2</v>
      </c>
      <c r="M721" s="172">
        <f t="shared" si="44"/>
        <v>4.8592743133661909E-3</v>
      </c>
      <c r="N721" s="172">
        <f t="shared" si="44"/>
        <v>7.0837378550709929E-3</v>
      </c>
      <c r="O721" s="172">
        <f t="shared" si="44"/>
        <v>1.1941676727480255E-2</v>
      </c>
      <c r="P721" s="172">
        <f t="shared" si="44"/>
        <v>2.5964772171754191E-2</v>
      </c>
      <c r="Q721" s="172">
        <f t="shared" si="44"/>
        <v>3.4779377659835076E-2</v>
      </c>
      <c r="R721" s="172">
        <f t="shared" si="44"/>
        <v>8.0710890379438682E-2</v>
      </c>
      <c r="S721" s="136">
        <f t="shared" si="44"/>
        <v>8.1377826324569469E-2</v>
      </c>
    </row>
    <row r="722" spans="1:19" x14ac:dyDescent="0.25">
      <c r="A722" s="189" t="s">
        <v>1038</v>
      </c>
      <c r="B722" s="132"/>
      <c r="C722" s="172">
        <f t="shared" si="45"/>
        <v>-1.3510580858297705E-2</v>
      </c>
      <c r="D722" s="172">
        <f t="shared" si="44"/>
        <v>-1.5712528935173053E-2</v>
      </c>
      <c r="E722" s="172">
        <f t="shared" si="44"/>
        <v>5.4831948323841306E-3</v>
      </c>
      <c r="F722" s="172">
        <f t="shared" si="44"/>
        <v>5.8623444460263796E-2</v>
      </c>
      <c r="G722" s="172">
        <f t="shared" si="44"/>
        <v>-3.7657143327795017E-3</v>
      </c>
      <c r="H722" s="172">
        <f t="shared" si="44"/>
        <v>5.3340114314307518E-2</v>
      </c>
      <c r="I722" s="172">
        <f t="shared" si="44"/>
        <v>7.4726123043475923E-3</v>
      </c>
      <c r="J722" s="172">
        <f t="shared" si="44"/>
        <v>2.0341961392587704E-2</v>
      </c>
      <c r="K722" s="172">
        <f t="shared" si="44"/>
        <v>3.9150613702670256E-2</v>
      </c>
      <c r="L722" s="172">
        <f t="shared" si="44"/>
        <v>4.4168782688029262E-2</v>
      </c>
      <c r="M722" s="172">
        <f t="shared" si="44"/>
        <v>6.8506145528852036E-2</v>
      </c>
      <c r="N722" s="172">
        <f t="shared" si="44"/>
        <v>8.0249766998686134E-2</v>
      </c>
      <c r="O722" s="172">
        <f t="shared" si="44"/>
        <v>8.2909484234183317E-2</v>
      </c>
      <c r="P722" s="172">
        <f t="shared" si="44"/>
        <v>6.6243065377166399E-2</v>
      </c>
      <c r="Q722" s="172">
        <f t="shared" si="44"/>
        <v>6.1126660916854592E-2</v>
      </c>
      <c r="R722" s="172">
        <f t="shared" si="44"/>
        <v>4.0496359833007256E-2</v>
      </c>
      <c r="S722" s="136">
        <f t="shared" si="44"/>
        <v>5.6165631034138519E-2</v>
      </c>
    </row>
    <row r="723" spans="1:19" x14ac:dyDescent="0.25">
      <c r="A723" s="189" t="s">
        <v>1035</v>
      </c>
      <c r="B723" s="132"/>
      <c r="C723" s="172">
        <f t="shared" si="45"/>
        <v>7.3853622585668965E-3</v>
      </c>
      <c r="D723" s="172">
        <f t="shared" si="44"/>
        <v>1.6720139446009918E-2</v>
      </c>
      <c r="E723" s="172">
        <f t="shared" si="44"/>
        <v>7.3445924286078323E-2</v>
      </c>
      <c r="F723" s="172">
        <f t="shared" si="44"/>
        <v>8.0346697473104856E-2</v>
      </c>
      <c r="G723" s="172">
        <f t="shared" si="44"/>
        <v>-5.321641692964163E-2</v>
      </c>
      <c r="H723" s="172">
        <f t="shared" si="44"/>
        <v>1.9595835826069496E-4</v>
      </c>
      <c r="I723" s="172">
        <f t="shared" si="44"/>
        <v>-2.0897159325370618E-2</v>
      </c>
      <c r="J723" s="172">
        <f t="shared" si="44"/>
        <v>0.11324237523523717</v>
      </c>
      <c r="K723" s="172">
        <f t="shared" si="44"/>
        <v>1.7661748045740611E-2</v>
      </c>
      <c r="L723" s="172">
        <f t="shared" si="44"/>
        <v>7.6261809993772633E-2</v>
      </c>
      <c r="M723" s="172">
        <f t="shared" si="44"/>
        <v>-3.8371055788747332E-3</v>
      </c>
      <c r="N723" s="172">
        <f t="shared" si="44"/>
        <v>6.6319299509256524E-2</v>
      </c>
      <c r="O723" s="172">
        <f t="shared" si="44"/>
        <v>3.8771377086965098E-2</v>
      </c>
      <c r="P723" s="172">
        <f t="shared" si="44"/>
        <v>0.10129896394370475</v>
      </c>
      <c r="Q723" s="172">
        <f t="shared" si="44"/>
        <v>0.13595280992499448</v>
      </c>
      <c r="R723" s="172">
        <f t="shared" si="44"/>
        <v>-2.1016456091397351E-2</v>
      </c>
      <c r="S723" s="136">
        <f t="shared" si="44"/>
        <v>3.0595237401956021E-2</v>
      </c>
    </row>
    <row r="724" spans="1:19" x14ac:dyDescent="0.25">
      <c r="A724" s="189" t="s">
        <v>1032</v>
      </c>
      <c r="B724" s="132"/>
      <c r="C724" s="172">
        <f t="shared" si="45"/>
        <v>9.4990697950743108E-3</v>
      </c>
      <c r="D724" s="172">
        <f t="shared" si="44"/>
        <v>-5.7931022503350471E-2</v>
      </c>
      <c r="E724" s="172">
        <f t="shared" si="44"/>
        <v>-3.8215533470176366E-2</v>
      </c>
      <c r="F724" s="172">
        <f t="shared" si="44"/>
        <v>-3.4305459719036868E-2</v>
      </c>
      <c r="G724" s="172">
        <f t="shared" si="44"/>
        <v>-0.12503496216195464</v>
      </c>
      <c r="H724" s="172">
        <f t="shared" si="44"/>
        <v>-3.6659372597700468E-3</v>
      </c>
      <c r="I724" s="172">
        <f t="shared" si="44"/>
        <v>-4.8246263114464338E-2</v>
      </c>
      <c r="J724" s="172">
        <f t="shared" si="44"/>
        <v>-5.64261508282482E-2</v>
      </c>
      <c r="K724" s="172">
        <f t="shared" si="44"/>
        <v>-2.38460257998242E-2</v>
      </c>
      <c r="L724" s="172">
        <f t="shared" si="44"/>
        <v>2.2496577413753549E-2</v>
      </c>
      <c r="M724" s="172">
        <f t="shared" si="44"/>
        <v>-3.3001327287186522E-3</v>
      </c>
      <c r="N724" s="172">
        <f t="shared" si="44"/>
        <v>-7.0344931127856891E-2</v>
      </c>
      <c r="O724" s="172">
        <f t="shared" si="44"/>
        <v>2.47636231488777E-2</v>
      </c>
      <c r="P724" s="172">
        <f t="shared" si="44"/>
        <v>-7.1534735342529965E-3</v>
      </c>
      <c r="Q724" s="172">
        <f t="shared" si="44"/>
        <v>1.5902344757265929E-2</v>
      </c>
      <c r="R724" s="172">
        <f t="shared" si="44"/>
        <v>9.1239220453561032E-2</v>
      </c>
      <c r="S724" s="136">
        <f t="shared" si="44"/>
        <v>-2.3139134078719481E-2</v>
      </c>
    </row>
    <row r="725" spans="1:19" x14ac:dyDescent="0.25">
      <c r="A725" s="189" t="s">
        <v>1029</v>
      </c>
      <c r="B725" s="132"/>
      <c r="C725" s="172">
        <f t="shared" si="45"/>
        <v>-3.9384567562881223E-3</v>
      </c>
      <c r="D725" s="172">
        <f t="shared" si="44"/>
        <v>-1.8622377239904453E-2</v>
      </c>
      <c r="E725" s="172">
        <f t="shared" si="44"/>
        <v>7.0202876116921997E-2</v>
      </c>
      <c r="F725" s="172">
        <f t="shared" si="44"/>
        <v>-0.18371589504287467</v>
      </c>
      <c r="G725" s="172">
        <f t="shared" si="44"/>
        <v>4.9621714728840027E-2</v>
      </c>
      <c r="H725" s="172">
        <f t="shared" si="44"/>
        <v>5.1116282469977348E-2</v>
      </c>
      <c r="I725" s="172">
        <f t="shared" si="44"/>
        <v>0.10768470162167687</v>
      </c>
      <c r="J725" s="172">
        <f t="shared" si="44"/>
        <v>-1.4071473625140052E-2</v>
      </c>
      <c r="K725" s="172">
        <f t="shared" si="44"/>
        <v>-3.7164802009726383E-2</v>
      </c>
      <c r="L725" s="172">
        <f t="shared" si="44"/>
        <v>-6.6004826413672002E-2</v>
      </c>
      <c r="M725" s="172">
        <f t="shared" si="44"/>
        <v>-4.3995420312716749E-2</v>
      </c>
      <c r="N725" s="172">
        <f t="shared" si="44"/>
        <v>8.5478182083754684E-2</v>
      </c>
      <c r="O725" s="172">
        <f t="shared" si="44"/>
        <v>3.5323388496836916E-2</v>
      </c>
      <c r="P725" s="172">
        <f t="shared" si="44"/>
        <v>0.13904201204315858</v>
      </c>
      <c r="Q725" s="172">
        <f t="shared" si="44"/>
        <v>-0.11989978681872848</v>
      </c>
      <c r="R725" s="172">
        <f t="shared" si="44"/>
        <v>0.38585239770397095</v>
      </c>
      <c r="S725" s="136">
        <f t="shared" si="44"/>
        <v>3.3616331228113916E-2</v>
      </c>
    </row>
    <row r="726" spans="1:19" x14ac:dyDescent="0.25">
      <c r="A726" s="189" t="s">
        <v>1026</v>
      </c>
      <c r="B726" s="132"/>
      <c r="C726" s="172">
        <f t="shared" si="45"/>
        <v>-1.3587272019342955E-2</v>
      </c>
      <c r="D726" s="172">
        <f t="shared" si="44"/>
        <v>-4.5601293788012365E-3</v>
      </c>
      <c r="E726" s="172">
        <f t="shared" si="44"/>
        <v>1.9191469118096549E-2</v>
      </c>
      <c r="F726" s="172">
        <f t="shared" si="44"/>
        <v>4.6297648836449712E-2</v>
      </c>
      <c r="G726" s="172">
        <f t="shared" si="44"/>
        <v>2.5746506265290625E-2</v>
      </c>
      <c r="H726" s="172">
        <f t="shared" si="44"/>
        <v>4.3932909983198876E-2</v>
      </c>
      <c r="I726" s="172">
        <f t="shared" si="44"/>
        <v>8.1353006223945368E-3</v>
      </c>
      <c r="J726" s="172">
        <f t="shared" si="44"/>
        <v>1.1825444363993132E-2</v>
      </c>
      <c r="K726" s="172">
        <f t="shared" si="44"/>
        <v>2.1446958603697386E-2</v>
      </c>
      <c r="L726" s="172">
        <f t="shared" si="44"/>
        <v>1.0256326397231286E-2</v>
      </c>
      <c r="M726" s="172">
        <f t="shared" si="44"/>
        <v>2.1277802453150363E-2</v>
      </c>
      <c r="N726" s="172">
        <f t="shared" si="44"/>
        <v>7.2608160913223418E-3</v>
      </c>
      <c r="O726" s="172">
        <f t="shared" si="44"/>
        <v>4.1095603142611736E-2</v>
      </c>
      <c r="P726" s="172">
        <f t="shared" si="44"/>
        <v>3.1858483380048375E-2</v>
      </c>
      <c r="Q726" s="172">
        <f t="shared" si="44"/>
        <v>-3.5451529429125772E-3</v>
      </c>
      <c r="R726" s="172">
        <f t="shared" si="44"/>
        <v>-4.5395470672317528E-2</v>
      </c>
      <c r="S726" s="136">
        <f t="shared" si="44"/>
        <v>-6.7249397365983454E-2</v>
      </c>
    </row>
    <row r="727" spans="1:19" x14ac:dyDescent="0.25">
      <c r="A727" s="189" t="s">
        <v>1023</v>
      </c>
      <c r="B727" s="132"/>
      <c r="C727" s="172">
        <f t="shared" si="45"/>
        <v>4.9869206698857971E-2</v>
      </c>
      <c r="D727" s="172">
        <f t="shared" si="44"/>
        <v>-0.10773424819433319</v>
      </c>
      <c r="E727" s="172">
        <f t="shared" si="44"/>
        <v>-6.9063969205511944E-2</v>
      </c>
      <c r="F727" s="172">
        <f t="shared" si="44"/>
        <v>0.14435084019575628</v>
      </c>
      <c r="G727" s="172">
        <f t="shared" si="44"/>
        <v>-0.10797353659876852</v>
      </c>
      <c r="H727" s="172">
        <f t="shared" si="44"/>
        <v>0.12565394224531135</v>
      </c>
      <c r="I727" s="172">
        <f t="shared" si="44"/>
        <v>0.13273091705993645</v>
      </c>
      <c r="J727" s="172">
        <f t="shared" si="44"/>
        <v>-6.4829368623108397E-2</v>
      </c>
      <c r="K727" s="172">
        <f t="shared" si="44"/>
        <v>0.12190229194300728</v>
      </c>
      <c r="L727" s="172">
        <f t="shared" si="44"/>
        <v>-7.4712085289782348E-2</v>
      </c>
      <c r="M727" s="172">
        <f t="shared" si="44"/>
        <v>4.65783940235307E-2</v>
      </c>
      <c r="N727" s="172">
        <f t="shared" si="44"/>
        <v>-8.4864138996136096E-2</v>
      </c>
      <c r="O727" s="172">
        <f t="shared" si="44"/>
        <v>6.3658218079558404E-2</v>
      </c>
      <c r="P727" s="172">
        <f t="shared" si="44"/>
        <v>0.13854738228092578</v>
      </c>
      <c r="Q727" s="172">
        <f t="shared" si="44"/>
        <v>6.0040671870379869E-2</v>
      </c>
      <c r="R727" s="172">
        <f t="shared" si="44"/>
        <v>4.6442891786518281E-2</v>
      </c>
      <c r="S727" s="136">
        <f t="shared" si="44"/>
        <v>-3.7611656700151985E-2</v>
      </c>
    </row>
    <row r="728" spans="1:19" x14ac:dyDescent="0.25">
      <c r="A728" s="189" t="s">
        <v>1020</v>
      </c>
      <c r="B728" s="132"/>
      <c r="C728" s="172">
        <f t="shared" si="45"/>
        <v>-4.1302467505858087E-2</v>
      </c>
      <c r="D728" s="172">
        <f t="shared" si="44"/>
        <v>-3.8125741162122195E-2</v>
      </c>
      <c r="E728" s="172">
        <f t="shared" si="44"/>
        <v>-3.4108821736093309E-2</v>
      </c>
      <c r="F728" s="172">
        <f t="shared" si="44"/>
        <v>3.1430289995127314E-2</v>
      </c>
      <c r="G728" s="172">
        <f t="shared" si="44"/>
        <v>5.681079128292077E-2</v>
      </c>
      <c r="H728" s="172">
        <f t="shared" si="44"/>
        <v>4.6775810427975406E-2</v>
      </c>
      <c r="I728" s="172">
        <f t="shared" si="44"/>
        <v>3.641060121167361E-2</v>
      </c>
      <c r="J728" s="172">
        <f t="shared" si="44"/>
        <v>2.4194672381705251E-2</v>
      </c>
      <c r="K728" s="172">
        <f t="shared" si="44"/>
        <v>1.0878333475944579E-2</v>
      </c>
      <c r="L728" s="172">
        <f t="shared" si="44"/>
        <v>-7.2013679680982268E-4</v>
      </c>
      <c r="M728" s="172">
        <f t="shared" si="44"/>
        <v>-1.3618652669457498E-2</v>
      </c>
      <c r="N728" s="172">
        <f t="shared" si="44"/>
        <v>-2.506365441172087E-2</v>
      </c>
      <c r="O728" s="172">
        <f t="shared" si="44"/>
        <v>-2.0215954403225544E-2</v>
      </c>
      <c r="P728" s="172">
        <f t="shared" si="44"/>
        <v>-1.0198423352821284E-2</v>
      </c>
      <c r="Q728" s="172">
        <f t="shared" si="44"/>
        <v>-1.4654696202168749E-3</v>
      </c>
      <c r="R728" s="172">
        <f t="shared" si="44"/>
        <v>2.2020360508483439E-3</v>
      </c>
      <c r="S728" s="136">
        <f t="shared" si="44"/>
        <v>1.4668131016271069E-3</v>
      </c>
    </row>
    <row r="729" spans="1:19" x14ac:dyDescent="0.25">
      <c r="A729" s="189" t="s">
        <v>1018</v>
      </c>
      <c r="B729" s="132"/>
      <c r="C729" s="172">
        <f t="shared" si="45"/>
        <v>0.10211053412193971</v>
      </c>
      <c r="D729" s="172">
        <f t="shared" si="44"/>
        <v>-9.9011757201641237E-2</v>
      </c>
      <c r="E729" s="172">
        <f t="shared" si="44"/>
        <v>-0.10476761048056737</v>
      </c>
      <c r="F729" s="172">
        <f t="shared" si="44"/>
        <v>5.1650019036272976E-2</v>
      </c>
      <c r="G729" s="172">
        <f t="shared" si="44"/>
        <v>-0.16398366233247996</v>
      </c>
      <c r="H729" s="172">
        <f t="shared" si="44"/>
        <v>0.11289876111310448</v>
      </c>
      <c r="I729" s="172">
        <f t="shared" si="44"/>
        <v>0.14968344714447679</v>
      </c>
      <c r="J729" s="172">
        <f t="shared" si="44"/>
        <v>1.769085826421346E-2</v>
      </c>
      <c r="K729" s="172">
        <f t="shared" si="44"/>
        <v>0.17885970815712948</v>
      </c>
      <c r="L729" s="172">
        <f t="shared" si="44"/>
        <v>-4.9434077243902363E-2</v>
      </c>
      <c r="M729" s="172">
        <f t="shared" si="44"/>
        <v>6.9782358173163583E-2</v>
      </c>
      <c r="N729" s="172">
        <f t="shared" si="44"/>
        <v>-0.12116059991054895</v>
      </c>
      <c r="O729" s="172">
        <f t="shared" si="44"/>
        <v>4.5666856265579092E-2</v>
      </c>
      <c r="P729" s="172">
        <f t="shared" si="44"/>
        <v>0.13250507498522923</v>
      </c>
      <c r="Q729" s="172">
        <f t="shared" si="44"/>
        <v>-3.3071488850358044E-3</v>
      </c>
      <c r="R729" s="172">
        <f t="shared" si="44"/>
        <v>-2.9494073444573221E-2</v>
      </c>
      <c r="S729" s="136">
        <f t="shared" si="44"/>
        <v>0</v>
      </c>
    </row>
    <row r="730" spans="1:19" x14ac:dyDescent="0.25">
      <c r="A730" s="187" t="s">
        <v>1016</v>
      </c>
      <c r="B730" s="132"/>
      <c r="C730" s="172">
        <f t="shared" si="45"/>
        <v>5.9488606634440888E-2</v>
      </c>
      <c r="D730" s="172">
        <f t="shared" si="45"/>
        <v>6.0000542738342322E-2</v>
      </c>
      <c r="E730" s="172">
        <f t="shared" si="45"/>
        <v>1.7017679362523852E-2</v>
      </c>
      <c r="F730" s="172">
        <f t="shared" si="45"/>
        <v>2.3413259042561307E-2</v>
      </c>
      <c r="G730" s="172">
        <f t="shared" si="45"/>
        <v>1.0708366696984051E-2</v>
      </c>
      <c r="H730" s="172">
        <f t="shared" si="45"/>
        <v>4.09055975239907E-2</v>
      </c>
      <c r="I730" s="172">
        <f t="shared" si="45"/>
        <v>9.5603398249484162E-2</v>
      </c>
      <c r="J730" s="172">
        <f t="shared" si="45"/>
        <v>-2.5027534991626355E-2</v>
      </c>
      <c r="K730" s="172">
        <f t="shared" si="45"/>
        <v>5.6206701959908623E-2</v>
      </c>
      <c r="L730" s="172">
        <f t="shared" si="45"/>
        <v>2.5318171110497945E-2</v>
      </c>
      <c r="M730" s="172">
        <f t="shared" si="45"/>
        <v>3.0876631741790117E-2</v>
      </c>
      <c r="N730" s="172">
        <f t="shared" si="45"/>
        <v>6.1212513237801414E-2</v>
      </c>
      <c r="O730" s="172">
        <f t="shared" si="45"/>
        <v>7.2287463557684228E-2</v>
      </c>
      <c r="P730" s="172">
        <f t="shared" si="45"/>
        <v>2.6817492379792585E-2</v>
      </c>
      <c r="Q730" s="172">
        <f t="shared" si="45"/>
        <v>3.5535177916921956E-2</v>
      </c>
      <c r="R730" s="172">
        <f t="shared" si="45"/>
        <v>-3.0566142325738621E-2</v>
      </c>
      <c r="S730" s="136">
        <f t="shared" ref="D730:S745" si="46">(S325/R325)^4-1</f>
        <v>8.3599033250800758E-3</v>
      </c>
    </row>
    <row r="731" spans="1:19" x14ac:dyDescent="0.25">
      <c r="A731" s="189" t="s">
        <v>1013</v>
      </c>
      <c r="B731" s="132"/>
      <c r="C731" s="172">
        <f t="shared" ref="C731:R746" si="47">(C326/B326)^4-1</f>
        <v>0.12592211356365191</v>
      </c>
      <c r="D731" s="172">
        <f t="shared" si="47"/>
        <v>7.092924125450617E-2</v>
      </c>
      <c r="E731" s="172">
        <f t="shared" si="47"/>
        <v>5.2511433148145548E-2</v>
      </c>
      <c r="F731" s="172">
        <f t="shared" si="47"/>
        <v>3.3535107254010654E-2</v>
      </c>
      <c r="G731" s="172">
        <f t="shared" si="47"/>
        <v>2.1574287050420304E-2</v>
      </c>
      <c r="H731" s="172">
        <f t="shared" si="47"/>
        <v>1.7607550656678628E-2</v>
      </c>
      <c r="I731" s="172">
        <f t="shared" si="47"/>
        <v>0</v>
      </c>
      <c r="J731" s="172">
        <f t="shared" si="47"/>
        <v>-1.1614706229251426E-2</v>
      </c>
      <c r="K731" s="172">
        <f t="shared" si="47"/>
        <v>2.025588450920468E-2</v>
      </c>
      <c r="L731" s="172">
        <f t="shared" si="47"/>
        <v>6.6526753782075065E-2</v>
      </c>
      <c r="M731" s="172">
        <f t="shared" si="47"/>
        <v>8.8808651902752445E-2</v>
      </c>
      <c r="N731" s="172">
        <f t="shared" si="47"/>
        <v>0.1300462096457633</v>
      </c>
      <c r="O731" s="172">
        <f t="shared" si="47"/>
        <v>0.12478415520009412</v>
      </c>
      <c r="P731" s="172">
        <f t="shared" si="47"/>
        <v>8.9902366309001502E-2</v>
      </c>
      <c r="Q731" s="172">
        <f t="shared" si="47"/>
        <v>4.4396640276295196E-2</v>
      </c>
      <c r="R731" s="172">
        <f t="shared" si="47"/>
        <v>2.265623092375546E-2</v>
      </c>
      <c r="S731" s="136">
        <f t="shared" si="46"/>
        <v>2.9390114369386211E-2</v>
      </c>
    </row>
    <row r="732" spans="1:19" x14ac:dyDescent="0.25">
      <c r="A732" s="189" t="s">
        <v>1010</v>
      </c>
      <c r="B732" s="132"/>
      <c r="C732" s="172">
        <f t="shared" si="47"/>
        <v>0.10757915502574078</v>
      </c>
      <c r="D732" s="172">
        <f t="shared" si="46"/>
        <v>0.10252735059978835</v>
      </c>
      <c r="E732" s="172">
        <f t="shared" si="46"/>
        <v>-2.1540875742872445E-2</v>
      </c>
      <c r="F732" s="172">
        <f t="shared" si="46"/>
        <v>-4.7179954496833765E-2</v>
      </c>
      <c r="G732" s="172">
        <f t="shared" si="46"/>
        <v>3.7952993795630663E-2</v>
      </c>
      <c r="H732" s="172">
        <f t="shared" si="46"/>
        <v>7.6242896460740672E-2</v>
      </c>
      <c r="I732" s="172">
        <f t="shared" si="46"/>
        <v>0.1340997070265022</v>
      </c>
      <c r="J732" s="172">
        <f t="shared" si="46"/>
        <v>5.8167901939865985E-2</v>
      </c>
      <c r="K732" s="172">
        <f t="shared" si="46"/>
        <v>7.5150166563229925E-2</v>
      </c>
      <c r="L732" s="172">
        <f t="shared" si="46"/>
        <v>1.6506771870266945E-2</v>
      </c>
      <c r="M732" s="172">
        <f t="shared" si="46"/>
        <v>-3.1494625020093703E-2</v>
      </c>
      <c r="N732" s="172">
        <f t="shared" si="46"/>
        <v>4.326949265737623E-3</v>
      </c>
      <c r="O732" s="172">
        <f t="shared" si="46"/>
        <v>-1.9809318332243531E-2</v>
      </c>
      <c r="P732" s="172">
        <f t="shared" si="46"/>
        <v>-1.1604640544182865E-2</v>
      </c>
      <c r="Q732" s="172">
        <f t="shared" si="46"/>
        <v>6.9714274785368513E-2</v>
      </c>
      <c r="R732" s="172">
        <f t="shared" si="46"/>
        <v>-0.17808893400072978</v>
      </c>
      <c r="S732" s="136">
        <f t="shared" si="46"/>
        <v>-4.1994641089042051E-2</v>
      </c>
    </row>
    <row r="733" spans="1:19" x14ac:dyDescent="0.25">
      <c r="A733" s="189" t="s">
        <v>1007</v>
      </c>
      <c r="B733" s="132"/>
      <c r="C733" s="172">
        <f t="shared" si="47"/>
        <v>-0.12370354512326265</v>
      </c>
      <c r="D733" s="172">
        <f t="shared" si="46"/>
        <v>7.299297769351587E-2</v>
      </c>
      <c r="E733" s="172">
        <f t="shared" si="46"/>
        <v>-5.3219835755241363E-2</v>
      </c>
      <c r="F733" s="172">
        <f t="shared" si="46"/>
        <v>1.1851722558206434E-2</v>
      </c>
      <c r="G733" s="172">
        <f t="shared" si="46"/>
        <v>-0.30891557213155985</v>
      </c>
      <c r="H733" s="172">
        <f t="shared" si="46"/>
        <v>7.9696155907661881E-2</v>
      </c>
      <c r="I733" s="172">
        <f t="shared" si="46"/>
        <v>1.1806028079890258</v>
      </c>
      <c r="J733" s="172">
        <f t="shared" si="46"/>
        <v>-0.40445835847277556</v>
      </c>
      <c r="K733" s="172">
        <f t="shared" si="46"/>
        <v>0.46831323468817598</v>
      </c>
      <c r="L733" s="172">
        <f t="shared" si="46"/>
        <v>-0.12638104209061995</v>
      </c>
      <c r="M733" s="172">
        <f t="shared" si="46"/>
        <v>-2.2098594923570802E-2</v>
      </c>
      <c r="N733" s="172">
        <f t="shared" si="46"/>
        <v>2.6401221176020062E-2</v>
      </c>
      <c r="O733" s="172">
        <f t="shared" si="46"/>
        <v>0.36873432404691897</v>
      </c>
      <c r="P733" s="172">
        <f t="shared" si="46"/>
        <v>-0.13648269911354449</v>
      </c>
      <c r="Q733" s="172">
        <f t="shared" si="46"/>
        <v>1.4311042762122694E-2</v>
      </c>
      <c r="R733" s="172">
        <f t="shared" si="46"/>
        <v>-4.5308466888377863E-2</v>
      </c>
      <c r="S733" s="136">
        <f t="shared" si="46"/>
        <v>-7.1556063356847943E-3</v>
      </c>
    </row>
    <row r="734" spans="1:19" x14ac:dyDescent="0.25">
      <c r="A734" s="189" t="s">
        <v>1004</v>
      </c>
      <c r="B734" s="132"/>
      <c r="C734" s="172">
        <f t="shared" si="47"/>
        <v>-9.8412092309053234E-2</v>
      </c>
      <c r="D734" s="172">
        <f t="shared" si="46"/>
        <v>7.4069492419526206E-2</v>
      </c>
      <c r="E734" s="172">
        <f t="shared" si="46"/>
        <v>-5.3572806137452411E-2</v>
      </c>
      <c r="F734" s="172">
        <f t="shared" si="46"/>
        <v>5.5658426566296271E-2</v>
      </c>
      <c r="G734" s="172">
        <f t="shared" si="46"/>
        <v>-0.20676934339426956</v>
      </c>
      <c r="H734" s="172">
        <f t="shared" si="46"/>
        <v>6.6674373325701364E-3</v>
      </c>
      <c r="I734" s="172">
        <f t="shared" si="46"/>
        <v>0.61246881373870798</v>
      </c>
      <c r="J734" s="172">
        <f t="shared" si="46"/>
        <v>-0.34806278602662499</v>
      </c>
      <c r="K734" s="172">
        <f t="shared" si="46"/>
        <v>0.21604855382292198</v>
      </c>
      <c r="L734" s="172">
        <f t="shared" si="46"/>
        <v>-0.12240022674485396</v>
      </c>
      <c r="M734" s="172">
        <f t="shared" si="46"/>
        <v>-5.5046957038236921E-2</v>
      </c>
      <c r="N734" s="172">
        <f t="shared" si="46"/>
        <v>2.3575553034598018E-2</v>
      </c>
      <c r="O734" s="172">
        <f t="shared" si="46"/>
        <v>0.22067860971964559</v>
      </c>
      <c r="P734" s="172">
        <f t="shared" si="46"/>
        <v>-0.10846099171660062</v>
      </c>
      <c r="Q734" s="172">
        <f t="shared" si="46"/>
        <v>-1.3579072026037475E-2</v>
      </c>
      <c r="R734" s="172">
        <f t="shared" si="46"/>
        <v>-4.7519713849502487E-2</v>
      </c>
      <c r="S734" s="136">
        <f t="shared" si="46"/>
        <v>-6.4538224251279308E-3</v>
      </c>
    </row>
    <row r="735" spans="1:19" x14ac:dyDescent="0.25">
      <c r="A735" s="189" t="s">
        <v>1001</v>
      </c>
      <c r="B735" s="132"/>
      <c r="C735" s="172">
        <f t="shared" si="47"/>
        <v>2.4064087132833478E-3</v>
      </c>
      <c r="D735" s="172">
        <f t="shared" si="46"/>
        <v>1.3170714999592326E-2</v>
      </c>
      <c r="E735" s="172">
        <f t="shared" si="46"/>
        <v>2.3279100364366423E-2</v>
      </c>
      <c r="F735" s="172">
        <f t="shared" si="46"/>
        <v>5.6579578660961083E-2</v>
      </c>
      <c r="G735" s="172">
        <f t="shared" si="46"/>
        <v>6.2254672675472245E-2</v>
      </c>
      <c r="H735" s="172">
        <f t="shared" si="46"/>
        <v>5.2313119271468089E-2</v>
      </c>
      <c r="I735" s="172">
        <f t="shared" si="46"/>
        <v>4.2610114288433643E-2</v>
      </c>
      <c r="J735" s="172">
        <f t="shared" si="46"/>
        <v>3.20240938132339E-2</v>
      </c>
      <c r="K735" s="172">
        <f t="shared" si="46"/>
        <v>3.0309478898716602E-2</v>
      </c>
      <c r="L735" s="172">
        <f t="shared" si="46"/>
        <v>3.132361520124749E-2</v>
      </c>
      <c r="M735" s="172">
        <f t="shared" si="46"/>
        <v>3.2108012350830606E-2</v>
      </c>
      <c r="N735" s="172">
        <f t="shared" si="46"/>
        <v>2.940684433387708E-2</v>
      </c>
      <c r="O735" s="172">
        <f t="shared" si="46"/>
        <v>2.4350182911943463E-2</v>
      </c>
      <c r="P735" s="172">
        <f t="shared" si="46"/>
        <v>1.9606774540279925E-2</v>
      </c>
      <c r="Q735" s="172">
        <f t="shared" si="46"/>
        <v>1.3964140304539185E-2</v>
      </c>
      <c r="R735" s="172">
        <f t="shared" si="46"/>
        <v>1.6281757656226414E-2</v>
      </c>
      <c r="S735" s="136">
        <f t="shared" si="46"/>
        <v>1.975828618834341E-2</v>
      </c>
    </row>
    <row r="736" spans="1:19" x14ac:dyDescent="0.25">
      <c r="A736" s="187" t="s">
        <v>237</v>
      </c>
      <c r="B736" s="132"/>
      <c r="C736" s="172">
        <f t="shared" si="47"/>
        <v>0.26304580058027383</v>
      </c>
      <c r="D736" s="172">
        <f t="shared" si="46"/>
        <v>-7.0759044599518983E-2</v>
      </c>
      <c r="E736" s="172">
        <f t="shared" si="46"/>
        <v>-4.2907585328871845E-2</v>
      </c>
      <c r="F736" s="172">
        <f t="shared" si="46"/>
        <v>-0.52930756903816656</v>
      </c>
      <c r="G736" s="172">
        <f t="shared" si="46"/>
        <v>0.57690198999620623</v>
      </c>
      <c r="H736" s="172">
        <f t="shared" si="46"/>
        <v>7.3071459525271942E-2</v>
      </c>
      <c r="I736" s="172">
        <f t="shared" si="46"/>
        <v>-5.7399245602969495E-2</v>
      </c>
      <c r="J736" s="172">
        <f t="shared" si="46"/>
        <v>0.68166546548256957</v>
      </c>
      <c r="K736" s="172">
        <f t="shared" si="46"/>
        <v>-0.18402485864553197</v>
      </c>
      <c r="L736" s="172">
        <f t="shared" si="46"/>
        <v>0.15611045851714889</v>
      </c>
      <c r="M736" s="172">
        <f t="shared" si="46"/>
        <v>-0.13073677171632581</v>
      </c>
      <c r="N736" s="172">
        <f t="shared" si="46"/>
        <v>-8.5956726878343992E-2</v>
      </c>
      <c r="O736" s="172">
        <f t="shared" si="46"/>
        <v>-0.45568573743451413</v>
      </c>
      <c r="P736" s="172">
        <f t="shared" si="46"/>
        <v>-0.45325571752243732</v>
      </c>
      <c r="Q736" s="172">
        <f t="shared" si="46"/>
        <v>-0.15610694161892624</v>
      </c>
      <c r="R736" s="172">
        <f t="shared" si="46"/>
        <v>0.29521329503871385</v>
      </c>
      <c r="S736" s="136">
        <f t="shared" si="46"/>
        <v>-0.52492480774975725</v>
      </c>
    </row>
    <row r="737" spans="1:19" ht="13.8" thickBot="1" x14ac:dyDescent="0.3">
      <c r="A737" s="189" t="s">
        <v>240</v>
      </c>
      <c r="B737" s="132"/>
      <c r="C737" s="172">
        <f t="shared" si="47"/>
        <v>0.16282183673205641</v>
      </c>
      <c r="D737" s="172">
        <f t="shared" si="46"/>
        <v>-8.5244966674275724E-2</v>
      </c>
      <c r="E737" s="172">
        <f t="shared" si="46"/>
        <v>1.4686579363800245E-2</v>
      </c>
      <c r="F737" s="172">
        <f t="shared" si="46"/>
        <v>0.34455005304320863</v>
      </c>
      <c r="G737" s="172">
        <f t="shared" si="46"/>
        <v>1.8374097350633001E-2</v>
      </c>
      <c r="H737" s="172">
        <f t="shared" si="46"/>
        <v>5.5097401640373578E-2</v>
      </c>
      <c r="I737" s="172">
        <f t="shared" si="46"/>
        <v>-4.7122307838420863E-3</v>
      </c>
      <c r="J737" s="172">
        <f t="shared" si="46"/>
        <v>2.4998906506482621E-2</v>
      </c>
      <c r="K737" s="172">
        <f t="shared" si="46"/>
        <v>3.2491095924902513E-2</v>
      </c>
      <c r="L737" s="172">
        <f t="shared" si="46"/>
        <v>6.7069459265523657E-2</v>
      </c>
      <c r="M737" s="172">
        <f t="shared" si="46"/>
        <v>6.2532456255418589E-2</v>
      </c>
      <c r="N737" s="172">
        <f t="shared" si="46"/>
        <v>3.564138300902342E-2</v>
      </c>
      <c r="O737" s="172">
        <f t="shared" si="46"/>
        <v>0.22533865707694645</v>
      </c>
      <c r="P737" s="172">
        <f t="shared" si="46"/>
        <v>-1.1466492992830313E-2</v>
      </c>
      <c r="Q737" s="172">
        <f t="shared" si="46"/>
        <v>0.14294602603733386</v>
      </c>
      <c r="R737" s="172">
        <f t="shared" si="46"/>
        <v>0.13788357096891746</v>
      </c>
      <c r="S737" s="136">
        <f t="shared" si="46"/>
        <v>0.20098623949493555</v>
      </c>
    </row>
    <row r="738" spans="1:19" x14ac:dyDescent="0.25">
      <c r="A738" s="144" t="s">
        <v>243</v>
      </c>
      <c r="B738" s="145"/>
      <c r="C738" s="202">
        <f t="shared" si="47"/>
        <v>-7.4720492951596662E-2</v>
      </c>
      <c r="D738" s="202">
        <f t="shared" si="46"/>
        <v>-0.18815103028426727</v>
      </c>
      <c r="E738" s="202">
        <f t="shared" si="46"/>
        <v>-0.19429645258081552</v>
      </c>
      <c r="F738" s="202">
        <f t="shared" si="46"/>
        <v>0.34208536696903158</v>
      </c>
      <c r="G738" s="202">
        <f t="shared" si="46"/>
        <v>-9.1362228644500498E-2</v>
      </c>
      <c r="H738" s="202">
        <f t="shared" si="46"/>
        <v>9.2546114859235251E-2</v>
      </c>
      <c r="I738" s="202">
        <f t="shared" si="46"/>
        <v>-0.10632093960305078</v>
      </c>
      <c r="J738" s="202">
        <f t="shared" si="46"/>
        <v>0.17837005988038768</v>
      </c>
      <c r="K738" s="202">
        <f t="shared" si="46"/>
        <v>-6.0497539834099889E-2</v>
      </c>
      <c r="L738" s="202">
        <f t="shared" si="46"/>
        <v>0.10016487492920034</v>
      </c>
      <c r="M738" s="202">
        <f t="shared" si="46"/>
        <v>-3.7598587316413523E-2</v>
      </c>
      <c r="N738" s="202">
        <f t="shared" si="46"/>
        <v>-9.4784708328913281E-3</v>
      </c>
      <c r="O738" s="202">
        <f t="shared" si="46"/>
        <v>0.10449656361519777</v>
      </c>
      <c r="P738" s="202">
        <f t="shared" si="46"/>
        <v>-0.10506962231774997</v>
      </c>
      <c r="Q738" s="202">
        <f t="shared" si="46"/>
        <v>1.6694323867472161E-2</v>
      </c>
      <c r="R738" s="202">
        <f t="shared" si="46"/>
        <v>0.13004679559835886</v>
      </c>
      <c r="S738" s="149">
        <f t="shared" si="46"/>
        <v>0.29396212106182018</v>
      </c>
    </row>
    <row r="739" spans="1:19" ht="13.8" thickBot="1" x14ac:dyDescent="0.3">
      <c r="A739" s="150" t="s">
        <v>246</v>
      </c>
      <c r="B739" s="151"/>
      <c r="C739" s="203">
        <f t="shared" si="47"/>
        <v>0.3787722872676289</v>
      </c>
      <c r="D739" s="203">
        <f t="shared" si="46"/>
        <v>-2.7091733457289213E-2</v>
      </c>
      <c r="E739" s="203">
        <f t="shared" si="46"/>
        <v>0.1693312717116815</v>
      </c>
      <c r="F739" s="203">
        <f t="shared" si="46"/>
        <v>0.37890648387239612</v>
      </c>
      <c r="G739" s="203">
        <f t="shared" si="46"/>
        <v>8.1962073580976957E-2</v>
      </c>
      <c r="H739" s="203">
        <f t="shared" si="46"/>
        <v>3.8810921893807748E-2</v>
      </c>
      <c r="I739" s="203">
        <f t="shared" si="46"/>
        <v>5.2268699877906499E-2</v>
      </c>
      <c r="J739" s="203">
        <f t="shared" si="46"/>
        <v>-5.7277713453813384E-2</v>
      </c>
      <c r="K739" s="203">
        <f t="shared" si="46"/>
        <v>8.3586935433753951E-2</v>
      </c>
      <c r="L739" s="203">
        <f t="shared" si="46"/>
        <v>4.6979319783212681E-2</v>
      </c>
      <c r="M739" s="203">
        <f t="shared" si="46"/>
        <v>0.1293098953924654</v>
      </c>
      <c r="N739" s="203">
        <f t="shared" si="46"/>
        <v>6.0306140684543541E-2</v>
      </c>
      <c r="O739" s="203">
        <f t="shared" si="46"/>
        <v>0.31000458718768531</v>
      </c>
      <c r="P739" s="203">
        <f t="shared" si="46"/>
        <v>2.9841372035704472E-2</v>
      </c>
      <c r="Q739" s="203">
        <f t="shared" si="46"/>
        <v>0.21964882519994133</v>
      </c>
      <c r="R739" s="203">
        <f t="shared" si="46"/>
        <v>0.14056253361605586</v>
      </c>
      <c r="S739" s="155">
        <f t="shared" si="46"/>
        <v>0.16761573103800376</v>
      </c>
    </row>
    <row r="740" spans="1:19" x14ac:dyDescent="0.25">
      <c r="A740" s="189" t="s">
        <v>249</v>
      </c>
      <c r="B740" s="132"/>
      <c r="C740" s="172">
        <f t="shared" si="47"/>
        <v>-7.2155248967586849E-2</v>
      </c>
      <c r="D740" s="172">
        <f t="shared" si="46"/>
        <v>6.3860028327373808E-2</v>
      </c>
      <c r="E740" s="172">
        <f t="shared" si="46"/>
        <v>-1.7944811380290915E-2</v>
      </c>
      <c r="F740" s="172">
        <f t="shared" si="46"/>
        <v>1.1665935740045041E-2</v>
      </c>
      <c r="G740" s="172">
        <f t="shared" si="46"/>
        <v>9.2824112673023595E-2</v>
      </c>
      <c r="H740" s="172">
        <f t="shared" si="46"/>
        <v>4.2545587895983505E-3</v>
      </c>
      <c r="I740" s="172">
        <f t="shared" si="46"/>
        <v>4.6035712667809925E-2</v>
      </c>
      <c r="J740" s="172">
        <f t="shared" si="46"/>
        <v>9.7050847368470805E-2</v>
      </c>
      <c r="K740" s="172">
        <f t="shared" si="46"/>
        <v>9.9147767271526632E-2</v>
      </c>
      <c r="L740" s="172">
        <f t="shared" si="46"/>
        <v>9.0328634287160536E-2</v>
      </c>
      <c r="M740" s="172">
        <f t="shared" si="46"/>
        <v>-1.2350546628855374E-2</v>
      </c>
      <c r="N740" s="172">
        <f t="shared" si="46"/>
        <v>4.5296029448663733E-2</v>
      </c>
      <c r="O740" s="172">
        <f t="shared" si="46"/>
        <v>5.8919988407513779E-2</v>
      </c>
      <c r="P740" s="172">
        <f t="shared" si="46"/>
        <v>0.13117940993575039</v>
      </c>
      <c r="Q740" s="172">
        <f t="shared" si="46"/>
        <v>5.4332187896425577E-2</v>
      </c>
      <c r="R740" s="172">
        <f t="shared" si="46"/>
        <v>0.15426294395442031</v>
      </c>
      <c r="S740" s="136">
        <f t="shared" si="46"/>
        <v>7.4519909990920397E-2</v>
      </c>
    </row>
    <row r="741" spans="1:19" x14ac:dyDescent="0.25">
      <c r="A741" s="189" t="s">
        <v>252</v>
      </c>
      <c r="B741" s="132"/>
      <c r="C741" s="172">
        <f t="shared" si="47"/>
        <v>0.18930191343726221</v>
      </c>
      <c r="D741" s="172">
        <f t="shared" si="46"/>
        <v>-8.1261003986070723E-2</v>
      </c>
      <c r="E741" s="172">
        <f t="shared" si="46"/>
        <v>-1.4711600580261663E-3</v>
      </c>
      <c r="F741" s="172">
        <f t="shared" si="46"/>
        <v>3.7149547466692523E-2</v>
      </c>
      <c r="G741" s="172">
        <f t="shared" si="46"/>
        <v>0.1276729945502002</v>
      </c>
      <c r="H741" s="172">
        <f t="shared" si="46"/>
        <v>5.9473003649625378E-2</v>
      </c>
      <c r="I741" s="172">
        <f t="shared" si="46"/>
        <v>-1.7782251947868755E-2</v>
      </c>
      <c r="J741" s="172">
        <f t="shared" si="46"/>
        <v>0.1617026695962287</v>
      </c>
      <c r="K741" s="172">
        <f t="shared" si="46"/>
        <v>-2.8540683577285897E-2</v>
      </c>
      <c r="L741" s="172">
        <f t="shared" si="46"/>
        <v>8.9098440579986615E-2</v>
      </c>
      <c r="M741" s="172">
        <f t="shared" si="46"/>
        <v>9.997705583828953E-3</v>
      </c>
      <c r="N741" s="172">
        <f t="shared" si="46"/>
        <v>4.4772851374825784E-3</v>
      </c>
      <c r="O741" s="172">
        <f t="shared" si="46"/>
        <v>2.1681659517119423E-2</v>
      </c>
      <c r="P741" s="172">
        <f t="shared" si="46"/>
        <v>-0.11924371713090509</v>
      </c>
      <c r="Q741" s="172">
        <f t="shared" si="46"/>
        <v>8.2904811992305705E-2</v>
      </c>
      <c r="R741" s="172">
        <f t="shared" si="46"/>
        <v>0.16392417985092145</v>
      </c>
      <c r="S741" s="136">
        <f t="shared" si="46"/>
        <v>3.4403858501927731E-2</v>
      </c>
    </row>
    <row r="742" spans="1:19" x14ac:dyDescent="0.25">
      <c r="A742" s="189" t="s">
        <v>255</v>
      </c>
      <c r="B742" s="132"/>
      <c r="C742" s="172">
        <f t="shared" si="47"/>
        <v>0.22817960076846378</v>
      </c>
      <c r="D742" s="172">
        <f t="shared" si="46"/>
        <v>-0.10018421063012917</v>
      </c>
      <c r="E742" s="172">
        <f t="shared" si="46"/>
        <v>-5.3817228915679083E-3</v>
      </c>
      <c r="F742" s="172">
        <f t="shared" si="46"/>
        <v>3.8059024857705959E-2</v>
      </c>
      <c r="G742" s="172">
        <f t="shared" si="46"/>
        <v>0.14402138275528253</v>
      </c>
      <c r="H742" s="172">
        <f t="shared" si="46"/>
        <v>6.1898431562411815E-2</v>
      </c>
      <c r="I742" s="172">
        <f t="shared" si="46"/>
        <v>-3.4009267918093222E-2</v>
      </c>
      <c r="J742" s="172">
        <f t="shared" si="46"/>
        <v>0.19000597787430862</v>
      </c>
      <c r="K742" s="172">
        <f t="shared" si="46"/>
        <v>-4.3560511385661971E-2</v>
      </c>
      <c r="L742" s="172">
        <f t="shared" si="46"/>
        <v>9.4769400416007565E-2</v>
      </c>
      <c r="M742" s="172">
        <f t="shared" si="46"/>
        <v>-3.4224567558026608E-3</v>
      </c>
      <c r="N742" s="172">
        <f t="shared" si="46"/>
        <v>-9.1249398922602643E-3</v>
      </c>
      <c r="O742" s="172">
        <f t="shared" si="46"/>
        <v>1.1776547931342973E-2</v>
      </c>
      <c r="P742" s="172">
        <f t="shared" si="46"/>
        <v>-0.16936570682178653</v>
      </c>
      <c r="Q742" s="172">
        <f t="shared" si="46"/>
        <v>8.8754457857111113E-2</v>
      </c>
      <c r="R742" s="172">
        <f t="shared" si="46"/>
        <v>0.19027633200655747</v>
      </c>
      <c r="S742" s="136">
        <f t="shared" si="46"/>
        <v>2.9003546163750782E-2</v>
      </c>
    </row>
    <row r="743" spans="1:19" x14ac:dyDescent="0.25">
      <c r="A743" s="189" t="s">
        <v>258</v>
      </c>
      <c r="B743" s="132"/>
      <c r="C743" s="172">
        <f t="shared" si="47"/>
        <v>-4.4651093086613969E-3</v>
      </c>
      <c r="D743" s="172">
        <f t="shared" si="46"/>
        <v>8.9853423045918035E-3</v>
      </c>
      <c r="E743" s="172">
        <f t="shared" si="46"/>
        <v>0</v>
      </c>
      <c r="F743" s="172">
        <f t="shared" si="46"/>
        <v>-4.4601305738064534E-3</v>
      </c>
      <c r="G743" s="172">
        <f t="shared" si="46"/>
        <v>-2.9784044852643188E-3</v>
      </c>
      <c r="H743" s="172">
        <f t="shared" si="46"/>
        <v>5.9812917433361701E-3</v>
      </c>
      <c r="I743" s="172">
        <f t="shared" si="46"/>
        <v>-5.9457286059176884E-3</v>
      </c>
      <c r="J743" s="172">
        <f t="shared" si="46"/>
        <v>4.4834601894445658E-3</v>
      </c>
      <c r="K743" s="172">
        <f t="shared" si="46"/>
        <v>-1.039145019612453E-2</v>
      </c>
      <c r="L743" s="172">
        <f t="shared" si="46"/>
        <v>7.4920069764385921E-3</v>
      </c>
      <c r="M743" s="172">
        <f t="shared" si="46"/>
        <v>-1.4905903876100135E-3</v>
      </c>
      <c r="N743" s="172">
        <f t="shared" si="46"/>
        <v>1.4928155641398266E-3</v>
      </c>
      <c r="O743" s="172">
        <f t="shared" si="46"/>
        <v>1.4922586475030197E-3</v>
      </c>
      <c r="P743" s="172">
        <f t="shared" si="46"/>
        <v>1.4917021462430569E-3</v>
      </c>
      <c r="Q743" s="172">
        <f t="shared" si="46"/>
        <v>-2.9772960370506585E-3</v>
      </c>
      <c r="R743" s="172">
        <f t="shared" si="46"/>
        <v>1.4922586475030197E-3</v>
      </c>
      <c r="S743" s="136">
        <f t="shared" si="46"/>
        <v>-4.2539241573623099E-2</v>
      </c>
    </row>
    <row r="744" spans="1:19" x14ac:dyDescent="0.25">
      <c r="A744" s="189" t="s">
        <v>261</v>
      </c>
      <c r="B744" s="132"/>
      <c r="C744" s="172">
        <f t="shared" si="47"/>
        <v>1.4693031812012203E-2</v>
      </c>
      <c r="D744" s="172">
        <f t="shared" si="46"/>
        <v>2.1525647815869853E-2</v>
      </c>
      <c r="E744" s="172">
        <f t="shared" si="46"/>
        <v>2.0233806468825888E-2</v>
      </c>
      <c r="F744" s="172">
        <f t="shared" si="46"/>
        <v>3.7600345699549953E-2</v>
      </c>
      <c r="G744" s="172">
        <f t="shared" si="46"/>
        <v>5.8344997700450651E-2</v>
      </c>
      <c r="H744" s="172">
        <f t="shared" si="46"/>
        <v>5.3207005946492636E-2</v>
      </c>
      <c r="I744" s="172">
        <f t="shared" si="46"/>
        <v>7.3846254915888476E-2</v>
      </c>
      <c r="J744" s="172">
        <f t="shared" si="46"/>
        <v>3.895860511245175E-2</v>
      </c>
      <c r="K744" s="172">
        <f t="shared" si="46"/>
        <v>5.4249456616142222E-2</v>
      </c>
      <c r="L744" s="172">
        <f t="shared" si="46"/>
        <v>6.9898209145204282E-2</v>
      </c>
      <c r="M744" s="172">
        <f t="shared" si="46"/>
        <v>8.4598245085025559E-2</v>
      </c>
      <c r="N744" s="172">
        <f t="shared" si="46"/>
        <v>7.6673796876883582E-2</v>
      </c>
      <c r="O744" s="172">
        <f t="shared" si="46"/>
        <v>7.4876997118421773E-2</v>
      </c>
      <c r="P744" s="172">
        <f t="shared" si="46"/>
        <v>0.1453002185999297</v>
      </c>
      <c r="Q744" s="172">
        <f t="shared" si="46"/>
        <v>6.6453441791113788E-2</v>
      </c>
      <c r="R744" s="172">
        <f t="shared" si="46"/>
        <v>7.0156434620668451E-2</v>
      </c>
      <c r="S744" s="136">
        <f t="shared" si="46"/>
        <v>6.7161368897023621E-2</v>
      </c>
    </row>
    <row r="745" spans="1:19" x14ac:dyDescent="0.25">
      <c r="A745" s="187" t="s">
        <v>996</v>
      </c>
      <c r="B745" s="132"/>
      <c r="C745" s="172">
        <f t="shared" si="47"/>
        <v>1.2068186739728093E-2</v>
      </c>
      <c r="D745" s="172">
        <f t="shared" si="46"/>
        <v>0.10319487902371316</v>
      </c>
      <c r="E745" s="172">
        <f t="shared" si="46"/>
        <v>-6.5602925249532928E-2</v>
      </c>
      <c r="F745" s="172">
        <f t="shared" si="46"/>
        <v>8.5968382090431783E-2</v>
      </c>
      <c r="G745" s="172">
        <f t="shared" si="46"/>
        <v>0.21250726147144383</v>
      </c>
      <c r="H745" s="172">
        <f t="shared" si="46"/>
        <v>1.0309245838280745E-2</v>
      </c>
      <c r="I745" s="172">
        <f t="shared" si="46"/>
        <v>0.14826963674371063</v>
      </c>
      <c r="J745" s="172">
        <f t="shared" si="46"/>
        <v>-9.6456580316830687E-2</v>
      </c>
      <c r="K745" s="172">
        <f t="shared" si="46"/>
        <v>-2.9630660024578037E-2</v>
      </c>
      <c r="L745" s="172">
        <f t="shared" si="46"/>
        <v>4.7621607510889952E-2</v>
      </c>
      <c r="M745" s="172">
        <f t="shared" si="46"/>
        <v>7.9849910903641907E-2</v>
      </c>
      <c r="N745" s="172">
        <f t="shared" si="46"/>
        <v>-2.0819218538609352E-2</v>
      </c>
      <c r="O745" s="172">
        <f t="shared" si="46"/>
        <v>1.59748866872651E-2</v>
      </c>
      <c r="P745" s="172">
        <f t="shared" si="46"/>
        <v>4.5832106763277869E-2</v>
      </c>
      <c r="Q745" s="172">
        <f t="shared" si="46"/>
        <v>-3.1322359998051108E-2</v>
      </c>
      <c r="R745" s="172">
        <f t="shared" si="46"/>
        <v>-7.5519864049258034E-2</v>
      </c>
      <c r="S745" s="136">
        <f t="shared" si="46"/>
        <v>-1.4347521606550284E-2</v>
      </c>
    </row>
    <row r="746" spans="1:19" x14ac:dyDescent="0.25">
      <c r="A746" s="187" t="s">
        <v>993</v>
      </c>
      <c r="B746" s="132"/>
      <c r="C746" s="172">
        <f t="shared" si="47"/>
        <v>1.0040861828332304E-2</v>
      </c>
      <c r="D746" s="172">
        <f t="shared" si="47"/>
        <v>-5.165260587420839E-3</v>
      </c>
      <c r="E746" s="172">
        <f t="shared" si="47"/>
        <v>3.6567676297018625E-2</v>
      </c>
      <c r="F746" s="172">
        <f t="shared" si="47"/>
        <v>6.2032341350173104E-2</v>
      </c>
      <c r="G746" s="172">
        <f t="shared" si="47"/>
        <v>1.1307267671183618E-2</v>
      </c>
      <c r="H746" s="172">
        <f t="shared" si="47"/>
        <v>3.6924031197034912E-2</v>
      </c>
      <c r="I746" s="172">
        <f t="shared" si="47"/>
        <v>6.1415417300840769E-3</v>
      </c>
      <c r="J746" s="172">
        <f t="shared" si="47"/>
        <v>-2.0621735464252167E-2</v>
      </c>
      <c r="K746" s="172">
        <f t="shared" si="47"/>
        <v>3.6919337428653609E-2</v>
      </c>
      <c r="L746" s="172">
        <f t="shared" si="47"/>
        <v>1.2138750285347166E-2</v>
      </c>
      <c r="M746" s="172">
        <f t="shared" si="47"/>
        <v>4.2159546219433075E-2</v>
      </c>
      <c r="N746" s="172">
        <f t="shared" si="47"/>
        <v>-5.7726683797465816E-2</v>
      </c>
      <c r="O746" s="172">
        <f t="shared" si="47"/>
        <v>4.9706695600938877E-2</v>
      </c>
      <c r="P746" s="172">
        <f t="shared" si="47"/>
        <v>3.8483922234902934E-2</v>
      </c>
      <c r="Q746" s="172">
        <f t="shared" si="47"/>
        <v>5.429450145831205E-2</v>
      </c>
      <c r="R746" s="172">
        <f t="shared" si="47"/>
        <v>6.712487002211498E-3</v>
      </c>
      <c r="S746" s="136">
        <f t="shared" ref="D746:S761" si="48">(S341/R341)^4-1</f>
        <v>1.4890525455208747E-2</v>
      </c>
    </row>
    <row r="747" spans="1:19" x14ac:dyDescent="0.25">
      <c r="A747" s="189" t="s">
        <v>990</v>
      </c>
      <c r="B747" s="132"/>
      <c r="C747" s="172">
        <f t="shared" ref="C747:R762" si="49">(C342/B342)^4-1</f>
        <v>3.2528185646302221E-2</v>
      </c>
      <c r="D747" s="172">
        <f t="shared" si="48"/>
        <v>-8.1856146569322386E-3</v>
      </c>
      <c r="E747" s="172">
        <f t="shared" si="48"/>
        <v>4.7158495194361993E-2</v>
      </c>
      <c r="F747" s="172">
        <f t="shared" si="48"/>
        <v>6.3096736566041534E-2</v>
      </c>
      <c r="G747" s="172">
        <f t="shared" si="48"/>
        <v>1.3531818538736529E-2</v>
      </c>
      <c r="H747" s="172">
        <f t="shared" si="48"/>
        <v>5.5351431366933435E-2</v>
      </c>
      <c r="I747" s="172">
        <f t="shared" si="48"/>
        <v>-2.9240120367635014E-2</v>
      </c>
      <c r="J747" s="172">
        <f t="shared" si="48"/>
        <v>2.2398966319488345E-2</v>
      </c>
      <c r="K747" s="172">
        <f t="shared" si="48"/>
        <v>6.847249701039404E-2</v>
      </c>
      <c r="L747" s="172">
        <f t="shared" si="48"/>
        <v>1.4903971145890926E-2</v>
      </c>
      <c r="M747" s="172">
        <f t="shared" si="48"/>
        <v>8.1656388236133415E-2</v>
      </c>
      <c r="N747" s="172">
        <f t="shared" si="48"/>
        <v>-9.8791283997015755E-2</v>
      </c>
      <c r="O747" s="172">
        <f t="shared" si="48"/>
        <v>6.1871460337413753E-2</v>
      </c>
      <c r="P747" s="172">
        <f t="shared" si="48"/>
        <v>3.7928429274116437E-2</v>
      </c>
      <c r="Q747" s="172">
        <f t="shared" si="48"/>
        <v>8.1288473674471007E-2</v>
      </c>
      <c r="R747" s="172">
        <f t="shared" si="48"/>
        <v>3.9921076012444434E-2</v>
      </c>
      <c r="S747" s="136">
        <f t="shared" si="48"/>
        <v>3.0772134707743426E-2</v>
      </c>
    </row>
    <row r="748" spans="1:19" x14ac:dyDescent="0.25">
      <c r="A748" s="189" t="s">
        <v>987</v>
      </c>
      <c r="B748" s="132"/>
      <c r="C748" s="172">
        <f t="shared" si="49"/>
        <v>2.544649722865544E-2</v>
      </c>
      <c r="D748" s="172">
        <f t="shared" si="48"/>
        <v>2.1866856890158992E-2</v>
      </c>
      <c r="E748" s="172">
        <f t="shared" si="48"/>
        <v>1.4439880503065661E-2</v>
      </c>
      <c r="F748" s="172">
        <f t="shared" si="48"/>
        <v>7.6704770326489147E-2</v>
      </c>
      <c r="G748" s="172">
        <f t="shared" si="48"/>
        <v>-9.7126874904767124E-3</v>
      </c>
      <c r="H748" s="172">
        <f t="shared" si="48"/>
        <v>4.607170648957104E-2</v>
      </c>
      <c r="I748" s="172">
        <f t="shared" si="48"/>
        <v>4.4313556428994927E-2</v>
      </c>
      <c r="J748" s="172">
        <f t="shared" si="48"/>
        <v>9.9065904255389858E-2</v>
      </c>
      <c r="K748" s="172">
        <f t="shared" si="48"/>
        <v>4.1146699897469441E-2</v>
      </c>
      <c r="L748" s="172">
        <f t="shared" si="48"/>
        <v>3.3074856340013392E-2</v>
      </c>
      <c r="M748" s="172">
        <f t="shared" si="48"/>
        <v>-2.2031829813399795E-2</v>
      </c>
      <c r="N748" s="172">
        <f t="shared" si="48"/>
        <v>-3.6418380738282297E-2</v>
      </c>
      <c r="O748" s="172">
        <f t="shared" si="48"/>
        <v>2.6864919373621676E-2</v>
      </c>
      <c r="P748" s="172">
        <f t="shared" si="48"/>
        <v>1.3826159287100737E-2</v>
      </c>
      <c r="Q748" s="172">
        <f t="shared" si="48"/>
        <v>2.6040874559266181E-2</v>
      </c>
      <c r="R748" s="172">
        <f t="shared" si="48"/>
        <v>-6.996629240610952E-4</v>
      </c>
      <c r="S748" s="136">
        <f t="shared" si="48"/>
        <v>1.2822169936059336E-2</v>
      </c>
    </row>
    <row r="749" spans="1:19" x14ac:dyDescent="0.25">
      <c r="A749" s="189" t="s">
        <v>984</v>
      </c>
      <c r="B749" s="132"/>
      <c r="C749" s="172">
        <f t="shared" si="49"/>
        <v>3.2764264722658476E-2</v>
      </c>
      <c r="D749" s="172">
        <f t="shared" si="48"/>
        <v>-1.1906054015079715E-2</v>
      </c>
      <c r="E749" s="172">
        <f t="shared" si="48"/>
        <v>5.5316927537711447E-2</v>
      </c>
      <c r="F749" s="172">
        <f t="shared" si="48"/>
        <v>6.5595852966562562E-2</v>
      </c>
      <c r="G749" s="172">
        <f t="shared" si="48"/>
        <v>2.2978854496482404E-2</v>
      </c>
      <c r="H749" s="172">
        <f t="shared" si="48"/>
        <v>5.2407674386253156E-2</v>
      </c>
      <c r="I749" s="172">
        <f t="shared" si="48"/>
        <v>-2.6032022827592427E-2</v>
      </c>
      <c r="J749" s="172">
        <f t="shared" si="48"/>
        <v>7.9891558134623786E-3</v>
      </c>
      <c r="K749" s="172">
        <f t="shared" si="48"/>
        <v>8.2180918088678334E-2</v>
      </c>
      <c r="L749" s="172">
        <f t="shared" si="48"/>
        <v>1.2682340632688582E-2</v>
      </c>
      <c r="M749" s="172">
        <f t="shared" si="48"/>
        <v>0.10328701035069021</v>
      </c>
      <c r="N749" s="172">
        <f t="shared" si="48"/>
        <v>-0.11219717108422911</v>
      </c>
      <c r="O749" s="172">
        <f t="shared" si="48"/>
        <v>7.0652804240098233E-2</v>
      </c>
      <c r="P749" s="172">
        <f t="shared" si="48"/>
        <v>4.2622512207796781E-2</v>
      </c>
      <c r="Q749" s="172">
        <f t="shared" si="48"/>
        <v>9.3739739665665844E-2</v>
      </c>
      <c r="R749" s="172">
        <f t="shared" si="48"/>
        <v>4.8038438197358202E-2</v>
      </c>
      <c r="S749" s="136">
        <f t="shared" si="48"/>
        <v>3.7669726503450685E-2</v>
      </c>
    </row>
    <row r="750" spans="1:19" x14ac:dyDescent="0.25">
      <c r="A750" s="189" t="s">
        <v>981</v>
      </c>
      <c r="B750" s="132"/>
      <c r="C750" s="172">
        <f t="shared" si="49"/>
        <v>3.883495926374092E-2</v>
      </c>
      <c r="D750" s="172">
        <f t="shared" si="48"/>
        <v>-9.9813799751482524E-3</v>
      </c>
      <c r="E750" s="172">
        <f t="shared" si="48"/>
        <v>1.3882351577939378E-2</v>
      </c>
      <c r="F750" s="172">
        <f t="shared" si="48"/>
        <v>2.433930207895818E-2</v>
      </c>
      <c r="G750" s="172">
        <f t="shared" si="48"/>
        <v>-4.3626023257500979E-2</v>
      </c>
      <c r="H750" s="172">
        <f t="shared" si="48"/>
        <v>9.5316452945144681E-2</v>
      </c>
      <c r="I750" s="172">
        <f t="shared" si="48"/>
        <v>-0.1416922900443558</v>
      </c>
      <c r="J750" s="172">
        <f t="shared" si="48"/>
        <v>6.6894963946213082E-2</v>
      </c>
      <c r="K750" s="172">
        <f t="shared" si="48"/>
        <v>-2.2703929323609873E-2</v>
      </c>
      <c r="L750" s="172">
        <f t="shared" si="48"/>
        <v>1.2982948550508411E-2</v>
      </c>
      <c r="M750" s="172">
        <f t="shared" si="48"/>
        <v>1.52043029206681E-2</v>
      </c>
      <c r="N750" s="172">
        <f t="shared" si="48"/>
        <v>-4.2266099028766102E-2</v>
      </c>
      <c r="O750" s="172">
        <f t="shared" si="48"/>
        <v>2.2890340003041132E-2</v>
      </c>
      <c r="P750" s="172">
        <f t="shared" si="48"/>
        <v>2.3473096641749347E-2</v>
      </c>
      <c r="Q750" s="172">
        <f t="shared" si="48"/>
        <v>3.222733754623186E-2</v>
      </c>
      <c r="R750" s="172">
        <f t="shared" si="48"/>
        <v>1.2083406107405104E-2</v>
      </c>
      <c r="S750" s="136">
        <f t="shared" si="48"/>
        <v>-1.5281934601487746E-2</v>
      </c>
    </row>
    <row r="751" spans="1:19" x14ac:dyDescent="0.25">
      <c r="A751" s="189" t="s">
        <v>978</v>
      </c>
      <c r="B751" s="132"/>
      <c r="C751" s="172">
        <f t="shared" si="49"/>
        <v>2.4292662724110237E-3</v>
      </c>
      <c r="D751" s="172">
        <f t="shared" si="48"/>
        <v>3.3095654780066042E-2</v>
      </c>
      <c r="E751" s="172">
        <f t="shared" si="48"/>
        <v>2.5128904195947932E-3</v>
      </c>
      <c r="F751" s="172">
        <f t="shared" si="48"/>
        <v>0.10769348527031664</v>
      </c>
      <c r="G751" s="172">
        <f t="shared" si="48"/>
        <v>3.928808336336842E-2</v>
      </c>
      <c r="H751" s="172">
        <f t="shared" si="48"/>
        <v>-9.753694794622958E-3</v>
      </c>
      <c r="I751" s="172">
        <f t="shared" si="48"/>
        <v>7.202517166202238E-3</v>
      </c>
      <c r="J751" s="172">
        <f t="shared" si="48"/>
        <v>4.5285804777617678E-2</v>
      </c>
      <c r="K751" s="172">
        <f t="shared" si="48"/>
        <v>-5.1317676667436141E-2</v>
      </c>
      <c r="L751" s="172">
        <f t="shared" si="48"/>
        <v>0.10991493833274291</v>
      </c>
      <c r="M751" s="172">
        <f t="shared" si="48"/>
        <v>6.0586896122985401E-2</v>
      </c>
      <c r="N751" s="172">
        <f t="shared" si="48"/>
        <v>-0.10347237595407255</v>
      </c>
      <c r="O751" s="172">
        <f t="shared" si="48"/>
        <v>5.1177248411561349E-2</v>
      </c>
      <c r="P751" s="172">
        <f t="shared" si="48"/>
        <v>-1.0998618840635688E-2</v>
      </c>
      <c r="Q751" s="172">
        <f t="shared" si="48"/>
        <v>3.9125517221132888E-2</v>
      </c>
      <c r="R751" s="172">
        <f t="shared" si="48"/>
        <v>2.0527335020384507E-2</v>
      </c>
      <c r="S751" s="136">
        <f t="shared" si="48"/>
        <v>7.3282136411176868E-3</v>
      </c>
    </row>
    <row r="752" spans="1:19" x14ac:dyDescent="0.25">
      <c r="A752" s="189" t="s">
        <v>975</v>
      </c>
      <c r="B752" s="132"/>
      <c r="C752" s="172">
        <f t="shared" si="49"/>
        <v>1.6556412726461245E-2</v>
      </c>
      <c r="D752" s="172">
        <f t="shared" si="48"/>
        <v>3.2290148937568652E-2</v>
      </c>
      <c r="E752" s="172">
        <f t="shared" si="48"/>
        <v>4.6347198760787078E-2</v>
      </c>
      <c r="F752" s="172">
        <f t="shared" si="48"/>
        <v>5.4194421247499847E-4</v>
      </c>
      <c r="G752" s="172">
        <f t="shared" si="48"/>
        <v>-1.058653990204661E-2</v>
      </c>
      <c r="H752" s="172">
        <f t="shared" si="48"/>
        <v>-3.8228033243935533E-3</v>
      </c>
      <c r="I752" s="172">
        <f t="shared" si="48"/>
        <v>8.3632107062141525E-3</v>
      </c>
      <c r="J752" s="172">
        <f t="shared" si="48"/>
        <v>2.9487632043840861E-3</v>
      </c>
      <c r="K752" s="172">
        <f t="shared" si="48"/>
        <v>3.4227531596647598E-2</v>
      </c>
      <c r="L752" s="172">
        <f t="shared" si="48"/>
        <v>2.1133867805742668E-2</v>
      </c>
      <c r="M752" s="172">
        <f t="shared" si="48"/>
        <v>3.8769036220873687E-3</v>
      </c>
      <c r="N752" s="172">
        <f t="shared" si="48"/>
        <v>3.6435055900849722E-3</v>
      </c>
      <c r="O752" s="172">
        <f t="shared" si="48"/>
        <v>1.5700213971192811E-2</v>
      </c>
      <c r="P752" s="172">
        <f t="shared" si="48"/>
        <v>1.2670308196966795E-2</v>
      </c>
      <c r="Q752" s="172">
        <f t="shared" si="48"/>
        <v>1.0822323180054383E-2</v>
      </c>
      <c r="R752" s="172">
        <f t="shared" si="48"/>
        <v>-1.0456705396648336E-2</v>
      </c>
      <c r="S752" s="136">
        <f t="shared" si="48"/>
        <v>1.0185642642560833E-2</v>
      </c>
    </row>
    <row r="753" spans="1:19" x14ac:dyDescent="0.25">
      <c r="A753" s="189" t="s">
        <v>972</v>
      </c>
      <c r="B753" s="132"/>
      <c r="C753" s="172">
        <f t="shared" si="49"/>
        <v>-4.4839740026462405E-2</v>
      </c>
      <c r="D753" s="172">
        <f t="shared" si="48"/>
        <v>-3.3744994967019659E-2</v>
      </c>
      <c r="E753" s="172">
        <f t="shared" si="48"/>
        <v>1.8309519609041924E-2</v>
      </c>
      <c r="F753" s="172">
        <f t="shared" si="48"/>
        <v>-1.3858228834209396E-2</v>
      </c>
      <c r="G753" s="172">
        <f t="shared" si="48"/>
        <v>-2.474092123961491E-2</v>
      </c>
      <c r="H753" s="172">
        <f t="shared" si="48"/>
        <v>-3.1277835397481524E-2</v>
      </c>
      <c r="I753" s="172">
        <f t="shared" si="48"/>
        <v>5.2246697962963218E-2</v>
      </c>
      <c r="J753" s="172">
        <f t="shared" si="48"/>
        <v>-2.3166052120397351E-2</v>
      </c>
      <c r="K753" s="172">
        <f t="shared" si="48"/>
        <v>-3.52796088834052E-2</v>
      </c>
      <c r="L753" s="172">
        <f t="shared" si="48"/>
        <v>-3.1517763126454823E-2</v>
      </c>
      <c r="M753" s="172">
        <f t="shared" si="48"/>
        <v>-6.6002265027728657E-2</v>
      </c>
      <c r="N753" s="172">
        <f t="shared" si="48"/>
        <v>-2.1610239914051643E-3</v>
      </c>
      <c r="O753" s="172">
        <f t="shared" si="48"/>
        <v>2.2417575713631344E-3</v>
      </c>
      <c r="P753" s="172">
        <f t="shared" si="48"/>
        <v>6.1509168696210814E-2</v>
      </c>
      <c r="Q753" s="172">
        <f t="shared" si="48"/>
        <v>1.2279643858582601E-2</v>
      </c>
      <c r="R753" s="172">
        <f t="shared" si="48"/>
        <v>1.9709111893819964E-2</v>
      </c>
      <c r="S753" s="136">
        <f t="shared" si="48"/>
        <v>6.9903152086416842E-3</v>
      </c>
    </row>
    <row r="754" spans="1:19" x14ac:dyDescent="0.25">
      <c r="A754" s="189" t="s">
        <v>969</v>
      </c>
      <c r="B754" s="132"/>
      <c r="C754" s="172">
        <f t="shared" si="49"/>
        <v>-4.1523416273628211E-2</v>
      </c>
      <c r="D754" s="172">
        <f t="shared" si="48"/>
        <v>-3.7519621094176281E-2</v>
      </c>
      <c r="E754" s="172">
        <f t="shared" si="48"/>
        <v>-3.4233450398908016E-2</v>
      </c>
      <c r="F754" s="172">
        <f t="shared" si="48"/>
        <v>3.1455831783508303E-2</v>
      </c>
      <c r="G754" s="172">
        <f t="shared" si="48"/>
        <v>5.62975217394317E-2</v>
      </c>
      <c r="H754" s="172">
        <f t="shared" si="48"/>
        <v>4.6704374892559963E-2</v>
      </c>
      <c r="I754" s="172">
        <f t="shared" si="48"/>
        <v>3.6689741130814246E-2</v>
      </c>
      <c r="J754" s="172">
        <f t="shared" si="48"/>
        <v>2.4090835253675724E-2</v>
      </c>
      <c r="K754" s="172">
        <f t="shared" si="48"/>
        <v>1.1182699198300616E-2</v>
      </c>
      <c r="L754" s="172">
        <f t="shared" si="48"/>
        <v>-8.9708721334369468E-4</v>
      </c>
      <c r="M754" s="172">
        <f t="shared" si="48"/>
        <v>-1.3507097032955828E-2</v>
      </c>
      <c r="N754" s="172">
        <f t="shared" si="48"/>
        <v>-2.5201554835634354E-2</v>
      </c>
      <c r="O754" s="172">
        <f t="shared" si="48"/>
        <v>-2.0183056547099731E-2</v>
      </c>
      <c r="P754" s="172">
        <f t="shared" si="48"/>
        <v>-1.0379431067061407E-2</v>
      </c>
      <c r="Q754" s="172">
        <f t="shared" si="48"/>
        <v>-1.084250447839552E-3</v>
      </c>
      <c r="R754" s="172">
        <f t="shared" si="48"/>
        <v>1.9429675971234239E-3</v>
      </c>
      <c r="S754" s="136">
        <f t="shared" si="48"/>
        <v>1.6562552227092908E-3</v>
      </c>
    </row>
    <row r="755" spans="1:19" x14ac:dyDescent="0.25">
      <c r="A755" s="189" t="s">
        <v>966</v>
      </c>
      <c r="B755" s="132"/>
      <c r="C755" s="172">
        <f t="shared" si="49"/>
        <v>8.6468969693316966E-2</v>
      </c>
      <c r="D755" s="172">
        <f t="shared" si="48"/>
        <v>5.3706343231043396E-2</v>
      </c>
      <c r="E755" s="172">
        <f t="shared" si="48"/>
        <v>-2.8264853933109846E-3</v>
      </c>
      <c r="F755" s="172">
        <f t="shared" si="48"/>
        <v>-7.5786785965430425E-3</v>
      </c>
      <c r="G755" s="172">
        <f t="shared" si="48"/>
        <v>-9.4546359098392152E-2</v>
      </c>
      <c r="H755" s="172">
        <f t="shared" si="48"/>
        <v>-3.9057898529595958E-2</v>
      </c>
      <c r="I755" s="172">
        <f t="shared" si="48"/>
        <v>0.10717133364921838</v>
      </c>
      <c r="J755" s="172">
        <f t="shared" si="48"/>
        <v>-1.3644257126055659E-2</v>
      </c>
      <c r="K755" s="172">
        <f t="shared" si="48"/>
        <v>0.11965383047883238</v>
      </c>
      <c r="L755" s="172">
        <f t="shared" si="48"/>
        <v>5.5209289618300961E-2</v>
      </c>
      <c r="M755" s="172">
        <f t="shared" si="48"/>
        <v>2.4592615745990587E-2</v>
      </c>
      <c r="N755" s="172">
        <f t="shared" si="48"/>
        <v>-1.6619740063405053E-2</v>
      </c>
      <c r="O755" s="172">
        <f t="shared" si="48"/>
        <v>-1.5687945969308004E-2</v>
      </c>
      <c r="P755" s="172">
        <f t="shared" si="48"/>
        <v>1.0213676573898489E-2</v>
      </c>
      <c r="Q755" s="172">
        <f t="shared" si="48"/>
        <v>-2.1856312969874114E-2</v>
      </c>
      <c r="R755" s="172">
        <f t="shared" si="48"/>
        <v>-1.1178549177943253E-2</v>
      </c>
      <c r="S755" s="136">
        <f t="shared" si="48"/>
        <v>4.246511702569622E-3</v>
      </c>
    </row>
    <row r="756" spans="1:19" x14ac:dyDescent="0.25">
      <c r="A756" s="189" t="s">
        <v>963</v>
      </c>
      <c r="B756" s="132"/>
      <c r="C756" s="172">
        <f t="shared" si="49"/>
        <v>6.5850849266924527E-2</v>
      </c>
      <c r="D756" s="172">
        <f t="shared" si="48"/>
        <v>3.0862986129064351E-2</v>
      </c>
      <c r="E756" s="172">
        <f t="shared" si="48"/>
        <v>2.7214686042617453E-2</v>
      </c>
      <c r="F756" s="172">
        <f t="shared" si="48"/>
        <v>2.2300659548200263E-2</v>
      </c>
      <c r="G756" s="172">
        <f t="shared" si="48"/>
        <v>-6.3323302948740889E-2</v>
      </c>
      <c r="H756" s="172">
        <f t="shared" si="48"/>
        <v>-4.8717691278572728E-2</v>
      </c>
      <c r="I756" s="172">
        <f t="shared" si="48"/>
        <v>8.3542503881126828E-2</v>
      </c>
      <c r="J756" s="172">
        <f t="shared" si="48"/>
        <v>-7.9605884996725162E-2</v>
      </c>
      <c r="K756" s="172">
        <f t="shared" si="48"/>
        <v>9.3499317266498627E-2</v>
      </c>
      <c r="L756" s="172">
        <f t="shared" si="48"/>
        <v>3.4782304102792816E-2</v>
      </c>
      <c r="M756" s="172">
        <f t="shared" si="48"/>
        <v>1.9246703605503734E-2</v>
      </c>
      <c r="N756" s="172">
        <f t="shared" si="48"/>
        <v>1.8267885790373306E-2</v>
      </c>
      <c r="O756" s="172">
        <f t="shared" si="48"/>
        <v>5.0145706110398258E-3</v>
      </c>
      <c r="P756" s="172">
        <f t="shared" si="48"/>
        <v>2.0146088221268066E-2</v>
      </c>
      <c r="Q756" s="172">
        <f t="shared" si="48"/>
        <v>3.1950219106481104E-2</v>
      </c>
      <c r="R756" s="172">
        <f t="shared" si="48"/>
        <v>3.9848153442430645E-2</v>
      </c>
      <c r="S756" s="136">
        <f t="shared" si="48"/>
        <v>-3.8192190639849688E-3</v>
      </c>
    </row>
    <row r="757" spans="1:19" x14ac:dyDescent="0.25">
      <c r="A757" s="189" t="s">
        <v>960</v>
      </c>
      <c r="B757" s="132"/>
      <c r="C757" s="172">
        <f t="shared" si="49"/>
        <v>2.9279344805017926E-2</v>
      </c>
      <c r="D757" s="172">
        <f t="shared" si="48"/>
        <v>8.3036976008747931E-3</v>
      </c>
      <c r="E757" s="172">
        <f t="shared" si="48"/>
        <v>-2.241773449348039E-2</v>
      </c>
      <c r="F757" s="172">
        <f t="shared" si="48"/>
        <v>4.5803521991240048E-2</v>
      </c>
      <c r="G757" s="172">
        <f t="shared" si="48"/>
        <v>-6.3297382864786478E-2</v>
      </c>
      <c r="H757" s="172">
        <f t="shared" si="48"/>
        <v>-4.3657227004830212E-2</v>
      </c>
      <c r="I757" s="172">
        <f t="shared" si="48"/>
        <v>0.1028559657651944</v>
      </c>
      <c r="J757" s="172">
        <f t="shared" si="48"/>
        <v>-7.2945039090680508E-2</v>
      </c>
      <c r="K757" s="172">
        <f t="shared" si="48"/>
        <v>8.9956369583281015E-2</v>
      </c>
      <c r="L757" s="172">
        <f t="shared" si="48"/>
        <v>4.6647178098562669E-2</v>
      </c>
      <c r="M757" s="172">
        <f t="shared" si="48"/>
        <v>-2.49947926809585E-2</v>
      </c>
      <c r="N757" s="172">
        <f t="shared" si="48"/>
        <v>-1.4978604560431541E-2</v>
      </c>
      <c r="O757" s="172">
        <f t="shared" si="48"/>
        <v>-3.8317851226007504E-2</v>
      </c>
      <c r="P757" s="172">
        <f t="shared" si="48"/>
        <v>-6.9617923224168932E-3</v>
      </c>
      <c r="Q757" s="172">
        <f t="shared" si="48"/>
        <v>3.3181197373347349E-2</v>
      </c>
      <c r="R757" s="172">
        <f t="shared" si="48"/>
        <v>5.0787872963709901E-2</v>
      </c>
      <c r="S757" s="136">
        <f t="shared" si="48"/>
        <v>-2.795844614779508E-2</v>
      </c>
    </row>
    <row r="758" spans="1:19" x14ac:dyDescent="0.25">
      <c r="A758" s="189" t="s">
        <v>957</v>
      </c>
      <c r="B758" s="132"/>
      <c r="C758" s="172">
        <f t="shared" si="49"/>
        <v>-0.20233852909600858</v>
      </c>
      <c r="D758" s="172">
        <f t="shared" si="48"/>
        <v>-6.0441805937240578E-2</v>
      </c>
      <c r="E758" s="172">
        <f t="shared" si="48"/>
        <v>0.10210158316024387</v>
      </c>
      <c r="F758" s="172">
        <f t="shared" si="48"/>
        <v>0.86621352036329324</v>
      </c>
      <c r="G758" s="172">
        <f t="shared" si="48"/>
        <v>0.20642715438945025</v>
      </c>
      <c r="H758" s="172">
        <f t="shared" si="48"/>
        <v>0.24078337875155564</v>
      </c>
      <c r="I758" s="172">
        <f t="shared" si="48"/>
        <v>0.31336846752999881</v>
      </c>
      <c r="J758" s="172">
        <f t="shared" si="48"/>
        <v>-0.60414069085267408</v>
      </c>
      <c r="K758" s="172">
        <f t="shared" si="48"/>
        <v>-0.22439029786757214</v>
      </c>
      <c r="L758" s="172">
        <f t="shared" si="48"/>
        <v>-7.5818523260448689E-2</v>
      </c>
      <c r="M758" s="172">
        <f t="shared" si="48"/>
        <v>-4.6403329252109216E-2</v>
      </c>
      <c r="N758" s="172">
        <f t="shared" si="48"/>
        <v>0.29299003975115623</v>
      </c>
      <c r="O758" s="172">
        <f t="shared" si="48"/>
        <v>0.42056701596520596</v>
      </c>
      <c r="P758" s="172">
        <f t="shared" si="48"/>
        <v>0.31157039181955914</v>
      </c>
      <c r="Q758" s="172">
        <f t="shared" si="48"/>
        <v>7.9606250751560026E-2</v>
      </c>
      <c r="R758" s="172">
        <f t="shared" si="48"/>
        <v>-0.4381418249360457</v>
      </c>
      <c r="S758" s="136">
        <f t="shared" si="48"/>
        <v>-0.17358361627474894</v>
      </c>
    </row>
    <row r="759" spans="1:19" x14ac:dyDescent="0.25">
      <c r="A759" s="187" t="s">
        <v>954</v>
      </c>
      <c r="B759" s="132"/>
      <c r="C759" s="172">
        <f t="shared" si="49"/>
        <v>9.3582291268130557E-3</v>
      </c>
      <c r="D759" s="172">
        <f t="shared" si="48"/>
        <v>-3.7663697803739349E-2</v>
      </c>
      <c r="E759" s="172">
        <f t="shared" si="48"/>
        <v>7.135504984067631E-2</v>
      </c>
      <c r="F759" s="172">
        <f t="shared" si="48"/>
        <v>5.4434289309570172E-2</v>
      </c>
      <c r="G759" s="172">
        <f t="shared" si="48"/>
        <v>-4.5963084072635718E-2</v>
      </c>
      <c r="H759" s="172">
        <f t="shared" si="48"/>
        <v>4.57083901821973E-2</v>
      </c>
      <c r="I759" s="172">
        <f t="shared" si="48"/>
        <v>-3.6704522939708273E-2</v>
      </c>
      <c r="J759" s="172">
        <f t="shared" si="48"/>
        <v>6.1040847147790789E-3</v>
      </c>
      <c r="K759" s="172">
        <f t="shared" si="48"/>
        <v>5.9638997228143031E-2</v>
      </c>
      <c r="L759" s="172">
        <f t="shared" si="48"/>
        <v>8.5242504181581857E-4</v>
      </c>
      <c r="M759" s="172">
        <f t="shared" si="48"/>
        <v>3.0004065276473924E-2</v>
      </c>
      <c r="N759" s="172">
        <f t="shared" si="48"/>
        <v>-6.9876218348425612E-2</v>
      </c>
      <c r="O759" s="172">
        <f t="shared" si="48"/>
        <v>6.1226808065958149E-2</v>
      </c>
      <c r="P759" s="172">
        <f t="shared" si="48"/>
        <v>3.5944653043042285E-2</v>
      </c>
      <c r="Q759" s="172">
        <f t="shared" si="48"/>
        <v>8.4771535354834393E-2</v>
      </c>
      <c r="R759" s="172">
        <f t="shared" si="48"/>
        <v>3.557923194936885E-2</v>
      </c>
      <c r="S759" s="136">
        <f t="shared" si="48"/>
        <v>2.4640386495638156E-2</v>
      </c>
    </row>
    <row r="760" spans="1:19" x14ac:dyDescent="0.25">
      <c r="A760" s="189" t="s">
        <v>951</v>
      </c>
      <c r="B760" s="132"/>
      <c r="C760" s="172">
        <f t="shared" si="49"/>
        <v>1.1230042639184701E-2</v>
      </c>
      <c r="D760" s="172">
        <f t="shared" si="48"/>
        <v>-4.1735812220574653E-2</v>
      </c>
      <c r="E760" s="172">
        <f t="shared" si="48"/>
        <v>9.6433169147986275E-2</v>
      </c>
      <c r="F760" s="172">
        <f t="shared" si="48"/>
        <v>6.3010888248001384E-2</v>
      </c>
      <c r="G760" s="172">
        <f t="shared" si="48"/>
        <v>-4.6782106436933257E-2</v>
      </c>
      <c r="H760" s="172">
        <f t="shared" si="48"/>
        <v>5.8208055906207035E-2</v>
      </c>
      <c r="I760" s="172">
        <f t="shared" si="48"/>
        <v>-4.7722366813791162E-2</v>
      </c>
      <c r="J760" s="172">
        <f t="shared" si="48"/>
        <v>1.5698416726205533E-2</v>
      </c>
      <c r="K760" s="172">
        <f t="shared" si="48"/>
        <v>6.8112580169288117E-2</v>
      </c>
      <c r="L760" s="172">
        <f t="shared" si="48"/>
        <v>2.5181053792606711E-3</v>
      </c>
      <c r="M760" s="172">
        <f t="shared" si="48"/>
        <v>4.7703506674895202E-2</v>
      </c>
      <c r="N760" s="172">
        <f t="shared" si="48"/>
        <v>-8.293911180582525E-2</v>
      </c>
      <c r="O760" s="172">
        <f t="shared" si="48"/>
        <v>7.7785602047570457E-2</v>
      </c>
      <c r="P760" s="172">
        <f t="shared" si="48"/>
        <v>3.9196907548233462E-2</v>
      </c>
      <c r="Q760" s="172">
        <f t="shared" si="48"/>
        <v>0.1059693177614438</v>
      </c>
      <c r="R760" s="172">
        <f t="shared" si="48"/>
        <v>4.837395533101807E-2</v>
      </c>
      <c r="S760" s="136">
        <f t="shared" si="48"/>
        <v>3.3451949434453176E-2</v>
      </c>
    </row>
    <row r="761" spans="1:19" x14ac:dyDescent="0.25">
      <c r="A761" s="189" t="s">
        <v>948</v>
      </c>
      <c r="B761" s="132"/>
      <c r="C761" s="172">
        <f t="shared" si="49"/>
        <v>3.4660395227866792E-2</v>
      </c>
      <c r="D761" s="172">
        <f t="shared" si="48"/>
        <v>4.3144109555112387E-2</v>
      </c>
      <c r="E761" s="172">
        <f t="shared" si="48"/>
        <v>7.7905461355771477E-2</v>
      </c>
      <c r="F761" s="172">
        <f t="shared" si="48"/>
        <v>8.1668177182331769E-2</v>
      </c>
      <c r="G761" s="172">
        <f t="shared" si="48"/>
        <v>-1.4970093284485064E-2</v>
      </c>
      <c r="H761" s="172">
        <f t="shared" si="48"/>
        <v>6.2320736042527303E-2</v>
      </c>
      <c r="I761" s="172">
        <f t="shared" si="48"/>
        <v>5.7101318987157867E-2</v>
      </c>
      <c r="J761" s="172">
        <f t="shared" si="48"/>
        <v>4.6854623216457281E-2</v>
      </c>
      <c r="K761" s="172">
        <f t="shared" si="48"/>
        <v>5.3371977521506908E-2</v>
      </c>
      <c r="L761" s="172">
        <f t="shared" si="48"/>
        <v>4.5966256999559807E-2</v>
      </c>
      <c r="M761" s="172">
        <f t="shared" si="48"/>
        <v>-2.5820306524266701E-2</v>
      </c>
      <c r="N761" s="172">
        <f t="shared" si="48"/>
        <v>1.2422998755972747E-2</v>
      </c>
      <c r="O761" s="172">
        <f t="shared" si="48"/>
        <v>2.7705529342535895E-2</v>
      </c>
      <c r="P761" s="172">
        <f t="shared" si="48"/>
        <v>-2.3716267982771821E-3</v>
      </c>
      <c r="Q761" s="172">
        <f t="shared" si="48"/>
        <v>6.1432832843252294E-2</v>
      </c>
      <c r="R761" s="172">
        <f t="shared" si="48"/>
        <v>-3.7336758195536723E-2</v>
      </c>
      <c r="S761" s="136">
        <f t="shared" si="48"/>
        <v>8.2314357771067215E-3</v>
      </c>
    </row>
    <row r="762" spans="1:19" x14ac:dyDescent="0.25">
      <c r="A762" s="189" t="s">
        <v>945</v>
      </c>
      <c r="B762" s="132"/>
      <c r="C762" s="172">
        <f t="shared" si="49"/>
        <v>9.3793141026252691E-3</v>
      </c>
      <c r="D762" s="172">
        <f t="shared" si="49"/>
        <v>-5.1264502898481501E-2</v>
      </c>
      <c r="E762" s="172">
        <f t="shared" si="49"/>
        <v>0.10756682756993885</v>
      </c>
      <c r="F762" s="172">
        <f t="shared" si="49"/>
        <v>6.466878541328569E-2</v>
      </c>
      <c r="G762" s="172">
        <f t="shared" si="49"/>
        <v>-4.8957052737127804E-2</v>
      </c>
      <c r="H762" s="172">
        <f t="shared" si="49"/>
        <v>5.2947746869371981E-2</v>
      </c>
      <c r="I762" s="172">
        <f t="shared" si="49"/>
        <v>-4.649383527296802E-2</v>
      </c>
      <c r="J762" s="172">
        <f t="shared" si="49"/>
        <v>5.729568918480199E-3</v>
      </c>
      <c r="K762" s="172">
        <f t="shared" si="49"/>
        <v>7.7649611211825009E-2</v>
      </c>
      <c r="L762" s="172">
        <f t="shared" si="49"/>
        <v>-5.382742781431693E-3</v>
      </c>
      <c r="M762" s="172">
        <f t="shared" si="49"/>
        <v>6.0527399389560532E-2</v>
      </c>
      <c r="N762" s="172">
        <f t="shared" si="49"/>
        <v>-9.3428748205461654E-2</v>
      </c>
      <c r="O762" s="172">
        <f t="shared" si="49"/>
        <v>8.7323995959021738E-2</v>
      </c>
      <c r="P762" s="172">
        <f t="shared" si="49"/>
        <v>4.9475953932922812E-2</v>
      </c>
      <c r="Q762" s="172">
        <f t="shared" si="49"/>
        <v>0.11469335611747944</v>
      </c>
      <c r="R762" s="172">
        <f t="shared" si="49"/>
        <v>6.5341798043849098E-2</v>
      </c>
      <c r="S762" s="136">
        <f t="shared" ref="D762:S771" si="50">(S357/R357)^4-1</f>
        <v>4.1023352461132312E-2</v>
      </c>
    </row>
    <row r="763" spans="1:19" x14ac:dyDescent="0.25">
      <c r="A763" s="189" t="s">
        <v>942</v>
      </c>
      <c r="B763" s="132"/>
      <c r="C763" s="172">
        <f t="shared" ref="C763:C771" si="51">(C358/B358)^4-1</f>
        <v>4.397064609342527E-3</v>
      </c>
      <c r="D763" s="172">
        <f t="shared" si="50"/>
        <v>-3.530754709640993E-2</v>
      </c>
      <c r="E763" s="172">
        <f t="shared" si="50"/>
        <v>7.6066374300225448E-3</v>
      </c>
      <c r="F763" s="172">
        <f t="shared" si="50"/>
        <v>2.5234348724338496E-2</v>
      </c>
      <c r="G763" s="172">
        <f t="shared" si="50"/>
        <v>-6.011673953751373E-2</v>
      </c>
      <c r="H763" s="172">
        <f t="shared" si="50"/>
        <v>0.11031159076658414</v>
      </c>
      <c r="I763" s="172">
        <f t="shared" si="50"/>
        <v>-0.17034452100909281</v>
      </c>
      <c r="J763" s="172">
        <f t="shared" si="50"/>
        <v>8.911577658086034E-2</v>
      </c>
      <c r="K763" s="172">
        <f t="shared" si="50"/>
        <v>-1.3451836235793602E-2</v>
      </c>
      <c r="L763" s="172">
        <f t="shared" si="50"/>
        <v>3.7052612597859635E-2</v>
      </c>
      <c r="M763" s="172">
        <f t="shared" si="50"/>
        <v>3.0083500116888651E-3</v>
      </c>
      <c r="N763" s="172">
        <f t="shared" si="50"/>
        <v>-7.9161456677941167E-2</v>
      </c>
      <c r="O763" s="172">
        <f t="shared" si="50"/>
        <v>3.7542337703989404E-2</v>
      </c>
      <c r="P763" s="172">
        <f t="shared" si="50"/>
        <v>-2.0697774366839838E-2</v>
      </c>
      <c r="Q763" s="172">
        <f t="shared" si="50"/>
        <v>6.5419658182808815E-2</v>
      </c>
      <c r="R763" s="172">
        <f t="shared" si="50"/>
        <v>-2.9791168098354137E-2</v>
      </c>
      <c r="S763" s="136">
        <f t="shared" si="50"/>
        <v>-2.1419397198923162E-2</v>
      </c>
    </row>
    <row r="764" spans="1:19" x14ac:dyDescent="0.25">
      <c r="A764" s="189" t="s">
        <v>939</v>
      </c>
      <c r="B764" s="132"/>
      <c r="C764" s="172">
        <f t="shared" si="51"/>
        <v>5.6733606383505331E-2</v>
      </c>
      <c r="D764" s="172">
        <f t="shared" si="50"/>
        <v>4.0814610272398744E-2</v>
      </c>
      <c r="E764" s="172">
        <f t="shared" si="50"/>
        <v>-3.0987500833891235E-2</v>
      </c>
      <c r="F764" s="172">
        <f t="shared" si="50"/>
        <v>0.20249522783936125</v>
      </c>
      <c r="G764" s="172">
        <f t="shared" si="50"/>
        <v>-0.12449773874828585</v>
      </c>
      <c r="H764" s="172">
        <f t="shared" si="50"/>
        <v>8.8799544168105538E-3</v>
      </c>
      <c r="I764" s="172">
        <f t="shared" si="50"/>
        <v>-7.381086499190026E-2</v>
      </c>
      <c r="J764" s="172">
        <f t="shared" si="50"/>
        <v>-4.881562405719353E-2</v>
      </c>
      <c r="K764" s="172">
        <f t="shared" si="50"/>
        <v>0.18891189878432413</v>
      </c>
      <c r="L764" s="172">
        <f t="shared" si="50"/>
        <v>0.139435200141939</v>
      </c>
      <c r="M764" s="172">
        <f t="shared" si="50"/>
        <v>4.0193513113608859E-3</v>
      </c>
      <c r="N764" s="172">
        <f t="shared" si="50"/>
        <v>-0.15377808717828756</v>
      </c>
      <c r="O764" s="172">
        <f t="shared" si="50"/>
        <v>0.22417603366972516</v>
      </c>
      <c r="P764" s="172">
        <f t="shared" si="50"/>
        <v>-1.4633251620074228E-3</v>
      </c>
      <c r="Q764" s="172">
        <f t="shared" si="50"/>
        <v>3.7767751716317299E-2</v>
      </c>
      <c r="R764" s="172">
        <f t="shared" si="50"/>
        <v>-3.5182952437127324E-2</v>
      </c>
      <c r="S764" s="136">
        <f t="shared" si="50"/>
        <v>-5.4088420636976609E-2</v>
      </c>
    </row>
    <row r="765" spans="1:19" x14ac:dyDescent="0.25">
      <c r="A765" s="189" t="s">
        <v>936</v>
      </c>
      <c r="B765" s="132"/>
      <c r="C765" s="172">
        <f t="shared" si="51"/>
        <v>-9.1885630461111534E-3</v>
      </c>
      <c r="D765" s="172">
        <f t="shared" si="50"/>
        <v>-1.1581939452628642E-2</v>
      </c>
      <c r="E765" s="172">
        <f t="shared" si="50"/>
        <v>7.58395643146903E-3</v>
      </c>
      <c r="F765" s="172">
        <f t="shared" si="50"/>
        <v>-6.8402106462990275E-3</v>
      </c>
      <c r="G765" s="172">
        <f t="shared" si="50"/>
        <v>-5.9342580851655669E-3</v>
      </c>
      <c r="H765" s="172">
        <f t="shared" si="50"/>
        <v>-1.1127223845808998E-2</v>
      </c>
      <c r="I765" s="172">
        <f t="shared" si="50"/>
        <v>-8.3544912617612432E-3</v>
      </c>
      <c r="J765" s="172">
        <f t="shared" si="50"/>
        <v>-2.6641588598244392E-2</v>
      </c>
      <c r="K765" s="172">
        <f t="shared" si="50"/>
        <v>1.2955600860939942E-2</v>
      </c>
      <c r="L765" s="172">
        <f t="shared" si="50"/>
        <v>-7.8924380520534188E-3</v>
      </c>
      <c r="M765" s="172">
        <f t="shared" si="50"/>
        <v>-3.094087573311155E-2</v>
      </c>
      <c r="N765" s="172">
        <f t="shared" si="50"/>
        <v>-2.7871551765926483E-2</v>
      </c>
      <c r="O765" s="172">
        <f t="shared" si="50"/>
        <v>-9.2028814074829324E-3</v>
      </c>
      <c r="P765" s="172">
        <f t="shared" si="50"/>
        <v>-4.9747906250149354E-3</v>
      </c>
      <c r="Q765" s="172">
        <f t="shared" si="50"/>
        <v>4.7611595025331965E-3</v>
      </c>
      <c r="R765" s="172">
        <f t="shared" si="50"/>
        <v>-1.7917102226102433E-2</v>
      </c>
      <c r="S765" s="136">
        <f t="shared" si="50"/>
        <v>-3.4764975897491057E-3</v>
      </c>
    </row>
    <row r="766" spans="1:19" x14ac:dyDescent="0.25">
      <c r="A766" s="189" t="s">
        <v>933</v>
      </c>
      <c r="B766" s="132"/>
      <c r="C766" s="172">
        <f t="shared" si="51"/>
        <v>-1.327111507999823E-2</v>
      </c>
      <c r="D766" s="172">
        <f t="shared" si="50"/>
        <v>-3.9397273690210177E-2</v>
      </c>
      <c r="E766" s="172">
        <f t="shared" si="50"/>
        <v>1.021583563504791E-2</v>
      </c>
      <c r="F766" s="172">
        <f t="shared" si="50"/>
        <v>-7.1870573207331034E-3</v>
      </c>
      <c r="G766" s="172">
        <f t="shared" si="50"/>
        <v>-6.9308134127129772E-2</v>
      </c>
      <c r="H766" s="172">
        <f t="shared" si="50"/>
        <v>-8.7441500719448451E-3</v>
      </c>
      <c r="I766" s="172">
        <f t="shared" si="50"/>
        <v>-1.198559219371631E-2</v>
      </c>
      <c r="J766" s="172">
        <f t="shared" si="50"/>
        <v>7.1695722029874176E-3</v>
      </c>
      <c r="K766" s="172">
        <f t="shared" si="50"/>
        <v>-2.6937078672224501E-3</v>
      </c>
      <c r="L766" s="172">
        <f t="shared" si="50"/>
        <v>-7.7546617447407096E-3</v>
      </c>
      <c r="M766" s="172">
        <f t="shared" si="50"/>
        <v>-7.2675034472755917E-2</v>
      </c>
      <c r="N766" s="172">
        <f t="shared" si="50"/>
        <v>4.7915552501460068E-2</v>
      </c>
      <c r="O766" s="172">
        <f t="shared" si="50"/>
        <v>-4.099911486350849E-2</v>
      </c>
      <c r="P766" s="172">
        <f t="shared" si="50"/>
        <v>4.3670822426930656E-2</v>
      </c>
      <c r="Q766" s="172">
        <f t="shared" si="50"/>
        <v>4.1877492258779903E-2</v>
      </c>
      <c r="R766" s="172">
        <f t="shared" si="50"/>
        <v>2.6249105396929595E-2</v>
      </c>
      <c r="S766" s="136">
        <f t="shared" si="50"/>
        <v>1.3392547534269994E-3</v>
      </c>
    </row>
    <row r="767" spans="1:19" x14ac:dyDescent="0.25">
      <c r="A767" s="189" t="s">
        <v>930</v>
      </c>
      <c r="B767" s="132"/>
      <c r="C767" s="172">
        <f t="shared" si="51"/>
        <v>-4.1302467505858087E-2</v>
      </c>
      <c r="D767" s="172">
        <f t="shared" si="50"/>
        <v>-3.8125741162122195E-2</v>
      </c>
      <c r="E767" s="172">
        <f t="shared" si="50"/>
        <v>-3.4108821736093309E-2</v>
      </c>
      <c r="F767" s="172">
        <f t="shared" si="50"/>
        <v>3.1430289995127314E-2</v>
      </c>
      <c r="G767" s="172">
        <f t="shared" si="50"/>
        <v>5.681079128292077E-2</v>
      </c>
      <c r="H767" s="172">
        <f t="shared" si="50"/>
        <v>4.6775810427975406E-2</v>
      </c>
      <c r="I767" s="172">
        <f t="shared" si="50"/>
        <v>3.641060121167361E-2</v>
      </c>
      <c r="J767" s="172">
        <f t="shared" si="50"/>
        <v>2.4194672381705251E-2</v>
      </c>
      <c r="K767" s="172">
        <f t="shared" si="50"/>
        <v>1.0878333475944579E-2</v>
      </c>
      <c r="L767" s="172">
        <f t="shared" si="50"/>
        <v>-7.2013679680982268E-4</v>
      </c>
      <c r="M767" s="172">
        <f t="shared" si="50"/>
        <v>-1.3618652669457498E-2</v>
      </c>
      <c r="N767" s="172">
        <f t="shared" si="50"/>
        <v>-2.506365441172087E-2</v>
      </c>
      <c r="O767" s="172">
        <f t="shared" si="50"/>
        <v>-2.0215954403225544E-2</v>
      </c>
      <c r="P767" s="172">
        <f t="shared" si="50"/>
        <v>-1.0198423352821284E-2</v>
      </c>
      <c r="Q767" s="172">
        <f t="shared" si="50"/>
        <v>-1.4654696202168749E-3</v>
      </c>
      <c r="R767" s="172">
        <f t="shared" si="50"/>
        <v>2.2020360508483439E-3</v>
      </c>
      <c r="S767" s="136">
        <f t="shared" si="50"/>
        <v>1.4668131016271069E-3</v>
      </c>
    </row>
    <row r="768" spans="1:19" x14ac:dyDescent="0.25">
      <c r="A768" s="189" t="s">
        <v>927</v>
      </c>
      <c r="B768" s="132"/>
      <c r="C768" s="172">
        <f t="shared" si="51"/>
        <v>0.10211053412193971</v>
      </c>
      <c r="D768" s="172">
        <f t="shared" si="50"/>
        <v>-9.9011757201641237E-2</v>
      </c>
      <c r="E768" s="172">
        <f t="shared" si="50"/>
        <v>-0.10476761048056737</v>
      </c>
      <c r="F768" s="172">
        <f t="shared" si="50"/>
        <v>5.1650019036272976E-2</v>
      </c>
      <c r="G768" s="172">
        <f t="shared" si="50"/>
        <v>-0.16398366233247996</v>
      </c>
      <c r="H768" s="172">
        <f t="shared" si="50"/>
        <v>0.11289876111310448</v>
      </c>
      <c r="I768" s="172">
        <f t="shared" si="50"/>
        <v>0.14968344714447679</v>
      </c>
      <c r="J768" s="172">
        <f t="shared" si="50"/>
        <v>1.769085826421346E-2</v>
      </c>
      <c r="K768" s="172">
        <f t="shared" si="50"/>
        <v>0.17885970815712948</v>
      </c>
      <c r="L768" s="172">
        <f t="shared" si="50"/>
        <v>-4.9434077243902363E-2</v>
      </c>
      <c r="M768" s="172">
        <f t="shared" si="50"/>
        <v>6.9782358173163583E-2</v>
      </c>
      <c r="N768" s="172">
        <f t="shared" si="50"/>
        <v>-0.12116059991054895</v>
      </c>
      <c r="O768" s="172">
        <f t="shared" si="50"/>
        <v>4.5666856265579092E-2</v>
      </c>
      <c r="P768" s="172">
        <f t="shared" si="50"/>
        <v>0.13250507498522923</v>
      </c>
      <c r="Q768" s="172">
        <f t="shared" si="50"/>
        <v>-3.3071488850358044E-3</v>
      </c>
      <c r="R768" s="172">
        <f t="shared" si="50"/>
        <v>-2.9494073444573221E-2</v>
      </c>
      <c r="S768" s="136">
        <f t="shared" si="50"/>
        <v>0</v>
      </c>
    </row>
    <row r="769" spans="1:19" x14ac:dyDescent="0.25">
      <c r="A769" s="189" t="s">
        <v>924</v>
      </c>
      <c r="B769" s="132"/>
      <c r="C769" s="172">
        <f t="shared" si="51"/>
        <v>0.12207824360839048</v>
      </c>
      <c r="D769" s="172">
        <f t="shared" si="50"/>
        <v>-9.9181496916753598E-2</v>
      </c>
      <c r="E769" s="172">
        <f t="shared" si="50"/>
        <v>-7.4197662074902304E-2</v>
      </c>
      <c r="F769" s="172">
        <f t="shared" si="50"/>
        <v>7.5809875772126833E-2</v>
      </c>
      <c r="G769" s="172">
        <f t="shared" si="50"/>
        <v>-0.14908634748673621</v>
      </c>
      <c r="H769" s="172">
        <f t="shared" si="50"/>
        <v>7.1656817582507859E-2</v>
      </c>
      <c r="I769" s="172">
        <f t="shared" si="50"/>
        <v>7.7634684121284936E-2</v>
      </c>
      <c r="J769" s="172">
        <f t="shared" si="50"/>
        <v>-0.10594763092098869</v>
      </c>
      <c r="K769" s="172">
        <f t="shared" si="50"/>
        <v>0.11850271257614131</v>
      </c>
      <c r="L769" s="172">
        <f t="shared" si="50"/>
        <v>-6.1812884825909298E-2</v>
      </c>
      <c r="M769" s="172">
        <f t="shared" si="50"/>
        <v>0.11108867318062554</v>
      </c>
      <c r="N769" s="172">
        <f t="shared" si="50"/>
        <v>-1.4581363298717398E-2</v>
      </c>
      <c r="O769" s="172">
        <f t="shared" si="50"/>
        <v>0.13621826039053841</v>
      </c>
      <c r="P769" s="172">
        <f t="shared" si="50"/>
        <v>0.18968946168061884</v>
      </c>
      <c r="Q769" s="172">
        <f t="shared" si="50"/>
        <v>7.0004327515362563E-2</v>
      </c>
      <c r="R769" s="172">
        <f t="shared" si="50"/>
        <v>2.0899862735945129E-2</v>
      </c>
      <c r="S769" s="136">
        <f t="shared" si="50"/>
        <v>-8.4681211155772651E-3</v>
      </c>
    </row>
    <row r="770" spans="1:19" x14ac:dyDescent="0.25">
      <c r="A770" s="189" t="s">
        <v>921</v>
      </c>
      <c r="B770" s="132"/>
      <c r="C770" s="172">
        <f t="shared" si="51"/>
        <v>5.233969117084647E-2</v>
      </c>
      <c r="D770" s="172">
        <f t="shared" si="50"/>
        <v>-0.10927072581924058</v>
      </c>
      <c r="E770" s="172">
        <f t="shared" si="50"/>
        <v>-7.341138587863294E-2</v>
      </c>
      <c r="F770" s="172">
        <f t="shared" si="50"/>
        <v>0.15915847719297527</v>
      </c>
      <c r="G770" s="172">
        <f t="shared" si="50"/>
        <v>-0.10796028056351636</v>
      </c>
      <c r="H770" s="172">
        <f t="shared" si="50"/>
        <v>0.1278462278433008</v>
      </c>
      <c r="I770" s="172">
        <f t="shared" si="50"/>
        <v>0.1475976635830083</v>
      </c>
      <c r="J770" s="172">
        <f t="shared" si="50"/>
        <v>-5.7282344671149565E-2</v>
      </c>
      <c r="K770" s="172">
        <f t="shared" si="50"/>
        <v>0.13292978169930403</v>
      </c>
      <c r="L770" s="172">
        <f t="shared" si="50"/>
        <v>-6.6741418800184693E-2</v>
      </c>
      <c r="M770" s="172">
        <f t="shared" si="50"/>
        <v>1.3744378423948378E-2</v>
      </c>
      <c r="N770" s="172">
        <f t="shared" si="50"/>
        <v>-0.1188929503032522</v>
      </c>
      <c r="O770" s="172">
        <f t="shared" si="50"/>
        <v>2.5696070704128493E-2</v>
      </c>
      <c r="P770" s="172">
        <f t="shared" si="50"/>
        <v>0.11370100758098123</v>
      </c>
      <c r="Q770" s="172">
        <f t="shared" si="50"/>
        <v>5.0827658102570394E-2</v>
      </c>
      <c r="R770" s="172">
        <f t="shared" si="50"/>
        <v>3.1725589228938533E-2</v>
      </c>
      <c r="S770" s="136">
        <f t="shared" si="50"/>
        <v>-3.1370098453236683E-2</v>
      </c>
    </row>
    <row r="771" spans="1:19" ht="13.8" thickBot="1" x14ac:dyDescent="0.3">
      <c r="A771" s="190" t="s">
        <v>918</v>
      </c>
      <c r="B771" s="191"/>
      <c r="C771" s="196">
        <f t="shared" si="51"/>
        <v>2.9207250522777173E-2</v>
      </c>
      <c r="D771" s="196">
        <f t="shared" si="50"/>
        <v>-4.8336780279949365E-2</v>
      </c>
      <c r="E771" s="196">
        <f t="shared" si="50"/>
        <v>-9.9926508254920554E-3</v>
      </c>
      <c r="F771" s="196">
        <f t="shared" si="50"/>
        <v>8.0833986900020749E-2</v>
      </c>
      <c r="G771" s="196">
        <f t="shared" si="50"/>
        <v>-5.2370369362814251E-2</v>
      </c>
      <c r="H771" s="196">
        <f t="shared" si="50"/>
        <v>5.5264596704939217E-2</v>
      </c>
      <c r="I771" s="196">
        <f t="shared" si="50"/>
        <v>3.9429187342215677E-2</v>
      </c>
      <c r="J771" s="196">
        <f t="shared" si="50"/>
        <v>-4.696460730536911E-2</v>
      </c>
      <c r="K771" s="196">
        <f t="shared" si="50"/>
        <v>4.7750194071438878E-2</v>
      </c>
      <c r="L771" s="196">
        <f t="shared" si="50"/>
        <v>-4.9651186011138715E-2</v>
      </c>
      <c r="M771" s="196">
        <f t="shared" si="50"/>
        <v>3.9262475335595459E-2</v>
      </c>
      <c r="N771" s="196">
        <f t="shared" si="50"/>
        <v>-4.2035680649914031E-2</v>
      </c>
      <c r="O771" s="196">
        <f t="shared" si="50"/>
        <v>3.4899834426379339E-2</v>
      </c>
      <c r="P771" s="196">
        <f t="shared" si="50"/>
        <v>8.4346987073085522E-2</v>
      </c>
      <c r="Q771" s="196">
        <f t="shared" si="50"/>
        <v>8.792264664486682E-3</v>
      </c>
      <c r="R771" s="196">
        <f t="shared" si="50"/>
        <v>-8.4307826719206558E-3</v>
      </c>
      <c r="S771" s="166">
        <f t="shared" si="50"/>
        <v>2.4645455726912235E-2</v>
      </c>
    </row>
    <row r="772" spans="1:19" hidden="1" x14ac:dyDescent="0.25">
      <c r="A772" s="187" t="s">
        <v>916</v>
      </c>
      <c r="B772" s="133" t="s">
        <v>844</v>
      </c>
      <c r="C772" s="133" t="s">
        <v>844</v>
      </c>
      <c r="D772" s="133" t="s">
        <v>844</v>
      </c>
      <c r="E772" s="133" t="s">
        <v>844</v>
      </c>
      <c r="F772" s="133" t="s">
        <v>844</v>
      </c>
      <c r="G772" s="133" t="s">
        <v>844</v>
      </c>
      <c r="H772" s="133" t="s">
        <v>844</v>
      </c>
      <c r="I772" s="133" t="s">
        <v>844</v>
      </c>
      <c r="J772" s="133" t="s">
        <v>844</v>
      </c>
      <c r="K772" s="133" t="s">
        <v>844</v>
      </c>
      <c r="L772" s="133" t="s">
        <v>844</v>
      </c>
      <c r="M772" s="133" t="s">
        <v>844</v>
      </c>
      <c r="N772" s="133" t="s">
        <v>844</v>
      </c>
      <c r="O772" s="133" t="s">
        <v>844</v>
      </c>
      <c r="P772" s="133" t="s">
        <v>844</v>
      </c>
      <c r="Q772" s="133" t="s">
        <v>844</v>
      </c>
      <c r="R772" s="133" t="s">
        <v>844</v>
      </c>
      <c r="S772" s="188" t="s">
        <v>844</v>
      </c>
    </row>
    <row r="773" spans="1:19" hidden="1" x14ac:dyDescent="0.25">
      <c r="A773" s="189" t="s">
        <v>914</v>
      </c>
      <c r="B773" s="133">
        <v>2770165</v>
      </c>
      <c r="C773" s="133">
        <v>2787503</v>
      </c>
      <c r="D773" s="133">
        <v>2798478</v>
      </c>
      <c r="E773" s="133">
        <v>2816803</v>
      </c>
      <c r="F773" s="133">
        <v>2850063</v>
      </c>
      <c r="G773" s="133">
        <v>2853089</v>
      </c>
      <c r="H773" s="133">
        <v>2878244</v>
      </c>
      <c r="I773" s="133">
        <v>2896082</v>
      </c>
      <c r="J773" s="133">
        <v>2939726</v>
      </c>
      <c r="K773" s="133">
        <v>2949918</v>
      </c>
      <c r="L773" s="133">
        <v>2976452</v>
      </c>
      <c r="M773" s="133">
        <v>3007573</v>
      </c>
      <c r="N773" s="133">
        <v>3019519</v>
      </c>
      <c r="O773" s="133">
        <v>3065612</v>
      </c>
      <c r="P773" s="133">
        <v>3093613</v>
      </c>
      <c r="Q773" s="133">
        <v>3123453</v>
      </c>
      <c r="R773" s="133">
        <v>3136903</v>
      </c>
      <c r="S773" s="188">
        <v>3173801</v>
      </c>
    </row>
    <row r="774" spans="1:19" hidden="1" x14ac:dyDescent="0.25">
      <c r="A774" s="189" t="s">
        <v>911</v>
      </c>
      <c r="B774" s="133">
        <v>1295764</v>
      </c>
      <c r="C774" s="133">
        <v>1283937</v>
      </c>
      <c r="D774" s="133">
        <v>1286780</v>
      </c>
      <c r="E774" s="133">
        <v>1275117</v>
      </c>
      <c r="F774" s="133">
        <v>1256902</v>
      </c>
      <c r="G774" s="133">
        <v>1281782</v>
      </c>
      <c r="H774" s="133">
        <v>1287872</v>
      </c>
      <c r="I774" s="133">
        <v>1272500</v>
      </c>
      <c r="J774" s="133">
        <v>1293659</v>
      </c>
      <c r="K774" s="133">
        <v>1292068</v>
      </c>
      <c r="L774" s="133">
        <v>1289543</v>
      </c>
      <c r="M774" s="133">
        <v>1300466</v>
      </c>
      <c r="N774" s="133">
        <v>1314837</v>
      </c>
      <c r="O774" s="133">
        <v>1301035</v>
      </c>
      <c r="P774" s="133">
        <v>1290470</v>
      </c>
      <c r="Q774" s="133">
        <v>1299989</v>
      </c>
      <c r="R774" s="133">
        <v>1316438</v>
      </c>
      <c r="S774" s="188">
        <v>1313108</v>
      </c>
    </row>
    <row r="775" spans="1:19" hidden="1" x14ac:dyDescent="0.25">
      <c r="A775" s="189" t="s">
        <v>908</v>
      </c>
      <c r="B775" s="133">
        <v>499428</v>
      </c>
      <c r="C775" s="133">
        <v>489188</v>
      </c>
      <c r="D775" s="133">
        <v>494237</v>
      </c>
      <c r="E775" s="133">
        <v>485385</v>
      </c>
      <c r="F775" s="133">
        <v>467089</v>
      </c>
      <c r="G775" s="133">
        <v>488808</v>
      </c>
      <c r="H775" s="133">
        <v>493681</v>
      </c>
      <c r="I775" s="133">
        <v>479093</v>
      </c>
      <c r="J775" s="133">
        <v>493187</v>
      </c>
      <c r="K775" s="133">
        <v>494658</v>
      </c>
      <c r="L775" s="133">
        <v>488620</v>
      </c>
      <c r="M775" s="133">
        <v>495142</v>
      </c>
      <c r="N775" s="133">
        <v>507177</v>
      </c>
      <c r="O775" s="133">
        <v>495006</v>
      </c>
      <c r="P775" s="133">
        <v>486579</v>
      </c>
      <c r="Q775" s="133">
        <v>496734</v>
      </c>
      <c r="R775" s="133">
        <v>514773</v>
      </c>
      <c r="S775" s="188">
        <v>505882</v>
      </c>
    </row>
    <row r="776" spans="1:19" hidden="1" x14ac:dyDescent="0.25">
      <c r="A776" s="189" t="s">
        <v>905</v>
      </c>
      <c r="B776" s="133">
        <v>9419555</v>
      </c>
      <c r="C776" s="133">
        <v>9440497</v>
      </c>
      <c r="D776" s="133">
        <v>9488278</v>
      </c>
      <c r="E776" s="133">
        <v>9524711</v>
      </c>
      <c r="F776" s="133">
        <v>9584446</v>
      </c>
      <c r="G776" s="133">
        <v>9601437</v>
      </c>
      <c r="H776" s="133">
        <v>9628214</v>
      </c>
      <c r="I776" s="133">
        <v>9656193</v>
      </c>
      <c r="J776" s="133">
        <v>9715350</v>
      </c>
      <c r="K776" s="133">
        <v>9754933</v>
      </c>
      <c r="L776" s="133">
        <v>9795067</v>
      </c>
      <c r="M776" s="133">
        <v>9882614</v>
      </c>
      <c r="N776" s="133">
        <v>9915907</v>
      </c>
      <c r="O776" s="133">
        <v>10017874</v>
      </c>
      <c r="P776" s="133">
        <v>10111580</v>
      </c>
      <c r="Q776" s="133">
        <v>10227807</v>
      </c>
      <c r="R776" s="133">
        <v>10277469</v>
      </c>
      <c r="S776" s="188">
        <v>10357486</v>
      </c>
    </row>
    <row r="777" spans="1:19" hidden="1" x14ac:dyDescent="0.25">
      <c r="A777" s="189" t="s">
        <v>902</v>
      </c>
      <c r="B777" s="133">
        <v>9719755</v>
      </c>
      <c r="C777" s="133">
        <v>9752985</v>
      </c>
      <c r="D777" s="133">
        <v>9791620</v>
      </c>
      <c r="E777" s="133">
        <v>9837572</v>
      </c>
      <c r="F777" s="133">
        <v>9923243</v>
      </c>
      <c r="G777" s="133">
        <v>9914224</v>
      </c>
      <c r="H777" s="133">
        <v>9936063</v>
      </c>
      <c r="I777" s="133">
        <v>9983582</v>
      </c>
      <c r="J777" s="133">
        <v>10031972</v>
      </c>
      <c r="K777" s="133">
        <v>10066732</v>
      </c>
      <c r="L777" s="133">
        <v>10118984</v>
      </c>
      <c r="M777" s="133">
        <v>10203528</v>
      </c>
      <c r="N777" s="133">
        <v>10223661</v>
      </c>
      <c r="O777" s="133">
        <v>10340970</v>
      </c>
      <c r="P777" s="133">
        <v>10444233</v>
      </c>
      <c r="Q777" s="133">
        <v>10548098</v>
      </c>
      <c r="R777" s="133">
        <v>10577686</v>
      </c>
      <c r="S777" s="188">
        <v>10671429</v>
      </c>
    </row>
    <row r="778" spans="1:19" hidden="1" x14ac:dyDescent="0.25">
      <c r="A778" s="189" t="s">
        <v>899</v>
      </c>
      <c r="B778" s="133">
        <v>8922183</v>
      </c>
      <c r="C778" s="133">
        <v>8955831</v>
      </c>
      <c r="D778" s="133">
        <v>8997774</v>
      </c>
      <c r="E778" s="133">
        <v>9045697</v>
      </c>
      <c r="F778" s="133">
        <v>9128931</v>
      </c>
      <c r="G778" s="133">
        <v>9119258</v>
      </c>
      <c r="H778" s="133">
        <v>9140396</v>
      </c>
      <c r="I778" s="133">
        <v>9186853</v>
      </c>
      <c r="J778" s="133">
        <v>9229404</v>
      </c>
      <c r="K778" s="133">
        <v>9267714</v>
      </c>
      <c r="L778" s="133">
        <v>9315530</v>
      </c>
      <c r="M778" s="133">
        <v>9396151</v>
      </c>
      <c r="N778" s="133">
        <v>9415222</v>
      </c>
      <c r="O778" s="133">
        <v>9532992</v>
      </c>
      <c r="P778" s="133">
        <v>9637797</v>
      </c>
      <c r="Q778" s="133">
        <v>9743310</v>
      </c>
      <c r="R778" s="133">
        <v>9774582</v>
      </c>
      <c r="S778" s="188">
        <v>9863169</v>
      </c>
    </row>
    <row r="779" spans="1:19" hidden="1" x14ac:dyDescent="0.25">
      <c r="A779" s="187" t="s">
        <v>897</v>
      </c>
      <c r="B779" s="133" t="s">
        <v>844</v>
      </c>
      <c r="C779" s="133" t="s">
        <v>844</v>
      </c>
      <c r="D779" s="133" t="s">
        <v>844</v>
      </c>
      <c r="E779" s="133" t="s">
        <v>844</v>
      </c>
      <c r="F779" s="133" t="s">
        <v>844</v>
      </c>
      <c r="G779" s="133" t="s">
        <v>844</v>
      </c>
      <c r="H779" s="133" t="s">
        <v>844</v>
      </c>
      <c r="I779" s="133" t="s">
        <v>844</v>
      </c>
      <c r="J779" s="133" t="s">
        <v>844</v>
      </c>
      <c r="K779" s="133" t="s">
        <v>844</v>
      </c>
      <c r="L779" s="133" t="s">
        <v>844</v>
      </c>
      <c r="M779" s="133" t="s">
        <v>844</v>
      </c>
      <c r="N779" s="133" t="s">
        <v>844</v>
      </c>
      <c r="O779" s="133" t="s">
        <v>844</v>
      </c>
      <c r="P779" s="133" t="s">
        <v>844</v>
      </c>
      <c r="Q779" s="133" t="s">
        <v>844</v>
      </c>
      <c r="R779" s="133" t="s">
        <v>844</v>
      </c>
      <c r="S779" s="188" t="s">
        <v>844</v>
      </c>
    </row>
    <row r="780" spans="1:19" hidden="1" x14ac:dyDescent="0.25">
      <c r="A780" s="187" t="s">
        <v>895</v>
      </c>
      <c r="B780" s="133">
        <v>9051203</v>
      </c>
      <c r="C780" s="133">
        <v>9073203</v>
      </c>
      <c r="D780" s="133">
        <v>9108826</v>
      </c>
      <c r="E780" s="133">
        <v>9153716</v>
      </c>
      <c r="F780" s="133">
        <v>9208416</v>
      </c>
      <c r="G780" s="133">
        <v>9246085</v>
      </c>
      <c r="H780" s="133">
        <v>9275485</v>
      </c>
      <c r="I780" s="133">
        <v>9300344</v>
      </c>
      <c r="J780" s="133">
        <v>9360299</v>
      </c>
      <c r="K780" s="133">
        <v>9388092</v>
      </c>
      <c r="L780" s="133">
        <v>9429213</v>
      </c>
      <c r="M780" s="133">
        <v>9502344</v>
      </c>
      <c r="N780" s="133">
        <v>9542956</v>
      </c>
      <c r="O780" s="133">
        <v>9632739</v>
      </c>
      <c r="P780" s="133">
        <v>9707635</v>
      </c>
      <c r="Q780" s="133">
        <v>9818206</v>
      </c>
      <c r="R780" s="133">
        <v>9870559</v>
      </c>
      <c r="S780" s="188">
        <v>9944296</v>
      </c>
    </row>
    <row r="781" spans="1:19" hidden="1" x14ac:dyDescent="0.25">
      <c r="A781" s="187" t="s">
        <v>893</v>
      </c>
      <c r="B781" s="133" t="s">
        <v>844</v>
      </c>
      <c r="C781" s="133" t="s">
        <v>844</v>
      </c>
      <c r="D781" s="133" t="s">
        <v>844</v>
      </c>
      <c r="E781" s="133" t="s">
        <v>844</v>
      </c>
      <c r="F781" s="133" t="s">
        <v>844</v>
      </c>
      <c r="G781" s="133" t="s">
        <v>844</v>
      </c>
      <c r="H781" s="133" t="s">
        <v>844</v>
      </c>
      <c r="I781" s="133" t="s">
        <v>844</v>
      </c>
      <c r="J781" s="133" t="s">
        <v>844</v>
      </c>
      <c r="K781" s="133" t="s">
        <v>844</v>
      </c>
      <c r="L781" s="133" t="s">
        <v>844</v>
      </c>
      <c r="M781" s="133" t="s">
        <v>844</v>
      </c>
      <c r="N781" s="133" t="s">
        <v>844</v>
      </c>
      <c r="O781" s="133" t="s">
        <v>844</v>
      </c>
      <c r="P781" s="133" t="s">
        <v>844</v>
      </c>
      <c r="Q781" s="133" t="s">
        <v>844</v>
      </c>
      <c r="R781" s="133" t="s">
        <v>844</v>
      </c>
      <c r="S781" s="188" t="s">
        <v>844</v>
      </c>
    </row>
    <row r="782" spans="1:19" hidden="1" x14ac:dyDescent="0.25">
      <c r="A782" s="189" t="s">
        <v>891</v>
      </c>
      <c r="B782" s="133">
        <v>312603</v>
      </c>
      <c r="C782" s="133">
        <v>295485</v>
      </c>
      <c r="D782" s="133">
        <v>295383</v>
      </c>
      <c r="E782" s="133">
        <v>313040</v>
      </c>
      <c r="F782" s="133">
        <v>321884</v>
      </c>
      <c r="G782" s="133">
        <v>323261</v>
      </c>
      <c r="H782" s="133">
        <v>327213</v>
      </c>
      <c r="I782" s="133">
        <v>334984</v>
      </c>
      <c r="J782" s="133">
        <v>341739</v>
      </c>
      <c r="K782" s="133">
        <v>341406</v>
      </c>
      <c r="L782" s="133">
        <v>341146</v>
      </c>
      <c r="M782" s="133">
        <v>343187</v>
      </c>
      <c r="N782" s="133">
        <v>346720</v>
      </c>
      <c r="O782" s="133">
        <v>360923</v>
      </c>
      <c r="P782" s="133">
        <v>366164</v>
      </c>
      <c r="Q782" s="133">
        <v>369488</v>
      </c>
      <c r="R782" s="133">
        <v>366762</v>
      </c>
      <c r="S782" s="188">
        <v>375432</v>
      </c>
    </row>
    <row r="783" spans="1:19" hidden="1" x14ac:dyDescent="0.25">
      <c r="A783" s="189" t="s">
        <v>888</v>
      </c>
      <c r="B783" s="133">
        <v>799316</v>
      </c>
      <c r="C783" s="133">
        <v>812715</v>
      </c>
      <c r="D783" s="133">
        <v>826693</v>
      </c>
      <c r="E783" s="133">
        <v>840268</v>
      </c>
      <c r="F783" s="133">
        <v>862602</v>
      </c>
      <c r="G783" s="133">
        <v>869248</v>
      </c>
      <c r="H783" s="133">
        <v>884080</v>
      </c>
      <c r="I783" s="133">
        <v>900343</v>
      </c>
      <c r="J783" s="133">
        <v>918641</v>
      </c>
      <c r="K783" s="133">
        <v>927438</v>
      </c>
      <c r="L783" s="133">
        <v>940735</v>
      </c>
      <c r="M783" s="133">
        <v>952535</v>
      </c>
      <c r="N783" s="133">
        <v>957043</v>
      </c>
      <c r="O783" s="133">
        <v>984453</v>
      </c>
      <c r="P783" s="133">
        <v>1002528</v>
      </c>
      <c r="Q783" s="133">
        <v>1019580</v>
      </c>
      <c r="R783" s="133">
        <v>1031988</v>
      </c>
      <c r="S783" s="188">
        <v>1049535</v>
      </c>
    </row>
    <row r="784" spans="1:19" hidden="1" x14ac:dyDescent="0.25">
      <c r="A784" s="187" t="s">
        <v>886</v>
      </c>
      <c r="B784" s="133" t="s">
        <v>844</v>
      </c>
      <c r="C784" s="133" t="s">
        <v>844</v>
      </c>
      <c r="D784" s="133" t="s">
        <v>844</v>
      </c>
      <c r="E784" s="133" t="s">
        <v>844</v>
      </c>
      <c r="F784" s="133" t="s">
        <v>844</v>
      </c>
      <c r="G784" s="133" t="s">
        <v>844</v>
      </c>
      <c r="H784" s="133" t="s">
        <v>844</v>
      </c>
      <c r="I784" s="133" t="s">
        <v>844</v>
      </c>
      <c r="J784" s="133" t="s">
        <v>844</v>
      </c>
      <c r="K784" s="133" t="s">
        <v>844</v>
      </c>
      <c r="L784" s="133" t="s">
        <v>844</v>
      </c>
      <c r="M784" s="133" t="s">
        <v>844</v>
      </c>
      <c r="N784" s="133" t="s">
        <v>844</v>
      </c>
      <c r="O784" s="133" t="s">
        <v>844</v>
      </c>
      <c r="P784" s="133" t="s">
        <v>844</v>
      </c>
      <c r="Q784" s="133" t="s">
        <v>844</v>
      </c>
      <c r="R784" s="133" t="s">
        <v>844</v>
      </c>
      <c r="S784" s="188" t="s">
        <v>844</v>
      </c>
    </row>
    <row r="785" spans="1:19" hidden="1" x14ac:dyDescent="0.25">
      <c r="A785" s="189" t="s">
        <v>884</v>
      </c>
      <c r="B785" s="133">
        <v>797246</v>
      </c>
      <c r="C785" s="133">
        <v>796844</v>
      </c>
      <c r="D785" s="133">
        <v>793630</v>
      </c>
      <c r="E785" s="133">
        <v>791767</v>
      </c>
      <c r="F785" s="133">
        <v>794317</v>
      </c>
      <c r="G785" s="133">
        <v>794943</v>
      </c>
      <c r="H785" s="133">
        <v>795634</v>
      </c>
      <c r="I785" s="133">
        <v>796672</v>
      </c>
      <c r="J785" s="133">
        <v>802368</v>
      </c>
      <c r="K785" s="133">
        <v>798814</v>
      </c>
      <c r="L785" s="133">
        <v>803187</v>
      </c>
      <c r="M785" s="133">
        <v>807132</v>
      </c>
      <c r="N785" s="133">
        <v>808263</v>
      </c>
      <c r="O785" s="133">
        <v>807971</v>
      </c>
      <c r="P785" s="133">
        <v>806601</v>
      </c>
      <c r="Q785" s="133">
        <v>805148</v>
      </c>
      <c r="R785" s="133">
        <v>803495</v>
      </c>
      <c r="S785" s="188">
        <v>808705</v>
      </c>
    </row>
    <row r="786" spans="1:19" hidden="1" x14ac:dyDescent="0.25">
      <c r="A786" s="189" t="s">
        <v>881</v>
      </c>
      <c r="B786" s="133">
        <v>334470</v>
      </c>
      <c r="C786" s="133">
        <v>337691</v>
      </c>
      <c r="D786" s="133">
        <v>332509</v>
      </c>
      <c r="E786" s="133">
        <v>335095</v>
      </c>
      <c r="F786" s="133">
        <v>340642</v>
      </c>
      <c r="G786" s="133">
        <v>335238</v>
      </c>
      <c r="H786" s="133">
        <v>340699</v>
      </c>
      <c r="I786" s="133">
        <v>337563</v>
      </c>
      <c r="J786" s="133">
        <v>342208</v>
      </c>
      <c r="K786" s="133">
        <v>344426</v>
      </c>
      <c r="L786" s="133">
        <v>342340</v>
      </c>
      <c r="M786" s="133">
        <v>343463</v>
      </c>
      <c r="N786" s="133">
        <v>340963</v>
      </c>
      <c r="O786" s="133">
        <v>346857</v>
      </c>
      <c r="P786" s="133">
        <v>349163</v>
      </c>
      <c r="Q786" s="133">
        <v>355431</v>
      </c>
      <c r="R786" s="133">
        <v>354459</v>
      </c>
      <c r="S786" s="188">
        <v>359836</v>
      </c>
    </row>
    <row r="787" spans="1:19" hidden="1" x14ac:dyDescent="0.25">
      <c r="A787" s="189" t="s">
        <v>878</v>
      </c>
      <c r="B787" s="133">
        <v>280155</v>
      </c>
      <c r="C787" s="133">
        <v>273070</v>
      </c>
      <c r="D787" s="133">
        <v>272692</v>
      </c>
      <c r="E787" s="133">
        <v>271463</v>
      </c>
      <c r="F787" s="133">
        <v>267052</v>
      </c>
      <c r="G787" s="133">
        <v>272860</v>
      </c>
      <c r="H787" s="133">
        <v>272371</v>
      </c>
      <c r="I787" s="133">
        <v>267766</v>
      </c>
      <c r="J787" s="133">
        <v>272194</v>
      </c>
      <c r="K787" s="133">
        <v>274348</v>
      </c>
      <c r="L787" s="133">
        <v>275749</v>
      </c>
      <c r="M787" s="133">
        <v>276615</v>
      </c>
      <c r="N787" s="133">
        <v>276274</v>
      </c>
      <c r="O787" s="133">
        <v>274896</v>
      </c>
      <c r="P787" s="133">
        <v>275127</v>
      </c>
      <c r="Q787" s="133">
        <v>280766</v>
      </c>
      <c r="R787" s="133">
        <v>284807</v>
      </c>
      <c r="S787" s="188">
        <v>284703</v>
      </c>
    </row>
    <row r="788" spans="1:19" hidden="1" x14ac:dyDescent="0.25">
      <c r="A788" s="189" t="s">
        <v>876</v>
      </c>
      <c r="B788" s="133">
        <v>847949</v>
      </c>
      <c r="C788" s="133">
        <v>856046</v>
      </c>
      <c r="D788" s="133">
        <v>858134</v>
      </c>
      <c r="E788" s="133">
        <v>862154</v>
      </c>
      <c r="F788" s="133">
        <v>872691</v>
      </c>
      <c r="G788" s="133">
        <v>871329</v>
      </c>
      <c r="H788" s="133">
        <v>871208</v>
      </c>
      <c r="I788" s="133">
        <v>878982</v>
      </c>
      <c r="J788" s="133">
        <v>890999</v>
      </c>
      <c r="K788" s="133">
        <v>893660</v>
      </c>
      <c r="L788" s="133">
        <v>903509</v>
      </c>
      <c r="M788" s="133">
        <v>913004</v>
      </c>
      <c r="N788" s="133">
        <v>917482</v>
      </c>
      <c r="O788" s="133">
        <v>934695</v>
      </c>
      <c r="P788" s="133">
        <v>948426</v>
      </c>
      <c r="Q788" s="133">
        <v>956162</v>
      </c>
      <c r="R788" s="133">
        <v>957998</v>
      </c>
      <c r="S788" s="188">
        <v>972280</v>
      </c>
    </row>
    <row r="789" spans="1:19" hidden="1" x14ac:dyDescent="0.25">
      <c r="A789" s="187" t="s">
        <v>874</v>
      </c>
      <c r="B789" s="133" t="s">
        <v>844</v>
      </c>
      <c r="C789" s="133" t="s">
        <v>844</v>
      </c>
      <c r="D789" s="133" t="s">
        <v>844</v>
      </c>
      <c r="E789" s="133" t="s">
        <v>844</v>
      </c>
      <c r="F789" s="133" t="s">
        <v>844</v>
      </c>
      <c r="G789" s="133" t="s">
        <v>844</v>
      </c>
      <c r="H789" s="133" t="s">
        <v>844</v>
      </c>
      <c r="I789" s="133" t="s">
        <v>844</v>
      </c>
      <c r="J789" s="133" t="s">
        <v>844</v>
      </c>
      <c r="K789" s="133" t="s">
        <v>844</v>
      </c>
      <c r="L789" s="133" t="s">
        <v>844</v>
      </c>
      <c r="M789" s="133" t="s">
        <v>844</v>
      </c>
      <c r="N789" s="133" t="s">
        <v>844</v>
      </c>
      <c r="O789" s="133" t="s">
        <v>844</v>
      </c>
      <c r="P789" s="133" t="s">
        <v>844</v>
      </c>
      <c r="Q789" s="133" t="s">
        <v>844</v>
      </c>
      <c r="R789" s="133" t="s">
        <v>844</v>
      </c>
      <c r="S789" s="188" t="s">
        <v>844</v>
      </c>
    </row>
    <row r="790" spans="1:19" hidden="1" x14ac:dyDescent="0.25">
      <c r="A790" s="189" t="s">
        <v>872</v>
      </c>
      <c r="B790" s="133">
        <v>5684077</v>
      </c>
      <c r="C790" s="133">
        <v>5710769</v>
      </c>
      <c r="D790" s="133">
        <v>5740842</v>
      </c>
      <c r="E790" s="133">
        <v>5752619</v>
      </c>
      <c r="F790" s="133">
        <v>5766736</v>
      </c>
      <c r="G790" s="133">
        <v>5795077</v>
      </c>
      <c r="H790" s="133">
        <v>5802515</v>
      </c>
      <c r="I790" s="133">
        <v>5806727</v>
      </c>
      <c r="J790" s="133">
        <v>5815723</v>
      </c>
      <c r="K790" s="133">
        <v>5832213</v>
      </c>
      <c r="L790" s="133">
        <v>5848497</v>
      </c>
      <c r="M790" s="133">
        <v>5893867</v>
      </c>
      <c r="N790" s="133">
        <v>5924179</v>
      </c>
      <c r="O790" s="133">
        <v>5956714</v>
      </c>
      <c r="P790" s="133">
        <v>5996775</v>
      </c>
      <c r="Q790" s="133">
        <v>6069888</v>
      </c>
      <c r="R790" s="133">
        <v>6110887</v>
      </c>
      <c r="S790" s="188">
        <v>6136715</v>
      </c>
    </row>
    <row r="791" spans="1:19" hidden="1" x14ac:dyDescent="0.25">
      <c r="A791" s="187" t="s">
        <v>870</v>
      </c>
      <c r="B791" s="133" t="s">
        <v>844</v>
      </c>
      <c r="C791" s="133" t="s">
        <v>844</v>
      </c>
      <c r="D791" s="133" t="s">
        <v>844</v>
      </c>
      <c r="E791" s="133" t="s">
        <v>844</v>
      </c>
      <c r="F791" s="133" t="s">
        <v>844</v>
      </c>
      <c r="G791" s="133" t="s">
        <v>844</v>
      </c>
      <c r="H791" s="133" t="s">
        <v>844</v>
      </c>
      <c r="I791" s="133" t="s">
        <v>844</v>
      </c>
      <c r="J791" s="133" t="s">
        <v>844</v>
      </c>
      <c r="K791" s="133" t="s">
        <v>844</v>
      </c>
      <c r="L791" s="133" t="s">
        <v>844</v>
      </c>
      <c r="M791" s="133" t="s">
        <v>844</v>
      </c>
      <c r="N791" s="133" t="s">
        <v>844</v>
      </c>
      <c r="O791" s="133" t="s">
        <v>844</v>
      </c>
      <c r="P791" s="133" t="s">
        <v>844</v>
      </c>
      <c r="Q791" s="133" t="s">
        <v>844</v>
      </c>
      <c r="R791" s="133" t="s">
        <v>844</v>
      </c>
      <c r="S791" s="188" t="s">
        <v>844</v>
      </c>
    </row>
    <row r="792" spans="1:19" hidden="1" x14ac:dyDescent="0.25">
      <c r="A792" s="189" t="s">
        <v>868</v>
      </c>
      <c r="B792" s="133">
        <v>1605415</v>
      </c>
      <c r="C792" s="133">
        <v>1614694</v>
      </c>
      <c r="D792" s="133">
        <v>1620976</v>
      </c>
      <c r="E792" s="133">
        <v>1625522</v>
      </c>
      <c r="F792" s="133">
        <v>1627224</v>
      </c>
      <c r="G792" s="133">
        <v>1627583</v>
      </c>
      <c r="H792" s="133">
        <v>1627770</v>
      </c>
      <c r="I792" s="133">
        <v>1627839</v>
      </c>
      <c r="J792" s="133">
        <v>1628095</v>
      </c>
      <c r="K792" s="133">
        <v>1629956</v>
      </c>
      <c r="L792" s="133">
        <v>1633679</v>
      </c>
      <c r="M792" s="133">
        <v>1639351</v>
      </c>
      <c r="N792" s="133">
        <v>1646616</v>
      </c>
      <c r="O792" s="133">
        <v>1653234</v>
      </c>
      <c r="P792" s="133">
        <v>1658617</v>
      </c>
      <c r="Q792" s="133">
        <v>1662855</v>
      </c>
      <c r="R792" s="133">
        <v>1666454</v>
      </c>
      <c r="S792" s="188">
        <v>1670262</v>
      </c>
    </row>
    <row r="793" spans="1:19" hidden="1" x14ac:dyDescent="0.25">
      <c r="A793" s="189" t="s">
        <v>865</v>
      </c>
      <c r="B793" s="133">
        <v>292365</v>
      </c>
      <c r="C793" s="133">
        <v>289252</v>
      </c>
      <c r="D793" s="133">
        <v>295829</v>
      </c>
      <c r="E793" s="133">
        <v>285954</v>
      </c>
      <c r="F793" s="133">
        <v>269092</v>
      </c>
      <c r="G793" s="133">
        <v>287141</v>
      </c>
      <c r="H793" s="133">
        <v>293363</v>
      </c>
      <c r="I793" s="133">
        <v>281315</v>
      </c>
      <c r="J793" s="133">
        <v>291887</v>
      </c>
      <c r="K793" s="133">
        <v>290159</v>
      </c>
      <c r="L793" s="133">
        <v>280539</v>
      </c>
      <c r="M793" s="133">
        <v>286771</v>
      </c>
      <c r="N793" s="133">
        <v>301004</v>
      </c>
      <c r="O793" s="133">
        <v>288169</v>
      </c>
      <c r="P793" s="133">
        <v>277770</v>
      </c>
      <c r="Q793" s="133">
        <v>282157</v>
      </c>
      <c r="R793" s="133">
        <v>295568</v>
      </c>
      <c r="S793" s="188">
        <v>287076</v>
      </c>
    </row>
    <row r="794" spans="1:19" hidden="1" x14ac:dyDescent="0.25">
      <c r="A794" s="189" t="s">
        <v>862</v>
      </c>
      <c r="B794" s="133">
        <v>1680036</v>
      </c>
      <c r="C794" s="133">
        <v>1688193</v>
      </c>
      <c r="D794" s="133">
        <v>1687178</v>
      </c>
      <c r="E794" s="133">
        <v>1705950</v>
      </c>
      <c r="F794" s="133">
        <v>1728325</v>
      </c>
      <c r="G794" s="133">
        <v>1723444</v>
      </c>
      <c r="H794" s="133">
        <v>1728198</v>
      </c>
      <c r="I794" s="133">
        <v>1727923</v>
      </c>
      <c r="J794" s="133">
        <v>1723025</v>
      </c>
      <c r="K794" s="133">
        <v>1739796</v>
      </c>
      <c r="L794" s="133">
        <v>1748989</v>
      </c>
      <c r="M794" s="133">
        <v>1763676</v>
      </c>
      <c r="N794" s="133">
        <v>1753954</v>
      </c>
      <c r="O794" s="133">
        <v>1778517</v>
      </c>
      <c r="P794" s="133">
        <v>1801016</v>
      </c>
      <c r="Q794" s="133">
        <v>1832923</v>
      </c>
      <c r="R794" s="133">
        <v>1853761</v>
      </c>
      <c r="S794" s="188">
        <v>1864916</v>
      </c>
    </row>
    <row r="795" spans="1:19" hidden="1" x14ac:dyDescent="0.25">
      <c r="A795" s="189" t="s">
        <v>859</v>
      </c>
      <c r="B795" s="133">
        <v>290180</v>
      </c>
      <c r="C795" s="133">
        <v>293497</v>
      </c>
      <c r="D795" s="133">
        <v>295983</v>
      </c>
      <c r="E795" s="133">
        <v>296857</v>
      </c>
      <c r="F795" s="133">
        <v>293920</v>
      </c>
      <c r="G795" s="133">
        <v>300051</v>
      </c>
      <c r="H795" s="133">
        <v>301979</v>
      </c>
      <c r="I795" s="133">
        <v>300836</v>
      </c>
      <c r="J795" s="133">
        <v>304462</v>
      </c>
      <c r="K795" s="133">
        <v>308043</v>
      </c>
      <c r="L795" s="133">
        <v>311153</v>
      </c>
      <c r="M795" s="133">
        <v>311136</v>
      </c>
      <c r="N795" s="133">
        <v>317420</v>
      </c>
      <c r="O795" s="133">
        <v>320557</v>
      </c>
      <c r="P795" s="133">
        <v>326152</v>
      </c>
      <c r="Q795" s="133">
        <v>331279</v>
      </c>
      <c r="R795" s="133">
        <v>334003</v>
      </c>
      <c r="S795" s="188">
        <v>336602</v>
      </c>
    </row>
    <row r="796" spans="1:19" hidden="1" x14ac:dyDescent="0.25">
      <c r="A796" s="189" t="s">
        <v>857</v>
      </c>
      <c r="B796" s="133">
        <v>279705</v>
      </c>
      <c r="C796" s="133">
        <v>284461</v>
      </c>
      <c r="D796" s="133">
        <v>288444</v>
      </c>
      <c r="E796" s="133">
        <v>286734</v>
      </c>
      <c r="F796" s="133">
        <v>285969</v>
      </c>
      <c r="G796" s="133">
        <v>291549</v>
      </c>
      <c r="H796" s="133">
        <v>289943</v>
      </c>
      <c r="I796" s="133">
        <v>295198</v>
      </c>
      <c r="J796" s="133">
        <v>294523</v>
      </c>
      <c r="K796" s="133">
        <v>293018</v>
      </c>
      <c r="L796" s="133">
        <v>297693</v>
      </c>
      <c r="M796" s="133">
        <v>298020</v>
      </c>
      <c r="N796" s="133">
        <v>303976</v>
      </c>
      <c r="O796" s="133">
        <v>300836</v>
      </c>
      <c r="P796" s="133">
        <v>304830</v>
      </c>
      <c r="Q796" s="133">
        <v>308171</v>
      </c>
      <c r="R796" s="133">
        <v>304424</v>
      </c>
      <c r="S796" s="188">
        <v>305432</v>
      </c>
    </row>
    <row r="797" spans="1:19" hidden="1" x14ac:dyDescent="0.25">
      <c r="A797" s="189" t="s">
        <v>854</v>
      </c>
      <c r="B797" s="133">
        <v>606654</v>
      </c>
      <c r="C797" s="133">
        <v>607442</v>
      </c>
      <c r="D797" s="133">
        <v>610430</v>
      </c>
      <c r="E797" s="133">
        <v>613249</v>
      </c>
      <c r="F797" s="133">
        <v>620441</v>
      </c>
      <c r="G797" s="133">
        <v>623765</v>
      </c>
      <c r="H797" s="133">
        <v>627132</v>
      </c>
      <c r="I797" s="133">
        <v>631844</v>
      </c>
      <c r="J797" s="133">
        <v>636651</v>
      </c>
      <c r="K797" s="133">
        <v>631204</v>
      </c>
      <c r="L797" s="133">
        <v>633098</v>
      </c>
      <c r="M797" s="133">
        <v>643491</v>
      </c>
      <c r="N797" s="133">
        <v>641683</v>
      </c>
      <c r="O797" s="133">
        <v>652420</v>
      </c>
      <c r="P797" s="133">
        <v>659040</v>
      </c>
      <c r="Q797" s="133">
        <v>669163</v>
      </c>
      <c r="R797" s="133">
        <v>673600</v>
      </c>
      <c r="S797" s="188">
        <v>686018</v>
      </c>
    </row>
    <row r="798" spans="1:19" hidden="1" x14ac:dyDescent="0.25">
      <c r="A798" s="189" t="s">
        <v>851</v>
      </c>
      <c r="B798" s="133">
        <v>116781</v>
      </c>
      <c r="C798" s="133">
        <v>115039</v>
      </c>
      <c r="D798" s="133">
        <v>119315</v>
      </c>
      <c r="E798" s="133">
        <v>117178</v>
      </c>
      <c r="F798" s="133">
        <v>115916</v>
      </c>
      <c r="G798" s="133">
        <v>116297</v>
      </c>
      <c r="H798" s="133">
        <v>108114</v>
      </c>
      <c r="I798" s="133">
        <v>110308</v>
      </c>
      <c r="J798" s="133">
        <v>111917</v>
      </c>
      <c r="K798" s="133">
        <v>111299</v>
      </c>
      <c r="L798" s="133">
        <v>109974</v>
      </c>
      <c r="M798" s="133">
        <v>110890</v>
      </c>
      <c r="N798" s="133">
        <v>110460</v>
      </c>
      <c r="O798" s="133">
        <v>111204</v>
      </c>
      <c r="P798" s="133">
        <v>113103</v>
      </c>
      <c r="Q798" s="133">
        <v>113785</v>
      </c>
      <c r="R798" s="133">
        <v>112379</v>
      </c>
      <c r="S798" s="188">
        <v>111755</v>
      </c>
    </row>
    <row r="799" spans="1:19" hidden="1" x14ac:dyDescent="0.25">
      <c r="A799" s="189" t="s">
        <v>848</v>
      </c>
      <c r="B799" s="133">
        <v>812865</v>
      </c>
      <c r="C799" s="133">
        <v>818163</v>
      </c>
      <c r="D799" s="133">
        <v>822632</v>
      </c>
      <c r="E799" s="133">
        <v>820961</v>
      </c>
      <c r="F799" s="133">
        <v>825117</v>
      </c>
      <c r="G799" s="133">
        <v>824822</v>
      </c>
      <c r="H799" s="133">
        <v>825964</v>
      </c>
      <c r="I799" s="133">
        <v>830895</v>
      </c>
      <c r="J799" s="133">
        <v>824792</v>
      </c>
      <c r="K799" s="133">
        <v>828300</v>
      </c>
      <c r="L799" s="133">
        <v>832842</v>
      </c>
      <c r="M799" s="133">
        <v>839814</v>
      </c>
      <c r="N799" s="133">
        <v>848310</v>
      </c>
      <c r="O799" s="133">
        <v>851011</v>
      </c>
      <c r="P799" s="133">
        <v>855488</v>
      </c>
      <c r="Q799" s="133">
        <v>868702</v>
      </c>
      <c r="R799" s="133">
        <v>869967</v>
      </c>
      <c r="S799" s="188">
        <v>873701</v>
      </c>
    </row>
    <row r="800" spans="1:19" hidden="1" x14ac:dyDescent="0.25">
      <c r="A800" s="187" t="s">
        <v>846</v>
      </c>
      <c r="B800" s="133" t="s">
        <v>844</v>
      </c>
      <c r="C800" s="133" t="s">
        <v>844</v>
      </c>
      <c r="D800" s="133" t="s">
        <v>844</v>
      </c>
      <c r="E800" s="133" t="s">
        <v>844</v>
      </c>
      <c r="F800" s="133" t="s">
        <v>844</v>
      </c>
      <c r="G800" s="133" t="s">
        <v>844</v>
      </c>
      <c r="H800" s="133" t="s">
        <v>844</v>
      </c>
      <c r="I800" s="133" t="s">
        <v>844</v>
      </c>
      <c r="J800" s="133" t="s">
        <v>844</v>
      </c>
      <c r="K800" s="133" t="s">
        <v>844</v>
      </c>
      <c r="L800" s="133" t="s">
        <v>844</v>
      </c>
      <c r="M800" s="133" t="s">
        <v>844</v>
      </c>
      <c r="N800" s="133" t="s">
        <v>844</v>
      </c>
      <c r="O800" s="133" t="s">
        <v>844</v>
      </c>
      <c r="P800" s="133" t="s">
        <v>844</v>
      </c>
      <c r="Q800" s="133" t="s">
        <v>844</v>
      </c>
      <c r="R800" s="133" t="s">
        <v>844</v>
      </c>
      <c r="S800" s="188" t="s">
        <v>844</v>
      </c>
    </row>
    <row r="801" spans="1:19" hidden="1" x14ac:dyDescent="0.25">
      <c r="A801" s="189" t="s">
        <v>842</v>
      </c>
      <c r="B801" s="133">
        <v>237826</v>
      </c>
      <c r="C801" s="133">
        <v>242389</v>
      </c>
      <c r="D801" s="133">
        <v>247103</v>
      </c>
      <c r="E801" s="133">
        <v>245484</v>
      </c>
      <c r="F801" s="133">
        <v>248755</v>
      </c>
      <c r="G801" s="133">
        <v>251297</v>
      </c>
      <c r="H801" s="133">
        <v>253540</v>
      </c>
      <c r="I801" s="133">
        <v>258461</v>
      </c>
      <c r="J801" s="133">
        <v>254360</v>
      </c>
      <c r="K801" s="133">
        <v>256046</v>
      </c>
      <c r="L801" s="133">
        <v>260004</v>
      </c>
      <c r="M801" s="133">
        <v>261953</v>
      </c>
      <c r="N801" s="133">
        <v>268731</v>
      </c>
      <c r="O801" s="133">
        <v>269771</v>
      </c>
      <c r="P801" s="133">
        <v>273286</v>
      </c>
      <c r="Q801" s="133">
        <v>280808</v>
      </c>
      <c r="R801" s="133">
        <v>280429</v>
      </c>
      <c r="S801" s="188">
        <v>282997</v>
      </c>
    </row>
    <row r="802" spans="1:19" hidden="1" x14ac:dyDescent="0.25">
      <c r="A802" s="189" t="s">
        <v>839</v>
      </c>
      <c r="B802" s="133">
        <v>226300</v>
      </c>
      <c r="C802" s="133">
        <v>225578</v>
      </c>
      <c r="D802" s="133">
        <v>224489</v>
      </c>
      <c r="E802" s="133">
        <v>224332</v>
      </c>
      <c r="F802" s="133">
        <v>224172</v>
      </c>
      <c r="G802" s="133">
        <v>221130</v>
      </c>
      <c r="H802" s="133">
        <v>219653</v>
      </c>
      <c r="I802" s="133">
        <v>218554</v>
      </c>
      <c r="J802" s="133">
        <v>219113</v>
      </c>
      <c r="K802" s="133">
        <v>218866</v>
      </c>
      <c r="L802" s="133">
        <v>217170</v>
      </c>
      <c r="M802" s="133">
        <v>217153</v>
      </c>
      <c r="N802" s="133">
        <v>217735</v>
      </c>
      <c r="O802" s="133">
        <v>216987</v>
      </c>
      <c r="P802" s="133">
        <v>216442</v>
      </c>
      <c r="Q802" s="133">
        <v>219042</v>
      </c>
      <c r="R802" s="133">
        <v>219655</v>
      </c>
      <c r="S802" s="188">
        <v>220165</v>
      </c>
    </row>
    <row r="803" spans="1:19" hidden="1" x14ac:dyDescent="0.25">
      <c r="A803" s="189" t="s">
        <v>836</v>
      </c>
      <c r="B803" s="133">
        <v>146089</v>
      </c>
      <c r="C803" s="133">
        <v>146488</v>
      </c>
      <c r="D803" s="133">
        <v>146351</v>
      </c>
      <c r="E803" s="133">
        <v>146155</v>
      </c>
      <c r="F803" s="133">
        <v>146520</v>
      </c>
      <c r="G803" s="133">
        <v>145474</v>
      </c>
      <c r="H803" s="133">
        <v>145206</v>
      </c>
      <c r="I803" s="133">
        <v>143787</v>
      </c>
      <c r="J803" s="133">
        <v>141863</v>
      </c>
      <c r="K803" s="133">
        <v>143242</v>
      </c>
      <c r="L803" s="133">
        <v>143687</v>
      </c>
      <c r="M803" s="133">
        <v>146829</v>
      </c>
      <c r="N803" s="133">
        <v>145377</v>
      </c>
      <c r="O803" s="133">
        <v>145257</v>
      </c>
      <c r="P803" s="133">
        <v>145206</v>
      </c>
      <c r="Q803" s="133">
        <v>146875</v>
      </c>
      <c r="R803" s="133">
        <v>147378</v>
      </c>
      <c r="S803" s="188">
        <v>148371</v>
      </c>
    </row>
    <row r="804" spans="1:19" hidden="1" x14ac:dyDescent="0.25">
      <c r="A804" s="189" t="s">
        <v>833</v>
      </c>
      <c r="B804" s="133">
        <v>115816</v>
      </c>
      <c r="C804" s="133">
        <v>115947</v>
      </c>
      <c r="D804" s="133">
        <v>116515</v>
      </c>
      <c r="E804" s="133">
        <v>116447</v>
      </c>
      <c r="F804" s="133">
        <v>117096</v>
      </c>
      <c r="G804" s="133">
        <v>118691</v>
      </c>
      <c r="H804" s="133">
        <v>118984</v>
      </c>
      <c r="I804" s="133">
        <v>120472</v>
      </c>
      <c r="J804" s="133">
        <v>120057</v>
      </c>
      <c r="K804" s="133">
        <v>120133</v>
      </c>
      <c r="L804" s="133">
        <v>121766</v>
      </c>
      <c r="M804" s="133">
        <v>123580</v>
      </c>
      <c r="N804" s="133">
        <v>125773</v>
      </c>
      <c r="O804" s="133">
        <v>127444</v>
      </c>
      <c r="P804" s="133">
        <v>129059</v>
      </c>
      <c r="Q804" s="133">
        <v>130353</v>
      </c>
      <c r="R804" s="133">
        <v>131127</v>
      </c>
      <c r="S804" s="188">
        <v>131430</v>
      </c>
    </row>
    <row r="805" spans="1:19" hidden="1" x14ac:dyDescent="0.25">
      <c r="A805" s="189" t="s">
        <v>830</v>
      </c>
      <c r="B805" s="133">
        <v>29416</v>
      </c>
      <c r="C805" s="133">
        <v>29868</v>
      </c>
      <c r="D805" s="133">
        <v>29818</v>
      </c>
      <c r="E805" s="133">
        <v>29874</v>
      </c>
      <c r="F805" s="133">
        <v>29744</v>
      </c>
      <c r="G805" s="133">
        <v>29622</v>
      </c>
      <c r="H805" s="133">
        <v>29640</v>
      </c>
      <c r="I805" s="133">
        <v>29795</v>
      </c>
      <c r="J805" s="133">
        <v>29647</v>
      </c>
      <c r="K805" s="133">
        <v>29603</v>
      </c>
      <c r="L805" s="133">
        <v>29973</v>
      </c>
      <c r="M805" s="133">
        <v>29764</v>
      </c>
      <c r="N805" s="133">
        <v>29946</v>
      </c>
      <c r="O805" s="133">
        <v>29913</v>
      </c>
      <c r="P805" s="133">
        <v>29900</v>
      </c>
      <c r="Q805" s="133">
        <v>29986</v>
      </c>
      <c r="R805" s="133">
        <v>30148</v>
      </c>
      <c r="S805" s="188">
        <v>29657</v>
      </c>
    </row>
    <row r="806" spans="1:19" hidden="1" x14ac:dyDescent="0.25">
      <c r="A806" s="189" t="s">
        <v>827</v>
      </c>
      <c r="B806" s="133">
        <v>57819</v>
      </c>
      <c r="C806" s="133">
        <v>58535</v>
      </c>
      <c r="D806" s="133">
        <v>59334</v>
      </c>
      <c r="E806" s="133">
        <v>59565</v>
      </c>
      <c r="F806" s="133">
        <v>59947</v>
      </c>
      <c r="G806" s="133">
        <v>60132</v>
      </c>
      <c r="H806" s="133">
        <v>60763</v>
      </c>
      <c r="I806" s="133">
        <v>62213</v>
      </c>
      <c r="J806" s="133">
        <v>61791</v>
      </c>
      <c r="K806" s="133">
        <v>62626</v>
      </c>
      <c r="L806" s="133">
        <v>62975</v>
      </c>
      <c r="M806" s="133">
        <v>63396</v>
      </c>
      <c r="N806" s="133">
        <v>64298</v>
      </c>
      <c r="O806" s="133">
        <v>65417</v>
      </c>
      <c r="P806" s="133">
        <v>65825</v>
      </c>
      <c r="Q806" s="133">
        <v>66396</v>
      </c>
      <c r="R806" s="133">
        <v>65838</v>
      </c>
      <c r="S806" s="188">
        <v>65950</v>
      </c>
    </row>
    <row r="807" spans="1:19" hidden="1" x14ac:dyDescent="0.25">
      <c r="A807" s="189" t="s">
        <v>824</v>
      </c>
      <c r="B807" s="133">
        <v>1295482</v>
      </c>
      <c r="C807" s="133">
        <v>1283659</v>
      </c>
      <c r="D807" s="133">
        <v>1286504</v>
      </c>
      <c r="E807" s="133">
        <v>1274835</v>
      </c>
      <c r="F807" s="133">
        <v>1256646</v>
      </c>
      <c r="G807" s="133">
        <v>1281536</v>
      </c>
      <c r="H807" s="133">
        <v>1287602</v>
      </c>
      <c r="I807" s="133">
        <v>1272164</v>
      </c>
      <c r="J807" s="133">
        <v>1293216</v>
      </c>
      <c r="K807" s="133">
        <v>1291527</v>
      </c>
      <c r="L807" s="133">
        <v>1288942</v>
      </c>
      <c r="M807" s="133">
        <v>1299853</v>
      </c>
      <c r="N807" s="133">
        <v>1314284</v>
      </c>
      <c r="O807" s="133">
        <v>1300520</v>
      </c>
      <c r="P807" s="133">
        <v>1289958</v>
      </c>
      <c r="Q807" s="133">
        <v>1299470</v>
      </c>
      <c r="R807" s="133">
        <v>1315869</v>
      </c>
      <c r="S807" s="188">
        <v>1312553</v>
      </c>
    </row>
    <row r="808" spans="1:19" hidden="1" x14ac:dyDescent="0.25">
      <c r="A808" s="189" t="s">
        <v>821</v>
      </c>
      <c r="B808" s="133">
        <v>8253907</v>
      </c>
      <c r="C808" s="133">
        <v>8276289</v>
      </c>
      <c r="D808" s="133">
        <v>8315137</v>
      </c>
      <c r="E808" s="133">
        <v>8361936</v>
      </c>
      <c r="F808" s="133">
        <v>8414099</v>
      </c>
      <c r="G808" s="133">
        <v>8451159</v>
      </c>
      <c r="H808" s="133">
        <v>8479879</v>
      </c>
      <c r="I808" s="133">
        <v>8503706</v>
      </c>
      <c r="J808" s="133">
        <v>8557961</v>
      </c>
      <c r="K808" s="133">
        <v>8589360</v>
      </c>
      <c r="L808" s="133">
        <v>8626101</v>
      </c>
      <c r="M808" s="133">
        <v>8695303</v>
      </c>
      <c r="N808" s="133">
        <v>8734798</v>
      </c>
      <c r="O808" s="133">
        <v>8824945</v>
      </c>
      <c r="P808" s="133">
        <v>8901325</v>
      </c>
      <c r="Q808" s="133">
        <v>9013581</v>
      </c>
      <c r="R808" s="133">
        <v>9067763</v>
      </c>
      <c r="S808" s="188">
        <v>9136319</v>
      </c>
    </row>
    <row r="809" spans="1:19" hidden="1" x14ac:dyDescent="0.25">
      <c r="A809" s="189" t="s">
        <v>818</v>
      </c>
      <c r="B809" s="133">
        <v>8553982</v>
      </c>
      <c r="C809" s="133">
        <v>8588749</v>
      </c>
      <c r="D809" s="133">
        <v>8618382</v>
      </c>
      <c r="E809" s="133">
        <v>8674923</v>
      </c>
      <c r="F809" s="133">
        <v>8753128</v>
      </c>
      <c r="G809" s="133">
        <v>8764384</v>
      </c>
      <c r="H809" s="133">
        <v>8788185</v>
      </c>
      <c r="I809" s="133">
        <v>8831547</v>
      </c>
      <c r="J809" s="133">
        <v>8874876</v>
      </c>
      <c r="K809" s="133">
        <v>8901266</v>
      </c>
      <c r="L809" s="133">
        <v>8950150</v>
      </c>
      <c r="M809" s="133">
        <v>9016207</v>
      </c>
      <c r="N809" s="133">
        <v>9042607</v>
      </c>
      <c r="O809" s="133">
        <v>9148266</v>
      </c>
      <c r="P809" s="133">
        <v>9234214</v>
      </c>
      <c r="Q809" s="133">
        <v>9334021</v>
      </c>
      <c r="R809" s="133">
        <v>9367857</v>
      </c>
      <c r="S809" s="188">
        <v>9450290</v>
      </c>
    </row>
    <row r="810" spans="1:19" ht="13.8" hidden="1" thickBot="1" x14ac:dyDescent="0.3">
      <c r="A810" s="190" t="s">
        <v>815</v>
      </c>
      <c r="B810" s="192">
        <v>7756696</v>
      </c>
      <c r="C810" s="192">
        <v>7791886</v>
      </c>
      <c r="D810" s="192">
        <v>7824836</v>
      </c>
      <c r="E810" s="192">
        <v>7883405</v>
      </c>
      <c r="F810" s="192">
        <v>7959166</v>
      </c>
      <c r="G810" s="192">
        <v>7969797</v>
      </c>
      <c r="H810" s="192">
        <v>7992935</v>
      </c>
      <c r="I810" s="192">
        <v>8035323</v>
      </c>
      <c r="J810" s="192">
        <v>8072922</v>
      </c>
      <c r="K810" s="192">
        <v>8103003</v>
      </c>
      <c r="L810" s="192">
        <v>8147517</v>
      </c>
      <c r="M810" s="192">
        <v>8209670</v>
      </c>
      <c r="N810" s="192">
        <v>8234960</v>
      </c>
      <c r="O810" s="192">
        <v>8341138</v>
      </c>
      <c r="P810" s="192">
        <v>8428712</v>
      </c>
      <c r="Q810" s="192">
        <v>8530311</v>
      </c>
      <c r="R810" s="192">
        <v>8565957</v>
      </c>
      <c r="S810" s="193">
        <v>8643247</v>
      </c>
    </row>
    <row r="811" spans="1:19" x14ac:dyDescent="0.25">
      <c r="A811" s="879"/>
      <c r="B811" s="879"/>
      <c r="C811" s="879"/>
      <c r="D811" s="879"/>
      <c r="E811" s="879"/>
      <c r="F811" s="879"/>
      <c r="G811" s="879"/>
      <c r="H811" s="879"/>
      <c r="I811" s="879"/>
      <c r="J811" s="879"/>
      <c r="K811" s="879"/>
      <c r="L811" s="879"/>
      <c r="M811" s="879"/>
      <c r="N811" s="879"/>
      <c r="O811" s="879"/>
      <c r="P811" s="879"/>
      <c r="Q811" s="879"/>
      <c r="R811" s="879"/>
      <c r="S811" s="879"/>
    </row>
  </sheetData>
  <mergeCells count="17">
    <mergeCell ref="A811:S811"/>
    <mergeCell ref="A406:S406"/>
    <mergeCell ref="A407:S407"/>
    <mergeCell ref="A408:A409"/>
    <mergeCell ref="B408:E408"/>
    <mergeCell ref="F408:I408"/>
    <mergeCell ref="J408:M408"/>
    <mergeCell ref="N408:Q408"/>
    <mergeCell ref="R408:S408"/>
    <mergeCell ref="U2:V2"/>
    <mergeCell ref="A3:A4"/>
    <mergeCell ref="B3:E3"/>
    <mergeCell ref="F3:I3"/>
    <mergeCell ref="J3:M3"/>
    <mergeCell ref="N3:Q3"/>
    <mergeCell ref="R3:S3"/>
    <mergeCell ref="U3:V3"/>
  </mergeCells>
  <pageMargins left="0.75" right="0.75" top="1" bottom="1" header="0.5" footer="0.5"/>
  <pageSetup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E35"/>
  <sheetViews>
    <sheetView workbookViewId="0">
      <pane ySplit="7" topLeftCell="A8" activePane="bottomLeft" state="frozen"/>
      <selection sqref="A1:CK18"/>
      <selection pane="bottomLeft" sqref="A1:CK18"/>
    </sheetView>
  </sheetViews>
  <sheetFormatPr defaultColWidth="8.6640625" defaultRowHeight="13.2" x14ac:dyDescent="0.25"/>
  <cols>
    <col min="1" max="1" width="4.33203125" style="27" customWidth="1"/>
    <col min="2" max="2" width="40.33203125" style="27" customWidth="1"/>
    <col min="3" max="16384" width="8.6640625" style="27"/>
  </cols>
  <sheetData>
    <row r="1" spans="1:5" ht="17.399999999999999" x14ac:dyDescent="0.3">
      <c r="A1" s="916" t="s">
        <v>2544</v>
      </c>
      <c r="B1" s="797"/>
      <c r="C1" s="797"/>
      <c r="D1" s="797"/>
      <c r="E1" s="797"/>
    </row>
    <row r="2" spans="1:5" ht="16.8" x14ac:dyDescent="0.3">
      <c r="A2" s="917" t="s">
        <v>2545</v>
      </c>
      <c r="B2" s="797"/>
      <c r="C2" s="797"/>
      <c r="D2" s="797"/>
      <c r="E2" s="797"/>
    </row>
    <row r="3" spans="1:5" x14ac:dyDescent="0.25">
      <c r="A3" s="797" t="s">
        <v>2</v>
      </c>
      <c r="B3" s="797"/>
      <c r="C3" s="797"/>
      <c r="D3" s="797"/>
      <c r="E3" s="797"/>
    </row>
    <row r="4" spans="1:5" x14ac:dyDescent="0.25">
      <c r="A4" s="797" t="s">
        <v>2546</v>
      </c>
      <c r="B4" s="797"/>
      <c r="C4" s="797"/>
      <c r="D4" s="797"/>
      <c r="E4" s="797"/>
    </row>
    <row r="6" spans="1:5" x14ac:dyDescent="0.25">
      <c r="A6" s="918" t="s">
        <v>4</v>
      </c>
      <c r="B6" s="918" t="s">
        <v>5</v>
      </c>
      <c r="C6" s="918" t="s">
        <v>7</v>
      </c>
      <c r="D6" s="918"/>
      <c r="E6" s="918"/>
    </row>
    <row r="7" spans="1:5" x14ac:dyDescent="0.25">
      <c r="A7" s="918"/>
      <c r="B7" s="918"/>
      <c r="C7" s="298" t="s">
        <v>8</v>
      </c>
      <c r="D7" s="298" t="s">
        <v>9</v>
      </c>
      <c r="E7" s="298" t="s">
        <v>436</v>
      </c>
    </row>
    <row r="8" spans="1:5" x14ac:dyDescent="0.25">
      <c r="A8" s="27" t="s">
        <v>11</v>
      </c>
      <c r="B8" s="299" t="s">
        <v>2547</v>
      </c>
      <c r="C8" s="27">
        <v>0.6</v>
      </c>
      <c r="D8" s="27">
        <v>3.9</v>
      </c>
      <c r="E8" s="27">
        <v>2.1</v>
      </c>
    </row>
    <row r="9" spans="1:5" x14ac:dyDescent="0.25">
      <c r="A9" s="27" t="s">
        <v>1742</v>
      </c>
      <c r="B9" s="299" t="s">
        <v>2548</v>
      </c>
      <c r="C9" s="27">
        <v>1.8</v>
      </c>
      <c r="D9" s="27">
        <v>3.6</v>
      </c>
      <c r="E9" s="27">
        <v>3</v>
      </c>
    </row>
    <row r="10" spans="1:5" x14ac:dyDescent="0.25">
      <c r="A10" s="27" t="s">
        <v>1739</v>
      </c>
      <c r="B10" s="27" t="s">
        <v>2549</v>
      </c>
      <c r="C10" s="27">
        <v>1.1000000000000001</v>
      </c>
      <c r="D10" s="27">
        <v>5.5</v>
      </c>
      <c r="E10" s="27">
        <v>4.8</v>
      </c>
    </row>
    <row r="11" spans="1:5" x14ac:dyDescent="0.25">
      <c r="A11" s="27" t="s">
        <v>1736</v>
      </c>
      <c r="B11" s="27" t="s">
        <v>2550</v>
      </c>
      <c r="C11" s="27">
        <v>2</v>
      </c>
      <c r="D11" s="27">
        <v>8</v>
      </c>
      <c r="E11" s="27">
        <v>6.5</v>
      </c>
    </row>
    <row r="12" spans="1:5" x14ac:dyDescent="0.25">
      <c r="A12" s="27" t="s">
        <v>1733</v>
      </c>
      <c r="B12" s="27" t="s">
        <v>2551</v>
      </c>
      <c r="C12" s="27">
        <v>0.7</v>
      </c>
      <c r="D12" s="27">
        <v>4.3</v>
      </c>
      <c r="E12" s="27">
        <v>4</v>
      </c>
    </row>
    <row r="13" spans="1:5" x14ac:dyDescent="0.25">
      <c r="A13" s="27" t="s">
        <v>1730</v>
      </c>
      <c r="B13" s="27" t="s">
        <v>2552</v>
      </c>
      <c r="C13" s="27">
        <v>2.1</v>
      </c>
      <c r="D13" s="27">
        <v>2.7</v>
      </c>
      <c r="E13" s="27">
        <v>2.2000000000000002</v>
      </c>
    </row>
    <row r="14" spans="1:5" x14ac:dyDescent="0.25">
      <c r="A14" s="27" t="s">
        <v>1727</v>
      </c>
      <c r="B14" s="299" t="s">
        <v>2553</v>
      </c>
      <c r="C14" s="27">
        <v>8.6</v>
      </c>
      <c r="D14" s="27">
        <v>5</v>
      </c>
      <c r="E14" s="27">
        <v>-0.3</v>
      </c>
    </row>
    <row r="15" spans="1:5" x14ac:dyDescent="0.25">
      <c r="A15" s="27" t="s">
        <v>1724</v>
      </c>
      <c r="B15" s="27" t="s">
        <v>2554</v>
      </c>
      <c r="C15" s="27">
        <v>3.3</v>
      </c>
      <c r="D15" s="27">
        <v>5.2</v>
      </c>
      <c r="E15" s="27">
        <v>3.4</v>
      </c>
    </row>
    <row r="16" spans="1:5" x14ac:dyDescent="0.25">
      <c r="A16" s="27" t="s">
        <v>1721</v>
      </c>
      <c r="B16" s="27" t="s">
        <v>2555</v>
      </c>
      <c r="C16" s="27">
        <v>1.6</v>
      </c>
      <c r="D16" s="27">
        <v>4.0999999999999996</v>
      </c>
      <c r="E16" s="27">
        <v>2.4</v>
      </c>
    </row>
    <row r="17" spans="1:5" x14ac:dyDescent="0.25">
      <c r="A17" s="27" t="s">
        <v>1718</v>
      </c>
      <c r="B17" s="27" t="s">
        <v>2556</v>
      </c>
      <c r="C17" s="27">
        <v>-7.4</v>
      </c>
      <c r="D17" s="27">
        <v>6.2</v>
      </c>
      <c r="E17" s="27">
        <v>-7.1</v>
      </c>
    </row>
    <row r="18" spans="1:5" x14ac:dyDescent="0.25">
      <c r="A18" s="27" t="s">
        <v>1715</v>
      </c>
      <c r="B18" s="27" t="s">
        <v>2557</v>
      </c>
      <c r="C18" s="27">
        <v>2.2999999999999998</v>
      </c>
      <c r="D18" s="27">
        <v>0.3</v>
      </c>
      <c r="E18" s="27">
        <v>9.5</v>
      </c>
    </row>
    <row r="19" spans="1:5" x14ac:dyDescent="0.25">
      <c r="A19" s="27" t="s">
        <v>1712</v>
      </c>
      <c r="B19" s="27" t="s">
        <v>2558</v>
      </c>
      <c r="C19" s="27">
        <v>7.4</v>
      </c>
      <c r="D19" s="27">
        <v>8.3000000000000007</v>
      </c>
      <c r="E19" s="27">
        <v>-0.8</v>
      </c>
    </row>
    <row r="20" spans="1:5" x14ac:dyDescent="0.25">
      <c r="A20" s="27" t="s">
        <v>1709</v>
      </c>
      <c r="B20" s="27" t="s">
        <v>2559</v>
      </c>
      <c r="C20" s="27">
        <v>10.1</v>
      </c>
      <c r="D20" s="27">
        <v>9.3000000000000007</v>
      </c>
      <c r="E20" s="27">
        <v>7.3</v>
      </c>
    </row>
    <row r="21" spans="1:5" x14ac:dyDescent="0.25">
      <c r="A21" s="27" t="s">
        <v>1706</v>
      </c>
      <c r="B21" s="27" t="s">
        <v>2560</v>
      </c>
      <c r="C21" s="27" t="s">
        <v>998</v>
      </c>
      <c r="D21" s="27" t="s">
        <v>998</v>
      </c>
      <c r="E21" s="27" t="s">
        <v>998</v>
      </c>
    </row>
    <row r="22" spans="1:5" x14ac:dyDescent="0.25">
      <c r="A22" s="27" t="s">
        <v>1703</v>
      </c>
      <c r="B22" s="299" t="s">
        <v>2561</v>
      </c>
      <c r="C22" s="27" t="s">
        <v>998</v>
      </c>
      <c r="D22" s="27" t="s">
        <v>998</v>
      </c>
      <c r="E22" s="27" t="s">
        <v>998</v>
      </c>
    </row>
    <row r="23" spans="1:5" x14ac:dyDescent="0.25">
      <c r="A23" s="27" t="s">
        <v>1700</v>
      </c>
      <c r="B23" s="27" t="s">
        <v>2562</v>
      </c>
      <c r="C23" s="27">
        <v>-6</v>
      </c>
      <c r="D23" s="27">
        <v>5.0999999999999996</v>
      </c>
      <c r="E23" s="27">
        <v>0.9</v>
      </c>
    </row>
    <row r="24" spans="1:5" x14ac:dyDescent="0.25">
      <c r="A24" s="27" t="s">
        <v>1697</v>
      </c>
      <c r="B24" s="27" t="s">
        <v>2563</v>
      </c>
      <c r="C24" s="27">
        <v>-11.7</v>
      </c>
      <c r="D24" s="27">
        <v>6.5</v>
      </c>
      <c r="E24" s="27">
        <v>-0.5</v>
      </c>
    </row>
    <row r="25" spans="1:5" x14ac:dyDescent="0.25">
      <c r="A25" s="27" t="s">
        <v>1694</v>
      </c>
      <c r="B25" s="27" t="s">
        <v>2564</v>
      </c>
      <c r="C25" s="27">
        <v>7.3</v>
      </c>
      <c r="D25" s="27">
        <v>2.2999999999999998</v>
      </c>
      <c r="E25" s="27">
        <v>3.7</v>
      </c>
    </row>
    <row r="26" spans="1:5" x14ac:dyDescent="0.25">
      <c r="A26" s="27" t="s">
        <v>1691</v>
      </c>
      <c r="B26" s="27" t="s">
        <v>2565</v>
      </c>
      <c r="C26" s="27">
        <v>7.1</v>
      </c>
      <c r="D26" s="27">
        <v>3</v>
      </c>
      <c r="E26" s="27">
        <v>2.1</v>
      </c>
    </row>
    <row r="27" spans="1:5" x14ac:dyDescent="0.25">
      <c r="A27" s="27" t="s">
        <v>1688</v>
      </c>
      <c r="B27" s="27" t="s">
        <v>2563</v>
      </c>
      <c r="C27" s="27">
        <v>7.2</v>
      </c>
      <c r="D27" s="27">
        <v>3.2</v>
      </c>
      <c r="E27" s="27">
        <v>1.3</v>
      </c>
    </row>
    <row r="28" spans="1:5" x14ac:dyDescent="0.25">
      <c r="A28" s="27" t="s">
        <v>1685</v>
      </c>
      <c r="B28" s="27" t="s">
        <v>2564</v>
      </c>
      <c r="C28" s="27">
        <v>6.7</v>
      </c>
      <c r="D28" s="27">
        <v>2</v>
      </c>
      <c r="E28" s="27">
        <v>6.2</v>
      </c>
    </row>
    <row r="29" spans="1:5" x14ac:dyDescent="0.25">
      <c r="A29" s="27" t="s">
        <v>1682</v>
      </c>
      <c r="B29" s="299" t="s">
        <v>2566</v>
      </c>
      <c r="C29" s="27">
        <v>-0.1</v>
      </c>
      <c r="D29" s="27">
        <v>2.6</v>
      </c>
      <c r="E29" s="27">
        <v>1.7</v>
      </c>
    </row>
    <row r="30" spans="1:5" x14ac:dyDescent="0.25">
      <c r="A30" s="27" t="s">
        <v>1679</v>
      </c>
      <c r="B30" s="27" t="s">
        <v>2567</v>
      </c>
      <c r="C30" s="27">
        <v>1.1000000000000001</v>
      </c>
      <c r="D30" s="27">
        <v>0</v>
      </c>
      <c r="E30" s="27">
        <v>0.1</v>
      </c>
    </row>
    <row r="31" spans="1:5" x14ac:dyDescent="0.25">
      <c r="A31" s="27" t="s">
        <v>1676</v>
      </c>
      <c r="B31" s="27" t="s">
        <v>2568</v>
      </c>
      <c r="C31" s="27">
        <v>1</v>
      </c>
      <c r="D31" s="27">
        <v>0.3</v>
      </c>
      <c r="E31" s="27">
        <v>-1.5</v>
      </c>
    </row>
    <row r="32" spans="1:5" x14ac:dyDescent="0.25">
      <c r="A32" s="27" t="s">
        <v>1673</v>
      </c>
      <c r="B32" s="27" t="s">
        <v>2569</v>
      </c>
      <c r="C32" s="27">
        <v>1.2</v>
      </c>
      <c r="D32" s="27">
        <v>-0.5</v>
      </c>
      <c r="E32" s="27">
        <v>2.6</v>
      </c>
    </row>
    <row r="33" spans="1:5" x14ac:dyDescent="0.25">
      <c r="A33" s="27" t="s">
        <v>1670</v>
      </c>
      <c r="B33" s="27" t="s">
        <v>2570</v>
      </c>
      <c r="C33" s="27">
        <v>-0.8</v>
      </c>
      <c r="D33" s="27">
        <v>4.3</v>
      </c>
      <c r="E33" s="27">
        <v>2.6</v>
      </c>
    </row>
    <row r="34" spans="1:5" x14ac:dyDescent="0.25">
      <c r="A34" s="27" t="s">
        <v>5</v>
      </c>
      <c r="B34" s="299" t="s">
        <v>2571</v>
      </c>
      <c r="C34" s="27" t="s">
        <v>844</v>
      </c>
      <c r="D34" s="27" t="s">
        <v>844</v>
      </c>
      <c r="E34" s="27" t="s">
        <v>844</v>
      </c>
    </row>
    <row r="35" spans="1:5" x14ac:dyDescent="0.25">
      <c r="A35" s="27" t="s">
        <v>1667</v>
      </c>
      <c r="B35" s="27" t="s">
        <v>2572</v>
      </c>
      <c r="C35" s="27">
        <v>0.8</v>
      </c>
      <c r="D35" s="27">
        <v>6.1</v>
      </c>
      <c r="E35" s="27">
        <v>3.4</v>
      </c>
    </row>
  </sheetData>
  <mergeCells count="7">
    <mergeCell ref="A1:E1"/>
    <mergeCell ref="A2:E2"/>
    <mergeCell ref="A3:E3"/>
    <mergeCell ref="A4:E4"/>
    <mergeCell ref="A6:A7"/>
    <mergeCell ref="B6:B7"/>
    <mergeCell ref="C6:E6"/>
  </mergeCells>
  <pageMargins left="0.75" right="0.75" top="1" bottom="1" header="0.5" footer="0.5"/>
  <pageSetup paperSize="5" orientation="portrait" horizontalDpi="4294967295" verticalDpi="4294967295"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3"/>
  <sheetViews>
    <sheetView workbookViewId="0">
      <selection activeCell="J15" sqref="J15"/>
    </sheetView>
  </sheetViews>
  <sheetFormatPr defaultRowHeight="13.2" x14ac:dyDescent="0.25"/>
  <sheetData>
    <row r="3" spans="1:1" x14ac:dyDescent="0.25">
      <c r="A3" s="400" t="s">
        <v>2636</v>
      </c>
    </row>
  </sheetData>
  <hyperlinks>
    <hyperlink ref="A3" r:id="rId1" display="https://beaocio.webex.com/beaocio/j.php?MTID=m4e40f901eddcaa0eb03ac86c9258ee63"/>
  </hyperlinks>
  <pageMargins left="0.7" right="0.7" top="0.75" bottom="0.75" header="0.3" footer="0.3"/>
  <pageSetup orientation="portrait" horizontalDpi="4294967295" verticalDpi="4294967295" r:id="rId2"/>
  <customProperties>
    <customPr name="SourceTable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U23"/>
  <sheetViews>
    <sheetView workbookViewId="0">
      <selection sqref="A1:CK18"/>
    </sheetView>
  </sheetViews>
  <sheetFormatPr defaultColWidth="8.6640625" defaultRowHeight="14.4" x14ac:dyDescent="0.3"/>
  <cols>
    <col min="1" max="1" width="8.6640625" style="330"/>
    <col min="2" max="2" width="2.6640625" style="330" customWidth="1"/>
    <col min="3" max="5" width="8.6640625" style="330"/>
    <col min="6" max="6" width="7.33203125" style="330" customWidth="1"/>
    <col min="7" max="7" width="2.33203125" style="330" customWidth="1"/>
    <col min="8" max="8" width="6.6640625" style="330" bestFit="1" customWidth="1"/>
    <col min="9" max="9" width="7.33203125" style="330" customWidth="1"/>
    <col min="10" max="10" width="6.6640625" style="330" bestFit="1" customWidth="1"/>
    <col min="11" max="11" width="8.33203125" style="330" customWidth="1"/>
    <col min="12" max="12" width="3.6640625" style="330" customWidth="1"/>
    <col min="13" max="13" width="9.88671875" style="330" customWidth="1"/>
    <col min="14" max="16" width="8.6640625" style="330"/>
    <col min="17" max="17" width="3.6640625" style="330" customWidth="1"/>
    <col min="18" max="16384" width="8.6640625" style="330"/>
  </cols>
  <sheetData>
    <row r="1" spans="1:21" x14ac:dyDescent="0.3">
      <c r="A1" s="342"/>
      <c r="B1" s="342"/>
      <c r="C1" s="807" t="s">
        <v>2590</v>
      </c>
      <c r="D1" s="807"/>
      <c r="E1" s="807"/>
      <c r="F1" s="807"/>
      <c r="G1" s="339"/>
      <c r="H1" s="807" t="s">
        <v>2591</v>
      </c>
      <c r="I1" s="807"/>
      <c r="J1" s="807"/>
      <c r="K1" s="807"/>
      <c r="L1" s="343"/>
      <c r="M1" s="809" t="s">
        <v>2592</v>
      </c>
      <c r="N1" s="809"/>
      <c r="O1" s="809"/>
      <c r="P1" s="809"/>
      <c r="Q1" s="342"/>
      <c r="R1" s="809" t="s">
        <v>2593</v>
      </c>
      <c r="S1" s="809"/>
      <c r="T1" s="809"/>
      <c r="U1" s="809"/>
    </row>
    <row r="2" spans="1:21" x14ac:dyDescent="0.3">
      <c r="A2" s="342"/>
      <c r="B2" s="342"/>
      <c r="C2" s="807" t="s">
        <v>2594</v>
      </c>
      <c r="D2" s="807"/>
      <c r="E2" s="807"/>
      <c r="F2" s="807"/>
      <c r="G2" s="339"/>
      <c r="H2" s="807" t="s">
        <v>2594</v>
      </c>
      <c r="I2" s="807"/>
      <c r="J2" s="807"/>
      <c r="K2" s="807"/>
      <c r="L2" s="343"/>
      <c r="M2" s="809" t="s">
        <v>2595</v>
      </c>
      <c r="N2" s="809"/>
      <c r="O2" s="809"/>
      <c r="P2" s="809"/>
      <c r="Q2" s="342"/>
      <c r="R2" s="809" t="s">
        <v>2596</v>
      </c>
      <c r="S2" s="809"/>
      <c r="T2" s="809"/>
      <c r="U2" s="809"/>
    </row>
    <row r="3" spans="1:21" x14ac:dyDescent="0.3">
      <c r="A3" s="342"/>
      <c r="B3" s="342"/>
      <c r="C3" s="807" t="s">
        <v>2597</v>
      </c>
      <c r="D3" s="807"/>
      <c r="E3" s="807"/>
      <c r="F3" s="807"/>
      <c r="G3" s="339"/>
      <c r="H3" s="807" t="s">
        <v>2598</v>
      </c>
      <c r="I3" s="807"/>
      <c r="J3" s="807"/>
      <c r="K3" s="807"/>
      <c r="L3" s="343"/>
      <c r="M3" s="809" t="s">
        <v>2599</v>
      </c>
      <c r="N3" s="809"/>
      <c r="O3" s="809"/>
      <c r="P3" s="809"/>
      <c r="Q3" s="342"/>
      <c r="R3" s="809" t="s">
        <v>2599</v>
      </c>
      <c r="S3" s="809"/>
      <c r="T3" s="809"/>
      <c r="U3" s="809"/>
    </row>
    <row r="4" spans="1:21" ht="15" thickBot="1" x14ac:dyDescent="0.35">
      <c r="A4" s="333" t="s">
        <v>2600</v>
      </c>
      <c r="B4" s="342"/>
      <c r="C4" s="333" t="s">
        <v>2601</v>
      </c>
      <c r="D4" s="333" t="s">
        <v>438</v>
      </c>
      <c r="E4" s="333" t="s">
        <v>439</v>
      </c>
      <c r="F4" s="333" t="s">
        <v>2541</v>
      </c>
      <c r="G4" s="342"/>
      <c r="H4" s="333" t="s">
        <v>2601</v>
      </c>
      <c r="I4" s="333" t="s">
        <v>438</v>
      </c>
      <c r="J4" s="333" t="s">
        <v>439</v>
      </c>
      <c r="K4" s="333" t="s">
        <v>2541</v>
      </c>
      <c r="L4" s="342"/>
      <c r="M4" s="333" t="s">
        <v>2601</v>
      </c>
      <c r="N4" s="333" t="s">
        <v>438</v>
      </c>
      <c r="O4" s="333" t="s">
        <v>439</v>
      </c>
      <c r="P4" s="333" t="s">
        <v>2541</v>
      </c>
      <c r="Q4" s="342"/>
      <c r="R4" s="333" t="s">
        <v>2601</v>
      </c>
      <c r="S4" s="333" t="s">
        <v>438</v>
      </c>
      <c r="T4" s="333" t="s">
        <v>439</v>
      </c>
      <c r="U4" s="333" t="s">
        <v>2541</v>
      </c>
    </row>
    <row r="5" spans="1:21" ht="15" thickTop="1" x14ac:dyDescent="0.3">
      <c r="A5" s="334">
        <v>2009</v>
      </c>
      <c r="B5" s="342"/>
      <c r="C5" s="344"/>
      <c r="D5" s="344">
        <v>8.3579867954913789E-2</v>
      </c>
      <c r="E5" s="344">
        <v>0.30256595364056471</v>
      </c>
      <c r="F5" s="344">
        <v>-0.30847906330844099</v>
      </c>
      <c r="G5" s="344"/>
      <c r="H5" s="345"/>
      <c r="I5" s="344">
        <v>0.11511345449813892</v>
      </c>
      <c r="J5" s="344">
        <v>0.34867564683949204</v>
      </c>
      <c r="K5" s="344">
        <v>-0.32500209142165126</v>
      </c>
      <c r="L5" s="342"/>
      <c r="M5" s="346">
        <v>100.31699999999999</v>
      </c>
      <c r="N5" s="346">
        <v>97.09</v>
      </c>
      <c r="O5" s="346">
        <v>103.77500000000001</v>
      </c>
      <c r="P5" s="346">
        <v>98.706999999999994</v>
      </c>
      <c r="Q5" s="342"/>
      <c r="R5" s="346">
        <v>100.23273389731099</v>
      </c>
      <c r="S5" s="346">
        <v>96.763380038709499</v>
      </c>
      <c r="T5" s="346">
        <v>105.05314385703799</v>
      </c>
      <c r="U5" s="346">
        <v>97.777556418058793</v>
      </c>
    </row>
    <row r="6" spans="1:21" x14ac:dyDescent="0.3">
      <c r="A6" s="334">
        <v>2010</v>
      </c>
      <c r="B6" s="342"/>
      <c r="C6" s="344">
        <v>3.9940647422279651E-2</v>
      </c>
      <c r="D6" s="344">
        <v>-0.16386628458865438</v>
      </c>
      <c r="E6" s="344">
        <v>0.28568778253411109</v>
      </c>
      <c r="F6" s="344">
        <v>-0.1232881024273369</v>
      </c>
      <c r="G6" s="344"/>
      <c r="H6" s="345">
        <v>6.812668680909284E-2</v>
      </c>
      <c r="I6" s="344">
        <v>-0.18093444345871124</v>
      </c>
      <c r="J6" s="344">
        <v>0.27586999603758233</v>
      </c>
      <c r="K6" s="344">
        <v>-0.14685844731334963</v>
      </c>
      <c r="L6" s="342"/>
      <c r="M6" s="346">
        <v>100.461</v>
      </c>
      <c r="N6" s="346">
        <v>96.873999999999995</v>
      </c>
      <c r="O6" s="346">
        <v>104.254</v>
      </c>
      <c r="P6" s="346">
        <v>98.21</v>
      </c>
      <c r="Q6" s="342"/>
      <c r="R6" s="346">
        <v>100.372436430306</v>
      </c>
      <c r="S6" s="346">
        <v>96.875020814162809</v>
      </c>
      <c r="T6" s="346">
        <v>105.14584538429099</v>
      </c>
      <c r="U6" s="346">
        <v>97.419716304705588</v>
      </c>
    </row>
    <row r="7" spans="1:21" x14ac:dyDescent="0.3">
      <c r="A7" s="334">
        <v>2011</v>
      </c>
      <c r="B7" s="342"/>
      <c r="C7" s="344">
        <v>-3.1971825350167515E-2</v>
      </c>
      <c r="D7" s="344">
        <v>-0.18434313643931244</v>
      </c>
      <c r="E7" s="344">
        <v>0.56479127419472941</v>
      </c>
      <c r="F7" s="344">
        <v>-0.44384103591640867</v>
      </c>
      <c r="G7" s="344"/>
      <c r="H7" s="345">
        <v>-3.1448567352494572E-2</v>
      </c>
      <c r="I7" s="344">
        <v>-0.202057072358094</v>
      </c>
      <c r="J7" s="344">
        <v>0.63934103481325533</v>
      </c>
      <c r="K7" s="344">
        <v>-0.47839139926655183</v>
      </c>
      <c r="L7" s="342"/>
      <c r="M7" s="346">
        <v>100.68</v>
      </c>
      <c r="N7" s="346">
        <v>96.861000000000004</v>
      </c>
      <c r="O7" s="346">
        <v>104.422</v>
      </c>
      <c r="P7" s="346">
        <v>97.837000000000003</v>
      </c>
      <c r="Q7" s="342"/>
      <c r="R7" s="346">
        <v>100.472454875978</v>
      </c>
      <c r="S7" s="346">
        <v>97.073213122734998</v>
      </c>
      <c r="T7" s="346">
        <v>105.18155289472799</v>
      </c>
      <c r="U7" s="346">
        <v>97.107290671709805</v>
      </c>
    </row>
    <row r="8" spans="1:21" x14ac:dyDescent="0.3">
      <c r="A8" s="334">
        <v>2012</v>
      </c>
      <c r="B8" s="342"/>
      <c r="C8" s="344">
        <v>0.12126819797904798</v>
      </c>
      <c r="D8" s="344">
        <v>-0.18183499788238566</v>
      </c>
      <c r="E8" s="344">
        <v>0.46238195104668312</v>
      </c>
      <c r="F8" s="344">
        <v>4.4011014050614028E-2</v>
      </c>
      <c r="G8" s="344"/>
      <c r="H8" s="345">
        <v>0.12675414976754129</v>
      </c>
      <c r="I8" s="344">
        <v>-0.19754339673200938</v>
      </c>
      <c r="J8" s="344">
        <v>0.51602365591600474</v>
      </c>
      <c r="K8" s="344">
        <v>4.5233266773943681E-2</v>
      </c>
      <c r="L8" s="342"/>
      <c r="M8" s="346">
        <v>100.833</v>
      </c>
      <c r="N8" s="346">
        <v>97.010999999999996</v>
      </c>
      <c r="O8" s="346">
        <v>104.545</v>
      </c>
      <c r="P8" s="346">
        <v>97.33</v>
      </c>
      <c r="Q8" s="342"/>
      <c r="R8" s="346">
        <v>100.60553750588801</v>
      </c>
      <c r="S8" s="346">
        <v>97.134408494205601</v>
      </c>
      <c r="T8" s="346">
        <v>105.33886913181301</v>
      </c>
      <c r="U8" s="346">
        <v>96.766518820137108</v>
      </c>
    </row>
    <row r="9" spans="1:21" ht="14.7" customHeight="1" x14ac:dyDescent="0.3">
      <c r="A9" s="334">
        <v>2013</v>
      </c>
      <c r="B9" s="342"/>
      <c r="C9" s="344">
        <v>3.6353684245373774E-3</v>
      </c>
      <c r="D9" s="344">
        <v>-0.26298459817445363</v>
      </c>
      <c r="E9" s="344">
        <v>0.43832408458290617</v>
      </c>
      <c r="F9" s="344">
        <v>-0.22711873209236777</v>
      </c>
      <c r="G9" s="344"/>
      <c r="H9" s="345">
        <v>-5.1230340207631953E-3</v>
      </c>
      <c r="I9" s="344">
        <v>-0.27103873916999233</v>
      </c>
      <c r="J9" s="344">
        <v>0.49458274202554864</v>
      </c>
      <c r="K9" s="344">
        <v>-0.24637162509113608</v>
      </c>
      <c r="L9" s="343"/>
      <c r="M9" s="346">
        <v>100.991</v>
      </c>
      <c r="N9" s="346">
        <v>97.358999999999995</v>
      </c>
      <c r="O9" s="346">
        <v>104.511</v>
      </c>
      <c r="P9" s="346">
        <v>96.882999999999996</v>
      </c>
      <c r="Q9" s="342"/>
      <c r="R9" s="346">
        <v>100.72595426333299</v>
      </c>
      <c r="S9" s="346">
        <v>97.217578870861203</v>
      </c>
      <c r="T9" s="346">
        <v>105.382546344204</v>
      </c>
      <c r="U9" s="346">
        <v>96.54662243744589</v>
      </c>
    </row>
    <row r="10" spans="1:21" ht="14.7" customHeight="1" x14ac:dyDescent="0.3">
      <c r="A10" s="334">
        <v>2014</v>
      </c>
      <c r="B10" s="342"/>
      <c r="C10" s="344">
        <v>0.46349117387983685</v>
      </c>
      <c r="D10" s="344">
        <v>2.9435568974049975E-2</v>
      </c>
      <c r="E10" s="344">
        <v>0.15331789377795291</v>
      </c>
      <c r="F10" s="344">
        <v>-0.48106623684796535</v>
      </c>
      <c r="G10" s="344"/>
      <c r="H10" s="345">
        <v>0.5081159697355333</v>
      </c>
      <c r="I10" s="344">
        <v>3.3116207826558997E-2</v>
      </c>
      <c r="J10" s="344">
        <v>0.13852522047872595</v>
      </c>
      <c r="K10" s="344">
        <v>-0.50702246325246114</v>
      </c>
      <c r="L10" s="343"/>
      <c r="M10" s="346">
        <v>101.071</v>
      </c>
      <c r="N10" s="346">
        <v>97.747</v>
      </c>
      <c r="O10" s="346">
        <v>104.551</v>
      </c>
      <c r="P10" s="346">
        <v>96.385999999999996</v>
      </c>
      <c r="Q10" s="342"/>
      <c r="R10" s="346">
        <v>100.848798193721</v>
      </c>
      <c r="S10" s="346">
        <v>97.272876800070492</v>
      </c>
      <c r="T10" s="346">
        <v>105.41817235192099</v>
      </c>
      <c r="U10" s="346">
        <v>96.329813884253696</v>
      </c>
    </row>
    <row r="11" spans="1:21" ht="14.7" customHeight="1" x14ac:dyDescent="0.3">
      <c r="A11" s="334">
        <v>2015</v>
      </c>
      <c r="B11" s="342"/>
      <c r="C11" s="344">
        <v>0.23042975303067248</v>
      </c>
      <c r="D11" s="344">
        <v>-0.15697217998405499</v>
      </c>
      <c r="E11" s="344">
        <v>0.1669308653508963</v>
      </c>
      <c r="F11" s="344"/>
      <c r="G11" s="344"/>
      <c r="H11" s="345">
        <v>0.25782857373971679</v>
      </c>
      <c r="I11" s="344">
        <v>-0.15766818400052263</v>
      </c>
      <c r="J11" s="344">
        <v>0.22701392127592901</v>
      </c>
      <c r="K11" s="344"/>
      <c r="L11" s="343"/>
      <c r="M11" s="346">
        <v>101.11199999999999</v>
      </c>
      <c r="N11" s="346">
        <v>98.162999999999997</v>
      </c>
      <c r="O11" s="346">
        <v>104.49299999999999</v>
      </c>
      <c r="P11" s="346">
        <v>96.102000000000004</v>
      </c>
      <c r="Q11" s="342"/>
      <c r="R11" s="346">
        <v>100.95201086756799</v>
      </c>
      <c r="S11" s="346">
        <v>97.375906227837802</v>
      </c>
      <c r="T11" s="346">
        <v>105.44031141216502</v>
      </c>
      <c r="U11" s="346">
        <v>96.139516030081197</v>
      </c>
    </row>
    <row r="12" spans="1:21" x14ac:dyDescent="0.3">
      <c r="A12" s="342"/>
      <c r="B12" s="342"/>
      <c r="C12" s="342"/>
      <c r="D12" s="342"/>
      <c r="E12" s="342"/>
      <c r="F12" s="342"/>
      <c r="G12" s="342"/>
      <c r="H12" s="342"/>
      <c r="I12" s="342"/>
      <c r="J12" s="342"/>
      <c r="K12" s="342"/>
      <c r="L12" s="342"/>
      <c r="M12" s="342"/>
      <c r="N12" s="342"/>
      <c r="O12" s="342"/>
      <c r="P12" s="342"/>
      <c r="Q12" s="342"/>
      <c r="R12" s="342"/>
      <c r="S12" s="342"/>
      <c r="T12" s="342"/>
      <c r="U12" s="342"/>
    </row>
    <row r="13" spans="1:21" x14ac:dyDescent="0.3">
      <c r="A13" s="342"/>
      <c r="B13" s="342"/>
      <c r="C13" s="807" t="s">
        <v>2590</v>
      </c>
      <c r="D13" s="807"/>
      <c r="E13" s="807"/>
      <c r="F13" s="807"/>
      <c r="G13" s="342"/>
      <c r="H13" s="807" t="s">
        <v>2591</v>
      </c>
      <c r="I13" s="807"/>
      <c r="J13" s="807"/>
      <c r="K13" s="807"/>
      <c r="L13" s="342"/>
      <c r="M13" s="807" t="s">
        <v>2607</v>
      </c>
      <c r="N13" s="807"/>
      <c r="O13" s="807"/>
      <c r="P13" s="807"/>
      <c r="Q13" s="342"/>
      <c r="R13" s="342"/>
      <c r="S13" s="342"/>
      <c r="T13" s="342"/>
      <c r="U13" s="342"/>
    </row>
    <row r="14" spans="1:21" x14ac:dyDescent="0.3">
      <c r="A14" s="342"/>
      <c r="B14" s="342"/>
      <c r="C14" s="807" t="s">
        <v>2594</v>
      </c>
      <c r="D14" s="807"/>
      <c r="E14" s="807"/>
      <c r="F14" s="807"/>
      <c r="G14" s="342"/>
      <c r="H14" s="807" t="s">
        <v>2594</v>
      </c>
      <c r="I14" s="807"/>
      <c r="J14" s="807"/>
      <c r="K14" s="807"/>
      <c r="L14" s="342"/>
      <c r="M14" s="807" t="s">
        <v>2594</v>
      </c>
      <c r="N14" s="807"/>
      <c r="O14" s="807"/>
      <c r="P14" s="807"/>
      <c r="Q14" s="342"/>
      <c r="R14" s="342"/>
      <c r="S14" s="342"/>
      <c r="T14" s="342"/>
      <c r="U14" s="342"/>
    </row>
    <row r="15" spans="1:21" ht="30.45" customHeight="1" x14ac:dyDescent="0.3">
      <c r="A15" s="342"/>
      <c r="B15" s="342"/>
      <c r="C15" s="807" t="s">
        <v>2602</v>
      </c>
      <c r="D15" s="807"/>
      <c r="E15" s="807"/>
      <c r="F15" s="807"/>
      <c r="G15" s="347"/>
      <c r="H15" s="807" t="s">
        <v>2603</v>
      </c>
      <c r="I15" s="807"/>
      <c r="J15" s="807"/>
      <c r="K15" s="807"/>
      <c r="L15" s="347"/>
      <c r="M15" s="808" t="s">
        <v>2628</v>
      </c>
      <c r="N15" s="808"/>
      <c r="O15" s="808"/>
      <c r="P15" s="808"/>
      <c r="Q15" s="342"/>
      <c r="R15" s="342"/>
      <c r="S15" s="342"/>
      <c r="T15" s="342"/>
      <c r="U15" s="342"/>
    </row>
    <row r="16" spans="1:21" ht="15" thickBot="1" x14ac:dyDescent="0.35">
      <c r="A16" s="333" t="s">
        <v>2600</v>
      </c>
      <c r="B16" s="342"/>
      <c r="C16" s="333" t="s">
        <v>2601</v>
      </c>
      <c r="D16" s="333" t="s">
        <v>438</v>
      </c>
      <c r="E16" s="333" t="s">
        <v>439</v>
      </c>
      <c r="F16" s="333" t="s">
        <v>2541</v>
      </c>
      <c r="G16" s="342"/>
      <c r="H16" s="333" t="s">
        <v>2601</v>
      </c>
      <c r="I16" s="333" t="s">
        <v>438</v>
      </c>
      <c r="J16" s="333" t="s">
        <v>439</v>
      </c>
      <c r="K16" s="333" t="s">
        <v>2541</v>
      </c>
      <c r="L16" s="342"/>
      <c r="M16" s="333" t="s">
        <v>2601</v>
      </c>
      <c r="N16" s="333" t="s">
        <v>438</v>
      </c>
      <c r="O16" s="333" t="s">
        <v>439</v>
      </c>
      <c r="P16" s="333" t="s">
        <v>2541</v>
      </c>
      <c r="Q16" s="342"/>
      <c r="R16" s="342"/>
      <c r="S16" s="342"/>
      <c r="T16" s="342"/>
      <c r="U16" s="342"/>
    </row>
    <row r="17" spans="1:21" ht="15" thickTop="1" x14ac:dyDescent="0.3">
      <c r="A17" s="334">
        <v>2009</v>
      </c>
      <c r="B17" s="342"/>
      <c r="C17" s="344"/>
      <c r="D17" s="344">
        <v>0.23495537244144504</v>
      </c>
      <c r="E17" s="344">
        <v>-2.0086477132704728E-3</v>
      </c>
      <c r="F17" s="344">
        <v>-0.15513786022043718</v>
      </c>
      <c r="G17" s="342"/>
      <c r="H17" s="344"/>
      <c r="I17" s="344">
        <v>0.28384690715548988</v>
      </c>
      <c r="J17" s="344">
        <v>-2.9232068219973928E-2</v>
      </c>
      <c r="K17" s="344">
        <v>-0.10053985549731725</v>
      </c>
      <c r="L17" s="342"/>
      <c r="Q17" s="342"/>
      <c r="R17" s="342"/>
      <c r="S17" s="342"/>
      <c r="T17" s="342"/>
      <c r="U17" s="342"/>
    </row>
    <row r="18" spans="1:21" x14ac:dyDescent="0.3">
      <c r="A18" s="334">
        <v>2010</v>
      </c>
      <c r="B18" s="342"/>
      <c r="C18" s="344">
        <v>-3.0786409854858254E-2</v>
      </c>
      <c r="D18" s="344">
        <v>-3.3005055422316132E-2</v>
      </c>
      <c r="E18" s="344">
        <v>-4.1504608429706713E-2</v>
      </c>
      <c r="F18" s="344">
        <v>0.11330019116206236</v>
      </c>
      <c r="G18" s="342"/>
      <c r="H18" s="344">
        <v>-3.8118396383496789E-2</v>
      </c>
      <c r="I18" s="344">
        <v>-5.609281227562668E-2</v>
      </c>
      <c r="J18" s="344">
        <v>-8.0640874420520592E-2</v>
      </c>
      <c r="K18" s="344">
        <v>0.15771622922597772</v>
      </c>
      <c r="L18" s="342"/>
      <c r="M18" s="344"/>
      <c r="N18" s="344">
        <v>-4.4524706594891716E-2</v>
      </c>
      <c r="O18" s="344">
        <v>-0.11830443314091543</v>
      </c>
      <c r="P18" s="344">
        <v>0.12048848222387543</v>
      </c>
      <c r="Q18" s="342"/>
      <c r="R18" s="342"/>
      <c r="S18" s="342"/>
      <c r="T18" s="342"/>
      <c r="U18" s="342"/>
    </row>
    <row r="19" spans="1:21" x14ac:dyDescent="0.3">
      <c r="A19" s="334">
        <v>2011</v>
      </c>
      <c r="B19" s="342"/>
      <c r="C19" s="344">
        <v>-0.12352392166331694</v>
      </c>
      <c r="D19" s="344">
        <v>-4.7884068399569046E-2</v>
      </c>
      <c r="E19" s="344">
        <v>0.15844834220138249</v>
      </c>
      <c r="F19" s="344">
        <v>-0.27828222975005512</v>
      </c>
      <c r="G19" s="342"/>
      <c r="H19" s="344">
        <v>-0.14390477365867149</v>
      </c>
      <c r="I19" s="344">
        <v>-8.4280917661882726E-2</v>
      </c>
      <c r="J19" s="344">
        <v>0.18934709542483352</v>
      </c>
      <c r="K19" s="344">
        <v>-0.28204750641857368</v>
      </c>
      <c r="L19" s="342"/>
      <c r="M19" s="344">
        <v>-9.2548708359938225E-2</v>
      </c>
      <c r="N19" s="344">
        <v>-7.0076600754233165E-2</v>
      </c>
      <c r="O19" s="344">
        <v>0.14862547176354335</v>
      </c>
      <c r="P19" s="344">
        <v>-0.3190307286279811</v>
      </c>
      <c r="Q19" s="342"/>
      <c r="R19" s="342"/>
      <c r="S19" s="342"/>
      <c r="T19" s="342"/>
      <c r="U19" s="342"/>
    </row>
    <row r="20" spans="1:21" x14ac:dyDescent="0.3">
      <c r="A20" s="334">
        <v>2012</v>
      </c>
      <c r="B20" s="342"/>
      <c r="C20" s="348">
        <v>-6.1988421767642521E-3</v>
      </c>
      <c r="D20" s="348">
        <v>-4.5076924699708587E-2</v>
      </c>
      <c r="E20" s="348">
        <v>8.4257975826498077E-2</v>
      </c>
      <c r="F20" s="348">
        <v>0.38970362496260846</v>
      </c>
      <c r="G20" s="349"/>
      <c r="H20" s="348">
        <v>-2.1977215010391182E-2</v>
      </c>
      <c r="I20" s="348">
        <v>-7.6542955655354739E-2</v>
      </c>
      <c r="J20" s="348">
        <v>9.6083829877795068E-2</v>
      </c>
      <c r="K20" s="348">
        <v>0.46780161096670669</v>
      </c>
      <c r="L20" s="349"/>
      <c r="M20" s="348">
        <v>4.1098395386875097E-2</v>
      </c>
      <c r="N20" s="348">
        <v>-5.0944810151701603E-2</v>
      </c>
      <c r="O20" s="348">
        <v>6.6246543414025805E-2</v>
      </c>
      <c r="P20" s="348">
        <v>0.36751178793525852</v>
      </c>
      <c r="Q20" s="342"/>
      <c r="R20" s="342"/>
      <c r="S20" s="342"/>
      <c r="T20" s="342"/>
      <c r="U20" s="342"/>
    </row>
    <row r="21" spans="1:21" x14ac:dyDescent="0.3">
      <c r="A21" s="334">
        <v>2013</v>
      </c>
      <c r="B21" s="342"/>
      <c r="C21" s="348">
        <v>-0.13416333230493904</v>
      </c>
      <c r="D21" s="348">
        <v>-0.14670230671995022</v>
      </c>
      <c r="E21" s="348">
        <v>8.3223980203260828E-2</v>
      </c>
      <c r="F21" s="348">
        <v>4.6586780195598587E-2</v>
      </c>
      <c r="G21" s="349"/>
      <c r="H21" s="348">
        <v>-0.15256912263941158</v>
      </c>
      <c r="I21" s="348">
        <v>-0.15997771639799629</v>
      </c>
      <c r="J21" s="348">
        <v>8.249130073865274E-2</v>
      </c>
      <c r="K21" s="348">
        <v>6.9753346746974199E-2</v>
      </c>
      <c r="L21" s="349"/>
      <c r="M21" s="348">
        <v>-7.57499498382882E-2</v>
      </c>
      <c r="N21" s="348">
        <v>-0.14738886646083482</v>
      </c>
      <c r="O21" s="348">
        <v>5.0304760727303055E-2</v>
      </c>
      <c r="P21" s="348">
        <v>-1.0005281370886965E-2</v>
      </c>
      <c r="Q21" s="342"/>
      <c r="R21" s="342"/>
      <c r="S21" s="342"/>
      <c r="T21" s="342"/>
      <c r="U21" s="342"/>
    </row>
    <row r="22" spans="1:21" x14ac:dyDescent="0.3">
      <c r="A22" s="334">
        <v>2014</v>
      </c>
      <c r="B22" s="342"/>
      <c r="C22" s="344">
        <v>0.23557199312114485</v>
      </c>
      <c r="D22" s="344">
        <v>0.17678283882725032</v>
      </c>
      <c r="E22" s="344">
        <v>-0.1188631738536724</v>
      </c>
      <c r="F22" s="344">
        <v>-0.28157473809614553</v>
      </c>
      <c r="G22" s="342"/>
      <c r="H22" s="344">
        <v>0.2667770035810344</v>
      </c>
      <c r="I22" s="344">
        <v>0.19361713024184524</v>
      </c>
      <c r="J22" s="344">
        <v>-0.17463173608527838</v>
      </c>
      <c r="K22" s="344">
        <v>-0.29295643211914246</v>
      </c>
      <c r="L22" s="342"/>
      <c r="M22" s="344">
        <v>0.39251199754138422</v>
      </c>
      <c r="N22" s="344">
        <v>0.21542961328173593</v>
      </c>
      <c r="O22" s="344">
        <v>-0.20520597728386358</v>
      </c>
      <c r="P22" s="344">
        <v>-0.35020569311692729</v>
      </c>
      <c r="Q22" s="342"/>
      <c r="R22" s="342"/>
      <c r="S22" s="342"/>
      <c r="T22" s="342"/>
      <c r="U22" s="342"/>
    </row>
    <row r="23" spans="1:21" x14ac:dyDescent="0.3">
      <c r="A23" s="334">
        <v>2015</v>
      </c>
      <c r="B23" s="342"/>
      <c r="C23" s="344">
        <v>1.6001002634421724E-2</v>
      </c>
      <c r="D23" s="344">
        <v>-5.1029233661697759E-2</v>
      </c>
      <c r="E23" s="344">
        <v>-9.1124483632897824E-2</v>
      </c>
      <c r="F23" s="344"/>
      <c r="G23" s="342"/>
      <c r="H23" s="344">
        <v>3.01829628926642E-3</v>
      </c>
      <c r="I23" s="344">
        <v>-6.1263121872696669E-3</v>
      </c>
      <c r="J23" s="344"/>
      <c r="K23" s="344"/>
      <c r="L23" s="342"/>
      <c r="M23" s="344">
        <v>0.17059497796984258</v>
      </c>
      <c r="N23" s="344">
        <v>-1.422452459412038E-2</v>
      </c>
      <c r="O23" s="344">
        <v>-0.14495041357485228</v>
      </c>
      <c r="P23" s="344"/>
      <c r="Q23" s="342"/>
      <c r="R23" s="342"/>
      <c r="S23" s="342"/>
      <c r="T23" s="342"/>
      <c r="U23" s="342"/>
    </row>
  </sheetData>
  <mergeCells count="21">
    <mergeCell ref="C1:F1"/>
    <mergeCell ref="H1:K1"/>
    <mergeCell ref="M1:P1"/>
    <mergeCell ref="R1:U1"/>
    <mergeCell ref="C2:F2"/>
    <mergeCell ref="H2:K2"/>
    <mergeCell ref="M2:P2"/>
    <mergeCell ref="R2:U2"/>
    <mergeCell ref="C3:F3"/>
    <mergeCell ref="H3:K3"/>
    <mergeCell ref="M3:P3"/>
    <mergeCell ref="R3:U3"/>
    <mergeCell ref="C13:F13"/>
    <mergeCell ref="H13:K13"/>
    <mergeCell ref="M13:P13"/>
    <mergeCell ref="C14:F14"/>
    <mergeCell ref="H14:K14"/>
    <mergeCell ref="M14:P14"/>
    <mergeCell ref="C15:F15"/>
    <mergeCell ref="H15:K15"/>
    <mergeCell ref="M15:P15"/>
  </mergeCells>
  <pageMargins left="0.7" right="0.7" top="0.75" bottom="0.75" header="0.3" footer="0.3"/>
  <pageSetup paperSize="5" orientation="landscape"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U23"/>
  <sheetViews>
    <sheetView workbookViewId="0">
      <selection sqref="A1:CK18"/>
    </sheetView>
  </sheetViews>
  <sheetFormatPr defaultColWidth="8.6640625" defaultRowHeight="14.4" x14ac:dyDescent="0.3"/>
  <cols>
    <col min="1" max="1" width="8.6640625" style="330"/>
    <col min="2" max="2" width="4.5546875" style="330" customWidth="1"/>
    <col min="3" max="5" width="8.6640625" style="330"/>
    <col min="6" max="6" width="7.33203125" style="330" customWidth="1"/>
    <col min="7" max="7" width="2.33203125" style="330" customWidth="1"/>
    <col min="8" max="8" width="6.33203125" style="330" customWidth="1"/>
    <col min="9" max="9" width="7.33203125" style="330" customWidth="1"/>
    <col min="10" max="10" width="6.33203125" style="330" customWidth="1"/>
    <col min="11" max="11" width="8.33203125" style="330" customWidth="1"/>
    <col min="12" max="12" width="3.6640625" style="330" customWidth="1"/>
    <col min="13" max="13" width="11.33203125" style="330" customWidth="1"/>
    <col min="14" max="16" width="8.6640625" style="330"/>
    <col min="17" max="17" width="3.6640625" style="330" customWidth="1"/>
    <col min="18" max="16384" width="8.6640625" style="330"/>
  </cols>
  <sheetData>
    <row r="1" spans="1:21" x14ac:dyDescent="0.3">
      <c r="C1" s="807" t="s">
        <v>2590</v>
      </c>
      <c r="D1" s="807"/>
      <c r="E1" s="807"/>
      <c r="F1" s="807"/>
      <c r="G1" s="331"/>
      <c r="H1" s="807" t="s">
        <v>2591</v>
      </c>
      <c r="I1" s="807"/>
      <c r="J1" s="807"/>
      <c r="K1" s="807"/>
      <c r="L1" s="332"/>
      <c r="M1" s="810" t="s">
        <v>2592</v>
      </c>
      <c r="N1" s="810"/>
      <c r="O1" s="810"/>
      <c r="P1" s="810"/>
      <c r="R1" s="810" t="s">
        <v>2593</v>
      </c>
      <c r="S1" s="810"/>
      <c r="T1" s="810"/>
      <c r="U1" s="810"/>
    </row>
    <row r="2" spans="1:21" x14ac:dyDescent="0.3">
      <c r="C2" s="807" t="s">
        <v>2594</v>
      </c>
      <c r="D2" s="807"/>
      <c r="E2" s="807"/>
      <c r="F2" s="807"/>
      <c r="G2" s="331"/>
      <c r="H2" s="807" t="s">
        <v>2594</v>
      </c>
      <c r="I2" s="807"/>
      <c r="J2" s="807"/>
      <c r="K2" s="807"/>
      <c r="L2" s="332"/>
      <c r="M2" s="810" t="s">
        <v>2595</v>
      </c>
      <c r="N2" s="810"/>
      <c r="O2" s="810"/>
      <c r="P2" s="810"/>
      <c r="R2" s="810" t="s">
        <v>2596</v>
      </c>
      <c r="S2" s="810"/>
      <c r="T2" s="810"/>
      <c r="U2" s="810"/>
    </row>
    <row r="3" spans="1:21" x14ac:dyDescent="0.3">
      <c r="C3" s="807" t="s">
        <v>2597</v>
      </c>
      <c r="D3" s="807"/>
      <c r="E3" s="807"/>
      <c r="F3" s="807"/>
      <c r="G3" s="331"/>
      <c r="H3" s="807" t="s">
        <v>2598</v>
      </c>
      <c r="I3" s="807"/>
      <c r="J3" s="807"/>
      <c r="K3" s="807"/>
      <c r="L3" s="332"/>
      <c r="M3" s="810" t="s">
        <v>2599</v>
      </c>
      <c r="N3" s="810"/>
      <c r="O3" s="810"/>
      <c r="P3" s="810"/>
      <c r="R3" s="810" t="s">
        <v>2599</v>
      </c>
      <c r="S3" s="810"/>
      <c r="T3" s="810"/>
      <c r="U3" s="810"/>
    </row>
    <row r="4" spans="1:21" ht="15" thickBot="1" x14ac:dyDescent="0.35">
      <c r="A4" s="333" t="s">
        <v>2600</v>
      </c>
      <c r="C4" s="333" t="s">
        <v>2601</v>
      </c>
      <c r="D4" s="333" t="s">
        <v>438</v>
      </c>
      <c r="E4" s="333" t="s">
        <v>439</v>
      </c>
      <c r="F4" s="333" t="s">
        <v>2541</v>
      </c>
      <c r="H4" s="333" t="s">
        <v>2601</v>
      </c>
      <c r="I4" s="333" t="s">
        <v>438</v>
      </c>
      <c r="J4" s="333" t="s">
        <v>439</v>
      </c>
      <c r="K4" s="333" t="s">
        <v>2541</v>
      </c>
      <c r="M4" s="333" t="s">
        <v>2601</v>
      </c>
      <c r="N4" s="333" t="s">
        <v>438</v>
      </c>
      <c r="O4" s="333" t="s">
        <v>439</v>
      </c>
      <c r="P4" s="333" t="s">
        <v>2541</v>
      </c>
      <c r="R4" s="333" t="s">
        <v>2601</v>
      </c>
      <c r="S4" s="333" t="s">
        <v>438</v>
      </c>
      <c r="T4" s="333" t="s">
        <v>439</v>
      </c>
      <c r="U4" s="333" t="s">
        <v>2541</v>
      </c>
    </row>
    <row r="5" spans="1:21" ht="15" thickTop="1" x14ac:dyDescent="0.3">
      <c r="A5" s="334">
        <v>2009</v>
      </c>
      <c r="B5" s="335"/>
      <c r="C5" s="336"/>
      <c r="D5" s="336">
        <v>8.3579867954913789E-2</v>
      </c>
      <c r="E5" s="336">
        <v>0.30256595364056471</v>
      </c>
      <c r="F5" s="336">
        <v>-0.30847906330844099</v>
      </c>
      <c r="G5" s="336"/>
      <c r="H5" s="337"/>
      <c r="I5" s="336">
        <v>0.11511345449813892</v>
      </c>
      <c r="J5" s="336">
        <v>0.34867564683949204</v>
      </c>
      <c r="K5" s="336">
        <v>-0.32500209142165126</v>
      </c>
      <c r="M5" s="338">
        <v>100.31699999999999</v>
      </c>
      <c r="N5" s="338">
        <v>97.09</v>
      </c>
      <c r="O5" s="338">
        <v>103.77500000000001</v>
      </c>
      <c r="P5" s="338">
        <v>98.706999999999994</v>
      </c>
      <c r="R5" s="338">
        <v>100.23273389731099</v>
      </c>
      <c r="S5" s="338">
        <v>96.763380038709499</v>
      </c>
      <c r="T5" s="338">
        <v>105.05314385703799</v>
      </c>
      <c r="U5" s="338">
        <v>97.777556418058793</v>
      </c>
    </row>
    <row r="6" spans="1:21" x14ac:dyDescent="0.3">
      <c r="A6" s="334">
        <v>2010</v>
      </c>
      <c r="B6" s="335"/>
      <c r="C6" s="336">
        <v>3.9940647422279651E-2</v>
      </c>
      <c r="D6" s="336">
        <v>-0.16386628458865438</v>
      </c>
      <c r="E6" s="336">
        <v>0.28568778253411109</v>
      </c>
      <c r="F6" s="336">
        <v>-0.1232881024273369</v>
      </c>
      <c r="G6" s="336"/>
      <c r="H6" s="337">
        <v>6.812668680909284E-2</v>
      </c>
      <c r="I6" s="336">
        <v>-0.18093444345871124</v>
      </c>
      <c r="J6" s="336">
        <v>0.27586999603758233</v>
      </c>
      <c r="K6" s="336">
        <v>-0.14685844731334963</v>
      </c>
      <c r="M6" s="338">
        <v>100.461</v>
      </c>
      <c r="N6" s="338">
        <v>96.873999999999995</v>
      </c>
      <c r="O6" s="338">
        <v>104.254</v>
      </c>
      <c r="P6" s="338">
        <v>98.21</v>
      </c>
      <c r="R6" s="338">
        <v>100.372436430306</v>
      </c>
      <c r="S6" s="338">
        <v>96.875020814162809</v>
      </c>
      <c r="T6" s="338">
        <v>105.14584538429099</v>
      </c>
      <c r="U6" s="338">
        <v>97.419716304705588</v>
      </c>
    </row>
    <row r="7" spans="1:21" x14ac:dyDescent="0.3">
      <c r="A7" s="334">
        <v>2011</v>
      </c>
      <c r="B7" s="335"/>
      <c r="C7" s="336">
        <v>-3.1971825350167515E-2</v>
      </c>
      <c r="D7" s="336">
        <v>-0.18434313643931244</v>
      </c>
      <c r="E7" s="336">
        <v>0.56479127419472941</v>
      </c>
      <c r="F7" s="336">
        <v>-0.44384103591640867</v>
      </c>
      <c r="G7" s="336"/>
      <c r="H7" s="337">
        <v>-3.1448567352494572E-2</v>
      </c>
      <c r="I7" s="336">
        <v>-0.202057072358094</v>
      </c>
      <c r="J7" s="336">
        <v>0.63934103481325533</v>
      </c>
      <c r="K7" s="336">
        <v>-0.47839139926655183</v>
      </c>
      <c r="M7" s="338">
        <v>100.68</v>
      </c>
      <c r="N7" s="338">
        <v>96.861000000000004</v>
      </c>
      <c r="O7" s="338">
        <v>104.422</v>
      </c>
      <c r="P7" s="338">
        <v>97.837000000000003</v>
      </c>
      <c r="R7" s="338">
        <v>100.472454875978</v>
      </c>
      <c r="S7" s="338">
        <v>97.073213122734998</v>
      </c>
      <c r="T7" s="338">
        <v>105.18155289472799</v>
      </c>
      <c r="U7" s="338">
        <v>97.107290671709805</v>
      </c>
    </row>
    <row r="8" spans="1:21" x14ac:dyDescent="0.3">
      <c r="A8" s="334">
        <v>2012</v>
      </c>
      <c r="B8" s="335"/>
      <c r="C8" s="336">
        <v>0.12126819797904798</v>
      </c>
      <c r="D8" s="336">
        <v>-0.18183499788238566</v>
      </c>
      <c r="E8" s="336">
        <v>0.46238195104668312</v>
      </c>
      <c r="F8" s="336">
        <v>4.4011014050614028E-2</v>
      </c>
      <c r="G8" s="336"/>
      <c r="H8" s="337">
        <v>0.12675414976754129</v>
      </c>
      <c r="I8" s="336">
        <v>-0.19754339673200938</v>
      </c>
      <c r="J8" s="336">
        <v>0.51602365591600474</v>
      </c>
      <c r="K8" s="336">
        <v>4.5233266773943681E-2</v>
      </c>
      <c r="M8" s="338">
        <v>100.833</v>
      </c>
      <c r="N8" s="338">
        <v>97.010999999999996</v>
      </c>
      <c r="O8" s="338">
        <v>104.545</v>
      </c>
      <c r="P8" s="338">
        <v>97.33</v>
      </c>
      <c r="R8" s="338">
        <v>100.60553750588801</v>
      </c>
      <c r="S8" s="338">
        <v>97.134408494205601</v>
      </c>
      <c r="T8" s="338">
        <v>105.33886913181301</v>
      </c>
      <c r="U8" s="338">
        <v>96.766518820137108</v>
      </c>
    </row>
    <row r="9" spans="1:21" ht="14.7" customHeight="1" x14ac:dyDescent="0.3">
      <c r="A9" s="334">
        <v>2013</v>
      </c>
      <c r="B9" s="335"/>
      <c r="C9" s="336">
        <v>3.6353684245373774E-3</v>
      </c>
      <c r="D9" s="336">
        <v>-0.26298459817445363</v>
      </c>
      <c r="E9" s="336">
        <v>0.43832408458290617</v>
      </c>
      <c r="F9" s="336">
        <v>-0.22711873209236777</v>
      </c>
      <c r="G9" s="336"/>
      <c r="H9" s="337">
        <v>-5.1230340207631953E-3</v>
      </c>
      <c r="I9" s="336">
        <v>-0.27103873916999233</v>
      </c>
      <c r="J9" s="336">
        <v>0.49458274202554864</v>
      </c>
      <c r="K9" s="336">
        <v>-0.24637162509113608</v>
      </c>
      <c r="L9" s="332"/>
      <c r="M9" s="338">
        <v>100.991</v>
      </c>
      <c r="N9" s="338">
        <v>97.358999999999995</v>
      </c>
      <c r="O9" s="338">
        <v>104.511</v>
      </c>
      <c r="P9" s="338">
        <v>96.882999999999996</v>
      </c>
      <c r="R9" s="338">
        <v>100.72595426333299</v>
      </c>
      <c r="S9" s="338">
        <v>97.217578870861203</v>
      </c>
      <c r="T9" s="338">
        <v>105.382546344204</v>
      </c>
      <c r="U9" s="338">
        <v>96.54662243744589</v>
      </c>
    </row>
    <row r="10" spans="1:21" ht="14.7" customHeight="1" x14ac:dyDescent="0.3">
      <c r="A10" s="334">
        <v>2014</v>
      </c>
      <c r="B10" s="335"/>
      <c r="C10" s="336">
        <v>0.46349117387983685</v>
      </c>
      <c r="D10" s="336">
        <v>2.9435568974049975E-2</v>
      </c>
      <c r="E10" s="336">
        <v>0.15331789377795291</v>
      </c>
      <c r="F10" s="336">
        <v>-0.48106623684796535</v>
      </c>
      <c r="G10" s="336"/>
      <c r="H10" s="337">
        <v>0.5081159697355333</v>
      </c>
      <c r="I10" s="336">
        <v>3.3116207826558997E-2</v>
      </c>
      <c r="J10" s="336">
        <v>0.13852522047872595</v>
      </c>
      <c r="K10" s="336">
        <v>-0.50702246325246114</v>
      </c>
      <c r="L10" s="332"/>
      <c r="M10" s="338">
        <v>101.071</v>
      </c>
      <c r="N10" s="338">
        <v>97.747</v>
      </c>
      <c r="O10" s="338">
        <v>104.551</v>
      </c>
      <c r="P10" s="338">
        <v>96.385999999999996</v>
      </c>
      <c r="R10" s="338">
        <v>100.848798193721</v>
      </c>
      <c r="S10" s="338">
        <v>97.272876800070492</v>
      </c>
      <c r="T10" s="338">
        <v>105.41817235192099</v>
      </c>
      <c r="U10" s="338">
        <v>96.329813884253696</v>
      </c>
    </row>
    <row r="11" spans="1:21" ht="14.7" customHeight="1" x14ac:dyDescent="0.3">
      <c r="A11" s="334">
        <v>2015</v>
      </c>
      <c r="B11" s="335"/>
      <c r="C11" s="336">
        <v>0.23042975303067248</v>
      </c>
      <c r="D11" s="336">
        <v>-0.15697217998405499</v>
      </c>
      <c r="E11" s="336">
        <v>0.1669308653508963</v>
      </c>
      <c r="F11" s="336"/>
      <c r="G11" s="336"/>
      <c r="H11" s="337">
        <v>0.25782857373971679</v>
      </c>
      <c r="I11" s="336">
        <v>-0.15766818400052263</v>
      </c>
      <c r="J11" s="336">
        <v>0.22701392127592901</v>
      </c>
      <c r="K11" s="336"/>
      <c r="L11" s="332"/>
      <c r="M11" s="338">
        <v>101.11199999999999</v>
      </c>
      <c r="N11" s="338">
        <v>98.162999999999997</v>
      </c>
      <c r="O11" s="338">
        <v>104.49299999999999</v>
      </c>
      <c r="P11" s="338">
        <v>96.102000000000004</v>
      </c>
      <c r="R11" s="338">
        <v>100.95201086756799</v>
      </c>
      <c r="S11" s="338">
        <v>97.375906227837802</v>
      </c>
      <c r="T11" s="338">
        <v>105.44031141216502</v>
      </c>
      <c r="U11" s="338">
        <v>96.139516030081197</v>
      </c>
    </row>
    <row r="13" spans="1:21" x14ac:dyDescent="0.3">
      <c r="C13" s="807" t="s">
        <v>2590</v>
      </c>
      <c r="D13" s="807"/>
      <c r="E13" s="807"/>
      <c r="F13" s="807"/>
      <c r="H13" s="807" t="s">
        <v>2591</v>
      </c>
      <c r="I13" s="807"/>
      <c r="J13" s="807"/>
      <c r="K13" s="807"/>
    </row>
    <row r="14" spans="1:21" x14ac:dyDescent="0.3">
      <c r="C14" s="807" t="s">
        <v>2594</v>
      </c>
      <c r="D14" s="807"/>
      <c r="E14" s="807"/>
      <c r="F14" s="807"/>
      <c r="H14" s="807" t="s">
        <v>2594</v>
      </c>
      <c r="I14" s="807"/>
      <c r="J14" s="807"/>
      <c r="K14" s="807"/>
    </row>
    <row r="15" spans="1:21" x14ac:dyDescent="0.3">
      <c r="C15" s="807" t="s">
        <v>2602</v>
      </c>
      <c r="D15" s="807"/>
      <c r="E15" s="807"/>
      <c r="F15" s="807"/>
      <c r="H15" s="807" t="s">
        <v>2603</v>
      </c>
      <c r="I15" s="807"/>
      <c r="J15" s="807"/>
      <c r="K15" s="807"/>
    </row>
    <row r="16" spans="1:21" ht="15" thickBot="1" x14ac:dyDescent="0.35">
      <c r="A16" s="333" t="s">
        <v>2600</v>
      </c>
      <c r="C16" s="333" t="s">
        <v>2601</v>
      </c>
      <c r="D16" s="333" t="s">
        <v>438</v>
      </c>
      <c r="E16" s="333" t="s">
        <v>439</v>
      </c>
      <c r="F16" s="333" t="s">
        <v>2541</v>
      </c>
      <c r="H16" s="333" t="s">
        <v>2601</v>
      </c>
      <c r="I16" s="333" t="s">
        <v>438</v>
      </c>
      <c r="J16" s="333" t="s">
        <v>439</v>
      </c>
      <c r="K16" s="333" t="s">
        <v>2541</v>
      </c>
    </row>
    <row r="17" spans="1:11" ht="15" thickTop="1" x14ac:dyDescent="0.3">
      <c r="A17" s="334">
        <v>2009</v>
      </c>
      <c r="B17" s="335"/>
      <c r="C17" s="336"/>
      <c r="D17" s="336">
        <v>0.23495537244144504</v>
      </c>
      <c r="E17" s="336">
        <v>-2.0086477132704728E-3</v>
      </c>
      <c r="F17" s="336">
        <v>-0.15513786022043718</v>
      </c>
      <c r="H17" s="336"/>
      <c r="I17" s="336">
        <v>0.28384690715548988</v>
      </c>
      <c r="J17" s="336">
        <v>-2.9232068219973928E-2</v>
      </c>
      <c r="K17" s="336">
        <v>-0.10053985549731725</v>
      </c>
    </row>
    <row r="18" spans="1:11" x14ac:dyDescent="0.3">
      <c r="A18" s="334">
        <v>2010</v>
      </c>
      <c r="B18" s="335"/>
      <c r="C18" s="336">
        <v>-3.0786409854858254E-2</v>
      </c>
      <c r="D18" s="336">
        <v>-3.3005055422316132E-2</v>
      </c>
      <c r="E18" s="336">
        <v>-4.1504608429706713E-2</v>
      </c>
      <c r="F18" s="336">
        <v>0.11330019116206236</v>
      </c>
      <c r="H18" s="336">
        <v>-3.8118396383496789E-2</v>
      </c>
      <c r="I18" s="336">
        <v>-5.609281227562668E-2</v>
      </c>
      <c r="J18" s="336">
        <v>-8.0640874420520592E-2</v>
      </c>
      <c r="K18" s="336">
        <v>0.15771622922597772</v>
      </c>
    </row>
    <row r="19" spans="1:11" x14ac:dyDescent="0.3">
      <c r="A19" s="334">
        <v>2011</v>
      </c>
      <c r="B19" s="335"/>
      <c r="C19" s="336">
        <v>-0.12352392166331694</v>
      </c>
      <c r="D19" s="336">
        <v>-4.7884068399569046E-2</v>
      </c>
      <c r="E19" s="336">
        <v>0.15844834220138249</v>
      </c>
      <c r="F19" s="336">
        <v>-0.27828222975005512</v>
      </c>
      <c r="H19" s="336">
        <v>-0.14390477365867149</v>
      </c>
      <c r="I19" s="336">
        <v>-8.4280917661882726E-2</v>
      </c>
      <c r="J19" s="336">
        <v>0.18934709542483352</v>
      </c>
      <c r="K19" s="336">
        <v>-0.28204750641857368</v>
      </c>
    </row>
    <row r="20" spans="1:11" x14ac:dyDescent="0.3">
      <c r="A20" s="334">
        <v>2012</v>
      </c>
      <c r="B20" s="335"/>
      <c r="C20" s="336">
        <v>-6.1988421767642521E-3</v>
      </c>
      <c r="D20" s="336">
        <v>-4.5076924699708587E-2</v>
      </c>
      <c r="E20" s="336">
        <v>8.4257975826498077E-2</v>
      </c>
      <c r="F20" s="336">
        <v>0.38970362496260846</v>
      </c>
      <c r="H20" s="336">
        <v>-2.1977215010391182E-2</v>
      </c>
      <c r="I20" s="336">
        <v>-7.6542955655354739E-2</v>
      </c>
      <c r="J20" s="336">
        <v>9.6083829877795068E-2</v>
      </c>
      <c r="K20" s="336">
        <v>0.46780161096670669</v>
      </c>
    </row>
    <row r="21" spans="1:11" x14ac:dyDescent="0.3">
      <c r="A21" s="334">
        <v>2013</v>
      </c>
      <c r="B21" s="335"/>
      <c r="C21" s="336">
        <v>-0.13416333230493904</v>
      </c>
      <c r="D21" s="336">
        <v>-0.14670230671995022</v>
      </c>
      <c r="E21" s="336">
        <v>8.3223980203260828E-2</v>
      </c>
      <c r="F21" s="336">
        <v>4.6586780195598587E-2</v>
      </c>
      <c r="H21" s="336">
        <v>-0.15256912263941158</v>
      </c>
      <c r="I21" s="336">
        <v>-0.15997771639799629</v>
      </c>
      <c r="J21" s="336">
        <v>8.249130073865274E-2</v>
      </c>
      <c r="K21" s="336">
        <v>6.9753346746974199E-2</v>
      </c>
    </row>
    <row r="22" spans="1:11" x14ac:dyDescent="0.3">
      <c r="A22" s="334">
        <v>2014</v>
      </c>
      <c r="B22" s="335"/>
      <c r="C22" s="336">
        <v>0.23557199312114485</v>
      </c>
      <c r="D22" s="336">
        <v>0.17678283882725032</v>
      </c>
      <c r="E22" s="336">
        <v>-0.1188631738536724</v>
      </c>
      <c r="F22" s="336">
        <v>-0.28157473809614553</v>
      </c>
      <c r="H22" s="336">
        <v>0.2667770035810344</v>
      </c>
      <c r="I22" s="336">
        <v>0.19361713024184524</v>
      </c>
      <c r="J22" s="336">
        <v>-0.17463173608527838</v>
      </c>
      <c r="K22" s="336">
        <v>-0.29295643211914246</v>
      </c>
    </row>
    <row r="23" spans="1:11" x14ac:dyDescent="0.3">
      <c r="A23" s="334">
        <v>2015</v>
      </c>
      <c r="B23" s="335"/>
      <c r="C23" s="336">
        <v>1.6001002634421724E-2</v>
      </c>
      <c r="D23" s="336">
        <v>-5.1029233661697759E-2</v>
      </c>
      <c r="E23" s="336">
        <v>-9.1124483632897824E-2</v>
      </c>
      <c r="F23" s="336"/>
      <c r="H23" s="336">
        <v>3.01829628926642E-3</v>
      </c>
      <c r="I23" s="336">
        <v>-6.1263121872696669E-3</v>
      </c>
      <c r="J23" s="336"/>
      <c r="K23" s="336"/>
    </row>
  </sheetData>
  <mergeCells count="18">
    <mergeCell ref="M3:P3"/>
    <mergeCell ref="R3:U3"/>
    <mergeCell ref="C13:F13"/>
    <mergeCell ref="H13:K13"/>
    <mergeCell ref="C1:F1"/>
    <mergeCell ref="H1:K1"/>
    <mergeCell ref="M1:P1"/>
    <mergeCell ref="R1:U1"/>
    <mergeCell ref="C2:F2"/>
    <mergeCell ref="H2:K2"/>
    <mergeCell ref="M2:P2"/>
    <mergeCell ref="R2:U2"/>
    <mergeCell ref="C14:F14"/>
    <mergeCell ref="H14:K14"/>
    <mergeCell ref="C15:F15"/>
    <mergeCell ref="H15:K15"/>
    <mergeCell ref="C3:F3"/>
    <mergeCell ref="H3:K3"/>
  </mergeCells>
  <pageMargins left="0.7" right="0.7" top="0.75" bottom="0.75" header="0.3" footer="0.3"/>
  <pageSetup paperSize="5"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M17"/>
  <sheetViews>
    <sheetView workbookViewId="0">
      <pane ySplit="11" topLeftCell="A12" activePane="bottomLeft" state="frozen"/>
      <selection sqref="A1:CK18"/>
      <selection pane="bottomLeft" sqref="A1:CK18"/>
    </sheetView>
  </sheetViews>
  <sheetFormatPr defaultColWidth="8.6640625" defaultRowHeight="14.4" x14ac:dyDescent="0.3"/>
  <cols>
    <col min="1" max="1" width="20" style="330" customWidth="1"/>
    <col min="2" max="255" width="8" style="330" customWidth="1"/>
    <col min="256" max="16384" width="8.6640625" style="330"/>
  </cols>
  <sheetData>
    <row r="1" spans="1:13" ht="15.6" x14ac:dyDescent="0.3">
      <c r="A1" s="814" t="s">
        <v>2604</v>
      </c>
      <c r="B1" s="812"/>
      <c r="C1" s="812"/>
      <c r="D1" s="812"/>
      <c r="E1" s="812"/>
      <c r="F1" s="812"/>
    </row>
    <row r="2" spans="1:13" ht="15.6" x14ac:dyDescent="0.3">
      <c r="A2" s="814" t="s">
        <v>2605</v>
      </c>
      <c r="B2" s="812"/>
      <c r="C2" s="812"/>
      <c r="D2" s="812"/>
      <c r="E2" s="812"/>
      <c r="F2" s="812"/>
    </row>
    <row r="3" spans="1:13" x14ac:dyDescent="0.3">
      <c r="A3" s="812"/>
      <c r="B3" s="812"/>
      <c r="C3" s="812"/>
      <c r="D3" s="812"/>
      <c r="E3" s="812"/>
      <c r="F3" s="812"/>
    </row>
    <row r="4" spans="1:13" x14ac:dyDescent="0.3">
      <c r="A4" s="340" t="s">
        <v>2606</v>
      </c>
      <c r="B4" s="811" t="s">
        <v>2607</v>
      </c>
      <c r="C4" s="812"/>
      <c r="D4" s="812"/>
      <c r="E4" s="812"/>
      <c r="F4" s="812"/>
    </row>
    <row r="5" spans="1:13" x14ac:dyDescent="0.3">
      <c r="A5" s="815" t="s">
        <v>2608</v>
      </c>
      <c r="B5" s="812"/>
      <c r="C5" s="812"/>
      <c r="D5" s="812"/>
      <c r="E5" s="812"/>
      <c r="F5" s="812"/>
    </row>
    <row r="6" spans="1:13" x14ac:dyDescent="0.3">
      <c r="A6" s="340" t="s">
        <v>2609</v>
      </c>
      <c r="B6" s="811" t="s">
        <v>2610</v>
      </c>
      <c r="C6" s="812"/>
      <c r="D6" s="812"/>
      <c r="E6" s="812"/>
      <c r="F6" s="812"/>
    </row>
    <row r="7" spans="1:13" x14ac:dyDescent="0.3">
      <c r="A7" s="340" t="s">
        <v>2611</v>
      </c>
      <c r="B7" s="811" t="s">
        <v>2594</v>
      </c>
      <c r="C7" s="812"/>
      <c r="D7" s="812"/>
      <c r="E7" s="812"/>
      <c r="F7" s="812"/>
    </row>
    <row r="8" spans="1:13" x14ac:dyDescent="0.3">
      <c r="A8" s="340" t="s">
        <v>2612</v>
      </c>
      <c r="B8" s="811" t="s">
        <v>2613</v>
      </c>
      <c r="C8" s="812"/>
      <c r="D8" s="812"/>
      <c r="E8" s="812"/>
      <c r="F8" s="812"/>
    </row>
    <row r="9" spans="1:13" x14ac:dyDescent="0.3">
      <c r="A9" s="340" t="s">
        <v>2614</v>
      </c>
      <c r="B9" s="813" t="s">
        <v>2615</v>
      </c>
      <c r="C9" s="812"/>
      <c r="D9" s="812"/>
      <c r="E9" s="812"/>
      <c r="F9" s="812"/>
    </row>
    <row r="11" spans="1:13" ht="15" thickBot="1" x14ac:dyDescent="0.35">
      <c r="A11" s="333" t="s">
        <v>2600</v>
      </c>
      <c r="B11" s="333" t="s">
        <v>2616</v>
      </c>
      <c r="C11" s="333" t="s">
        <v>2617</v>
      </c>
      <c r="D11" s="333" t="s">
        <v>2618</v>
      </c>
      <c r="E11" s="333" t="s">
        <v>2619</v>
      </c>
      <c r="F11" s="333" t="s">
        <v>2620</v>
      </c>
      <c r="G11" s="333" t="s">
        <v>2621</v>
      </c>
      <c r="H11" s="333" t="s">
        <v>2622</v>
      </c>
      <c r="I11" s="333" t="s">
        <v>2623</v>
      </c>
      <c r="J11" s="333" t="s">
        <v>2624</v>
      </c>
      <c r="K11" s="333" t="s">
        <v>2625</v>
      </c>
      <c r="L11" s="333" t="s">
        <v>2626</v>
      </c>
      <c r="M11" s="333" t="s">
        <v>2627</v>
      </c>
    </row>
    <row r="12" spans="1:13" ht="15" thickTop="1" x14ac:dyDescent="0.3">
      <c r="A12" s="334">
        <v>2010</v>
      </c>
      <c r="B12" s="341">
        <v>104</v>
      </c>
      <c r="C12" s="341">
        <v>102.7</v>
      </c>
      <c r="D12" s="341">
        <v>93.6</v>
      </c>
      <c r="E12" s="341">
        <v>99.9</v>
      </c>
      <c r="F12" s="341">
        <v>98.1</v>
      </c>
      <c r="G12" s="341">
        <v>98.9</v>
      </c>
      <c r="H12" s="341">
        <v>101.7</v>
      </c>
      <c r="I12" s="341">
        <v>92</v>
      </c>
      <c r="J12" s="341">
        <v>94</v>
      </c>
      <c r="K12" s="341">
        <v>99.1</v>
      </c>
      <c r="L12" s="341">
        <v>97.8</v>
      </c>
      <c r="M12" s="341">
        <v>99.1</v>
      </c>
    </row>
    <row r="13" spans="1:13" x14ac:dyDescent="0.3">
      <c r="A13" s="334">
        <v>2011</v>
      </c>
      <c r="B13" s="341">
        <v>98.6</v>
      </c>
      <c r="C13" s="341">
        <v>94.6</v>
      </c>
      <c r="D13" s="341">
        <v>95.7</v>
      </c>
      <c r="E13" s="341">
        <v>94.9</v>
      </c>
      <c r="F13" s="341">
        <v>92.9</v>
      </c>
      <c r="G13" s="341">
        <v>95.9</v>
      </c>
      <c r="H13" s="341">
        <v>98.5</v>
      </c>
      <c r="I13" s="341">
        <v>98.9</v>
      </c>
      <c r="J13" s="341">
        <v>96.3</v>
      </c>
      <c r="K13" s="341">
        <v>91.8</v>
      </c>
      <c r="L13" s="341">
        <v>90.6</v>
      </c>
      <c r="M13" s="341">
        <v>84.4</v>
      </c>
    </row>
    <row r="14" spans="1:13" x14ac:dyDescent="0.3">
      <c r="A14" s="334">
        <v>2012</v>
      </c>
      <c r="B14" s="341">
        <v>85.5</v>
      </c>
      <c r="C14" s="341">
        <v>86.6</v>
      </c>
      <c r="D14" s="341">
        <v>97.4</v>
      </c>
      <c r="E14" s="341">
        <v>89.4</v>
      </c>
      <c r="F14" s="341">
        <v>89.6</v>
      </c>
      <c r="G14" s="341">
        <v>87</v>
      </c>
      <c r="H14" s="341">
        <v>88.5</v>
      </c>
      <c r="I14" s="341">
        <v>90</v>
      </c>
      <c r="J14" s="341">
        <v>91.8</v>
      </c>
      <c r="K14" s="341">
        <v>93.1</v>
      </c>
      <c r="L14" s="341">
        <v>99.2</v>
      </c>
      <c r="M14" s="341">
        <v>100</v>
      </c>
    </row>
    <row r="15" spans="1:13" x14ac:dyDescent="0.3">
      <c r="A15" s="334">
        <v>2013</v>
      </c>
      <c r="B15" s="341">
        <v>93.8</v>
      </c>
      <c r="C15" s="341">
        <v>98.4</v>
      </c>
      <c r="D15" s="341">
        <v>94.4</v>
      </c>
      <c r="E15" s="341">
        <v>91.2</v>
      </c>
      <c r="F15" s="341">
        <v>89.4</v>
      </c>
      <c r="G15" s="341">
        <v>94.8</v>
      </c>
      <c r="H15" s="341">
        <v>89.1</v>
      </c>
      <c r="I15" s="341">
        <v>94.5</v>
      </c>
      <c r="J15" s="341">
        <v>95.2</v>
      </c>
      <c r="K15" s="341">
        <v>92.8</v>
      </c>
      <c r="L15" s="341">
        <v>91.2</v>
      </c>
      <c r="M15" s="341">
        <v>94.1</v>
      </c>
    </row>
    <row r="16" spans="1:13" x14ac:dyDescent="0.3">
      <c r="A16" s="334">
        <v>2014</v>
      </c>
      <c r="B16" s="341">
        <v>102.3</v>
      </c>
      <c r="C16" s="341">
        <v>98.2</v>
      </c>
      <c r="D16" s="341">
        <v>101.6</v>
      </c>
      <c r="E16" s="341">
        <v>112</v>
      </c>
      <c r="F16" s="341">
        <v>105.9</v>
      </c>
      <c r="G16" s="341">
        <v>99.3</v>
      </c>
      <c r="H16" s="341">
        <v>102.4</v>
      </c>
      <c r="I16" s="341">
        <v>100</v>
      </c>
      <c r="J16" s="341">
        <v>97.1</v>
      </c>
      <c r="K16" s="341">
        <v>91.2</v>
      </c>
      <c r="L16" s="341">
        <v>87.8</v>
      </c>
      <c r="M16" s="341">
        <v>89.9</v>
      </c>
    </row>
    <row r="17" spans="1:11" x14ac:dyDescent="0.3">
      <c r="A17" s="334">
        <v>2015</v>
      </c>
      <c r="B17" s="341">
        <v>97.4</v>
      </c>
      <c r="C17" s="341">
        <v>92.4</v>
      </c>
      <c r="D17" s="341">
        <v>89.9</v>
      </c>
      <c r="E17" s="341">
        <v>94</v>
      </c>
      <c r="F17" s="341">
        <v>96.4</v>
      </c>
      <c r="G17" s="341">
        <v>88.3</v>
      </c>
      <c r="H17" s="341">
        <v>89.6</v>
      </c>
      <c r="I17" s="341">
        <v>90.3</v>
      </c>
      <c r="J17" s="341">
        <v>88.1</v>
      </c>
      <c r="K17" s="341">
        <v>86.2</v>
      </c>
    </row>
  </sheetData>
  <mergeCells count="9">
    <mergeCell ref="B7:F7"/>
    <mergeCell ref="B8:F8"/>
    <mergeCell ref="B9:F9"/>
    <mergeCell ref="A1:F1"/>
    <mergeCell ref="A2:F2"/>
    <mergeCell ref="A3:F3"/>
    <mergeCell ref="B4:F4"/>
    <mergeCell ref="A5:F5"/>
    <mergeCell ref="B6:F6"/>
  </mergeCells>
  <pageMargins left="0.7" right="0.7" top="0.75" bottom="0.75" header="0.3" footer="0.3"/>
  <pageSetup orientation="landscape" r:id="rId1"/>
  <headerFooter>
    <oddHeader>&amp;CBureau of Labor Statistics</oddHeader>
    <oddFooter>&amp;LSource: Bureau of Labor Statistics&amp;RGenerated on: December 9, 2015 (03:59:57 PM)</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N24"/>
  <sheetViews>
    <sheetView showGridLines="0" zoomScaleNormal="100" workbookViewId="0">
      <selection sqref="A1:CM1"/>
    </sheetView>
  </sheetViews>
  <sheetFormatPr defaultColWidth="9.109375" defaultRowHeight="10.199999999999999" x14ac:dyDescent="0.2"/>
  <cols>
    <col min="1" max="1" width="33.6640625" style="350" customWidth="1"/>
    <col min="2" max="91" width="6.77734375" style="350" customWidth="1"/>
    <col min="92" max="16384" width="9.109375" style="350"/>
  </cols>
  <sheetData>
    <row r="1" spans="1:92" ht="11.25" customHeight="1" x14ac:dyDescent="0.2">
      <c r="A1" s="822" t="s">
        <v>2576</v>
      </c>
      <c r="B1" s="823"/>
      <c r="C1" s="823"/>
      <c r="D1" s="823"/>
      <c r="E1" s="823"/>
      <c r="F1" s="823"/>
      <c r="G1" s="823"/>
      <c r="H1" s="823"/>
      <c r="I1" s="823"/>
      <c r="J1" s="823"/>
      <c r="K1" s="823"/>
      <c r="L1" s="823"/>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c r="AN1" s="823"/>
      <c r="AO1" s="823"/>
      <c r="AP1" s="823"/>
      <c r="AQ1" s="823"/>
      <c r="AR1" s="823"/>
      <c r="AS1" s="823"/>
      <c r="AT1" s="823"/>
      <c r="AU1" s="823"/>
      <c r="AV1" s="823"/>
      <c r="AW1" s="823"/>
      <c r="AX1" s="823"/>
      <c r="AY1" s="823"/>
      <c r="AZ1" s="823"/>
      <c r="BA1" s="823"/>
      <c r="BB1" s="823"/>
      <c r="BC1" s="823"/>
      <c r="BD1" s="823"/>
      <c r="BE1" s="823"/>
      <c r="BF1" s="823"/>
      <c r="BG1" s="823"/>
      <c r="BH1" s="823"/>
      <c r="BI1" s="823"/>
      <c r="BJ1" s="823"/>
      <c r="BK1" s="823"/>
      <c r="BL1" s="823"/>
      <c r="BM1" s="823"/>
      <c r="BN1" s="823"/>
      <c r="BO1" s="823"/>
      <c r="BP1" s="823"/>
      <c r="BQ1" s="823"/>
      <c r="BR1" s="823"/>
      <c r="BS1" s="823"/>
      <c r="BT1" s="823"/>
      <c r="BU1" s="823"/>
      <c r="BV1" s="823"/>
      <c r="BW1" s="823"/>
      <c r="BX1" s="823"/>
      <c r="BY1" s="823"/>
      <c r="BZ1" s="823"/>
      <c r="CA1" s="823"/>
      <c r="CB1" s="823"/>
      <c r="CC1" s="823"/>
      <c r="CD1" s="823"/>
      <c r="CE1" s="823"/>
      <c r="CF1" s="823"/>
      <c r="CG1" s="823"/>
      <c r="CH1" s="823"/>
      <c r="CI1" s="823"/>
      <c r="CJ1" s="823"/>
      <c r="CK1" s="823"/>
      <c r="CL1" s="823"/>
      <c r="CM1" s="824"/>
    </row>
    <row r="2" spans="1:92" ht="11.25" customHeight="1" x14ac:dyDescent="0.2">
      <c r="A2" s="825" t="s">
        <v>2577</v>
      </c>
      <c r="B2" s="826"/>
      <c r="C2" s="826"/>
      <c r="D2" s="826"/>
      <c r="E2" s="826"/>
      <c r="F2" s="826"/>
      <c r="G2" s="826"/>
      <c r="H2" s="826"/>
      <c r="I2" s="826"/>
      <c r="J2" s="826"/>
      <c r="K2" s="826"/>
      <c r="L2" s="82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826"/>
      <c r="AO2" s="826"/>
      <c r="AP2" s="826"/>
      <c r="AQ2" s="826"/>
      <c r="AR2" s="826"/>
      <c r="AS2" s="826"/>
      <c r="AT2" s="826"/>
      <c r="AU2" s="826"/>
      <c r="AV2" s="826"/>
      <c r="AW2" s="826"/>
      <c r="AX2" s="826"/>
      <c r="AY2" s="826"/>
      <c r="AZ2" s="826"/>
      <c r="BA2" s="826"/>
      <c r="BB2" s="826"/>
      <c r="BC2" s="826"/>
      <c r="BD2" s="826"/>
      <c r="BE2" s="826"/>
      <c r="BF2" s="826"/>
      <c r="BG2" s="826"/>
      <c r="BH2" s="826"/>
      <c r="BI2" s="826"/>
      <c r="BJ2" s="826"/>
      <c r="BK2" s="826"/>
      <c r="BL2" s="826"/>
      <c r="BM2" s="826"/>
      <c r="BN2" s="826"/>
      <c r="BO2" s="826"/>
      <c r="BP2" s="826"/>
      <c r="BQ2" s="826"/>
      <c r="BR2" s="826"/>
      <c r="BS2" s="826"/>
      <c r="BT2" s="826"/>
      <c r="BU2" s="826"/>
      <c r="BV2" s="826"/>
      <c r="BW2" s="826"/>
      <c r="BX2" s="826"/>
      <c r="BY2" s="826"/>
      <c r="BZ2" s="826"/>
      <c r="CA2" s="826"/>
      <c r="CB2" s="826"/>
      <c r="CC2" s="826"/>
      <c r="CD2" s="826"/>
      <c r="CE2" s="826"/>
      <c r="CF2" s="826"/>
      <c r="CG2" s="826"/>
      <c r="CH2" s="826"/>
      <c r="CI2" s="826"/>
      <c r="CJ2" s="826"/>
      <c r="CK2" s="826"/>
      <c r="CL2" s="826"/>
      <c r="CM2" s="827"/>
    </row>
    <row r="3" spans="1:92" ht="11.25" customHeight="1" x14ac:dyDescent="0.2">
      <c r="A3" s="483"/>
      <c r="B3" s="828"/>
      <c r="C3" s="828"/>
      <c r="D3" s="828"/>
      <c r="E3" s="828"/>
      <c r="F3" s="828"/>
      <c r="G3" s="828"/>
      <c r="H3" s="828"/>
      <c r="I3" s="828"/>
      <c r="J3" s="828"/>
      <c r="K3" s="828"/>
      <c r="L3" s="828"/>
      <c r="M3" s="828"/>
      <c r="N3" s="828"/>
      <c r="O3" s="828"/>
      <c r="P3" s="828"/>
      <c r="Q3" s="828"/>
      <c r="R3" s="828"/>
      <c r="S3" s="828"/>
      <c r="T3" s="828"/>
      <c r="U3" s="828"/>
      <c r="V3" s="828"/>
      <c r="W3" s="828"/>
      <c r="X3" s="828"/>
      <c r="Y3" s="828"/>
      <c r="Z3" s="828"/>
      <c r="AA3" s="828"/>
      <c r="AB3" s="828"/>
      <c r="AC3" s="828"/>
      <c r="AD3" s="828"/>
      <c r="AE3" s="828"/>
      <c r="AF3" s="828"/>
      <c r="AG3" s="828"/>
      <c r="AH3" s="828"/>
      <c r="AI3" s="828"/>
      <c r="AJ3" s="828"/>
      <c r="AK3" s="828"/>
      <c r="AL3" s="828"/>
      <c r="AM3" s="828"/>
      <c r="AN3" s="828"/>
      <c r="AO3" s="828"/>
      <c r="AP3" s="828"/>
      <c r="AQ3" s="828"/>
      <c r="AR3" s="828"/>
      <c r="AS3" s="828"/>
      <c r="AT3" s="828"/>
      <c r="AU3" s="828"/>
      <c r="AV3" s="828"/>
      <c r="AW3" s="828"/>
      <c r="AX3" s="828"/>
      <c r="AY3" s="828"/>
      <c r="AZ3" s="828"/>
      <c r="BA3" s="828"/>
      <c r="BB3" s="828"/>
      <c r="BC3" s="828"/>
      <c r="BD3" s="828"/>
      <c r="BE3" s="828"/>
      <c r="BF3" s="828"/>
      <c r="BG3" s="828"/>
      <c r="BH3" s="828"/>
      <c r="BI3" s="828"/>
      <c r="BJ3" s="828"/>
      <c r="BK3" s="828"/>
      <c r="BL3" s="828"/>
      <c r="BM3" s="828"/>
      <c r="BN3" s="828"/>
      <c r="BO3" s="828"/>
      <c r="BP3" s="828"/>
      <c r="BQ3" s="828"/>
      <c r="BR3" s="828"/>
      <c r="BS3" s="828"/>
      <c r="BT3" s="828"/>
      <c r="BU3" s="828"/>
      <c r="BV3" s="829"/>
      <c r="BW3" s="829"/>
      <c r="BX3" s="829"/>
      <c r="BY3" s="829"/>
      <c r="BZ3" s="829"/>
      <c r="CA3" s="829"/>
      <c r="CB3" s="829"/>
      <c r="CC3" s="829"/>
      <c r="CD3" s="829"/>
      <c r="CE3" s="829"/>
      <c r="CF3" s="829"/>
      <c r="CG3" s="829"/>
      <c r="CH3" s="829"/>
      <c r="CI3" s="829"/>
      <c r="CJ3" s="829"/>
      <c r="CK3" s="830"/>
      <c r="CL3" s="351"/>
      <c r="CM3" s="351"/>
    </row>
    <row r="4" spans="1:92" ht="11.25" customHeight="1" x14ac:dyDescent="0.2">
      <c r="A4" s="831" t="s">
        <v>2578</v>
      </c>
      <c r="B4" s="816"/>
      <c r="C4" s="817"/>
      <c r="D4" s="817"/>
      <c r="E4" s="817"/>
      <c r="F4" s="817"/>
      <c r="G4" s="817"/>
      <c r="H4" s="817"/>
      <c r="I4" s="817"/>
      <c r="J4" s="817"/>
      <c r="K4" s="817"/>
      <c r="L4" s="817"/>
      <c r="M4" s="817"/>
      <c r="N4" s="817"/>
      <c r="O4" s="817"/>
      <c r="P4" s="817"/>
      <c r="Q4" s="817"/>
      <c r="R4" s="818"/>
      <c r="S4" s="819" t="s">
        <v>2408</v>
      </c>
      <c r="T4" s="820"/>
      <c r="U4" s="820"/>
      <c r="V4" s="820"/>
      <c r="W4" s="820"/>
      <c r="X4" s="820"/>
      <c r="Y4" s="820"/>
      <c r="Z4" s="820"/>
      <c r="AA4" s="820"/>
      <c r="AB4" s="820"/>
      <c r="AC4" s="820"/>
      <c r="AD4" s="820"/>
      <c r="AE4" s="820"/>
      <c r="AF4" s="820"/>
      <c r="AG4" s="820"/>
      <c r="AH4" s="820"/>
      <c r="AI4" s="820"/>
      <c r="AJ4" s="820"/>
      <c r="AK4" s="820"/>
      <c r="AL4" s="820"/>
      <c r="AM4" s="820"/>
      <c r="AN4" s="820"/>
      <c r="AO4" s="820"/>
      <c r="AP4" s="820"/>
      <c r="AQ4" s="820"/>
      <c r="AR4" s="820"/>
      <c r="AS4" s="820"/>
      <c r="AT4" s="820"/>
      <c r="AU4" s="820"/>
      <c r="AV4" s="820"/>
      <c r="AW4" s="820"/>
      <c r="AX4" s="820"/>
      <c r="AY4" s="820"/>
      <c r="AZ4" s="820"/>
      <c r="BA4" s="820"/>
      <c r="BB4" s="820"/>
      <c r="BC4" s="820"/>
      <c r="BD4" s="820"/>
      <c r="BE4" s="820"/>
      <c r="BF4" s="820"/>
      <c r="BG4" s="820"/>
      <c r="BH4" s="820"/>
      <c r="BI4" s="820"/>
      <c r="BJ4" s="820"/>
      <c r="BK4" s="820"/>
      <c r="BL4" s="820"/>
      <c r="BM4" s="820"/>
      <c r="BN4" s="820"/>
      <c r="BO4" s="820"/>
      <c r="BP4" s="820"/>
      <c r="BQ4" s="820"/>
      <c r="BR4" s="820"/>
      <c r="BS4" s="820"/>
      <c r="BT4" s="820"/>
      <c r="BU4" s="820"/>
      <c r="BV4" s="820"/>
      <c r="BW4" s="820"/>
      <c r="BX4" s="820"/>
      <c r="BY4" s="820"/>
      <c r="BZ4" s="820"/>
      <c r="CA4" s="820"/>
      <c r="CB4" s="820"/>
      <c r="CC4" s="820"/>
      <c r="CD4" s="820"/>
      <c r="CE4" s="820"/>
      <c r="CF4" s="820"/>
      <c r="CG4" s="820"/>
      <c r="CH4" s="820"/>
      <c r="CI4" s="820"/>
      <c r="CJ4" s="820"/>
      <c r="CK4" s="820"/>
      <c r="CL4" s="820"/>
      <c r="CM4" s="821"/>
    </row>
    <row r="5" spans="1:92" ht="11.25" customHeight="1" thickBot="1" x14ac:dyDescent="0.25">
      <c r="A5" s="832"/>
      <c r="B5" s="540">
        <v>1999</v>
      </c>
      <c r="C5" s="355">
        <v>2000</v>
      </c>
      <c r="D5" s="355">
        <v>2001</v>
      </c>
      <c r="E5" s="355">
        <v>2002</v>
      </c>
      <c r="F5" s="355">
        <v>2003</v>
      </c>
      <c r="G5" s="355">
        <v>2004</v>
      </c>
      <c r="H5" s="358">
        <v>2005</v>
      </c>
      <c r="I5" s="358">
        <v>2006</v>
      </c>
      <c r="J5" s="358">
        <v>2007</v>
      </c>
      <c r="K5" s="358">
        <v>2008</v>
      </c>
      <c r="L5" s="358">
        <v>2009</v>
      </c>
      <c r="M5" s="358">
        <v>2010</v>
      </c>
      <c r="N5" s="358">
        <v>2011</v>
      </c>
      <c r="O5" s="358">
        <v>2012</v>
      </c>
      <c r="P5" s="358">
        <v>2013</v>
      </c>
      <c r="Q5" s="358">
        <v>2014</v>
      </c>
      <c r="R5" s="542">
        <v>2015</v>
      </c>
      <c r="S5" s="541" t="s">
        <v>2409</v>
      </c>
      <c r="T5" s="358" t="s">
        <v>2410</v>
      </c>
      <c r="U5" s="614" t="s">
        <v>2411</v>
      </c>
      <c r="V5" s="541" t="s">
        <v>2412</v>
      </c>
      <c r="W5" s="358" t="s">
        <v>2413</v>
      </c>
      <c r="X5" s="358" t="s">
        <v>2414</v>
      </c>
      <c r="Y5" s="614" t="s">
        <v>2415</v>
      </c>
      <c r="Z5" s="541" t="s">
        <v>2416</v>
      </c>
      <c r="AA5" s="358" t="s">
        <v>2417</v>
      </c>
      <c r="AB5" s="358" t="s">
        <v>2418</v>
      </c>
      <c r="AC5" s="614" t="s">
        <v>2419</v>
      </c>
      <c r="AD5" s="541" t="s">
        <v>2420</v>
      </c>
      <c r="AE5" s="358" t="s">
        <v>2421</v>
      </c>
      <c r="AF5" s="358" t="s">
        <v>2422</v>
      </c>
      <c r="AG5" s="614" t="s">
        <v>2423</v>
      </c>
      <c r="AH5" s="541" t="s">
        <v>2424</v>
      </c>
      <c r="AI5" s="358" t="s">
        <v>2425</v>
      </c>
      <c r="AJ5" s="358" t="s">
        <v>2426</v>
      </c>
      <c r="AK5" s="614" t="s">
        <v>2427</v>
      </c>
      <c r="AL5" s="541" t="s">
        <v>2428</v>
      </c>
      <c r="AM5" s="358" t="s">
        <v>2429</v>
      </c>
      <c r="AN5" s="358" t="s">
        <v>2430</v>
      </c>
      <c r="AO5" s="614" t="s">
        <v>2431</v>
      </c>
      <c r="AP5" s="541" t="s">
        <v>2432</v>
      </c>
      <c r="AQ5" s="358" t="s">
        <v>2433</v>
      </c>
      <c r="AR5" s="358" t="s">
        <v>2434</v>
      </c>
      <c r="AS5" s="614" t="s">
        <v>2435</v>
      </c>
      <c r="AT5" s="541" t="s">
        <v>2436</v>
      </c>
      <c r="AU5" s="358" t="s">
        <v>2437</v>
      </c>
      <c r="AV5" s="358" t="s">
        <v>2438</v>
      </c>
      <c r="AW5" s="614" t="s">
        <v>2439</v>
      </c>
      <c r="AX5" s="541" t="s">
        <v>2440</v>
      </c>
      <c r="AY5" s="358" t="s">
        <v>2441</v>
      </c>
      <c r="AZ5" s="358" t="s">
        <v>2442</v>
      </c>
      <c r="BA5" s="614" t="s">
        <v>2443</v>
      </c>
      <c r="BB5" s="541" t="s">
        <v>2444</v>
      </c>
      <c r="BC5" s="358" t="s">
        <v>2445</v>
      </c>
      <c r="BD5" s="358" t="s">
        <v>2446</v>
      </c>
      <c r="BE5" s="614" t="s">
        <v>2447</v>
      </c>
      <c r="BF5" s="541" t="s">
        <v>2448</v>
      </c>
      <c r="BG5" s="358" t="s">
        <v>2449</v>
      </c>
      <c r="BH5" s="358" t="s">
        <v>2450</v>
      </c>
      <c r="BI5" s="614" t="s">
        <v>2451</v>
      </c>
      <c r="BJ5" s="541" t="s">
        <v>2452</v>
      </c>
      <c r="BK5" s="358" t="s">
        <v>2453</v>
      </c>
      <c r="BL5" s="358" t="s">
        <v>2454</v>
      </c>
      <c r="BM5" s="614" t="s">
        <v>2455</v>
      </c>
      <c r="BN5" s="541" t="s">
        <v>2456</v>
      </c>
      <c r="BO5" s="358" t="s">
        <v>2457</v>
      </c>
      <c r="BP5" s="358" t="s">
        <v>2458</v>
      </c>
      <c r="BQ5" s="614" t="s">
        <v>2459</v>
      </c>
      <c r="BR5" s="541" t="s">
        <v>2460</v>
      </c>
      <c r="BS5" s="358" t="s">
        <v>2461</v>
      </c>
      <c r="BT5" s="358" t="s">
        <v>2462</v>
      </c>
      <c r="BU5" s="614" t="s">
        <v>2463</v>
      </c>
      <c r="BV5" s="541" t="s">
        <v>2464</v>
      </c>
      <c r="BW5" s="358" t="s">
        <v>2465</v>
      </c>
      <c r="BX5" s="358" t="s">
        <v>2466</v>
      </c>
      <c r="BY5" s="614" t="s">
        <v>2467</v>
      </c>
      <c r="BZ5" s="541" t="s">
        <v>2468</v>
      </c>
      <c r="CA5" s="358" t="s">
        <v>2469</v>
      </c>
      <c r="CB5" s="355" t="s">
        <v>2470</v>
      </c>
      <c r="CC5" s="733" t="s">
        <v>2471</v>
      </c>
      <c r="CD5" s="540" t="s">
        <v>2472</v>
      </c>
      <c r="CE5" s="355" t="s">
        <v>2473</v>
      </c>
      <c r="CF5" s="355" t="s">
        <v>2474</v>
      </c>
      <c r="CG5" s="733" t="s">
        <v>2475</v>
      </c>
      <c r="CH5" s="541" t="s">
        <v>2494</v>
      </c>
      <c r="CI5" s="358" t="s">
        <v>2476</v>
      </c>
      <c r="CJ5" s="358" t="s">
        <v>2477</v>
      </c>
      <c r="CK5" s="614" t="s">
        <v>2629</v>
      </c>
      <c r="CL5" s="541" t="s">
        <v>2691</v>
      </c>
      <c r="CM5" s="614" t="s">
        <v>2692</v>
      </c>
      <c r="CN5" s="394"/>
    </row>
    <row r="6" spans="1:92" ht="11.25" customHeight="1" x14ac:dyDescent="0.2">
      <c r="A6" s="378" t="s">
        <v>539</v>
      </c>
      <c r="B6" s="525">
        <v>3.53</v>
      </c>
      <c r="C6" s="523">
        <v>1.56</v>
      </c>
      <c r="D6" s="523">
        <v>-7.23</v>
      </c>
      <c r="E6" s="523">
        <v>-0.47</v>
      </c>
      <c r="F6" s="523">
        <v>2.66</v>
      </c>
      <c r="G6" s="523">
        <v>5.56</v>
      </c>
      <c r="H6" s="523">
        <v>2.4</v>
      </c>
      <c r="I6" s="523">
        <v>1.98</v>
      </c>
      <c r="J6" s="523">
        <v>0.73</v>
      </c>
      <c r="K6" s="741">
        <v>-4.96</v>
      </c>
      <c r="L6" s="523">
        <v>-8.86</v>
      </c>
      <c r="M6" s="523">
        <v>1.35</v>
      </c>
      <c r="N6" s="523">
        <v>5.89</v>
      </c>
      <c r="O6" s="523">
        <v>1.3</v>
      </c>
      <c r="P6" s="523">
        <v>4.28</v>
      </c>
      <c r="Q6" s="523">
        <v>2.8</v>
      </c>
      <c r="R6" s="524">
        <v>4.7300000000000004</v>
      </c>
      <c r="S6" s="525">
        <v>4.8899999999999997</v>
      </c>
      <c r="T6" s="523">
        <v>2.44</v>
      </c>
      <c r="U6" s="527">
        <v>5.53</v>
      </c>
      <c r="V6" s="525">
        <v>4.1500000000000004</v>
      </c>
      <c r="W6" s="523">
        <v>-0.38</v>
      </c>
      <c r="X6" s="523">
        <v>3.96</v>
      </c>
      <c r="Y6" s="527">
        <v>7.15</v>
      </c>
      <c r="Z6" s="525">
        <v>-1.1100000000000001</v>
      </c>
      <c r="AA6" s="523">
        <v>2.98</v>
      </c>
      <c r="AB6" s="523">
        <v>-0.56000000000000005</v>
      </c>
      <c r="AC6" s="527">
        <v>-6.26</v>
      </c>
      <c r="AD6" s="525">
        <v>-7.41</v>
      </c>
      <c r="AE6" s="523">
        <v>-9.81</v>
      </c>
      <c r="AF6" s="523">
        <v>-14.36</v>
      </c>
      <c r="AG6" s="527">
        <v>-10.17</v>
      </c>
      <c r="AH6" s="525">
        <v>15.04</v>
      </c>
      <c r="AI6" s="523">
        <v>2.99</v>
      </c>
      <c r="AJ6" s="523">
        <v>-0.45</v>
      </c>
      <c r="AK6" s="527">
        <v>2.98</v>
      </c>
      <c r="AL6" s="525">
        <v>0.44</v>
      </c>
      <c r="AM6" s="523">
        <v>0.74</v>
      </c>
      <c r="AN6" s="523">
        <v>12.19</v>
      </c>
      <c r="AO6" s="527">
        <v>4.0999999999999996</v>
      </c>
      <c r="AP6" s="525">
        <v>10.08</v>
      </c>
      <c r="AQ6" s="523">
        <v>2.91</v>
      </c>
      <c r="AR6" s="523">
        <v>1.23</v>
      </c>
      <c r="AS6" s="527">
        <v>1.55</v>
      </c>
      <c r="AT6" s="525">
        <v>3.39</v>
      </c>
      <c r="AU6" s="523">
        <v>2.78</v>
      </c>
      <c r="AV6" s="523">
        <v>2.85</v>
      </c>
      <c r="AW6" s="527">
        <v>0.8</v>
      </c>
      <c r="AX6" s="525">
        <v>2.06</v>
      </c>
      <c r="AY6" s="523">
        <v>1.77</v>
      </c>
      <c r="AZ6" s="523">
        <v>0.49</v>
      </c>
      <c r="BA6" s="527">
        <v>6.47</v>
      </c>
      <c r="BB6" s="525">
        <v>0.73</v>
      </c>
      <c r="BC6" s="523">
        <v>-2.15</v>
      </c>
      <c r="BD6" s="523">
        <v>-2.58</v>
      </c>
      <c r="BE6" s="527">
        <v>-0.96</v>
      </c>
      <c r="BF6" s="525">
        <v>-4.53</v>
      </c>
      <c r="BG6" s="523">
        <v>-4.04</v>
      </c>
      <c r="BH6" s="523">
        <v>-12.17</v>
      </c>
      <c r="BI6" s="527">
        <v>-13.93</v>
      </c>
      <c r="BJ6" s="525">
        <v>-13.12</v>
      </c>
      <c r="BK6" s="523">
        <v>-5.25</v>
      </c>
      <c r="BL6" s="523">
        <v>0.67</v>
      </c>
      <c r="BM6" s="527">
        <v>-1.39</v>
      </c>
      <c r="BN6" s="525">
        <v>1.07</v>
      </c>
      <c r="BO6" s="523">
        <v>1.79</v>
      </c>
      <c r="BP6" s="523">
        <v>7.42</v>
      </c>
      <c r="BQ6" s="527">
        <v>5.78</v>
      </c>
      <c r="BR6" s="525">
        <v>8.94</v>
      </c>
      <c r="BS6" s="523">
        <v>7.74</v>
      </c>
      <c r="BT6" s="523">
        <v>1.06</v>
      </c>
      <c r="BU6" s="527">
        <v>0.06</v>
      </c>
      <c r="BV6" s="525">
        <v>0.7</v>
      </c>
      <c r="BW6" s="523">
        <v>0.51</v>
      </c>
      <c r="BX6" s="523">
        <v>1.88</v>
      </c>
      <c r="BY6" s="527">
        <v>3</v>
      </c>
      <c r="BZ6" s="525">
        <v>7.62</v>
      </c>
      <c r="CA6" s="523">
        <v>3.49</v>
      </c>
      <c r="CB6" s="523">
        <v>5.16</v>
      </c>
      <c r="CC6" s="527">
        <v>4.3600000000000003</v>
      </c>
      <c r="CD6" s="525">
        <v>-0.54</v>
      </c>
      <c r="CE6" s="523">
        <v>2.86</v>
      </c>
      <c r="CF6" s="523">
        <v>3.13</v>
      </c>
      <c r="CG6" s="527">
        <v>5.49</v>
      </c>
      <c r="CH6" s="525">
        <v>2.0099999999999998</v>
      </c>
      <c r="CI6" s="523">
        <v>8.2200000000000006</v>
      </c>
      <c r="CJ6" s="523">
        <v>4.51</v>
      </c>
      <c r="CK6" s="519">
        <v>1.49</v>
      </c>
      <c r="CL6" s="525">
        <v>1.1499999999999999</v>
      </c>
      <c r="CM6" s="527">
        <v>4.72</v>
      </c>
      <c r="CN6" s="394"/>
    </row>
    <row r="7" spans="1:92" ht="11.25" customHeight="1" x14ac:dyDescent="0.2">
      <c r="A7" s="360"/>
      <c r="B7" s="630"/>
      <c r="C7" s="364"/>
      <c r="D7" s="364"/>
      <c r="E7" s="364"/>
      <c r="F7" s="364"/>
      <c r="G7" s="364"/>
      <c r="H7" s="364"/>
      <c r="I7" s="367"/>
      <c r="J7" s="367"/>
      <c r="K7" s="367"/>
      <c r="L7" s="367"/>
      <c r="M7" s="367"/>
      <c r="N7" s="367"/>
      <c r="O7" s="367"/>
      <c r="P7" s="367"/>
      <c r="Q7" s="367"/>
      <c r="R7" s="707"/>
      <c r="S7" s="366"/>
      <c r="T7" s="367"/>
      <c r="U7" s="395"/>
      <c r="V7" s="366"/>
      <c r="W7" s="367"/>
      <c r="X7" s="367"/>
      <c r="Y7" s="395"/>
      <c r="Z7" s="366"/>
      <c r="AA7" s="367"/>
      <c r="AB7" s="367"/>
      <c r="AC7" s="395"/>
      <c r="AD7" s="366"/>
      <c r="AE7" s="367"/>
      <c r="AF7" s="367"/>
      <c r="AG7" s="395"/>
      <c r="AH7" s="366"/>
      <c r="AI7" s="367"/>
      <c r="AJ7" s="367"/>
      <c r="AK7" s="395"/>
      <c r="AL7" s="366"/>
      <c r="AM7" s="367"/>
      <c r="AN7" s="367"/>
      <c r="AO7" s="395"/>
      <c r="AP7" s="366"/>
      <c r="AQ7" s="367"/>
      <c r="AR7" s="367"/>
      <c r="AS7" s="395"/>
      <c r="AT7" s="366"/>
      <c r="AU7" s="367"/>
      <c r="AV7" s="367"/>
      <c r="AW7" s="395"/>
      <c r="AX7" s="366"/>
      <c r="AY7" s="367"/>
      <c r="AZ7" s="367"/>
      <c r="BA7" s="395"/>
      <c r="BB7" s="366"/>
      <c r="BC7" s="367"/>
      <c r="BD7" s="367"/>
      <c r="BE7" s="395"/>
      <c r="BF7" s="366"/>
      <c r="BG7" s="367"/>
      <c r="BH7" s="367"/>
      <c r="BI7" s="395"/>
      <c r="BJ7" s="366"/>
      <c r="BK7" s="367"/>
      <c r="BL7" s="367"/>
      <c r="BM7" s="395"/>
      <c r="BN7" s="366"/>
      <c r="BO7" s="367"/>
      <c r="BP7" s="367"/>
      <c r="BQ7" s="395"/>
      <c r="BR7" s="366"/>
      <c r="BS7" s="367"/>
      <c r="BT7" s="367"/>
      <c r="BU7" s="395"/>
      <c r="BV7" s="366"/>
      <c r="BW7" s="367"/>
      <c r="BX7" s="367"/>
      <c r="BY7" s="395"/>
      <c r="BZ7" s="366"/>
      <c r="CA7" s="367"/>
      <c r="CB7" s="364"/>
      <c r="CC7" s="734"/>
      <c r="CD7" s="630"/>
      <c r="CE7" s="364"/>
      <c r="CF7" s="364"/>
      <c r="CG7" s="734"/>
      <c r="CH7" s="630"/>
      <c r="CI7" s="367"/>
      <c r="CJ7" s="367"/>
      <c r="CK7" s="395"/>
      <c r="CL7" s="366"/>
      <c r="CM7" s="395"/>
      <c r="CN7" s="394"/>
    </row>
    <row r="8" spans="1:92" x14ac:dyDescent="0.2">
      <c r="A8" s="497" t="s">
        <v>531</v>
      </c>
      <c r="B8" s="525">
        <v>2.15</v>
      </c>
      <c r="C8" s="523">
        <v>7.44</v>
      </c>
      <c r="D8" s="523">
        <v>-8.86</v>
      </c>
      <c r="E8" s="523">
        <v>0.65</v>
      </c>
      <c r="F8" s="523">
        <v>2.77</v>
      </c>
      <c r="G8" s="523">
        <v>4.95</v>
      </c>
      <c r="H8" s="523">
        <v>1.4</v>
      </c>
      <c r="I8" s="523">
        <v>2.31</v>
      </c>
      <c r="J8" s="523">
        <v>-0.65</v>
      </c>
      <c r="K8" s="523">
        <v>0.08</v>
      </c>
      <c r="L8" s="523">
        <v>-5.58</v>
      </c>
      <c r="M8" s="523">
        <v>2.2599999999999998</v>
      </c>
      <c r="N8" s="523">
        <v>4.45</v>
      </c>
      <c r="O8" s="523">
        <v>3.11</v>
      </c>
      <c r="P8" s="523">
        <v>3.95</v>
      </c>
      <c r="Q8" s="523">
        <v>1.42</v>
      </c>
      <c r="R8" s="524">
        <v>5.19</v>
      </c>
      <c r="S8" s="525">
        <v>-2.4500000000000002</v>
      </c>
      <c r="T8" s="523">
        <v>-3.16</v>
      </c>
      <c r="U8" s="527">
        <v>2.9</v>
      </c>
      <c r="V8" s="525">
        <v>7.67</v>
      </c>
      <c r="W8" s="523">
        <v>-6.35</v>
      </c>
      <c r="X8" s="523">
        <v>8.91</v>
      </c>
      <c r="Y8" s="527">
        <v>7.58</v>
      </c>
      <c r="Z8" s="525">
        <v>7.68</v>
      </c>
      <c r="AA8" s="523">
        <v>15.47</v>
      </c>
      <c r="AB8" s="523">
        <v>6.1</v>
      </c>
      <c r="AC8" s="527">
        <v>-2.2999999999999998</v>
      </c>
      <c r="AD8" s="525">
        <v>-11.59</v>
      </c>
      <c r="AE8" s="523">
        <v>-15.82</v>
      </c>
      <c r="AF8" s="523">
        <v>-23.22</v>
      </c>
      <c r="AG8" s="527">
        <v>-14.95</v>
      </c>
      <c r="AH8" s="525">
        <v>26.83</v>
      </c>
      <c r="AI8" s="523">
        <v>14.29</v>
      </c>
      <c r="AJ8" s="523">
        <v>-1.2</v>
      </c>
      <c r="AK8" s="527">
        <v>-1.1299999999999999</v>
      </c>
      <c r="AL8" s="525">
        <v>-2.27</v>
      </c>
      <c r="AM8" s="523">
        <v>5.16</v>
      </c>
      <c r="AN8" s="523">
        <v>17.66</v>
      </c>
      <c r="AO8" s="527">
        <v>-2.4900000000000002</v>
      </c>
      <c r="AP8" s="525">
        <v>16.059999999999999</v>
      </c>
      <c r="AQ8" s="523">
        <v>-6.01</v>
      </c>
      <c r="AR8" s="523">
        <v>5.79</v>
      </c>
      <c r="AS8" s="527">
        <v>-4.4400000000000004</v>
      </c>
      <c r="AT8" s="525">
        <v>-2.1</v>
      </c>
      <c r="AU8" s="523">
        <v>4.32</v>
      </c>
      <c r="AV8" s="523">
        <v>14.71</v>
      </c>
      <c r="AW8" s="527">
        <v>-1.06</v>
      </c>
      <c r="AX8" s="525">
        <v>3.65</v>
      </c>
      <c r="AY8" s="523">
        <v>-1.61</v>
      </c>
      <c r="AZ8" s="523">
        <v>-0.88</v>
      </c>
      <c r="BA8" s="527">
        <v>0.75</v>
      </c>
      <c r="BB8" s="525">
        <v>4.3499999999999996</v>
      </c>
      <c r="BC8" s="523">
        <v>-6.21</v>
      </c>
      <c r="BD8" s="523">
        <v>-7.51</v>
      </c>
      <c r="BE8" s="527">
        <v>8.8000000000000007</v>
      </c>
      <c r="BF8" s="525">
        <v>0.35</v>
      </c>
      <c r="BG8" s="523">
        <v>8.66</v>
      </c>
      <c r="BH8" s="523">
        <v>-5.95</v>
      </c>
      <c r="BI8" s="527">
        <v>-15</v>
      </c>
      <c r="BJ8" s="525">
        <v>-15.22</v>
      </c>
      <c r="BK8" s="523">
        <v>2.83</v>
      </c>
      <c r="BL8" s="523">
        <v>12.58</v>
      </c>
      <c r="BM8" s="527">
        <v>-4.93</v>
      </c>
      <c r="BN8" s="525">
        <v>3.77</v>
      </c>
      <c r="BO8" s="523">
        <v>0.25</v>
      </c>
      <c r="BP8" s="523">
        <v>3.14</v>
      </c>
      <c r="BQ8" s="527">
        <v>2.83</v>
      </c>
      <c r="BR8" s="525">
        <v>9.2100000000000009</v>
      </c>
      <c r="BS8" s="523">
        <v>3.69</v>
      </c>
      <c r="BT8" s="523">
        <v>2.14</v>
      </c>
      <c r="BU8" s="527">
        <v>4.57</v>
      </c>
      <c r="BV8" s="525">
        <v>0.9</v>
      </c>
      <c r="BW8" s="523">
        <v>2.59</v>
      </c>
      <c r="BX8" s="523">
        <v>5.92</v>
      </c>
      <c r="BY8" s="527">
        <v>5.0599999999999996</v>
      </c>
      <c r="BZ8" s="525">
        <v>4.68</v>
      </c>
      <c r="CA8" s="523">
        <v>-0.56999999999999995</v>
      </c>
      <c r="CB8" s="523">
        <v>3.23</v>
      </c>
      <c r="CC8" s="527">
        <v>10.68</v>
      </c>
      <c r="CD8" s="525">
        <v>-3.78</v>
      </c>
      <c r="CE8" s="523">
        <v>-3.6</v>
      </c>
      <c r="CF8" s="523">
        <v>7.16</v>
      </c>
      <c r="CG8" s="527">
        <v>-0.93</v>
      </c>
      <c r="CH8" s="525">
        <v>6.03</v>
      </c>
      <c r="CI8" s="523">
        <v>15.56</v>
      </c>
      <c r="CJ8" s="523">
        <v>5.28</v>
      </c>
      <c r="CK8" s="527">
        <v>-3.64</v>
      </c>
      <c r="CL8" s="516">
        <v>-3.74</v>
      </c>
      <c r="CM8" s="518">
        <v>13.53</v>
      </c>
      <c r="CN8" s="394"/>
    </row>
    <row r="9" spans="1:92" x14ac:dyDescent="0.2">
      <c r="A9" s="499" t="s">
        <v>532</v>
      </c>
      <c r="B9" s="525">
        <v>2.84</v>
      </c>
      <c r="C9" s="523">
        <v>-3.52</v>
      </c>
      <c r="D9" s="523">
        <v>-8.35</v>
      </c>
      <c r="E9" s="523">
        <v>-3.27</v>
      </c>
      <c r="F9" s="523">
        <v>1.21</v>
      </c>
      <c r="G9" s="523">
        <v>6.19</v>
      </c>
      <c r="H9" s="523">
        <v>2.5499999999999998</v>
      </c>
      <c r="I9" s="523">
        <v>1.52</v>
      </c>
      <c r="J9" s="523">
        <v>2.9</v>
      </c>
      <c r="K9" s="523">
        <v>-5.53</v>
      </c>
      <c r="L9" s="523">
        <v>-7.04</v>
      </c>
      <c r="M9" s="523">
        <v>1.88</v>
      </c>
      <c r="N9" s="523">
        <v>6.17</v>
      </c>
      <c r="O9" s="523">
        <v>1.44</v>
      </c>
      <c r="P9" s="523">
        <v>4.6900000000000004</v>
      </c>
      <c r="Q9" s="523">
        <v>4.17</v>
      </c>
      <c r="R9" s="524">
        <v>5.66</v>
      </c>
      <c r="S9" s="525">
        <v>9.61</v>
      </c>
      <c r="T9" s="523">
        <v>3.77</v>
      </c>
      <c r="U9" s="527">
        <v>6.93</v>
      </c>
      <c r="V9" s="525">
        <v>4.4400000000000004</v>
      </c>
      <c r="W9" s="523">
        <v>-3.92</v>
      </c>
      <c r="X9" s="523">
        <v>0.04</v>
      </c>
      <c r="Y9" s="527">
        <v>2.95</v>
      </c>
      <c r="Z9" s="525">
        <v>-9.32</v>
      </c>
      <c r="AA9" s="523">
        <v>-3.76</v>
      </c>
      <c r="AB9" s="523">
        <v>-1.8</v>
      </c>
      <c r="AC9" s="527">
        <v>-7.72</v>
      </c>
      <c r="AD9" s="525">
        <v>-4.37</v>
      </c>
      <c r="AE9" s="523">
        <v>-8.6</v>
      </c>
      <c r="AF9" s="523">
        <v>-19.329999999999998</v>
      </c>
      <c r="AG9" s="527">
        <v>-19.760000000000002</v>
      </c>
      <c r="AH9" s="525">
        <v>20.39</v>
      </c>
      <c r="AI9" s="523">
        <v>-1.91</v>
      </c>
      <c r="AJ9" s="523">
        <v>-2.52</v>
      </c>
      <c r="AK9" s="527">
        <v>3.49</v>
      </c>
      <c r="AL9" s="525">
        <v>2.09</v>
      </c>
      <c r="AM9" s="523">
        <v>-8.15</v>
      </c>
      <c r="AN9" s="523">
        <v>14.58</v>
      </c>
      <c r="AO9" s="527">
        <v>5.93</v>
      </c>
      <c r="AP9" s="525">
        <v>11.27</v>
      </c>
      <c r="AQ9" s="523">
        <v>7.54</v>
      </c>
      <c r="AR9" s="523">
        <v>-3.91</v>
      </c>
      <c r="AS9" s="527">
        <v>3.75</v>
      </c>
      <c r="AT9" s="525">
        <v>5.88</v>
      </c>
      <c r="AU9" s="523">
        <v>1.55</v>
      </c>
      <c r="AV9" s="523">
        <v>1.86</v>
      </c>
      <c r="AW9" s="527">
        <v>-1.19</v>
      </c>
      <c r="AX9" s="525">
        <v>-2.78</v>
      </c>
      <c r="AY9" s="523">
        <v>7.97</v>
      </c>
      <c r="AZ9" s="523">
        <v>0.5</v>
      </c>
      <c r="BA9" s="527">
        <v>10</v>
      </c>
      <c r="BB9" s="525">
        <v>3.92</v>
      </c>
      <c r="BC9" s="523">
        <v>0.18</v>
      </c>
      <c r="BD9" s="523">
        <v>-2.23</v>
      </c>
      <c r="BE9" s="527">
        <v>-2.66</v>
      </c>
      <c r="BF9" s="525">
        <v>-2.33</v>
      </c>
      <c r="BG9" s="523">
        <v>-8.5299999999999994</v>
      </c>
      <c r="BH9" s="523">
        <v>-14.14</v>
      </c>
      <c r="BI9" s="527">
        <v>-12.05</v>
      </c>
      <c r="BJ9" s="525">
        <v>-10.38</v>
      </c>
      <c r="BK9" s="523">
        <v>-1.1499999999999999</v>
      </c>
      <c r="BL9" s="523">
        <v>4.3499999999999996</v>
      </c>
      <c r="BM9" s="527">
        <v>0.97</v>
      </c>
      <c r="BN9" s="525">
        <v>-2.23</v>
      </c>
      <c r="BO9" s="523">
        <v>2.64</v>
      </c>
      <c r="BP9" s="523">
        <v>8.84</v>
      </c>
      <c r="BQ9" s="527">
        <v>3.8</v>
      </c>
      <c r="BR9" s="525">
        <v>8.6999999999999993</v>
      </c>
      <c r="BS9" s="523">
        <v>10.58</v>
      </c>
      <c r="BT9" s="523">
        <v>1.07</v>
      </c>
      <c r="BU9" s="527">
        <v>-0.51</v>
      </c>
      <c r="BV9" s="525">
        <v>3.52</v>
      </c>
      <c r="BW9" s="523">
        <v>1.72</v>
      </c>
      <c r="BX9" s="523">
        <v>-1.92</v>
      </c>
      <c r="BY9" s="527">
        <v>-2.77</v>
      </c>
      <c r="BZ9" s="525">
        <v>13.64</v>
      </c>
      <c r="CA9" s="523">
        <v>6.03</v>
      </c>
      <c r="CB9" s="523">
        <v>7.44</v>
      </c>
      <c r="CC9" s="527">
        <v>1.1599999999999999</v>
      </c>
      <c r="CD9" s="525">
        <v>2.11</v>
      </c>
      <c r="CE9" s="523">
        <v>5.93</v>
      </c>
      <c r="CF9" s="523">
        <v>3.71</v>
      </c>
      <c r="CG9" s="527">
        <v>7.83</v>
      </c>
      <c r="CH9" s="525">
        <v>3.1</v>
      </c>
      <c r="CI9" s="523">
        <v>8.84</v>
      </c>
      <c r="CJ9" s="523">
        <v>8.5</v>
      </c>
      <c r="CK9" s="527">
        <v>0.81</v>
      </c>
      <c r="CL9" s="525">
        <v>0.95</v>
      </c>
      <c r="CM9" s="527">
        <v>4.18</v>
      </c>
      <c r="CN9" s="394"/>
    </row>
    <row r="10" spans="1:92" x14ac:dyDescent="0.2">
      <c r="A10" s="501" t="s">
        <v>533</v>
      </c>
      <c r="B10" s="525">
        <v>1.08</v>
      </c>
      <c r="C10" s="523">
        <v>-5.45</v>
      </c>
      <c r="D10" s="523">
        <v>-17.22</v>
      </c>
      <c r="E10" s="523">
        <v>-3.37</v>
      </c>
      <c r="F10" s="523">
        <v>4.53</v>
      </c>
      <c r="G10" s="523">
        <v>9.18</v>
      </c>
      <c r="H10" s="523">
        <v>1.6</v>
      </c>
      <c r="I10" s="523">
        <v>0.87</v>
      </c>
      <c r="J10" s="523">
        <v>3.96</v>
      </c>
      <c r="K10" s="523">
        <v>-4.4800000000000004</v>
      </c>
      <c r="L10" s="523">
        <v>-6.15</v>
      </c>
      <c r="M10" s="523">
        <v>2.37</v>
      </c>
      <c r="N10" s="523">
        <v>3.23</v>
      </c>
      <c r="O10" s="523">
        <v>-3.36</v>
      </c>
      <c r="P10" s="523">
        <v>1.17</v>
      </c>
      <c r="Q10" s="523">
        <v>2.58</v>
      </c>
      <c r="R10" s="524">
        <v>6.65</v>
      </c>
      <c r="S10" s="525">
        <v>17.64</v>
      </c>
      <c r="T10" s="523">
        <v>5.94</v>
      </c>
      <c r="U10" s="527">
        <v>2.7</v>
      </c>
      <c r="V10" s="525">
        <v>3.05</v>
      </c>
      <c r="W10" s="523">
        <v>-10.96</v>
      </c>
      <c r="X10" s="523">
        <v>3.5</v>
      </c>
      <c r="Y10" s="527">
        <v>-2.27</v>
      </c>
      <c r="Z10" s="525">
        <v>-6.82</v>
      </c>
      <c r="AA10" s="523">
        <v>-5.08</v>
      </c>
      <c r="AB10" s="523">
        <v>-7.21</v>
      </c>
      <c r="AC10" s="527">
        <v>-18</v>
      </c>
      <c r="AD10" s="525">
        <v>-12.2</v>
      </c>
      <c r="AE10" s="523">
        <v>-12.81</v>
      </c>
      <c r="AF10" s="523">
        <v>-32.89</v>
      </c>
      <c r="AG10" s="527">
        <v>-44.11</v>
      </c>
      <c r="AH10" s="525">
        <v>69.17</v>
      </c>
      <c r="AI10" s="523">
        <v>-1.1599999999999999</v>
      </c>
      <c r="AJ10" s="523">
        <v>-0.01</v>
      </c>
      <c r="AK10" s="527">
        <v>16.72</v>
      </c>
      <c r="AL10" s="525">
        <v>7.65</v>
      </c>
      <c r="AM10" s="523">
        <v>-17.8</v>
      </c>
      <c r="AN10" s="523">
        <v>25.8</v>
      </c>
      <c r="AO10" s="527">
        <v>8.98</v>
      </c>
      <c r="AP10" s="525">
        <v>21.12</v>
      </c>
      <c r="AQ10" s="523">
        <v>9.57</v>
      </c>
      <c r="AR10" s="523">
        <v>-9.59</v>
      </c>
      <c r="AS10" s="527">
        <v>5.14</v>
      </c>
      <c r="AT10" s="525">
        <v>2.31</v>
      </c>
      <c r="AU10" s="523">
        <v>6.65</v>
      </c>
      <c r="AV10" s="523">
        <v>2.58</v>
      </c>
      <c r="AW10" s="527">
        <v>-11.54</v>
      </c>
      <c r="AX10" s="525">
        <v>-4.13</v>
      </c>
      <c r="AY10" s="523">
        <v>20.82</v>
      </c>
      <c r="AZ10" s="523">
        <v>-6.79</v>
      </c>
      <c r="BA10" s="527">
        <v>13.94</v>
      </c>
      <c r="BB10" s="525">
        <v>3.27</v>
      </c>
      <c r="BC10" s="523">
        <v>4.8099999999999996</v>
      </c>
      <c r="BD10" s="523">
        <v>-5.04</v>
      </c>
      <c r="BE10" s="527">
        <v>1.98</v>
      </c>
      <c r="BF10" s="525">
        <v>2.54</v>
      </c>
      <c r="BG10" s="523">
        <v>-14.46</v>
      </c>
      <c r="BH10" s="523">
        <v>-10.99</v>
      </c>
      <c r="BI10" s="527">
        <v>-13.59</v>
      </c>
      <c r="BJ10" s="525">
        <v>-12.92</v>
      </c>
      <c r="BK10" s="523">
        <v>8.25</v>
      </c>
      <c r="BL10" s="523">
        <v>5.76</v>
      </c>
      <c r="BM10" s="527">
        <v>2.5</v>
      </c>
      <c r="BN10" s="525">
        <v>-4.43</v>
      </c>
      <c r="BO10" s="523">
        <v>0.43</v>
      </c>
      <c r="BP10" s="523">
        <v>13.08</v>
      </c>
      <c r="BQ10" s="527">
        <v>3.16</v>
      </c>
      <c r="BR10" s="525">
        <v>1.91</v>
      </c>
      <c r="BS10" s="523">
        <v>11.68</v>
      </c>
      <c r="BT10" s="523">
        <v>-4.91</v>
      </c>
      <c r="BU10" s="527">
        <v>-13.23</v>
      </c>
      <c r="BV10" s="525">
        <v>3.54</v>
      </c>
      <c r="BW10" s="523">
        <v>-5.17</v>
      </c>
      <c r="BX10" s="523">
        <v>-2.85</v>
      </c>
      <c r="BY10" s="527">
        <v>-5.05</v>
      </c>
      <c r="BZ10" s="525">
        <v>7.43</v>
      </c>
      <c r="CA10" s="523">
        <v>1.03</v>
      </c>
      <c r="CB10" s="523">
        <v>7.65</v>
      </c>
      <c r="CC10" s="527">
        <v>-1.1399999999999999</v>
      </c>
      <c r="CD10" s="525">
        <v>-0.63</v>
      </c>
      <c r="CE10" s="523">
        <v>13.31</v>
      </c>
      <c r="CF10" s="523">
        <v>-2.83</v>
      </c>
      <c r="CG10" s="527">
        <v>-0.77</v>
      </c>
      <c r="CH10" s="525">
        <v>3.79</v>
      </c>
      <c r="CI10" s="523">
        <v>16.190000000000001</v>
      </c>
      <c r="CJ10" s="523">
        <v>13.6</v>
      </c>
      <c r="CK10" s="527">
        <v>13.04</v>
      </c>
      <c r="CL10" s="525">
        <v>-7.1</v>
      </c>
      <c r="CM10" s="527">
        <v>5.59</v>
      </c>
      <c r="CN10" s="394"/>
    </row>
    <row r="11" spans="1:92" x14ac:dyDescent="0.2">
      <c r="A11" s="502" t="s">
        <v>2478</v>
      </c>
      <c r="B11" s="525">
        <v>4.18</v>
      </c>
      <c r="C11" s="523">
        <v>-2</v>
      </c>
      <c r="D11" s="523">
        <v>-1.07</v>
      </c>
      <c r="E11" s="523">
        <v>-3.35</v>
      </c>
      <c r="F11" s="523">
        <v>-1.1100000000000001</v>
      </c>
      <c r="G11" s="523">
        <v>3.99</v>
      </c>
      <c r="H11" s="523">
        <v>3.21</v>
      </c>
      <c r="I11" s="523">
        <v>1.91</v>
      </c>
      <c r="J11" s="523">
        <v>2.17</v>
      </c>
      <c r="K11" s="523">
        <v>-6.23</v>
      </c>
      <c r="L11" s="523">
        <v>-7.64</v>
      </c>
      <c r="M11" s="523">
        <v>1.53</v>
      </c>
      <c r="N11" s="523">
        <v>8.25</v>
      </c>
      <c r="O11" s="523">
        <v>4.72</v>
      </c>
      <c r="P11" s="523">
        <v>6.98</v>
      </c>
      <c r="Q11" s="523">
        <v>5.04</v>
      </c>
      <c r="R11" s="524">
        <v>5.15</v>
      </c>
      <c r="S11" s="525">
        <v>4.08</v>
      </c>
      <c r="T11" s="523">
        <v>2.19</v>
      </c>
      <c r="U11" s="527">
        <v>10.18</v>
      </c>
      <c r="V11" s="525">
        <v>5.5</v>
      </c>
      <c r="W11" s="523">
        <v>1.66</v>
      </c>
      <c r="X11" s="523">
        <v>-2.41</v>
      </c>
      <c r="Y11" s="527">
        <v>6.97</v>
      </c>
      <c r="Z11" s="525">
        <v>-11.15</v>
      </c>
      <c r="AA11" s="523">
        <v>-2.74</v>
      </c>
      <c r="AB11" s="523">
        <v>2.62</v>
      </c>
      <c r="AC11" s="527">
        <v>1.1499999999999999</v>
      </c>
      <c r="AD11" s="525">
        <v>2.11</v>
      </c>
      <c r="AE11" s="523">
        <v>-5.33</v>
      </c>
      <c r="AF11" s="523">
        <v>-8.06</v>
      </c>
      <c r="AG11" s="527">
        <v>1.77</v>
      </c>
      <c r="AH11" s="525">
        <v>-3.97</v>
      </c>
      <c r="AI11" s="523">
        <v>-2.44</v>
      </c>
      <c r="AJ11" s="523">
        <v>-4.24</v>
      </c>
      <c r="AK11" s="527">
        <v>-5</v>
      </c>
      <c r="AL11" s="525">
        <v>-1.73</v>
      </c>
      <c r="AM11" s="523">
        <v>-0.56000000000000005</v>
      </c>
      <c r="AN11" s="523">
        <v>7.06</v>
      </c>
      <c r="AO11" s="527">
        <v>3.73</v>
      </c>
      <c r="AP11" s="525">
        <v>4.45</v>
      </c>
      <c r="AQ11" s="523">
        <v>6.06</v>
      </c>
      <c r="AR11" s="523">
        <v>0.42</v>
      </c>
      <c r="AS11" s="527">
        <v>2.77</v>
      </c>
      <c r="AT11" s="525">
        <v>8.5</v>
      </c>
      <c r="AU11" s="523">
        <v>-1.99</v>
      </c>
      <c r="AV11" s="523">
        <v>1.36</v>
      </c>
      <c r="AW11" s="527">
        <v>6.52</v>
      </c>
      <c r="AX11" s="525">
        <v>-1.86</v>
      </c>
      <c r="AY11" s="523">
        <v>-0.15</v>
      </c>
      <c r="AZ11" s="523">
        <v>5.83</v>
      </c>
      <c r="BA11" s="527">
        <v>7.38</v>
      </c>
      <c r="BB11" s="525">
        <v>4.38</v>
      </c>
      <c r="BC11" s="523">
        <v>-2.9</v>
      </c>
      <c r="BD11" s="523">
        <v>-0.27</v>
      </c>
      <c r="BE11" s="527">
        <v>-5.7</v>
      </c>
      <c r="BF11" s="525">
        <v>-5.54</v>
      </c>
      <c r="BG11" s="523">
        <v>-4.21</v>
      </c>
      <c r="BH11" s="523">
        <v>-16.21</v>
      </c>
      <c r="BI11" s="527">
        <v>-10.96</v>
      </c>
      <c r="BJ11" s="525">
        <v>-8.4</v>
      </c>
      <c r="BK11" s="523">
        <v>-7.45</v>
      </c>
      <c r="BL11" s="523">
        <v>3.38</v>
      </c>
      <c r="BM11" s="527">
        <v>-0.08</v>
      </c>
      <c r="BN11" s="525">
        <v>-0.63</v>
      </c>
      <c r="BO11" s="523">
        <v>4.28</v>
      </c>
      <c r="BP11" s="523">
        <v>5.81</v>
      </c>
      <c r="BQ11" s="527">
        <v>4.26</v>
      </c>
      <c r="BR11" s="525">
        <v>13.76</v>
      </c>
      <c r="BS11" s="523">
        <v>9.83</v>
      </c>
      <c r="BT11" s="523">
        <v>5.33</v>
      </c>
      <c r="BU11" s="527">
        <v>8.8800000000000008</v>
      </c>
      <c r="BV11" s="525">
        <v>3.5</v>
      </c>
      <c r="BW11" s="523">
        <v>6.54</v>
      </c>
      <c r="BX11" s="523">
        <v>-1.31</v>
      </c>
      <c r="BY11" s="527">
        <v>-1.33</v>
      </c>
      <c r="BZ11" s="525">
        <v>17.62</v>
      </c>
      <c r="CA11" s="523">
        <v>9.1999999999999993</v>
      </c>
      <c r="CB11" s="523">
        <v>7.31</v>
      </c>
      <c r="CC11" s="527">
        <v>2.59</v>
      </c>
      <c r="CD11" s="525">
        <v>3.82</v>
      </c>
      <c r="CE11" s="523">
        <v>1.67</v>
      </c>
      <c r="CF11" s="523">
        <v>7.96</v>
      </c>
      <c r="CG11" s="527">
        <v>13.57</v>
      </c>
      <c r="CH11" s="525">
        <v>2.64</v>
      </c>
      <c r="CI11" s="523">
        <v>4.09</v>
      </c>
      <c r="CJ11" s="523">
        <v>5.21</v>
      </c>
      <c r="CK11" s="527">
        <v>-6.87</v>
      </c>
      <c r="CL11" s="525">
        <v>7.07</v>
      </c>
      <c r="CM11" s="527">
        <v>2.37</v>
      </c>
      <c r="CN11" s="394"/>
    </row>
    <row r="12" spans="1:92" x14ac:dyDescent="0.2">
      <c r="A12" s="369" t="s">
        <v>535</v>
      </c>
      <c r="B12" s="525">
        <v>3.77</v>
      </c>
      <c r="C12" s="523">
        <v>2.29</v>
      </c>
      <c r="D12" s="523">
        <v>-5.59</v>
      </c>
      <c r="E12" s="523">
        <v>1.86</v>
      </c>
      <c r="F12" s="523">
        <v>1.1000000000000001</v>
      </c>
      <c r="G12" s="523">
        <v>1.68</v>
      </c>
      <c r="H12" s="523">
        <v>2.38</v>
      </c>
      <c r="I12" s="523">
        <v>0.23</v>
      </c>
      <c r="J12" s="523">
        <v>-2.0499999999999998</v>
      </c>
      <c r="K12" s="523">
        <v>-4.93</v>
      </c>
      <c r="L12" s="523">
        <v>-10.16</v>
      </c>
      <c r="M12" s="523">
        <v>5.22</v>
      </c>
      <c r="N12" s="523">
        <v>5.31</v>
      </c>
      <c r="O12" s="523">
        <v>0.96</v>
      </c>
      <c r="P12" s="523">
        <v>1.52</v>
      </c>
      <c r="Q12" s="523">
        <v>3.18</v>
      </c>
      <c r="R12" s="524">
        <v>4.1900000000000004</v>
      </c>
      <c r="S12" s="525">
        <v>7.15</v>
      </c>
      <c r="T12" s="523">
        <v>3.51</v>
      </c>
      <c r="U12" s="527">
        <v>7.82</v>
      </c>
      <c r="V12" s="525">
        <v>-1.07</v>
      </c>
      <c r="W12" s="523">
        <v>5.41</v>
      </c>
      <c r="X12" s="523">
        <v>0.75</v>
      </c>
      <c r="Y12" s="527">
        <v>10.43</v>
      </c>
      <c r="Z12" s="525">
        <v>5.73</v>
      </c>
      <c r="AA12" s="523">
        <v>-1.55</v>
      </c>
      <c r="AB12" s="523">
        <v>-4.26</v>
      </c>
      <c r="AC12" s="527">
        <v>-8.83</v>
      </c>
      <c r="AD12" s="525">
        <v>-5.01</v>
      </c>
      <c r="AE12" s="523">
        <v>-9.0500000000000007</v>
      </c>
      <c r="AF12" s="523">
        <v>-3.12</v>
      </c>
      <c r="AG12" s="527">
        <v>1.29</v>
      </c>
      <c r="AH12" s="525">
        <v>8.08</v>
      </c>
      <c r="AI12" s="523">
        <v>3.71</v>
      </c>
      <c r="AJ12" s="523">
        <v>0.51</v>
      </c>
      <c r="AK12" s="527">
        <v>-1.49</v>
      </c>
      <c r="AL12" s="525">
        <v>-1.08</v>
      </c>
      <c r="AM12" s="523">
        <v>4.54</v>
      </c>
      <c r="AN12" s="523">
        <v>3.13</v>
      </c>
      <c r="AO12" s="527">
        <v>2.16</v>
      </c>
      <c r="AP12" s="525">
        <v>1.1100000000000001</v>
      </c>
      <c r="AQ12" s="523">
        <v>-0.97</v>
      </c>
      <c r="AR12" s="523">
        <v>2.29</v>
      </c>
      <c r="AS12" s="527">
        <v>3.8</v>
      </c>
      <c r="AT12" s="525">
        <v>2.33</v>
      </c>
      <c r="AU12" s="523">
        <v>4.62</v>
      </c>
      <c r="AV12" s="523">
        <v>-0.79</v>
      </c>
      <c r="AW12" s="527">
        <v>1.77</v>
      </c>
      <c r="AX12" s="525">
        <v>3.16</v>
      </c>
      <c r="AY12" s="523">
        <v>-5.94</v>
      </c>
      <c r="AZ12" s="523">
        <v>-0.96</v>
      </c>
      <c r="BA12" s="527">
        <v>3.38</v>
      </c>
      <c r="BB12" s="525">
        <v>-6.64</v>
      </c>
      <c r="BC12" s="523">
        <v>-1.49</v>
      </c>
      <c r="BD12" s="523">
        <v>-1.87</v>
      </c>
      <c r="BE12" s="527">
        <v>0.73</v>
      </c>
      <c r="BF12" s="525">
        <v>-8.77</v>
      </c>
      <c r="BG12" s="523">
        <v>-2.6</v>
      </c>
      <c r="BH12" s="523">
        <v>-9.56</v>
      </c>
      <c r="BI12" s="527">
        <v>-12.68</v>
      </c>
      <c r="BJ12" s="525">
        <v>-15.57</v>
      </c>
      <c r="BK12" s="523">
        <v>-10.49</v>
      </c>
      <c r="BL12" s="523">
        <v>-4.5199999999999996</v>
      </c>
      <c r="BM12" s="527">
        <v>2.7</v>
      </c>
      <c r="BN12" s="525">
        <v>11.47</v>
      </c>
      <c r="BO12" s="523">
        <v>9.9600000000000009</v>
      </c>
      <c r="BP12" s="523">
        <v>7.48</v>
      </c>
      <c r="BQ12" s="527">
        <v>7.54</v>
      </c>
      <c r="BR12" s="525">
        <v>6.96</v>
      </c>
      <c r="BS12" s="523">
        <v>2.16</v>
      </c>
      <c r="BT12" s="523">
        <v>2.1</v>
      </c>
      <c r="BU12" s="527">
        <v>-0.05</v>
      </c>
      <c r="BV12" s="525">
        <v>1.58</v>
      </c>
      <c r="BW12" s="523">
        <v>-1.1000000000000001</v>
      </c>
      <c r="BX12" s="523">
        <v>0.97</v>
      </c>
      <c r="BY12" s="527">
        <v>4.33</v>
      </c>
      <c r="BZ12" s="525">
        <v>2.13</v>
      </c>
      <c r="CA12" s="523">
        <v>-1.22</v>
      </c>
      <c r="CB12" s="523">
        <v>-0.59</v>
      </c>
      <c r="CC12" s="527">
        <v>7.33</v>
      </c>
      <c r="CD12" s="525">
        <v>-1.1499999999999999</v>
      </c>
      <c r="CE12" s="523">
        <v>6.77</v>
      </c>
      <c r="CF12" s="523">
        <v>4.34</v>
      </c>
      <c r="CG12" s="527">
        <v>7.91</v>
      </c>
      <c r="CH12" s="525">
        <v>1.1399999999999999</v>
      </c>
      <c r="CI12" s="523">
        <v>5.68</v>
      </c>
      <c r="CJ12" s="523">
        <v>0.72</v>
      </c>
      <c r="CK12" s="527">
        <v>5.52</v>
      </c>
      <c r="CL12" s="525">
        <v>4.57</v>
      </c>
      <c r="CM12" s="527">
        <v>1.1200000000000001</v>
      </c>
      <c r="CN12" s="394"/>
    </row>
    <row r="13" spans="1:92" x14ac:dyDescent="0.2">
      <c r="A13" s="369" t="s">
        <v>536</v>
      </c>
      <c r="B13" s="525">
        <v>5.36</v>
      </c>
      <c r="C13" s="523">
        <v>5.04</v>
      </c>
      <c r="D13" s="523">
        <v>-5.38</v>
      </c>
      <c r="E13" s="523">
        <v>1.54</v>
      </c>
      <c r="F13" s="523">
        <v>5.51</v>
      </c>
      <c r="G13" s="523">
        <v>7.26</v>
      </c>
      <c r="H13" s="523">
        <v>2.82</v>
      </c>
      <c r="I13" s="523">
        <v>3.36</v>
      </c>
      <c r="J13" s="523">
        <v>0.01</v>
      </c>
      <c r="K13" s="523">
        <v>-7.36</v>
      </c>
      <c r="L13" s="523">
        <v>-12.92</v>
      </c>
      <c r="M13" s="523">
        <v>-2.29</v>
      </c>
      <c r="N13" s="523">
        <v>6.81</v>
      </c>
      <c r="O13" s="523">
        <v>-0.05</v>
      </c>
      <c r="P13" s="523">
        <v>5.49</v>
      </c>
      <c r="Q13" s="523">
        <v>1.3</v>
      </c>
      <c r="R13" s="524">
        <v>0.94</v>
      </c>
      <c r="S13" s="525">
        <v>1.92</v>
      </c>
      <c r="T13" s="523">
        <v>3.73</v>
      </c>
      <c r="U13" s="527">
        <v>3.92</v>
      </c>
      <c r="V13" s="525">
        <v>4.54</v>
      </c>
      <c r="W13" s="523">
        <v>5.93</v>
      </c>
      <c r="X13" s="523">
        <v>8.6300000000000008</v>
      </c>
      <c r="Y13" s="527">
        <v>11.4</v>
      </c>
      <c r="Z13" s="525">
        <v>2.15</v>
      </c>
      <c r="AA13" s="523">
        <v>8.09</v>
      </c>
      <c r="AB13" s="523">
        <v>-1.01</v>
      </c>
      <c r="AC13" s="527">
        <v>-5.28</v>
      </c>
      <c r="AD13" s="525">
        <v>-10.23</v>
      </c>
      <c r="AE13" s="523">
        <v>-7.7</v>
      </c>
      <c r="AF13" s="523">
        <v>-5.95</v>
      </c>
      <c r="AG13" s="527">
        <v>1.46</v>
      </c>
      <c r="AH13" s="525">
        <v>5.47</v>
      </c>
      <c r="AI13" s="523">
        <v>2.3199999999999998</v>
      </c>
      <c r="AJ13" s="523">
        <v>2.4</v>
      </c>
      <c r="AK13" s="527">
        <v>7.79</v>
      </c>
      <c r="AL13" s="525">
        <v>0.83</v>
      </c>
      <c r="AM13" s="523">
        <v>8.66</v>
      </c>
      <c r="AN13" s="523">
        <v>10.93</v>
      </c>
      <c r="AO13" s="527">
        <v>7.14</v>
      </c>
      <c r="AP13" s="525">
        <v>9.91</v>
      </c>
      <c r="AQ13" s="523">
        <v>4.79</v>
      </c>
      <c r="AR13" s="523">
        <v>4.97</v>
      </c>
      <c r="AS13" s="527">
        <v>1.3</v>
      </c>
      <c r="AT13" s="525">
        <v>4.1500000000000004</v>
      </c>
      <c r="AU13" s="523">
        <v>2.5299999999999998</v>
      </c>
      <c r="AV13" s="523">
        <v>-0.9</v>
      </c>
      <c r="AW13" s="527">
        <v>4.4400000000000004</v>
      </c>
      <c r="AX13" s="525">
        <v>7.62</v>
      </c>
      <c r="AY13" s="523">
        <v>-0.38</v>
      </c>
      <c r="AZ13" s="523">
        <v>2.13</v>
      </c>
      <c r="BA13" s="527">
        <v>6.84</v>
      </c>
      <c r="BB13" s="525">
        <v>-2.04</v>
      </c>
      <c r="BC13" s="523">
        <v>-3.15</v>
      </c>
      <c r="BD13" s="523">
        <v>-0.15</v>
      </c>
      <c r="BE13" s="527">
        <v>-5.24</v>
      </c>
      <c r="BF13" s="525">
        <v>-8.7200000000000006</v>
      </c>
      <c r="BG13" s="523">
        <v>-5.71</v>
      </c>
      <c r="BH13" s="523">
        <v>-14.49</v>
      </c>
      <c r="BI13" s="527">
        <v>-16.78</v>
      </c>
      <c r="BJ13" s="525">
        <v>-14.22</v>
      </c>
      <c r="BK13" s="523">
        <v>-13.17</v>
      </c>
      <c r="BL13" s="523">
        <v>-9.4499999999999993</v>
      </c>
      <c r="BM13" s="527">
        <v>-4.6900000000000004</v>
      </c>
      <c r="BN13" s="525">
        <v>-1.17</v>
      </c>
      <c r="BO13" s="523">
        <v>-3.09</v>
      </c>
      <c r="BP13" s="523">
        <v>8.3000000000000007</v>
      </c>
      <c r="BQ13" s="527">
        <v>10.41</v>
      </c>
      <c r="BR13" s="525">
        <v>10.38</v>
      </c>
      <c r="BS13" s="523">
        <v>9.19</v>
      </c>
      <c r="BT13" s="523">
        <v>-0.36</v>
      </c>
      <c r="BU13" s="527">
        <v>-2.02</v>
      </c>
      <c r="BV13" s="525">
        <v>-4.8899999999999997</v>
      </c>
      <c r="BW13" s="523">
        <v>-2.23</v>
      </c>
      <c r="BX13" s="523">
        <v>6.62</v>
      </c>
      <c r="BY13" s="527">
        <v>11.64</v>
      </c>
      <c r="BZ13" s="525">
        <v>2.88</v>
      </c>
      <c r="CA13" s="523">
        <v>5.05</v>
      </c>
      <c r="CB13" s="523">
        <v>6.1</v>
      </c>
      <c r="CC13" s="527">
        <v>3.96</v>
      </c>
      <c r="CD13" s="525">
        <v>-2.4300000000000002</v>
      </c>
      <c r="CE13" s="523">
        <v>0.14000000000000001</v>
      </c>
      <c r="CF13" s="523">
        <v>-1.52</v>
      </c>
      <c r="CG13" s="527">
        <v>4.9400000000000004</v>
      </c>
      <c r="CH13" s="525">
        <v>-2.44</v>
      </c>
      <c r="CI13" s="523">
        <v>3.16</v>
      </c>
      <c r="CJ13" s="523">
        <v>-0.28000000000000003</v>
      </c>
      <c r="CK13" s="527">
        <v>4.4400000000000004</v>
      </c>
      <c r="CL13" s="525">
        <v>2.86</v>
      </c>
      <c r="CM13" s="527">
        <v>1.43</v>
      </c>
      <c r="CN13" s="394"/>
    </row>
    <row r="14" spans="1:92" x14ac:dyDescent="0.2">
      <c r="A14" s="503" t="s">
        <v>537</v>
      </c>
      <c r="B14" s="525">
        <v>7.36</v>
      </c>
      <c r="C14" s="523">
        <v>3.75</v>
      </c>
      <c r="D14" s="523">
        <v>-2.3199999999999998</v>
      </c>
      <c r="E14" s="523">
        <v>4.66</v>
      </c>
      <c r="F14" s="523">
        <v>6.44</v>
      </c>
      <c r="G14" s="523">
        <v>5.52</v>
      </c>
      <c r="H14" s="523">
        <v>3</v>
      </c>
      <c r="I14" s="523">
        <v>2.4500000000000002</v>
      </c>
      <c r="J14" s="523">
        <v>0.92</v>
      </c>
      <c r="K14" s="523">
        <v>-6.91</v>
      </c>
      <c r="L14" s="523">
        <v>-8.66</v>
      </c>
      <c r="M14" s="523">
        <v>-1.82</v>
      </c>
      <c r="N14" s="523">
        <v>3.15</v>
      </c>
      <c r="O14" s="523">
        <v>2.71</v>
      </c>
      <c r="P14" s="523">
        <v>-2.8</v>
      </c>
      <c r="Q14" s="523">
        <v>1.32</v>
      </c>
      <c r="R14" s="524">
        <v>0</v>
      </c>
      <c r="S14" s="525">
        <v>-1.87</v>
      </c>
      <c r="T14" s="523">
        <v>8.2100000000000009</v>
      </c>
      <c r="U14" s="527">
        <v>4.59</v>
      </c>
      <c r="V14" s="525">
        <v>3.96</v>
      </c>
      <c r="W14" s="523">
        <v>12.34</v>
      </c>
      <c r="X14" s="523">
        <v>14.91</v>
      </c>
      <c r="Y14" s="527">
        <v>7.71</v>
      </c>
      <c r="Z14" s="525">
        <v>-2.0499999999999998</v>
      </c>
      <c r="AA14" s="523">
        <v>4.84</v>
      </c>
      <c r="AB14" s="523">
        <v>-0.72</v>
      </c>
      <c r="AC14" s="527">
        <v>-6.29</v>
      </c>
      <c r="AD14" s="525">
        <v>0.34</v>
      </c>
      <c r="AE14" s="523">
        <v>-5.98</v>
      </c>
      <c r="AF14" s="523">
        <v>-4.1399999999999997</v>
      </c>
      <c r="AG14" s="527">
        <v>4.3099999999999996</v>
      </c>
      <c r="AH14" s="525">
        <v>9.9600000000000009</v>
      </c>
      <c r="AI14" s="523">
        <v>5.75</v>
      </c>
      <c r="AJ14" s="523">
        <v>4.97</v>
      </c>
      <c r="AK14" s="527">
        <v>10.65</v>
      </c>
      <c r="AL14" s="525">
        <v>-1.21</v>
      </c>
      <c r="AM14" s="523">
        <v>13.09</v>
      </c>
      <c r="AN14" s="523">
        <v>8.91</v>
      </c>
      <c r="AO14" s="527">
        <v>4.9800000000000004</v>
      </c>
      <c r="AP14" s="525">
        <v>7.39</v>
      </c>
      <c r="AQ14" s="523">
        <v>2.75</v>
      </c>
      <c r="AR14" s="523">
        <v>3.3</v>
      </c>
      <c r="AS14" s="527">
        <v>-0.7</v>
      </c>
      <c r="AT14" s="525">
        <v>8.19</v>
      </c>
      <c r="AU14" s="523">
        <v>4.5</v>
      </c>
      <c r="AV14" s="523">
        <v>-2.83</v>
      </c>
      <c r="AW14" s="527">
        <v>1.33</v>
      </c>
      <c r="AX14" s="525">
        <v>9.18</v>
      </c>
      <c r="AY14" s="523">
        <v>-4.68</v>
      </c>
      <c r="AZ14" s="523">
        <v>2.92</v>
      </c>
      <c r="BA14" s="527">
        <v>9.99</v>
      </c>
      <c r="BB14" s="525">
        <v>-2.46</v>
      </c>
      <c r="BC14" s="523">
        <v>-2.2000000000000002</v>
      </c>
      <c r="BD14" s="523">
        <v>3.84</v>
      </c>
      <c r="BE14" s="527">
        <v>-5.64</v>
      </c>
      <c r="BF14" s="525">
        <v>-9.91</v>
      </c>
      <c r="BG14" s="523">
        <v>-6.51</v>
      </c>
      <c r="BH14" s="523">
        <v>-13.6</v>
      </c>
      <c r="BI14" s="527">
        <v>-11.37</v>
      </c>
      <c r="BJ14" s="525">
        <v>-7.53</v>
      </c>
      <c r="BK14" s="523">
        <v>-7.67</v>
      </c>
      <c r="BL14" s="523">
        <v>-7.13</v>
      </c>
      <c r="BM14" s="527">
        <v>-2.15</v>
      </c>
      <c r="BN14" s="525">
        <v>0.46</v>
      </c>
      <c r="BO14" s="523">
        <v>-6.97</v>
      </c>
      <c r="BP14" s="523">
        <v>8.8800000000000008</v>
      </c>
      <c r="BQ14" s="527">
        <v>2.9</v>
      </c>
      <c r="BR14" s="525">
        <v>0.63</v>
      </c>
      <c r="BS14" s="523">
        <v>9.09</v>
      </c>
      <c r="BT14" s="523">
        <v>-0.15</v>
      </c>
      <c r="BU14" s="527">
        <v>3.06</v>
      </c>
      <c r="BV14" s="525">
        <v>3.56</v>
      </c>
      <c r="BW14" s="523">
        <v>-0.38</v>
      </c>
      <c r="BX14" s="523">
        <v>4.6100000000000003</v>
      </c>
      <c r="BY14" s="527">
        <v>3.61</v>
      </c>
      <c r="BZ14" s="525">
        <v>-14.14</v>
      </c>
      <c r="CA14" s="523">
        <v>-3.83</v>
      </c>
      <c r="CB14" s="523">
        <v>2.29</v>
      </c>
      <c r="CC14" s="527">
        <v>3.56</v>
      </c>
      <c r="CD14" s="525">
        <v>-0.46</v>
      </c>
      <c r="CE14" s="523">
        <v>4.24</v>
      </c>
      <c r="CF14" s="523">
        <v>-2.06</v>
      </c>
      <c r="CG14" s="527">
        <v>3.56</v>
      </c>
      <c r="CH14" s="525">
        <v>-4.29</v>
      </c>
      <c r="CI14" s="523">
        <v>2.9</v>
      </c>
      <c r="CJ14" s="523">
        <v>-4.9400000000000004</v>
      </c>
      <c r="CK14" s="527">
        <v>8.9700000000000006</v>
      </c>
      <c r="CL14" s="525">
        <v>3.14</v>
      </c>
      <c r="CM14" s="527">
        <v>-5.17</v>
      </c>
      <c r="CN14" s="394"/>
    </row>
    <row r="15" spans="1:92" x14ac:dyDescent="0.2">
      <c r="A15" s="504" t="s">
        <v>538</v>
      </c>
      <c r="B15" s="532">
        <v>4.0599999999999996</v>
      </c>
      <c r="C15" s="530">
        <v>5.94</v>
      </c>
      <c r="D15" s="530">
        <v>-7.48</v>
      </c>
      <c r="E15" s="530">
        <v>-0.75</v>
      </c>
      <c r="F15" s="530">
        <v>4.78</v>
      </c>
      <c r="G15" s="530">
        <v>8.69</v>
      </c>
      <c r="H15" s="530">
        <v>2.68</v>
      </c>
      <c r="I15" s="530">
        <v>4.09</v>
      </c>
      <c r="J15" s="530">
        <v>-0.73</v>
      </c>
      <c r="K15" s="530">
        <v>-7.74</v>
      </c>
      <c r="L15" s="530">
        <v>-16.43</v>
      </c>
      <c r="M15" s="530">
        <v>-2.7</v>
      </c>
      <c r="N15" s="530">
        <v>10.15</v>
      </c>
      <c r="O15" s="530">
        <v>-2.36</v>
      </c>
      <c r="P15" s="530">
        <v>12.84</v>
      </c>
      <c r="Q15" s="530">
        <v>1.28</v>
      </c>
      <c r="R15" s="531">
        <v>1.66</v>
      </c>
      <c r="S15" s="532">
        <v>4.42</v>
      </c>
      <c r="T15" s="530">
        <v>0.96</v>
      </c>
      <c r="U15" s="534">
        <v>3.5</v>
      </c>
      <c r="V15" s="532">
        <v>4.93</v>
      </c>
      <c r="W15" s="530">
        <v>1.9</v>
      </c>
      <c r="X15" s="530">
        <v>4.55</v>
      </c>
      <c r="Y15" s="534">
        <v>14.03</v>
      </c>
      <c r="Z15" s="532">
        <v>5.12</v>
      </c>
      <c r="AA15" s="530">
        <v>10.35</v>
      </c>
      <c r="AB15" s="530">
        <v>-1.2</v>
      </c>
      <c r="AC15" s="534">
        <v>-4.59</v>
      </c>
      <c r="AD15" s="532">
        <v>-16.940000000000001</v>
      </c>
      <c r="AE15" s="530">
        <v>-8.93</v>
      </c>
      <c r="AF15" s="530">
        <v>-7.26</v>
      </c>
      <c r="AG15" s="534">
        <v>-0.6</v>
      </c>
      <c r="AH15" s="532">
        <v>2.2200000000000002</v>
      </c>
      <c r="AI15" s="530">
        <v>-0.24</v>
      </c>
      <c r="AJ15" s="530">
        <v>0.44</v>
      </c>
      <c r="AK15" s="534">
        <v>5.57</v>
      </c>
      <c r="AL15" s="532">
        <v>2.5</v>
      </c>
      <c r="AM15" s="530">
        <v>5.2</v>
      </c>
      <c r="AN15" s="530">
        <v>12.61</v>
      </c>
      <c r="AO15" s="534">
        <v>8.92</v>
      </c>
      <c r="AP15" s="532">
        <v>11.98</v>
      </c>
      <c r="AQ15" s="530">
        <v>6.45</v>
      </c>
      <c r="AR15" s="530">
        <v>6.31</v>
      </c>
      <c r="AS15" s="534">
        <v>2.91</v>
      </c>
      <c r="AT15" s="532">
        <v>1.05</v>
      </c>
      <c r="AU15" s="530">
        <v>0.97</v>
      </c>
      <c r="AV15" s="530">
        <v>0.7</v>
      </c>
      <c r="AW15" s="534">
        <v>7.04</v>
      </c>
      <c r="AX15" s="532">
        <v>6.37</v>
      </c>
      <c r="AY15" s="530">
        <v>3.22</v>
      </c>
      <c r="AZ15" s="530">
        <v>1.5</v>
      </c>
      <c r="BA15" s="534">
        <v>4.3499999999999996</v>
      </c>
      <c r="BB15" s="532">
        <v>-1.69</v>
      </c>
      <c r="BC15" s="530">
        <v>-3.93</v>
      </c>
      <c r="BD15" s="530">
        <v>-3.35</v>
      </c>
      <c r="BE15" s="534">
        <v>-4.91</v>
      </c>
      <c r="BF15" s="532">
        <v>-7.71</v>
      </c>
      <c r="BG15" s="530">
        <v>-5.04</v>
      </c>
      <c r="BH15" s="530">
        <v>-15.23</v>
      </c>
      <c r="BI15" s="534">
        <v>-21.07</v>
      </c>
      <c r="BJ15" s="532">
        <v>-19.600000000000001</v>
      </c>
      <c r="BK15" s="530">
        <v>-17.760000000000002</v>
      </c>
      <c r="BL15" s="530">
        <v>-11.49</v>
      </c>
      <c r="BM15" s="534">
        <v>-6.97</v>
      </c>
      <c r="BN15" s="532">
        <v>-2.64</v>
      </c>
      <c r="BO15" s="530">
        <v>0.63</v>
      </c>
      <c r="BP15" s="530">
        <v>7.78</v>
      </c>
      <c r="BQ15" s="534">
        <v>17.649999999999999</v>
      </c>
      <c r="BR15" s="532">
        <v>19.55</v>
      </c>
      <c r="BS15" s="530">
        <v>9.27</v>
      </c>
      <c r="BT15" s="530">
        <v>-0.53</v>
      </c>
      <c r="BU15" s="534">
        <v>-6.1</v>
      </c>
      <c r="BV15" s="532">
        <v>-11.65</v>
      </c>
      <c r="BW15" s="530">
        <v>-3.85</v>
      </c>
      <c r="BX15" s="530">
        <v>8.4499999999999993</v>
      </c>
      <c r="BY15" s="534">
        <v>19.190000000000001</v>
      </c>
      <c r="BZ15" s="532">
        <v>19.52</v>
      </c>
      <c r="CA15" s="530">
        <v>12.56</v>
      </c>
      <c r="CB15" s="530">
        <v>9.09</v>
      </c>
      <c r="CC15" s="534">
        <v>4.2699999999999996</v>
      </c>
      <c r="CD15" s="532">
        <v>-3.9</v>
      </c>
      <c r="CE15" s="530">
        <v>-2.87</v>
      </c>
      <c r="CF15" s="530">
        <v>-1.1100000000000001</v>
      </c>
      <c r="CG15" s="534">
        <v>6.03</v>
      </c>
      <c r="CH15" s="532">
        <v>-0.96</v>
      </c>
      <c r="CI15" s="530">
        <v>3.37</v>
      </c>
      <c r="CJ15" s="530">
        <v>3.36</v>
      </c>
      <c r="CK15" s="534">
        <v>1.21</v>
      </c>
      <c r="CL15" s="532">
        <v>3.18</v>
      </c>
      <c r="CM15" s="534">
        <v>6.8</v>
      </c>
      <c r="CN15" s="394"/>
    </row>
    <row r="16" spans="1:92" ht="11.25" customHeight="1" x14ac:dyDescent="0.2">
      <c r="B16" s="491"/>
      <c r="C16" s="491"/>
      <c r="D16" s="491"/>
      <c r="E16" s="491"/>
      <c r="F16" s="491"/>
      <c r="G16" s="491"/>
      <c r="H16" s="491"/>
      <c r="I16" s="491"/>
      <c r="J16" s="491"/>
      <c r="K16" s="491"/>
      <c r="L16" s="491"/>
      <c r="M16" s="491"/>
      <c r="N16" s="491"/>
      <c r="O16" s="491"/>
      <c r="P16" s="491"/>
      <c r="Q16" s="491"/>
      <c r="R16" s="491"/>
      <c r="S16" s="491"/>
      <c r="T16" s="491"/>
      <c r="U16" s="491"/>
      <c r="V16" s="491"/>
      <c r="W16" s="491"/>
      <c r="X16" s="491"/>
      <c r="Y16" s="491"/>
      <c r="Z16" s="491"/>
      <c r="AA16" s="491"/>
      <c r="AB16" s="491"/>
      <c r="AC16" s="491"/>
      <c r="AD16" s="491"/>
      <c r="AE16" s="491"/>
      <c r="AF16" s="491"/>
      <c r="AG16" s="491"/>
      <c r="AH16" s="491"/>
      <c r="AI16" s="491"/>
      <c r="AJ16" s="491"/>
      <c r="AK16" s="491"/>
      <c r="AL16" s="491"/>
      <c r="AM16" s="491"/>
      <c r="AN16" s="491"/>
      <c r="AO16" s="491"/>
      <c r="AP16" s="491"/>
      <c r="AQ16" s="491"/>
      <c r="AR16" s="491"/>
      <c r="AS16" s="491"/>
      <c r="AT16" s="491"/>
      <c r="AU16" s="491"/>
      <c r="AV16" s="491"/>
      <c r="AW16" s="491"/>
      <c r="AX16" s="491"/>
      <c r="AY16" s="491"/>
      <c r="AZ16" s="491"/>
      <c r="BA16" s="491"/>
      <c r="BB16" s="491"/>
      <c r="BC16" s="491"/>
      <c r="BD16" s="491"/>
      <c r="BE16" s="491"/>
      <c r="BF16" s="491"/>
      <c r="BG16" s="491"/>
      <c r="BH16" s="491"/>
      <c r="BI16" s="491"/>
      <c r="BJ16" s="491"/>
      <c r="BK16" s="491"/>
      <c r="BL16" s="491"/>
      <c r="BM16" s="491"/>
      <c r="BN16" s="491"/>
      <c r="BO16" s="491"/>
      <c r="BP16" s="491"/>
      <c r="BQ16" s="491"/>
      <c r="BR16" s="491"/>
      <c r="BS16" s="491"/>
      <c r="BT16" s="491"/>
      <c r="BU16" s="491"/>
      <c r="BV16" s="491"/>
      <c r="BW16" s="491"/>
      <c r="BX16" s="491"/>
      <c r="BY16" s="491"/>
      <c r="BZ16" s="491"/>
      <c r="CA16" s="491"/>
      <c r="CB16" s="491"/>
      <c r="CC16" s="491"/>
      <c r="CD16" s="491"/>
      <c r="CE16" s="491"/>
      <c r="CF16" s="491"/>
      <c r="CG16" s="491"/>
    </row>
    <row r="17" spans="1:32" x14ac:dyDescent="0.2">
      <c r="A17" s="350" t="s">
        <v>2518</v>
      </c>
    </row>
    <row r="24" spans="1:32" x14ac:dyDescent="0.2">
      <c r="AE24" s="787"/>
      <c r="AF24" s="394"/>
    </row>
  </sheetData>
  <mergeCells count="6">
    <mergeCell ref="B4:R4"/>
    <mergeCell ref="S4:CM4"/>
    <mergeCell ref="A1:CM1"/>
    <mergeCell ref="A2:CM2"/>
    <mergeCell ref="B3:CK3"/>
    <mergeCell ref="A4:A5"/>
  </mergeCells>
  <pageMargins left="0.7" right="0.7" top="0.75" bottom="0.75" header="0.3" footer="0.3"/>
  <pageSetup paperSize="5" fitToWidth="2" orientation="landscape" r:id="rId1"/>
  <headerFooter alignWithMargins="0">
    <oddHeader>&amp;CEMBARGOED UNTIL Sep 14, 2016 8:30 AM EDT</oddHeader>
    <oddFooter>&amp;C&amp;F</oddFooter>
  </headerFooter>
  <customProperties>
    <customPr name="SourceTable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13</vt:i4>
      </vt:variant>
    </vt:vector>
  </HeadingPairs>
  <TitlesOfParts>
    <vt:vector size="65" baseType="lpstr">
      <vt:lpstr>CHN $</vt:lpstr>
      <vt:lpstr>Contribution Detail</vt:lpstr>
      <vt:lpstr>Contribution Agg</vt:lpstr>
      <vt:lpstr>Table 1.a (comp)</vt:lpstr>
      <vt:lpstr>Table 1.c (comp)</vt:lpstr>
      <vt:lpstr>Car Rental Price  (2)</vt:lpstr>
      <vt:lpstr>Car Rental Price </vt:lpstr>
      <vt:lpstr>BLS WPS441101 Car Rent</vt:lpstr>
      <vt:lpstr>Table 1a</vt:lpstr>
      <vt:lpstr>Table 1b</vt:lpstr>
      <vt:lpstr>Table 1c</vt:lpstr>
      <vt:lpstr>Table 1c back up</vt:lpstr>
      <vt:lpstr>Table 1d</vt:lpstr>
      <vt:lpstr>Table 2</vt:lpstr>
      <vt:lpstr>Table 3</vt:lpstr>
      <vt:lpstr>Table 4 </vt:lpstr>
      <vt:lpstr>Table 5</vt:lpstr>
      <vt:lpstr>Table 6</vt:lpstr>
      <vt:lpstr>Chart1</vt:lpstr>
      <vt:lpstr>Chart2</vt:lpstr>
      <vt:lpstr>Chart3</vt:lpstr>
      <vt:lpstr>Graphs (2)</vt:lpstr>
      <vt:lpstr>Chained 2015Q3</vt:lpstr>
      <vt:lpstr>2.4.6U</vt:lpstr>
      <vt:lpstr>NOMINAL Q3</vt:lpstr>
      <vt:lpstr>NOMINAL</vt:lpstr>
      <vt:lpstr>Nominal 2015Q3</vt:lpstr>
      <vt:lpstr>2.4.5U</vt:lpstr>
      <vt:lpstr>CTPIs Q3 </vt:lpstr>
      <vt:lpstr>Price 2015Q3</vt:lpstr>
      <vt:lpstr>2.4.4U</vt:lpstr>
      <vt:lpstr>detail_output</vt:lpstr>
      <vt:lpstr>detail_prices (2)</vt:lpstr>
      <vt:lpstr>Direct_Output</vt:lpstr>
      <vt:lpstr>Detail Output</vt:lpstr>
      <vt:lpstr>Direct_Output_2015Q2</vt:lpstr>
      <vt:lpstr>Total_Output</vt:lpstr>
      <vt:lpstr>Price_Indexes</vt:lpstr>
      <vt:lpstr>Detail_prices</vt:lpstr>
      <vt:lpstr>Detail_prices_growth</vt:lpstr>
      <vt:lpstr>Real_Output</vt:lpstr>
      <vt:lpstr>Direct_Employment</vt:lpstr>
      <vt:lpstr>Total_Employment</vt:lpstr>
      <vt:lpstr>E Contributions</vt:lpstr>
      <vt:lpstr>Employment Contributions</vt:lpstr>
      <vt:lpstr>Sheet6</vt:lpstr>
      <vt:lpstr>2.4.4U 2015Q2</vt:lpstr>
      <vt:lpstr>2.4.5U Revisions</vt:lpstr>
      <vt:lpstr>2.4.5U 2015Q2</vt:lpstr>
      <vt:lpstr>2.4.6U 2015Q2</vt:lpstr>
      <vt:lpstr>1.1.1 2015Q3</vt:lpstr>
      <vt:lpstr>WebEx</vt:lpstr>
      <vt:lpstr>Detail_prices_growth!Detail_prices</vt:lpstr>
      <vt:lpstr>Direct_Employment</vt:lpstr>
      <vt:lpstr>Direct_Output_2015Q2!Direct_Output</vt:lpstr>
      <vt:lpstr>Direct_Output</vt:lpstr>
      <vt:lpstr>Price_Indexes</vt:lpstr>
      <vt:lpstr>'CHN $'!Print_Area</vt:lpstr>
      <vt:lpstr>'CTPIs Q3 '!Print_Area</vt:lpstr>
      <vt:lpstr>NOMINAL!Print_Area</vt:lpstr>
      <vt:lpstr>'NOMINAL Q3'!Print_Area</vt:lpstr>
      <vt:lpstr>'Table 2'!Print_Area</vt:lpstr>
      <vt:lpstr>Real_Output</vt:lpstr>
      <vt:lpstr>Total_Employment</vt:lpstr>
      <vt:lpstr>Total_Output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Kern, Paul</dc:creator>
  <cp:lastModifiedBy>Windows User</cp:lastModifiedBy>
  <cp:lastPrinted>2016-09-08T14:57:56Z</cp:lastPrinted>
  <dcterms:created xsi:type="dcterms:W3CDTF">2015-08-28T17:47:39Z</dcterms:created>
  <dcterms:modified xsi:type="dcterms:W3CDTF">2016-10-13T18:23:52Z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-585170938</vt:i4>
  </property>
  <property fmtid="{D5CDD505-2E9C-101B-9397-08002B2CF9AE}" pid="3" name="_NewReviewCycle">
    <vt:lpwstr/>
  </property>
  <property fmtid="{D5CDD505-2E9C-101B-9397-08002B2CF9AE}" pid="4" name="_EmailSubject">
    <vt:lpwstr>Typo in TTSA file</vt:lpwstr>
  </property>
  <property fmtid="{D5CDD505-2E9C-101B-9397-08002B2CF9AE}" pid="5" name="_AuthorEmail">
    <vt:lpwstr>Sarah.Osborne@bea.gov</vt:lpwstr>
  </property>
  <property fmtid="{D5CDD505-2E9C-101B-9397-08002B2CF9AE}" pid="6" name="_AuthorEmailDisplayName">
    <vt:lpwstr>Osborne, Sarah</vt:lpwstr>
  </property>
  <property fmtid="{D5CDD505-2E9C-101B-9397-08002B2CF9AE}" pid="8" name="_PreviousAdHocReviewCycleID">
    <vt:i4>219590623</vt:i4>
  </property>
</Properties>
</file>